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codeName="ThisWorkbook" defaultThemeVersion="124226"/>
  <mc:AlternateContent xmlns:mc="http://schemas.openxmlformats.org/markup-compatibility/2006">
    <mc:Choice Requires="x15">
      <x15ac:absPath xmlns:x15ac="http://schemas.microsoft.com/office/spreadsheetml/2010/11/ac" url="C:\Users\rjhit\Documents\CEC\Criswell\"/>
    </mc:Choice>
  </mc:AlternateContent>
  <xr:revisionPtr revIDLastSave="0" documentId="13_ncr:1_{E18AFF48-0F08-442A-ACA9-17CD919DF3CF}" xr6:coauthVersionLast="46" xr6:coauthVersionMax="46" xr10:uidLastSave="{00000000-0000-0000-0000-000000000000}"/>
  <bookViews>
    <workbookView xWindow="-120" yWindow="-120" windowWidth="29040" windowHeight="15840" tabRatio="821" firstSheet="1" activeTab="3" xr2:uid="{00000000-000D-0000-FFFF-FFFF00000000}"/>
  </bookViews>
  <sheets>
    <sheet name="Complete Building Method" sheetId="26" state="hidden" r:id="rId1"/>
    <sheet name="2019 Stds Ltg Table" sheetId="35" r:id="rId2"/>
    <sheet name="SpaceFuncData-Input" sheetId="25" r:id="rId3"/>
    <sheet name="For CSV - 2019 SpcFuncData" sheetId="44" r:id="rId4"/>
    <sheet name="For CSV - 2019 VentSpcFuncData" sheetId="42" r:id="rId5"/>
    <sheet name="SpcFunc and VentSpcFunc combos" sheetId="45" r:id="rId6"/>
    <sheet name="For CSV - ValidVentSpcFuncEnums" sheetId="46" r:id="rId7"/>
    <sheet name="FuncSchGrp Table" sheetId="30" r:id="rId8"/>
    <sheet name="CBC Table" sheetId="34" state="hidden" r:id="rId9"/>
    <sheet name="Comparison" sheetId="33" state="hidden" r:id="rId10"/>
    <sheet name="2019 Ventilation List" sheetId="39" r:id="rId11"/>
    <sheet name="2019 Ventilation List SORT" sheetId="40" r:id="rId12"/>
    <sheet name="SpcFuncBkCompat" sheetId="48" r:id="rId13"/>
    <sheet name="2016SpcFunc" sheetId="49" r:id="rId14"/>
    <sheet name="2019SpcFunc BEMEnums Gen" sheetId="50" r:id="rId15"/>
  </sheets>
  <definedNames>
    <definedName name="_xlnm._FilterDatabase" localSheetId="4" hidden="1">'For CSV - 2019 VentSpcFuncData'!$B$5:$M$102</definedName>
    <definedName name="_xlnm._FilterDatabase" localSheetId="6" hidden="1">'For CSV - ValidVentSpcFuncEnums'!$C$4:$CT$4</definedName>
    <definedName name="_xlnm._FilterDatabase" localSheetId="2" hidden="1">'SpaceFuncData-Input'!$A$2:$AD$86</definedName>
    <definedName name="_xlnm._FilterDatabase" localSheetId="5" hidden="1">'SpcFunc and VentSpcFunc combos'!$A$7:$J$7</definedName>
    <definedName name="_xlnm._FilterDatabase" localSheetId="12" hidden="1">SpcFuncBkCompat!$A$5:$E$66</definedName>
    <definedName name="CFM" localSheetId="11">#REF!</definedName>
    <definedName name="CFM" localSheetId="3">#REF!</definedName>
    <definedName name="CFM" localSheetId="4">#REF!</definedName>
    <definedName name="CFM" localSheetId="5">#REF!</definedName>
    <definedName name="CFM">#REF!</definedName>
    <definedName name="CPD" localSheetId="11">#REF!</definedName>
    <definedName name="CPD" localSheetId="3">#REF!</definedName>
    <definedName name="CPD" localSheetId="4">#REF!</definedName>
    <definedName name="CPD" localSheetId="5">#REF!</definedName>
    <definedName name="CPD">#REF!</definedName>
    <definedName name="ECB" localSheetId="11">#REF!</definedName>
    <definedName name="ECB" localSheetId="3">#REF!</definedName>
    <definedName name="ECB" localSheetId="4">#REF!</definedName>
    <definedName name="ECB" localSheetId="5">#REF!</definedName>
    <definedName name="ECB">#REF!</definedName>
    <definedName name="ECBasic" localSheetId="11">#REF!</definedName>
    <definedName name="ECBasic" localSheetId="3">#REF!</definedName>
    <definedName name="ECBasic" localSheetId="4">#REF!</definedName>
    <definedName name="ECBasic" localSheetId="5">#REF!</definedName>
    <definedName name="ECBasic">#REF!</definedName>
    <definedName name="GAS" localSheetId="11">#REF!</definedName>
    <definedName name="GAS" localSheetId="3">#REF!</definedName>
    <definedName name="GAS" localSheetId="4">#REF!</definedName>
    <definedName name="GAS" localSheetId="5">#REF!</definedName>
    <definedName name="GAS">#REF!</definedName>
    <definedName name="NACM" localSheetId="11">#REF!</definedName>
    <definedName name="NACM" localSheetId="3">#REF!</definedName>
    <definedName name="NACM" localSheetId="4">#REF!</definedName>
    <definedName name="NACM" localSheetId="5">#REF!</definedName>
    <definedName name="NACM">#REF!</definedName>
    <definedName name="NACMWB" localSheetId="11">#REF!</definedName>
    <definedName name="NACMWB" localSheetId="3">#REF!</definedName>
    <definedName name="NACMWB" localSheetId="4">#REF!</definedName>
    <definedName name="NACMWB" localSheetId="5">#REF!</definedName>
    <definedName name="NACMWB">#REF!</definedName>
    <definedName name="NREL" localSheetId="11">#REF!</definedName>
    <definedName name="NREL" localSheetId="3">#REF!</definedName>
    <definedName name="NREL" localSheetId="4">#REF!</definedName>
    <definedName name="NREL" localSheetId="5">#REF!</definedName>
    <definedName name="NREL">#REF!</definedName>
    <definedName name="NRELPBA" localSheetId="11">#REF!</definedName>
    <definedName name="NRELPBA" localSheetId="3">#REF!</definedName>
    <definedName name="NRELPBA" localSheetId="4">#REF!</definedName>
    <definedName name="NRELPBA" localSheetId="5">#REF!</definedName>
    <definedName name="NRELPBA">#REF!</definedName>
    <definedName name="NRELWB" localSheetId="11">#REF!</definedName>
    <definedName name="NRELWB" localSheetId="3">#REF!</definedName>
    <definedName name="NRELWB" localSheetId="4">#REF!</definedName>
    <definedName name="NRELWB" localSheetId="5">#REF!</definedName>
    <definedName name="NRELWB">#REF!</definedName>
    <definedName name="PBAPLUS" localSheetId="11">#REF!</definedName>
    <definedName name="PBAPLUS" localSheetId="3">#REF!</definedName>
    <definedName name="PBAPLUS" localSheetId="4">#REF!</definedName>
    <definedName name="PBAPLUS" localSheetId="5">#REF!</definedName>
    <definedName name="PBAPLUS">#REF!</definedName>
    <definedName name="SDF" localSheetId="11">#REF!</definedName>
    <definedName name="SDF" localSheetId="3">#REF!</definedName>
    <definedName name="SDF" localSheetId="4">#REF!</definedName>
    <definedName name="SDF" localSheetId="5">#REF!</definedName>
    <definedName name="SDF">#REF!</definedName>
  </definedNames>
  <calcPr calcId="181029"/>
</workbook>
</file>

<file path=xl/calcChain.xml><?xml version="1.0" encoding="utf-8"?>
<calcChain xmlns="http://schemas.openxmlformats.org/spreadsheetml/2006/main">
  <c r="Q264" i="45" l="1"/>
  <c r="J264" i="45"/>
  <c r="I264" i="45"/>
  <c r="H264" i="45"/>
  <c r="G264" i="45"/>
  <c r="F264" i="45"/>
  <c r="E264" i="45"/>
  <c r="C264" i="45"/>
  <c r="C9" i="45" l="1"/>
  <c r="D9" i="45"/>
  <c r="E9" i="45"/>
  <c r="F9" i="45"/>
  <c r="G9" i="45"/>
  <c r="H9" i="45"/>
  <c r="I9" i="45"/>
  <c r="J9" i="45"/>
  <c r="C10" i="45"/>
  <c r="E10" i="45"/>
  <c r="F10" i="45"/>
  <c r="G10" i="45"/>
  <c r="H10" i="45"/>
  <c r="I10" i="45"/>
  <c r="J10" i="45"/>
  <c r="C11" i="45"/>
  <c r="D11" i="45"/>
  <c r="E11" i="45"/>
  <c r="F11" i="45"/>
  <c r="G11" i="45"/>
  <c r="H11" i="45"/>
  <c r="I11" i="45"/>
  <c r="J11" i="45"/>
  <c r="C12" i="45"/>
  <c r="D12" i="45"/>
  <c r="E12" i="45"/>
  <c r="F12" i="45"/>
  <c r="G12" i="45"/>
  <c r="H12" i="45"/>
  <c r="I12" i="45"/>
  <c r="J12" i="45"/>
  <c r="C13" i="45"/>
  <c r="D13" i="45"/>
  <c r="E13" i="45"/>
  <c r="F13" i="45"/>
  <c r="G13" i="45"/>
  <c r="H13" i="45"/>
  <c r="I13" i="45"/>
  <c r="J13" i="45"/>
  <c r="C14" i="45"/>
  <c r="D14" i="45"/>
  <c r="E14" i="45"/>
  <c r="F14" i="45"/>
  <c r="G14" i="45"/>
  <c r="H14" i="45"/>
  <c r="I14" i="45"/>
  <c r="J14" i="45"/>
  <c r="C15" i="45"/>
  <c r="D15" i="45"/>
  <c r="E15" i="45"/>
  <c r="F15" i="45"/>
  <c r="G15" i="45"/>
  <c r="H15" i="45"/>
  <c r="I15" i="45"/>
  <c r="J15" i="45"/>
  <c r="C16" i="45"/>
  <c r="D16" i="45"/>
  <c r="E16" i="45"/>
  <c r="F16" i="45"/>
  <c r="G16" i="45"/>
  <c r="H16" i="45"/>
  <c r="I16" i="45"/>
  <c r="J16" i="45"/>
  <c r="C17" i="45"/>
  <c r="D17" i="45"/>
  <c r="E17" i="45"/>
  <c r="F17" i="45"/>
  <c r="G17" i="45"/>
  <c r="H17" i="45"/>
  <c r="I17" i="45"/>
  <c r="J17" i="45"/>
  <c r="C18" i="45"/>
  <c r="E18" i="45"/>
  <c r="F18" i="45"/>
  <c r="G18" i="45"/>
  <c r="H18" i="45"/>
  <c r="I18" i="45"/>
  <c r="J18" i="45"/>
  <c r="C19" i="45"/>
  <c r="D19" i="45"/>
  <c r="E19" i="45"/>
  <c r="F19" i="45"/>
  <c r="G19" i="45"/>
  <c r="H19" i="45"/>
  <c r="I19" i="45"/>
  <c r="J19" i="45"/>
  <c r="C20" i="45"/>
  <c r="D20" i="45"/>
  <c r="E20" i="45"/>
  <c r="F20" i="45"/>
  <c r="G20" i="45"/>
  <c r="H20" i="45"/>
  <c r="I20" i="45"/>
  <c r="J20" i="45"/>
  <c r="C21" i="45"/>
  <c r="D21" i="45"/>
  <c r="E21" i="45"/>
  <c r="F21" i="45"/>
  <c r="G21" i="45"/>
  <c r="H21" i="45"/>
  <c r="I21" i="45"/>
  <c r="J21" i="45"/>
  <c r="C22" i="45"/>
  <c r="D22" i="45"/>
  <c r="E22" i="45"/>
  <c r="F22" i="45"/>
  <c r="G22" i="45"/>
  <c r="H22" i="45"/>
  <c r="I22" i="45"/>
  <c r="J22" i="45"/>
  <c r="C23" i="45"/>
  <c r="D23" i="45"/>
  <c r="E23" i="45"/>
  <c r="F23" i="45"/>
  <c r="G23" i="45"/>
  <c r="H23" i="45"/>
  <c r="I23" i="45"/>
  <c r="J23" i="45"/>
  <c r="C24" i="45"/>
  <c r="D24" i="45"/>
  <c r="E24" i="45"/>
  <c r="F24" i="45"/>
  <c r="G24" i="45"/>
  <c r="H24" i="45"/>
  <c r="I24" i="45"/>
  <c r="J24" i="45"/>
  <c r="C25" i="45"/>
  <c r="D25" i="45"/>
  <c r="E25" i="45"/>
  <c r="F25" i="45"/>
  <c r="G25" i="45"/>
  <c r="H25" i="45"/>
  <c r="I25" i="45"/>
  <c r="J25" i="45"/>
  <c r="C26" i="45"/>
  <c r="E26" i="45"/>
  <c r="F26" i="45"/>
  <c r="G26" i="45"/>
  <c r="H26" i="45"/>
  <c r="I26" i="45"/>
  <c r="J26" i="45"/>
  <c r="C27" i="45"/>
  <c r="D27" i="45"/>
  <c r="E27" i="45"/>
  <c r="F27" i="45"/>
  <c r="G27" i="45"/>
  <c r="H27" i="45"/>
  <c r="I27" i="45"/>
  <c r="J27" i="45"/>
  <c r="C28" i="45"/>
  <c r="D28" i="45"/>
  <c r="E28" i="45"/>
  <c r="F28" i="45"/>
  <c r="G28" i="45"/>
  <c r="H28" i="45"/>
  <c r="I28" i="45"/>
  <c r="J28" i="45"/>
  <c r="C29" i="45"/>
  <c r="E29" i="45"/>
  <c r="F29" i="45"/>
  <c r="G29" i="45"/>
  <c r="H29" i="45"/>
  <c r="I29" i="45"/>
  <c r="J29" i="45"/>
  <c r="C30" i="45"/>
  <c r="E30" i="45"/>
  <c r="F30" i="45"/>
  <c r="G30" i="45"/>
  <c r="H30" i="45"/>
  <c r="I30" i="45"/>
  <c r="J30" i="45"/>
  <c r="C31" i="45"/>
  <c r="E31" i="45"/>
  <c r="F31" i="45"/>
  <c r="G31" i="45"/>
  <c r="H31" i="45"/>
  <c r="I31" i="45"/>
  <c r="J31" i="45"/>
  <c r="C32" i="45"/>
  <c r="D32" i="45"/>
  <c r="E32" i="45"/>
  <c r="F32" i="45"/>
  <c r="G32" i="45"/>
  <c r="H32" i="45"/>
  <c r="I32" i="45"/>
  <c r="J32" i="45"/>
  <c r="C33" i="45"/>
  <c r="D33" i="45"/>
  <c r="E33" i="45"/>
  <c r="F33" i="45"/>
  <c r="G33" i="45"/>
  <c r="H33" i="45"/>
  <c r="I33" i="45"/>
  <c r="J33" i="45"/>
  <c r="C34" i="45"/>
  <c r="D34" i="45"/>
  <c r="E34" i="45"/>
  <c r="F34" i="45"/>
  <c r="G34" i="45"/>
  <c r="H34" i="45"/>
  <c r="I34" i="45"/>
  <c r="J34" i="45"/>
  <c r="C35" i="45"/>
  <c r="D35" i="45"/>
  <c r="E35" i="45"/>
  <c r="F35" i="45"/>
  <c r="G35" i="45"/>
  <c r="H35" i="45"/>
  <c r="I35" i="45"/>
  <c r="J35" i="45"/>
  <c r="C36" i="45"/>
  <c r="D36" i="45"/>
  <c r="E36" i="45"/>
  <c r="F36" i="45"/>
  <c r="G36" i="45"/>
  <c r="H36" i="45"/>
  <c r="I36" i="45"/>
  <c r="J36" i="45"/>
  <c r="C37" i="45"/>
  <c r="E37" i="45"/>
  <c r="F37" i="45"/>
  <c r="G37" i="45"/>
  <c r="H37" i="45"/>
  <c r="I37" i="45"/>
  <c r="J37" i="45"/>
  <c r="C38" i="45"/>
  <c r="D38" i="45"/>
  <c r="E38" i="45"/>
  <c r="F38" i="45"/>
  <c r="G38" i="45"/>
  <c r="H38" i="45"/>
  <c r="I38" i="45"/>
  <c r="J38" i="45"/>
  <c r="C39" i="45"/>
  <c r="E39" i="45"/>
  <c r="F39" i="45"/>
  <c r="G39" i="45"/>
  <c r="H39" i="45"/>
  <c r="I39" i="45"/>
  <c r="J39" i="45"/>
  <c r="C40" i="45"/>
  <c r="D40" i="45"/>
  <c r="E40" i="45"/>
  <c r="F40" i="45"/>
  <c r="G40" i="45"/>
  <c r="H40" i="45"/>
  <c r="I40" i="45"/>
  <c r="J40" i="45"/>
  <c r="C41" i="45"/>
  <c r="E41" i="45"/>
  <c r="F41" i="45"/>
  <c r="G41" i="45"/>
  <c r="H41" i="45"/>
  <c r="I41" i="45"/>
  <c r="J41" i="45"/>
  <c r="C42" i="45"/>
  <c r="E42" i="45"/>
  <c r="F42" i="45"/>
  <c r="G42" i="45"/>
  <c r="H42" i="45"/>
  <c r="I42" i="45"/>
  <c r="J42" i="45"/>
  <c r="C43" i="45"/>
  <c r="D43" i="45"/>
  <c r="E43" i="45"/>
  <c r="F43" i="45"/>
  <c r="G43" i="45"/>
  <c r="H43" i="45"/>
  <c r="I43" i="45"/>
  <c r="J43" i="45"/>
  <c r="C44" i="45"/>
  <c r="E44" i="45"/>
  <c r="F44" i="45"/>
  <c r="G44" i="45"/>
  <c r="H44" i="45"/>
  <c r="I44" i="45"/>
  <c r="J44" i="45"/>
  <c r="C45" i="45"/>
  <c r="D45" i="45"/>
  <c r="E45" i="45"/>
  <c r="F45" i="45"/>
  <c r="G45" i="45"/>
  <c r="H45" i="45"/>
  <c r="I45" i="45"/>
  <c r="J45" i="45"/>
  <c r="C46" i="45"/>
  <c r="D46" i="45"/>
  <c r="E46" i="45"/>
  <c r="F46" i="45"/>
  <c r="G46" i="45"/>
  <c r="H46" i="45"/>
  <c r="I46" i="45"/>
  <c r="J46" i="45"/>
  <c r="C47" i="45"/>
  <c r="E47" i="45"/>
  <c r="F47" i="45"/>
  <c r="G47" i="45"/>
  <c r="H47" i="45"/>
  <c r="I47" i="45"/>
  <c r="J47" i="45"/>
  <c r="C48" i="45"/>
  <c r="D48" i="45"/>
  <c r="E48" i="45"/>
  <c r="F48" i="45"/>
  <c r="G48" i="45"/>
  <c r="H48" i="45"/>
  <c r="I48" i="45"/>
  <c r="J48" i="45"/>
  <c r="C49" i="45"/>
  <c r="D49" i="45"/>
  <c r="E49" i="45"/>
  <c r="F49" i="45"/>
  <c r="G49" i="45"/>
  <c r="H49" i="45"/>
  <c r="I49" i="45"/>
  <c r="J49" i="45"/>
  <c r="C50" i="45"/>
  <c r="E50" i="45"/>
  <c r="F50" i="45"/>
  <c r="G50" i="45"/>
  <c r="H50" i="45"/>
  <c r="I50" i="45"/>
  <c r="J50" i="45"/>
  <c r="C51" i="45"/>
  <c r="E51" i="45"/>
  <c r="F51" i="45"/>
  <c r="G51" i="45"/>
  <c r="H51" i="45"/>
  <c r="I51" i="45"/>
  <c r="J51" i="45"/>
  <c r="C52" i="45"/>
  <c r="E52" i="45"/>
  <c r="F52" i="45"/>
  <c r="G52" i="45"/>
  <c r="H52" i="45"/>
  <c r="I52" i="45"/>
  <c r="J52" i="45"/>
  <c r="C53" i="45"/>
  <c r="E53" i="45"/>
  <c r="F53" i="45"/>
  <c r="G53" i="45"/>
  <c r="H53" i="45"/>
  <c r="I53" i="45"/>
  <c r="J53" i="45"/>
  <c r="C54" i="45"/>
  <c r="D54" i="45"/>
  <c r="E54" i="45"/>
  <c r="F54" i="45"/>
  <c r="G54" i="45"/>
  <c r="H54" i="45"/>
  <c r="I54" i="45"/>
  <c r="J54" i="45"/>
  <c r="C55" i="45"/>
  <c r="D55" i="45"/>
  <c r="E55" i="45"/>
  <c r="F55" i="45"/>
  <c r="G55" i="45"/>
  <c r="H55" i="45"/>
  <c r="I55" i="45"/>
  <c r="J55" i="45"/>
  <c r="C56" i="45"/>
  <c r="E56" i="45"/>
  <c r="F56" i="45"/>
  <c r="G56" i="45"/>
  <c r="H56" i="45"/>
  <c r="I56" i="45"/>
  <c r="J56" i="45"/>
  <c r="C57" i="45"/>
  <c r="E57" i="45"/>
  <c r="F57" i="45"/>
  <c r="G57" i="45"/>
  <c r="H57" i="45"/>
  <c r="I57" i="45"/>
  <c r="J57" i="45"/>
  <c r="C58" i="45"/>
  <c r="E58" i="45"/>
  <c r="F58" i="45"/>
  <c r="G58" i="45"/>
  <c r="H58" i="45"/>
  <c r="I58" i="45"/>
  <c r="J58" i="45"/>
  <c r="C59" i="45"/>
  <c r="E59" i="45"/>
  <c r="F59" i="45"/>
  <c r="G59" i="45"/>
  <c r="H59" i="45"/>
  <c r="I59" i="45"/>
  <c r="J59" i="45"/>
  <c r="C60" i="45"/>
  <c r="D60" i="45"/>
  <c r="E60" i="45"/>
  <c r="F60" i="45"/>
  <c r="G60" i="45"/>
  <c r="H60" i="45"/>
  <c r="I60" i="45"/>
  <c r="J60" i="45"/>
  <c r="C61" i="45"/>
  <c r="D61" i="45"/>
  <c r="E61" i="45"/>
  <c r="F61" i="45"/>
  <c r="G61" i="45"/>
  <c r="H61" i="45"/>
  <c r="I61" i="45"/>
  <c r="J61" i="45"/>
  <c r="C62" i="45"/>
  <c r="E62" i="45"/>
  <c r="F62" i="45"/>
  <c r="G62" i="45"/>
  <c r="H62" i="45"/>
  <c r="I62" i="45"/>
  <c r="J62" i="45"/>
  <c r="C63" i="45"/>
  <c r="D63" i="45"/>
  <c r="E63" i="45"/>
  <c r="F63" i="45"/>
  <c r="G63" i="45"/>
  <c r="H63" i="45"/>
  <c r="I63" i="45"/>
  <c r="J63" i="45"/>
  <c r="C64" i="45"/>
  <c r="E64" i="45"/>
  <c r="F64" i="45"/>
  <c r="G64" i="45"/>
  <c r="H64" i="45"/>
  <c r="I64" i="45"/>
  <c r="J64" i="45"/>
  <c r="C65" i="45"/>
  <c r="E65" i="45"/>
  <c r="F65" i="45"/>
  <c r="G65" i="45"/>
  <c r="H65" i="45"/>
  <c r="I65" i="45"/>
  <c r="J65" i="45"/>
  <c r="C66" i="45"/>
  <c r="E66" i="45"/>
  <c r="F66" i="45"/>
  <c r="G66" i="45"/>
  <c r="H66" i="45"/>
  <c r="I66" i="45"/>
  <c r="J66" i="45"/>
  <c r="C67" i="45"/>
  <c r="D67" i="45"/>
  <c r="E67" i="45"/>
  <c r="F67" i="45"/>
  <c r="G67" i="45"/>
  <c r="H67" i="45"/>
  <c r="I67" i="45"/>
  <c r="J67" i="45"/>
  <c r="C68" i="45"/>
  <c r="E68" i="45"/>
  <c r="F68" i="45"/>
  <c r="G68" i="45"/>
  <c r="H68" i="45"/>
  <c r="I68" i="45"/>
  <c r="J68" i="45"/>
  <c r="C69" i="45"/>
  <c r="E69" i="45"/>
  <c r="F69" i="45"/>
  <c r="G69" i="45"/>
  <c r="H69" i="45"/>
  <c r="I69" i="45"/>
  <c r="J69" i="45"/>
  <c r="C70" i="45"/>
  <c r="E70" i="45"/>
  <c r="F70" i="45"/>
  <c r="G70" i="45"/>
  <c r="H70" i="45"/>
  <c r="I70" i="45"/>
  <c r="J70" i="45"/>
  <c r="C71" i="45"/>
  <c r="E71" i="45"/>
  <c r="F71" i="45"/>
  <c r="G71" i="45"/>
  <c r="H71" i="45"/>
  <c r="I71" i="45"/>
  <c r="J71" i="45"/>
  <c r="C72" i="45"/>
  <c r="E72" i="45"/>
  <c r="F72" i="45"/>
  <c r="G72" i="45"/>
  <c r="H72" i="45"/>
  <c r="I72" i="45"/>
  <c r="J72" i="45"/>
  <c r="C73" i="45"/>
  <c r="E73" i="45"/>
  <c r="F73" i="45"/>
  <c r="G73" i="45"/>
  <c r="H73" i="45"/>
  <c r="I73" i="45"/>
  <c r="J73" i="45"/>
  <c r="C74" i="45"/>
  <c r="E74" i="45"/>
  <c r="F74" i="45"/>
  <c r="G74" i="45"/>
  <c r="H74" i="45"/>
  <c r="I74" i="45"/>
  <c r="J74" i="45"/>
  <c r="C75" i="45"/>
  <c r="E75" i="45"/>
  <c r="F75" i="45"/>
  <c r="G75" i="45"/>
  <c r="H75" i="45"/>
  <c r="I75" i="45"/>
  <c r="J75" i="45"/>
  <c r="C76" i="45"/>
  <c r="E76" i="45"/>
  <c r="F76" i="45"/>
  <c r="G76" i="45"/>
  <c r="H76" i="45"/>
  <c r="I76" i="45"/>
  <c r="J76" i="45"/>
  <c r="C77" i="45"/>
  <c r="E77" i="45"/>
  <c r="F77" i="45"/>
  <c r="G77" i="45"/>
  <c r="H77" i="45"/>
  <c r="I77" i="45"/>
  <c r="J77" i="45"/>
  <c r="C78" i="45"/>
  <c r="D78" i="45"/>
  <c r="E78" i="45"/>
  <c r="F78" i="45"/>
  <c r="G78" i="45"/>
  <c r="H78" i="45"/>
  <c r="I78" i="45"/>
  <c r="J78" i="45"/>
  <c r="C79" i="45"/>
  <c r="D79" i="45"/>
  <c r="E79" i="45"/>
  <c r="F79" i="45"/>
  <c r="G79" i="45"/>
  <c r="H79" i="45"/>
  <c r="I79" i="45"/>
  <c r="J79" i="45"/>
  <c r="C80" i="45"/>
  <c r="E80" i="45"/>
  <c r="F80" i="45"/>
  <c r="G80" i="45"/>
  <c r="H80" i="45"/>
  <c r="I80" i="45"/>
  <c r="J80" i="45"/>
  <c r="C81" i="45"/>
  <c r="D81" i="45"/>
  <c r="E81" i="45"/>
  <c r="F81" i="45"/>
  <c r="G81" i="45"/>
  <c r="H81" i="45"/>
  <c r="I81" i="45"/>
  <c r="J81" i="45"/>
  <c r="C82" i="45"/>
  <c r="E82" i="45"/>
  <c r="F82" i="45"/>
  <c r="G82" i="45"/>
  <c r="H82" i="45"/>
  <c r="I82" i="45"/>
  <c r="J82" i="45"/>
  <c r="C83" i="45"/>
  <c r="D83" i="45"/>
  <c r="E83" i="45"/>
  <c r="F83" i="45"/>
  <c r="G83" i="45"/>
  <c r="H83" i="45"/>
  <c r="I83" i="45"/>
  <c r="J83" i="45"/>
  <c r="C84" i="45"/>
  <c r="D84" i="45"/>
  <c r="E84" i="45"/>
  <c r="F84" i="45"/>
  <c r="G84" i="45"/>
  <c r="H84" i="45"/>
  <c r="I84" i="45"/>
  <c r="J84" i="45"/>
  <c r="C85" i="45"/>
  <c r="D85" i="45"/>
  <c r="E85" i="45"/>
  <c r="F85" i="45"/>
  <c r="G85" i="45"/>
  <c r="H85" i="45"/>
  <c r="I85" i="45"/>
  <c r="J85" i="45"/>
  <c r="C86" i="45"/>
  <c r="D86" i="45"/>
  <c r="E86" i="45"/>
  <c r="F86" i="45"/>
  <c r="G86" i="45"/>
  <c r="H86" i="45"/>
  <c r="I86" i="45"/>
  <c r="J86" i="45"/>
  <c r="C87" i="45"/>
  <c r="D87" i="45"/>
  <c r="E87" i="45"/>
  <c r="F87" i="45"/>
  <c r="G87" i="45"/>
  <c r="H87" i="45"/>
  <c r="I87" i="45"/>
  <c r="J87" i="45"/>
  <c r="C88" i="45"/>
  <c r="D88" i="45"/>
  <c r="E88" i="45"/>
  <c r="F88" i="45"/>
  <c r="G88" i="45"/>
  <c r="H88" i="45"/>
  <c r="I88" i="45"/>
  <c r="J88" i="45"/>
  <c r="C89" i="45"/>
  <c r="D89" i="45"/>
  <c r="E89" i="45"/>
  <c r="F89" i="45"/>
  <c r="G89" i="45"/>
  <c r="H89" i="45"/>
  <c r="I89" i="45"/>
  <c r="J89" i="45"/>
  <c r="C90" i="45"/>
  <c r="D90" i="45"/>
  <c r="E90" i="45"/>
  <c r="F90" i="45"/>
  <c r="G90" i="45"/>
  <c r="H90" i="45"/>
  <c r="I90" i="45"/>
  <c r="J90" i="45"/>
  <c r="C91" i="45"/>
  <c r="D91" i="45"/>
  <c r="E91" i="45"/>
  <c r="F91" i="45"/>
  <c r="G91" i="45"/>
  <c r="H91" i="45"/>
  <c r="I91" i="45"/>
  <c r="J91" i="45"/>
  <c r="C92" i="45"/>
  <c r="D92" i="45"/>
  <c r="E92" i="45"/>
  <c r="F92" i="45"/>
  <c r="G92" i="45"/>
  <c r="H92" i="45"/>
  <c r="I92" i="45"/>
  <c r="J92" i="45"/>
  <c r="C93" i="45"/>
  <c r="E93" i="45"/>
  <c r="F93" i="45"/>
  <c r="G93" i="45"/>
  <c r="H93" i="45"/>
  <c r="I93" i="45"/>
  <c r="J93" i="45"/>
  <c r="C94" i="45"/>
  <c r="E94" i="45"/>
  <c r="F94" i="45"/>
  <c r="G94" i="45"/>
  <c r="H94" i="45"/>
  <c r="I94" i="45"/>
  <c r="J94" i="45"/>
  <c r="C95" i="45"/>
  <c r="D95" i="45"/>
  <c r="E95" i="45"/>
  <c r="F95" i="45"/>
  <c r="G95" i="45"/>
  <c r="H95" i="45"/>
  <c r="I95" i="45"/>
  <c r="J95" i="45"/>
  <c r="C96" i="45"/>
  <c r="D96" i="45"/>
  <c r="E96" i="45"/>
  <c r="F96" i="45"/>
  <c r="G96" i="45"/>
  <c r="H96" i="45"/>
  <c r="I96" i="45"/>
  <c r="J96" i="45"/>
  <c r="C97" i="45"/>
  <c r="E97" i="45"/>
  <c r="F97" i="45"/>
  <c r="G97" i="45"/>
  <c r="H97" i="45"/>
  <c r="I97" i="45"/>
  <c r="J97" i="45"/>
  <c r="C98" i="45"/>
  <c r="E98" i="45"/>
  <c r="F98" i="45"/>
  <c r="G98" i="45"/>
  <c r="H98" i="45"/>
  <c r="I98" i="45"/>
  <c r="J98" i="45"/>
  <c r="C99" i="45"/>
  <c r="D99" i="45"/>
  <c r="E99" i="45"/>
  <c r="F99" i="45"/>
  <c r="G99" i="45"/>
  <c r="H99" i="45"/>
  <c r="I99" i="45"/>
  <c r="J99" i="45"/>
  <c r="C100" i="45"/>
  <c r="D100" i="45"/>
  <c r="E100" i="45"/>
  <c r="F100" i="45"/>
  <c r="G100" i="45"/>
  <c r="H100" i="45"/>
  <c r="I100" i="45"/>
  <c r="J100" i="45"/>
  <c r="C101" i="45"/>
  <c r="E101" i="45"/>
  <c r="F101" i="45"/>
  <c r="G101" i="45"/>
  <c r="H101" i="45"/>
  <c r="I101" i="45"/>
  <c r="J101" i="45"/>
  <c r="C102" i="45"/>
  <c r="D102" i="45"/>
  <c r="E102" i="45"/>
  <c r="F102" i="45"/>
  <c r="G102" i="45"/>
  <c r="H102" i="45"/>
  <c r="I102" i="45"/>
  <c r="J102" i="45"/>
  <c r="C103" i="45"/>
  <c r="D103" i="45"/>
  <c r="E103" i="45"/>
  <c r="F103" i="45"/>
  <c r="G103" i="45"/>
  <c r="H103" i="45"/>
  <c r="I103" i="45"/>
  <c r="J103" i="45"/>
  <c r="C104" i="45"/>
  <c r="D104" i="45"/>
  <c r="E104" i="45"/>
  <c r="F104" i="45"/>
  <c r="G104" i="45"/>
  <c r="H104" i="45"/>
  <c r="I104" i="45"/>
  <c r="J104" i="45"/>
  <c r="C105" i="45"/>
  <c r="D105" i="45"/>
  <c r="E105" i="45"/>
  <c r="F105" i="45"/>
  <c r="G105" i="45"/>
  <c r="H105" i="45"/>
  <c r="I105" i="45"/>
  <c r="J105" i="45"/>
  <c r="C106" i="45"/>
  <c r="D106" i="45"/>
  <c r="E106" i="45"/>
  <c r="F106" i="45"/>
  <c r="G106" i="45"/>
  <c r="H106" i="45"/>
  <c r="I106" i="45"/>
  <c r="J106" i="45"/>
  <c r="C107" i="45"/>
  <c r="D107" i="45"/>
  <c r="E107" i="45"/>
  <c r="F107" i="45"/>
  <c r="G107" i="45"/>
  <c r="H107" i="45"/>
  <c r="I107" i="45"/>
  <c r="J107" i="45"/>
  <c r="C108" i="45"/>
  <c r="D108" i="45"/>
  <c r="E108" i="45"/>
  <c r="F108" i="45"/>
  <c r="G108" i="45"/>
  <c r="H108" i="45"/>
  <c r="I108" i="45"/>
  <c r="J108" i="45"/>
  <c r="C109" i="45"/>
  <c r="D109" i="45"/>
  <c r="E109" i="45"/>
  <c r="F109" i="45"/>
  <c r="G109" i="45"/>
  <c r="H109" i="45"/>
  <c r="I109" i="45"/>
  <c r="J109" i="45"/>
  <c r="C110" i="45"/>
  <c r="D110" i="45"/>
  <c r="E110" i="45"/>
  <c r="F110" i="45"/>
  <c r="G110" i="45"/>
  <c r="H110" i="45"/>
  <c r="I110" i="45"/>
  <c r="J110" i="45"/>
  <c r="C111" i="45"/>
  <c r="D111" i="45"/>
  <c r="E111" i="45"/>
  <c r="F111" i="45"/>
  <c r="G111" i="45"/>
  <c r="H111" i="45"/>
  <c r="I111" i="45"/>
  <c r="J111" i="45"/>
  <c r="C112" i="45"/>
  <c r="E112" i="45"/>
  <c r="F112" i="45"/>
  <c r="G112" i="45"/>
  <c r="H112" i="45"/>
  <c r="I112" i="45"/>
  <c r="J112" i="45"/>
  <c r="C113" i="45"/>
  <c r="D113" i="45"/>
  <c r="E113" i="45"/>
  <c r="F113" i="45"/>
  <c r="G113" i="45"/>
  <c r="H113" i="45"/>
  <c r="I113" i="45"/>
  <c r="J113" i="45"/>
  <c r="C114" i="45"/>
  <c r="D114" i="45"/>
  <c r="E114" i="45"/>
  <c r="F114" i="45"/>
  <c r="G114" i="45"/>
  <c r="H114" i="45"/>
  <c r="I114" i="45"/>
  <c r="J114" i="45"/>
  <c r="C115" i="45"/>
  <c r="E115" i="45"/>
  <c r="F115" i="45"/>
  <c r="G115" i="45"/>
  <c r="H115" i="45"/>
  <c r="I115" i="45"/>
  <c r="J115" i="45"/>
  <c r="C116" i="45"/>
  <c r="E116" i="45"/>
  <c r="F116" i="45"/>
  <c r="G116" i="45"/>
  <c r="H116" i="45"/>
  <c r="I116" i="45"/>
  <c r="J116" i="45"/>
  <c r="C117" i="45"/>
  <c r="D117" i="45"/>
  <c r="E117" i="45"/>
  <c r="F117" i="45"/>
  <c r="G117" i="45"/>
  <c r="H117" i="45"/>
  <c r="I117" i="45"/>
  <c r="J117" i="45"/>
  <c r="C118" i="45"/>
  <c r="D118" i="45"/>
  <c r="E118" i="45"/>
  <c r="F118" i="45"/>
  <c r="G118" i="45"/>
  <c r="H118" i="45"/>
  <c r="I118" i="45"/>
  <c r="J118" i="45"/>
  <c r="C119" i="45"/>
  <c r="D119" i="45"/>
  <c r="E119" i="45"/>
  <c r="F119" i="45"/>
  <c r="G119" i="45"/>
  <c r="H119" i="45"/>
  <c r="I119" i="45"/>
  <c r="J119" i="45"/>
  <c r="C120" i="45"/>
  <c r="D120" i="45"/>
  <c r="E120" i="45"/>
  <c r="F120" i="45"/>
  <c r="G120" i="45"/>
  <c r="H120" i="45"/>
  <c r="I120" i="45"/>
  <c r="J120" i="45"/>
  <c r="C121" i="45"/>
  <c r="D121" i="45"/>
  <c r="E121" i="45"/>
  <c r="F121" i="45"/>
  <c r="G121" i="45"/>
  <c r="H121" i="45"/>
  <c r="I121" i="45"/>
  <c r="J121" i="45"/>
  <c r="C122" i="45"/>
  <c r="E122" i="45"/>
  <c r="F122" i="45"/>
  <c r="G122" i="45"/>
  <c r="H122" i="45"/>
  <c r="I122" i="45"/>
  <c r="J122" i="45"/>
  <c r="C123" i="45"/>
  <c r="E123" i="45"/>
  <c r="F123" i="45"/>
  <c r="G123" i="45"/>
  <c r="H123" i="45"/>
  <c r="I123" i="45"/>
  <c r="J123" i="45"/>
  <c r="C124" i="45"/>
  <c r="D124" i="45"/>
  <c r="E124" i="45"/>
  <c r="F124" i="45"/>
  <c r="G124" i="45"/>
  <c r="H124" i="45"/>
  <c r="I124" i="45"/>
  <c r="J124" i="45"/>
  <c r="C125" i="45"/>
  <c r="D125" i="45"/>
  <c r="E125" i="45"/>
  <c r="F125" i="45"/>
  <c r="G125" i="45"/>
  <c r="H125" i="45"/>
  <c r="I125" i="45"/>
  <c r="J125" i="45"/>
  <c r="C126" i="45"/>
  <c r="E126" i="45"/>
  <c r="F126" i="45"/>
  <c r="G126" i="45"/>
  <c r="H126" i="45"/>
  <c r="I126" i="45"/>
  <c r="J126" i="45"/>
  <c r="C127" i="45"/>
  <c r="E127" i="45"/>
  <c r="F127" i="45"/>
  <c r="G127" i="45"/>
  <c r="H127" i="45"/>
  <c r="I127" i="45"/>
  <c r="J127" i="45"/>
  <c r="C128" i="45"/>
  <c r="E128" i="45"/>
  <c r="F128" i="45"/>
  <c r="G128" i="45"/>
  <c r="H128" i="45"/>
  <c r="I128" i="45"/>
  <c r="J128" i="45"/>
  <c r="C129" i="45"/>
  <c r="E129" i="45"/>
  <c r="F129" i="45"/>
  <c r="G129" i="45"/>
  <c r="H129" i="45"/>
  <c r="I129" i="45"/>
  <c r="J129" i="45"/>
  <c r="C130" i="45"/>
  <c r="E130" i="45"/>
  <c r="F130" i="45"/>
  <c r="G130" i="45"/>
  <c r="H130" i="45"/>
  <c r="I130" i="45"/>
  <c r="J130" i="45"/>
  <c r="C131" i="45"/>
  <c r="D131" i="45"/>
  <c r="E131" i="45"/>
  <c r="F131" i="45"/>
  <c r="G131" i="45"/>
  <c r="H131" i="45"/>
  <c r="I131" i="45"/>
  <c r="J131" i="45"/>
  <c r="C132" i="45"/>
  <c r="D132" i="45"/>
  <c r="E132" i="45"/>
  <c r="F132" i="45"/>
  <c r="G132" i="45"/>
  <c r="H132" i="45"/>
  <c r="I132" i="45"/>
  <c r="J132" i="45"/>
  <c r="C133" i="45"/>
  <c r="D133" i="45"/>
  <c r="E133" i="45"/>
  <c r="F133" i="45"/>
  <c r="G133" i="45"/>
  <c r="H133" i="45"/>
  <c r="I133" i="45"/>
  <c r="J133" i="45"/>
  <c r="C134" i="45"/>
  <c r="D134" i="45"/>
  <c r="E134" i="45"/>
  <c r="F134" i="45"/>
  <c r="G134" i="45"/>
  <c r="H134" i="45"/>
  <c r="I134" i="45"/>
  <c r="J134" i="45"/>
  <c r="C135" i="45"/>
  <c r="E135" i="45"/>
  <c r="F135" i="45"/>
  <c r="G135" i="45"/>
  <c r="H135" i="45"/>
  <c r="I135" i="45"/>
  <c r="J135" i="45"/>
  <c r="C136" i="45"/>
  <c r="E136" i="45"/>
  <c r="F136" i="45"/>
  <c r="G136" i="45"/>
  <c r="H136" i="45"/>
  <c r="I136" i="45"/>
  <c r="J136" i="45"/>
  <c r="C137" i="45"/>
  <c r="E137" i="45"/>
  <c r="F137" i="45"/>
  <c r="G137" i="45"/>
  <c r="H137" i="45"/>
  <c r="I137" i="45"/>
  <c r="J137" i="45"/>
  <c r="C138" i="45"/>
  <c r="E138" i="45"/>
  <c r="F138" i="45"/>
  <c r="G138" i="45"/>
  <c r="H138" i="45"/>
  <c r="I138" i="45"/>
  <c r="J138" i="45"/>
  <c r="C139" i="45"/>
  <c r="D139" i="45"/>
  <c r="E139" i="45"/>
  <c r="F139" i="45"/>
  <c r="G139" i="45"/>
  <c r="H139" i="45"/>
  <c r="I139" i="45"/>
  <c r="J139" i="45"/>
  <c r="C140" i="45"/>
  <c r="D140" i="45"/>
  <c r="E140" i="45"/>
  <c r="F140" i="45"/>
  <c r="G140" i="45"/>
  <c r="H140" i="45"/>
  <c r="I140" i="45"/>
  <c r="J140" i="45"/>
  <c r="C141" i="45"/>
  <c r="D141" i="45"/>
  <c r="E141" i="45"/>
  <c r="F141" i="45"/>
  <c r="G141" i="45"/>
  <c r="H141" i="45"/>
  <c r="I141" i="45"/>
  <c r="J141" i="45"/>
  <c r="C142" i="45"/>
  <c r="D142" i="45"/>
  <c r="E142" i="45"/>
  <c r="F142" i="45"/>
  <c r="G142" i="45"/>
  <c r="H142" i="45"/>
  <c r="I142" i="45"/>
  <c r="J142" i="45"/>
  <c r="C143" i="45"/>
  <c r="D143" i="45"/>
  <c r="E143" i="45"/>
  <c r="F143" i="45"/>
  <c r="G143" i="45"/>
  <c r="H143" i="45"/>
  <c r="I143" i="45"/>
  <c r="J143" i="45"/>
  <c r="C144" i="45"/>
  <c r="E144" i="45"/>
  <c r="F144" i="45"/>
  <c r="G144" i="45"/>
  <c r="H144" i="45"/>
  <c r="I144" i="45"/>
  <c r="J144" i="45"/>
  <c r="C145" i="45"/>
  <c r="E145" i="45"/>
  <c r="F145" i="45"/>
  <c r="G145" i="45"/>
  <c r="H145" i="45"/>
  <c r="I145" i="45"/>
  <c r="J145" i="45"/>
  <c r="C146" i="45"/>
  <c r="E146" i="45"/>
  <c r="F146" i="45"/>
  <c r="G146" i="45"/>
  <c r="H146" i="45"/>
  <c r="I146" i="45"/>
  <c r="J146" i="45"/>
  <c r="C147" i="45"/>
  <c r="E147" i="45"/>
  <c r="F147" i="45"/>
  <c r="G147" i="45"/>
  <c r="H147" i="45"/>
  <c r="I147" i="45"/>
  <c r="J147" i="45"/>
  <c r="C148" i="45"/>
  <c r="E148" i="45"/>
  <c r="F148" i="45"/>
  <c r="G148" i="45"/>
  <c r="H148" i="45"/>
  <c r="I148" i="45"/>
  <c r="J148" i="45"/>
  <c r="C149" i="45"/>
  <c r="D149" i="45"/>
  <c r="E149" i="45"/>
  <c r="F149" i="45"/>
  <c r="G149" i="45"/>
  <c r="H149" i="45"/>
  <c r="I149" i="45"/>
  <c r="J149" i="45"/>
  <c r="C150" i="45"/>
  <c r="D150" i="45"/>
  <c r="E150" i="45"/>
  <c r="F150" i="45"/>
  <c r="G150" i="45"/>
  <c r="H150" i="45"/>
  <c r="I150" i="45"/>
  <c r="J150" i="45"/>
  <c r="C151" i="45"/>
  <c r="D151" i="45"/>
  <c r="E151" i="45"/>
  <c r="F151" i="45"/>
  <c r="G151" i="45"/>
  <c r="H151" i="45"/>
  <c r="I151" i="45"/>
  <c r="J151" i="45"/>
  <c r="C152" i="45"/>
  <c r="D152" i="45"/>
  <c r="E152" i="45"/>
  <c r="F152" i="45"/>
  <c r="G152" i="45"/>
  <c r="H152" i="45"/>
  <c r="I152" i="45"/>
  <c r="J152" i="45"/>
  <c r="C153" i="45"/>
  <c r="E153" i="45"/>
  <c r="F153" i="45"/>
  <c r="G153" i="45"/>
  <c r="H153" i="45"/>
  <c r="I153" i="45"/>
  <c r="J153" i="45"/>
  <c r="C154" i="45"/>
  <c r="E154" i="45"/>
  <c r="F154" i="45"/>
  <c r="G154" i="45"/>
  <c r="H154" i="45"/>
  <c r="I154" i="45"/>
  <c r="J154" i="45"/>
  <c r="C155" i="45"/>
  <c r="E155" i="45"/>
  <c r="F155" i="45"/>
  <c r="G155" i="45"/>
  <c r="H155" i="45"/>
  <c r="I155" i="45"/>
  <c r="J155" i="45"/>
  <c r="C156" i="45"/>
  <c r="E156" i="45"/>
  <c r="F156" i="45"/>
  <c r="G156" i="45"/>
  <c r="H156" i="45"/>
  <c r="I156" i="45"/>
  <c r="J156" i="45"/>
  <c r="C157" i="45"/>
  <c r="E157" i="45"/>
  <c r="F157" i="45"/>
  <c r="G157" i="45"/>
  <c r="H157" i="45"/>
  <c r="I157" i="45"/>
  <c r="J157" i="45"/>
  <c r="C158" i="45"/>
  <c r="E158" i="45"/>
  <c r="F158" i="45"/>
  <c r="G158" i="45"/>
  <c r="H158" i="45"/>
  <c r="I158" i="45"/>
  <c r="J158" i="45"/>
  <c r="C159" i="45"/>
  <c r="E159" i="45"/>
  <c r="F159" i="45"/>
  <c r="G159" i="45"/>
  <c r="H159" i="45"/>
  <c r="I159" i="45"/>
  <c r="J159" i="45"/>
  <c r="C160" i="45"/>
  <c r="E160" i="45"/>
  <c r="F160" i="45"/>
  <c r="G160" i="45"/>
  <c r="H160" i="45"/>
  <c r="I160" i="45"/>
  <c r="J160" i="45"/>
  <c r="C161" i="45"/>
  <c r="E161" i="45"/>
  <c r="F161" i="45"/>
  <c r="G161" i="45"/>
  <c r="H161" i="45"/>
  <c r="I161" i="45"/>
  <c r="J161" i="45"/>
  <c r="C162" i="45"/>
  <c r="E162" i="45"/>
  <c r="F162" i="45"/>
  <c r="G162" i="45"/>
  <c r="H162" i="45"/>
  <c r="I162" i="45"/>
  <c r="J162" i="45"/>
  <c r="C163" i="45"/>
  <c r="E163" i="45"/>
  <c r="F163" i="45"/>
  <c r="G163" i="45"/>
  <c r="H163" i="45"/>
  <c r="I163" i="45"/>
  <c r="J163" i="45"/>
  <c r="C164" i="45"/>
  <c r="E164" i="45"/>
  <c r="F164" i="45"/>
  <c r="G164" i="45"/>
  <c r="H164" i="45"/>
  <c r="I164" i="45"/>
  <c r="J164" i="45"/>
  <c r="C165" i="45"/>
  <c r="E165" i="45"/>
  <c r="F165" i="45"/>
  <c r="G165" i="45"/>
  <c r="H165" i="45"/>
  <c r="I165" i="45"/>
  <c r="J165" i="45"/>
  <c r="C166" i="45"/>
  <c r="E166" i="45"/>
  <c r="F166" i="45"/>
  <c r="G166" i="45"/>
  <c r="H166" i="45"/>
  <c r="I166" i="45"/>
  <c r="J166" i="45"/>
  <c r="C167" i="45"/>
  <c r="E167" i="45"/>
  <c r="F167" i="45"/>
  <c r="G167" i="45"/>
  <c r="H167" i="45"/>
  <c r="I167" i="45"/>
  <c r="J167" i="45"/>
  <c r="C168" i="45"/>
  <c r="E168" i="45"/>
  <c r="F168" i="45"/>
  <c r="G168" i="45"/>
  <c r="H168" i="45"/>
  <c r="I168" i="45"/>
  <c r="J168" i="45"/>
  <c r="C169" i="45"/>
  <c r="E169" i="45"/>
  <c r="F169" i="45"/>
  <c r="G169" i="45"/>
  <c r="H169" i="45"/>
  <c r="I169" i="45"/>
  <c r="J169" i="45"/>
  <c r="C170" i="45"/>
  <c r="E170" i="45"/>
  <c r="F170" i="45"/>
  <c r="G170" i="45"/>
  <c r="H170" i="45"/>
  <c r="I170" i="45"/>
  <c r="J170" i="45"/>
  <c r="C171" i="45"/>
  <c r="E171" i="45"/>
  <c r="F171" i="45"/>
  <c r="G171" i="45"/>
  <c r="H171" i="45"/>
  <c r="I171" i="45"/>
  <c r="J171" i="45"/>
  <c r="C172" i="45"/>
  <c r="E172" i="45"/>
  <c r="F172" i="45"/>
  <c r="G172" i="45"/>
  <c r="H172" i="45"/>
  <c r="I172" i="45"/>
  <c r="J172" i="45"/>
  <c r="C173" i="45"/>
  <c r="E173" i="45"/>
  <c r="F173" i="45"/>
  <c r="G173" i="45"/>
  <c r="H173" i="45"/>
  <c r="I173" i="45"/>
  <c r="J173" i="45"/>
  <c r="C174" i="45"/>
  <c r="E174" i="45"/>
  <c r="F174" i="45"/>
  <c r="G174" i="45"/>
  <c r="H174" i="45"/>
  <c r="I174" i="45"/>
  <c r="J174" i="45"/>
  <c r="C175" i="45"/>
  <c r="E175" i="45"/>
  <c r="F175" i="45"/>
  <c r="G175" i="45"/>
  <c r="H175" i="45"/>
  <c r="I175" i="45"/>
  <c r="J175" i="45"/>
  <c r="C176" i="45"/>
  <c r="E176" i="45"/>
  <c r="F176" i="45"/>
  <c r="G176" i="45"/>
  <c r="H176" i="45"/>
  <c r="I176" i="45"/>
  <c r="J176" i="45"/>
  <c r="C177" i="45"/>
  <c r="E177" i="45"/>
  <c r="F177" i="45"/>
  <c r="G177" i="45"/>
  <c r="H177" i="45"/>
  <c r="I177" i="45"/>
  <c r="J177" i="45"/>
  <c r="C178" i="45"/>
  <c r="E178" i="45"/>
  <c r="F178" i="45"/>
  <c r="G178" i="45"/>
  <c r="H178" i="45"/>
  <c r="I178" i="45"/>
  <c r="J178" i="45"/>
  <c r="C179" i="45"/>
  <c r="D179" i="45"/>
  <c r="E179" i="45"/>
  <c r="F179" i="45"/>
  <c r="G179" i="45"/>
  <c r="H179" i="45"/>
  <c r="I179" i="45"/>
  <c r="J179" i="45"/>
  <c r="C180" i="45"/>
  <c r="D180" i="45"/>
  <c r="E180" i="45"/>
  <c r="F180" i="45"/>
  <c r="G180" i="45"/>
  <c r="H180" i="45"/>
  <c r="I180" i="45"/>
  <c r="J180" i="45"/>
  <c r="C181" i="45"/>
  <c r="E181" i="45"/>
  <c r="F181" i="45"/>
  <c r="G181" i="45"/>
  <c r="H181" i="45"/>
  <c r="I181" i="45"/>
  <c r="J181" i="45"/>
  <c r="C182" i="45"/>
  <c r="D182" i="45"/>
  <c r="E182" i="45"/>
  <c r="F182" i="45"/>
  <c r="G182" i="45"/>
  <c r="H182" i="45"/>
  <c r="I182" i="45"/>
  <c r="J182" i="45"/>
  <c r="C183" i="45"/>
  <c r="E183" i="45"/>
  <c r="F183" i="45"/>
  <c r="G183" i="45"/>
  <c r="H183" i="45"/>
  <c r="I183" i="45"/>
  <c r="J183" i="45"/>
  <c r="C184" i="45"/>
  <c r="E184" i="45"/>
  <c r="F184" i="45"/>
  <c r="G184" i="45"/>
  <c r="H184" i="45"/>
  <c r="I184" i="45"/>
  <c r="J184" i="45"/>
  <c r="C185" i="45"/>
  <c r="E185" i="45"/>
  <c r="F185" i="45"/>
  <c r="G185" i="45"/>
  <c r="H185" i="45"/>
  <c r="I185" i="45"/>
  <c r="J185" i="45"/>
  <c r="C186" i="45"/>
  <c r="E186" i="45"/>
  <c r="F186" i="45"/>
  <c r="G186" i="45"/>
  <c r="H186" i="45"/>
  <c r="I186" i="45"/>
  <c r="J186" i="45"/>
  <c r="C187" i="45"/>
  <c r="E187" i="45"/>
  <c r="F187" i="45"/>
  <c r="G187" i="45"/>
  <c r="H187" i="45"/>
  <c r="I187" i="45"/>
  <c r="J187" i="45"/>
  <c r="C188" i="45"/>
  <c r="D188" i="45"/>
  <c r="E188" i="45"/>
  <c r="F188" i="45"/>
  <c r="G188" i="45"/>
  <c r="H188" i="45"/>
  <c r="I188" i="45"/>
  <c r="J188" i="45"/>
  <c r="C189" i="45"/>
  <c r="D189" i="45"/>
  <c r="E189" i="45"/>
  <c r="F189" i="45"/>
  <c r="G189" i="45"/>
  <c r="H189" i="45"/>
  <c r="I189" i="45"/>
  <c r="J189" i="45"/>
  <c r="C190" i="45"/>
  <c r="E190" i="45"/>
  <c r="F190" i="45"/>
  <c r="G190" i="45"/>
  <c r="H190" i="45"/>
  <c r="I190" i="45"/>
  <c r="J190" i="45"/>
  <c r="C191" i="45"/>
  <c r="D191" i="45"/>
  <c r="E191" i="45"/>
  <c r="F191" i="45"/>
  <c r="G191" i="45"/>
  <c r="H191" i="45"/>
  <c r="I191" i="45"/>
  <c r="J191" i="45"/>
  <c r="C192" i="45"/>
  <c r="E192" i="45"/>
  <c r="F192" i="45"/>
  <c r="G192" i="45"/>
  <c r="H192" i="45"/>
  <c r="I192" i="45"/>
  <c r="J192" i="45"/>
  <c r="C193" i="45"/>
  <c r="E193" i="45"/>
  <c r="F193" i="45"/>
  <c r="G193" i="45"/>
  <c r="H193" i="45"/>
  <c r="I193" i="45"/>
  <c r="J193" i="45"/>
  <c r="C194" i="45"/>
  <c r="E194" i="45"/>
  <c r="F194" i="45"/>
  <c r="G194" i="45"/>
  <c r="H194" i="45"/>
  <c r="I194" i="45"/>
  <c r="J194" i="45"/>
  <c r="C195" i="45"/>
  <c r="E195" i="45"/>
  <c r="F195" i="45"/>
  <c r="G195" i="45"/>
  <c r="H195" i="45"/>
  <c r="I195" i="45"/>
  <c r="J195" i="45"/>
  <c r="C196" i="45"/>
  <c r="E196" i="45"/>
  <c r="F196" i="45"/>
  <c r="G196" i="45"/>
  <c r="H196" i="45"/>
  <c r="I196" i="45"/>
  <c r="J196" i="45"/>
  <c r="C197" i="45"/>
  <c r="E197" i="45"/>
  <c r="F197" i="45"/>
  <c r="G197" i="45"/>
  <c r="H197" i="45"/>
  <c r="I197" i="45"/>
  <c r="J197" i="45"/>
  <c r="C198" i="45"/>
  <c r="E198" i="45"/>
  <c r="F198" i="45"/>
  <c r="G198" i="45"/>
  <c r="H198" i="45"/>
  <c r="I198" i="45"/>
  <c r="J198" i="45"/>
  <c r="C199" i="45"/>
  <c r="D199" i="45"/>
  <c r="E199" i="45"/>
  <c r="F199" i="45"/>
  <c r="G199" i="45"/>
  <c r="H199" i="45"/>
  <c r="I199" i="45"/>
  <c r="J199" i="45"/>
  <c r="C200" i="45"/>
  <c r="D200" i="45"/>
  <c r="E200" i="45"/>
  <c r="F200" i="45"/>
  <c r="G200" i="45"/>
  <c r="H200" i="45"/>
  <c r="I200" i="45"/>
  <c r="J200" i="45"/>
  <c r="C201" i="45"/>
  <c r="D201" i="45"/>
  <c r="E201" i="45"/>
  <c r="F201" i="45"/>
  <c r="G201" i="45"/>
  <c r="H201" i="45"/>
  <c r="I201" i="45"/>
  <c r="J201" i="45"/>
  <c r="C202" i="45"/>
  <c r="D202" i="45"/>
  <c r="E202" i="45"/>
  <c r="F202" i="45"/>
  <c r="G202" i="45"/>
  <c r="H202" i="45"/>
  <c r="I202" i="45"/>
  <c r="J202" i="45"/>
  <c r="C203" i="45"/>
  <c r="D203" i="45"/>
  <c r="E203" i="45"/>
  <c r="F203" i="45"/>
  <c r="G203" i="45"/>
  <c r="H203" i="45"/>
  <c r="I203" i="45"/>
  <c r="J203" i="45"/>
  <c r="C204" i="45"/>
  <c r="D204" i="45"/>
  <c r="E204" i="45"/>
  <c r="F204" i="45"/>
  <c r="G204" i="45"/>
  <c r="H204" i="45"/>
  <c r="I204" i="45"/>
  <c r="J204" i="45"/>
  <c r="C205" i="45"/>
  <c r="D205" i="45"/>
  <c r="E205" i="45"/>
  <c r="F205" i="45"/>
  <c r="G205" i="45"/>
  <c r="H205" i="45"/>
  <c r="I205" i="45"/>
  <c r="J205" i="45"/>
  <c r="C206" i="45"/>
  <c r="E206" i="45"/>
  <c r="F206" i="45"/>
  <c r="G206" i="45"/>
  <c r="H206" i="45"/>
  <c r="I206" i="45"/>
  <c r="J206" i="45"/>
  <c r="C207" i="45"/>
  <c r="D207" i="45"/>
  <c r="E207" i="45"/>
  <c r="F207" i="45"/>
  <c r="G207" i="45"/>
  <c r="H207" i="45"/>
  <c r="I207" i="45"/>
  <c r="J207" i="45"/>
  <c r="C208" i="45"/>
  <c r="D208" i="45"/>
  <c r="E208" i="45"/>
  <c r="F208" i="45"/>
  <c r="G208" i="45"/>
  <c r="H208" i="45"/>
  <c r="I208" i="45"/>
  <c r="J208" i="45"/>
  <c r="C209" i="45"/>
  <c r="E209" i="45"/>
  <c r="F209" i="45"/>
  <c r="G209" i="45"/>
  <c r="H209" i="45"/>
  <c r="I209" i="45"/>
  <c r="J209" i="45"/>
  <c r="C210" i="45"/>
  <c r="D210" i="45"/>
  <c r="E210" i="45"/>
  <c r="F210" i="45"/>
  <c r="G210" i="45"/>
  <c r="H210" i="45"/>
  <c r="I210" i="45"/>
  <c r="J210" i="45"/>
  <c r="C211" i="45"/>
  <c r="D211" i="45"/>
  <c r="E211" i="45"/>
  <c r="F211" i="45"/>
  <c r="G211" i="45"/>
  <c r="H211" i="45"/>
  <c r="I211" i="45"/>
  <c r="J211" i="45"/>
  <c r="C212" i="45"/>
  <c r="D212" i="45"/>
  <c r="E212" i="45"/>
  <c r="F212" i="45"/>
  <c r="G212" i="45"/>
  <c r="H212" i="45"/>
  <c r="I212" i="45"/>
  <c r="J212" i="45"/>
  <c r="C213" i="45"/>
  <c r="E213" i="45"/>
  <c r="F213" i="45"/>
  <c r="G213" i="45"/>
  <c r="H213" i="45"/>
  <c r="I213" i="45"/>
  <c r="J213" i="45"/>
  <c r="C214" i="45"/>
  <c r="D214" i="45"/>
  <c r="E214" i="45"/>
  <c r="F214" i="45"/>
  <c r="G214" i="45"/>
  <c r="H214" i="45"/>
  <c r="I214" i="45"/>
  <c r="J214" i="45"/>
  <c r="C215" i="45"/>
  <c r="D215" i="45"/>
  <c r="E215" i="45"/>
  <c r="F215" i="45"/>
  <c r="G215" i="45"/>
  <c r="H215" i="45"/>
  <c r="I215" i="45"/>
  <c r="J215" i="45"/>
  <c r="C216" i="45"/>
  <c r="D216" i="45"/>
  <c r="E216" i="45"/>
  <c r="F216" i="45"/>
  <c r="G216" i="45"/>
  <c r="H216" i="45"/>
  <c r="I216" i="45"/>
  <c r="J216" i="45"/>
  <c r="C217" i="45"/>
  <c r="D217" i="45"/>
  <c r="E217" i="45"/>
  <c r="F217" i="45"/>
  <c r="G217" i="45"/>
  <c r="H217" i="45"/>
  <c r="I217" i="45"/>
  <c r="J217" i="45"/>
  <c r="C218" i="45"/>
  <c r="E218" i="45"/>
  <c r="F218" i="45"/>
  <c r="G218" i="45"/>
  <c r="H218" i="45"/>
  <c r="I218" i="45"/>
  <c r="J218" i="45"/>
  <c r="C219" i="45"/>
  <c r="E219" i="45"/>
  <c r="F219" i="45"/>
  <c r="G219" i="45"/>
  <c r="H219" i="45"/>
  <c r="I219" i="45"/>
  <c r="J219" i="45"/>
  <c r="C220" i="45"/>
  <c r="E220" i="45"/>
  <c r="F220" i="45"/>
  <c r="G220" i="45"/>
  <c r="H220" i="45"/>
  <c r="I220" i="45"/>
  <c r="J220" i="45"/>
  <c r="C221" i="45"/>
  <c r="E221" i="45"/>
  <c r="F221" i="45"/>
  <c r="G221" i="45"/>
  <c r="H221" i="45"/>
  <c r="I221" i="45"/>
  <c r="J221" i="45"/>
  <c r="C222" i="45"/>
  <c r="E222" i="45"/>
  <c r="F222" i="45"/>
  <c r="G222" i="45"/>
  <c r="H222" i="45"/>
  <c r="I222" i="45"/>
  <c r="J222" i="45"/>
  <c r="C223" i="45"/>
  <c r="D223" i="45"/>
  <c r="E223" i="45"/>
  <c r="F223" i="45"/>
  <c r="G223" i="45"/>
  <c r="H223" i="45"/>
  <c r="I223" i="45"/>
  <c r="J223" i="45"/>
  <c r="C224" i="45"/>
  <c r="D224" i="45"/>
  <c r="E224" i="45"/>
  <c r="F224" i="45"/>
  <c r="G224" i="45"/>
  <c r="H224" i="45"/>
  <c r="I224" i="45"/>
  <c r="J224" i="45"/>
  <c r="C225" i="45"/>
  <c r="D225" i="45"/>
  <c r="E225" i="45"/>
  <c r="F225" i="45"/>
  <c r="G225" i="45"/>
  <c r="H225" i="45"/>
  <c r="I225" i="45"/>
  <c r="J225" i="45"/>
  <c r="C226" i="45"/>
  <c r="E226" i="45"/>
  <c r="F226" i="45"/>
  <c r="G226" i="45"/>
  <c r="H226" i="45"/>
  <c r="I226" i="45"/>
  <c r="J226" i="45"/>
  <c r="C227" i="45"/>
  <c r="E227" i="45"/>
  <c r="F227" i="45"/>
  <c r="G227" i="45"/>
  <c r="H227" i="45"/>
  <c r="I227" i="45"/>
  <c r="J227" i="45"/>
  <c r="C228" i="45"/>
  <c r="E228" i="45"/>
  <c r="F228" i="45"/>
  <c r="G228" i="45"/>
  <c r="H228" i="45"/>
  <c r="I228" i="45"/>
  <c r="J228" i="45"/>
  <c r="C229" i="45"/>
  <c r="E229" i="45"/>
  <c r="F229" i="45"/>
  <c r="G229" i="45"/>
  <c r="H229" i="45"/>
  <c r="I229" i="45"/>
  <c r="J229" i="45"/>
  <c r="C230" i="45"/>
  <c r="E230" i="45"/>
  <c r="F230" i="45"/>
  <c r="G230" i="45"/>
  <c r="H230" i="45"/>
  <c r="I230" i="45"/>
  <c r="J230" i="45"/>
  <c r="C231" i="45"/>
  <c r="E231" i="45"/>
  <c r="F231" i="45"/>
  <c r="G231" i="45"/>
  <c r="H231" i="45"/>
  <c r="I231" i="45"/>
  <c r="J231" i="45"/>
  <c r="C232" i="45"/>
  <c r="E232" i="45"/>
  <c r="F232" i="45"/>
  <c r="G232" i="45"/>
  <c r="H232" i="45"/>
  <c r="I232" i="45"/>
  <c r="J232" i="45"/>
  <c r="C233" i="45"/>
  <c r="E233" i="45"/>
  <c r="F233" i="45"/>
  <c r="G233" i="45"/>
  <c r="H233" i="45"/>
  <c r="I233" i="45"/>
  <c r="J233" i="45"/>
  <c r="C234" i="45"/>
  <c r="E234" i="45"/>
  <c r="F234" i="45"/>
  <c r="G234" i="45"/>
  <c r="H234" i="45"/>
  <c r="I234" i="45"/>
  <c r="J234" i="45"/>
  <c r="C235" i="45"/>
  <c r="E235" i="45"/>
  <c r="F235" i="45"/>
  <c r="G235" i="45"/>
  <c r="H235" i="45"/>
  <c r="I235" i="45"/>
  <c r="J235" i="45"/>
  <c r="C236" i="45"/>
  <c r="E236" i="45"/>
  <c r="F236" i="45"/>
  <c r="G236" i="45"/>
  <c r="H236" i="45"/>
  <c r="I236" i="45"/>
  <c r="J236" i="45"/>
  <c r="C237" i="45"/>
  <c r="D237" i="45"/>
  <c r="E237" i="45"/>
  <c r="F237" i="45"/>
  <c r="G237" i="45"/>
  <c r="H237" i="45"/>
  <c r="I237" i="45"/>
  <c r="J237" i="45"/>
  <c r="C238" i="45"/>
  <c r="D238" i="45"/>
  <c r="E238" i="45"/>
  <c r="F238" i="45"/>
  <c r="G238" i="45"/>
  <c r="H238" i="45"/>
  <c r="I238" i="45"/>
  <c r="J238" i="45"/>
  <c r="C239" i="45"/>
  <c r="D239" i="45"/>
  <c r="E239" i="45"/>
  <c r="F239" i="45"/>
  <c r="G239" i="45"/>
  <c r="H239" i="45"/>
  <c r="I239" i="45"/>
  <c r="J239" i="45"/>
  <c r="C240" i="45"/>
  <c r="D240" i="45"/>
  <c r="E240" i="45"/>
  <c r="F240" i="45"/>
  <c r="G240" i="45"/>
  <c r="H240" i="45"/>
  <c r="I240" i="45"/>
  <c r="J240" i="45"/>
  <c r="C241" i="45"/>
  <c r="D241" i="45"/>
  <c r="E241" i="45"/>
  <c r="F241" i="45"/>
  <c r="G241" i="45"/>
  <c r="H241" i="45"/>
  <c r="I241" i="45"/>
  <c r="J241" i="45"/>
  <c r="C242" i="45"/>
  <c r="D242" i="45"/>
  <c r="E242" i="45"/>
  <c r="F242" i="45"/>
  <c r="G242" i="45"/>
  <c r="H242" i="45"/>
  <c r="I242" i="45"/>
  <c r="J242" i="45"/>
  <c r="C243" i="45"/>
  <c r="E243" i="45"/>
  <c r="F243" i="45"/>
  <c r="G243" i="45"/>
  <c r="H243" i="45"/>
  <c r="I243" i="45"/>
  <c r="J243" i="45"/>
  <c r="C244" i="45"/>
  <c r="E244" i="45"/>
  <c r="F244" i="45"/>
  <c r="G244" i="45"/>
  <c r="H244" i="45"/>
  <c r="I244" i="45"/>
  <c r="J244" i="45"/>
  <c r="C245" i="45"/>
  <c r="D245" i="45"/>
  <c r="E245" i="45"/>
  <c r="F245" i="45"/>
  <c r="G245" i="45"/>
  <c r="H245" i="45"/>
  <c r="I245" i="45"/>
  <c r="J245" i="45"/>
  <c r="C246" i="45"/>
  <c r="D246" i="45"/>
  <c r="E246" i="45"/>
  <c r="F246" i="45"/>
  <c r="G246" i="45"/>
  <c r="H246" i="45"/>
  <c r="I246" i="45"/>
  <c r="J246" i="45"/>
  <c r="C247" i="45"/>
  <c r="D247" i="45"/>
  <c r="E247" i="45"/>
  <c r="F247" i="45"/>
  <c r="G247" i="45"/>
  <c r="H247" i="45"/>
  <c r="I247" i="45"/>
  <c r="J247" i="45"/>
  <c r="C248" i="45"/>
  <c r="D248" i="45"/>
  <c r="E248" i="45"/>
  <c r="F248" i="45"/>
  <c r="G248" i="45"/>
  <c r="H248" i="45"/>
  <c r="I248" i="45"/>
  <c r="J248" i="45"/>
  <c r="C249" i="45"/>
  <c r="D249" i="45"/>
  <c r="E249" i="45"/>
  <c r="F249" i="45"/>
  <c r="G249" i="45"/>
  <c r="H249" i="45"/>
  <c r="I249" i="45"/>
  <c r="J249" i="45"/>
  <c r="C250" i="45"/>
  <c r="D250" i="45"/>
  <c r="E250" i="45"/>
  <c r="F250" i="45"/>
  <c r="G250" i="45"/>
  <c r="H250" i="45"/>
  <c r="I250" i="45"/>
  <c r="J250" i="45"/>
  <c r="C251" i="45"/>
  <c r="D251" i="45"/>
  <c r="E251" i="45"/>
  <c r="F251" i="45"/>
  <c r="G251" i="45"/>
  <c r="H251" i="45"/>
  <c r="I251" i="45"/>
  <c r="J251" i="45"/>
  <c r="C252" i="45"/>
  <c r="E252" i="45"/>
  <c r="F252" i="45"/>
  <c r="G252" i="45"/>
  <c r="H252" i="45"/>
  <c r="I252" i="45"/>
  <c r="J252" i="45"/>
  <c r="C253" i="45"/>
  <c r="E253" i="45"/>
  <c r="F253" i="45"/>
  <c r="G253" i="45"/>
  <c r="H253" i="45"/>
  <c r="I253" i="45"/>
  <c r="J253" i="45"/>
  <c r="C254" i="45"/>
  <c r="D254" i="45"/>
  <c r="E254" i="45"/>
  <c r="F254" i="45"/>
  <c r="G254" i="45"/>
  <c r="H254" i="45"/>
  <c r="I254" i="45"/>
  <c r="J254" i="45"/>
  <c r="C255" i="45"/>
  <c r="D255" i="45"/>
  <c r="E255" i="45"/>
  <c r="F255" i="45"/>
  <c r="G255" i="45"/>
  <c r="H255" i="45"/>
  <c r="I255" i="45"/>
  <c r="J255" i="45"/>
  <c r="C256" i="45"/>
  <c r="D256" i="45"/>
  <c r="E256" i="45"/>
  <c r="F256" i="45"/>
  <c r="G256" i="45"/>
  <c r="H256" i="45"/>
  <c r="I256" i="45"/>
  <c r="J256" i="45"/>
  <c r="C257" i="45"/>
  <c r="D257" i="45"/>
  <c r="E257" i="45"/>
  <c r="F257" i="45"/>
  <c r="G257" i="45"/>
  <c r="H257" i="45"/>
  <c r="I257" i="45"/>
  <c r="J257" i="45"/>
  <c r="C258" i="45"/>
  <c r="D258" i="45"/>
  <c r="E258" i="45"/>
  <c r="F258" i="45"/>
  <c r="G258" i="45"/>
  <c r="H258" i="45"/>
  <c r="I258" i="45"/>
  <c r="J258" i="45"/>
  <c r="C259" i="45"/>
  <c r="E259" i="45"/>
  <c r="F259" i="45"/>
  <c r="G259" i="45"/>
  <c r="H259" i="45"/>
  <c r="I259" i="45"/>
  <c r="J259" i="45"/>
  <c r="C260" i="45"/>
  <c r="E260" i="45"/>
  <c r="F260" i="45"/>
  <c r="G260" i="45"/>
  <c r="H260" i="45"/>
  <c r="I260" i="45"/>
  <c r="J260" i="45"/>
  <c r="C261" i="45"/>
  <c r="E261" i="45"/>
  <c r="F261" i="45"/>
  <c r="G261" i="45"/>
  <c r="H261" i="45"/>
  <c r="I261" i="45"/>
  <c r="J261" i="45"/>
  <c r="C262" i="45"/>
  <c r="E262" i="45"/>
  <c r="F262" i="45"/>
  <c r="G262" i="45"/>
  <c r="H262" i="45"/>
  <c r="I262" i="45"/>
  <c r="J262" i="45"/>
  <c r="C263" i="45"/>
  <c r="E263" i="45"/>
  <c r="F263" i="45"/>
  <c r="G263" i="45"/>
  <c r="H263" i="45"/>
  <c r="I263" i="45"/>
  <c r="J263" i="45"/>
  <c r="C265" i="45"/>
  <c r="D265" i="45"/>
  <c r="E265" i="45"/>
  <c r="F265" i="45"/>
  <c r="G265" i="45"/>
  <c r="H265" i="45"/>
  <c r="I265" i="45"/>
  <c r="J265" i="45"/>
  <c r="C266" i="45"/>
  <c r="D266" i="45"/>
  <c r="E266" i="45"/>
  <c r="F266" i="45"/>
  <c r="G266" i="45"/>
  <c r="H266" i="45"/>
  <c r="I266" i="45"/>
  <c r="J266" i="45"/>
  <c r="C267" i="45"/>
  <c r="D267" i="45"/>
  <c r="E267" i="45"/>
  <c r="F267" i="45"/>
  <c r="G267" i="45"/>
  <c r="H267" i="45"/>
  <c r="I267" i="45"/>
  <c r="J267" i="45"/>
  <c r="C268" i="45"/>
  <c r="D268" i="45"/>
  <c r="E268" i="45"/>
  <c r="F268" i="45"/>
  <c r="G268" i="45"/>
  <c r="H268" i="45"/>
  <c r="I268" i="45"/>
  <c r="J268" i="45"/>
  <c r="C269" i="45"/>
  <c r="D269" i="45"/>
  <c r="E269" i="45"/>
  <c r="F269" i="45"/>
  <c r="G269" i="45"/>
  <c r="H269" i="45"/>
  <c r="I269" i="45"/>
  <c r="J269" i="45"/>
  <c r="C270" i="45"/>
  <c r="D270" i="45"/>
  <c r="E270" i="45"/>
  <c r="F270" i="45"/>
  <c r="G270" i="45"/>
  <c r="H270" i="45"/>
  <c r="I270" i="45"/>
  <c r="J270" i="45"/>
  <c r="C271" i="45"/>
  <c r="D271" i="45"/>
  <c r="E271" i="45"/>
  <c r="F271" i="45"/>
  <c r="G271" i="45"/>
  <c r="H271" i="45"/>
  <c r="I271" i="45"/>
  <c r="J271" i="45"/>
  <c r="C272" i="45"/>
  <c r="D272" i="45"/>
  <c r="E272" i="45"/>
  <c r="F272" i="45"/>
  <c r="G272" i="45"/>
  <c r="H272" i="45"/>
  <c r="I272" i="45"/>
  <c r="J272" i="45"/>
  <c r="C273" i="45"/>
  <c r="D273" i="45"/>
  <c r="E273" i="45"/>
  <c r="F273" i="45"/>
  <c r="G273" i="45"/>
  <c r="H273" i="45"/>
  <c r="I273" i="45"/>
  <c r="J273" i="45"/>
  <c r="C274" i="45"/>
  <c r="D274" i="45"/>
  <c r="E274" i="45"/>
  <c r="F274" i="45"/>
  <c r="G274" i="45"/>
  <c r="H274" i="45"/>
  <c r="I274" i="45"/>
  <c r="J274" i="45"/>
  <c r="C275" i="45"/>
  <c r="D275" i="45"/>
  <c r="E275" i="45"/>
  <c r="F275" i="45"/>
  <c r="G275" i="45"/>
  <c r="H275" i="45"/>
  <c r="I275" i="45"/>
  <c r="J275" i="45"/>
  <c r="C276" i="45"/>
  <c r="D276" i="45"/>
  <c r="E276" i="45"/>
  <c r="F276" i="45"/>
  <c r="G276" i="45"/>
  <c r="H276" i="45"/>
  <c r="I276" i="45"/>
  <c r="J276" i="45"/>
  <c r="C277" i="45"/>
  <c r="D277" i="45"/>
  <c r="E277" i="45"/>
  <c r="F277" i="45"/>
  <c r="G277" i="45"/>
  <c r="H277" i="45"/>
  <c r="I277" i="45"/>
  <c r="J277" i="45"/>
  <c r="C278" i="45"/>
  <c r="D278" i="45"/>
  <c r="E278" i="45"/>
  <c r="F278" i="45"/>
  <c r="G278" i="45"/>
  <c r="H278" i="45"/>
  <c r="I278" i="45"/>
  <c r="J278" i="45"/>
  <c r="C279" i="45"/>
  <c r="D279" i="45"/>
  <c r="E279" i="45"/>
  <c r="F279" i="45"/>
  <c r="G279" i="45"/>
  <c r="H279" i="45"/>
  <c r="I279" i="45"/>
  <c r="J279" i="45"/>
  <c r="C280" i="45"/>
  <c r="D280" i="45"/>
  <c r="E280" i="45"/>
  <c r="F280" i="45"/>
  <c r="G280" i="45"/>
  <c r="H280" i="45"/>
  <c r="I280" i="45"/>
  <c r="J280" i="45"/>
  <c r="C281" i="45"/>
  <c r="D281" i="45"/>
  <c r="E281" i="45"/>
  <c r="F281" i="45"/>
  <c r="G281" i="45"/>
  <c r="H281" i="45"/>
  <c r="I281" i="45"/>
  <c r="J281" i="45"/>
  <c r="C282" i="45"/>
  <c r="E282" i="45"/>
  <c r="F282" i="45"/>
  <c r="G282" i="45"/>
  <c r="H282" i="45"/>
  <c r="I282" i="45"/>
  <c r="J282" i="45"/>
  <c r="C283" i="45"/>
  <c r="E283" i="45"/>
  <c r="F283" i="45"/>
  <c r="G283" i="45"/>
  <c r="H283" i="45"/>
  <c r="I283" i="45"/>
  <c r="J283" i="45"/>
  <c r="C284" i="45"/>
  <c r="D284" i="45"/>
  <c r="E284" i="45"/>
  <c r="F284" i="45"/>
  <c r="G284" i="45"/>
  <c r="H284" i="45"/>
  <c r="I284" i="45"/>
  <c r="J284" i="45"/>
  <c r="C285" i="45"/>
  <c r="D285" i="45"/>
  <c r="E285" i="45"/>
  <c r="F285" i="45"/>
  <c r="G285" i="45"/>
  <c r="H285" i="45"/>
  <c r="I285" i="45"/>
  <c r="J285" i="45"/>
  <c r="C286" i="45"/>
  <c r="E286" i="45"/>
  <c r="F286" i="45"/>
  <c r="G286" i="45"/>
  <c r="H286" i="45"/>
  <c r="I286" i="45"/>
  <c r="J286" i="45"/>
  <c r="C287" i="45"/>
  <c r="E287" i="45"/>
  <c r="F287" i="45"/>
  <c r="G287" i="45"/>
  <c r="H287" i="45"/>
  <c r="I287" i="45"/>
  <c r="J287" i="45"/>
  <c r="C288" i="45"/>
  <c r="D288" i="45"/>
  <c r="E288" i="45"/>
  <c r="F288" i="45"/>
  <c r="G288" i="45"/>
  <c r="H288" i="45"/>
  <c r="I288" i="45"/>
  <c r="J288" i="45"/>
  <c r="C289" i="45"/>
  <c r="E289" i="45"/>
  <c r="F289" i="45"/>
  <c r="G289" i="45"/>
  <c r="H289" i="45"/>
  <c r="I289" i="45"/>
  <c r="J289" i="45"/>
  <c r="C290" i="45"/>
  <c r="D290" i="45"/>
  <c r="E290" i="45"/>
  <c r="F290" i="45"/>
  <c r="G290" i="45"/>
  <c r="H290" i="45"/>
  <c r="I290" i="45"/>
  <c r="J290" i="45"/>
  <c r="C291" i="45"/>
  <c r="D291" i="45"/>
  <c r="E291" i="45"/>
  <c r="F291" i="45"/>
  <c r="G291" i="45"/>
  <c r="H291" i="45"/>
  <c r="I291" i="45"/>
  <c r="J291" i="45"/>
  <c r="C292" i="45"/>
  <c r="D292" i="45"/>
  <c r="E292" i="45"/>
  <c r="F292" i="45"/>
  <c r="G292" i="45"/>
  <c r="H292" i="45"/>
  <c r="I292" i="45"/>
  <c r="J292" i="45"/>
  <c r="C293" i="45"/>
  <c r="D293" i="45"/>
  <c r="E293" i="45"/>
  <c r="F293" i="45"/>
  <c r="G293" i="45"/>
  <c r="H293" i="45"/>
  <c r="I293" i="45"/>
  <c r="J293" i="45"/>
  <c r="C294" i="45"/>
  <c r="E294" i="45"/>
  <c r="F294" i="45"/>
  <c r="G294" i="45"/>
  <c r="H294" i="45"/>
  <c r="I294" i="45"/>
  <c r="J294" i="45"/>
  <c r="C295" i="45"/>
  <c r="D295" i="45"/>
  <c r="E295" i="45"/>
  <c r="F295" i="45"/>
  <c r="G295" i="45"/>
  <c r="H295" i="45"/>
  <c r="I295" i="45"/>
  <c r="J295" i="45"/>
  <c r="C296" i="45"/>
  <c r="D296" i="45"/>
  <c r="E296" i="45"/>
  <c r="F296" i="45"/>
  <c r="G296" i="45"/>
  <c r="H296" i="45"/>
  <c r="I296" i="45"/>
  <c r="J296" i="45"/>
  <c r="C297" i="45"/>
  <c r="E297" i="45"/>
  <c r="F297" i="45"/>
  <c r="G297" i="45"/>
  <c r="H297" i="45"/>
  <c r="I297" i="45"/>
  <c r="J297" i="45"/>
  <c r="C298" i="45"/>
  <c r="D298" i="45"/>
  <c r="E298" i="45"/>
  <c r="F298" i="45"/>
  <c r="G298" i="45"/>
  <c r="H298" i="45"/>
  <c r="I298" i="45"/>
  <c r="J298" i="45"/>
  <c r="C299" i="45"/>
  <c r="D299" i="45"/>
  <c r="E299" i="45"/>
  <c r="F299" i="45"/>
  <c r="G299" i="45"/>
  <c r="H299" i="45"/>
  <c r="I299" i="45"/>
  <c r="J299" i="45"/>
  <c r="C300" i="45"/>
  <c r="D300" i="45"/>
  <c r="E300" i="45"/>
  <c r="F300" i="45"/>
  <c r="G300" i="45"/>
  <c r="H300" i="45"/>
  <c r="I300" i="45"/>
  <c r="J300" i="45"/>
  <c r="C301" i="45"/>
  <c r="D301" i="45"/>
  <c r="E301" i="45"/>
  <c r="F301" i="45"/>
  <c r="G301" i="45"/>
  <c r="H301" i="45"/>
  <c r="I301" i="45"/>
  <c r="J301" i="45"/>
  <c r="C302" i="45"/>
  <c r="E302" i="45"/>
  <c r="F302" i="45"/>
  <c r="G302" i="45"/>
  <c r="H302" i="45"/>
  <c r="I302" i="45"/>
  <c r="J302" i="45"/>
  <c r="C303" i="45"/>
  <c r="D303" i="45"/>
  <c r="E303" i="45"/>
  <c r="F303" i="45"/>
  <c r="G303" i="45"/>
  <c r="H303" i="45"/>
  <c r="I303" i="45"/>
  <c r="J303" i="45"/>
  <c r="C304" i="45"/>
  <c r="D304" i="45"/>
  <c r="E304" i="45"/>
  <c r="F304" i="45"/>
  <c r="G304" i="45"/>
  <c r="H304" i="45"/>
  <c r="I304" i="45"/>
  <c r="J304" i="45"/>
  <c r="C305" i="45"/>
  <c r="E305" i="45"/>
  <c r="F305" i="45"/>
  <c r="G305" i="45"/>
  <c r="H305" i="45"/>
  <c r="I305" i="45"/>
  <c r="J305" i="45"/>
  <c r="C306" i="45"/>
  <c r="E306" i="45"/>
  <c r="F306" i="45"/>
  <c r="G306" i="45"/>
  <c r="H306" i="45"/>
  <c r="I306" i="45"/>
  <c r="J306" i="45"/>
  <c r="C307" i="45"/>
  <c r="E307" i="45"/>
  <c r="F307" i="45"/>
  <c r="G307" i="45"/>
  <c r="H307" i="45"/>
  <c r="I307" i="45"/>
  <c r="J307" i="45"/>
  <c r="C308" i="45"/>
  <c r="E308" i="45"/>
  <c r="F308" i="45"/>
  <c r="G308" i="45"/>
  <c r="H308" i="45"/>
  <c r="I308" i="45"/>
  <c r="J308" i="45"/>
  <c r="C309" i="45"/>
  <c r="E309" i="45"/>
  <c r="F309" i="45"/>
  <c r="G309" i="45"/>
  <c r="H309" i="45"/>
  <c r="I309" i="45"/>
  <c r="J309" i="45"/>
  <c r="C310" i="45"/>
  <c r="E310" i="45"/>
  <c r="F310" i="45"/>
  <c r="G310" i="45"/>
  <c r="H310" i="45"/>
  <c r="I310" i="45"/>
  <c r="J310" i="45"/>
  <c r="C311" i="45"/>
  <c r="E311" i="45"/>
  <c r="F311" i="45"/>
  <c r="G311" i="45"/>
  <c r="H311" i="45"/>
  <c r="I311" i="45"/>
  <c r="J311" i="45"/>
  <c r="C312" i="45"/>
  <c r="E312" i="45"/>
  <c r="F312" i="45"/>
  <c r="G312" i="45"/>
  <c r="H312" i="45"/>
  <c r="I312" i="45"/>
  <c r="J312" i="45"/>
  <c r="C313" i="45"/>
  <c r="D313" i="45"/>
  <c r="E313" i="45"/>
  <c r="F313" i="45"/>
  <c r="G313" i="45"/>
  <c r="H313" i="45"/>
  <c r="I313" i="45"/>
  <c r="J313" i="45"/>
  <c r="C314" i="45"/>
  <c r="D314" i="45"/>
  <c r="E314" i="45"/>
  <c r="F314" i="45"/>
  <c r="G314" i="45"/>
  <c r="H314" i="45"/>
  <c r="I314" i="45"/>
  <c r="J314" i="45"/>
  <c r="C315" i="45"/>
  <c r="E315" i="45"/>
  <c r="F315" i="45"/>
  <c r="G315" i="45"/>
  <c r="H315" i="45"/>
  <c r="I315" i="45"/>
  <c r="J315" i="45"/>
  <c r="C316" i="45"/>
  <c r="E316" i="45"/>
  <c r="F316" i="45"/>
  <c r="G316" i="45"/>
  <c r="H316" i="45"/>
  <c r="I316" i="45"/>
  <c r="J316" i="45"/>
  <c r="C317" i="45"/>
  <c r="D317" i="45"/>
  <c r="E317" i="45"/>
  <c r="F317" i="45"/>
  <c r="G317" i="45"/>
  <c r="H317" i="45"/>
  <c r="I317" i="45"/>
  <c r="J317" i="45"/>
  <c r="C318" i="45"/>
  <c r="D318" i="45"/>
  <c r="E318" i="45"/>
  <c r="F318" i="45"/>
  <c r="G318" i="45"/>
  <c r="H318" i="45"/>
  <c r="I318" i="45"/>
  <c r="J318" i="45"/>
  <c r="C319" i="45"/>
  <c r="D319" i="45"/>
  <c r="E319" i="45"/>
  <c r="F319" i="45"/>
  <c r="G319" i="45"/>
  <c r="H319" i="45"/>
  <c r="I319" i="45"/>
  <c r="J319" i="45"/>
  <c r="C320" i="45"/>
  <c r="D320" i="45"/>
  <c r="E320" i="45"/>
  <c r="F320" i="45"/>
  <c r="G320" i="45"/>
  <c r="H320" i="45"/>
  <c r="I320" i="45"/>
  <c r="J320" i="45"/>
  <c r="C321" i="45"/>
  <c r="D321" i="45"/>
  <c r="E321" i="45"/>
  <c r="F321" i="45"/>
  <c r="G321" i="45"/>
  <c r="H321" i="45"/>
  <c r="I321" i="45"/>
  <c r="J321" i="45"/>
  <c r="C322" i="45"/>
  <c r="D322" i="45"/>
  <c r="E322" i="45"/>
  <c r="F322" i="45"/>
  <c r="G322" i="45"/>
  <c r="H322" i="45"/>
  <c r="I322" i="45"/>
  <c r="J322" i="45"/>
  <c r="C323" i="45"/>
  <c r="D323" i="45"/>
  <c r="E323" i="45"/>
  <c r="F323" i="45"/>
  <c r="G323" i="45"/>
  <c r="H323" i="45"/>
  <c r="I323" i="45"/>
  <c r="J323" i="45"/>
  <c r="C324" i="45"/>
  <c r="D324" i="45"/>
  <c r="E324" i="45"/>
  <c r="F324" i="45"/>
  <c r="G324" i="45"/>
  <c r="H324" i="45"/>
  <c r="I324" i="45"/>
  <c r="J324" i="45"/>
  <c r="C325" i="45"/>
  <c r="D325" i="45"/>
  <c r="E325" i="45"/>
  <c r="F325" i="45"/>
  <c r="G325" i="45"/>
  <c r="H325" i="45"/>
  <c r="I325" i="45"/>
  <c r="J325" i="45"/>
  <c r="C326" i="45"/>
  <c r="D326" i="45"/>
  <c r="E326" i="45"/>
  <c r="F326" i="45"/>
  <c r="G326" i="45"/>
  <c r="H326" i="45"/>
  <c r="I326" i="45"/>
  <c r="J326" i="45"/>
  <c r="C327" i="45"/>
  <c r="D327" i="45"/>
  <c r="E327" i="45"/>
  <c r="F327" i="45"/>
  <c r="G327" i="45"/>
  <c r="H327" i="45"/>
  <c r="I327" i="45"/>
  <c r="J327" i="45"/>
  <c r="C328" i="45"/>
  <c r="D328" i="45"/>
  <c r="E328" i="45"/>
  <c r="F328" i="45"/>
  <c r="G328" i="45"/>
  <c r="H328" i="45"/>
  <c r="I328" i="45"/>
  <c r="J328" i="45"/>
  <c r="C329" i="45"/>
  <c r="E329" i="45"/>
  <c r="F329" i="45"/>
  <c r="G329" i="45"/>
  <c r="H329" i="45"/>
  <c r="I329" i="45"/>
  <c r="J329" i="45"/>
  <c r="C330" i="45"/>
  <c r="E330" i="45"/>
  <c r="F330" i="45"/>
  <c r="G330" i="45"/>
  <c r="H330" i="45"/>
  <c r="I330" i="45"/>
  <c r="J330" i="45"/>
  <c r="J8" i="45"/>
  <c r="I8" i="45"/>
  <c r="H8" i="45"/>
  <c r="G8" i="45"/>
  <c r="F8" i="45"/>
  <c r="E8" i="45"/>
  <c r="C8" i="45"/>
  <c r="Q315" i="45" l="1"/>
  <c r="Q316" i="45"/>
  <c r="Q317" i="45"/>
  <c r="Q318" i="45"/>
  <c r="Q319" i="45"/>
  <c r="Q320" i="45"/>
  <c r="Q321" i="45"/>
  <c r="Q322" i="45"/>
  <c r="Q323" i="45"/>
  <c r="Q324" i="45"/>
  <c r="Q325" i="45"/>
  <c r="Q326" i="45"/>
  <c r="Q327" i="45"/>
  <c r="Q328" i="45"/>
  <c r="Q329" i="45"/>
  <c r="Q330" i="45"/>
  <c r="Q175" i="45"/>
  <c r="Q174" i="45"/>
  <c r="Q173" i="45" l="1"/>
  <c r="Q172" i="45"/>
  <c r="Q171" i="45"/>
  <c r="Q170" i="45"/>
  <c r="Q169" i="45"/>
  <c r="Q168" i="45"/>
  <c r="Q167" i="45"/>
  <c r="Q166" i="45"/>
  <c r="Q176" i="45"/>
  <c r="Q178" i="45"/>
  <c r="Q179" i="45"/>
  <c r="Q180" i="45"/>
  <c r="Q181" i="45"/>
  <c r="Q182" i="45"/>
  <c r="Q183" i="45"/>
  <c r="Q165" i="45"/>
  <c r="Q164" i="45"/>
  <c r="Q163" i="45"/>
  <c r="Q162" i="45"/>
  <c r="Q161" i="45"/>
  <c r="Q160" i="45"/>
  <c r="Q159" i="45"/>
  <c r="Q158" i="45"/>
  <c r="Q11" i="45" l="1"/>
  <c r="Q12" i="45"/>
  <c r="Q13" i="45"/>
  <c r="Q53" i="45" l="1"/>
  <c r="AR5" i="44" l="1"/>
  <c r="AR84" i="44"/>
  <c r="AR83" i="44"/>
  <c r="AR82" i="44"/>
  <c r="AR81" i="44"/>
  <c r="AR80" i="44"/>
  <c r="AR79" i="44"/>
  <c r="AR78" i="44"/>
  <c r="AR77" i="44"/>
  <c r="AR76" i="44"/>
  <c r="AR75" i="44"/>
  <c r="AR74" i="44"/>
  <c r="AR73" i="44"/>
  <c r="AR72" i="44"/>
  <c r="AR69" i="44"/>
  <c r="AR68" i="44"/>
  <c r="AR67" i="44"/>
  <c r="AR66" i="44"/>
  <c r="AR62" i="44"/>
  <c r="AR61" i="44"/>
  <c r="AR60" i="44"/>
  <c r="AR59" i="44"/>
  <c r="AR58" i="44"/>
  <c r="AR57" i="44"/>
  <c r="AR56" i="44"/>
  <c r="AR52" i="44"/>
  <c r="AR51" i="44"/>
  <c r="AR50" i="44"/>
  <c r="AR49" i="44"/>
  <c r="AR48" i="44"/>
  <c r="AR47" i="44"/>
  <c r="AR46" i="44"/>
  <c r="AR45" i="44"/>
  <c r="AR44" i="44"/>
  <c r="AR43" i="44"/>
  <c r="AR42" i="44"/>
  <c r="AR41" i="44"/>
  <c r="AR40" i="44"/>
  <c r="AR36" i="44"/>
  <c r="AR35" i="44"/>
  <c r="AR34" i="44"/>
  <c r="AR33" i="44"/>
  <c r="AR32" i="44"/>
  <c r="AR31" i="44"/>
  <c r="AR30" i="44"/>
  <c r="AR29" i="44"/>
  <c r="AR28" i="44"/>
  <c r="AR27" i="44"/>
  <c r="AR24" i="44"/>
  <c r="AR23" i="44"/>
  <c r="AR22" i="44"/>
  <c r="AR21" i="44"/>
  <c r="AR20" i="44"/>
  <c r="AR19" i="44"/>
  <c r="AR18" i="44"/>
  <c r="AR17" i="44"/>
  <c r="AR16" i="44"/>
  <c r="AR15" i="44"/>
  <c r="AR13" i="44"/>
  <c r="AR12" i="44"/>
  <c r="AR11" i="44"/>
  <c r="AR10" i="44"/>
  <c r="AR9" i="44"/>
  <c r="AR8" i="44"/>
  <c r="AR7" i="44"/>
  <c r="AR6" i="44"/>
  <c r="B7" i="48" l="1"/>
  <c r="B8" i="48"/>
  <c r="B9" i="48"/>
  <c r="B10" i="48"/>
  <c r="B11" i="48"/>
  <c r="B12" i="48"/>
  <c r="B13" i="48"/>
  <c r="B14" i="48"/>
  <c r="B15" i="48"/>
  <c r="B16" i="48"/>
  <c r="B17" i="48"/>
  <c r="B18" i="48"/>
  <c r="B19" i="48"/>
  <c r="B20" i="48"/>
  <c r="B21" i="48"/>
  <c r="B22" i="48"/>
  <c r="B23" i="48"/>
  <c r="B24" i="48"/>
  <c r="B25" i="48"/>
  <c r="B26" i="48"/>
  <c r="B27" i="48"/>
  <c r="B28" i="48"/>
  <c r="B29" i="48"/>
  <c r="B30" i="48"/>
  <c r="B31" i="48"/>
  <c r="B32" i="48"/>
  <c r="B33" i="48"/>
  <c r="B34" i="48"/>
  <c r="B35" i="48"/>
  <c r="B36" i="48"/>
  <c r="B37" i="48"/>
  <c r="B38" i="48"/>
  <c r="B39" i="48"/>
  <c r="B40" i="48"/>
  <c r="B41" i="48"/>
  <c r="B42" i="48"/>
  <c r="B43" i="48"/>
  <c r="B44" i="48"/>
  <c r="B45" i="48"/>
  <c r="B46" i="48"/>
  <c r="B47" i="48"/>
  <c r="B48" i="48"/>
  <c r="B49" i="48"/>
  <c r="B50" i="48"/>
  <c r="B51" i="48"/>
  <c r="B52" i="48"/>
  <c r="B53" i="48"/>
  <c r="B54" i="48"/>
  <c r="B55" i="48"/>
  <c r="B56" i="48"/>
  <c r="B57" i="48"/>
  <c r="B58" i="48"/>
  <c r="B59" i="48"/>
  <c r="B60" i="48"/>
  <c r="B61" i="48"/>
  <c r="B62" i="48"/>
  <c r="B63" i="48"/>
  <c r="B64" i="48"/>
  <c r="B65" i="48"/>
  <c r="B66" i="48"/>
  <c r="B6" i="48"/>
  <c r="J36" i="25" l="1"/>
  <c r="J21" i="25"/>
  <c r="C80" i="35" l="1"/>
  <c r="C83" i="35"/>
  <c r="C85" i="35"/>
  <c r="C84" i="35"/>
  <c r="C79" i="35"/>
  <c r="J4" i="25" l="1"/>
  <c r="K4" i="25"/>
  <c r="L4" i="25"/>
  <c r="M4" i="25"/>
  <c r="N4" i="25"/>
  <c r="J5" i="25"/>
  <c r="K5" i="25"/>
  <c r="L5" i="25"/>
  <c r="M5" i="25"/>
  <c r="N5" i="25"/>
  <c r="J6" i="25"/>
  <c r="K6" i="25"/>
  <c r="L6" i="25"/>
  <c r="M6" i="25"/>
  <c r="N6" i="25"/>
  <c r="J7" i="25"/>
  <c r="K7" i="25"/>
  <c r="L7" i="25"/>
  <c r="M7" i="25"/>
  <c r="N7" i="25"/>
  <c r="J8" i="25"/>
  <c r="K8" i="25"/>
  <c r="L8" i="25"/>
  <c r="M8" i="25"/>
  <c r="N8" i="25"/>
  <c r="J9" i="25"/>
  <c r="K9" i="25"/>
  <c r="L9" i="25"/>
  <c r="M9" i="25"/>
  <c r="N9" i="25"/>
  <c r="J10" i="25"/>
  <c r="K10" i="25"/>
  <c r="L10" i="25"/>
  <c r="M10" i="25"/>
  <c r="N10" i="25"/>
  <c r="J11" i="25"/>
  <c r="K11" i="25"/>
  <c r="L11" i="25"/>
  <c r="M11" i="25"/>
  <c r="N11" i="25"/>
  <c r="J12" i="25"/>
  <c r="K12" i="25"/>
  <c r="L12" i="25"/>
  <c r="M12" i="25"/>
  <c r="N12" i="25"/>
  <c r="J13" i="25"/>
  <c r="K13" i="25"/>
  <c r="L13" i="25"/>
  <c r="M13" i="25"/>
  <c r="N13" i="25"/>
  <c r="J14" i="25"/>
  <c r="K14" i="25"/>
  <c r="L14" i="25"/>
  <c r="M14" i="25"/>
  <c r="N14" i="25"/>
  <c r="J15" i="25"/>
  <c r="K15" i="25"/>
  <c r="L15" i="25"/>
  <c r="M15" i="25"/>
  <c r="N15" i="25"/>
  <c r="J16" i="25"/>
  <c r="K16" i="25"/>
  <c r="L16" i="25"/>
  <c r="M16" i="25"/>
  <c r="N16" i="25"/>
  <c r="J17" i="25"/>
  <c r="K17" i="25"/>
  <c r="L17" i="25"/>
  <c r="M17" i="25"/>
  <c r="N17" i="25"/>
  <c r="J18" i="25"/>
  <c r="K18" i="25"/>
  <c r="L18" i="25"/>
  <c r="M18" i="25"/>
  <c r="N18" i="25"/>
  <c r="J19" i="25"/>
  <c r="K19" i="25"/>
  <c r="L19" i="25"/>
  <c r="M19" i="25"/>
  <c r="N19" i="25"/>
  <c r="J20" i="25"/>
  <c r="K20" i="25"/>
  <c r="L20" i="25"/>
  <c r="M20" i="25"/>
  <c r="N20" i="25"/>
  <c r="K21" i="25"/>
  <c r="L21" i="25"/>
  <c r="M21" i="25"/>
  <c r="N21" i="25"/>
  <c r="J22" i="25"/>
  <c r="K22" i="25"/>
  <c r="L22" i="25"/>
  <c r="M22" i="25"/>
  <c r="N22" i="25"/>
  <c r="J23" i="25"/>
  <c r="K23" i="25"/>
  <c r="L23" i="25"/>
  <c r="M23" i="25"/>
  <c r="N23" i="25"/>
  <c r="J24" i="25"/>
  <c r="K24" i="25"/>
  <c r="L24" i="25"/>
  <c r="M24" i="25"/>
  <c r="N24" i="25"/>
  <c r="J25" i="25"/>
  <c r="K25" i="25"/>
  <c r="L25" i="25"/>
  <c r="M25" i="25"/>
  <c r="N25" i="25"/>
  <c r="J26" i="25"/>
  <c r="K26" i="25"/>
  <c r="L26" i="25"/>
  <c r="M26" i="25"/>
  <c r="N26" i="25"/>
  <c r="J27" i="25"/>
  <c r="K27" i="25"/>
  <c r="L27" i="25"/>
  <c r="M27" i="25"/>
  <c r="N27" i="25"/>
  <c r="J28" i="25"/>
  <c r="K28" i="25"/>
  <c r="L28" i="25"/>
  <c r="M28" i="25"/>
  <c r="N28" i="25"/>
  <c r="J29" i="25"/>
  <c r="K29" i="25"/>
  <c r="L29" i="25"/>
  <c r="M29" i="25"/>
  <c r="N29" i="25"/>
  <c r="J30" i="25"/>
  <c r="K30" i="25"/>
  <c r="L30" i="25"/>
  <c r="M30" i="25"/>
  <c r="N30" i="25"/>
  <c r="J31" i="25"/>
  <c r="K31" i="25"/>
  <c r="L31" i="25"/>
  <c r="M31" i="25"/>
  <c r="N31" i="25"/>
  <c r="J32" i="25"/>
  <c r="K32" i="25"/>
  <c r="L32" i="25"/>
  <c r="M32" i="25"/>
  <c r="N32" i="25"/>
  <c r="J33" i="25"/>
  <c r="K33" i="25"/>
  <c r="L33" i="25"/>
  <c r="M33" i="25"/>
  <c r="N33" i="25"/>
  <c r="J34" i="25"/>
  <c r="K34" i="25"/>
  <c r="L34" i="25"/>
  <c r="M34" i="25"/>
  <c r="N34" i="25"/>
  <c r="J35" i="25"/>
  <c r="K35" i="25"/>
  <c r="L35" i="25"/>
  <c r="M35" i="25"/>
  <c r="N35" i="25"/>
  <c r="K36" i="25"/>
  <c r="L36" i="25"/>
  <c r="M36" i="25"/>
  <c r="N36" i="25"/>
  <c r="J37" i="25"/>
  <c r="K37" i="25"/>
  <c r="L37" i="25"/>
  <c r="M37" i="25"/>
  <c r="N37" i="25"/>
  <c r="J38" i="25"/>
  <c r="K38" i="25"/>
  <c r="L38" i="25"/>
  <c r="M38" i="25"/>
  <c r="N38" i="25"/>
  <c r="J39" i="25"/>
  <c r="K39" i="25"/>
  <c r="L39" i="25"/>
  <c r="M39" i="25"/>
  <c r="N39" i="25"/>
  <c r="J40" i="25"/>
  <c r="K40" i="25"/>
  <c r="L40" i="25"/>
  <c r="M40" i="25"/>
  <c r="N40" i="25"/>
  <c r="J41" i="25"/>
  <c r="K41" i="25"/>
  <c r="L41" i="25"/>
  <c r="M41" i="25"/>
  <c r="N41" i="25"/>
  <c r="J42" i="25"/>
  <c r="K42" i="25"/>
  <c r="L42" i="25"/>
  <c r="M42" i="25"/>
  <c r="N42" i="25"/>
  <c r="J43" i="25"/>
  <c r="K43" i="25"/>
  <c r="L43" i="25"/>
  <c r="M43" i="25"/>
  <c r="N43" i="25"/>
  <c r="J44" i="25"/>
  <c r="K44" i="25"/>
  <c r="L44" i="25"/>
  <c r="M44" i="25"/>
  <c r="N44" i="25"/>
  <c r="J45" i="25"/>
  <c r="K45" i="25"/>
  <c r="L45" i="25"/>
  <c r="M45" i="25"/>
  <c r="N45" i="25"/>
  <c r="J46" i="25"/>
  <c r="K46" i="25"/>
  <c r="L46" i="25"/>
  <c r="M46" i="25"/>
  <c r="N46" i="25"/>
  <c r="J47" i="25"/>
  <c r="K47" i="25"/>
  <c r="L47" i="25"/>
  <c r="M47" i="25"/>
  <c r="N47" i="25"/>
  <c r="J48" i="25"/>
  <c r="K48" i="25"/>
  <c r="L48" i="25"/>
  <c r="M48" i="25"/>
  <c r="N48" i="25"/>
  <c r="J49" i="25"/>
  <c r="K49" i="25"/>
  <c r="L49" i="25"/>
  <c r="M49" i="25"/>
  <c r="N49" i="25"/>
  <c r="J50" i="25"/>
  <c r="K50" i="25"/>
  <c r="L50" i="25"/>
  <c r="M50" i="25"/>
  <c r="N50" i="25"/>
  <c r="J51" i="25"/>
  <c r="K51" i="25"/>
  <c r="L51" i="25"/>
  <c r="M51" i="25"/>
  <c r="N51" i="25"/>
  <c r="J52" i="25"/>
  <c r="K52" i="25"/>
  <c r="L52" i="25"/>
  <c r="M52" i="25"/>
  <c r="N52" i="25"/>
  <c r="J53" i="25"/>
  <c r="K53" i="25"/>
  <c r="L53" i="25"/>
  <c r="M53" i="25"/>
  <c r="N53" i="25"/>
  <c r="J54" i="25"/>
  <c r="K54" i="25"/>
  <c r="L54" i="25"/>
  <c r="M54" i="25"/>
  <c r="N54" i="25"/>
  <c r="J55" i="25"/>
  <c r="K55" i="25"/>
  <c r="L55" i="25"/>
  <c r="M55" i="25"/>
  <c r="N55" i="25"/>
  <c r="J56" i="25"/>
  <c r="K56" i="25"/>
  <c r="L56" i="25"/>
  <c r="M56" i="25"/>
  <c r="N56" i="25"/>
  <c r="J57" i="25"/>
  <c r="K57" i="25"/>
  <c r="L57" i="25"/>
  <c r="M57" i="25"/>
  <c r="N57" i="25"/>
  <c r="J58" i="25"/>
  <c r="K58" i="25"/>
  <c r="L58" i="25"/>
  <c r="M58" i="25"/>
  <c r="N58" i="25"/>
  <c r="J59" i="25"/>
  <c r="K59" i="25"/>
  <c r="L59" i="25"/>
  <c r="M59" i="25"/>
  <c r="N59" i="25"/>
  <c r="J60" i="25"/>
  <c r="K60" i="25"/>
  <c r="L60" i="25"/>
  <c r="M60" i="25"/>
  <c r="N60" i="25"/>
  <c r="J61" i="25"/>
  <c r="K61" i="25"/>
  <c r="L61" i="25"/>
  <c r="M61" i="25"/>
  <c r="N61" i="25"/>
  <c r="J62" i="25"/>
  <c r="K62" i="25"/>
  <c r="L62" i="25"/>
  <c r="M62" i="25"/>
  <c r="N62" i="25"/>
  <c r="J63" i="25"/>
  <c r="K63" i="25"/>
  <c r="L63" i="25"/>
  <c r="M63" i="25"/>
  <c r="N63" i="25"/>
  <c r="J64" i="25"/>
  <c r="K64" i="25"/>
  <c r="L64" i="25"/>
  <c r="M64" i="25"/>
  <c r="N64" i="25"/>
  <c r="J65" i="25"/>
  <c r="K65" i="25"/>
  <c r="L65" i="25"/>
  <c r="M65" i="25"/>
  <c r="N65" i="25"/>
  <c r="J66" i="25"/>
  <c r="K66" i="25"/>
  <c r="L66" i="25"/>
  <c r="M66" i="25"/>
  <c r="N66" i="25"/>
  <c r="J67" i="25"/>
  <c r="K67" i="25"/>
  <c r="L67" i="25"/>
  <c r="M67" i="25"/>
  <c r="N67" i="25"/>
  <c r="J68" i="25"/>
  <c r="K68" i="25"/>
  <c r="L68" i="25"/>
  <c r="M68" i="25"/>
  <c r="N68" i="25"/>
  <c r="J69" i="25"/>
  <c r="K69" i="25"/>
  <c r="L69" i="25"/>
  <c r="M69" i="25"/>
  <c r="N69" i="25"/>
  <c r="K70" i="25"/>
  <c r="L70" i="25"/>
  <c r="M70" i="25"/>
  <c r="N70" i="25"/>
  <c r="J71" i="25"/>
  <c r="K71" i="25"/>
  <c r="L71" i="25"/>
  <c r="M71" i="25"/>
  <c r="N71" i="25"/>
  <c r="J72" i="25"/>
  <c r="K72" i="25"/>
  <c r="L72" i="25"/>
  <c r="M72" i="25"/>
  <c r="N72" i="25"/>
  <c r="J73" i="25"/>
  <c r="K73" i="25"/>
  <c r="L73" i="25"/>
  <c r="M73" i="25"/>
  <c r="N73" i="25"/>
  <c r="J74" i="25"/>
  <c r="K74" i="25"/>
  <c r="L74" i="25"/>
  <c r="M74" i="25"/>
  <c r="N74" i="25"/>
  <c r="J75" i="25"/>
  <c r="K75" i="25"/>
  <c r="L75" i="25"/>
  <c r="M75" i="25"/>
  <c r="N75" i="25"/>
  <c r="J76" i="25"/>
  <c r="K76" i="25"/>
  <c r="L76" i="25"/>
  <c r="M76" i="25"/>
  <c r="N76" i="25"/>
  <c r="J77" i="25"/>
  <c r="K77" i="25"/>
  <c r="L77" i="25"/>
  <c r="M77" i="25"/>
  <c r="N77" i="25"/>
  <c r="J78" i="25"/>
  <c r="K78" i="25"/>
  <c r="L78" i="25"/>
  <c r="M78" i="25"/>
  <c r="N78" i="25"/>
  <c r="J79" i="25"/>
  <c r="K79" i="25"/>
  <c r="L79" i="25"/>
  <c r="M79" i="25"/>
  <c r="N79" i="25"/>
  <c r="J80" i="25"/>
  <c r="K80" i="25"/>
  <c r="L80" i="25"/>
  <c r="M80" i="25"/>
  <c r="N80" i="25"/>
  <c r="J81" i="25"/>
  <c r="K81" i="25"/>
  <c r="L81" i="25"/>
  <c r="M81" i="25"/>
  <c r="N81" i="25"/>
  <c r="J82" i="25"/>
  <c r="K82" i="25"/>
  <c r="L82" i="25"/>
  <c r="M82" i="25"/>
  <c r="N82" i="25"/>
  <c r="N3" i="25"/>
  <c r="M3" i="25"/>
  <c r="L3" i="25"/>
  <c r="K3" i="25"/>
  <c r="J3" i="25"/>
  <c r="AD82" i="25" l="1"/>
  <c r="AB82" i="25"/>
  <c r="AD73" i="25"/>
  <c r="AB73" i="25"/>
  <c r="AD72" i="25"/>
  <c r="AB72" i="25"/>
  <c r="AD71" i="25"/>
  <c r="AB71" i="25"/>
  <c r="AD67" i="25"/>
  <c r="AB67" i="25"/>
  <c r="AD66" i="25"/>
  <c r="AB66" i="25"/>
  <c r="V64" i="25"/>
  <c r="U64" i="25"/>
  <c r="T64" i="25"/>
  <c r="S64" i="25"/>
  <c r="P64" i="25"/>
  <c r="O64" i="25"/>
  <c r="H64" i="25"/>
  <c r="F64" i="25"/>
  <c r="E64" i="25"/>
  <c r="D64" i="25"/>
  <c r="V63" i="25"/>
  <c r="U63" i="25"/>
  <c r="T63" i="25"/>
  <c r="S63" i="25"/>
  <c r="P63" i="25"/>
  <c r="O63" i="25"/>
  <c r="H63" i="25"/>
  <c r="G63" i="25"/>
  <c r="F63" i="25"/>
  <c r="E63" i="25"/>
  <c r="D63" i="25"/>
  <c r="V61" i="25"/>
  <c r="U61" i="25"/>
  <c r="T61" i="25"/>
  <c r="S61" i="25"/>
  <c r="P61" i="25"/>
  <c r="O61" i="25"/>
  <c r="H61" i="25"/>
  <c r="G61" i="25"/>
  <c r="F61" i="25"/>
  <c r="E61" i="25"/>
  <c r="D61" i="25"/>
  <c r="AB60" i="25"/>
  <c r="V59" i="25"/>
  <c r="U59" i="25"/>
  <c r="T59" i="25"/>
  <c r="S59" i="25"/>
  <c r="P59" i="25"/>
  <c r="O59" i="25"/>
  <c r="H59" i="25"/>
  <c r="G59" i="25"/>
  <c r="F59" i="25"/>
  <c r="E59" i="25"/>
  <c r="D59" i="25"/>
  <c r="C59" i="25"/>
  <c r="V58" i="25"/>
  <c r="U58" i="25"/>
  <c r="T58" i="25"/>
  <c r="S58" i="25"/>
  <c r="R58" i="25"/>
  <c r="P58" i="25"/>
  <c r="O58" i="25"/>
  <c r="H58" i="25"/>
  <c r="G58" i="25"/>
  <c r="F58" i="25"/>
  <c r="E58" i="25"/>
  <c r="D58" i="25"/>
  <c r="C58" i="25"/>
  <c r="AD55" i="25"/>
  <c r="AB55" i="25"/>
  <c r="AD54" i="25"/>
  <c r="AB54" i="25"/>
  <c r="V54" i="25"/>
  <c r="U54" i="25"/>
  <c r="T54" i="25"/>
  <c r="S54" i="25"/>
  <c r="P54" i="25"/>
  <c r="O54" i="25"/>
  <c r="H54" i="25"/>
  <c r="F54" i="25"/>
  <c r="E54" i="25"/>
  <c r="D54" i="25"/>
  <c r="AD53" i="25"/>
  <c r="AB53" i="25"/>
  <c r="AD52" i="25"/>
  <c r="AB52" i="25"/>
  <c r="AD51" i="25"/>
  <c r="AB51" i="25"/>
  <c r="V50" i="25"/>
  <c r="U50" i="25"/>
  <c r="T50" i="25"/>
  <c r="S50" i="25"/>
  <c r="P50" i="25"/>
  <c r="O50" i="25"/>
  <c r="H50" i="25"/>
  <c r="G50" i="25"/>
  <c r="F50" i="25"/>
  <c r="E50" i="25"/>
  <c r="D50" i="25"/>
  <c r="C50" i="25"/>
  <c r="AD49" i="25"/>
  <c r="AB49" i="25"/>
  <c r="AD48" i="25"/>
  <c r="AB48" i="25"/>
  <c r="V47" i="25"/>
  <c r="U47" i="25"/>
  <c r="T47" i="25"/>
  <c r="S47" i="25"/>
  <c r="P47" i="25"/>
  <c r="O47" i="25"/>
  <c r="G47" i="25"/>
  <c r="F47" i="25"/>
  <c r="E47" i="25"/>
  <c r="D47" i="25"/>
  <c r="AD46" i="25"/>
  <c r="AB46" i="25"/>
  <c r="AD45" i="25"/>
  <c r="AB45" i="25"/>
  <c r="AD44" i="25"/>
  <c r="AB44" i="25"/>
  <c r="AD43" i="25"/>
  <c r="AB43" i="25"/>
  <c r="AD42" i="25"/>
  <c r="AB42" i="25"/>
  <c r="AD41" i="25"/>
  <c r="AB41" i="25"/>
  <c r="AD40" i="25"/>
  <c r="AB40" i="25"/>
  <c r="AD39" i="25"/>
  <c r="AB39" i="25"/>
  <c r="AD38" i="25"/>
  <c r="AB38" i="25"/>
  <c r="AD37" i="25"/>
  <c r="AB37" i="25"/>
  <c r="AD36" i="25"/>
  <c r="AB36" i="25"/>
  <c r="AD35" i="25"/>
  <c r="AB35" i="25"/>
  <c r="AD26" i="25"/>
  <c r="AB26" i="25"/>
  <c r="AD25" i="25"/>
  <c r="AB25" i="25"/>
  <c r="AD24" i="25"/>
  <c r="AB24" i="25"/>
  <c r="AD23" i="25"/>
  <c r="AB23" i="25"/>
  <c r="AD22" i="25"/>
  <c r="AB22" i="25"/>
  <c r="AD21" i="25"/>
  <c r="AB21" i="25"/>
  <c r="AD20" i="25"/>
  <c r="AB20" i="25"/>
  <c r="V19" i="25"/>
  <c r="U19" i="25"/>
  <c r="T19" i="25"/>
  <c r="S19" i="25"/>
  <c r="R19" i="25"/>
  <c r="P19" i="25"/>
  <c r="O19" i="25"/>
  <c r="H19" i="25"/>
  <c r="G19" i="25"/>
  <c r="F19" i="25"/>
  <c r="E19" i="25"/>
  <c r="D19" i="25"/>
  <c r="C19" i="25"/>
  <c r="V18" i="25"/>
  <c r="U18" i="25"/>
  <c r="T18" i="25"/>
  <c r="S18" i="25"/>
  <c r="R18" i="25"/>
  <c r="P18" i="25"/>
  <c r="O18" i="25"/>
  <c r="H18" i="25"/>
  <c r="G18" i="25"/>
  <c r="F18" i="25"/>
  <c r="E18" i="25"/>
  <c r="D18" i="25"/>
  <c r="C18" i="25"/>
  <c r="AD17" i="25"/>
  <c r="AB17" i="25"/>
  <c r="AD15" i="25"/>
  <c r="AB15" i="25"/>
  <c r="AD14" i="25"/>
  <c r="AB14" i="25"/>
  <c r="AD13" i="25"/>
  <c r="AB13" i="25"/>
  <c r="AD12" i="25"/>
  <c r="AB12" i="25"/>
  <c r="AD11" i="25"/>
  <c r="AB11" i="25"/>
  <c r="T10" i="25"/>
  <c r="S10" i="25"/>
  <c r="P10" i="25"/>
  <c r="O10" i="25"/>
  <c r="H10" i="25"/>
  <c r="F10" i="25"/>
  <c r="E10" i="25"/>
  <c r="AD9" i="25"/>
  <c r="AB9" i="25"/>
  <c r="AD8" i="25"/>
  <c r="AB8" i="25"/>
  <c r="AD7" i="25"/>
  <c r="AB7" i="25"/>
  <c r="AD6" i="25"/>
  <c r="AB6" i="25"/>
  <c r="AD5" i="25"/>
  <c r="AB5" i="25"/>
  <c r="AD4" i="25"/>
  <c r="AB4" i="25"/>
  <c r="V3" i="25"/>
  <c r="U3" i="25"/>
  <c r="S3" i="25"/>
  <c r="P3" i="25"/>
  <c r="O3" i="25"/>
  <c r="H3" i="25"/>
  <c r="G3" i="25"/>
  <c r="F3" i="25"/>
  <c r="E3" i="25"/>
  <c r="D3" i="25"/>
  <c r="C3" i="25"/>
  <c r="A6" i="50" l="1"/>
  <c r="A7" i="50"/>
  <c r="A45" i="50"/>
  <c r="B5" i="44"/>
  <c r="C5" i="44"/>
  <c r="D5" i="44"/>
  <c r="E5" i="44"/>
  <c r="F5" i="44"/>
  <c r="G5" i="44"/>
  <c r="H5" i="44"/>
  <c r="I5" i="44"/>
  <c r="J5" i="44"/>
  <c r="K5" i="44"/>
  <c r="L5" i="44"/>
  <c r="M5" i="44"/>
  <c r="N5" i="44"/>
  <c r="O5" i="44"/>
  <c r="P5" i="44"/>
  <c r="Q5" i="44"/>
  <c r="R5" i="44"/>
  <c r="S5" i="44"/>
  <c r="T5" i="44"/>
  <c r="U5" i="44"/>
  <c r="V5" i="44"/>
  <c r="W5" i="44"/>
  <c r="X5" i="44"/>
  <c r="Z5" i="44" s="1"/>
  <c r="AL5" i="44"/>
  <c r="B6" i="44"/>
  <c r="C6" i="44"/>
  <c r="D6" i="44"/>
  <c r="E6" i="44"/>
  <c r="F6" i="44"/>
  <c r="G6" i="44"/>
  <c r="H6" i="44"/>
  <c r="I6" i="44"/>
  <c r="J6" i="44"/>
  <c r="K6" i="44"/>
  <c r="L6" i="44"/>
  <c r="M6" i="44"/>
  <c r="N6" i="44"/>
  <c r="O6" i="44"/>
  <c r="P6" i="44"/>
  <c r="Q6" i="44"/>
  <c r="R6" i="44"/>
  <c r="S6" i="44"/>
  <c r="T6" i="44"/>
  <c r="U6" i="44"/>
  <c r="V6" i="44"/>
  <c r="W6" i="44"/>
  <c r="X6" i="44"/>
  <c r="AC6" i="44" s="1"/>
  <c r="AL6" i="44"/>
  <c r="B7" i="44"/>
  <c r="C7" i="44"/>
  <c r="D7" i="44"/>
  <c r="E7" i="44"/>
  <c r="F7" i="44"/>
  <c r="G7" i="44"/>
  <c r="H7" i="44"/>
  <c r="I7" i="44"/>
  <c r="J7" i="44"/>
  <c r="K7" i="44"/>
  <c r="L7" i="44"/>
  <c r="M7" i="44"/>
  <c r="N7" i="44"/>
  <c r="O7" i="44"/>
  <c r="P7" i="44"/>
  <c r="Q7" i="44"/>
  <c r="R7" i="44"/>
  <c r="S7" i="44"/>
  <c r="T7" i="44"/>
  <c r="U7" i="44"/>
  <c r="V7" i="44"/>
  <c r="W7" i="44"/>
  <c r="X7" i="44"/>
  <c r="AB7" i="44" s="1"/>
  <c r="AL7" i="44"/>
  <c r="B8" i="44"/>
  <c r="C8" i="44"/>
  <c r="D8" i="44"/>
  <c r="E8" i="44"/>
  <c r="F8" i="44"/>
  <c r="G8" i="44"/>
  <c r="H8" i="44"/>
  <c r="I8" i="44"/>
  <c r="J8" i="44"/>
  <c r="K8" i="44"/>
  <c r="L8" i="44"/>
  <c r="M8" i="44"/>
  <c r="N8" i="44"/>
  <c r="O8" i="44"/>
  <c r="P8" i="44"/>
  <c r="Q8" i="44"/>
  <c r="R8" i="44"/>
  <c r="S8" i="44"/>
  <c r="T8" i="44"/>
  <c r="U8" i="44"/>
  <c r="V8" i="44"/>
  <c r="W8" i="44"/>
  <c r="X8" i="44"/>
  <c r="AE8" i="44" s="1"/>
  <c r="AL8" i="44"/>
  <c r="B9" i="44"/>
  <c r="C9" i="44"/>
  <c r="D9" i="44"/>
  <c r="E9" i="44"/>
  <c r="F9" i="44"/>
  <c r="G9" i="44"/>
  <c r="H9" i="44"/>
  <c r="I9" i="44"/>
  <c r="J9" i="44"/>
  <c r="K9" i="44"/>
  <c r="L9" i="44"/>
  <c r="M9" i="44"/>
  <c r="N9" i="44"/>
  <c r="O9" i="44"/>
  <c r="P9" i="44"/>
  <c r="Q9" i="44"/>
  <c r="R9" i="44"/>
  <c r="S9" i="44"/>
  <c r="T9" i="44"/>
  <c r="U9" i="44"/>
  <c r="V9" i="44"/>
  <c r="W9" i="44"/>
  <c r="X9" i="44"/>
  <c r="AD9" i="44" s="1"/>
  <c r="AL9" i="44"/>
  <c r="B10" i="44"/>
  <c r="C10" i="44"/>
  <c r="D10" i="44"/>
  <c r="E10" i="44"/>
  <c r="F10" i="44"/>
  <c r="G10" i="44"/>
  <c r="H10" i="44"/>
  <c r="I10" i="44"/>
  <c r="J10" i="44"/>
  <c r="K10" i="44"/>
  <c r="L10" i="44"/>
  <c r="M10" i="44"/>
  <c r="N10" i="44"/>
  <c r="O10" i="44"/>
  <c r="P10" i="44"/>
  <c r="Q10" i="44"/>
  <c r="R10" i="44"/>
  <c r="S10" i="44"/>
  <c r="T10" i="44"/>
  <c r="U10" i="44"/>
  <c r="V10" i="44"/>
  <c r="W10" i="44"/>
  <c r="X10" i="44"/>
  <c r="AC10" i="44" s="1"/>
  <c r="AL10" i="44"/>
  <c r="B11" i="44"/>
  <c r="C11" i="44"/>
  <c r="D11" i="44"/>
  <c r="E11" i="44"/>
  <c r="F11" i="44"/>
  <c r="G11" i="44"/>
  <c r="H11" i="44"/>
  <c r="I11" i="44"/>
  <c r="J11" i="44"/>
  <c r="K11" i="44"/>
  <c r="L11" i="44"/>
  <c r="M11" i="44"/>
  <c r="N11" i="44"/>
  <c r="O11" i="44"/>
  <c r="P11" i="44"/>
  <c r="Q11" i="44"/>
  <c r="R11" i="44"/>
  <c r="S11" i="44"/>
  <c r="T11" i="44"/>
  <c r="U11" i="44"/>
  <c r="V11" i="44"/>
  <c r="W11" i="44"/>
  <c r="X11" i="44"/>
  <c r="Y11" i="44" s="1"/>
  <c r="AL11" i="44"/>
  <c r="B12" i="44"/>
  <c r="C12" i="44"/>
  <c r="D12" i="44"/>
  <c r="E12" i="44"/>
  <c r="F12" i="44"/>
  <c r="G12" i="44"/>
  <c r="H12" i="44"/>
  <c r="I12" i="44"/>
  <c r="J12" i="44"/>
  <c r="K12" i="44"/>
  <c r="L12" i="44"/>
  <c r="M12" i="44"/>
  <c r="N12" i="44"/>
  <c r="O12" i="44"/>
  <c r="P12" i="44"/>
  <c r="Q12" i="44"/>
  <c r="R12" i="44"/>
  <c r="S12" i="44"/>
  <c r="T12" i="44"/>
  <c r="U12" i="44"/>
  <c r="V12" i="44"/>
  <c r="W12" i="44"/>
  <c r="X12" i="44"/>
  <c r="AE12" i="44" s="1"/>
  <c r="AL12" i="44"/>
  <c r="A8" i="50"/>
  <c r="A9" i="50"/>
  <c r="A10" i="50"/>
  <c r="A11" i="50"/>
  <c r="A12" i="50"/>
  <c r="A13" i="50"/>
  <c r="A90" i="50"/>
  <c r="A89" i="50"/>
  <c r="A88" i="50"/>
  <c r="A87" i="50"/>
  <c r="A86" i="50"/>
  <c r="A85" i="50"/>
  <c r="A84" i="50"/>
  <c r="A83" i="50"/>
  <c r="A82" i="50"/>
  <c r="A81" i="50"/>
  <c r="A80" i="50"/>
  <c r="A79" i="50"/>
  <c r="A78" i="50"/>
  <c r="A77" i="50"/>
  <c r="A76" i="50"/>
  <c r="A75" i="50"/>
  <c r="A74" i="50"/>
  <c r="A73" i="50"/>
  <c r="A72" i="50"/>
  <c r="A71" i="50"/>
  <c r="A70" i="50"/>
  <c r="A69" i="50"/>
  <c r="A68" i="50"/>
  <c r="A67" i="50"/>
  <c r="A66" i="50"/>
  <c r="A65" i="50"/>
  <c r="A64" i="50"/>
  <c r="A63" i="50"/>
  <c r="A62" i="50"/>
  <c r="A61" i="50"/>
  <c r="A60" i="50"/>
  <c r="A59" i="50"/>
  <c r="A58" i="50"/>
  <c r="A57" i="50"/>
  <c r="A56" i="50"/>
  <c r="A55" i="50"/>
  <c r="A54" i="50"/>
  <c r="A53" i="50"/>
  <c r="A52" i="50"/>
  <c r="A51" i="50"/>
  <c r="A50" i="50"/>
  <c r="A49" i="50"/>
  <c r="A48" i="50"/>
  <c r="A47" i="50"/>
  <c r="A46" i="50"/>
  <c r="A44" i="50"/>
  <c r="A43" i="50"/>
  <c r="A42" i="50"/>
  <c r="A41" i="50"/>
  <c r="A40" i="50"/>
  <c r="A39" i="50"/>
  <c r="A38" i="50"/>
  <c r="A37" i="50"/>
  <c r="A36" i="50"/>
  <c r="A35" i="50"/>
  <c r="A34" i="50"/>
  <c r="A33" i="50"/>
  <c r="A32" i="50"/>
  <c r="A31" i="50"/>
  <c r="A30" i="50"/>
  <c r="A29" i="50"/>
  <c r="A28" i="50"/>
  <c r="A27" i="50"/>
  <c r="A26" i="50"/>
  <c r="A25" i="50"/>
  <c r="A24" i="50"/>
  <c r="A23" i="50"/>
  <c r="A22" i="50"/>
  <c r="A21" i="50"/>
  <c r="A20" i="50"/>
  <c r="A19" i="50"/>
  <c r="A18" i="50"/>
  <c r="A17" i="50"/>
  <c r="A16" i="50"/>
  <c r="A15" i="50"/>
  <c r="A14" i="50"/>
  <c r="K63" i="45" l="1"/>
  <c r="K55" i="45"/>
  <c r="K47" i="45"/>
  <c r="K62" i="45"/>
  <c r="K54" i="45"/>
  <c r="K46" i="45"/>
  <c r="K38" i="45"/>
  <c r="K61" i="45"/>
  <c r="K53" i="45"/>
  <c r="K45" i="45"/>
  <c r="K37" i="45"/>
  <c r="K60" i="45"/>
  <c r="K52" i="45"/>
  <c r="K44" i="45"/>
  <c r="K50" i="45"/>
  <c r="K36" i="45"/>
  <c r="K28" i="45"/>
  <c r="K20" i="45"/>
  <c r="K65" i="45"/>
  <c r="K49" i="45"/>
  <c r="K35" i="45"/>
  <c r="K27" i="45"/>
  <c r="K19" i="45"/>
  <c r="K64" i="45"/>
  <c r="K48" i="45"/>
  <c r="K34" i="45"/>
  <c r="K26" i="45"/>
  <c r="K18" i="45"/>
  <c r="K58" i="45"/>
  <c r="K42" i="45"/>
  <c r="K32" i="45"/>
  <c r="K24" i="45"/>
  <c r="K16" i="45"/>
  <c r="K59" i="45"/>
  <c r="K33" i="45"/>
  <c r="K17" i="45"/>
  <c r="K13" i="45"/>
  <c r="K40" i="45"/>
  <c r="K21" i="45"/>
  <c r="K57" i="45"/>
  <c r="K31" i="45"/>
  <c r="K15" i="45"/>
  <c r="K29" i="45"/>
  <c r="K22" i="45"/>
  <c r="K56" i="45"/>
  <c r="K30" i="45"/>
  <c r="K14" i="45"/>
  <c r="K51" i="45"/>
  <c r="K43" i="45"/>
  <c r="K25" i="45"/>
  <c r="K39" i="45"/>
  <c r="K41" i="45"/>
  <c r="K23" i="45"/>
  <c r="T13" i="45"/>
  <c r="R13" i="45"/>
  <c r="T53" i="45"/>
  <c r="R53" i="45"/>
  <c r="D7" i="48"/>
  <c r="D11" i="48"/>
  <c r="D8" i="48"/>
  <c r="D12" i="48"/>
  <c r="D13" i="48"/>
  <c r="D10" i="48"/>
  <c r="D46" i="48"/>
  <c r="B6" i="50"/>
  <c r="C6" i="50" s="1"/>
  <c r="B11" i="50"/>
  <c r="C11" i="50" s="1"/>
  <c r="B12" i="50"/>
  <c r="C12" i="50" s="1"/>
  <c r="AC5" i="44"/>
  <c r="B7" i="50"/>
  <c r="C7" i="50" s="1"/>
  <c r="B9" i="50"/>
  <c r="C9" i="50" s="1"/>
  <c r="B10" i="50"/>
  <c r="C10" i="50" s="1"/>
  <c r="B8" i="50"/>
  <c r="C8" i="50" s="1"/>
  <c r="B13" i="50"/>
  <c r="C13" i="50" s="1"/>
  <c r="AH10" i="44"/>
  <c r="AF5" i="44"/>
  <c r="AE11" i="44"/>
  <c r="Z8" i="44"/>
  <c r="AF6" i="44"/>
  <c r="AD6" i="44"/>
  <c r="AF12" i="44"/>
  <c r="AG7" i="44"/>
  <c r="AA5" i="44"/>
  <c r="AD8" i="44"/>
  <c r="AK5" i="44"/>
  <c r="AC8" i="44"/>
  <c r="AJ5" i="44"/>
  <c r="AI7" i="44"/>
  <c r="AH7" i="44"/>
  <c r="AB5" i="44"/>
  <c r="AG11" i="44"/>
  <c r="AA6" i="44"/>
  <c r="AI8" i="44"/>
  <c r="AF7" i="44"/>
  <c r="AI5" i="44"/>
  <c r="AG8" i="44"/>
  <c r="AI6" i="44"/>
  <c r="AE6" i="44"/>
  <c r="AD11" i="44"/>
  <c r="AH12" i="44"/>
  <c r="AF9" i="44"/>
  <c r="Z12" i="44"/>
  <c r="AF11" i="44"/>
  <c r="AK11" i="44"/>
  <c r="AC11" i="44"/>
  <c r="AG10" i="44"/>
  <c r="AK8" i="44"/>
  <c r="AB8" i="44"/>
  <c r="AD7" i="44"/>
  <c r="AJ11" i="44"/>
  <c r="AB11" i="44"/>
  <c r="AF10" i="44"/>
  <c r="AJ8" i="44"/>
  <c r="AA8" i="44"/>
  <c r="AA7" i="44"/>
  <c r="AI11" i="44"/>
  <c r="AA11" i="44"/>
  <c r="AE10" i="44"/>
  <c r="Z7" i="44"/>
  <c r="AH11" i="44"/>
  <c r="Z11" i="44"/>
  <c r="AB10" i="44"/>
  <c r="AH8" i="44"/>
  <c r="Y8" i="44"/>
  <c r="Y7" i="44"/>
  <c r="AA10" i="44"/>
  <c r="AJ10" i="44"/>
  <c r="Z10" i="44"/>
  <c r="AF8" i="44"/>
  <c r="AI10" i="44"/>
  <c r="Y10" i="44"/>
  <c r="AD12" i="44"/>
  <c r="AK9" i="44"/>
  <c r="AC9" i="44"/>
  <c r="AE7" i="44"/>
  <c r="AJ6" i="44"/>
  <c r="AB6" i="44"/>
  <c r="AG5" i="44"/>
  <c r="Y5" i="44"/>
  <c r="AK12" i="44"/>
  <c r="AC12" i="44"/>
  <c r="AJ9" i="44"/>
  <c r="AB9" i="44"/>
  <c r="AJ12" i="44"/>
  <c r="AB12" i="44"/>
  <c r="AD10" i="44"/>
  <c r="AI9" i="44"/>
  <c r="AA9" i="44"/>
  <c r="AK7" i="44"/>
  <c r="AC7" i="44"/>
  <c r="AH6" i="44"/>
  <c r="Z6" i="44"/>
  <c r="AE5" i="44"/>
  <c r="AI12" i="44"/>
  <c r="AA12" i="44"/>
  <c r="AK10" i="44"/>
  <c r="AH9" i="44"/>
  <c r="Z9" i="44"/>
  <c r="AJ7" i="44"/>
  <c r="AG6" i="44"/>
  <c r="Y6" i="44"/>
  <c r="AD5" i="44"/>
  <c r="AG9" i="44"/>
  <c r="Y9" i="44"/>
  <c r="AG12" i="44"/>
  <c r="Y12" i="44"/>
  <c r="AE9" i="44"/>
  <c r="AK6" i="44"/>
  <c r="AH5" i="44"/>
  <c r="X88" i="44"/>
  <c r="W88" i="44"/>
  <c r="V88" i="44"/>
  <c r="U88" i="44"/>
  <c r="T88" i="44"/>
  <c r="S88" i="44"/>
  <c r="R88" i="44"/>
  <c r="Q88" i="44"/>
  <c r="P88" i="44"/>
  <c r="O88" i="44"/>
  <c r="N88" i="44"/>
  <c r="M88" i="44"/>
  <c r="L88" i="44"/>
  <c r="K88" i="44"/>
  <c r="J88" i="44"/>
  <c r="I88" i="44"/>
  <c r="H88" i="44"/>
  <c r="G88" i="44"/>
  <c r="F88" i="44"/>
  <c r="E88" i="44"/>
  <c r="D88" i="44"/>
  <c r="C88" i="44"/>
  <c r="B88" i="44"/>
  <c r="X87" i="44"/>
  <c r="W87" i="44"/>
  <c r="V87" i="44"/>
  <c r="U87" i="44"/>
  <c r="T87" i="44"/>
  <c r="S87" i="44"/>
  <c r="R87" i="44"/>
  <c r="Q87" i="44"/>
  <c r="P87" i="44"/>
  <c r="O87" i="44"/>
  <c r="N87" i="44"/>
  <c r="M87" i="44"/>
  <c r="L87" i="44"/>
  <c r="K87" i="44"/>
  <c r="J87" i="44"/>
  <c r="I87" i="44"/>
  <c r="H87" i="44"/>
  <c r="G87" i="44"/>
  <c r="F87" i="44"/>
  <c r="E87" i="44"/>
  <c r="D87" i="44"/>
  <c r="C87" i="44"/>
  <c r="B87" i="44"/>
  <c r="X86" i="44"/>
  <c r="W86" i="44"/>
  <c r="V86" i="44"/>
  <c r="U86" i="44"/>
  <c r="T86" i="44"/>
  <c r="S86" i="44"/>
  <c r="R86" i="44"/>
  <c r="Q86" i="44"/>
  <c r="P86" i="44"/>
  <c r="O86" i="44"/>
  <c r="N86" i="44"/>
  <c r="M86" i="44"/>
  <c r="L86" i="44"/>
  <c r="K86" i="44"/>
  <c r="J86" i="44"/>
  <c r="I86" i="44"/>
  <c r="H86" i="44"/>
  <c r="G86" i="44"/>
  <c r="F86" i="44"/>
  <c r="E86" i="44"/>
  <c r="D86" i="44"/>
  <c r="C86" i="44"/>
  <c r="B86" i="44"/>
  <c r="X85" i="44"/>
  <c r="W85" i="44"/>
  <c r="V85" i="44"/>
  <c r="U85" i="44"/>
  <c r="T85" i="44"/>
  <c r="S85" i="44"/>
  <c r="R85" i="44"/>
  <c r="Q85" i="44"/>
  <c r="P85" i="44"/>
  <c r="O85" i="44"/>
  <c r="N85" i="44"/>
  <c r="M85" i="44"/>
  <c r="L85" i="44"/>
  <c r="K85" i="44"/>
  <c r="J85" i="44"/>
  <c r="I85" i="44"/>
  <c r="H85" i="44"/>
  <c r="G85" i="44"/>
  <c r="F85" i="44"/>
  <c r="E85" i="44"/>
  <c r="D85" i="44"/>
  <c r="C85" i="44"/>
  <c r="B85" i="44"/>
  <c r="X84" i="44"/>
  <c r="W84" i="44"/>
  <c r="V84" i="44"/>
  <c r="U84" i="44"/>
  <c r="T84" i="44"/>
  <c r="S84" i="44"/>
  <c r="R84" i="44"/>
  <c r="Q84" i="44"/>
  <c r="P84" i="44"/>
  <c r="J84" i="44"/>
  <c r="I84" i="44"/>
  <c r="H84" i="44"/>
  <c r="G84" i="44"/>
  <c r="F84" i="44"/>
  <c r="E84" i="44"/>
  <c r="D84" i="44"/>
  <c r="C84" i="44"/>
  <c r="B84" i="44"/>
  <c r="B84" i="46" s="1"/>
  <c r="X83" i="44"/>
  <c r="W83" i="44"/>
  <c r="V83" i="44"/>
  <c r="U83" i="44"/>
  <c r="T83" i="44"/>
  <c r="S83" i="44"/>
  <c r="R83" i="44"/>
  <c r="Q83" i="44"/>
  <c r="P83" i="44"/>
  <c r="J83" i="44"/>
  <c r="I83" i="44"/>
  <c r="H83" i="44"/>
  <c r="G83" i="44"/>
  <c r="F83" i="44"/>
  <c r="E83" i="44"/>
  <c r="D83" i="44"/>
  <c r="C83" i="44"/>
  <c r="B83" i="44"/>
  <c r="B83" i="46" s="1"/>
  <c r="X82" i="44"/>
  <c r="W82" i="44"/>
  <c r="V82" i="44"/>
  <c r="U82" i="44"/>
  <c r="T82" i="44"/>
  <c r="S82" i="44"/>
  <c r="R82" i="44"/>
  <c r="Q82" i="44"/>
  <c r="P82" i="44"/>
  <c r="J82" i="44"/>
  <c r="I82" i="44"/>
  <c r="H82" i="44"/>
  <c r="G82" i="44"/>
  <c r="F82" i="44"/>
  <c r="E82" i="44"/>
  <c r="D82" i="44"/>
  <c r="C82" i="44"/>
  <c r="B82" i="44"/>
  <c r="B82" i="46" s="1"/>
  <c r="X81" i="44"/>
  <c r="W81" i="44"/>
  <c r="V81" i="44"/>
  <c r="U81" i="44"/>
  <c r="T81" i="44"/>
  <c r="S81" i="44"/>
  <c r="R81" i="44"/>
  <c r="Q81" i="44"/>
  <c r="P81" i="44"/>
  <c r="J81" i="44"/>
  <c r="I81" i="44"/>
  <c r="H81" i="44"/>
  <c r="G81" i="44"/>
  <c r="F81" i="44"/>
  <c r="E81" i="44"/>
  <c r="D81" i="44"/>
  <c r="C81" i="44"/>
  <c r="B81" i="44"/>
  <c r="B81" i="46" s="1"/>
  <c r="X80" i="44"/>
  <c r="W80" i="44"/>
  <c r="V80" i="44"/>
  <c r="U80" i="44"/>
  <c r="T80" i="44"/>
  <c r="S80" i="44"/>
  <c r="R80" i="44"/>
  <c r="Q80" i="44"/>
  <c r="P80" i="44"/>
  <c r="J80" i="44"/>
  <c r="I80" i="44"/>
  <c r="H80" i="44"/>
  <c r="G80" i="44"/>
  <c r="F80" i="44"/>
  <c r="E80" i="44"/>
  <c r="D80" i="44"/>
  <c r="C80" i="44"/>
  <c r="B80" i="44"/>
  <c r="B80" i="46" s="1"/>
  <c r="X79" i="44"/>
  <c r="AD79" i="44" s="1"/>
  <c r="W79" i="44"/>
  <c r="V79" i="44"/>
  <c r="U79" i="44"/>
  <c r="T79" i="44"/>
  <c r="S79" i="44"/>
  <c r="R79" i="44"/>
  <c r="Q79" i="44"/>
  <c r="P79" i="44"/>
  <c r="J79" i="44"/>
  <c r="I79" i="44"/>
  <c r="H79" i="44"/>
  <c r="G79" i="44"/>
  <c r="F79" i="44"/>
  <c r="E79" i="44"/>
  <c r="D79" i="44"/>
  <c r="C79" i="44"/>
  <c r="B79" i="44"/>
  <c r="B79" i="46" s="1"/>
  <c r="X78" i="44"/>
  <c r="AJ78" i="44" s="1"/>
  <c r="W78" i="44"/>
  <c r="V78" i="44"/>
  <c r="U78" i="44"/>
  <c r="T78" i="44"/>
  <c r="S78" i="44"/>
  <c r="R78" i="44"/>
  <c r="Q78" i="44"/>
  <c r="P78" i="44"/>
  <c r="J78" i="44"/>
  <c r="I78" i="44"/>
  <c r="H78" i="44"/>
  <c r="G78" i="44"/>
  <c r="F78" i="44"/>
  <c r="E78" i="44"/>
  <c r="D78" i="44"/>
  <c r="C78" i="44"/>
  <c r="B78" i="44"/>
  <c r="B78" i="46" s="1"/>
  <c r="X77" i="44"/>
  <c r="AG77" i="44" s="1"/>
  <c r="W77" i="44"/>
  <c r="V77" i="44"/>
  <c r="U77" i="44"/>
  <c r="T77" i="44"/>
  <c r="S77" i="44"/>
  <c r="R77" i="44"/>
  <c r="Q77" i="44"/>
  <c r="P77" i="44"/>
  <c r="J77" i="44"/>
  <c r="I77" i="44"/>
  <c r="H77" i="44"/>
  <c r="G77" i="44"/>
  <c r="F77" i="44"/>
  <c r="E77" i="44"/>
  <c r="D77" i="44"/>
  <c r="C77" i="44"/>
  <c r="B77" i="44"/>
  <c r="B77" i="46" s="1"/>
  <c r="X76" i="44"/>
  <c r="AE76" i="44" s="1"/>
  <c r="W76" i="44"/>
  <c r="V76" i="44"/>
  <c r="U76" i="44"/>
  <c r="T76" i="44"/>
  <c r="S76" i="44"/>
  <c r="R76" i="44"/>
  <c r="Q76" i="44"/>
  <c r="P76" i="44"/>
  <c r="J76" i="44"/>
  <c r="I76" i="44"/>
  <c r="H76" i="44"/>
  <c r="G76" i="44"/>
  <c r="F76" i="44"/>
  <c r="E76" i="44"/>
  <c r="D76" i="44"/>
  <c r="C76" i="44"/>
  <c r="B76" i="44"/>
  <c r="B76" i="46" s="1"/>
  <c r="X75" i="44"/>
  <c r="AI75" i="44" s="1"/>
  <c r="S75" i="44"/>
  <c r="R75" i="44"/>
  <c r="J75" i="44"/>
  <c r="H75" i="44"/>
  <c r="D75" i="44"/>
  <c r="C75" i="44"/>
  <c r="B75" i="44"/>
  <c r="B75" i="46" s="1"/>
  <c r="X74" i="44"/>
  <c r="AF74" i="44" s="1"/>
  <c r="S74" i="44"/>
  <c r="R74" i="44"/>
  <c r="J74" i="44"/>
  <c r="D74" i="44"/>
  <c r="C74" i="44"/>
  <c r="B74" i="44"/>
  <c r="B74" i="46" s="1"/>
  <c r="X73" i="44"/>
  <c r="AK73" i="44" s="1"/>
  <c r="W73" i="44"/>
  <c r="V73" i="44"/>
  <c r="U73" i="44"/>
  <c r="T73" i="44"/>
  <c r="S73" i="44"/>
  <c r="R73" i="44"/>
  <c r="Q73" i="44"/>
  <c r="P73" i="44"/>
  <c r="J73" i="44"/>
  <c r="I73" i="44"/>
  <c r="H73" i="44"/>
  <c r="G73" i="44"/>
  <c r="F73" i="44"/>
  <c r="E73" i="44"/>
  <c r="D73" i="44"/>
  <c r="C73" i="44"/>
  <c r="B73" i="44"/>
  <c r="B73" i="46" s="1"/>
  <c r="X72" i="44"/>
  <c r="AH72" i="44" s="1"/>
  <c r="S72" i="44"/>
  <c r="R72" i="44"/>
  <c r="J72" i="44"/>
  <c r="D72" i="44"/>
  <c r="C72" i="44"/>
  <c r="B72" i="44"/>
  <c r="B72" i="46" s="1"/>
  <c r="X71" i="44"/>
  <c r="AE71" i="44" s="1"/>
  <c r="W71" i="44"/>
  <c r="V71" i="44"/>
  <c r="U71" i="44"/>
  <c r="T71" i="44"/>
  <c r="S71" i="44"/>
  <c r="R71" i="44"/>
  <c r="Q71" i="44"/>
  <c r="P71" i="44"/>
  <c r="J71" i="44"/>
  <c r="I71" i="44"/>
  <c r="H71" i="44"/>
  <c r="G71" i="44"/>
  <c r="F71" i="44"/>
  <c r="E71" i="44"/>
  <c r="D71" i="44"/>
  <c r="C71" i="44"/>
  <c r="B71" i="44"/>
  <c r="X70" i="44"/>
  <c r="AJ70" i="44" s="1"/>
  <c r="S70" i="44"/>
  <c r="R70" i="44"/>
  <c r="J70" i="44"/>
  <c r="C70" i="44"/>
  <c r="B70" i="44"/>
  <c r="X69" i="44"/>
  <c r="AG69" i="44" s="1"/>
  <c r="R69" i="44"/>
  <c r="J69" i="44"/>
  <c r="C69" i="44"/>
  <c r="B69" i="44"/>
  <c r="B69" i="46" s="1"/>
  <c r="X68" i="44"/>
  <c r="W68" i="44"/>
  <c r="V68" i="44"/>
  <c r="U68" i="44"/>
  <c r="T68" i="44"/>
  <c r="S68" i="44"/>
  <c r="R68" i="44"/>
  <c r="Q68" i="44"/>
  <c r="P68" i="44"/>
  <c r="J68" i="44"/>
  <c r="I68" i="44"/>
  <c r="H68" i="44"/>
  <c r="G68" i="44"/>
  <c r="F68" i="44"/>
  <c r="E68" i="44"/>
  <c r="D68" i="44"/>
  <c r="C68" i="44"/>
  <c r="B68" i="44"/>
  <c r="B68" i="46" s="1"/>
  <c r="X67" i="44"/>
  <c r="AI67" i="44" s="1"/>
  <c r="W67" i="44"/>
  <c r="V67" i="44"/>
  <c r="U67" i="44"/>
  <c r="T67" i="44"/>
  <c r="S67" i="44"/>
  <c r="R67" i="44"/>
  <c r="Q67" i="44"/>
  <c r="P67" i="44"/>
  <c r="J67" i="44"/>
  <c r="I67" i="44"/>
  <c r="H67" i="44"/>
  <c r="G67" i="44"/>
  <c r="F67" i="44"/>
  <c r="E67" i="44"/>
  <c r="D67" i="44"/>
  <c r="C67" i="44"/>
  <c r="B67" i="44"/>
  <c r="B67" i="46" s="1"/>
  <c r="X66" i="44"/>
  <c r="AF66" i="44" s="1"/>
  <c r="W66" i="44"/>
  <c r="V66" i="44"/>
  <c r="U66" i="44"/>
  <c r="T66" i="44"/>
  <c r="S66" i="44"/>
  <c r="R66" i="44"/>
  <c r="Q66" i="44"/>
  <c r="P66" i="44"/>
  <c r="J66" i="44"/>
  <c r="I66" i="44"/>
  <c r="H66" i="44"/>
  <c r="G66" i="44"/>
  <c r="F66" i="44"/>
  <c r="E66" i="44"/>
  <c r="D66" i="44"/>
  <c r="C66" i="44"/>
  <c r="B66" i="44"/>
  <c r="B66" i="46" s="1"/>
  <c r="X65" i="44"/>
  <c r="AK65" i="44" s="1"/>
  <c r="S65" i="44"/>
  <c r="R65" i="44"/>
  <c r="J65" i="44"/>
  <c r="H65" i="44"/>
  <c r="D65" i="44"/>
  <c r="C65" i="44"/>
  <c r="B65" i="44"/>
  <c r="X64" i="44"/>
  <c r="AH64" i="44" s="1"/>
  <c r="W64" i="44"/>
  <c r="V64" i="44"/>
  <c r="U64" i="44"/>
  <c r="T64" i="44"/>
  <c r="S64" i="44"/>
  <c r="R64" i="44"/>
  <c r="Q64" i="44"/>
  <c r="P64" i="44"/>
  <c r="J64" i="44"/>
  <c r="I64" i="44"/>
  <c r="H64" i="44"/>
  <c r="G64" i="44"/>
  <c r="F64" i="44"/>
  <c r="E64" i="44"/>
  <c r="D64" i="44"/>
  <c r="C64" i="44"/>
  <c r="B64" i="44"/>
  <c r="X63" i="44"/>
  <c r="AE63" i="44" s="1"/>
  <c r="W63" i="44"/>
  <c r="V63" i="44"/>
  <c r="U63" i="44"/>
  <c r="T63" i="44"/>
  <c r="S63" i="44"/>
  <c r="R63" i="44"/>
  <c r="Q63" i="44"/>
  <c r="P63" i="44"/>
  <c r="J63" i="44"/>
  <c r="I63" i="44"/>
  <c r="H63" i="44"/>
  <c r="G63" i="44"/>
  <c r="F63" i="44"/>
  <c r="E63" i="44"/>
  <c r="D63" i="44"/>
  <c r="C63" i="44"/>
  <c r="B63" i="44"/>
  <c r="X62" i="44"/>
  <c r="AJ62" i="44" s="1"/>
  <c r="W62" i="44"/>
  <c r="V62" i="44"/>
  <c r="U62" i="44"/>
  <c r="T62" i="44"/>
  <c r="S62" i="44"/>
  <c r="R62" i="44"/>
  <c r="Q62" i="44"/>
  <c r="P62" i="44"/>
  <c r="J62" i="44"/>
  <c r="I62" i="44"/>
  <c r="H62" i="44"/>
  <c r="G62" i="44"/>
  <c r="F62" i="44"/>
  <c r="E62" i="44"/>
  <c r="D62" i="44"/>
  <c r="C62" i="44"/>
  <c r="B62" i="44"/>
  <c r="B62" i="46" s="1"/>
  <c r="X61" i="44"/>
  <c r="AG61" i="44" s="1"/>
  <c r="S61" i="44"/>
  <c r="R61" i="44"/>
  <c r="J61" i="44"/>
  <c r="C61" i="44"/>
  <c r="B61" i="44"/>
  <c r="B61" i="46" s="1"/>
  <c r="X60" i="44"/>
  <c r="AE60" i="44" s="1"/>
  <c r="W60" i="44"/>
  <c r="V60" i="44"/>
  <c r="U60" i="44"/>
  <c r="T60" i="44"/>
  <c r="S60" i="44"/>
  <c r="R60" i="44"/>
  <c r="Q60" i="44"/>
  <c r="P60" i="44"/>
  <c r="J60" i="44"/>
  <c r="I60" i="44"/>
  <c r="H60" i="44"/>
  <c r="G60" i="44"/>
  <c r="F60" i="44"/>
  <c r="E60" i="44"/>
  <c r="D60" i="44"/>
  <c r="C60" i="44"/>
  <c r="B60" i="44"/>
  <c r="B60" i="46" s="1"/>
  <c r="X59" i="44"/>
  <c r="AI59" i="44" s="1"/>
  <c r="W59" i="44"/>
  <c r="V59" i="44"/>
  <c r="U59" i="44"/>
  <c r="T59" i="44"/>
  <c r="S59" i="44"/>
  <c r="R59" i="44"/>
  <c r="Q59" i="44"/>
  <c r="P59" i="44"/>
  <c r="J59" i="44"/>
  <c r="I59" i="44"/>
  <c r="H59" i="44"/>
  <c r="G59" i="44"/>
  <c r="F59" i="44"/>
  <c r="E59" i="44"/>
  <c r="D59" i="44"/>
  <c r="C59" i="44"/>
  <c r="B59" i="44"/>
  <c r="B59" i="46" s="1"/>
  <c r="X58" i="44"/>
  <c r="S58" i="44"/>
  <c r="R58" i="44"/>
  <c r="J58" i="44"/>
  <c r="I58" i="44"/>
  <c r="D58" i="44"/>
  <c r="C58" i="44"/>
  <c r="B58" i="44"/>
  <c r="X57" i="44"/>
  <c r="W57" i="44"/>
  <c r="V57" i="44"/>
  <c r="U57" i="44"/>
  <c r="T57" i="44"/>
  <c r="S57" i="44"/>
  <c r="R57" i="44"/>
  <c r="Q57" i="44"/>
  <c r="P57" i="44"/>
  <c r="J57" i="44"/>
  <c r="I57" i="44"/>
  <c r="H57" i="44"/>
  <c r="G57" i="44"/>
  <c r="F57" i="44"/>
  <c r="E57" i="44"/>
  <c r="D57" i="44"/>
  <c r="C57" i="44"/>
  <c r="B57" i="44"/>
  <c r="X56" i="44"/>
  <c r="W56" i="44"/>
  <c r="V56" i="44"/>
  <c r="U56" i="44"/>
  <c r="T56" i="44"/>
  <c r="S56" i="44"/>
  <c r="R56" i="44"/>
  <c r="Q56" i="44"/>
  <c r="P56" i="44"/>
  <c r="J56" i="44"/>
  <c r="I56" i="44"/>
  <c r="H56" i="44"/>
  <c r="G56" i="44"/>
  <c r="F56" i="44"/>
  <c r="E56" i="44"/>
  <c r="D56" i="44"/>
  <c r="C56" i="44"/>
  <c r="B56" i="44"/>
  <c r="X55" i="44"/>
  <c r="W55" i="44"/>
  <c r="V55" i="44"/>
  <c r="U55" i="44"/>
  <c r="T55" i="44"/>
  <c r="S55" i="44"/>
  <c r="R55" i="44"/>
  <c r="Q55" i="44"/>
  <c r="P55" i="44"/>
  <c r="J55" i="44"/>
  <c r="I55" i="44"/>
  <c r="H55" i="44"/>
  <c r="G55" i="44"/>
  <c r="F55" i="44"/>
  <c r="E55" i="44"/>
  <c r="D55" i="44"/>
  <c r="C55" i="44"/>
  <c r="B55" i="44"/>
  <c r="AR55" i="44" s="1"/>
  <c r="X54" i="44"/>
  <c r="W54" i="44"/>
  <c r="V54" i="44"/>
  <c r="U54" i="44"/>
  <c r="T54" i="44"/>
  <c r="S54" i="44"/>
  <c r="R54" i="44"/>
  <c r="Q54" i="44"/>
  <c r="P54" i="44"/>
  <c r="J54" i="44"/>
  <c r="I54" i="44"/>
  <c r="H54" i="44"/>
  <c r="G54" i="44"/>
  <c r="F54" i="44"/>
  <c r="E54" i="44"/>
  <c r="D54" i="44"/>
  <c r="C54" i="44"/>
  <c r="B54" i="44"/>
  <c r="AR54" i="44" s="1"/>
  <c r="X53" i="44"/>
  <c r="W53" i="44"/>
  <c r="V53" i="44"/>
  <c r="U53" i="44"/>
  <c r="T53" i="44"/>
  <c r="S53" i="44"/>
  <c r="R53" i="44"/>
  <c r="Q53" i="44"/>
  <c r="P53" i="44"/>
  <c r="J53" i="44"/>
  <c r="I53" i="44"/>
  <c r="H53" i="44"/>
  <c r="G53" i="44"/>
  <c r="F53" i="44"/>
  <c r="E53" i="44"/>
  <c r="D53" i="44"/>
  <c r="C53" i="44"/>
  <c r="B53" i="44"/>
  <c r="AR53" i="44" s="1"/>
  <c r="X52" i="44"/>
  <c r="W52" i="44"/>
  <c r="V52" i="44"/>
  <c r="U52" i="44"/>
  <c r="T52" i="44"/>
  <c r="S52" i="44"/>
  <c r="R52" i="44"/>
  <c r="Q52" i="44"/>
  <c r="P52" i="44"/>
  <c r="J52" i="44"/>
  <c r="I52" i="44"/>
  <c r="H52" i="44"/>
  <c r="G52" i="44"/>
  <c r="F52" i="44"/>
  <c r="E52" i="44"/>
  <c r="D52" i="44"/>
  <c r="C52" i="44"/>
  <c r="B52" i="44"/>
  <c r="X51" i="44"/>
  <c r="W51" i="44"/>
  <c r="V51" i="44"/>
  <c r="U51" i="44"/>
  <c r="T51" i="44"/>
  <c r="S51" i="44"/>
  <c r="R51" i="44"/>
  <c r="Q51" i="44"/>
  <c r="P51" i="44"/>
  <c r="J51" i="44"/>
  <c r="I51" i="44"/>
  <c r="H51" i="44"/>
  <c r="G51" i="44"/>
  <c r="F51" i="44"/>
  <c r="E51" i="44"/>
  <c r="D51" i="44"/>
  <c r="C51" i="44"/>
  <c r="B51" i="44"/>
  <c r="X50" i="44"/>
  <c r="W50" i="44"/>
  <c r="V50" i="44"/>
  <c r="U50" i="44"/>
  <c r="T50" i="44"/>
  <c r="S50" i="44"/>
  <c r="R50" i="44"/>
  <c r="Q50" i="44"/>
  <c r="P50" i="44"/>
  <c r="J50" i="44"/>
  <c r="I50" i="44"/>
  <c r="H50" i="44"/>
  <c r="G50" i="44"/>
  <c r="F50" i="44"/>
  <c r="E50" i="44"/>
  <c r="D50" i="44"/>
  <c r="C50" i="44"/>
  <c r="B50" i="44"/>
  <c r="X49" i="44"/>
  <c r="W49" i="44"/>
  <c r="V49" i="44"/>
  <c r="U49" i="44"/>
  <c r="T49" i="44"/>
  <c r="S49" i="44"/>
  <c r="R49" i="44"/>
  <c r="Q49" i="44"/>
  <c r="P49" i="44"/>
  <c r="J49" i="44"/>
  <c r="I49" i="44"/>
  <c r="H49" i="44"/>
  <c r="G49" i="44"/>
  <c r="F49" i="44"/>
  <c r="E49" i="44"/>
  <c r="D49" i="44"/>
  <c r="C49" i="44"/>
  <c r="B49" i="44"/>
  <c r="X48" i="44"/>
  <c r="W48" i="44"/>
  <c r="V48" i="44"/>
  <c r="U48" i="44"/>
  <c r="T48" i="44"/>
  <c r="S48" i="44"/>
  <c r="R48" i="44"/>
  <c r="Q48" i="44"/>
  <c r="P48" i="44"/>
  <c r="K48" i="44"/>
  <c r="J48" i="44"/>
  <c r="I48" i="44"/>
  <c r="H48" i="44"/>
  <c r="G48" i="44"/>
  <c r="F48" i="44"/>
  <c r="E48" i="44"/>
  <c r="D48" i="44"/>
  <c r="C48" i="44"/>
  <c r="B48" i="44"/>
  <c r="X47" i="44"/>
  <c r="W47" i="44"/>
  <c r="V47" i="44"/>
  <c r="U47" i="44"/>
  <c r="T47" i="44"/>
  <c r="S47" i="44"/>
  <c r="R47" i="44"/>
  <c r="Q47" i="44"/>
  <c r="P47" i="44"/>
  <c r="K47" i="44"/>
  <c r="J47" i="44"/>
  <c r="I47" i="44"/>
  <c r="H47" i="44"/>
  <c r="G47" i="44"/>
  <c r="F47" i="44"/>
  <c r="E47" i="44"/>
  <c r="D47" i="44"/>
  <c r="C47" i="44"/>
  <c r="B47" i="44"/>
  <c r="X46" i="44"/>
  <c r="W46" i="44"/>
  <c r="V46" i="44"/>
  <c r="U46" i="44"/>
  <c r="T46" i="44"/>
  <c r="S46" i="44"/>
  <c r="R46" i="44"/>
  <c r="Q46" i="44"/>
  <c r="P46" i="44"/>
  <c r="J46" i="44"/>
  <c r="I46" i="44"/>
  <c r="H46" i="44"/>
  <c r="G46" i="44"/>
  <c r="F46" i="44"/>
  <c r="E46" i="44"/>
  <c r="D46" i="44"/>
  <c r="C46" i="44"/>
  <c r="B46" i="44"/>
  <c r="X45" i="44"/>
  <c r="W45" i="44"/>
  <c r="V45" i="44"/>
  <c r="U45" i="44"/>
  <c r="T45" i="44"/>
  <c r="S45" i="44"/>
  <c r="R45" i="44"/>
  <c r="Q45" i="44"/>
  <c r="P45" i="44"/>
  <c r="O45" i="44"/>
  <c r="N45" i="44"/>
  <c r="M45" i="44"/>
  <c r="L45" i="44"/>
  <c r="K45" i="44"/>
  <c r="J45" i="44"/>
  <c r="I45" i="44"/>
  <c r="H45" i="44"/>
  <c r="G45" i="44"/>
  <c r="F45" i="44"/>
  <c r="E45" i="44"/>
  <c r="D45" i="44"/>
  <c r="C45" i="44"/>
  <c r="B45" i="44"/>
  <c r="X44" i="44"/>
  <c r="W44" i="44"/>
  <c r="V44" i="44"/>
  <c r="U44" i="44"/>
  <c r="T44" i="44"/>
  <c r="S44" i="44"/>
  <c r="R44" i="44"/>
  <c r="Q44" i="44"/>
  <c r="P44" i="44"/>
  <c r="O44" i="44"/>
  <c r="N44" i="44"/>
  <c r="M44" i="44"/>
  <c r="L44" i="44"/>
  <c r="K44" i="44"/>
  <c r="J44" i="44"/>
  <c r="I44" i="44"/>
  <c r="H44" i="44"/>
  <c r="G44" i="44"/>
  <c r="F44" i="44"/>
  <c r="E44" i="44"/>
  <c r="D44" i="44"/>
  <c r="C44" i="44"/>
  <c r="B44" i="44"/>
  <c r="X43" i="44"/>
  <c r="W43" i="44"/>
  <c r="V43" i="44"/>
  <c r="U43" i="44"/>
  <c r="T43" i="44"/>
  <c r="S43" i="44"/>
  <c r="R43" i="44"/>
  <c r="Q43" i="44"/>
  <c r="P43" i="44"/>
  <c r="O43" i="44"/>
  <c r="N43" i="44"/>
  <c r="M43" i="44"/>
  <c r="L43" i="44"/>
  <c r="K43" i="44"/>
  <c r="J43" i="44"/>
  <c r="I43" i="44"/>
  <c r="H43" i="44"/>
  <c r="G43" i="44"/>
  <c r="F43" i="44"/>
  <c r="E43" i="44"/>
  <c r="D43" i="44"/>
  <c r="C43" i="44"/>
  <c r="B43" i="44"/>
  <c r="X42" i="44"/>
  <c r="W42" i="44"/>
  <c r="V42" i="44"/>
  <c r="U42" i="44"/>
  <c r="T42" i="44"/>
  <c r="S42" i="44"/>
  <c r="R42" i="44"/>
  <c r="Q42" i="44"/>
  <c r="P42" i="44"/>
  <c r="O42" i="44"/>
  <c r="N42" i="44"/>
  <c r="M42" i="44"/>
  <c r="L42" i="44"/>
  <c r="K42" i="44"/>
  <c r="J42" i="44"/>
  <c r="I42" i="44"/>
  <c r="H42" i="44"/>
  <c r="G42" i="44"/>
  <c r="F42" i="44"/>
  <c r="E42" i="44"/>
  <c r="D42" i="44"/>
  <c r="C42" i="44"/>
  <c r="B42" i="44"/>
  <c r="X41" i="44"/>
  <c r="W41" i="44"/>
  <c r="V41" i="44"/>
  <c r="U41" i="44"/>
  <c r="T41" i="44"/>
  <c r="S41" i="44"/>
  <c r="R41" i="44"/>
  <c r="Q41" i="44"/>
  <c r="P41" i="44"/>
  <c r="O41" i="44"/>
  <c r="N41" i="44"/>
  <c r="M41" i="44"/>
  <c r="L41" i="44"/>
  <c r="K41" i="44"/>
  <c r="J41" i="44"/>
  <c r="I41" i="44"/>
  <c r="H41" i="44"/>
  <c r="G41" i="44"/>
  <c r="F41" i="44"/>
  <c r="E41" i="44"/>
  <c r="D41" i="44"/>
  <c r="C41" i="44"/>
  <c r="B41" i="44"/>
  <c r="X40" i="44"/>
  <c r="W40" i="44"/>
  <c r="V40" i="44"/>
  <c r="U40" i="44"/>
  <c r="T40" i="44"/>
  <c r="S40" i="44"/>
  <c r="R40" i="44"/>
  <c r="Q40" i="44"/>
  <c r="P40" i="44"/>
  <c r="O40" i="44"/>
  <c r="N40" i="44"/>
  <c r="M40" i="44"/>
  <c r="L40" i="44"/>
  <c r="K40" i="44"/>
  <c r="J40" i="44"/>
  <c r="I40" i="44"/>
  <c r="H40" i="44"/>
  <c r="G40" i="44"/>
  <c r="F40" i="44"/>
  <c r="E40" i="44"/>
  <c r="D40" i="44"/>
  <c r="C40" i="44"/>
  <c r="B40" i="44"/>
  <c r="X39" i="44"/>
  <c r="W39" i="44"/>
  <c r="V39" i="44"/>
  <c r="U39" i="44"/>
  <c r="T39" i="44"/>
  <c r="S39" i="44"/>
  <c r="R39" i="44"/>
  <c r="Q39" i="44"/>
  <c r="P39" i="44"/>
  <c r="O39" i="44"/>
  <c r="N39" i="44"/>
  <c r="M39" i="44"/>
  <c r="L39" i="44"/>
  <c r="K39" i="44"/>
  <c r="J39" i="44"/>
  <c r="I39" i="44"/>
  <c r="H39" i="44"/>
  <c r="G39" i="44"/>
  <c r="F39" i="44"/>
  <c r="E39" i="44"/>
  <c r="D39" i="44"/>
  <c r="C39" i="44"/>
  <c r="B39" i="44"/>
  <c r="AR39" i="44" s="1"/>
  <c r="X38" i="44"/>
  <c r="W38" i="44"/>
  <c r="V38" i="44"/>
  <c r="U38" i="44"/>
  <c r="T38" i="44"/>
  <c r="S38" i="44"/>
  <c r="R38" i="44"/>
  <c r="Q38" i="44"/>
  <c r="P38" i="44"/>
  <c r="O38" i="44"/>
  <c r="N38" i="44"/>
  <c r="M38" i="44"/>
  <c r="L38" i="44"/>
  <c r="K38" i="44"/>
  <c r="J38" i="44"/>
  <c r="I38" i="44"/>
  <c r="H38" i="44"/>
  <c r="G38" i="44"/>
  <c r="F38" i="44"/>
  <c r="E38" i="44"/>
  <c r="D38" i="44"/>
  <c r="C38" i="44"/>
  <c r="B38" i="44"/>
  <c r="AR38" i="44" s="1"/>
  <c r="X37" i="44"/>
  <c r="W37" i="44"/>
  <c r="V37" i="44"/>
  <c r="U37" i="44"/>
  <c r="T37" i="44"/>
  <c r="S37" i="44"/>
  <c r="R37" i="44"/>
  <c r="Q37" i="44"/>
  <c r="P37" i="44"/>
  <c r="J37" i="44"/>
  <c r="I37" i="44"/>
  <c r="H37" i="44"/>
  <c r="G37" i="44"/>
  <c r="F37" i="44"/>
  <c r="E37" i="44"/>
  <c r="D37" i="44"/>
  <c r="C37" i="44"/>
  <c r="B37" i="44"/>
  <c r="AR37" i="44" s="1"/>
  <c r="X36" i="44"/>
  <c r="W36" i="44"/>
  <c r="V36" i="44"/>
  <c r="U36" i="44"/>
  <c r="T36" i="44"/>
  <c r="S36" i="44"/>
  <c r="R36" i="44"/>
  <c r="Q36" i="44"/>
  <c r="P36" i="44"/>
  <c r="J36" i="44"/>
  <c r="I36" i="44"/>
  <c r="H36" i="44"/>
  <c r="G36" i="44"/>
  <c r="F36" i="44"/>
  <c r="E36" i="44"/>
  <c r="D36" i="44"/>
  <c r="C36" i="44"/>
  <c r="B36" i="44"/>
  <c r="X35" i="44"/>
  <c r="W35" i="44"/>
  <c r="V35" i="44"/>
  <c r="U35" i="44"/>
  <c r="T35" i="44"/>
  <c r="S35" i="44"/>
  <c r="R35" i="44"/>
  <c r="Q35" i="44"/>
  <c r="P35" i="44"/>
  <c r="J35" i="44"/>
  <c r="I35" i="44"/>
  <c r="H35" i="44"/>
  <c r="G35" i="44"/>
  <c r="F35" i="44"/>
  <c r="E35" i="44"/>
  <c r="D35" i="44"/>
  <c r="C35" i="44"/>
  <c r="B35" i="44"/>
  <c r="X34" i="44"/>
  <c r="W34" i="44"/>
  <c r="V34" i="44"/>
  <c r="U34" i="44"/>
  <c r="T34" i="44"/>
  <c r="S34" i="44"/>
  <c r="R34" i="44"/>
  <c r="Q34" i="44"/>
  <c r="P34" i="44"/>
  <c r="J34" i="44"/>
  <c r="I34" i="44"/>
  <c r="H34" i="44"/>
  <c r="G34" i="44"/>
  <c r="F34" i="44"/>
  <c r="E34" i="44"/>
  <c r="D34" i="44"/>
  <c r="C34" i="44"/>
  <c r="B34" i="44"/>
  <c r="X33" i="44"/>
  <c r="W33" i="44"/>
  <c r="V33" i="44"/>
  <c r="U33" i="44"/>
  <c r="T33" i="44"/>
  <c r="S33" i="44"/>
  <c r="R33" i="44"/>
  <c r="Q33" i="44"/>
  <c r="P33" i="44"/>
  <c r="J33" i="44"/>
  <c r="I33" i="44"/>
  <c r="H33" i="44"/>
  <c r="G33" i="44"/>
  <c r="F33" i="44"/>
  <c r="E33" i="44"/>
  <c r="D33" i="44"/>
  <c r="C33" i="44"/>
  <c r="B33" i="44"/>
  <c r="X32" i="44"/>
  <c r="W32" i="44"/>
  <c r="V32" i="44"/>
  <c r="U32" i="44"/>
  <c r="T32" i="44"/>
  <c r="S32" i="44"/>
  <c r="R32" i="44"/>
  <c r="Q32" i="44"/>
  <c r="P32" i="44"/>
  <c r="K32" i="44"/>
  <c r="J32" i="44"/>
  <c r="I32" i="44"/>
  <c r="H32" i="44"/>
  <c r="G32" i="44"/>
  <c r="F32" i="44"/>
  <c r="E32" i="44"/>
  <c r="D32" i="44"/>
  <c r="C32" i="44"/>
  <c r="B32" i="44"/>
  <c r="X31" i="44"/>
  <c r="W31" i="44"/>
  <c r="V31" i="44"/>
  <c r="U31" i="44"/>
  <c r="T31" i="44"/>
  <c r="S31" i="44"/>
  <c r="R31" i="44"/>
  <c r="Q31" i="44"/>
  <c r="P31" i="44"/>
  <c r="J31" i="44"/>
  <c r="I31" i="44"/>
  <c r="H31" i="44"/>
  <c r="G31" i="44"/>
  <c r="F31" i="44"/>
  <c r="E31" i="44"/>
  <c r="D31" i="44"/>
  <c r="C31" i="44"/>
  <c r="B31" i="44"/>
  <c r="X30" i="44"/>
  <c r="R30" i="44"/>
  <c r="J30" i="44"/>
  <c r="C30" i="44"/>
  <c r="B30" i="44"/>
  <c r="X29" i="44"/>
  <c r="R29" i="44"/>
  <c r="J29" i="44"/>
  <c r="C29" i="44"/>
  <c r="B29" i="44"/>
  <c r="X28" i="44"/>
  <c r="W28" i="44"/>
  <c r="V28" i="44"/>
  <c r="U28" i="44"/>
  <c r="T28" i="44"/>
  <c r="S28" i="44"/>
  <c r="R28" i="44"/>
  <c r="Q28" i="44"/>
  <c r="P28" i="44"/>
  <c r="J28" i="44"/>
  <c r="I28" i="44"/>
  <c r="H28" i="44"/>
  <c r="G28" i="44"/>
  <c r="F28" i="44"/>
  <c r="E28" i="44"/>
  <c r="D28" i="44"/>
  <c r="C28" i="44"/>
  <c r="B28" i="44"/>
  <c r="X27" i="44"/>
  <c r="W27" i="44"/>
  <c r="V27" i="44"/>
  <c r="U27" i="44"/>
  <c r="T27" i="44"/>
  <c r="S27" i="44"/>
  <c r="R27" i="44"/>
  <c r="Q27" i="44"/>
  <c r="P27" i="44"/>
  <c r="J27" i="44"/>
  <c r="I27" i="44"/>
  <c r="H27" i="44"/>
  <c r="G27" i="44"/>
  <c r="F27" i="44"/>
  <c r="E27" i="44"/>
  <c r="D27" i="44"/>
  <c r="C27" i="44"/>
  <c r="B27" i="44"/>
  <c r="X26" i="44"/>
  <c r="W26" i="44"/>
  <c r="V26" i="44"/>
  <c r="U26" i="44"/>
  <c r="T26" i="44"/>
  <c r="S26" i="44"/>
  <c r="R26" i="44"/>
  <c r="Q26" i="44"/>
  <c r="P26" i="44"/>
  <c r="J26" i="44"/>
  <c r="I26" i="44"/>
  <c r="H26" i="44"/>
  <c r="G26" i="44"/>
  <c r="F26" i="44"/>
  <c r="E26" i="44"/>
  <c r="D26" i="44"/>
  <c r="C26" i="44"/>
  <c r="B26" i="44"/>
  <c r="AR26" i="44" s="1"/>
  <c r="X25" i="44"/>
  <c r="W25" i="44"/>
  <c r="V25" i="44"/>
  <c r="U25" i="44"/>
  <c r="T25" i="44"/>
  <c r="S25" i="44"/>
  <c r="R25" i="44"/>
  <c r="Q25" i="44"/>
  <c r="P25" i="44"/>
  <c r="J25" i="44"/>
  <c r="I25" i="44"/>
  <c r="H25" i="44"/>
  <c r="G25" i="44"/>
  <c r="F25" i="44"/>
  <c r="E25" i="44"/>
  <c r="D25" i="44"/>
  <c r="C25" i="44"/>
  <c r="B25" i="44"/>
  <c r="AR25" i="44" s="1"/>
  <c r="X24" i="44"/>
  <c r="W24" i="44"/>
  <c r="V24" i="44"/>
  <c r="U24" i="44"/>
  <c r="T24" i="44"/>
  <c r="S24" i="44"/>
  <c r="R24" i="44"/>
  <c r="Q24" i="44"/>
  <c r="P24" i="44"/>
  <c r="J24" i="44"/>
  <c r="I24" i="44"/>
  <c r="H24" i="44"/>
  <c r="G24" i="44"/>
  <c r="F24" i="44"/>
  <c r="E24" i="44"/>
  <c r="D24" i="44"/>
  <c r="C24" i="44"/>
  <c r="B24" i="44"/>
  <c r="X23" i="44"/>
  <c r="W23" i="44"/>
  <c r="V23" i="44"/>
  <c r="U23" i="44"/>
  <c r="T23" i="44"/>
  <c r="S23" i="44"/>
  <c r="R23" i="44"/>
  <c r="Q23" i="44"/>
  <c r="P23" i="44"/>
  <c r="J23" i="44"/>
  <c r="I23" i="44"/>
  <c r="H23" i="44"/>
  <c r="G23" i="44"/>
  <c r="F23" i="44"/>
  <c r="E23" i="44"/>
  <c r="D23" i="44"/>
  <c r="C23" i="44"/>
  <c r="B23" i="44"/>
  <c r="X22" i="44"/>
  <c r="W22" i="44"/>
  <c r="V22" i="44"/>
  <c r="U22" i="44"/>
  <c r="T22" i="44"/>
  <c r="S22" i="44"/>
  <c r="R22" i="44"/>
  <c r="Q22" i="44"/>
  <c r="P22" i="44"/>
  <c r="J22" i="44"/>
  <c r="I22" i="44"/>
  <c r="H22" i="44"/>
  <c r="G22" i="44"/>
  <c r="F22" i="44"/>
  <c r="E22" i="44"/>
  <c r="D22" i="44"/>
  <c r="C22" i="44"/>
  <c r="B22" i="44"/>
  <c r="X21" i="44"/>
  <c r="W21" i="44"/>
  <c r="V21" i="44"/>
  <c r="S21" i="44"/>
  <c r="R21" i="44"/>
  <c r="J21" i="44"/>
  <c r="H21" i="44"/>
  <c r="E21" i="44"/>
  <c r="D21" i="44"/>
  <c r="C21" i="44"/>
  <c r="B21" i="44"/>
  <c r="X20" i="44"/>
  <c r="W20" i="44"/>
  <c r="V20" i="44"/>
  <c r="U20" i="44"/>
  <c r="T20" i="44"/>
  <c r="S20" i="44"/>
  <c r="R20" i="44"/>
  <c r="Q20" i="44"/>
  <c r="P20" i="44"/>
  <c r="J20" i="44"/>
  <c r="I20" i="44"/>
  <c r="H20" i="44"/>
  <c r="G20" i="44"/>
  <c r="F20" i="44"/>
  <c r="E20" i="44"/>
  <c r="D20" i="44"/>
  <c r="C20" i="44"/>
  <c r="B20" i="44"/>
  <c r="X19" i="44"/>
  <c r="W19" i="44"/>
  <c r="V19" i="44"/>
  <c r="U19" i="44"/>
  <c r="T19" i="44"/>
  <c r="S19" i="44"/>
  <c r="R19" i="44"/>
  <c r="Q19" i="44"/>
  <c r="P19" i="44"/>
  <c r="J19" i="44"/>
  <c r="I19" i="44"/>
  <c r="H19" i="44"/>
  <c r="G19" i="44"/>
  <c r="F19" i="44"/>
  <c r="E19" i="44"/>
  <c r="D19" i="44"/>
  <c r="C19" i="44"/>
  <c r="B19" i="44"/>
  <c r="X18" i="44"/>
  <c r="W18" i="44"/>
  <c r="V18" i="44"/>
  <c r="U18" i="44"/>
  <c r="T18" i="44"/>
  <c r="S18" i="44"/>
  <c r="R18" i="44"/>
  <c r="Q18" i="44"/>
  <c r="P18" i="44"/>
  <c r="J18" i="44"/>
  <c r="I18" i="44"/>
  <c r="H18" i="44"/>
  <c r="G18" i="44"/>
  <c r="F18" i="44"/>
  <c r="E18" i="44"/>
  <c r="D18" i="44"/>
  <c r="C18" i="44"/>
  <c r="B18" i="44"/>
  <c r="X17" i="44"/>
  <c r="W17" i="44"/>
  <c r="V17" i="44"/>
  <c r="U17" i="44"/>
  <c r="T17" i="44"/>
  <c r="S17" i="44"/>
  <c r="R17" i="44"/>
  <c r="Q17" i="44"/>
  <c r="P17" i="44"/>
  <c r="J17" i="44"/>
  <c r="I17" i="44"/>
  <c r="H17" i="44"/>
  <c r="G17" i="44"/>
  <c r="F17" i="44"/>
  <c r="E17" i="44"/>
  <c r="D17" i="44"/>
  <c r="C17" i="44"/>
  <c r="B17" i="44"/>
  <c r="X16" i="44"/>
  <c r="W16" i="44"/>
  <c r="V16" i="44"/>
  <c r="U16" i="44"/>
  <c r="T16" i="44"/>
  <c r="S16" i="44"/>
  <c r="R16" i="44"/>
  <c r="Q16" i="44"/>
  <c r="P16" i="44"/>
  <c r="J16" i="44"/>
  <c r="I16" i="44"/>
  <c r="H16" i="44"/>
  <c r="G16" i="44"/>
  <c r="F16" i="44"/>
  <c r="E16" i="44"/>
  <c r="D16" i="44"/>
  <c r="C16" i="44"/>
  <c r="B16" i="44"/>
  <c r="X15" i="44"/>
  <c r="W15" i="44"/>
  <c r="V15" i="44"/>
  <c r="U15" i="44"/>
  <c r="T15" i="44"/>
  <c r="S15" i="44"/>
  <c r="R15" i="44"/>
  <c r="Q15" i="44"/>
  <c r="P15" i="44"/>
  <c r="J15" i="44"/>
  <c r="I15" i="44"/>
  <c r="H15" i="44"/>
  <c r="G15" i="44"/>
  <c r="F15" i="44"/>
  <c r="E15" i="44"/>
  <c r="D15" i="44"/>
  <c r="C15" i="44"/>
  <c r="B15" i="44"/>
  <c r="X14" i="44"/>
  <c r="U14" i="44"/>
  <c r="S14" i="44"/>
  <c r="R14" i="44"/>
  <c r="J14" i="44"/>
  <c r="C14" i="44"/>
  <c r="B14" i="44"/>
  <c r="AR14" i="44" s="1"/>
  <c r="X13" i="44"/>
  <c r="W13" i="44"/>
  <c r="V13" i="44"/>
  <c r="U13" i="44"/>
  <c r="T13" i="44"/>
  <c r="S13" i="44"/>
  <c r="R13" i="44"/>
  <c r="Q13" i="44"/>
  <c r="P13" i="44"/>
  <c r="J13" i="44"/>
  <c r="I13" i="44"/>
  <c r="H13" i="44"/>
  <c r="G13" i="44"/>
  <c r="F13" i="44"/>
  <c r="E13" i="44"/>
  <c r="D13" i="44"/>
  <c r="C13" i="44"/>
  <c r="B13" i="44"/>
  <c r="K264" i="45" l="1"/>
  <c r="K328" i="45"/>
  <c r="T264" i="45"/>
  <c r="K280" i="45"/>
  <c r="K83" i="45"/>
  <c r="K114" i="45"/>
  <c r="K110" i="45"/>
  <c r="K85" i="45"/>
  <c r="K81" i="45"/>
  <c r="K93" i="45"/>
  <c r="K89" i="45"/>
  <c r="K68" i="45"/>
  <c r="K79" i="45"/>
  <c r="K124" i="45"/>
  <c r="K87" i="45"/>
  <c r="K152" i="45"/>
  <c r="K155" i="45"/>
  <c r="K305" i="45"/>
  <c r="K242" i="45"/>
  <c r="K278" i="45"/>
  <c r="K303" i="45"/>
  <c r="T179" i="45"/>
  <c r="T325" i="45"/>
  <c r="K232" i="45"/>
  <c r="K97" i="45"/>
  <c r="K196" i="45"/>
  <c r="K246" i="45"/>
  <c r="T171" i="45"/>
  <c r="T177" i="45"/>
  <c r="T160" i="45"/>
  <c r="T321" i="45"/>
  <c r="T319" i="45"/>
  <c r="K266" i="45"/>
  <c r="K9" i="45"/>
  <c r="K235" i="45"/>
  <c r="K276" i="45"/>
  <c r="K216" i="45"/>
  <c r="K121" i="45"/>
  <c r="K163" i="45"/>
  <c r="K308" i="45"/>
  <c r="K219" i="45"/>
  <c r="K170" i="45"/>
  <c r="K299" i="45"/>
  <c r="K80" i="45"/>
  <c r="K208" i="45"/>
  <c r="K11" i="45"/>
  <c r="K113" i="45"/>
  <c r="K241" i="45"/>
  <c r="K146" i="45"/>
  <c r="K275" i="45"/>
  <c r="K140" i="45"/>
  <c r="K204" i="45"/>
  <c r="K269" i="45"/>
  <c r="K101" i="45"/>
  <c r="K165" i="45"/>
  <c r="K229" i="45"/>
  <c r="K126" i="45"/>
  <c r="K190" i="45"/>
  <c r="K254" i="45"/>
  <c r="K319" i="45"/>
  <c r="K95" i="45"/>
  <c r="K223" i="45"/>
  <c r="K288" i="45"/>
  <c r="T327" i="45"/>
  <c r="K147" i="45"/>
  <c r="K267" i="45"/>
  <c r="K272" i="45"/>
  <c r="T316" i="45"/>
  <c r="K233" i="45"/>
  <c r="K283" i="45"/>
  <c r="K225" i="45"/>
  <c r="K132" i="45"/>
  <c r="K286" i="45"/>
  <c r="T173" i="45"/>
  <c r="T176" i="45"/>
  <c r="T162" i="45"/>
  <c r="T174" i="45"/>
  <c r="T328" i="45"/>
  <c r="T175" i="45"/>
  <c r="K268" i="45"/>
  <c r="K248" i="45"/>
  <c r="K153" i="45"/>
  <c r="K251" i="45"/>
  <c r="K186" i="45"/>
  <c r="K315" i="45"/>
  <c r="K96" i="45"/>
  <c r="K224" i="45"/>
  <c r="K129" i="45"/>
  <c r="K162" i="45"/>
  <c r="K291" i="45"/>
  <c r="K84" i="45"/>
  <c r="K148" i="45"/>
  <c r="K212" i="45"/>
  <c r="K277" i="45"/>
  <c r="K109" i="45"/>
  <c r="K173" i="45"/>
  <c r="K237" i="45"/>
  <c r="K302" i="45"/>
  <c r="K70" i="45"/>
  <c r="K134" i="45"/>
  <c r="K198" i="45"/>
  <c r="K262" i="45"/>
  <c r="K327" i="45"/>
  <c r="K103" i="45"/>
  <c r="K231" i="45"/>
  <c r="T11" i="45"/>
  <c r="T322" i="45"/>
  <c r="K136" i="45"/>
  <c r="K317" i="45"/>
  <c r="K143" i="45"/>
  <c r="K265" i="45"/>
  <c r="K168" i="45"/>
  <c r="K154" i="45"/>
  <c r="K221" i="45"/>
  <c r="K311" i="45"/>
  <c r="T159" i="45"/>
  <c r="T161" i="45"/>
  <c r="T182" i="45"/>
  <c r="T324" i="45"/>
  <c r="K330" i="45"/>
  <c r="K300" i="45"/>
  <c r="K281" i="45"/>
  <c r="K115" i="45"/>
  <c r="K185" i="45"/>
  <c r="K284" i="45"/>
  <c r="K202" i="45"/>
  <c r="K10" i="45"/>
  <c r="K112" i="45"/>
  <c r="K240" i="45"/>
  <c r="K145" i="45"/>
  <c r="K274" i="45"/>
  <c r="K178" i="45"/>
  <c r="K307" i="45"/>
  <c r="K92" i="45"/>
  <c r="K156" i="45"/>
  <c r="K220" i="45"/>
  <c r="K285" i="45"/>
  <c r="K117" i="45"/>
  <c r="K181" i="45"/>
  <c r="K245" i="45"/>
  <c r="K310" i="45"/>
  <c r="K78" i="45"/>
  <c r="K142" i="45"/>
  <c r="K206" i="45"/>
  <c r="K271" i="45"/>
  <c r="K111" i="45"/>
  <c r="K175" i="45"/>
  <c r="K239" i="45"/>
  <c r="K304" i="45"/>
  <c r="T329" i="45"/>
  <c r="K171" i="45"/>
  <c r="K314" i="45"/>
  <c r="K209" i="45"/>
  <c r="K188" i="45"/>
  <c r="K213" i="45"/>
  <c r="K174" i="45"/>
  <c r="K211" i="45"/>
  <c r="K179" i="45"/>
  <c r="K192" i="45"/>
  <c r="K130" i="45"/>
  <c r="K325" i="45"/>
  <c r="K182" i="45"/>
  <c r="K215" i="45"/>
  <c r="T165" i="45"/>
  <c r="T163" i="45"/>
  <c r="T166" i="45"/>
  <c r="T167" i="45"/>
  <c r="T180" i="45"/>
  <c r="T320" i="45"/>
  <c r="T315" i="45"/>
  <c r="K105" i="45"/>
  <c r="K195" i="45"/>
  <c r="K313" i="45"/>
  <c r="K243" i="45"/>
  <c r="K217" i="45"/>
  <c r="K200" i="45"/>
  <c r="K316" i="45"/>
  <c r="K90" i="45"/>
  <c r="K218" i="45"/>
  <c r="K128" i="45"/>
  <c r="K290" i="45"/>
  <c r="K66" i="45"/>
  <c r="K194" i="45"/>
  <c r="K323" i="45"/>
  <c r="K100" i="45"/>
  <c r="K164" i="45"/>
  <c r="K228" i="45"/>
  <c r="K125" i="45"/>
  <c r="K189" i="45"/>
  <c r="K253" i="45"/>
  <c r="K318" i="45"/>
  <c r="K86" i="45"/>
  <c r="K150" i="45"/>
  <c r="K214" i="45"/>
  <c r="K279" i="45"/>
  <c r="K119" i="45"/>
  <c r="K183" i="45"/>
  <c r="K247" i="45"/>
  <c r="K312" i="45"/>
  <c r="T158" i="45"/>
  <c r="K201" i="45"/>
  <c r="K149" i="45"/>
  <c r="K207" i="45"/>
  <c r="T164" i="45"/>
  <c r="K203" i="45"/>
  <c r="K187" i="45"/>
  <c r="K321" i="45"/>
  <c r="K260" i="45"/>
  <c r="K157" i="45"/>
  <c r="K151" i="45"/>
  <c r="T170" i="45"/>
  <c r="T169" i="45"/>
  <c r="T178" i="45"/>
  <c r="T330" i="45"/>
  <c r="K67" i="45"/>
  <c r="K137" i="45"/>
  <c r="K99" i="45"/>
  <c r="K107" i="45"/>
  <c r="K104" i="45"/>
  <c r="K88" i="45"/>
  <c r="K131" i="45"/>
  <c r="K249" i="45"/>
  <c r="K329" i="45"/>
  <c r="K91" i="45"/>
  <c r="K8" i="45"/>
  <c r="K106" i="45"/>
  <c r="K234" i="45"/>
  <c r="K144" i="45"/>
  <c r="K273" i="45"/>
  <c r="K177" i="45"/>
  <c r="K306" i="45"/>
  <c r="K82" i="45"/>
  <c r="K210" i="45"/>
  <c r="K108" i="45"/>
  <c r="K172" i="45"/>
  <c r="K236" i="45"/>
  <c r="K301" i="45"/>
  <c r="K69" i="45"/>
  <c r="K133" i="45"/>
  <c r="K197" i="45"/>
  <c r="K261" i="45"/>
  <c r="K326" i="45"/>
  <c r="K94" i="45"/>
  <c r="K222" i="45"/>
  <c r="K287" i="45"/>
  <c r="K127" i="45"/>
  <c r="K191" i="45"/>
  <c r="K255" i="45"/>
  <c r="K320" i="45"/>
  <c r="T181" i="45"/>
  <c r="K138" i="45"/>
  <c r="K176" i="45"/>
  <c r="K12" i="45"/>
  <c r="K252" i="45"/>
  <c r="K238" i="45"/>
  <c r="T168" i="45"/>
  <c r="T323" i="45"/>
  <c r="K184" i="45"/>
  <c r="K118" i="45"/>
  <c r="T12" i="45"/>
  <c r="T183" i="45"/>
  <c r="T172" i="45"/>
  <c r="T317" i="45"/>
  <c r="T326" i="45"/>
  <c r="T318" i="45"/>
  <c r="K259" i="45"/>
  <c r="K169" i="45"/>
  <c r="K227" i="45"/>
  <c r="K139" i="45"/>
  <c r="K120" i="45"/>
  <c r="K324" i="45"/>
  <c r="K282" i="45"/>
  <c r="K123" i="45"/>
  <c r="K122" i="45"/>
  <c r="K250" i="45"/>
  <c r="K289" i="45"/>
  <c r="K193" i="45"/>
  <c r="K322" i="45"/>
  <c r="K98" i="45"/>
  <c r="K226" i="45"/>
  <c r="K116" i="45"/>
  <c r="K180" i="45"/>
  <c r="K244" i="45"/>
  <c r="K309" i="45"/>
  <c r="K141" i="45"/>
  <c r="K205" i="45"/>
  <c r="K270" i="45"/>
  <c r="K102" i="45"/>
  <c r="K230" i="45"/>
  <c r="K71" i="45"/>
  <c r="K135" i="45"/>
  <c r="K199" i="45"/>
  <c r="K263" i="45"/>
  <c r="AR70" i="44"/>
  <c r="B70" i="46"/>
  <c r="AR87" i="44"/>
  <c r="B87" i="46"/>
  <c r="AR88" i="44"/>
  <c r="B88" i="46"/>
  <c r="AR63" i="44"/>
  <c r="B63" i="46"/>
  <c r="AR86" i="44"/>
  <c r="B86" i="46"/>
  <c r="AR85" i="44"/>
  <c r="B85" i="46"/>
  <c r="AR64" i="44"/>
  <c r="B64" i="46"/>
  <c r="AR65" i="44"/>
  <c r="B65" i="46"/>
  <c r="AR71" i="44"/>
  <c r="B71" i="46"/>
  <c r="AD65" i="44"/>
  <c r="AK70" i="44"/>
  <c r="AJ75" i="44"/>
  <c r="AC78" i="44"/>
  <c r="Z61" i="44"/>
  <c r="Y66" i="44"/>
  <c r="AF71" i="44"/>
  <c r="Z77" i="44"/>
  <c r="AH61" i="44"/>
  <c r="AG66" i="44"/>
  <c r="AA72" i="44"/>
  <c r="AH77" i="44"/>
  <c r="AC62" i="44"/>
  <c r="AB67" i="44"/>
  <c r="AI72" i="44"/>
  <c r="AK62" i="44"/>
  <c r="AJ67" i="44"/>
  <c r="AD73" i="44"/>
  <c r="AK78" i="44"/>
  <c r="AF63" i="44"/>
  <c r="Z69" i="44"/>
  <c r="Y74" i="44"/>
  <c r="AE79" i="44"/>
  <c r="AB59" i="44"/>
  <c r="AA64" i="44"/>
  <c r="AH69" i="44"/>
  <c r="AG74" i="44"/>
  <c r="AF79" i="44"/>
  <c r="AJ59" i="44"/>
  <c r="AI64" i="44"/>
  <c r="AC70" i="44"/>
  <c r="AB75" i="44"/>
  <c r="AD68" i="44"/>
  <c r="AK68" i="44"/>
  <c r="AC68" i="44"/>
  <c r="AJ68" i="44"/>
  <c r="AB68" i="44"/>
  <c r="AI68" i="44"/>
  <c r="AA68" i="44"/>
  <c r="AH68" i="44"/>
  <c r="Z68" i="44"/>
  <c r="AG68" i="44"/>
  <c r="Y68" i="44"/>
  <c r="AF68" i="44"/>
  <c r="AD76" i="44"/>
  <c r="AK76" i="44"/>
  <c r="AC76" i="44"/>
  <c r="AJ76" i="44"/>
  <c r="AB76" i="44"/>
  <c r="AI76" i="44"/>
  <c r="AA76" i="44"/>
  <c r="AH76" i="44"/>
  <c r="Z76" i="44"/>
  <c r="AG76" i="44"/>
  <c r="Y76" i="44"/>
  <c r="AF76" i="44"/>
  <c r="AE68" i="44"/>
  <c r="AD60" i="44"/>
  <c r="AK60" i="44"/>
  <c r="AC60" i="44"/>
  <c r="AJ60" i="44"/>
  <c r="AB60" i="44"/>
  <c r="AI60" i="44"/>
  <c r="AA60" i="44"/>
  <c r="AH60" i="44"/>
  <c r="Z60" i="44"/>
  <c r="AG60" i="44"/>
  <c r="Y60" i="44"/>
  <c r="AF60" i="44"/>
  <c r="AC59" i="44"/>
  <c r="AK59" i="44"/>
  <c r="AA61" i="44"/>
  <c r="AI61" i="44"/>
  <c r="AD62" i="44"/>
  <c r="Y63" i="44"/>
  <c r="AG63" i="44"/>
  <c r="AB64" i="44"/>
  <c r="AJ64" i="44"/>
  <c r="AE65" i="44"/>
  <c r="Z66" i="44"/>
  <c r="AH66" i="44"/>
  <c r="AC67" i="44"/>
  <c r="AK67" i="44"/>
  <c r="AA69" i="44"/>
  <c r="AI69" i="44"/>
  <c r="AD70" i="44"/>
  <c r="Y71" i="44"/>
  <c r="AG71" i="44"/>
  <c r="AB72" i="44"/>
  <c r="AJ72" i="44"/>
  <c r="AE73" i="44"/>
  <c r="Z74" i="44"/>
  <c r="AH74" i="44"/>
  <c r="AC75" i="44"/>
  <c r="AK75" i="44"/>
  <c r="AA77" i="44"/>
  <c r="AI77" i="44"/>
  <c r="AD78" i="44"/>
  <c r="Y79" i="44"/>
  <c r="AG79" i="44"/>
  <c r="AD59" i="44"/>
  <c r="AB61" i="44"/>
  <c r="AJ61" i="44"/>
  <c r="AE62" i="44"/>
  <c r="Z63" i="44"/>
  <c r="AH63" i="44"/>
  <c r="AC64" i="44"/>
  <c r="AK64" i="44"/>
  <c r="AF65" i="44"/>
  <c r="AA66" i="44"/>
  <c r="AI66" i="44"/>
  <c r="AD67" i="44"/>
  <c r="AB69" i="44"/>
  <c r="AJ69" i="44"/>
  <c r="AE70" i="44"/>
  <c r="Z71" i="44"/>
  <c r="AH71" i="44"/>
  <c r="AC72" i="44"/>
  <c r="AK72" i="44"/>
  <c r="AF73" i="44"/>
  <c r="AA74" i="44"/>
  <c r="AI74" i="44"/>
  <c r="AD75" i="44"/>
  <c r="AB77" i="44"/>
  <c r="AJ77" i="44"/>
  <c r="AE78" i="44"/>
  <c r="Z79" i="44"/>
  <c r="AH79" i="44"/>
  <c r="AE59" i="44"/>
  <c r="AC61" i="44"/>
  <c r="AK61" i="44"/>
  <c r="AF62" i="44"/>
  <c r="AA63" i="44"/>
  <c r="AI63" i="44"/>
  <c r="AD64" i="44"/>
  <c r="Y65" i="44"/>
  <c r="AG65" i="44"/>
  <c r="AB66" i="44"/>
  <c r="AJ66" i="44"/>
  <c r="AE67" i="44"/>
  <c r="AC69" i="44"/>
  <c r="AK69" i="44"/>
  <c r="AF70" i="44"/>
  <c r="AA71" i="44"/>
  <c r="AI71" i="44"/>
  <c r="AD72" i="44"/>
  <c r="Y73" i="44"/>
  <c r="AG73" i="44"/>
  <c r="AB74" i="44"/>
  <c r="AJ74" i="44"/>
  <c r="AE75" i="44"/>
  <c r="AC77" i="44"/>
  <c r="AK77" i="44"/>
  <c r="AF78" i="44"/>
  <c r="AA79" i="44"/>
  <c r="AI79" i="44"/>
  <c r="AF59" i="44"/>
  <c r="AD61" i="44"/>
  <c r="Y62" i="44"/>
  <c r="AG62" i="44"/>
  <c r="AB63" i="44"/>
  <c r="AJ63" i="44"/>
  <c r="AE64" i="44"/>
  <c r="Z65" i="44"/>
  <c r="AH65" i="44"/>
  <c r="AC66" i="44"/>
  <c r="AK66" i="44"/>
  <c r="AF67" i="44"/>
  <c r="AD69" i="44"/>
  <c r="Y70" i="44"/>
  <c r="AG70" i="44"/>
  <c r="AB71" i="44"/>
  <c r="AJ71" i="44"/>
  <c r="AE72" i="44"/>
  <c r="Z73" i="44"/>
  <c r="AH73" i="44"/>
  <c r="AC74" i="44"/>
  <c r="AK74" i="44"/>
  <c r="AF75" i="44"/>
  <c r="AD77" i="44"/>
  <c r="Y78" i="44"/>
  <c r="AG78" i="44"/>
  <c r="AB79" i="44"/>
  <c r="AJ79" i="44"/>
  <c r="Y59" i="44"/>
  <c r="AG59" i="44"/>
  <c r="AE61" i="44"/>
  <c r="Z62" i="44"/>
  <c r="AH62" i="44"/>
  <c r="AC63" i="44"/>
  <c r="AK63" i="44"/>
  <c r="AF64" i="44"/>
  <c r="AA65" i="44"/>
  <c r="AI65" i="44"/>
  <c r="AD66" i="44"/>
  <c r="Y67" i="44"/>
  <c r="AG67" i="44"/>
  <c r="AE69" i="44"/>
  <c r="Z70" i="44"/>
  <c r="AH70" i="44"/>
  <c r="AC71" i="44"/>
  <c r="AK71" i="44"/>
  <c r="AF72" i="44"/>
  <c r="AA73" i="44"/>
  <c r="AI73" i="44"/>
  <c r="AD74" i="44"/>
  <c r="Y75" i="44"/>
  <c r="AG75" i="44"/>
  <c r="AE77" i="44"/>
  <c r="Z78" i="44"/>
  <c r="AH78" i="44"/>
  <c r="AC79" i="44"/>
  <c r="AK79" i="44"/>
  <c r="Z59" i="44"/>
  <c r="AH59" i="44"/>
  <c r="AF61" i="44"/>
  <c r="AA62" i="44"/>
  <c r="AI62" i="44"/>
  <c r="AD63" i="44"/>
  <c r="Y64" i="44"/>
  <c r="AG64" i="44"/>
  <c r="AB65" i="44"/>
  <c r="AJ65" i="44"/>
  <c r="AE66" i="44"/>
  <c r="Z67" i="44"/>
  <c r="AH67" i="44"/>
  <c r="AF69" i="44"/>
  <c r="AA70" i="44"/>
  <c r="AI70" i="44"/>
  <c r="AD71" i="44"/>
  <c r="Y72" i="44"/>
  <c r="AG72" i="44"/>
  <c r="AB73" i="44"/>
  <c r="AJ73" i="44"/>
  <c r="AE74" i="44"/>
  <c r="Z75" i="44"/>
  <c r="AH75" i="44"/>
  <c r="AF77" i="44"/>
  <c r="AA78" i="44"/>
  <c r="AI78" i="44"/>
  <c r="AA59" i="44"/>
  <c r="Y61" i="44"/>
  <c r="AB62" i="44"/>
  <c r="Z64" i="44"/>
  <c r="AC65" i="44"/>
  <c r="AA67" i="44"/>
  <c r="Y69" i="44"/>
  <c r="AB70" i="44"/>
  <c r="Z72" i="44"/>
  <c r="AC73" i="44"/>
  <c r="AA75" i="44"/>
  <c r="Y77" i="44"/>
  <c r="AB78" i="44"/>
  <c r="B57" i="42"/>
  <c r="C57" i="42"/>
  <c r="E57" i="42"/>
  <c r="F57" i="42"/>
  <c r="G57" i="42"/>
  <c r="H57" i="42"/>
  <c r="I57" i="42"/>
  <c r="Q157" i="45" l="1"/>
  <c r="Q156" i="45"/>
  <c r="Q312" i="45" l="1"/>
  <c r="Q310" i="45"/>
  <c r="Q225" i="45"/>
  <c r="Q152" i="45"/>
  <c r="Q143" i="45"/>
  <c r="Q55" i="45"/>
  <c r="L7" i="42"/>
  <c r="L8" i="42" s="1"/>
  <c r="L9" i="42" s="1"/>
  <c r="L10" i="42" s="1"/>
  <c r="L11" i="42" s="1"/>
  <c r="L12" i="42" s="1"/>
  <c r="L13" i="42" s="1"/>
  <c r="L14" i="42" s="1"/>
  <c r="L15" i="42" s="1"/>
  <c r="L16" i="42" s="1"/>
  <c r="L17" i="42" s="1"/>
  <c r="L18" i="42" s="1"/>
  <c r="L19" i="42" s="1"/>
  <c r="L20" i="42" s="1"/>
  <c r="L21" i="42" s="1"/>
  <c r="L22" i="42" s="1"/>
  <c r="L23" i="42" s="1"/>
  <c r="L24" i="42" s="1"/>
  <c r="L25" i="42" s="1"/>
  <c r="L26" i="42" s="1"/>
  <c r="L27" i="42" s="1"/>
  <c r="L28" i="42" s="1"/>
  <c r="L29" i="42" s="1"/>
  <c r="L30" i="42" s="1"/>
  <c r="L31" i="42" s="1"/>
  <c r="L32" i="42" s="1"/>
  <c r="L33" i="42" s="1"/>
  <c r="L34" i="42" s="1"/>
  <c r="L35" i="42" s="1"/>
  <c r="L36" i="42" s="1"/>
  <c r="L37" i="42" s="1"/>
  <c r="L38" i="42" s="1"/>
  <c r="L39" i="42" s="1"/>
  <c r="L40" i="42" s="1"/>
  <c r="L41" i="42" s="1"/>
  <c r="L42" i="42" s="1"/>
  <c r="L43" i="42" s="1"/>
  <c r="L44" i="42" s="1"/>
  <c r="L45" i="42" s="1"/>
  <c r="L46" i="42" s="1"/>
  <c r="L47" i="42" s="1"/>
  <c r="L48" i="42" s="1"/>
  <c r="L49" i="42" s="1"/>
  <c r="L50" i="42" s="1"/>
  <c r="L51" i="42" s="1"/>
  <c r="L52" i="42" s="1"/>
  <c r="L53" i="42" s="1"/>
  <c r="L54" i="42" s="1"/>
  <c r="L55" i="42" s="1"/>
  <c r="L56" i="42" s="1"/>
  <c r="I46" i="42"/>
  <c r="H46" i="42"/>
  <c r="G46" i="42"/>
  <c r="F46" i="42"/>
  <c r="E46" i="42"/>
  <c r="D46" i="42"/>
  <c r="J46" i="42" s="1"/>
  <c r="C46" i="42"/>
  <c r="B46" i="42"/>
  <c r="K101" i="42"/>
  <c r="L57" i="42" l="1"/>
  <c r="L58" i="42" s="1"/>
  <c r="L59" i="42" s="1"/>
  <c r="L60" i="42" s="1"/>
  <c r="L61" i="42" s="1"/>
  <c r="L62" i="42" s="1"/>
  <c r="L63" i="42" s="1"/>
  <c r="L64" i="42" s="1"/>
  <c r="L65" i="42" s="1"/>
  <c r="L66" i="42" s="1"/>
  <c r="L67" i="42" s="1"/>
  <c r="L68" i="42" s="1"/>
  <c r="L69" i="42" s="1"/>
  <c r="L70" i="42" s="1"/>
  <c r="L71" i="42" s="1"/>
  <c r="L72" i="42" s="1"/>
  <c r="L73" i="42" s="1"/>
  <c r="L74" i="42" s="1"/>
  <c r="L75" i="42" s="1"/>
  <c r="L76" i="42" s="1"/>
  <c r="L77" i="42" s="1"/>
  <c r="L78" i="42" s="1"/>
  <c r="L79" i="42" s="1"/>
  <c r="L80" i="42" s="1"/>
  <c r="L81" i="42" s="1"/>
  <c r="L82" i="42" s="1"/>
  <c r="L83" i="42" s="1"/>
  <c r="L84" i="42" s="1"/>
  <c r="L85" i="42" s="1"/>
  <c r="L86" i="42" s="1"/>
  <c r="L87" i="42" s="1"/>
  <c r="L88" i="42" s="1"/>
  <c r="L89" i="42" s="1"/>
  <c r="L90" i="42" s="1"/>
  <c r="L91" i="42" s="1"/>
  <c r="L92" i="42" s="1"/>
  <c r="L93" i="42" s="1"/>
  <c r="L94" i="42" s="1"/>
  <c r="L95" i="42" s="1"/>
  <c r="L96" i="42" s="1"/>
  <c r="L97" i="42" s="1"/>
  <c r="L98" i="42" s="1"/>
  <c r="L99" i="42" s="1"/>
  <c r="L100" i="42" s="1"/>
  <c r="L101" i="42" s="1"/>
  <c r="K46" i="42"/>
  <c r="N52" i="44"/>
  <c r="AL13" i="44" l="1"/>
  <c r="Y3" i="45"/>
  <c r="B14" i="50" l="1"/>
  <c r="D14" i="48"/>
  <c r="AL14" i="44"/>
  <c r="D1" i="46"/>
  <c r="E1" i="46" s="1"/>
  <c r="B15" i="50" l="1"/>
  <c r="D15" i="48"/>
  <c r="AL15" i="44"/>
  <c r="F1" i="46"/>
  <c r="B16" i="50" l="1"/>
  <c r="D16" i="48"/>
  <c r="AL16" i="44"/>
  <c r="G1" i="46"/>
  <c r="B17" i="50" l="1"/>
  <c r="D17" i="48"/>
  <c r="AL17" i="44"/>
  <c r="B18" i="50" s="1"/>
  <c r="H1" i="46"/>
  <c r="AL18" i="44" l="1"/>
  <c r="B19" i="50" s="1"/>
  <c r="I1" i="46"/>
  <c r="J1" i="46" s="1"/>
  <c r="Q9" i="45"/>
  <c r="Q10" i="45"/>
  <c r="Q14" i="45"/>
  <c r="Q15" i="45"/>
  <c r="Q16" i="45"/>
  <c r="Q17" i="45"/>
  <c r="Q18" i="45"/>
  <c r="Q19" i="45"/>
  <c r="Q20" i="45"/>
  <c r="Q21" i="45"/>
  <c r="Q22" i="45"/>
  <c r="Q23" i="45"/>
  <c r="Q24" i="45"/>
  <c r="Q25" i="45"/>
  <c r="Q26" i="45"/>
  <c r="Q27" i="45"/>
  <c r="Q28" i="45"/>
  <c r="Q29" i="45"/>
  <c r="Q30" i="45"/>
  <c r="Q31" i="45"/>
  <c r="Q32" i="45"/>
  <c r="Q33" i="45"/>
  <c r="Q34" i="45"/>
  <c r="Q35" i="45"/>
  <c r="Q36" i="45"/>
  <c r="Q37" i="45"/>
  <c r="Q38" i="45"/>
  <c r="Q39" i="45"/>
  <c r="Q40" i="45"/>
  <c r="Q41" i="45"/>
  <c r="Q42" i="45"/>
  <c r="Q43" i="45"/>
  <c r="Q44" i="45"/>
  <c r="Q45" i="45"/>
  <c r="Q46" i="45"/>
  <c r="Q47" i="45"/>
  <c r="Q48" i="45"/>
  <c r="Q49" i="45"/>
  <c r="Q50" i="45"/>
  <c r="Q51" i="45"/>
  <c r="Q52" i="45"/>
  <c r="Q54" i="45"/>
  <c r="Q56" i="45"/>
  <c r="Q57" i="45"/>
  <c r="Q58" i="45"/>
  <c r="Q59" i="45"/>
  <c r="Q60" i="45"/>
  <c r="Q61" i="45"/>
  <c r="Q62" i="45"/>
  <c r="Q63" i="45"/>
  <c r="Q64" i="45"/>
  <c r="Q65" i="45"/>
  <c r="Q66" i="45"/>
  <c r="Q67" i="45"/>
  <c r="Q68" i="45"/>
  <c r="Q69" i="45"/>
  <c r="Q70" i="45"/>
  <c r="Q71" i="45"/>
  <c r="Q72" i="45"/>
  <c r="Q73" i="45"/>
  <c r="Q74" i="45"/>
  <c r="Q75" i="45"/>
  <c r="Q76" i="45"/>
  <c r="Q77" i="45"/>
  <c r="Q78" i="45"/>
  <c r="Q79" i="45"/>
  <c r="Q80" i="45"/>
  <c r="Q81" i="45"/>
  <c r="Q82" i="45"/>
  <c r="Q83" i="45"/>
  <c r="Q84" i="45"/>
  <c r="Q85" i="45"/>
  <c r="Q86" i="45"/>
  <c r="Q87" i="45"/>
  <c r="Q88" i="45"/>
  <c r="Q89" i="45"/>
  <c r="Q90" i="45"/>
  <c r="Q91" i="45"/>
  <c r="Q92" i="45"/>
  <c r="Q93" i="45"/>
  <c r="Q94" i="45"/>
  <c r="Q95" i="45"/>
  <c r="Q96" i="45"/>
  <c r="Q97" i="45"/>
  <c r="Q98" i="45"/>
  <c r="Q99" i="45"/>
  <c r="Q100" i="45"/>
  <c r="Q101" i="45"/>
  <c r="Q102" i="45"/>
  <c r="Q103" i="45"/>
  <c r="Q104" i="45"/>
  <c r="Q105" i="45"/>
  <c r="Q106" i="45"/>
  <c r="Q107" i="45"/>
  <c r="Q108" i="45"/>
  <c r="Q109" i="45"/>
  <c r="Q110" i="45"/>
  <c r="Q111" i="45"/>
  <c r="Q112" i="45"/>
  <c r="Q113" i="45"/>
  <c r="Q114" i="45"/>
  <c r="Q115" i="45"/>
  <c r="Q116" i="45"/>
  <c r="Q117" i="45"/>
  <c r="Q118" i="45"/>
  <c r="Q119" i="45"/>
  <c r="Q120" i="45"/>
  <c r="Q121" i="45"/>
  <c r="Q122" i="45"/>
  <c r="Q123" i="45"/>
  <c r="Q124" i="45"/>
  <c r="Q125" i="45"/>
  <c r="Q126" i="45"/>
  <c r="Q127" i="45"/>
  <c r="Q128" i="45"/>
  <c r="Q129" i="45"/>
  <c r="Q130" i="45"/>
  <c r="Q131" i="45"/>
  <c r="Q132" i="45"/>
  <c r="Q133" i="45"/>
  <c r="Q134" i="45"/>
  <c r="Q135" i="45"/>
  <c r="Q136" i="45"/>
  <c r="Q137" i="45"/>
  <c r="Q138" i="45"/>
  <c r="Q139" i="45"/>
  <c r="Q140" i="45"/>
  <c r="Q141" i="45"/>
  <c r="Q142" i="45"/>
  <c r="Q144" i="45"/>
  <c r="Q145" i="45"/>
  <c r="Q146" i="45"/>
  <c r="Q147" i="45"/>
  <c r="Q148" i="45"/>
  <c r="Q149" i="45"/>
  <c r="Q150" i="45"/>
  <c r="Q151" i="45"/>
  <c r="Q153" i="45"/>
  <c r="Q154" i="45"/>
  <c r="Q155" i="45"/>
  <c r="Q184" i="45"/>
  <c r="Q185" i="45"/>
  <c r="Q186" i="45"/>
  <c r="Q187" i="45"/>
  <c r="Q188" i="45"/>
  <c r="Q189" i="45"/>
  <c r="Q190" i="45"/>
  <c r="Q191" i="45"/>
  <c r="Q192" i="45"/>
  <c r="Q193" i="45"/>
  <c r="Q194" i="45"/>
  <c r="Q195" i="45"/>
  <c r="Q196" i="45"/>
  <c r="Q197" i="45"/>
  <c r="Q198" i="45"/>
  <c r="Q199" i="45"/>
  <c r="Q200" i="45"/>
  <c r="Q201" i="45"/>
  <c r="Q202" i="45"/>
  <c r="Q203" i="45"/>
  <c r="Q204" i="45"/>
  <c r="Q205" i="45"/>
  <c r="Q206" i="45"/>
  <c r="Q207" i="45"/>
  <c r="Q208" i="45"/>
  <c r="Q209" i="45"/>
  <c r="Q210" i="45"/>
  <c r="Q211" i="45"/>
  <c r="Q212" i="45"/>
  <c r="Q213" i="45"/>
  <c r="Q214" i="45"/>
  <c r="Q215" i="45"/>
  <c r="Q216" i="45"/>
  <c r="Q217" i="45"/>
  <c r="Q218" i="45"/>
  <c r="Q219" i="45"/>
  <c r="Q220" i="45"/>
  <c r="Q221" i="45"/>
  <c r="Q222" i="45"/>
  <c r="Q223" i="45"/>
  <c r="Q224" i="45"/>
  <c r="Q226" i="45"/>
  <c r="Q227" i="45"/>
  <c r="Q228" i="45"/>
  <c r="Q229" i="45"/>
  <c r="Q230" i="45"/>
  <c r="Q231" i="45"/>
  <c r="Q232" i="45"/>
  <c r="Q233" i="45"/>
  <c r="Q234" i="45"/>
  <c r="Q235" i="45"/>
  <c r="Q236" i="45"/>
  <c r="Q237" i="45"/>
  <c r="Q238" i="45"/>
  <c r="Q239" i="45"/>
  <c r="Q240" i="45"/>
  <c r="Q241" i="45"/>
  <c r="Q242" i="45"/>
  <c r="Q243" i="45"/>
  <c r="Q244" i="45"/>
  <c r="Q245" i="45"/>
  <c r="Q246" i="45"/>
  <c r="Q247" i="45"/>
  <c r="Q248" i="45"/>
  <c r="Q249" i="45"/>
  <c r="Q250" i="45"/>
  <c r="Q251" i="45"/>
  <c r="Q252" i="45"/>
  <c r="Q253" i="45"/>
  <c r="Q254" i="45"/>
  <c r="Q255" i="45"/>
  <c r="Q256" i="45"/>
  <c r="Q257" i="45"/>
  <c r="Q258" i="45"/>
  <c r="Q259" i="45"/>
  <c r="Q260" i="45"/>
  <c r="Q261" i="45"/>
  <c r="Q262" i="45"/>
  <c r="Q263" i="45"/>
  <c r="Q265" i="45"/>
  <c r="Q266" i="45"/>
  <c r="Q267" i="45"/>
  <c r="Q268" i="45"/>
  <c r="Q269" i="45"/>
  <c r="Q270" i="45"/>
  <c r="Q271" i="45"/>
  <c r="Q272" i="45"/>
  <c r="Q273" i="45"/>
  <c r="Q274" i="45"/>
  <c r="Q275" i="45"/>
  <c r="Q276" i="45"/>
  <c r="Q277" i="45"/>
  <c r="Q278" i="45"/>
  <c r="Q279" i="45"/>
  <c r="Q280" i="45"/>
  <c r="Q281" i="45"/>
  <c r="Q282" i="45"/>
  <c r="Q283" i="45"/>
  <c r="Q284" i="45"/>
  <c r="Q285" i="45"/>
  <c r="Q286" i="45"/>
  <c r="Q287" i="45"/>
  <c r="Q288" i="45"/>
  <c r="Q289" i="45"/>
  <c r="Q290" i="45"/>
  <c r="Q291" i="45"/>
  <c r="Q292" i="45"/>
  <c r="Q293" i="45"/>
  <c r="Q294" i="45"/>
  <c r="Q295" i="45"/>
  <c r="Q296" i="45"/>
  <c r="Q297" i="45"/>
  <c r="Q298" i="45"/>
  <c r="Q299" i="45"/>
  <c r="Q300" i="45"/>
  <c r="Q301" i="45"/>
  <c r="Q302" i="45"/>
  <c r="Q303" i="45"/>
  <c r="Q304" i="45"/>
  <c r="Q305" i="45"/>
  <c r="Q306" i="45"/>
  <c r="Q307" i="45"/>
  <c r="Q308" i="45"/>
  <c r="Q309" i="45"/>
  <c r="Q311" i="45"/>
  <c r="Q313" i="45"/>
  <c r="Q314" i="45"/>
  <c r="Q8" i="45"/>
  <c r="AL19" i="44" l="1"/>
  <c r="K1" i="46"/>
  <c r="B20" i="50" l="1"/>
  <c r="D9" i="48"/>
  <c r="AL20" i="44"/>
  <c r="L1" i="46"/>
  <c r="I100" i="42"/>
  <c r="I99" i="42"/>
  <c r="I97" i="42"/>
  <c r="I96" i="42"/>
  <c r="I95" i="42"/>
  <c r="I94" i="42"/>
  <c r="I93" i="42"/>
  <c r="I92" i="42"/>
  <c r="I91" i="42"/>
  <c r="I90" i="42"/>
  <c r="I89" i="42"/>
  <c r="I88" i="42"/>
  <c r="I87" i="42"/>
  <c r="I86" i="42"/>
  <c r="I85" i="42"/>
  <c r="I84" i="42"/>
  <c r="I83" i="42"/>
  <c r="I82" i="42"/>
  <c r="I81" i="42"/>
  <c r="I80" i="42"/>
  <c r="I79" i="42"/>
  <c r="I78" i="42"/>
  <c r="I77" i="42"/>
  <c r="I76" i="42"/>
  <c r="I75" i="42"/>
  <c r="I74" i="42"/>
  <c r="I73" i="42"/>
  <c r="I72" i="42"/>
  <c r="I71" i="42"/>
  <c r="I70" i="42"/>
  <c r="I69" i="42"/>
  <c r="I68" i="42"/>
  <c r="I67" i="42"/>
  <c r="I66" i="42"/>
  <c r="I65" i="42"/>
  <c r="I64" i="42"/>
  <c r="I63" i="42"/>
  <c r="I62" i="42"/>
  <c r="I61" i="42"/>
  <c r="I60" i="42"/>
  <c r="I59" i="42"/>
  <c r="I58" i="42"/>
  <c r="I56" i="42"/>
  <c r="I55" i="42"/>
  <c r="I54" i="42"/>
  <c r="I53" i="42"/>
  <c r="I52" i="42"/>
  <c r="I51" i="42"/>
  <c r="I50" i="42"/>
  <c r="I49" i="42"/>
  <c r="I48" i="42"/>
  <c r="I47" i="42"/>
  <c r="I45" i="42"/>
  <c r="I44" i="42"/>
  <c r="I43" i="42"/>
  <c r="I42" i="42"/>
  <c r="I41" i="42"/>
  <c r="I40" i="42"/>
  <c r="I39" i="42"/>
  <c r="I38" i="42"/>
  <c r="I37" i="42"/>
  <c r="I36" i="42"/>
  <c r="I35" i="42"/>
  <c r="I34" i="42"/>
  <c r="I33" i="42"/>
  <c r="I32" i="42"/>
  <c r="I31" i="42"/>
  <c r="I30" i="42"/>
  <c r="I29" i="42"/>
  <c r="I28" i="42"/>
  <c r="I27" i="42"/>
  <c r="I26" i="42"/>
  <c r="I25" i="42"/>
  <c r="I24" i="42"/>
  <c r="I23" i="42"/>
  <c r="I22" i="42"/>
  <c r="I21" i="42"/>
  <c r="I20" i="42"/>
  <c r="I19" i="42"/>
  <c r="I18" i="42"/>
  <c r="I17" i="42"/>
  <c r="I16" i="42"/>
  <c r="I15" i="42"/>
  <c r="I14" i="42"/>
  <c r="I13" i="42"/>
  <c r="I12" i="42"/>
  <c r="I11" i="42"/>
  <c r="I10" i="42"/>
  <c r="I9" i="42"/>
  <c r="I8" i="42"/>
  <c r="I7" i="42"/>
  <c r="I6" i="42"/>
  <c r="I98" i="42"/>
  <c r="B21" i="50" l="1"/>
  <c r="D19" i="48"/>
  <c r="AL21" i="44"/>
  <c r="B22" i="50" s="1"/>
  <c r="M1" i="46"/>
  <c r="H100" i="42"/>
  <c r="G100" i="42"/>
  <c r="F100" i="42"/>
  <c r="E100" i="42"/>
  <c r="C100" i="42"/>
  <c r="B100" i="42"/>
  <c r="H99" i="42"/>
  <c r="G99" i="42"/>
  <c r="F99" i="42"/>
  <c r="E99" i="42"/>
  <c r="D99" i="42"/>
  <c r="J99" i="42" s="1"/>
  <c r="C99" i="42"/>
  <c r="B99" i="42"/>
  <c r="H98" i="42"/>
  <c r="G98" i="42"/>
  <c r="F98" i="42"/>
  <c r="E98" i="42"/>
  <c r="D98" i="42"/>
  <c r="J98" i="42" s="1"/>
  <c r="C98" i="42"/>
  <c r="B98" i="42"/>
  <c r="H97" i="42"/>
  <c r="G97" i="42"/>
  <c r="F97" i="42"/>
  <c r="E97" i="42"/>
  <c r="D97" i="42"/>
  <c r="J97" i="42" s="1"/>
  <c r="C97" i="42"/>
  <c r="B97" i="42"/>
  <c r="H96" i="42"/>
  <c r="G96" i="42"/>
  <c r="F96" i="42"/>
  <c r="E96" i="42"/>
  <c r="C96" i="42"/>
  <c r="B96" i="42"/>
  <c r="H95" i="42"/>
  <c r="G95" i="42"/>
  <c r="F95" i="42"/>
  <c r="E95" i="42"/>
  <c r="C95" i="42"/>
  <c r="B95" i="42"/>
  <c r="H94" i="42"/>
  <c r="G94" i="42"/>
  <c r="F94" i="42"/>
  <c r="E94" i="42"/>
  <c r="D94" i="42"/>
  <c r="J94" i="42" s="1"/>
  <c r="C94" i="42"/>
  <c r="B94" i="42"/>
  <c r="H93" i="42"/>
  <c r="G93" i="42"/>
  <c r="F93" i="42"/>
  <c r="E93" i="42"/>
  <c r="D93" i="42"/>
  <c r="J93" i="42" s="1"/>
  <c r="C93" i="42"/>
  <c r="B93" i="42"/>
  <c r="H92" i="42"/>
  <c r="G92" i="42"/>
  <c r="F92" i="42"/>
  <c r="E92" i="42"/>
  <c r="D92" i="42"/>
  <c r="J92" i="42" s="1"/>
  <c r="C92" i="42"/>
  <c r="B92" i="42"/>
  <c r="H91" i="42"/>
  <c r="G91" i="42"/>
  <c r="F91" i="42"/>
  <c r="E91" i="42"/>
  <c r="D91" i="42"/>
  <c r="J91" i="42" s="1"/>
  <c r="C91" i="42"/>
  <c r="B91" i="42"/>
  <c r="H90" i="42"/>
  <c r="G90" i="42"/>
  <c r="F90" i="42"/>
  <c r="E90" i="42"/>
  <c r="D90" i="42"/>
  <c r="J90" i="42" s="1"/>
  <c r="C90" i="42"/>
  <c r="B90" i="42"/>
  <c r="H89" i="42"/>
  <c r="G89" i="42"/>
  <c r="F89" i="42"/>
  <c r="E89" i="42"/>
  <c r="D89" i="42"/>
  <c r="J89" i="42" s="1"/>
  <c r="C89" i="42"/>
  <c r="B89" i="42"/>
  <c r="H88" i="42"/>
  <c r="G88" i="42"/>
  <c r="F88" i="42"/>
  <c r="E88" i="42"/>
  <c r="D88" i="42"/>
  <c r="J88" i="42" s="1"/>
  <c r="C88" i="42"/>
  <c r="B88" i="42"/>
  <c r="H87" i="42"/>
  <c r="G87" i="42"/>
  <c r="F87" i="42"/>
  <c r="E87" i="42"/>
  <c r="D87" i="42"/>
  <c r="J87" i="42" s="1"/>
  <c r="C87" i="42"/>
  <c r="B87" i="42"/>
  <c r="H86" i="42"/>
  <c r="G86" i="42"/>
  <c r="F86" i="42"/>
  <c r="E86" i="42"/>
  <c r="D86" i="42"/>
  <c r="J86" i="42" s="1"/>
  <c r="C86" i="42"/>
  <c r="B86" i="42"/>
  <c r="H85" i="42"/>
  <c r="G85" i="42"/>
  <c r="F85" i="42"/>
  <c r="E85" i="42"/>
  <c r="C85" i="42"/>
  <c r="B85" i="42"/>
  <c r="H84" i="42"/>
  <c r="G84" i="42"/>
  <c r="F84" i="42"/>
  <c r="E84" i="42"/>
  <c r="C84" i="42"/>
  <c r="B84" i="42"/>
  <c r="H83" i="42"/>
  <c r="G83" i="42"/>
  <c r="F83" i="42"/>
  <c r="E83" i="42"/>
  <c r="C83" i="42"/>
  <c r="B83" i="42"/>
  <c r="H82" i="42"/>
  <c r="G82" i="42"/>
  <c r="F82" i="42"/>
  <c r="E82" i="42"/>
  <c r="C82" i="42"/>
  <c r="B82" i="42"/>
  <c r="H81" i="42"/>
  <c r="G81" i="42"/>
  <c r="F81" i="42"/>
  <c r="E81" i="42"/>
  <c r="C81" i="42"/>
  <c r="B81" i="42"/>
  <c r="H80" i="42"/>
  <c r="G80" i="42"/>
  <c r="F80" i="42"/>
  <c r="E80" i="42"/>
  <c r="C80" i="42"/>
  <c r="B80" i="42"/>
  <c r="H79" i="42"/>
  <c r="G79" i="42"/>
  <c r="F79" i="42"/>
  <c r="E79" i="42"/>
  <c r="C79" i="42"/>
  <c r="B79" i="42"/>
  <c r="H78" i="42"/>
  <c r="G78" i="42"/>
  <c r="F78" i="42"/>
  <c r="E78" i="42"/>
  <c r="C78" i="42"/>
  <c r="B78" i="42"/>
  <c r="H77" i="42"/>
  <c r="G77" i="42"/>
  <c r="F77" i="42"/>
  <c r="E77" i="42"/>
  <c r="D77" i="42"/>
  <c r="J77" i="42" s="1"/>
  <c r="C77" i="42"/>
  <c r="B77" i="42"/>
  <c r="H76" i="42"/>
  <c r="G76" i="42"/>
  <c r="F76" i="42"/>
  <c r="E76" i="42"/>
  <c r="D76" i="42"/>
  <c r="J76" i="42" s="1"/>
  <c r="C76" i="42"/>
  <c r="B76" i="42"/>
  <c r="H75" i="42"/>
  <c r="G75" i="42"/>
  <c r="F75" i="42"/>
  <c r="E75" i="42"/>
  <c r="C75" i="42"/>
  <c r="B75" i="42"/>
  <c r="H74" i="42"/>
  <c r="G74" i="42"/>
  <c r="F74" i="42"/>
  <c r="E74" i="42"/>
  <c r="D74" i="42"/>
  <c r="J74" i="42" s="1"/>
  <c r="C74" i="42"/>
  <c r="B74" i="42"/>
  <c r="H73" i="42"/>
  <c r="G73" i="42"/>
  <c r="F73" i="42"/>
  <c r="E73" i="42"/>
  <c r="C73" i="42"/>
  <c r="B73" i="42"/>
  <c r="H72" i="42"/>
  <c r="G72" i="42"/>
  <c r="F72" i="42"/>
  <c r="E72" i="42"/>
  <c r="C72" i="42"/>
  <c r="B72" i="42"/>
  <c r="H71" i="42"/>
  <c r="G71" i="42"/>
  <c r="F71" i="42"/>
  <c r="E71" i="42"/>
  <c r="C71" i="42"/>
  <c r="B71" i="42"/>
  <c r="H70" i="42"/>
  <c r="G70" i="42"/>
  <c r="F70" i="42"/>
  <c r="E70" i="42"/>
  <c r="C70" i="42"/>
  <c r="B70" i="42"/>
  <c r="H69" i="42"/>
  <c r="G69" i="42"/>
  <c r="F69" i="42"/>
  <c r="E69" i="42"/>
  <c r="C69" i="42"/>
  <c r="B69" i="42"/>
  <c r="H68" i="42"/>
  <c r="G68" i="42"/>
  <c r="F68" i="42"/>
  <c r="E68" i="42"/>
  <c r="C68" i="42"/>
  <c r="B68" i="42"/>
  <c r="H67" i="42"/>
  <c r="G67" i="42"/>
  <c r="F67" i="42"/>
  <c r="E67" i="42"/>
  <c r="D67" i="42"/>
  <c r="C67" i="42"/>
  <c r="B67" i="42"/>
  <c r="H66" i="42"/>
  <c r="G66" i="42"/>
  <c r="F66" i="42"/>
  <c r="E66" i="42"/>
  <c r="C66" i="42"/>
  <c r="B66" i="42"/>
  <c r="H65" i="42"/>
  <c r="G65" i="42"/>
  <c r="F65" i="42"/>
  <c r="E65" i="42"/>
  <c r="C65" i="42"/>
  <c r="B65" i="42"/>
  <c r="H64" i="42"/>
  <c r="G64" i="42"/>
  <c r="F64" i="42"/>
  <c r="E64" i="42"/>
  <c r="C64" i="42"/>
  <c r="B64" i="42"/>
  <c r="H63" i="42"/>
  <c r="G63" i="42"/>
  <c r="F63" i="42"/>
  <c r="E63" i="42"/>
  <c r="C63" i="42"/>
  <c r="B63" i="42"/>
  <c r="H62" i="42"/>
  <c r="G62" i="42"/>
  <c r="F62" i="42"/>
  <c r="E62" i="42"/>
  <c r="C62" i="42"/>
  <c r="B62" i="42"/>
  <c r="H61" i="42"/>
  <c r="G61" i="42"/>
  <c r="F61" i="42"/>
  <c r="E61" i="42"/>
  <c r="D61" i="42"/>
  <c r="J61" i="42" s="1"/>
  <c r="C61" i="42"/>
  <c r="B61" i="42"/>
  <c r="H60" i="42"/>
  <c r="G60" i="42"/>
  <c r="F60" i="42"/>
  <c r="E60" i="42"/>
  <c r="C60" i="42"/>
  <c r="B60" i="42"/>
  <c r="H59" i="42"/>
  <c r="G59" i="42"/>
  <c r="F59" i="42"/>
  <c r="E59" i="42"/>
  <c r="C59" i="42"/>
  <c r="B59" i="42"/>
  <c r="H58" i="42"/>
  <c r="G58" i="42"/>
  <c r="F58" i="42"/>
  <c r="E58" i="42"/>
  <c r="C58" i="42"/>
  <c r="B58" i="42"/>
  <c r="H56" i="42"/>
  <c r="G56" i="42"/>
  <c r="F56" i="42"/>
  <c r="E56" i="42"/>
  <c r="D56" i="42"/>
  <c r="J56" i="42" s="1"/>
  <c r="C56" i="42"/>
  <c r="B56" i="42"/>
  <c r="H55" i="42"/>
  <c r="G55" i="42"/>
  <c r="F55" i="42"/>
  <c r="E55" i="42"/>
  <c r="C55" i="42"/>
  <c r="B55" i="42"/>
  <c r="H54" i="42"/>
  <c r="G54" i="42"/>
  <c r="F54" i="42"/>
  <c r="E54" i="42"/>
  <c r="C54" i="42"/>
  <c r="B54" i="42"/>
  <c r="H53" i="42"/>
  <c r="G53" i="42"/>
  <c r="F53" i="42"/>
  <c r="E53" i="42"/>
  <c r="D53" i="42"/>
  <c r="J53" i="42" s="1"/>
  <c r="C53" i="42"/>
  <c r="B53" i="42"/>
  <c r="H52" i="42"/>
  <c r="G52" i="42"/>
  <c r="F52" i="42"/>
  <c r="E52" i="42"/>
  <c r="D52" i="42"/>
  <c r="J52" i="42" s="1"/>
  <c r="C52" i="42"/>
  <c r="B52" i="42"/>
  <c r="H51" i="42"/>
  <c r="G51" i="42"/>
  <c r="F51" i="42"/>
  <c r="E51" i="42"/>
  <c r="D51" i="42"/>
  <c r="J51" i="42" s="1"/>
  <c r="C51" i="42"/>
  <c r="B51" i="42"/>
  <c r="H50" i="42"/>
  <c r="G50" i="42"/>
  <c r="F50" i="42"/>
  <c r="E50" i="42"/>
  <c r="D50" i="42"/>
  <c r="J50" i="42" s="1"/>
  <c r="C50" i="42"/>
  <c r="B50" i="42"/>
  <c r="H49" i="42"/>
  <c r="G49" i="42"/>
  <c r="F49" i="42"/>
  <c r="E49" i="42"/>
  <c r="C49" i="42"/>
  <c r="B49" i="42"/>
  <c r="H48" i="42"/>
  <c r="G48" i="42"/>
  <c r="F48" i="42"/>
  <c r="E48" i="42"/>
  <c r="D48" i="42"/>
  <c r="J48" i="42" s="1"/>
  <c r="C48" i="42"/>
  <c r="B48" i="42"/>
  <c r="H47" i="42"/>
  <c r="G47" i="42"/>
  <c r="F47" i="42"/>
  <c r="E47" i="42"/>
  <c r="D47" i="42"/>
  <c r="J47" i="42" s="1"/>
  <c r="C47" i="42"/>
  <c r="B47" i="42"/>
  <c r="H45" i="42"/>
  <c r="G45" i="42"/>
  <c r="F45" i="42"/>
  <c r="E45" i="42"/>
  <c r="D45" i="42"/>
  <c r="J45" i="42" s="1"/>
  <c r="C45" i="42"/>
  <c r="B45" i="42"/>
  <c r="H44" i="42"/>
  <c r="G44" i="42"/>
  <c r="F44" i="42"/>
  <c r="E44" i="42"/>
  <c r="D44" i="42"/>
  <c r="J44" i="42" s="1"/>
  <c r="C44" i="42"/>
  <c r="B44" i="42"/>
  <c r="H43" i="42"/>
  <c r="G43" i="42"/>
  <c r="F43" i="42"/>
  <c r="E43" i="42"/>
  <c r="D43" i="42"/>
  <c r="J43" i="42" s="1"/>
  <c r="C43" i="42"/>
  <c r="B43" i="42"/>
  <c r="H42" i="42"/>
  <c r="G42" i="42"/>
  <c r="F42" i="42"/>
  <c r="E42" i="42"/>
  <c r="D42" i="42"/>
  <c r="J42" i="42" s="1"/>
  <c r="C42" i="42"/>
  <c r="B42" i="42"/>
  <c r="H41" i="42"/>
  <c r="G41" i="42"/>
  <c r="F41" i="42"/>
  <c r="E41" i="42"/>
  <c r="D41" i="42"/>
  <c r="J41" i="42" s="1"/>
  <c r="C41" i="42"/>
  <c r="B41" i="42"/>
  <c r="H40" i="42"/>
  <c r="G40" i="42"/>
  <c r="F40" i="42"/>
  <c r="E40" i="42"/>
  <c r="D40" i="42"/>
  <c r="J40" i="42" s="1"/>
  <c r="C40" i="42"/>
  <c r="B40" i="42"/>
  <c r="H39" i="42"/>
  <c r="G39" i="42"/>
  <c r="F39" i="42"/>
  <c r="E39" i="42"/>
  <c r="D39" i="42"/>
  <c r="J39" i="42" s="1"/>
  <c r="C39" i="42"/>
  <c r="B39" i="42"/>
  <c r="H38" i="42"/>
  <c r="G38" i="42"/>
  <c r="F38" i="42"/>
  <c r="E38" i="42"/>
  <c r="D38" i="42"/>
  <c r="J38" i="42" s="1"/>
  <c r="C38" i="42"/>
  <c r="B38" i="42"/>
  <c r="H37" i="42"/>
  <c r="G37" i="42"/>
  <c r="F37" i="42"/>
  <c r="E37" i="42"/>
  <c r="D37" i="42"/>
  <c r="J37" i="42" s="1"/>
  <c r="C37" i="42"/>
  <c r="B37" i="42"/>
  <c r="H36" i="42"/>
  <c r="G36" i="42"/>
  <c r="F36" i="42"/>
  <c r="E36" i="42"/>
  <c r="D36" i="42"/>
  <c r="J36" i="42" s="1"/>
  <c r="C36" i="42"/>
  <c r="B36" i="42"/>
  <c r="H35" i="42"/>
  <c r="G35" i="42"/>
  <c r="F35" i="42"/>
  <c r="E35" i="42"/>
  <c r="D35" i="42"/>
  <c r="J35" i="42" s="1"/>
  <c r="C35" i="42"/>
  <c r="B35" i="42"/>
  <c r="H34" i="42"/>
  <c r="G34" i="42"/>
  <c r="F34" i="42"/>
  <c r="E34" i="42"/>
  <c r="D34" i="42"/>
  <c r="J34" i="42" s="1"/>
  <c r="C34" i="42"/>
  <c r="B34" i="42"/>
  <c r="H33" i="42"/>
  <c r="G33" i="42"/>
  <c r="F33" i="42"/>
  <c r="E33" i="42"/>
  <c r="D33" i="42"/>
  <c r="J33" i="42" s="1"/>
  <c r="C33" i="42"/>
  <c r="B33" i="42"/>
  <c r="H32" i="42"/>
  <c r="G32" i="42"/>
  <c r="F32" i="42"/>
  <c r="E32" i="42"/>
  <c r="D32" i="42"/>
  <c r="J32" i="42" s="1"/>
  <c r="C32" i="42"/>
  <c r="B32" i="42"/>
  <c r="H31" i="42"/>
  <c r="G31" i="42"/>
  <c r="F31" i="42"/>
  <c r="E31" i="42"/>
  <c r="D31" i="42"/>
  <c r="J31" i="42" s="1"/>
  <c r="C31" i="42"/>
  <c r="B31" i="42"/>
  <c r="H30" i="42"/>
  <c r="G30" i="42"/>
  <c r="F30" i="42"/>
  <c r="E30" i="42"/>
  <c r="D30" i="42"/>
  <c r="J30" i="42" s="1"/>
  <c r="C30" i="42"/>
  <c r="B30" i="42"/>
  <c r="H29" i="42"/>
  <c r="G29" i="42"/>
  <c r="F29" i="42"/>
  <c r="E29" i="42"/>
  <c r="D29" i="42"/>
  <c r="J29" i="42" s="1"/>
  <c r="C29" i="42"/>
  <c r="B29" i="42"/>
  <c r="H28" i="42"/>
  <c r="G28" i="42"/>
  <c r="F28" i="42"/>
  <c r="E28" i="42"/>
  <c r="C28" i="42"/>
  <c r="B28" i="42"/>
  <c r="H27" i="42"/>
  <c r="G27" i="42"/>
  <c r="F27" i="42"/>
  <c r="E27" i="42"/>
  <c r="C27" i="42"/>
  <c r="B27" i="42"/>
  <c r="H26" i="42"/>
  <c r="G26" i="42"/>
  <c r="F26" i="42"/>
  <c r="E26" i="42"/>
  <c r="C26" i="42"/>
  <c r="B26" i="42"/>
  <c r="H25" i="42"/>
  <c r="G25" i="42"/>
  <c r="F25" i="42"/>
  <c r="E25" i="42"/>
  <c r="D25" i="42"/>
  <c r="J25" i="42" s="1"/>
  <c r="C25" i="42"/>
  <c r="B25" i="42"/>
  <c r="H24" i="42"/>
  <c r="G24" i="42"/>
  <c r="F24" i="42"/>
  <c r="E24" i="42"/>
  <c r="D24" i="42"/>
  <c r="J24" i="42" s="1"/>
  <c r="C24" i="42"/>
  <c r="B24" i="42"/>
  <c r="H23" i="42"/>
  <c r="G23" i="42"/>
  <c r="F23" i="42"/>
  <c r="E23" i="42"/>
  <c r="C23" i="42"/>
  <c r="B23" i="42"/>
  <c r="H22" i="42"/>
  <c r="G22" i="42"/>
  <c r="F22" i="42"/>
  <c r="E22" i="42"/>
  <c r="C22" i="42"/>
  <c r="B22" i="42"/>
  <c r="H21" i="42"/>
  <c r="G21" i="42"/>
  <c r="F21" i="42"/>
  <c r="E21" i="42"/>
  <c r="D21" i="42"/>
  <c r="J21" i="42" s="1"/>
  <c r="C21" i="42"/>
  <c r="B21" i="42"/>
  <c r="H20" i="42"/>
  <c r="G20" i="42"/>
  <c r="F20" i="42"/>
  <c r="E20" i="42"/>
  <c r="D20" i="42"/>
  <c r="J20" i="42" s="1"/>
  <c r="C20" i="42"/>
  <c r="B20" i="42"/>
  <c r="H19" i="42"/>
  <c r="G19" i="42"/>
  <c r="F19" i="42"/>
  <c r="E19" i="42"/>
  <c r="C19" i="42"/>
  <c r="B19" i="42"/>
  <c r="H18" i="42"/>
  <c r="G18" i="42"/>
  <c r="F18" i="42"/>
  <c r="E18" i="42"/>
  <c r="D18" i="42"/>
  <c r="J18" i="42" s="1"/>
  <c r="C18" i="42"/>
  <c r="B18" i="42"/>
  <c r="H17" i="42"/>
  <c r="G17" i="42"/>
  <c r="F17" i="42"/>
  <c r="E17" i="42"/>
  <c r="C17" i="42"/>
  <c r="B17" i="42"/>
  <c r="H16" i="42"/>
  <c r="G16" i="42"/>
  <c r="F16" i="42"/>
  <c r="E16" i="42"/>
  <c r="D16" i="42"/>
  <c r="J16" i="42" s="1"/>
  <c r="C16" i="42"/>
  <c r="B16" i="42"/>
  <c r="H15" i="42"/>
  <c r="G15" i="42"/>
  <c r="F15" i="42"/>
  <c r="E15" i="42"/>
  <c r="D15" i="42"/>
  <c r="J15" i="42" s="1"/>
  <c r="C15" i="42"/>
  <c r="B15" i="42"/>
  <c r="L4" i="46" s="1"/>
  <c r="H14" i="42"/>
  <c r="G14" i="42"/>
  <c r="F14" i="42"/>
  <c r="E14" i="42"/>
  <c r="C14" i="42"/>
  <c r="B14" i="42"/>
  <c r="K4" i="46" s="1"/>
  <c r="H13" i="42"/>
  <c r="G13" i="42"/>
  <c r="F13" i="42"/>
  <c r="E13" i="42"/>
  <c r="D13" i="42"/>
  <c r="J13" i="42" s="1"/>
  <c r="C13" i="42"/>
  <c r="B13" i="42"/>
  <c r="J4" i="46" s="1"/>
  <c r="H12" i="42"/>
  <c r="G12" i="42"/>
  <c r="F12" i="42"/>
  <c r="E12" i="42"/>
  <c r="D12" i="42"/>
  <c r="J12" i="42" s="1"/>
  <c r="C12" i="42"/>
  <c r="B12" i="42"/>
  <c r="I4" i="46" s="1"/>
  <c r="H11" i="42"/>
  <c r="G11" i="42"/>
  <c r="F11" i="42"/>
  <c r="E11" i="42"/>
  <c r="D11" i="42"/>
  <c r="J11" i="42" s="1"/>
  <c r="C11" i="42"/>
  <c r="B11" i="42"/>
  <c r="H4" i="46" s="1"/>
  <c r="H10" i="42"/>
  <c r="G10" i="42"/>
  <c r="F10" i="42"/>
  <c r="E10" i="42"/>
  <c r="D10" i="42"/>
  <c r="J10" i="42" s="1"/>
  <c r="C10" i="42"/>
  <c r="B10" i="42"/>
  <c r="G4" i="46" s="1"/>
  <c r="H9" i="42"/>
  <c r="G9" i="42"/>
  <c r="F9" i="42"/>
  <c r="E9" i="42"/>
  <c r="C9" i="42"/>
  <c r="B9" i="42"/>
  <c r="F4" i="46" s="1"/>
  <c r="H8" i="42"/>
  <c r="G8" i="42"/>
  <c r="F8" i="42"/>
  <c r="E8" i="42"/>
  <c r="D8" i="42"/>
  <c r="J8" i="42" s="1"/>
  <c r="C8" i="42"/>
  <c r="B8" i="42"/>
  <c r="E4" i="46" s="1"/>
  <c r="H7" i="42"/>
  <c r="G7" i="42"/>
  <c r="F7" i="42"/>
  <c r="E7" i="42"/>
  <c r="D7" i="42"/>
  <c r="J7" i="42" s="1"/>
  <c r="C7" i="42"/>
  <c r="B7" i="42"/>
  <c r="D4" i="46" s="1"/>
  <c r="H6" i="42"/>
  <c r="G6" i="42"/>
  <c r="F6" i="42"/>
  <c r="E6" i="42"/>
  <c r="D6" i="42"/>
  <c r="J6" i="42" s="1"/>
  <c r="C6" i="42"/>
  <c r="B6" i="42"/>
  <c r="A388" i="45"/>
  <c r="S264" i="45" l="1"/>
  <c r="V264" i="45" s="1"/>
  <c r="N326" i="45"/>
  <c r="N318" i="45"/>
  <c r="N310" i="45"/>
  <c r="N325" i="45"/>
  <c r="N317" i="45"/>
  <c r="N309" i="45"/>
  <c r="N301" i="45"/>
  <c r="N328" i="45"/>
  <c r="N320" i="45"/>
  <c r="N312" i="45"/>
  <c r="N304" i="45"/>
  <c r="N296" i="45"/>
  <c r="N327" i="45"/>
  <c r="N319" i="45"/>
  <c r="N311" i="45"/>
  <c r="N303" i="45"/>
  <c r="N295" i="45"/>
  <c r="N324" i="45"/>
  <c r="N278" i="45"/>
  <c r="N270" i="45"/>
  <c r="N245" i="45"/>
  <c r="N237" i="45"/>
  <c r="N205" i="45"/>
  <c r="N189" i="45"/>
  <c r="N149" i="45"/>
  <c r="N141" i="45"/>
  <c r="N133" i="45"/>
  <c r="N117" i="45"/>
  <c r="N109" i="45"/>
  <c r="N85" i="45"/>
  <c r="N61" i="45"/>
  <c r="N45" i="45"/>
  <c r="N21" i="45"/>
  <c r="N13" i="45"/>
  <c r="N323" i="45"/>
  <c r="N293" i="45"/>
  <c r="N277" i="45"/>
  <c r="N212" i="45"/>
  <c r="N204" i="45"/>
  <c r="N188" i="45"/>
  <c r="N180" i="45"/>
  <c r="N140" i="45"/>
  <c r="N132" i="45"/>
  <c r="N124" i="45"/>
  <c r="N108" i="45"/>
  <c r="N100" i="45"/>
  <c r="N92" i="45"/>
  <c r="N84" i="45"/>
  <c r="N36" i="45"/>
  <c r="N28" i="45"/>
  <c r="N20" i="45"/>
  <c r="N12" i="45"/>
  <c r="N322" i="45"/>
  <c r="N292" i="45"/>
  <c r="N284" i="45"/>
  <c r="N276" i="45"/>
  <c r="N268" i="45"/>
  <c r="N251" i="45"/>
  <c r="N211" i="45"/>
  <c r="N203" i="45"/>
  <c r="N179" i="45"/>
  <c r="N139" i="45"/>
  <c r="N131" i="45"/>
  <c r="N107" i="45"/>
  <c r="N99" i="45"/>
  <c r="N91" i="45"/>
  <c r="N83" i="45"/>
  <c r="N67" i="45"/>
  <c r="N43" i="45"/>
  <c r="N35" i="45"/>
  <c r="N27" i="45"/>
  <c r="N19" i="45"/>
  <c r="N11" i="45"/>
  <c r="N321" i="45"/>
  <c r="N291" i="45"/>
  <c r="N275" i="45"/>
  <c r="N267" i="45"/>
  <c r="N258" i="45"/>
  <c r="N250" i="45"/>
  <c r="N242" i="45"/>
  <c r="N210" i="45"/>
  <c r="N202" i="45"/>
  <c r="N114" i="45"/>
  <c r="N106" i="45"/>
  <c r="N90" i="45"/>
  <c r="N34" i="45"/>
  <c r="N273" i="45"/>
  <c r="N256" i="45"/>
  <c r="N240" i="45"/>
  <c r="N224" i="45"/>
  <c r="N208" i="45"/>
  <c r="N176" i="45"/>
  <c r="N96" i="45"/>
  <c r="N48" i="45"/>
  <c r="N32" i="45"/>
  <c r="N16" i="45"/>
  <c r="L311" i="45"/>
  <c r="M311" i="45" s="1"/>
  <c r="L134" i="45"/>
  <c r="M134" i="45" s="1"/>
  <c r="N300" i="45"/>
  <c r="N314" i="45"/>
  <c r="N288" i="45"/>
  <c r="N272" i="45"/>
  <c r="N255" i="45"/>
  <c r="N239" i="45"/>
  <c r="N223" i="45"/>
  <c r="N207" i="45"/>
  <c r="N191" i="45"/>
  <c r="N143" i="45"/>
  <c r="N111" i="45"/>
  <c r="N95" i="45"/>
  <c r="N79" i="45"/>
  <c r="N15" i="45"/>
  <c r="L310" i="45"/>
  <c r="M310" i="45" s="1"/>
  <c r="N313" i="45"/>
  <c r="N271" i="45"/>
  <c r="N254" i="45"/>
  <c r="N238" i="45"/>
  <c r="N142" i="45"/>
  <c r="N110" i="45"/>
  <c r="N78" i="45"/>
  <c r="N46" i="45"/>
  <c r="N14" i="45"/>
  <c r="L309" i="45"/>
  <c r="M309" i="45" s="1"/>
  <c r="N266" i="45"/>
  <c r="N299" i="45"/>
  <c r="N281" i="45"/>
  <c r="N265" i="45"/>
  <c r="N248" i="45"/>
  <c r="N216" i="45"/>
  <c r="N200" i="45"/>
  <c r="N152" i="45"/>
  <c r="N120" i="45"/>
  <c r="N104" i="45"/>
  <c r="N88" i="45"/>
  <c r="N40" i="45"/>
  <c r="N24" i="45"/>
  <c r="N249" i="45"/>
  <c r="N217" i="45"/>
  <c r="N121" i="45"/>
  <c r="N89" i="45"/>
  <c r="N25" i="45"/>
  <c r="N241" i="45"/>
  <c r="L152" i="45"/>
  <c r="N225" i="45"/>
  <c r="L55" i="45"/>
  <c r="M55" i="45" s="1"/>
  <c r="N290" i="45"/>
  <c r="N247" i="45"/>
  <c r="N215" i="45"/>
  <c r="N151" i="45"/>
  <c r="N119" i="45"/>
  <c r="N87" i="45"/>
  <c r="N55" i="45"/>
  <c r="N23" i="45"/>
  <c r="L225" i="45"/>
  <c r="M225" i="45" s="1"/>
  <c r="L177" i="45"/>
  <c r="M177" i="45" s="1"/>
  <c r="N17" i="45"/>
  <c r="N134" i="45"/>
  <c r="N298" i="45"/>
  <c r="N280" i="45"/>
  <c r="N246" i="45"/>
  <c r="N214" i="45"/>
  <c r="N182" i="45"/>
  <c r="N150" i="45"/>
  <c r="N118" i="45"/>
  <c r="N86" i="45"/>
  <c r="N54" i="45"/>
  <c r="N22" i="45"/>
  <c r="L176" i="45"/>
  <c r="M176" i="45" s="1"/>
  <c r="N177" i="45"/>
  <c r="N113" i="45"/>
  <c r="N81" i="45"/>
  <c r="N49" i="45"/>
  <c r="L143" i="45"/>
  <c r="M143" i="45" s="1"/>
  <c r="O143" i="45" s="1"/>
  <c r="N201" i="45"/>
  <c r="N105" i="45"/>
  <c r="N41" i="45"/>
  <c r="N9" i="45"/>
  <c r="N102" i="45"/>
  <c r="N38" i="45"/>
  <c r="N257" i="45"/>
  <c r="N33" i="45"/>
  <c r="N199" i="45"/>
  <c r="N103" i="45"/>
  <c r="L312" i="45"/>
  <c r="M312" i="45" s="1"/>
  <c r="S317" i="45"/>
  <c r="S321" i="45"/>
  <c r="S325" i="45"/>
  <c r="S329" i="45"/>
  <c r="S324" i="45"/>
  <c r="V324" i="45" s="1"/>
  <c r="S175" i="45"/>
  <c r="V175" i="45" s="1"/>
  <c r="S328" i="45"/>
  <c r="V328" i="45" s="1"/>
  <c r="S318" i="45"/>
  <c r="V318" i="45" s="1"/>
  <c r="S322" i="45"/>
  <c r="V322" i="45" s="1"/>
  <c r="S326" i="45"/>
  <c r="V326" i="45" s="1"/>
  <c r="S330" i="45"/>
  <c r="V330" i="45" s="1"/>
  <c r="S320" i="45"/>
  <c r="V320" i="45" s="1"/>
  <c r="S315" i="45"/>
  <c r="S319" i="45"/>
  <c r="S323" i="45"/>
  <c r="S327" i="45"/>
  <c r="S316" i="45"/>
  <c r="V316" i="45" s="1"/>
  <c r="S174" i="45"/>
  <c r="S173" i="45"/>
  <c r="V173" i="45" s="1"/>
  <c r="S169" i="45"/>
  <c r="V169" i="45" s="1"/>
  <c r="S180" i="45"/>
  <c r="V180" i="45" s="1"/>
  <c r="S160" i="45"/>
  <c r="S158" i="45"/>
  <c r="S176" i="45"/>
  <c r="S164" i="45"/>
  <c r="S163" i="45"/>
  <c r="V163" i="45" s="1"/>
  <c r="S183" i="45"/>
  <c r="S172" i="45"/>
  <c r="S168" i="45"/>
  <c r="S177" i="45"/>
  <c r="V177" i="45" s="1"/>
  <c r="S181" i="45"/>
  <c r="V181" i="45" s="1"/>
  <c r="S159" i="45"/>
  <c r="V159" i="45" s="1"/>
  <c r="S166" i="45"/>
  <c r="S165" i="45"/>
  <c r="V165" i="45" s="1"/>
  <c r="S161" i="45"/>
  <c r="V161" i="45" s="1"/>
  <c r="S170" i="45"/>
  <c r="S171" i="45"/>
  <c r="V171" i="45" s="1"/>
  <c r="S167" i="45"/>
  <c r="V167" i="45" s="1"/>
  <c r="S178" i="45"/>
  <c r="S182" i="45"/>
  <c r="V182" i="45" s="1"/>
  <c r="S162" i="45"/>
  <c r="S179" i="45"/>
  <c r="V179" i="45" s="1"/>
  <c r="S13" i="45"/>
  <c r="V13" i="45" s="1"/>
  <c r="S11" i="45"/>
  <c r="V11" i="45" s="1"/>
  <c r="S12" i="45"/>
  <c r="V12" i="45" s="1"/>
  <c r="S53" i="45"/>
  <c r="V53" i="45" s="1"/>
  <c r="D86" i="46"/>
  <c r="D82" i="46"/>
  <c r="D85" i="46"/>
  <c r="D88" i="46"/>
  <c r="D83" i="46"/>
  <c r="D84" i="46"/>
  <c r="D87" i="46"/>
  <c r="I85" i="46"/>
  <c r="I84" i="46"/>
  <c r="I82" i="46"/>
  <c r="I88" i="46"/>
  <c r="I87" i="46"/>
  <c r="I86" i="46"/>
  <c r="I83" i="46"/>
  <c r="K87" i="46"/>
  <c r="K86" i="46"/>
  <c r="K85" i="46"/>
  <c r="K82" i="46"/>
  <c r="K84" i="46"/>
  <c r="K88" i="46"/>
  <c r="K83" i="46"/>
  <c r="J88" i="46"/>
  <c r="J82" i="46"/>
  <c r="J86" i="46"/>
  <c r="J83" i="46"/>
  <c r="J87" i="46"/>
  <c r="J84" i="46"/>
  <c r="J85" i="46"/>
  <c r="H85" i="46"/>
  <c r="H82" i="46"/>
  <c r="H86" i="46"/>
  <c r="H87" i="46"/>
  <c r="H84" i="46"/>
  <c r="H88" i="46"/>
  <c r="H83" i="46"/>
  <c r="G87" i="46"/>
  <c r="G82" i="46"/>
  <c r="G88" i="46"/>
  <c r="G83" i="46"/>
  <c r="G84" i="46"/>
  <c r="G85" i="46"/>
  <c r="G86" i="46"/>
  <c r="F83" i="46"/>
  <c r="F85" i="46"/>
  <c r="F82" i="46"/>
  <c r="F84" i="46"/>
  <c r="F88" i="46"/>
  <c r="F86" i="46"/>
  <c r="F87" i="46"/>
  <c r="L86" i="46"/>
  <c r="L85" i="46"/>
  <c r="L82" i="46"/>
  <c r="L87" i="46"/>
  <c r="L83" i="46"/>
  <c r="L84" i="46"/>
  <c r="L88" i="46"/>
  <c r="E85" i="46"/>
  <c r="E84" i="46"/>
  <c r="E83" i="46"/>
  <c r="E88" i="46"/>
  <c r="E86" i="46"/>
  <c r="E82" i="46"/>
  <c r="E87" i="46"/>
  <c r="G80" i="46"/>
  <c r="G79" i="46"/>
  <c r="G75" i="46"/>
  <c r="G76" i="46"/>
  <c r="G78" i="46"/>
  <c r="G81" i="46"/>
  <c r="G77" i="46"/>
  <c r="I78" i="46"/>
  <c r="I76" i="46"/>
  <c r="I79" i="46"/>
  <c r="I75" i="46"/>
  <c r="I81" i="46"/>
  <c r="I77" i="46"/>
  <c r="I80" i="46"/>
  <c r="H79" i="46"/>
  <c r="H78" i="46"/>
  <c r="H76" i="46"/>
  <c r="H81" i="46"/>
  <c r="H77" i="46"/>
  <c r="H80" i="46"/>
  <c r="H75" i="46"/>
  <c r="L79" i="46"/>
  <c r="L78" i="46"/>
  <c r="L80" i="46"/>
  <c r="L75" i="46"/>
  <c r="L77" i="46"/>
  <c r="L76" i="46"/>
  <c r="L81" i="46"/>
  <c r="E78" i="46"/>
  <c r="E79" i="46"/>
  <c r="E75" i="46"/>
  <c r="E80" i="46"/>
  <c r="E81" i="46"/>
  <c r="E76" i="46"/>
  <c r="E77" i="46"/>
  <c r="D79" i="46"/>
  <c r="D78" i="46"/>
  <c r="D80" i="46"/>
  <c r="D76" i="46"/>
  <c r="D75" i="46"/>
  <c r="D77" i="46"/>
  <c r="D81" i="46"/>
  <c r="K80" i="46"/>
  <c r="K79" i="46"/>
  <c r="K78" i="46"/>
  <c r="K75" i="46"/>
  <c r="K76" i="46"/>
  <c r="K81" i="46"/>
  <c r="K77" i="46"/>
  <c r="F78" i="46"/>
  <c r="F77" i="46"/>
  <c r="F75" i="46"/>
  <c r="F76" i="46"/>
  <c r="F79" i="46"/>
  <c r="F80" i="46"/>
  <c r="F81" i="46"/>
  <c r="J80" i="46"/>
  <c r="J81" i="46"/>
  <c r="J75" i="46"/>
  <c r="J76" i="46"/>
  <c r="J79" i="46"/>
  <c r="J77" i="46"/>
  <c r="J78" i="46"/>
  <c r="H69" i="46"/>
  <c r="H68" i="46"/>
  <c r="H65" i="46"/>
  <c r="H62" i="46"/>
  <c r="H59" i="46"/>
  <c r="H67" i="46"/>
  <c r="H64" i="46"/>
  <c r="H60" i="46"/>
  <c r="H66" i="46"/>
  <c r="H63" i="46"/>
  <c r="H73" i="46"/>
  <c r="H61" i="46"/>
  <c r="H74" i="46"/>
  <c r="H70" i="46"/>
  <c r="H72" i="46"/>
  <c r="H71" i="46"/>
  <c r="G69" i="46"/>
  <c r="G66" i="46"/>
  <c r="G70" i="46"/>
  <c r="G68" i="46"/>
  <c r="G60" i="46"/>
  <c r="G63" i="46"/>
  <c r="G62" i="46"/>
  <c r="G59" i="46"/>
  <c r="G65" i="46"/>
  <c r="G61" i="46"/>
  <c r="G64" i="46"/>
  <c r="G67" i="46"/>
  <c r="G72" i="46"/>
  <c r="G71" i="46"/>
  <c r="G73" i="46"/>
  <c r="G74" i="46"/>
  <c r="I71" i="46"/>
  <c r="I68" i="46"/>
  <c r="I64" i="46"/>
  <c r="I62" i="46"/>
  <c r="I61" i="46"/>
  <c r="I63" i="46"/>
  <c r="I67" i="46"/>
  <c r="I60" i="46"/>
  <c r="I66" i="46"/>
  <c r="I59" i="46"/>
  <c r="I65" i="46"/>
  <c r="I73" i="46"/>
  <c r="I70" i="46"/>
  <c r="I72" i="46"/>
  <c r="I74" i="46"/>
  <c r="I69" i="46"/>
  <c r="L72" i="46"/>
  <c r="L65" i="46"/>
  <c r="L68" i="46"/>
  <c r="L71" i="46"/>
  <c r="L62" i="46"/>
  <c r="L66" i="46"/>
  <c r="L63" i="46"/>
  <c r="L61" i="46"/>
  <c r="L60" i="46"/>
  <c r="L67" i="46"/>
  <c r="L59" i="46"/>
  <c r="L74" i="46"/>
  <c r="L73" i="46"/>
  <c r="L70" i="46"/>
  <c r="L69" i="46"/>
  <c r="L64" i="46"/>
  <c r="F70" i="46"/>
  <c r="F71" i="46"/>
  <c r="F69" i="46"/>
  <c r="F68" i="46"/>
  <c r="F64" i="46"/>
  <c r="F60" i="46"/>
  <c r="F61" i="46"/>
  <c r="F63" i="46"/>
  <c r="F62" i="46"/>
  <c r="F59" i="46"/>
  <c r="F66" i="46"/>
  <c r="F65" i="46"/>
  <c r="F67" i="46"/>
  <c r="F73" i="46"/>
  <c r="F74" i="46"/>
  <c r="F72" i="46"/>
  <c r="E71" i="46"/>
  <c r="E69" i="46"/>
  <c r="E64" i="46"/>
  <c r="E72" i="46"/>
  <c r="E70" i="46"/>
  <c r="E61" i="46"/>
  <c r="E65" i="46"/>
  <c r="E63" i="46"/>
  <c r="E62" i="46"/>
  <c r="E60" i="46"/>
  <c r="E67" i="46"/>
  <c r="E59" i="46"/>
  <c r="E66" i="46"/>
  <c r="E68" i="46"/>
  <c r="E73" i="46"/>
  <c r="E74" i="46"/>
  <c r="D72" i="46"/>
  <c r="D70" i="46"/>
  <c r="D65" i="46"/>
  <c r="D71" i="46"/>
  <c r="D63" i="46"/>
  <c r="D62" i="46"/>
  <c r="D68" i="46"/>
  <c r="D66" i="46"/>
  <c r="D61" i="46"/>
  <c r="D59" i="46"/>
  <c r="D60" i="46"/>
  <c r="D67" i="46"/>
  <c r="D73" i="46"/>
  <c r="D74" i="46"/>
  <c r="D64" i="46"/>
  <c r="D69" i="46"/>
  <c r="K71" i="46"/>
  <c r="K69" i="46"/>
  <c r="K68" i="46"/>
  <c r="K66" i="46"/>
  <c r="K74" i="46"/>
  <c r="K72" i="46"/>
  <c r="K67" i="46"/>
  <c r="K59" i="46"/>
  <c r="K62" i="46"/>
  <c r="K73" i="46"/>
  <c r="K63" i="46"/>
  <c r="K60" i="46"/>
  <c r="K61" i="46"/>
  <c r="K64" i="46"/>
  <c r="K70" i="46"/>
  <c r="K65" i="46"/>
  <c r="J63" i="46"/>
  <c r="J65" i="46"/>
  <c r="J61" i="46"/>
  <c r="J62" i="46"/>
  <c r="J64" i="46"/>
  <c r="J60" i="46"/>
  <c r="J59" i="46"/>
  <c r="J73" i="46"/>
  <c r="J74" i="46"/>
  <c r="J72" i="46"/>
  <c r="J70" i="46"/>
  <c r="J68" i="46"/>
  <c r="J66" i="46"/>
  <c r="J69" i="46"/>
  <c r="J67" i="46"/>
  <c r="J71" i="46"/>
  <c r="M4" i="46"/>
  <c r="K8" i="42"/>
  <c r="L32" i="45" s="1"/>
  <c r="AL22" i="44"/>
  <c r="K20" i="42"/>
  <c r="L90" i="45" s="1"/>
  <c r="K86" i="42"/>
  <c r="L85" i="45" s="1"/>
  <c r="M85" i="45" s="1"/>
  <c r="K94" i="42"/>
  <c r="L267" i="45" s="1"/>
  <c r="K90" i="42"/>
  <c r="L19" i="45" s="1"/>
  <c r="K16" i="42"/>
  <c r="L41" i="45" s="1"/>
  <c r="M41" i="45" s="1"/>
  <c r="K41" i="42"/>
  <c r="L202" i="45" s="1"/>
  <c r="K15" i="42"/>
  <c r="L38" i="45" s="1"/>
  <c r="M38" i="45" s="1"/>
  <c r="K21" i="42"/>
  <c r="L46" i="45" s="1"/>
  <c r="K32" i="42"/>
  <c r="L11" i="45" s="1"/>
  <c r="K40" i="42"/>
  <c r="L113" i="45" s="1"/>
  <c r="M113" i="45" s="1"/>
  <c r="K6" i="42"/>
  <c r="L21" i="45" s="1"/>
  <c r="K13" i="42"/>
  <c r="L89" i="45" s="1"/>
  <c r="M89" i="45" s="1"/>
  <c r="K24" i="42"/>
  <c r="L48" i="45" s="1"/>
  <c r="M48" i="45" s="1"/>
  <c r="K29" i="42"/>
  <c r="L200" i="45" s="1"/>
  <c r="M200" i="45" s="1"/>
  <c r="K37" i="42"/>
  <c r="L199" i="45" s="1"/>
  <c r="M199" i="45" s="1"/>
  <c r="K45" i="42"/>
  <c r="L328" i="45" s="1"/>
  <c r="M328" i="45" s="1"/>
  <c r="K53" i="42"/>
  <c r="L313" i="45" s="1"/>
  <c r="K36" i="42"/>
  <c r="L189" i="45" s="1"/>
  <c r="M189" i="45" s="1"/>
  <c r="K44" i="42"/>
  <c r="L249" i="45" s="1"/>
  <c r="M249" i="45" s="1"/>
  <c r="K52" i="42"/>
  <c r="L205" i="45" s="1"/>
  <c r="M205" i="45" s="1"/>
  <c r="S156" i="45"/>
  <c r="S157" i="45"/>
  <c r="V157" i="45" s="1"/>
  <c r="S10" i="45"/>
  <c r="V10" i="45" s="1"/>
  <c r="S20" i="45"/>
  <c r="V20" i="45" s="1"/>
  <c r="S28" i="45"/>
  <c r="V28" i="45" s="1"/>
  <c r="S36" i="45"/>
  <c r="V36" i="45" s="1"/>
  <c r="S44" i="45"/>
  <c r="V44" i="45" s="1"/>
  <c r="S52" i="45"/>
  <c r="V52" i="45" s="1"/>
  <c r="S61" i="45"/>
  <c r="V61" i="45" s="1"/>
  <c r="S69" i="45"/>
  <c r="V69" i="45" s="1"/>
  <c r="S77" i="45"/>
  <c r="V77" i="45" s="1"/>
  <c r="S85" i="45"/>
  <c r="V85" i="45" s="1"/>
  <c r="S93" i="45"/>
  <c r="V93" i="45" s="1"/>
  <c r="S101" i="45"/>
  <c r="V101" i="45" s="1"/>
  <c r="S109" i="45"/>
  <c r="V109" i="45" s="1"/>
  <c r="S117" i="45"/>
  <c r="S125" i="45"/>
  <c r="V125" i="45" s="1"/>
  <c r="S133" i="45"/>
  <c r="V133" i="45" s="1"/>
  <c r="S141" i="45"/>
  <c r="V141" i="45" s="1"/>
  <c r="S149" i="45"/>
  <c r="V149" i="45" s="1"/>
  <c r="S186" i="45"/>
  <c r="S194" i="45"/>
  <c r="V194" i="45" s="1"/>
  <c r="S202" i="45"/>
  <c r="V202" i="45" s="1"/>
  <c r="S210" i="45"/>
  <c r="S218" i="45"/>
  <c r="S226" i="45"/>
  <c r="V226" i="45" s="1"/>
  <c r="S234" i="45"/>
  <c r="V234" i="45" s="1"/>
  <c r="S242" i="45"/>
  <c r="V242" i="45" s="1"/>
  <c r="S250" i="45"/>
  <c r="V250" i="45" s="1"/>
  <c r="S258" i="45"/>
  <c r="V258" i="45" s="1"/>
  <c r="S267" i="45"/>
  <c r="V267" i="45" s="1"/>
  <c r="S275" i="45"/>
  <c r="S283" i="45"/>
  <c r="V283" i="45" s="1"/>
  <c r="S291" i="45"/>
  <c r="V291" i="45" s="1"/>
  <c r="S299" i="45"/>
  <c r="S307" i="45"/>
  <c r="V307" i="45" s="1"/>
  <c r="S18" i="45"/>
  <c r="V18" i="45" s="1"/>
  <c r="S67" i="45"/>
  <c r="V67" i="45" s="1"/>
  <c r="S107" i="45"/>
  <c r="V107" i="45" s="1"/>
  <c r="S147" i="45"/>
  <c r="V147" i="45" s="1"/>
  <c r="S208" i="45"/>
  <c r="V208" i="45" s="1"/>
  <c r="S256" i="45"/>
  <c r="S297" i="45"/>
  <c r="V297" i="45" s="1"/>
  <c r="S51" i="45"/>
  <c r="V51" i="45" s="1"/>
  <c r="S132" i="45"/>
  <c r="V132" i="45" s="1"/>
  <c r="S193" i="45"/>
  <c r="V193" i="45" s="1"/>
  <c r="S241" i="45"/>
  <c r="S290" i="45"/>
  <c r="S312" i="45"/>
  <c r="V312" i="45" s="1"/>
  <c r="S21" i="45"/>
  <c r="S29" i="45"/>
  <c r="S37" i="45"/>
  <c r="V37" i="45" s="1"/>
  <c r="S45" i="45"/>
  <c r="V45" i="45" s="1"/>
  <c r="S54" i="45"/>
  <c r="V54" i="45" s="1"/>
  <c r="S62" i="45"/>
  <c r="V62" i="45" s="1"/>
  <c r="S70" i="45"/>
  <c r="V70" i="45" s="1"/>
  <c r="S78" i="45"/>
  <c r="S86" i="45"/>
  <c r="S94" i="45"/>
  <c r="V94" i="45" s="1"/>
  <c r="S102" i="45"/>
  <c r="V102" i="45" s="1"/>
  <c r="S110" i="45"/>
  <c r="V110" i="45" s="1"/>
  <c r="S118" i="45"/>
  <c r="V118" i="45" s="1"/>
  <c r="S126" i="45"/>
  <c r="S134" i="45"/>
  <c r="V134" i="45" s="1"/>
  <c r="S142" i="45"/>
  <c r="V142" i="45" s="1"/>
  <c r="S150" i="45"/>
  <c r="V150" i="45" s="1"/>
  <c r="S187" i="45"/>
  <c r="V187" i="45" s="1"/>
  <c r="S195" i="45"/>
  <c r="S203" i="45"/>
  <c r="S211" i="45"/>
  <c r="V211" i="45" s="1"/>
  <c r="S219" i="45"/>
  <c r="V219" i="45" s="1"/>
  <c r="S227" i="45"/>
  <c r="V227" i="45" s="1"/>
  <c r="S235" i="45"/>
  <c r="S243" i="45"/>
  <c r="S251" i="45"/>
  <c r="S259" i="45"/>
  <c r="S268" i="45"/>
  <c r="V268" i="45" s="1"/>
  <c r="S276" i="45"/>
  <c r="V276" i="45" s="1"/>
  <c r="S284" i="45"/>
  <c r="V284" i="45" s="1"/>
  <c r="S292" i="45"/>
  <c r="S300" i="45"/>
  <c r="V300" i="45" s="1"/>
  <c r="S308" i="45"/>
  <c r="V308" i="45" s="1"/>
  <c r="S42" i="45"/>
  <c r="V42" i="45" s="1"/>
  <c r="S59" i="45"/>
  <c r="V59" i="45" s="1"/>
  <c r="S91" i="45"/>
  <c r="V91" i="45" s="1"/>
  <c r="S131" i="45"/>
  <c r="V131" i="45" s="1"/>
  <c r="S184" i="45"/>
  <c r="V184" i="45" s="1"/>
  <c r="S224" i="45"/>
  <c r="V224" i="45" s="1"/>
  <c r="S273" i="45"/>
  <c r="V273" i="45" s="1"/>
  <c r="S43" i="45"/>
  <c r="V43" i="45" s="1"/>
  <c r="S124" i="45"/>
  <c r="V124" i="45" s="1"/>
  <c r="S201" i="45"/>
  <c r="V201" i="45" s="1"/>
  <c r="S249" i="45"/>
  <c r="V249" i="45" s="1"/>
  <c r="S298" i="45"/>
  <c r="V298" i="45" s="1"/>
  <c r="S14" i="45"/>
  <c r="V14" i="45" s="1"/>
  <c r="S22" i="45"/>
  <c r="V22" i="45" s="1"/>
  <c r="S30" i="45"/>
  <c r="V30" i="45" s="1"/>
  <c r="S38" i="45"/>
  <c r="S46" i="45"/>
  <c r="V46" i="45" s="1"/>
  <c r="S55" i="45"/>
  <c r="V55" i="45" s="1"/>
  <c r="S63" i="45"/>
  <c r="V63" i="45" s="1"/>
  <c r="S71" i="45"/>
  <c r="V71" i="45" s="1"/>
  <c r="S79" i="45"/>
  <c r="V79" i="45" s="1"/>
  <c r="S87" i="45"/>
  <c r="V87" i="45" s="1"/>
  <c r="S95" i="45"/>
  <c r="S103" i="45"/>
  <c r="S111" i="45"/>
  <c r="V111" i="45" s="1"/>
  <c r="S119" i="45"/>
  <c r="V119" i="45" s="1"/>
  <c r="S127" i="45"/>
  <c r="V127" i="45" s="1"/>
  <c r="S135" i="45"/>
  <c r="V135" i="45" s="1"/>
  <c r="S143" i="45"/>
  <c r="V143" i="45" s="1"/>
  <c r="S151" i="45"/>
  <c r="V151" i="45" s="1"/>
  <c r="S188" i="45"/>
  <c r="S196" i="45"/>
  <c r="V196" i="45" s="1"/>
  <c r="S204" i="45"/>
  <c r="V204" i="45" s="1"/>
  <c r="S212" i="45"/>
  <c r="V212" i="45" s="1"/>
  <c r="S220" i="45"/>
  <c r="V220" i="45" s="1"/>
  <c r="S228" i="45"/>
  <c r="V228" i="45" s="1"/>
  <c r="S236" i="45"/>
  <c r="V236" i="45" s="1"/>
  <c r="S244" i="45"/>
  <c r="V244" i="45" s="1"/>
  <c r="S252" i="45"/>
  <c r="V252" i="45" s="1"/>
  <c r="S260" i="45"/>
  <c r="V260" i="45" s="1"/>
  <c r="S269" i="45"/>
  <c r="V269" i="45" s="1"/>
  <c r="S277" i="45"/>
  <c r="V277" i="45" s="1"/>
  <c r="S285" i="45"/>
  <c r="V285" i="45" s="1"/>
  <c r="S293" i="45"/>
  <c r="V293" i="45" s="1"/>
  <c r="S301" i="45"/>
  <c r="V301" i="45" s="1"/>
  <c r="S309" i="45"/>
  <c r="S50" i="45"/>
  <c r="V50" i="45" s="1"/>
  <c r="S83" i="45"/>
  <c r="V83" i="45" s="1"/>
  <c r="S123" i="45"/>
  <c r="V123" i="45" s="1"/>
  <c r="S200" i="45"/>
  <c r="V200" i="45" s="1"/>
  <c r="S240" i="45"/>
  <c r="V240" i="45" s="1"/>
  <c r="S289" i="45"/>
  <c r="V289" i="45" s="1"/>
  <c r="S9" i="45"/>
  <c r="V9" i="45" s="1"/>
  <c r="S27" i="45"/>
  <c r="S68" i="45"/>
  <c r="V68" i="45" s="1"/>
  <c r="S92" i="45"/>
  <c r="V92" i="45" s="1"/>
  <c r="S100" i="45"/>
  <c r="V100" i="45" s="1"/>
  <c r="S116" i="45"/>
  <c r="V116" i="45" s="1"/>
  <c r="S185" i="45"/>
  <c r="V185" i="45" s="1"/>
  <c r="S233" i="45"/>
  <c r="S282" i="45"/>
  <c r="V282" i="45" s="1"/>
  <c r="S15" i="45"/>
  <c r="V15" i="45" s="1"/>
  <c r="S23" i="45"/>
  <c r="V23" i="45" s="1"/>
  <c r="S31" i="45"/>
  <c r="V31" i="45" s="1"/>
  <c r="S39" i="45"/>
  <c r="V39" i="45" s="1"/>
  <c r="S47" i="45"/>
  <c r="V47" i="45" s="1"/>
  <c r="S56" i="45"/>
  <c r="V56" i="45" s="1"/>
  <c r="S64" i="45"/>
  <c r="S72" i="45"/>
  <c r="S80" i="45"/>
  <c r="V80" i="45" s="1"/>
  <c r="S88" i="45"/>
  <c r="V88" i="45" s="1"/>
  <c r="S96" i="45"/>
  <c r="V96" i="45" s="1"/>
  <c r="S104" i="45"/>
  <c r="V104" i="45" s="1"/>
  <c r="S112" i="45"/>
  <c r="S120" i="45"/>
  <c r="V120" i="45" s="1"/>
  <c r="S128" i="45"/>
  <c r="V128" i="45" s="1"/>
  <c r="S136" i="45"/>
  <c r="V136" i="45" s="1"/>
  <c r="S144" i="45"/>
  <c r="V144" i="45" s="1"/>
  <c r="S152" i="45"/>
  <c r="V152" i="45" s="1"/>
  <c r="S189" i="45"/>
  <c r="V189" i="45" s="1"/>
  <c r="S197" i="45"/>
  <c r="S205" i="45"/>
  <c r="V205" i="45" s="1"/>
  <c r="S213" i="45"/>
  <c r="V213" i="45" s="1"/>
  <c r="S221" i="45"/>
  <c r="V221" i="45" s="1"/>
  <c r="S229" i="45"/>
  <c r="V229" i="45" s="1"/>
  <c r="S237" i="45"/>
  <c r="S245" i="45"/>
  <c r="S253" i="45"/>
  <c r="V253" i="45" s="1"/>
  <c r="S261" i="45"/>
  <c r="V261" i="45" s="1"/>
  <c r="S270" i="45"/>
  <c r="S278" i="45"/>
  <c r="V278" i="45" s="1"/>
  <c r="S286" i="45"/>
  <c r="S294" i="45"/>
  <c r="V294" i="45" s="1"/>
  <c r="S302" i="45"/>
  <c r="S311" i="45"/>
  <c r="S139" i="45"/>
  <c r="V139" i="45" s="1"/>
  <c r="S248" i="45"/>
  <c r="V248" i="45" s="1"/>
  <c r="S305" i="45"/>
  <c r="V305" i="45" s="1"/>
  <c r="S19" i="45"/>
  <c r="V19" i="45" s="1"/>
  <c r="S60" i="45"/>
  <c r="S84" i="45"/>
  <c r="V84" i="45" s="1"/>
  <c r="S108" i="45"/>
  <c r="S148" i="45"/>
  <c r="S217" i="45"/>
  <c r="V217" i="45" s="1"/>
  <c r="S274" i="45"/>
  <c r="V274" i="45" s="1"/>
  <c r="S310" i="45"/>
  <c r="V310" i="45" s="1"/>
  <c r="S16" i="45"/>
  <c r="V16" i="45" s="1"/>
  <c r="S24" i="45"/>
  <c r="V24" i="45" s="1"/>
  <c r="S32" i="45"/>
  <c r="S40" i="45"/>
  <c r="V40" i="45" s="1"/>
  <c r="S48" i="45"/>
  <c r="V48" i="45" s="1"/>
  <c r="S57" i="45"/>
  <c r="V57" i="45" s="1"/>
  <c r="S65" i="45"/>
  <c r="V65" i="45" s="1"/>
  <c r="S73" i="45"/>
  <c r="V73" i="45" s="1"/>
  <c r="S81" i="45"/>
  <c r="V81" i="45" s="1"/>
  <c r="S89" i="45"/>
  <c r="V89" i="45" s="1"/>
  <c r="S97" i="45"/>
  <c r="S105" i="45"/>
  <c r="V105" i="45" s="1"/>
  <c r="S113" i="45"/>
  <c r="V113" i="45" s="1"/>
  <c r="S121" i="45"/>
  <c r="V121" i="45" s="1"/>
  <c r="S129" i="45"/>
  <c r="V129" i="45" s="1"/>
  <c r="S137" i="45"/>
  <c r="V137" i="45" s="1"/>
  <c r="S145" i="45"/>
  <c r="V145" i="45" s="1"/>
  <c r="S153" i="45"/>
  <c r="V153" i="45" s="1"/>
  <c r="S190" i="45"/>
  <c r="S198" i="45"/>
  <c r="V198" i="45" s="1"/>
  <c r="S206" i="45"/>
  <c r="V206" i="45" s="1"/>
  <c r="S214" i="45"/>
  <c r="V214" i="45" s="1"/>
  <c r="S222" i="45"/>
  <c r="V222" i="45" s="1"/>
  <c r="S230" i="45"/>
  <c r="V230" i="45" s="1"/>
  <c r="S238" i="45"/>
  <c r="V238" i="45" s="1"/>
  <c r="S246" i="45"/>
  <c r="V246" i="45" s="1"/>
  <c r="S254" i="45"/>
  <c r="S262" i="45"/>
  <c r="V262" i="45" s="1"/>
  <c r="S271" i="45"/>
  <c r="V271" i="45" s="1"/>
  <c r="S279" i="45"/>
  <c r="V279" i="45" s="1"/>
  <c r="S287" i="45"/>
  <c r="V287" i="45" s="1"/>
  <c r="S295" i="45"/>
  <c r="V295" i="45" s="1"/>
  <c r="S303" i="45"/>
  <c r="V303" i="45" s="1"/>
  <c r="S313" i="45"/>
  <c r="S26" i="45"/>
  <c r="V26" i="45" s="1"/>
  <c r="S99" i="45"/>
  <c r="V99" i="45" s="1"/>
  <c r="S155" i="45"/>
  <c r="V155" i="45" s="1"/>
  <c r="S216" i="45"/>
  <c r="V216" i="45" s="1"/>
  <c r="S265" i="45"/>
  <c r="S35" i="45"/>
  <c r="V35" i="45" s="1"/>
  <c r="S140" i="45"/>
  <c r="V140" i="45" s="1"/>
  <c r="S209" i="45"/>
  <c r="V209" i="45" s="1"/>
  <c r="S266" i="45"/>
  <c r="V266" i="45" s="1"/>
  <c r="S17" i="45"/>
  <c r="V17" i="45" s="1"/>
  <c r="S25" i="45"/>
  <c r="V25" i="45" s="1"/>
  <c r="S33" i="45"/>
  <c r="V33" i="45" s="1"/>
  <c r="S41" i="45"/>
  <c r="V41" i="45" s="1"/>
  <c r="S49" i="45"/>
  <c r="V49" i="45" s="1"/>
  <c r="S58" i="45"/>
  <c r="V58" i="45" s="1"/>
  <c r="S66" i="45"/>
  <c r="S74" i="45"/>
  <c r="V74" i="45" s="1"/>
  <c r="S82" i="45"/>
  <c r="V82" i="45" s="1"/>
  <c r="S90" i="45"/>
  <c r="V90" i="45" s="1"/>
  <c r="S98" i="45"/>
  <c r="V98" i="45" s="1"/>
  <c r="S106" i="45"/>
  <c r="S114" i="45"/>
  <c r="V114" i="45" s="1"/>
  <c r="S122" i="45"/>
  <c r="V122" i="45" s="1"/>
  <c r="S130" i="45"/>
  <c r="S138" i="45"/>
  <c r="S146" i="45"/>
  <c r="V146" i="45" s="1"/>
  <c r="S154" i="45"/>
  <c r="V154" i="45" s="1"/>
  <c r="S191" i="45"/>
  <c r="V191" i="45" s="1"/>
  <c r="S199" i="45"/>
  <c r="S207" i="45"/>
  <c r="V207" i="45" s="1"/>
  <c r="S215" i="45"/>
  <c r="S223" i="45"/>
  <c r="V223" i="45" s="1"/>
  <c r="S231" i="45"/>
  <c r="S239" i="45"/>
  <c r="S247" i="45"/>
  <c r="S255" i="45"/>
  <c r="V255" i="45" s="1"/>
  <c r="S263" i="45"/>
  <c r="V263" i="45" s="1"/>
  <c r="S272" i="45"/>
  <c r="V272" i="45" s="1"/>
  <c r="S280" i="45"/>
  <c r="S288" i="45"/>
  <c r="V288" i="45" s="1"/>
  <c r="S296" i="45"/>
  <c r="S304" i="45"/>
  <c r="V304" i="45" s="1"/>
  <c r="S314" i="45"/>
  <c r="V314" i="45" s="1"/>
  <c r="S34" i="45"/>
  <c r="V34" i="45" s="1"/>
  <c r="S75" i="45"/>
  <c r="V75" i="45" s="1"/>
  <c r="S115" i="45"/>
  <c r="V115" i="45" s="1"/>
  <c r="S192" i="45"/>
  <c r="V192" i="45" s="1"/>
  <c r="S232" i="45"/>
  <c r="V232" i="45" s="1"/>
  <c r="S281" i="45"/>
  <c r="V281" i="45" s="1"/>
  <c r="S76" i="45"/>
  <c r="V76" i="45" s="1"/>
  <c r="S225" i="45"/>
  <c r="V225" i="45" s="1"/>
  <c r="S257" i="45"/>
  <c r="V257" i="45" s="1"/>
  <c r="S306" i="45"/>
  <c r="V306" i="45" s="1"/>
  <c r="K10" i="42"/>
  <c r="L211" i="45" s="1"/>
  <c r="M211" i="45" s="1"/>
  <c r="K34" i="42"/>
  <c r="L150" i="45" s="1"/>
  <c r="M150" i="45" s="1"/>
  <c r="K42" i="42"/>
  <c r="L191" i="45" s="1"/>
  <c r="M191" i="45" s="1"/>
  <c r="K50" i="42"/>
  <c r="L103" i="45" s="1"/>
  <c r="M103" i="45" s="1"/>
  <c r="K56" i="42"/>
  <c r="L114" i="45" s="1"/>
  <c r="K88" i="42"/>
  <c r="L258" i="45" s="1"/>
  <c r="K67" i="42"/>
  <c r="L63" i="45" s="1"/>
  <c r="M63" i="45" s="1"/>
  <c r="K76" i="42"/>
  <c r="L208" i="45" s="1"/>
  <c r="M208" i="45" s="1"/>
  <c r="K92" i="42"/>
  <c r="L182" i="45" s="1"/>
  <c r="M182" i="45" s="1"/>
  <c r="K98" i="42"/>
  <c r="L295" i="45" s="1"/>
  <c r="M295" i="45" s="1"/>
  <c r="K33" i="42"/>
  <c r="L149" i="45" s="1"/>
  <c r="M149" i="45" s="1"/>
  <c r="K87" i="42"/>
  <c r="K31" i="42"/>
  <c r="L28" i="45" s="1"/>
  <c r="K39" i="42"/>
  <c r="L238" i="45" s="1"/>
  <c r="K48" i="42"/>
  <c r="K77" i="42"/>
  <c r="L214" i="45" s="1"/>
  <c r="M214" i="45" s="1"/>
  <c r="K93" i="42"/>
  <c r="L12" i="45" s="1"/>
  <c r="K99" i="42"/>
  <c r="L278" i="45" s="1"/>
  <c r="M278" i="45" s="1"/>
  <c r="C4" i="46"/>
  <c r="K7" i="42"/>
  <c r="L87" i="45" s="1"/>
  <c r="M87" i="45" s="1"/>
  <c r="K25" i="42"/>
  <c r="L293" i="45" s="1"/>
  <c r="K30" i="42"/>
  <c r="L266" i="45" s="1"/>
  <c r="M266" i="45" s="1"/>
  <c r="K38" i="42"/>
  <c r="L151" i="45" s="1"/>
  <c r="M151" i="45" s="1"/>
  <c r="K47" i="42"/>
  <c r="L104" i="45" s="1"/>
  <c r="M104" i="45" s="1"/>
  <c r="K91" i="42"/>
  <c r="L120" i="45" s="1"/>
  <c r="K97" i="42"/>
  <c r="L20" i="45" s="1"/>
  <c r="K12" i="42"/>
  <c r="L215" i="45" s="1"/>
  <c r="M215" i="45" s="1"/>
  <c r="K18" i="42"/>
  <c r="L43" i="45" s="1"/>
  <c r="M43" i="45" s="1"/>
  <c r="K11" i="42"/>
  <c r="L216" i="45" s="1"/>
  <c r="K35" i="42"/>
  <c r="L141" i="45" s="1"/>
  <c r="M141" i="45" s="1"/>
  <c r="K43" i="42"/>
  <c r="L67" i="45" s="1"/>
  <c r="M67" i="45" s="1"/>
  <c r="K51" i="42"/>
  <c r="L320" i="45" s="1"/>
  <c r="M320" i="45" s="1"/>
  <c r="K61" i="42"/>
  <c r="L99" i="45" s="1"/>
  <c r="M99" i="45" s="1"/>
  <c r="K74" i="42"/>
  <c r="L301" i="45" s="1"/>
  <c r="M301" i="45" s="1"/>
  <c r="K89" i="42"/>
  <c r="L255" i="45" s="1"/>
  <c r="M255" i="45" s="1"/>
  <c r="S8" i="45"/>
  <c r="J67" i="42"/>
  <c r="N63" i="45" s="1"/>
  <c r="N1" i="46"/>
  <c r="N4" i="46" s="1"/>
  <c r="O182" i="45" l="1"/>
  <c r="L132" i="45"/>
  <c r="L280" i="45"/>
  <c r="M280" i="45" s="1"/>
  <c r="O280" i="45" s="1"/>
  <c r="P280" i="45" s="1"/>
  <c r="L303" i="45"/>
  <c r="L257" i="45"/>
  <c r="M257" i="45" s="1"/>
  <c r="O225" i="45"/>
  <c r="M19" i="45"/>
  <c r="O19" i="45" s="1"/>
  <c r="P19" i="45" s="1"/>
  <c r="M12" i="45"/>
  <c r="O12" i="45" s="1"/>
  <c r="P12" i="45" s="1"/>
  <c r="O200" i="45"/>
  <c r="P200" i="45" s="1"/>
  <c r="O48" i="45"/>
  <c r="P48" i="45" s="1"/>
  <c r="L79" i="45"/>
  <c r="M79" i="45" s="1"/>
  <c r="L288" i="45"/>
  <c r="M288" i="45" s="1"/>
  <c r="L210" i="45"/>
  <c r="L180" i="45"/>
  <c r="M180" i="45" s="1"/>
  <c r="O43" i="45"/>
  <c r="P43" i="45" s="1"/>
  <c r="O87" i="45"/>
  <c r="P87" i="45" s="1"/>
  <c r="O103" i="45"/>
  <c r="P103" i="45" s="1"/>
  <c r="O249" i="45"/>
  <c r="M21" i="45"/>
  <c r="O21" i="45" s="1"/>
  <c r="P21" i="45" s="1"/>
  <c r="L96" i="45"/>
  <c r="M96" i="45" s="1"/>
  <c r="O96" i="45" s="1"/>
  <c r="L275" i="45"/>
  <c r="M275" i="45" s="1"/>
  <c r="O309" i="45"/>
  <c r="P309" i="45" s="1"/>
  <c r="L246" i="45"/>
  <c r="M246" i="45" s="1"/>
  <c r="O246" i="45" s="1"/>
  <c r="P246" i="45" s="1"/>
  <c r="O141" i="45"/>
  <c r="P141" i="45" s="1"/>
  <c r="O41" i="45"/>
  <c r="P41" i="45" s="1"/>
  <c r="O134" i="45"/>
  <c r="P134" i="45" s="1"/>
  <c r="O85" i="45"/>
  <c r="P85" i="45" s="1"/>
  <c r="O176" i="45"/>
  <c r="P176" i="45" s="1"/>
  <c r="O177" i="45"/>
  <c r="P177" i="45" s="1"/>
  <c r="L325" i="45"/>
  <c r="O311" i="45"/>
  <c r="P311" i="45" s="1"/>
  <c r="O189" i="45"/>
  <c r="P189" i="45" s="1"/>
  <c r="O301" i="45"/>
  <c r="P301" i="45" s="1"/>
  <c r="O278" i="45"/>
  <c r="P278" i="45" s="1"/>
  <c r="O150" i="45"/>
  <c r="P150" i="45" s="1"/>
  <c r="M11" i="45"/>
  <c r="O11" i="45" s="1"/>
  <c r="P11" i="45" s="1"/>
  <c r="O312" i="45"/>
  <c r="P312" i="45" s="1"/>
  <c r="L95" i="45"/>
  <c r="M95" i="45" s="1"/>
  <c r="L224" i="45"/>
  <c r="M224" i="45" s="1"/>
  <c r="O224" i="45" s="1"/>
  <c r="P224" i="45" s="1"/>
  <c r="L327" i="45"/>
  <c r="M327" i="45" s="1"/>
  <c r="O266" i="45"/>
  <c r="P266" i="45" s="1"/>
  <c r="M28" i="45"/>
  <c r="O28" i="45" s="1"/>
  <c r="P28" i="45" s="1"/>
  <c r="O215" i="45"/>
  <c r="P215" i="45" s="1"/>
  <c r="O113" i="45"/>
  <c r="P113" i="45" s="1"/>
  <c r="M20" i="45"/>
  <c r="O20" i="45" s="1"/>
  <c r="P20" i="45" s="1"/>
  <c r="O99" i="45"/>
  <c r="P99" i="45" s="1"/>
  <c r="O211" i="45"/>
  <c r="P211" i="45" s="1"/>
  <c r="O328" i="45"/>
  <c r="P328" i="45" s="1"/>
  <c r="L314" i="45"/>
  <c r="M314" i="45" s="1"/>
  <c r="O314" i="45" s="1"/>
  <c r="P314" i="45" s="1"/>
  <c r="L27" i="45"/>
  <c r="L321" i="45"/>
  <c r="M321" i="45" s="1"/>
  <c r="O55" i="45"/>
  <c r="P55" i="45" s="1"/>
  <c r="L45" i="45"/>
  <c r="M45" i="45" s="1"/>
  <c r="N60" i="45"/>
  <c r="O205" i="45"/>
  <c r="P205" i="45" s="1"/>
  <c r="O149" i="45"/>
  <c r="P149" i="45" s="1"/>
  <c r="O104" i="45"/>
  <c r="P104" i="45" s="1"/>
  <c r="O208" i="45"/>
  <c r="P208" i="45" s="1"/>
  <c r="M32" i="45"/>
  <c r="O32" i="45" s="1"/>
  <c r="P32" i="45" s="1"/>
  <c r="L284" i="45"/>
  <c r="M284" i="45" s="1"/>
  <c r="L247" i="45"/>
  <c r="M247" i="45" s="1"/>
  <c r="L109" i="45"/>
  <c r="M109" i="45" s="1"/>
  <c r="O89" i="45"/>
  <c r="P89" i="45" s="1"/>
  <c r="O255" i="45"/>
  <c r="P255" i="45" s="1"/>
  <c r="O191" i="45"/>
  <c r="P191" i="45" s="1"/>
  <c r="O320" i="45"/>
  <c r="P320" i="45" s="1"/>
  <c r="O214" i="45"/>
  <c r="P214" i="45" s="1"/>
  <c r="O199" i="45"/>
  <c r="P199" i="45" s="1"/>
  <c r="O38" i="45"/>
  <c r="P38" i="45" s="1"/>
  <c r="O67" i="45"/>
  <c r="P67" i="45" s="1"/>
  <c r="O151" i="45"/>
  <c r="P151" i="45" s="1"/>
  <c r="O63" i="45"/>
  <c r="P63" i="45" s="1"/>
  <c r="O310" i="45"/>
  <c r="P310" i="45" s="1"/>
  <c r="L54" i="45"/>
  <c r="M54" i="45" s="1"/>
  <c r="O54" i="45" s="1"/>
  <c r="P54" i="45" s="1"/>
  <c r="P182" i="45"/>
  <c r="P249" i="45"/>
  <c r="P143" i="45"/>
  <c r="M216" i="45"/>
  <c r="M293" i="45"/>
  <c r="M114" i="45"/>
  <c r="M258" i="45"/>
  <c r="M267" i="45"/>
  <c r="M238" i="45"/>
  <c r="M313" i="45"/>
  <c r="M90" i="45"/>
  <c r="M120" i="45"/>
  <c r="M46" i="45"/>
  <c r="M303" i="45"/>
  <c r="M202" i="45"/>
  <c r="L298" i="45"/>
  <c r="M298" i="45" s="1"/>
  <c r="L300" i="45"/>
  <c r="M300" i="45" s="1"/>
  <c r="L33" i="45"/>
  <c r="M33" i="45" s="1"/>
  <c r="L290" i="45"/>
  <c r="M290" i="45" s="1"/>
  <c r="L131" i="45"/>
  <c r="M131" i="45" s="1"/>
  <c r="L60" i="45"/>
  <c r="M60" i="45" s="1"/>
  <c r="L124" i="45"/>
  <c r="M124" i="45" s="1"/>
  <c r="L188" i="45"/>
  <c r="M188" i="45" s="1"/>
  <c r="L317" i="45"/>
  <c r="M317" i="45" s="1"/>
  <c r="L254" i="45"/>
  <c r="M254" i="45" s="1"/>
  <c r="L319" i="45"/>
  <c r="M319" i="45" s="1"/>
  <c r="L17" i="45"/>
  <c r="L118" i="45"/>
  <c r="M118" i="45" s="1"/>
  <c r="L15" i="45"/>
  <c r="L276" i="45"/>
  <c r="M276" i="45" s="1"/>
  <c r="L34" i="45"/>
  <c r="L9" i="45"/>
  <c r="L201" i="45"/>
  <c r="M201" i="45" s="1"/>
  <c r="L24" i="45"/>
  <c r="M24" i="45" s="1"/>
  <c r="O24" i="45" s="1"/>
  <c r="L203" i="45"/>
  <c r="M203" i="45" s="1"/>
  <c r="L240" i="45"/>
  <c r="M240" i="45" s="1"/>
  <c r="L119" i="45"/>
  <c r="M119" i="45" s="1"/>
  <c r="L223" i="45"/>
  <c r="M223" i="45" s="1"/>
  <c r="L322" i="45"/>
  <c r="M322" i="45" s="1"/>
  <c r="L35" i="45"/>
  <c r="M35" i="45" s="1"/>
  <c r="L292" i="45"/>
  <c r="M292" i="45" s="1"/>
  <c r="L106" i="45"/>
  <c r="L299" i="45"/>
  <c r="L140" i="45"/>
  <c r="M140" i="45" s="1"/>
  <c r="L204" i="45"/>
  <c r="M204" i="45" s="1"/>
  <c r="L117" i="45"/>
  <c r="M117" i="45" s="1"/>
  <c r="L245" i="45"/>
  <c r="M245" i="45" s="1"/>
  <c r="L14" i="45"/>
  <c r="M14" i="45" s="1"/>
  <c r="O14" i="45" s="1"/>
  <c r="L78" i="45"/>
  <c r="L142" i="45"/>
  <c r="L271" i="45"/>
  <c r="L291" i="45"/>
  <c r="M132" i="45"/>
  <c r="M325" i="45"/>
  <c r="L23" i="45"/>
  <c r="L40" i="45"/>
  <c r="M40" i="45" s="1"/>
  <c r="L25" i="45"/>
  <c r="L217" i="45"/>
  <c r="M217" i="45" s="1"/>
  <c r="L91" i="45"/>
  <c r="M91" i="45" s="1"/>
  <c r="L256" i="45"/>
  <c r="M256" i="45" s="1"/>
  <c r="L281" i="45"/>
  <c r="L81" i="45"/>
  <c r="M81" i="45" s="1"/>
  <c r="L88" i="45"/>
  <c r="L111" i="45"/>
  <c r="M111" i="45" s="1"/>
  <c r="L179" i="45"/>
  <c r="M179" i="45" s="1"/>
  <c r="L242" i="45"/>
  <c r="L84" i="45"/>
  <c r="M84" i="45" s="1"/>
  <c r="L212" i="45"/>
  <c r="M212" i="45" s="1"/>
  <c r="L277" i="45"/>
  <c r="M277" i="45" s="1"/>
  <c r="L61" i="45"/>
  <c r="M61" i="45" s="1"/>
  <c r="L318" i="45"/>
  <c r="M318" i="45" s="1"/>
  <c r="L22" i="45"/>
  <c r="L86" i="45"/>
  <c r="M86" i="45" s="1"/>
  <c r="P96" i="45"/>
  <c r="L105" i="45"/>
  <c r="M105" i="45" s="1"/>
  <c r="L107" i="45"/>
  <c r="M107" i="45" s="1"/>
  <c r="L296" i="45"/>
  <c r="M296" i="45" s="1"/>
  <c r="L272" i="45"/>
  <c r="M272" i="45" s="1"/>
  <c r="L16" i="45"/>
  <c r="L273" i="45"/>
  <c r="M273" i="45" s="1"/>
  <c r="L304" i="45"/>
  <c r="M304" i="45" s="1"/>
  <c r="P225" i="45"/>
  <c r="M152" i="45"/>
  <c r="O152" i="45" s="1"/>
  <c r="P152" i="45" s="1"/>
  <c r="L324" i="45"/>
  <c r="M324" i="45" s="1"/>
  <c r="L250" i="45"/>
  <c r="L92" i="45"/>
  <c r="M92" i="45" s="1"/>
  <c r="L133" i="45"/>
  <c r="M133" i="45" s="1"/>
  <c r="L326" i="45"/>
  <c r="M326" i="45" s="1"/>
  <c r="M210" i="45"/>
  <c r="L49" i="45"/>
  <c r="M49" i="45" s="1"/>
  <c r="L237" i="45"/>
  <c r="M237" i="45" s="1"/>
  <c r="L248" i="45"/>
  <c r="L251" i="45"/>
  <c r="M251" i="45" s="1"/>
  <c r="L241" i="45"/>
  <c r="M241" i="45" s="1"/>
  <c r="L207" i="45"/>
  <c r="M207" i="45" s="1"/>
  <c r="L83" i="45"/>
  <c r="M83" i="45" s="1"/>
  <c r="L323" i="45"/>
  <c r="L36" i="45"/>
  <c r="L100" i="45"/>
  <c r="L13" i="45"/>
  <c r="L270" i="45"/>
  <c r="M270" i="45" s="1"/>
  <c r="L102" i="45"/>
  <c r="M102" i="45" s="1"/>
  <c r="L265" i="45"/>
  <c r="M265" i="45" s="1"/>
  <c r="L121" i="45"/>
  <c r="M121" i="45" s="1"/>
  <c r="L139" i="45"/>
  <c r="M139" i="45" s="1"/>
  <c r="L268" i="45"/>
  <c r="M268" i="45" s="1"/>
  <c r="L239" i="45"/>
  <c r="M239" i="45" s="1"/>
  <c r="L108" i="45"/>
  <c r="M108" i="45" s="1"/>
  <c r="L110" i="45"/>
  <c r="N85" i="46"/>
  <c r="N83" i="46"/>
  <c r="N82" i="46"/>
  <c r="N84" i="46"/>
  <c r="N88" i="46"/>
  <c r="N86" i="46"/>
  <c r="N87" i="46"/>
  <c r="M85" i="46"/>
  <c r="M84" i="46"/>
  <c r="M82" i="46"/>
  <c r="M83" i="46"/>
  <c r="M87" i="46"/>
  <c r="M88" i="46"/>
  <c r="M86" i="46"/>
  <c r="C86" i="46"/>
  <c r="C87" i="46"/>
  <c r="C85" i="46"/>
  <c r="C82" i="46"/>
  <c r="C88" i="46"/>
  <c r="C83" i="46"/>
  <c r="C84" i="46"/>
  <c r="C80" i="46"/>
  <c r="C79" i="46"/>
  <c r="C78" i="46"/>
  <c r="C81" i="46"/>
  <c r="C75" i="46"/>
  <c r="C76" i="46"/>
  <c r="C77" i="46"/>
  <c r="N78" i="46"/>
  <c r="N79" i="46"/>
  <c r="N75" i="46"/>
  <c r="N77" i="46"/>
  <c r="N81" i="46"/>
  <c r="N80" i="46"/>
  <c r="N76" i="46"/>
  <c r="M78" i="46"/>
  <c r="M79" i="46"/>
  <c r="M75" i="46"/>
  <c r="M80" i="46"/>
  <c r="M81" i="46"/>
  <c r="M76" i="46"/>
  <c r="M77" i="46"/>
  <c r="M71" i="46"/>
  <c r="M69" i="46"/>
  <c r="M72" i="46"/>
  <c r="M70" i="46"/>
  <c r="M63" i="46"/>
  <c r="M61" i="46"/>
  <c r="M65" i="46"/>
  <c r="M62" i="46"/>
  <c r="M60" i="46"/>
  <c r="M67" i="46"/>
  <c r="M73" i="46"/>
  <c r="M68" i="46"/>
  <c r="M59" i="46"/>
  <c r="M66" i="46"/>
  <c r="M64" i="46"/>
  <c r="M74" i="46"/>
  <c r="C71" i="46"/>
  <c r="C69" i="46"/>
  <c r="C68" i="46"/>
  <c r="C66" i="46"/>
  <c r="C65" i="46"/>
  <c r="C74" i="46"/>
  <c r="C72" i="46"/>
  <c r="C59" i="46"/>
  <c r="C62" i="46"/>
  <c r="C63" i="46"/>
  <c r="C67" i="46"/>
  <c r="C73" i="46"/>
  <c r="C64" i="46"/>
  <c r="C60" i="46"/>
  <c r="C61" i="46"/>
  <c r="C70" i="46"/>
  <c r="N70" i="46"/>
  <c r="N69" i="46"/>
  <c r="N68" i="46"/>
  <c r="N71" i="46"/>
  <c r="N60" i="46"/>
  <c r="N64" i="46"/>
  <c r="N63" i="46"/>
  <c r="N62" i="46"/>
  <c r="N61" i="46"/>
  <c r="N59" i="46"/>
  <c r="N66" i="46"/>
  <c r="N73" i="46"/>
  <c r="N65" i="46"/>
  <c r="N67" i="46"/>
  <c r="N74" i="46"/>
  <c r="N72" i="46"/>
  <c r="B23" i="50"/>
  <c r="D22" i="48"/>
  <c r="AL23" i="44"/>
  <c r="O1" i="46"/>
  <c r="O4" i="46" s="1"/>
  <c r="O275" i="45" l="1"/>
  <c r="P275" i="45" s="1"/>
  <c r="O239" i="45"/>
  <c r="P239" i="45" s="1"/>
  <c r="M13" i="45"/>
  <c r="O13" i="45" s="1"/>
  <c r="P13" i="45" s="1"/>
  <c r="M16" i="45"/>
  <c r="O16" i="45" s="1"/>
  <c r="P16" i="45" s="1"/>
  <c r="O318" i="45"/>
  <c r="P318" i="45" s="1"/>
  <c r="O179" i="45"/>
  <c r="P179" i="45" s="1"/>
  <c r="M25" i="45"/>
  <c r="O25" i="45" s="1"/>
  <c r="P25" i="45" s="1"/>
  <c r="O201" i="45"/>
  <c r="P201" i="45" s="1"/>
  <c r="M17" i="45"/>
  <c r="O17" i="45" s="1"/>
  <c r="P17" i="45" s="1"/>
  <c r="O290" i="45"/>
  <c r="P290" i="45" s="1"/>
  <c r="O90" i="45"/>
  <c r="P90" i="45" s="1"/>
  <c r="O268" i="45"/>
  <c r="P268" i="45" s="1"/>
  <c r="O237" i="45"/>
  <c r="P237" i="45" s="1"/>
  <c r="O324" i="45"/>
  <c r="P324" i="45" s="1"/>
  <c r="O272" i="45"/>
  <c r="P272" i="45" s="1"/>
  <c r="O111" i="45"/>
  <c r="P111" i="45" s="1"/>
  <c r="O40" i="45"/>
  <c r="P40" i="45" s="1"/>
  <c r="O35" i="45"/>
  <c r="P35" i="45" s="1"/>
  <c r="M9" i="45"/>
  <c r="O9" i="45" s="1"/>
  <c r="P9" i="45" s="1"/>
  <c r="O319" i="45"/>
  <c r="P319" i="45" s="1"/>
  <c r="O33" i="45"/>
  <c r="P33" i="45" s="1"/>
  <c r="O313" i="45"/>
  <c r="P313" i="45" s="1"/>
  <c r="O45" i="45"/>
  <c r="P45" i="45" s="1"/>
  <c r="O49" i="45"/>
  <c r="P49" i="45" s="1"/>
  <c r="O121" i="45"/>
  <c r="P121" i="45" s="1"/>
  <c r="O107" i="45"/>
  <c r="P107" i="45" s="1"/>
  <c r="O277" i="45"/>
  <c r="P277" i="45" s="1"/>
  <c r="O81" i="45"/>
  <c r="P81" i="45" s="1"/>
  <c r="O325" i="45"/>
  <c r="P325" i="45" s="1"/>
  <c r="O117" i="45"/>
  <c r="P117" i="45" s="1"/>
  <c r="O223" i="45"/>
  <c r="P223" i="45" s="1"/>
  <c r="O276" i="45"/>
  <c r="P276" i="45" s="1"/>
  <c r="O317" i="45"/>
  <c r="P317" i="45" s="1"/>
  <c r="O267" i="45"/>
  <c r="P267" i="45" s="1"/>
  <c r="O109" i="45"/>
  <c r="P109" i="45" s="1"/>
  <c r="O321" i="45"/>
  <c r="P321" i="45" s="1"/>
  <c r="O61" i="45"/>
  <c r="P61" i="45" s="1"/>
  <c r="M23" i="45"/>
  <c r="O23" i="45" s="1"/>
  <c r="P23" i="45" s="1"/>
  <c r="O245" i="45"/>
  <c r="P245" i="45" s="1"/>
  <c r="O300" i="45"/>
  <c r="P300" i="45" s="1"/>
  <c r="O265" i="45"/>
  <c r="P265" i="45" s="1"/>
  <c r="O83" i="45"/>
  <c r="P83" i="45" s="1"/>
  <c r="O210" i="45"/>
  <c r="P210" i="45" s="1"/>
  <c r="O105" i="45"/>
  <c r="P105" i="45" s="1"/>
  <c r="O212" i="45"/>
  <c r="P212" i="45" s="1"/>
  <c r="O132" i="45"/>
  <c r="P132" i="45" s="1"/>
  <c r="O204" i="45"/>
  <c r="P204" i="45" s="1"/>
  <c r="O119" i="45"/>
  <c r="P119" i="45" s="1"/>
  <c r="M15" i="45"/>
  <c r="O15" i="45" s="1"/>
  <c r="P15" i="45" s="1"/>
  <c r="O188" i="45"/>
  <c r="P188" i="45" s="1"/>
  <c r="O202" i="45"/>
  <c r="P202" i="45" s="1"/>
  <c r="O247" i="45"/>
  <c r="P247" i="45" s="1"/>
  <c r="M27" i="45"/>
  <c r="O27" i="45" s="1"/>
  <c r="P27" i="45" s="1"/>
  <c r="O327" i="45"/>
  <c r="P327" i="45" s="1"/>
  <c r="O180" i="45"/>
  <c r="P180" i="45" s="1"/>
  <c r="O207" i="45"/>
  <c r="P207" i="45" s="1"/>
  <c r="O326" i="45"/>
  <c r="P326" i="45" s="1"/>
  <c r="O84" i="45"/>
  <c r="P84" i="45" s="1"/>
  <c r="O140" i="45"/>
  <c r="P140" i="45" s="1"/>
  <c r="O240" i="45"/>
  <c r="P240" i="45" s="1"/>
  <c r="O124" i="45"/>
  <c r="P124" i="45" s="1"/>
  <c r="O303" i="45"/>
  <c r="P303" i="45" s="1"/>
  <c r="O114" i="45"/>
  <c r="P114" i="45" s="1"/>
  <c r="O284" i="45"/>
  <c r="P284" i="45" s="1"/>
  <c r="O139" i="45"/>
  <c r="P139" i="45" s="1"/>
  <c r="O322" i="45"/>
  <c r="P322" i="45" s="1"/>
  <c r="O102" i="45"/>
  <c r="P102" i="45" s="1"/>
  <c r="O241" i="45"/>
  <c r="P241" i="45" s="1"/>
  <c r="O133" i="45"/>
  <c r="P133" i="45" s="1"/>
  <c r="O304" i="45"/>
  <c r="P304" i="45" s="1"/>
  <c r="O86" i="45"/>
  <c r="P86" i="45" s="1"/>
  <c r="O91" i="45"/>
  <c r="P91" i="45" s="1"/>
  <c r="O203" i="45"/>
  <c r="P203" i="45" s="1"/>
  <c r="O118" i="45"/>
  <c r="P118" i="45" s="1"/>
  <c r="O60" i="45"/>
  <c r="P60" i="45" s="1"/>
  <c r="O46" i="45"/>
  <c r="P46" i="45" s="1"/>
  <c r="O95" i="45"/>
  <c r="P95" i="45" s="1"/>
  <c r="O288" i="45"/>
  <c r="P288" i="45" s="1"/>
  <c r="O254" i="45"/>
  <c r="P254" i="45" s="1"/>
  <c r="O238" i="45"/>
  <c r="P238" i="45" s="1"/>
  <c r="O108" i="45"/>
  <c r="P108" i="45" s="1"/>
  <c r="O270" i="45"/>
  <c r="P270" i="45" s="1"/>
  <c r="O251" i="45"/>
  <c r="P251" i="45" s="1"/>
  <c r="O92" i="45"/>
  <c r="P92" i="45" s="1"/>
  <c r="O273" i="45"/>
  <c r="P273" i="45" s="1"/>
  <c r="M22" i="45"/>
  <c r="O22" i="45" s="1"/>
  <c r="P22" i="45" s="1"/>
  <c r="O217" i="45"/>
  <c r="P217" i="45" s="1"/>
  <c r="O131" i="45"/>
  <c r="P131" i="45" s="1"/>
  <c r="O120" i="45"/>
  <c r="P120" i="45" s="1"/>
  <c r="O216" i="45"/>
  <c r="P216" i="45" s="1"/>
  <c r="O79" i="45"/>
  <c r="P79" i="45" s="1"/>
  <c r="M299" i="45"/>
  <c r="M36" i="45"/>
  <c r="M142" i="45"/>
  <c r="M106" i="45"/>
  <c r="P24" i="45"/>
  <c r="M248" i="45"/>
  <c r="M100" i="45"/>
  <c r="M271" i="45"/>
  <c r="M323" i="45"/>
  <c r="M88" i="45"/>
  <c r="M78" i="45"/>
  <c r="M291" i="45"/>
  <c r="P14" i="45"/>
  <c r="M281" i="45"/>
  <c r="M34" i="45"/>
  <c r="M110" i="45"/>
  <c r="M250" i="45"/>
  <c r="M242" i="45"/>
  <c r="O87" i="46"/>
  <c r="O82" i="46"/>
  <c r="O83" i="46"/>
  <c r="O85" i="46"/>
  <c r="O84" i="46"/>
  <c r="O86" i="46"/>
  <c r="O88" i="46"/>
  <c r="O80" i="46"/>
  <c r="O79" i="46"/>
  <c r="O76" i="46"/>
  <c r="O77" i="46"/>
  <c r="O75" i="46"/>
  <c r="O78" i="46"/>
  <c r="O81" i="46"/>
  <c r="O69" i="46"/>
  <c r="O68" i="46"/>
  <c r="O70" i="46"/>
  <c r="O62" i="46"/>
  <c r="O63" i="46"/>
  <c r="O60" i="46"/>
  <c r="O59" i="46"/>
  <c r="O66" i="46"/>
  <c r="O65" i="46"/>
  <c r="O73" i="46"/>
  <c r="O71" i="46"/>
  <c r="O64" i="46"/>
  <c r="O72" i="46"/>
  <c r="O61" i="46"/>
  <c r="O67" i="46"/>
  <c r="O74" i="46"/>
  <c r="B24" i="50"/>
  <c r="D23" i="48"/>
  <c r="AL24" i="44"/>
  <c r="P1" i="46"/>
  <c r="P4" i="46" s="1"/>
  <c r="AI88" i="44"/>
  <c r="AK87" i="44"/>
  <c r="AF86" i="44"/>
  <c r="AD84" i="44"/>
  <c r="AH83" i="44"/>
  <c r="AF82" i="44"/>
  <c r="AF81" i="44"/>
  <c r="AI80" i="44"/>
  <c r="AF58" i="44"/>
  <c r="B58" i="46"/>
  <c r="B57" i="46"/>
  <c r="AE56" i="44"/>
  <c r="B56" i="46"/>
  <c r="AH55" i="44"/>
  <c r="B55" i="46"/>
  <c r="B54" i="46"/>
  <c r="AF53" i="44"/>
  <c r="B53" i="46"/>
  <c r="AI52" i="44"/>
  <c r="B52" i="46"/>
  <c r="AD51" i="44"/>
  <c r="B51" i="46"/>
  <c r="AF50" i="44"/>
  <c r="B50" i="46"/>
  <c r="AE49" i="44"/>
  <c r="B49" i="46"/>
  <c r="AE48" i="44"/>
  <c r="B48" i="46"/>
  <c r="AH47" i="44"/>
  <c r="B47" i="46"/>
  <c r="AF46" i="44"/>
  <c r="B46" i="46"/>
  <c r="AF45" i="44"/>
  <c r="B45" i="46"/>
  <c r="AD44" i="44"/>
  <c r="B44" i="46"/>
  <c r="AD43" i="44"/>
  <c r="B43" i="46"/>
  <c r="AF42" i="44"/>
  <c r="B42" i="46"/>
  <c r="B41" i="46"/>
  <c r="AE40" i="44"/>
  <c r="B40" i="46"/>
  <c r="AH39" i="44"/>
  <c r="B39" i="46"/>
  <c r="Y38" i="44"/>
  <c r="B38" i="46"/>
  <c r="AF37" i="44"/>
  <c r="B37" i="46"/>
  <c r="AE36" i="44"/>
  <c r="B36" i="46"/>
  <c r="AD35" i="44"/>
  <c r="AF34" i="44"/>
  <c r="B34" i="46"/>
  <c r="B33" i="46"/>
  <c r="AE32" i="44"/>
  <c r="B32" i="46"/>
  <c r="AH31" i="44"/>
  <c r="B31" i="46"/>
  <c r="AG30" i="44"/>
  <c r="B30" i="46"/>
  <c r="AF29" i="44"/>
  <c r="B29" i="46"/>
  <c r="B28" i="46"/>
  <c r="AD27" i="44"/>
  <c r="B27" i="46"/>
  <c r="AF26" i="44"/>
  <c r="B26" i="46"/>
  <c r="O281" i="45" l="1"/>
  <c r="P281" i="45" s="1"/>
  <c r="O248" i="45"/>
  <c r="P248" i="45" s="1"/>
  <c r="O78" i="45"/>
  <c r="P78" i="45" s="1"/>
  <c r="O242" i="45"/>
  <c r="P242" i="45" s="1"/>
  <c r="O88" i="45"/>
  <c r="P88" i="45" s="1"/>
  <c r="O36" i="45"/>
  <c r="P36" i="45" s="1"/>
  <c r="O142" i="45"/>
  <c r="P142" i="45" s="1"/>
  <c r="O250" i="45"/>
  <c r="P250" i="45" s="1"/>
  <c r="O323" i="45"/>
  <c r="P323" i="45" s="1"/>
  <c r="O299" i="45"/>
  <c r="P299" i="45" s="1"/>
  <c r="O106" i="45"/>
  <c r="P106" i="45" s="1"/>
  <c r="O110" i="45"/>
  <c r="P110" i="45" s="1"/>
  <c r="O271" i="45"/>
  <c r="P271" i="45" s="1"/>
  <c r="O291" i="45"/>
  <c r="P291" i="45" s="1"/>
  <c r="O34" i="45"/>
  <c r="P34" i="45" s="1"/>
  <c r="O100" i="45"/>
  <c r="P100" i="45" s="1"/>
  <c r="P85" i="46"/>
  <c r="P82" i="46"/>
  <c r="P86" i="46"/>
  <c r="P83" i="46"/>
  <c r="P87" i="46"/>
  <c r="P88" i="46"/>
  <c r="P84" i="46"/>
  <c r="P79" i="46"/>
  <c r="P78" i="46"/>
  <c r="P76" i="46"/>
  <c r="P77" i="46"/>
  <c r="P81" i="46"/>
  <c r="P75" i="46"/>
  <c r="P80" i="46"/>
  <c r="P65" i="46"/>
  <c r="P69" i="46"/>
  <c r="P68" i="46"/>
  <c r="P62" i="46"/>
  <c r="P59" i="46"/>
  <c r="P67" i="46"/>
  <c r="P63" i="46"/>
  <c r="P64" i="46"/>
  <c r="P73" i="46"/>
  <c r="P60" i="46"/>
  <c r="P66" i="46"/>
  <c r="P61" i="46"/>
  <c r="P74" i="46"/>
  <c r="P70" i="46"/>
  <c r="P72" i="46"/>
  <c r="P71" i="46"/>
  <c r="B25" i="50"/>
  <c r="D24" i="48"/>
  <c r="AL25" i="44"/>
  <c r="AB29" i="44"/>
  <c r="Z50" i="44"/>
  <c r="AJ45" i="44"/>
  <c r="B35" i="46"/>
  <c r="AD37" i="44"/>
  <c r="AA34" i="44"/>
  <c r="AE47" i="44"/>
  <c r="AC50" i="44"/>
  <c r="AD50" i="44"/>
  <c r="AK50" i="44"/>
  <c r="Q1" i="46"/>
  <c r="Q4" i="46" s="1"/>
  <c r="Z26" i="44"/>
  <c r="AC29" i="44"/>
  <c r="AB34" i="44"/>
  <c r="AI37" i="44"/>
  <c r="AE50" i="44"/>
  <c r="Y53" i="44"/>
  <c r="AI50" i="44"/>
  <c r="Z53" i="44"/>
  <c r="AB26" i="44"/>
  <c r="AI26" i="44"/>
  <c r="Y30" i="44"/>
  <c r="Y50" i="44"/>
  <c r="AJ50" i="44"/>
  <c r="AB53" i="44"/>
  <c r="AG82" i="44"/>
  <c r="AJ26" i="44"/>
  <c r="AC53" i="44"/>
  <c r="Y37" i="44"/>
  <c r="AC47" i="44"/>
  <c r="AA50" i="44"/>
  <c r="AD53" i="44"/>
  <c r="AA58" i="44"/>
  <c r="AA37" i="44"/>
  <c r="AD47" i="44"/>
  <c r="AB50" i="44"/>
  <c r="AI51" i="44"/>
  <c r="AJ53" i="44"/>
  <c r="AB58" i="44"/>
  <c r="AB37" i="44"/>
  <c r="AK53" i="44"/>
  <c r="AK42" i="44"/>
  <c r="AA26" i="44"/>
  <c r="Z29" i="44"/>
  <c r="AH30" i="44"/>
  <c r="Z34" i="44"/>
  <c r="AK37" i="44"/>
  <c r="AK45" i="44"/>
  <c r="AK47" i="44"/>
  <c r="AA53" i="44"/>
  <c r="Z58" i="44"/>
  <c r="AE80" i="44"/>
  <c r="Y82" i="44"/>
  <c r="AG84" i="44"/>
  <c r="AH38" i="44"/>
  <c r="Z42" i="44"/>
  <c r="Y46" i="44"/>
  <c r="AH48" i="44"/>
  <c r="AE31" i="44"/>
  <c r="AI58" i="44"/>
  <c r="AK26" i="44"/>
  <c r="AG29" i="44"/>
  <c r="AK31" i="44"/>
  <c r="AJ34" i="44"/>
  <c r="AC37" i="44"/>
  <c r="AD39" i="44"/>
  <c r="AB42" i="44"/>
  <c r="Z45" i="44"/>
  <c r="AH50" i="44"/>
  <c r="AE52" i="44"/>
  <c r="AG53" i="44"/>
  <c r="AK55" i="44"/>
  <c r="AJ58" i="44"/>
  <c r="AB81" i="44"/>
  <c r="AD83" i="44"/>
  <c r="AG87" i="44"/>
  <c r="AF44" i="44"/>
  <c r="Z81" i="44"/>
  <c r="AI34" i="44"/>
  <c r="AA42" i="44"/>
  <c r="AG46" i="44"/>
  <c r="AD52" i="44"/>
  <c r="AA81" i="44"/>
  <c r="AC83" i="44"/>
  <c r="AJ29" i="44"/>
  <c r="AK34" i="44"/>
  <c r="AE39" i="44"/>
  <c r="AI42" i="44"/>
  <c r="AA45" i="44"/>
  <c r="AI53" i="44"/>
  <c r="AK58" i="44"/>
  <c r="AJ81" i="44"/>
  <c r="AE83" i="44"/>
  <c r="AH87" i="44"/>
  <c r="AD31" i="44"/>
  <c r="AD55" i="44"/>
  <c r="AD29" i="44"/>
  <c r="AE55" i="44"/>
  <c r="AG37" i="44"/>
  <c r="AK39" i="44"/>
  <c r="AJ42" i="44"/>
  <c r="AB45" i="44"/>
  <c r="AK81" i="44"/>
  <c r="AK83" i="44"/>
  <c r="AJ27" i="44"/>
  <c r="AI32" i="44"/>
  <c r="AJ35" i="44"/>
  <c r="AI56" i="44"/>
  <c r="AG86" i="44"/>
  <c r="Y27" i="44"/>
  <c r="AJ40" i="44"/>
  <c r="Y56" i="44"/>
  <c r="AJ56" i="44"/>
  <c r="AH84" i="44"/>
  <c r="Y86" i="44"/>
  <c r="AK32" i="44"/>
  <c r="Y48" i="44"/>
  <c r="AK56" i="44"/>
  <c r="AI84" i="44"/>
  <c r="Z86" i="44"/>
  <c r="AA27" i="44"/>
  <c r="AC34" i="44"/>
  <c r="AD26" i="44"/>
  <c r="AB27" i="44"/>
  <c r="AH29" i="44"/>
  <c r="AB32" i="44"/>
  <c r="AD34" i="44"/>
  <c r="AB35" i="44"/>
  <c r="AB40" i="44"/>
  <c r="AE26" i="44"/>
  <c r="AG27" i="44"/>
  <c r="Y29" i="44"/>
  <c r="AI29" i="44"/>
  <c r="AC32" i="44"/>
  <c r="AE34" i="44"/>
  <c r="AG35" i="44"/>
  <c r="AH37" i="44"/>
  <c r="AC40" i="44"/>
  <c r="AE42" i="44"/>
  <c r="AG43" i="44"/>
  <c r="AG45" i="44"/>
  <c r="AB48" i="44"/>
  <c r="AB51" i="44"/>
  <c r="AC56" i="44"/>
  <c r="AE58" i="44"/>
  <c r="AG81" i="44"/>
  <c r="AB84" i="44"/>
  <c r="AC86" i="44"/>
  <c r="AA87" i="44"/>
  <c r="AI40" i="44"/>
  <c r="AJ43" i="44"/>
  <c r="AJ51" i="44"/>
  <c r="Z40" i="44"/>
  <c r="AG26" i="44"/>
  <c r="AH27" i="44"/>
  <c r="AG32" i="44"/>
  <c r="AG34" i="44"/>
  <c r="AH35" i="44"/>
  <c r="AG40" i="44"/>
  <c r="AG42" i="44"/>
  <c r="AH43" i="44"/>
  <c r="AH45" i="44"/>
  <c r="AC48" i="44"/>
  <c r="AG51" i="44"/>
  <c r="AG56" i="44"/>
  <c r="AG58" i="44"/>
  <c r="AH81" i="44"/>
  <c r="AC84" i="44"/>
  <c r="AD86" i="44"/>
  <c r="AB87" i="44"/>
  <c r="Y26" i="44"/>
  <c r="AH26" i="44"/>
  <c r="AI27" i="44"/>
  <c r="AA29" i="44"/>
  <c r="AK29" i="44"/>
  <c r="AF30" i="44"/>
  <c r="AC31" i="44"/>
  <c r="AH32" i="44"/>
  <c r="Y34" i="44"/>
  <c r="AH34" i="44"/>
  <c r="AI35" i="44"/>
  <c r="Z37" i="44"/>
  <c r="AJ37" i="44"/>
  <c r="AG38" i="44"/>
  <c r="AC39" i="44"/>
  <c r="AH40" i="44"/>
  <c r="Y42" i="44"/>
  <c r="AH42" i="44"/>
  <c r="AI43" i="44"/>
  <c r="Y45" i="44"/>
  <c r="AI45" i="44"/>
  <c r="AG48" i="44"/>
  <c r="AG50" i="44"/>
  <c r="AH51" i="44"/>
  <c r="AH53" i="44"/>
  <c r="AC55" i="44"/>
  <c r="AH56" i="44"/>
  <c r="Y58" i="44"/>
  <c r="AH58" i="44"/>
  <c r="AD80" i="44"/>
  <c r="Y81" i="44"/>
  <c r="AI81" i="44"/>
  <c r="AE84" i="44"/>
  <c r="AE86" i="44"/>
  <c r="AD87" i="44"/>
  <c r="AJ32" i="44"/>
  <c r="Y35" i="44"/>
  <c r="Y40" i="44"/>
  <c r="Y43" i="44"/>
  <c r="AH86" i="44"/>
  <c r="AK40" i="44"/>
  <c r="AJ48" i="44"/>
  <c r="Z56" i="44"/>
  <c r="Y84" i="44"/>
  <c r="AI86" i="44"/>
  <c r="AI87" i="44"/>
  <c r="AD88" i="44"/>
  <c r="AA35" i="44"/>
  <c r="AA40" i="44"/>
  <c r="AC42" i="44"/>
  <c r="AA43" i="44"/>
  <c r="AC45" i="44"/>
  <c r="Z48" i="44"/>
  <c r="AK48" i="44"/>
  <c r="Z51" i="44"/>
  <c r="AA56" i="44"/>
  <c r="AC58" i="44"/>
  <c r="AC81" i="44"/>
  <c r="Z84" i="44"/>
  <c r="AJ84" i="44"/>
  <c r="AA86" i="44"/>
  <c r="AJ86" i="44"/>
  <c r="Y87" i="44"/>
  <c r="AJ87" i="44"/>
  <c r="AE88" i="44"/>
  <c r="Y32" i="44"/>
  <c r="AI48" i="44"/>
  <c r="Z27" i="44"/>
  <c r="Z32" i="44"/>
  <c r="Z35" i="44"/>
  <c r="Z43" i="44"/>
  <c r="Y51" i="44"/>
  <c r="AC26" i="44"/>
  <c r="AA32" i="44"/>
  <c r="AD42" i="44"/>
  <c r="AB43" i="44"/>
  <c r="AD45" i="44"/>
  <c r="AA48" i="44"/>
  <c r="AA51" i="44"/>
  <c r="AB56" i="44"/>
  <c r="AD58" i="44"/>
  <c r="AD81" i="44"/>
  <c r="AA84" i="44"/>
  <c r="AK84" i="44"/>
  <c r="AB86" i="44"/>
  <c r="AK86" i="44"/>
  <c r="Z87" i="44"/>
  <c r="AJ33" i="44"/>
  <c r="AB33" i="44"/>
  <c r="AI33" i="44"/>
  <c r="AA33" i="44"/>
  <c r="AH33" i="44"/>
  <c r="AD33" i="44"/>
  <c r="AK33" i="44"/>
  <c r="AC33" i="44"/>
  <c r="Z33" i="44"/>
  <c r="AI28" i="44"/>
  <c r="AA28" i="44"/>
  <c r="AH28" i="44"/>
  <c r="Z28" i="44"/>
  <c r="AG28" i="44"/>
  <c r="AK28" i="44"/>
  <c r="AC28" i="44"/>
  <c r="AJ28" i="44"/>
  <c r="AB28" i="44"/>
  <c r="Y28" i="44"/>
  <c r="AK54" i="44"/>
  <c r="AC54" i="44"/>
  <c r="AI54" i="44"/>
  <c r="Z54" i="44"/>
  <c r="AJ54" i="44"/>
  <c r="AB54" i="44"/>
  <c r="AH54" i="44"/>
  <c r="AE54" i="44"/>
  <c r="AA54" i="44"/>
  <c r="AD54" i="44"/>
  <c r="AD28" i="44"/>
  <c r="AF28" i="44"/>
  <c r="AG54" i="44"/>
  <c r="AF38" i="44"/>
  <c r="AJ85" i="44"/>
  <c r="AB85" i="44"/>
  <c r="Z85" i="44"/>
  <c r="AI85" i="44"/>
  <c r="AA85" i="44"/>
  <c r="Y85" i="44"/>
  <c r="AD85" i="44"/>
  <c r="AG85" i="44"/>
  <c r="AK85" i="44"/>
  <c r="AC85" i="44"/>
  <c r="AH85" i="44"/>
  <c r="AJ49" i="44"/>
  <c r="AB49" i="44"/>
  <c r="Y49" i="44"/>
  <c r="AI49" i="44"/>
  <c r="AA49" i="44"/>
  <c r="AH49" i="44"/>
  <c r="AD49" i="44"/>
  <c r="AG49" i="44"/>
  <c r="AK49" i="44"/>
  <c r="AC49" i="44"/>
  <c r="Z49" i="44"/>
  <c r="AJ41" i="44"/>
  <c r="AB41" i="44"/>
  <c r="AI41" i="44"/>
  <c r="AA41" i="44"/>
  <c r="AD41" i="44"/>
  <c r="Z41" i="44"/>
  <c r="AK41" i="44"/>
  <c r="AC41" i="44"/>
  <c r="AH41" i="44"/>
  <c r="AE33" i="44"/>
  <c r="AI36" i="44"/>
  <c r="AA36" i="44"/>
  <c r="AG36" i="44"/>
  <c r="AH36" i="44"/>
  <c r="Z36" i="44"/>
  <c r="AK36" i="44"/>
  <c r="AC36" i="44"/>
  <c r="AJ36" i="44"/>
  <c r="AB36" i="44"/>
  <c r="Y36" i="44"/>
  <c r="Y41" i="44"/>
  <c r="AF49" i="44"/>
  <c r="Y54" i="44"/>
  <c r="AE85" i="44"/>
  <c r="AE28" i="44"/>
  <c r="AK30" i="44"/>
  <c r="AC30" i="44"/>
  <c r="AJ30" i="44"/>
  <c r="AB30" i="44"/>
  <c r="AE30" i="44"/>
  <c r="AI30" i="44"/>
  <c r="AD30" i="44"/>
  <c r="AA30" i="44"/>
  <c r="AF33" i="44"/>
  <c r="AD36" i="44"/>
  <c r="AE41" i="44"/>
  <c r="AI44" i="44"/>
  <c r="AA44" i="44"/>
  <c r="AG44" i="44"/>
  <c r="AH44" i="44"/>
  <c r="Z44" i="44"/>
  <c r="AK44" i="44"/>
  <c r="AC44" i="44"/>
  <c r="AJ44" i="44"/>
  <c r="AB44" i="44"/>
  <c r="Y44" i="44"/>
  <c r="AF54" i="44"/>
  <c r="AF85" i="44"/>
  <c r="AJ57" i="44"/>
  <c r="AB57" i="44"/>
  <c r="AI57" i="44"/>
  <c r="AA57" i="44"/>
  <c r="AG57" i="44"/>
  <c r="AD57" i="44"/>
  <c r="Z57" i="44"/>
  <c r="AK57" i="44"/>
  <c r="AC57" i="44"/>
  <c r="AH57" i="44"/>
  <c r="Y57" i="44"/>
  <c r="Z30" i="44"/>
  <c r="AF36" i="44"/>
  <c r="AG41" i="44"/>
  <c r="AE44" i="44"/>
  <c r="AK46" i="44"/>
  <c r="AC46" i="44"/>
  <c r="AA46" i="44"/>
  <c r="AJ46" i="44"/>
  <c r="AB46" i="44"/>
  <c r="AI46" i="44"/>
  <c r="AH46" i="44"/>
  <c r="AE46" i="44"/>
  <c r="Z46" i="44"/>
  <c r="AD46" i="44"/>
  <c r="AE57" i="44"/>
  <c r="AK82" i="44"/>
  <c r="AC82" i="44"/>
  <c r="AI82" i="44"/>
  <c r="AH82" i="44"/>
  <c r="AJ82" i="44"/>
  <c r="AB82" i="44"/>
  <c r="AE82" i="44"/>
  <c r="AA82" i="44"/>
  <c r="AD82" i="44"/>
  <c r="Z82" i="44"/>
  <c r="Y33" i="44"/>
  <c r="AG33" i="44"/>
  <c r="AK38" i="44"/>
  <c r="AC38" i="44"/>
  <c r="AJ38" i="44"/>
  <c r="AB38" i="44"/>
  <c r="AE38" i="44"/>
  <c r="AA38" i="44"/>
  <c r="AD38" i="44"/>
  <c r="AI38" i="44"/>
  <c r="AF41" i="44"/>
  <c r="Z38" i="44"/>
  <c r="AF57" i="44"/>
  <c r="AG52" i="44"/>
  <c r="AF55" i="44"/>
  <c r="AG80" i="44"/>
  <c r="AF83" i="44"/>
  <c r="Y88" i="44"/>
  <c r="AE27" i="44"/>
  <c r="AA31" i="44"/>
  <c r="AI31" i="44"/>
  <c r="AF32" i="44"/>
  <c r="AE35" i="44"/>
  <c r="AA39" i="44"/>
  <c r="AI39" i="44"/>
  <c r="AF40" i="44"/>
  <c r="AE43" i="44"/>
  <c r="AA47" i="44"/>
  <c r="AI47" i="44"/>
  <c r="AF48" i="44"/>
  <c r="AE51" i="44"/>
  <c r="AB52" i="44"/>
  <c r="AJ52" i="44"/>
  <c r="AA55" i="44"/>
  <c r="AI55" i="44"/>
  <c r="AF56" i="44"/>
  <c r="AB80" i="44"/>
  <c r="AJ80" i="44"/>
  <c r="AA83" i="44"/>
  <c r="AI83" i="44"/>
  <c r="AF84" i="44"/>
  <c r="AE87" i="44"/>
  <c r="AB88" i="44"/>
  <c r="AJ88" i="44"/>
  <c r="Y52" i="44"/>
  <c r="AF27" i="44"/>
  <c r="AB31" i="44"/>
  <c r="AJ31" i="44"/>
  <c r="AF35" i="44"/>
  <c r="AB39" i="44"/>
  <c r="AJ39" i="44"/>
  <c r="AF43" i="44"/>
  <c r="AB47" i="44"/>
  <c r="AJ47" i="44"/>
  <c r="AF51" i="44"/>
  <c r="AC52" i="44"/>
  <c r="AK52" i="44"/>
  <c r="AB55" i="44"/>
  <c r="AJ55" i="44"/>
  <c r="AC80" i="44"/>
  <c r="AK80" i="44"/>
  <c r="AB83" i="44"/>
  <c r="AJ83" i="44"/>
  <c r="AF87" i="44"/>
  <c r="AC88" i="44"/>
  <c r="AK88" i="44"/>
  <c r="AF47" i="44"/>
  <c r="Y80" i="44"/>
  <c r="AC27" i="44"/>
  <c r="AK27" i="44"/>
  <c r="AE29" i="44"/>
  <c r="Y31" i="44"/>
  <c r="AG31" i="44"/>
  <c r="AD32" i="44"/>
  <c r="AC35" i="44"/>
  <c r="AK35" i="44"/>
  <c r="AE37" i="44"/>
  <c r="Y39" i="44"/>
  <c r="AG39" i="44"/>
  <c r="AD40" i="44"/>
  <c r="AC43" i="44"/>
  <c r="AK43" i="44"/>
  <c r="AE45" i="44"/>
  <c r="Y47" i="44"/>
  <c r="AG47" i="44"/>
  <c r="AD48" i="44"/>
  <c r="AC51" i="44"/>
  <c r="AK51" i="44"/>
  <c r="Z52" i="44"/>
  <c r="AH52" i="44"/>
  <c r="AE53" i="44"/>
  <c r="Y55" i="44"/>
  <c r="AG55" i="44"/>
  <c r="AD56" i="44"/>
  <c r="Z80" i="44"/>
  <c r="AH80" i="44"/>
  <c r="AE81" i="44"/>
  <c r="Y83" i="44"/>
  <c r="AG83" i="44"/>
  <c r="AC87" i="44"/>
  <c r="Z88" i="44"/>
  <c r="AH88" i="44"/>
  <c r="AF52" i="44"/>
  <c r="AF80" i="44"/>
  <c r="AF88" i="44"/>
  <c r="AF31" i="44"/>
  <c r="AF39" i="44"/>
  <c r="AG88" i="44"/>
  <c r="Z31" i="44"/>
  <c r="Z39" i="44"/>
  <c r="Z47" i="44"/>
  <c r="AA52" i="44"/>
  <c r="Z55" i="44"/>
  <c r="AA80" i="44"/>
  <c r="Z83" i="44"/>
  <c r="AA88" i="44"/>
  <c r="Q85" i="46" l="1"/>
  <c r="Q84" i="46"/>
  <c r="Q82" i="46"/>
  <c r="Q86" i="46"/>
  <c r="Q88" i="46"/>
  <c r="Q83" i="46"/>
  <c r="Q87" i="46"/>
  <c r="Q78" i="46"/>
  <c r="Q75" i="46"/>
  <c r="Q76" i="46"/>
  <c r="Q79" i="46"/>
  <c r="Q81" i="46"/>
  <c r="Q77" i="46"/>
  <c r="Q80" i="46"/>
  <c r="Q68" i="46"/>
  <c r="Q62" i="46"/>
  <c r="Q61" i="46"/>
  <c r="Q63" i="46"/>
  <c r="Q60" i="46"/>
  <c r="Q64" i="46"/>
  <c r="Q73" i="46"/>
  <c r="Q59" i="46"/>
  <c r="Q65" i="46"/>
  <c r="Q69" i="46"/>
  <c r="Q71" i="46"/>
  <c r="Q66" i="46"/>
  <c r="Q67" i="46"/>
  <c r="Q70" i="46"/>
  <c r="Q72" i="46"/>
  <c r="Q74" i="46"/>
  <c r="B26" i="50"/>
  <c r="D26" i="48"/>
  <c r="AL26" i="44"/>
  <c r="R1" i="46"/>
  <c r="R4" i="46" s="1"/>
  <c r="AD25" i="44"/>
  <c r="B25" i="46"/>
  <c r="AF24" i="44"/>
  <c r="B24" i="46"/>
  <c r="AA23" i="44"/>
  <c r="B23" i="46"/>
  <c r="AH22" i="44"/>
  <c r="B22" i="46"/>
  <c r="AC21" i="44"/>
  <c r="B21" i="46"/>
  <c r="AE20" i="44"/>
  <c r="B20" i="46"/>
  <c r="AK19" i="44"/>
  <c r="B19" i="46"/>
  <c r="AH18" i="44"/>
  <c r="B18" i="46"/>
  <c r="AK17" i="44"/>
  <c r="B17" i="46"/>
  <c r="AA16" i="44"/>
  <c r="B16" i="46"/>
  <c r="AA15" i="44"/>
  <c r="B15" i="46"/>
  <c r="B14" i="46"/>
  <c r="Y13" i="44"/>
  <c r="B13" i="46"/>
  <c r="B12" i="46"/>
  <c r="B11" i="46"/>
  <c r="B10" i="46"/>
  <c r="B9" i="46"/>
  <c r="B8" i="46"/>
  <c r="A431" i="45"/>
  <c r="A430" i="45"/>
  <c r="A429" i="45"/>
  <c r="A428" i="45"/>
  <c r="A427" i="45"/>
  <c r="A426" i="45"/>
  <c r="A425" i="45"/>
  <c r="A424" i="45"/>
  <c r="A423" i="45"/>
  <c r="A422" i="45"/>
  <c r="A421" i="45"/>
  <c r="A420" i="45"/>
  <c r="A419" i="45"/>
  <c r="A418" i="45"/>
  <c r="A417" i="45"/>
  <c r="A416" i="45"/>
  <c r="A415" i="45"/>
  <c r="A414" i="45"/>
  <c r="A413" i="45"/>
  <c r="A412" i="45"/>
  <c r="A411" i="45"/>
  <c r="A410" i="45"/>
  <c r="A409" i="45"/>
  <c r="A408" i="45"/>
  <c r="A407" i="45"/>
  <c r="A406" i="45"/>
  <c r="A405" i="45"/>
  <c r="A404" i="45"/>
  <c r="A403" i="45"/>
  <c r="A402" i="45"/>
  <c r="A401" i="45"/>
  <c r="A400" i="45"/>
  <c r="A399" i="45"/>
  <c r="A398" i="45"/>
  <c r="A397" i="45"/>
  <c r="A396" i="45"/>
  <c r="A395" i="45"/>
  <c r="A394" i="45"/>
  <c r="A393" i="45"/>
  <c r="A392" i="45"/>
  <c r="A391" i="45"/>
  <c r="A390" i="45"/>
  <c r="A389" i="45"/>
  <c r="A387" i="45"/>
  <c r="A386" i="45"/>
  <c r="A385" i="45"/>
  <c r="A384" i="45"/>
  <c r="A383" i="45"/>
  <c r="A382" i="45"/>
  <c r="A381" i="45"/>
  <c r="A380" i="45"/>
  <c r="A379" i="45"/>
  <c r="A378" i="45"/>
  <c r="A377" i="45"/>
  <c r="A376" i="45"/>
  <c r="A375" i="45"/>
  <c r="A374" i="45"/>
  <c r="A373" i="45"/>
  <c r="A372" i="45"/>
  <c r="A371" i="45"/>
  <c r="A370" i="45"/>
  <c r="A369" i="45"/>
  <c r="A368" i="45"/>
  <c r="A367" i="45"/>
  <c r="A366" i="45"/>
  <c r="A365" i="45"/>
  <c r="A364" i="45"/>
  <c r="A363" i="45"/>
  <c r="A362" i="45"/>
  <c r="A361" i="45"/>
  <c r="A360" i="45"/>
  <c r="A359" i="45"/>
  <c r="A358" i="45"/>
  <c r="A357" i="45"/>
  <c r="A356" i="45"/>
  <c r="A355" i="45"/>
  <c r="A354" i="45"/>
  <c r="A353" i="45"/>
  <c r="A352" i="45"/>
  <c r="A351" i="45"/>
  <c r="A350" i="45"/>
  <c r="A349" i="45"/>
  <c r="A348" i="45"/>
  <c r="A347" i="45"/>
  <c r="A346" i="45"/>
  <c r="A345" i="45"/>
  <c r="A344" i="45"/>
  <c r="A343" i="45"/>
  <c r="A342" i="45"/>
  <c r="A341" i="45"/>
  <c r="A340" i="45"/>
  <c r="A339" i="45"/>
  <c r="B7" i="46"/>
  <c r="B6" i="46"/>
  <c r="P36" i="46"/>
  <c r="N42" i="46"/>
  <c r="G46" i="46"/>
  <c r="Q51" i="46"/>
  <c r="P48" i="46"/>
  <c r="Q44" i="46"/>
  <c r="J36" i="46"/>
  <c r="F45" i="46"/>
  <c r="O57" i="46"/>
  <c r="Q29" i="46"/>
  <c r="D26" i="46"/>
  <c r="C42" i="46"/>
  <c r="G45" i="46"/>
  <c r="C27" i="46"/>
  <c r="P40" i="46"/>
  <c r="N49" i="46"/>
  <c r="L34" i="46"/>
  <c r="F41" i="46"/>
  <c r="E56" i="46"/>
  <c r="I29" i="46"/>
  <c r="Q57" i="46"/>
  <c r="D51" i="46"/>
  <c r="J55" i="46"/>
  <c r="F54" i="46"/>
  <c r="J29" i="46"/>
  <c r="F55" i="46"/>
  <c r="L41" i="46"/>
  <c r="C58" i="46"/>
  <c r="L54" i="46"/>
  <c r="L43" i="46"/>
  <c r="E28" i="46"/>
  <c r="D28" i="46"/>
  <c r="D33" i="46"/>
  <c r="I48" i="46"/>
  <c r="K55" i="46"/>
  <c r="H43" i="46"/>
  <c r="J44" i="46"/>
  <c r="L45" i="46"/>
  <c r="M45" i="46"/>
  <c r="D38" i="46"/>
  <c r="N48" i="46"/>
  <c r="F57" i="46"/>
  <c r="M52" i="46"/>
  <c r="J48" i="46"/>
  <c r="H37" i="46"/>
  <c r="J57" i="46"/>
  <c r="J50" i="46"/>
  <c r="O49" i="46"/>
  <c r="P41" i="46"/>
  <c r="F52" i="46"/>
  <c r="M28" i="46"/>
  <c r="F34" i="46"/>
  <c r="P28" i="46"/>
  <c r="H47" i="46"/>
  <c r="L33" i="46"/>
  <c r="E57" i="46"/>
  <c r="O43" i="46"/>
  <c r="E54" i="46"/>
  <c r="N41" i="46"/>
  <c r="K35" i="46"/>
  <c r="G28" i="46"/>
  <c r="L38" i="46"/>
  <c r="E31" i="46"/>
  <c r="L26" i="46"/>
  <c r="D32" i="46"/>
  <c r="H27" i="46"/>
  <c r="Q26" i="46"/>
  <c r="F40" i="46"/>
  <c r="F27" i="46"/>
  <c r="G48" i="46"/>
  <c r="O30" i="46"/>
  <c r="F51" i="46"/>
  <c r="F38" i="46"/>
  <c r="O48" i="46"/>
  <c r="I40" i="46"/>
  <c r="D47" i="46"/>
  <c r="I43" i="46"/>
  <c r="P26" i="46"/>
  <c r="C48" i="46"/>
  <c r="E26" i="46"/>
  <c r="Q52" i="46"/>
  <c r="N26" i="46"/>
  <c r="L55" i="46"/>
  <c r="I46" i="46"/>
  <c r="E27" i="46"/>
  <c r="I42" i="46"/>
  <c r="K28" i="46"/>
  <c r="N33" i="46"/>
  <c r="N45" i="46"/>
  <c r="G49" i="46"/>
  <c r="K36" i="46"/>
  <c r="G31" i="46"/>
  <c r="K39" i="46"/>
  <c r="G33" i="46"/>
  <c r="E55" i="46"/>
  <c r="Q31" i="46"/>
  <c r="D41" i="46"/>
  <c r="J32" i="46"/>
  <c r="C33" i="46"/>
  <c r="H33" i="46"/>
  <c r="D27" i="46"/>
  <c r="N32" i="46"/>
  <c r="P44" i="46"/>
  <c r="P50" i="46"/>
  <c r="D45" i="46"/>
  <c r="M42" i="46"/>
  <c r="D55" i="46"/>
  <c r="I30" i="46"/>
  <c r="K44" i="46"/>
  <c r="N43" i="46"/>
  <c r="E47" i="46"/>
  <c r="H40" i="46"/>
  <c r="Q53" i="46"/>
  <c r="I50" i="46"/>
  <c r="C28" i="46"/>
  <c r="J42" i="46"/>
  <c r="M48" i="46"/>
  <c r="D56" i="46"/>
  <c r="C34" i="46"/>
  <c r="F49" i="46"/>
  <c r="M40" i="46"/>
  <c r="K48" i="46"/>
  <c r="F50" i="46"/>
  <c r="J49" i="46"/>
  <c r="I32" i="46"/>
  <c r="Q42" i="46"/>
  <c r="P47" i="46"/>
  <c r="E48" i="46"/>
  <c r="O33" i="46"/>
  <c r="F44" i="46"/>
  <c r="L47" i="46"/>
  <c r="K32" i="46"/>
  <c r="E39" i="46"/>
  <c r="D57" i="46"/>
  <c r="I45" i="46"/>
  <c r="F33" i="46"/>
  <c r="P56" i="46"/>
  <c r="O50" i="46"/>
  <c r="J54" i="46"/>
  <c r="D43" i="46"/>
  <c r="F56" i="46"/>
  <c r="K43" i="46"/>
  <c r="I51" i="46"/>
  <c r="N58" i="46"/>
  <c r="E40" i="46"/>
  <c r="C54" i="46"/>
  <c r="D35" i="46"/>
  <c r="L56" i="46"/>
  <c r="F26" i="46"/>
  <c r="L27" i="46"/>
  <c r="M51" i="46"/>
  <c r="G26" i="46"/>
  <c r="H46" i="46"/>
  <c r="M26" i="46"/>
  <c r="P53" i="46"/>
  <c r="K37" i="46"/>
  <c r="H57" i="46"/>
  <c r="I41" i="46"/>
  <c r="F37" i="46"/>
  <c r="L39" i="46"/>
  <c r="F53" i="46"/>
  <c r="J46" i="46"/>
  <c r="M29" i="46"/>
  <c r="H44" i="46"/>
  <c r="N54" i="46"/>
  <c r="E36" i="46"/>
  <c r="M38" i="46"/>
  <c r="Q50" i="46"/>
  <c r="E58" i="46"/>
  <c r="G54" i="46"/>
  <c r="O56" i="46"/>
  <c r="J51" i="46"/>
  <c r="N30" i="46"/>
  <c r="D50" i="46"/>
  <c r="O40" i="46"/>
  <c r="I26" i="46"/>
  <c r="M27" i="46"/>
  <c r="F42" i="46"/>
  <c r="M41" i="46"/>
  <c r="Q38" i="46"/>
  <c r="E38" i="46"/>
  <c r="G43" i="46"/>
  <c r="I57" i="46"/>
  <c r="J43" i="46"/>
  <c r="D53" i="46"/>
  <c r="O46" i="46"/>
  <c r="N50" i="46"/>
  <c r="L29" i="46"/>
  <c r="K52" i="46"/>
  <c r="Q32" i="46"/>
  <c r="N44" i="46"/>
  <c r="M36" i="46"/>
  <c r="Q56" i="46"/>
  <c r="N35" i="46"/>
  <c r="O32" i="46"/>
  <c r="M44" i="46"/>
  <c r="P43" i="46"/>
  <c r="H48" i="46"/>
  <c r="C44" i="46"/>
  <c r="H41" i="46"/>
  <c r="H28" i="46"/>
  <c r="Q49" i="46"/>
  <c r="N39" i="46"/>
  <c r="K47" i="46"/>
  <c r="Q45" i="46"/>
  <c r="C38" i="46"/>
  <c r="L35" i="46"/>
  <c r="O44" i="46"/>
  <c r="N31" i="46"/>
  <c r="O26" i="46"/>
  <c r="L49" i="46"/>
  <c r="F46" i="46"/>
  <c r="D37" i="46"/>
  <c r="N51" i="46"/>
  <c r="K54" i="46"/>
  <c r="O54" i="46"/>
  <c r="G51" i="46"/>
  <c r="O28" i="46"/>
  <c r="P29" i="46"/>
  <c r="I37" i="46"/>
  <c r="P27" i="46"/>
  <c r="K34" i="46"/>
  <c r="C52" i="46"/>
  <c r="G37" i="46"/>
  <c r="K33" i="46"/>
  <c r="D48" i="46"/>
  <c r="H32" i="46"/>
  <c r="K46" i="46"/>
  <c r="C50" i="46"/>
  <c r="P33" i="46"/>
  <c r="F39" i="46"/>
  <c r="M54" i="46"/>
  <c r="L28" i="46"/>
  <c r="G53" i="46"/>
  <c r="P45" i="46"/>
  <c r="C36" i="46"/>
  <c r="N55" i="46"/>
  <c r="K50" i="46"/>
  <c r="H49" i="46"/>
  <c r="Q37" i="46"/>
  <c r="C43" i="46"/>
  <c r="E32" i="46"/>
  <c r="C53" i="46"/>
  <c r="H29" i="46"/>
  <c r="J26" i="46"/>
  <c r="N46" i="46"/>
  <c r="O31" i="46"/>
  <c r="J35" i="46"/>
  <c r="J47" i="46"/>
  <c r="P37" i="46"/>
  <c r="C30" i="46"/>
  <c r="C51" i="46"/>
  <c r="E46" i="46"/>
  <c r="O36" i="46"/>
  <c r="M33" i="46"/>
  <c r="I38" i="46"/>
  <c r="O53" i="46"/>
  <c r="I27" i="46"/>
  <c r="N34" i="46"/>
  <c r="G36" i="46"/>
  <c r="E45" i="46"/>
  <c r="H42" i="46"/>
  <c r="L46" i="46"/>
  <c r="K58" i="46"/>
  <c r="Q47" i="46"/>
  <c r="J30" i="46"/>
  <c r="O38" i="46"/>
  <c r="F43" i="46"/>
  <c r="Q43" i="46"/>
  <c r="H45" i="46"/>
  <c r="H50" i="46"/>
  <c r="I31" i="46"/>
  <c r="O45" i="46"/>
  <c r="K26" i="46"/>
  <c r="Q40" i="46"/>
  <c r="L31" i="46"/>
  <c r="H54" i="46"/>
  <c r="I33" i="46"/>
  <c r="E29" i="46"/>
  <c r="C55" i="46"/>
  <c r="M53" i="46"/>
  <c r="N57" i="46"/>
  <c r="O58" i="46"/>
  <c r="Q48" i="46"/>
  <c r="L32" i="46"/>
  <c r="D54" i="46"/>
  <c r="M46" i="46"/>
  <c r="Q30" i="46"/>
  <c r="J56" i="46"/>
  <c r="H55" i="46"/>
  <c r="N38" i="46"/>
  <c r="P58" i="46"/>
  <c r="G35" i="46"/>
  <c r="P49" i="46"/>
  <c r="Q28" i="46"/>
  <c r="G41" i="46"/>
  <c r="L52" i="46"/>
  <c r="F29" i="46"/>
  <c r="C39" i="46"/>
  <c r="L30" i="46"/>
  <c r="Q58" i="46"/>
  <c r="P52" i="46"/>
  <c r="I58" i="46"/>
  <c r="G44" i="46"/>
  <c r="L42" i="46"/>
  <c r="K38" i="46"/>
  <c r="H35" i="46"/>
  <c r="E30" i="46"/>
  <c r="G42" i="46"/>
  <c r="C57" i="46"/>
  <c r="I56" i="46"/>
  <c r="C41" i="46"/>
  <c r="G56" i="46"/>
  <c r="D44" i="46"/>
  <c r="P55" i="46"/>
  <c r="L51" i="46"/>
  <c r="Q46" i="46"/>
  <c r="K49" i="46"/>
  <c r="H52" i="46"/>
  <c r="L53" i="46"/>
  <c r="P54" i="46"/>
  <c r="E51" i="46"/>
  <c r="D29" i="46"/>
  <c r="K53" i="46"/>
  <c r="I28" i="46"/>
  <c r="G47" i="46"/>
  <c r="O52" i="46"/>
  <c r="D46" i="46"/>
  <c r="M49" i="46"/>
  <c r="D39" i="46"/>
  <c r="E43" i="46"/>
  <c r="K45" i="46"/>
  <c r="L36" i="46"/>
  <c r="J39" i="46"/>
  <c r="H36" i="46"/>
  <c r="F30" i="46"/>
  <c r="N37" i="46"/>
  <c r="P35" i="46"/>
  <c r="G34" i="46"/>
  <c r="M30" i="46"/>
  <c r="P46" i="46"/>
  <c r="K41" i="46"/>
  <c r="D34" i="46"/>
  <c r="P34" i="46"/>
  <c r="C35" i="46"/>
  <c r="I54" i="46"/>
  <c r="L58" i="46"/>
  <c r="M34" i="46"/>
  <c r="G32" i="46"/>
  <c r="J45" i="46"/>
  <c r="L50" i="46"/>
  <c r="I44" i="46"/>
  <c r="O42" i="46"/>
  <c r="K51" i="46"/>
  <c r="G57" i="46"/>
  <c r="O35" i="46"/>
  <c r="G39" i="46"/>
  <c r="L40" i="46"/>
  <c r="E35" i="46"/>
  <c r="E53" i="46"/>
  <c r="I53" i="46"/>
  <c r="O51" i="46"/>
  <c r="I47" i="46"/>
  <c r="M31" i="46"/>
  <c r="D58" i="46"/>
  <c r="I52" i="46"/>
  <c r="F58" i="46"/>
  <c r="Q34" i="46"/>
  <c r="M50" i="46"/>
  <c r="E33" i="46"/>
  <c r="P42" i="46"/>
  <c r="H53" i="46"/>
  <c r="J58" i="46"/>
  <c r="H56" i="46"/>
  <c r="I55" i="46"/>
  <c r="N29" i="46"/>
  <c r="D52" i="46"/>
  <c r="E41" i="46"/>
  <c r="P51" i="46"/>
  <c r="G38" i="46"/>
  <c r="O55" i="46"/>
  <c r="H51" i="46"/>
  <c r="P57" i="46"/>
  <c r="H34" i="46"/>
  <c r="M57" i="46"/>
  <c r="M58" i="46"/>
  <c r="I36" i="46"/>
  <c r="K42" i="46"/>
  <c r="C29" i="46"/>
  <c r="C45" i="46"/>
  <c r="J33" i="46"/>
  <c r="O47" i="46"/>
  <c r="E44" i="46"/>
  <c r="K29" i="46"/>
  <c r="G27" i="46"/>
  <c r="L37" i="46"/>
  <c r="C47" i="46"/>
  <c r="Q36" i="46"/>
  <c r="D30" i="46"/>
  <c r="K30" i="46"/>
  <c r="C31" i="46"/>
  <c r="N52" i="46"/>
  <c r="N28" i="46"/>
  <c r="J27" i="46"/>
  <c r="N36" i="46"/>
  <c r="C56" i="46"/>
  <c r="Q35" i="46"/>
  <c r="P38" i="46"/>
  <c r="I34" i="46"/>
  <c r="J28" i="46"/>
  <c r="C37" i="46"/>
  <c r="Q55" i="46"/>
  <c r="H38" i="46"/>
  <c r="E37" i="46"/>
  <c r="N56" i="46"/>
  <c r="M32" i="46"/>
  <c r="O39" i="46"/>
  <c r="H26" i="46"/>
  <c r="E49" i="46"/>
  <c r="O41" i="46"/>
  <c r="O37" i="46"/>
  <c r="P32" i="46"/>
  <c r="G52" i="46"/>
  <c r="D36" i="46"/>
  <c r="J53" i="46"/>
  <c r="L48" i="46"/>
  <c r="M35" i="46"/>
  <c r="N53" i="46"/>
  <c r="C32" i="46"/>
  <c r="J38" i="46"/>
  <c r="F31" i="46"/>
  <c r="Q39" i="46"/>
  <c r="M43" i="46"/>
  <c r="O27" i="46"/>
  <c r="K27" i="46"/>
  <c r="N27" i="46"/>
  <c r="Q33" i="46"/>
  <c r="G29" i="46"/>
  <c r="F32" i="46"/>
  <c r="G55" i="46"/>
  <c r="M56" i="46"/>
  <c r="L57" i="46"/>
  <c r="P39" i="46"/>
  <c r="H30" i="46"/>
  <c r="M47" i="46"/>
  <c r="K31" i="46"/>
  <c r="M37" i="46"/>
  <c r="H39" i="46"/>
  <c r="P30" i="46"/>
  <c r="K57" i="46"/>
  <c r="N40" i="46"/>
  <c r="Q54" i="46"/>
  <c r="E50" i="46"/>
  <c r="O34" i="46"/>
  <c r="G50" i="46"/>
  <c r="C26" i="46"/>
  <c r="J52" i="46"/>
  <c r="G40" i="46"/>
  <c r="F47" i="46"/>
  <c r="J31" i="46"/>
  <c r="F28" i="46"/>
  <c r="J34" i="46"/>
  <c r="D42" i="46"/>
  <c r="F35" i="46"/>
  <c r="M55" i="46"/>
  <c r="H58" i="46"/>
  <c r="M39" i="46"/>
  <c r="H31" i="46"/>
  <c r="J40" i="46"/>
  <c r="D31" i="46"/>
  <c r="O29" i="46"/>
  <c r="Q27" i="46"/>
  <c r="I35" i="46"/>
  <c r="C49" i="46"/>
  <c r="C46" i="46"/>
  <c r="L44" i="46"/>
  <c r="I39" i="46"/>
  <c r="P31" i="46"/>
  <c r="G30" i="46"/>
  <c r="E52" i="46"/>
  <c r="D49" i="46"/>
  <c r="C40" i="46"/>
  <c r="E42" i="46"/>
  <c r="F36" i="46"/>
  <c r="J37" i="46"/>
  <c r="K56" i="46"/>
  <c r="N47" i="46"/>
  <c r="D40" i="46"/>
  <c r="G58" i="46"/>
  <c r="I49" i="46"/>
  <c r="F48" i="46"/>
  <c r="J41" i="46"/>
  <c r="K40" i="46"/>
  <c r="Q41" i="46"/>
  <c r="E34" i="46"/>
  <c r="R85" i="46" l="1"/>
  <c r="R82" i="46"/>
  <c r="R88" i="46"/>
  <c r="R86" i="46"/>
  <c r="R83" i="46"/>
  <c r="R84" i="46"/>
  <c r="R87" i="46"/>
  <c r="R75" i="46"/>
  <c r="R77" i="46"/>
  <c r="R81" i="46"/>
  <c r="R80" i="46"/>
  <c r="R78" i="46"/>
  <c r="R76" i="46"/>
  <c r="R79" i="46"/>
  <c r="R63" i="46"/>
  <c r="R65" i="46"/>
  <c r="R60" i="46"/>
  <c r="R61" i="46"/>
  <c r="R62" i="46"/>
  <c r="R64" i="46"/>
  <c r="R66" i="46"/>
  <c r="R73" i="46"/>
  <c r="R74" i="46"/>
  <c r="R68" i="46"/>
  <c r="R70" i="46"/>
  <c r="R72" i="46"/>
  <c r="R71" i="46"/>
  <c r="R59" i="46"/>
  <c r="R69" i="46"/>
  <c r="R67" i="46"/>
  <c r="R48" i="46"/>
  <c r="R43" i="46"/>
  <c r="R32" i="46"/>
  <c r="R39" i="46"/>
  <c r="R40" i="46"/>
  <c r="R35" i="46"/>
  <c r="R31" i="46"/>
  <c r="R47" i="46"/>
  <c r="B27" i="50"/>
  <c r="D27" i="48"/>
  <c r="F27" i="48" s="1"/>
  <c r="AL27" i="44"/>
  <c r="T157" i="45"/>
  <c r="T156" i="45"/>
  <c r="C21" i="50"/>
  <c r="T9" i="45"/>
  <c r="T15" i="45"/>
  <c r="T19" i="45"/>
  <c r="T23" i="45"/>
  <c r="T27" i="45"/>
  <c r="T31" i="45"/>
  <c r="T35" i="45"/>
  <c r="T39" i="45"/>
  <c r="T43" i="45"/>
  <c r="T47" i="45"/>
  <c r="T51" i="45"/>
  <c r="T56" i="45"/>
  <c r="T60" i="45"/>
  <c r="T64" i="45"/>
  <c r="T68" i="45"/>
  <c r="T72" i="45"/>
  <c r="T76" i="45"/>
  <c r="T80" i="45"/>
  <c r="T84" i="45"/>
  <c r="T88" i="45"/>
  <c r="T92" i="45"/>
  <c r="T96" i="45"/>
  <c r="T100" i="45"/>
  <c r="T104" i="45"/>
  <c r="T108" i="45"/>
  <c r="T112" i="45"/>
  <c r="T116" i="45"/>
  <c r="T120" i="45"/>
  <c r="T124" i="45"/>
  <c r="T128" i="45"/>
  <c r="T132" i="45"/>
  <c r="T136" i="45"/>
  <c r="T140" i="45"/>
  <c r="T144" i="45"/>
  <c r="T148" i="45"/>
  <c r="T152" i="45"/>
  <c r="T185" i="45"/>
  <c r="T189" i="45"/>
  <c r="T193" i="45"/>
  <c r="T197" i="45"/>
  <c r="T201" i="45"/>
  <c r="T205" i="45"/>
  <c r="T209" i="45"/>
  <c r="T213" i="45"/>
  <c r="T217" i="45"/>
  <c r="T221" i="45"/>
  <c r="T225" i="45"/>
  <c r="T229" i="45"/>
  <c r="T233" i="45"/>
  <c r="T237" i="45"/>
  <c r="T241" i="45"/>
  <c r="T245" i="45"/>
  <c r="T249" i="45"/>
  <c r="T253" i="45"/>
  <c r="T257" i="45"/>
  <c r="T261" i="45"/>
  <c r="T266" i="45"/>
  <c r="T270" i="45"/>
  <c r="T274" i="45"/>
  <c r="T278" i="45"/>
  <c r="T282" i="45"/>
  <c r="T286" i="45"/>
  <c r="T290" i="45"/>
  <c r="T294" i="45"/>
  <c r="T298" i="45"/>
  <c r="T302" i="45"/>
  <c r="T306" i="45"/>
  <c r="T311" i="45"/>
  <c r="R22" i="45"/>
  <c r="R59" i="45"/>
  <c r="R87" i="45"/>
  <c r="T8" i="45"/>
  <c r="R25" i="45"/>
  <c r="R62" i="45"/>
  <c r="R88" i="45"/>
  <c r="T10" i="45"/>
  <c r="T16" i="45"/>
  <c r="T20" i="45"/>
  <c r="T24" i="45"/>
  <c r="T28" i="45"/>
  <c r="T32" i="45"/>
  <c r="T36" i="45"/>
  <c r="T40" i="45"/>
  <c r="T44" i="45"/>
  <c r="T48" i="45"/>
  <c r="T52" i="45"/>
  <c r="T57" i="45"/>
  <c r="T61" i="45"/>
  <c r="T65" i="45"/>
  <c r="T69" i="45"/>
  <c r="T73" i="45"/>
  <c r="T77" i="45"/>
  <c r="T81" i="45"/>
  <c r="T85" i="45"/>
  <c r="T89" i="45"/>
  <c r="T93" i="45"/>
  <c r="T97" i="45"/>
  <c r="T101" i="45"/>
  <c r="T105" i="45"/>
  <c r="T109" i="45"/>
  <c r="T113" i="45"/>
  <c r="T117" i="45"/>
  <c r="T121" i="45"/>
  <c r="T125" i="45"/>
  <c r="T129" i="45"/>
  <c r="T133" i="45"/>
  <c r="T137" i="45"/>
  <c r="T141" i="45"/>
  <c r="T145" i="45"/>
  <c r="T149" i="45"/>
  <c r="T153" i="45"/>
  <c r="T186" i="45"/>
  <c r="T190" i="45"/>
  <c r="T194" i="45"/>
  <c r="T198" i="45"/>
  <c r="T202" i="45"/>
  <c r="T206" i="45"/>
  <c r="T210" i="45"/>
  <c r="T214" i="45"/>
  <c r="T218" i="45"/>
  <c r="T222" i="45"/>
  <c r="T226" i="45"/>
  <c r="T230" i="45"/>
  <c r="T234" i="45"/>
  <c r="T238" i="45"/>
  <c r="T242" i="45"/>
  <c r="T246" i="45"/>
  <c r="T250" i="45"/>
  <c r="T254" i="45"/>
  <c r="T258" i="45"/>
  <c r="T262" i="45"/>
  <c r="T267" i="45"/>
  <c r="T271" i="45"/>
  <c r="T275" i="45"/>
  <c r="T279" i="45"/>
  <c r="T283" i="45"/>
  <c r="T287" i="45"/>
  <c r="T291" i="45"/>
  <c r="T295" i="45"/>
  <c r="T299" i="45"/>
  <c r="T303" i="45"/>
  <c r="T307" i="45"/>
  <c r="T313" i="45"/>
  <c r="T310" i="45"/>
  <c r="R30" i="45"/>
  <c r="R67" i="45"/>
  <c r="R91" i="45"/>
  <c r="T17" i="45"/>
  <c r="T21" i="45"/>
  <c r="T25" i="45"/>
  <c r="T29" i="45"/>
  <c r="T33" i="45"/>
  <c r="T37" i="45"/>
  <c r="T41" i="45"/>
  <c r="T45" i="45"/>
  <c r="T49" i="45"/>
  <c r="T54" i="45"/>
  <c r="T58" i="45"/>
  <c r="T62" i="45"/>
  <c r="T66" i="45"/>
  <c r="T70" i="45"/>
  <c r="T74" i="45"/>
  <c r="T78" i="45"/>
  <c r="T82" i="45"/>
  <c r="T86" i="45"/>
  <c r="T90" i="45"/>
  <c r="T94" i="45"/>
  <c r="T98" i="45"/>
  <c r="T102" i="45"/>
  <c r="T106" i="45"/>
  <c r="T110" i="45"/>
  <c r="T114" i="45"/>
  <c r="T118" i="45"/>
  <c r="T122" i="45"/>
  <c r="T126" i="45"/>
  <c r="T130" i="45"/>
  <c r="T134" i="45"/>
  <c r="T138" i="45"/>
  <c r="T142" i="45"/>
  <c r="T146" i="45"/>
  <c r="T150" i="45"/>
  <c r="T154" i="45"/>
  <c r="T187" i="45"/>
  <c r="T191" i="45"/>
  <c r="T195" i="45"/>
  <c r="T199" i="45"/>
  <c r="T203" i="45"/>
  <c r="T207" i="45"/>
  <c r="T211" i="45"/>
  <c r="T215" i="45"/>
  <c r="T219" i="45"/>
  <c r="T223" i="45"/>
  <c r="T227" i="45"/>
  <c r="T231" i="45"/>
  <c r="T235" i="45"/>
  <c r="T239" i="45"/>
  <c r="T243" i="45"/>
  <c r="T247" i="45"/>
  <c r="T251" i="45"/>
  <c r="T255" i="45"/>
  <c r="T259" i="45"/>
  <c r="T263" i="45"/>
  <c r="T268" i="45"/>
  <c r="T272" i="45"/>
  <c r="T276" i="45"/>
  <c r="T280" i="45"/>
  <c r="T284" i="45"/>
  <c r="T288" i="45"/>
  <c r="T292" i="45"/>
  <c r="T296" i="45"/>
  <c r="T300" i="45"/>
  <c r="T304" i="45"/>
  <c r="T308" i="45"/>
  <c r="T314" i="45"/>
  <c r="R33" i="45"/>
  <c r="R14" i="45"/>
  <c r="R36" i="45"/>
  <c r="R72" i="45"/>
  <c r="V72" i="45" s="1"/>
  <c r="R93" i="45"/>
  <c r="T312" i="45"/>
  <c r="R20" i="45"/>
  <c r="R49" i="45"/>
  <c r="R86" i="45"/>
  <c r="V86" i="45" s="1"/>
  <c r="R96" i="45"/>
  <c r="T14" i="45"/>
  <c r="T46" i="45"/>
  <c r="T79" i="45"/>
  <c r="T111" i="45"/>
  <c r="T143" i="45"/>
  <c r="T196" i="45"/>
  <c r="T228" i="45"/>
  <c r="T260" i="45"/>
  <c r="T293" i="45"/>
  <c r="R41" i="45"/>
  <c r="T200" i="45"/>
  <c r="T38" i="45"/>
  <c r="T252" i="45"/>
  <c r="T34" i="45"/>
  <c r="T67" i="45"/>
  <c r="T99" i="45"/>
  <c r="T131" i="45"/>
  <c r="T184" i="45"/>
  <c r="T216" i="45"/>
  <c r="T248" i="45"/>
  <c r="T281" i="45"/>
  <c r="R64" i="45"/>
  <c r="V64" i="45" s="1"/>
  <c r="T115" i="45"/>
  <c r="R17" i="45"/>
  <c r="T22" i="45"/>
  <c r="T55" i="45"/>
  <c r="T87" i="45"/>
  <c r="T119" i="45"/>
  <c r="T151" i="45"/>
  <c r="T204" i="45"/>
  <c r="T236" i="45"/>
  <c r="T269" i="45"/>
  <c r="T301" i="45"/>
  <c r="R70" i="45"/>
  <c r="T147" i="45"/>
  <c r="T71" i="45"/>
  <c r="T188" i="45"/>
  <c r="T42" i="45"/>
  <c r="T75" i="45"/>
  <c r="T107" i="45"/>
  <c r="T139" i="45"/>
  <c r="T192" i="45"/>
  <c r="T224" i="45"/>
  <c r="T256" i="45"/>
  <c r="T289" i="45"/>
  <c r="R75" i="45"/>
  <c r="T83" i="45"/>
  <c r="T297" i="45"/>
  <c r="R94" i="45"/>
  <c r="T30" i="45"/>
  <c r="T63" i="45"/>
  <c r="T95" i="45"/>
  <c r="T127" i="45"/>
  <c r="T212" i="45"/>
  <c r="T244" i="45"/>
  <c r="T277" i="45"/>
  <c r="T309" i="45"/>
  <c r="R89" i="45"/>
  <c r="T50" i="45"/>
  <c r="T232" i="45"/>
  <c r="T103" i="45"/>
  <c r="T285" i="45"/>
  <c r="T26" i="45"/>
  <c r="T59" i="45"/>
  <c r="T91" i="45"/>
  <c r="T123" i="45"/>
  <c r="T155" i="45"/>
  <c r="T208" i="45"/>
  <c r="T240" i="45"/>
  <c r="T273" i="45"/>
  <c r="T305" i="45"/>
  <c r="R29" i="45"/>
  <c r="V29" i="45" s="1"/>
  <c r="R99" i="45"/>
  <c r="T18" i="45"/>
  <c r="T265" i="45"/>
  <c r="R92" i="45"/>
  <c r="T135" i="45"/>
  <c r="T220" i="45"/>
  <c r="R39" i="45"/>
  <c r="R15" i="45"/>
  <c r="R38" i="45"/>
  <c r="V38" i="45" s="1"/>
  <c r="R46" i="45"/>
  <c r="R101" i="45"/>
  <c r="R19" i="45"/>
  <c r="R76" i="45"/>
  <c r="R83" i="45"/>
  <c r="R82" i="45"/>
  <c r="R97" i="45"/>
  <c r="V97" i="45" s="1"/>
  <c r="R60" i="45"/>
  <c r="V60" i="45" s="1"/>
  <c r="R66" i="45"/>
  <c r="V66" i="45" s="1"/>
  <c r="R79" i="45"/>
  <c r="R85" i="45"/>
  <c r="R68" i="45"/>
  <c r="R74" i="45"/>
  <c r="R65" i="45"/>
  <c r="R31" i="45"/>
  <c r="R71" i="45"/>
  <c r="R102" i="45"/>
  <c r="R77" i="45"/>
  <c r="R50" i="45"/>
  <c r="R58" i="45"/>
  <c r="R57" i="45"/>
  <c r="R90" i="45"/>
  <c r="R63" i="45"/>
  <c r="R78" i="45"/>
  <c r="V78" i="45" s="1"/>
  <c r="R69" i="45"/>
  <c r="R42" i="45"/>
  <c r="R48" i="45"/>
  <c r="R47" i="45"/>
  <c r="R23" i="45"/>
  <c r="R27" i="45"/>
  <c r="V27" i="45" s="1"/>
  <c r="R32" i="45"/>
  <c r="V32" i="45" s="1"/>
  <c r="R54" i="45"/>
  <c r="R52" i="45"/>
  <c r="R61" i="45"/>
  <c r="R34" i="45"/>
  <c r="R40" i="45"/>
  <c r="R56" i="45"/>
  <c r="R21" i="45"/>
  <c r="V21" i="45" s="1"/>
  <c r="R80" i="45"/>
  <c r="R35" i="45"/>
  <c r="R84" i="45"/>
  <c r="R55" i="45"/>
  <c r="R98" i="45"/>
  <c r="R73" i="45"/>
  <c r="R51" i="45"/>
  <c r="R24" i="45"/>
  <c r="R43" i="45"/>
  <c r="R16" i="45"/>
  <c r="R95" i="45"/>
  <c r="V95" i="45" s="1"/>
  <c r="R45" i="45"/>
  <c r="R37" i="45"/>
  <c r="R100" i="45"/>
  <c r="R44" i="45"/>
  <c r="R26" i="45"/>
  <c r="R28" i="45"/>
  <c r="R18" i="45"/>
  <c r="R81" i="45"/>
  <c r="B5" i="46"/>
  <c r="S1" i="46"/>
  <c r="S4" i="46" s="1"/>
  <c r="Z20" i="44"/>
  <c r="AJ18" i="44"/>
  <c r="AD17" i="44"/>
  <c r="AI24" i="44"/>
  <c r="AE17" i="44"/>
  <c r="Z23" i="44"/>
  <c r="AE14" i="44"/>
  <c r="AK14" i="44"/>
  <c r="AB14" i="44"/>
  <c r="AJ14" i="44"/>
  <c r="AA14" i="44"/>
  <c r="AF14" i="44"/>
  <c r="AI14" i="44"/>
  <c r="AH14" i="44"/>
  <c r="AG14" i="44"/>
  <c r="AD14" i="44"/>
  <c r="AC14" i="44"/>
  <c r="AJ22" i="44"/>
  <c r="AG22" i="44"/>
  <c r="Y22" i="44"/>
  <c r="AF22" i="44"/>
  <c r="AB22" i="44"/>
  <c r="AK22" i="44"/>
  <c r="C24" i="50" s="1"/>
  <c r="AI22" i="44"/>
  <c r="AC22" i="44"/>
  <c r="AE22" i="44"/>
  <c r="AD22" i="44"/>
  <c r="AA22" i="44"/>
  <c r="Z22" i="44"/>
  <c r="Y14" i="44"/>
  <c r="F10" i="48"/>
  <c r="F12" i="48"/>
  <c r="AC15" i="44"/>
  <c r="Z14" i="44"/>
  <c r="AJ13" i="44"/>
  <c r="AB13" i="44"/>
  <c r="AF13" i="44"/>
  <c r="AE13" i="44"/>
  <c r="AI13" i="44"/>
  <c r="Z13" i="44"/>
  <c r="AK13" i="44"/>
  <c r="AH13" i="44"/>
  <c r="AG13" i="44"/>
  <c r="AD13" i="44"/>
  <c r="AC13" i="44"/>
  <c r="AA13" i="44"/>
  <c r="AD19" i="44"/>
  <c r="AH19" i="44"/>
  <c r="Z19" i="44"/>
  <c r="AE19" i="44"/>
  <c r="AC19" i="44"/>
  <c r="AI19" i="44"/>
  <c r="AJ19" i="44"/>
  <c r="AG19" i="44"/>
  <c r="AF19" i="44"/>
  <c r="AB19" i="44"/>
  <c r="AA19" i="44"/>
  <c r="Y19" i="44"/>
  <c r="AH15" i="44"/>
  <c r="Z15" i="44"/>
  <c r="AG15" i="44"/>
  <c r="AF15" i="44"/>
  <c r="AK15" i="44"/>
  <c r="AB15" i="44"/>
  <c r="Y15" i="44"/>
  <c r="AJ15" i="44"/>
  <c r="AI15" i="44"/>
  <c r="AE15" i="44"/>
  <c r="AD15" i="44"/>
  <c r="AK16" i="44"/>
  <c r="AC16" i="44"/>
  <c r="AD16" i="44"/>
  <c r="AB16" i="44"/>
  <c r="AG16" i="44"/>
  <c r="Z16" i="44"/>
  <c r="Y16" i="44"/>
  <c r="AJ16" i="44"/>
  <c r="AI16" i="44"/>
  <c r="AH16" i="44"/>
  <c r="AF16" i="44"/>
  <c r="AJ21" i="44"/>
  <c r="AB21" i="44"/>
  <c r="AF21" i="44"/>
  <c r="AK21" i="44"/>
  <c r="F19" i="48" s="1"/>
  <c r="Z21" i="44"/>
  <c r="AI21" i="44"/>
  <c r="Y21" i="44"/>
  <c r="AD21" i="44"/>
  <c r="AA21" i="44"/>
  <c r="AH21" i="44"/>
  <c r="AG21" i="44"/>
  <c r="AH24" i="44"/>
  <c r="Z24" i="44"/>
  <c r="AE24" i="44"/>
  <c r="AB24" i="44"/>
  <c r="AG24" i="44"/>
  <c r="Y24" i="44"/>
  <c r="AK24" i="44"/>
  <c r="AD24" i="44"/>
  <c r="AC24" i="44"/>
  <c r="AA24" i="44"/>
  <c r="AJ24" i="44"/>
  <c r="AE16" i="44"/>
  <c r="AE21" i="44"/>
  <c r="AI18" i="44"/>
  <c r="AA18" i="44"/>
  <c r="AE18" i="44"/>
  <c r="AG18" i="44"/>
  <c r="AF18" i="44"/>
  <c r="AK18" i="44"/>
  <c r="C20" i="50" s="1"/>
  <c r="Z18" i="44"/>
  <c r="AG17" i="44"/>
  <c r="AD20" i="44"/>
  <c r="AE23" i="44"/>
  <c r="AJ23" i="44"/>
  <c r="AB23" i="44"/>
  <c r="AD23" i="44"/>
  <c r="AI23" i="44"/>
  <c r="Y23" i="44"/>
  <c r="AK23" i="44"/>
  <c r="C25" i="50" s="1"/>
  <c r="AC23" i="44"/>
  <c r="AF23" i="44"/>
  <c r="AB25" i="44"/>
  <c r="AG20" i="44"/>
  <c r="Y20" i="44"/>
  <c r="AK20" i="44"/>
  <c r="F9" i="48" s="1"/>
  <c r="AC20" i="44"/>
  <c r="AB20" i="44"/>
  <c r="AA20" i="44"/>
  <c r="AF20" i="44"/>
  <c r="Y18" i="44"/>
  <c r="AH20" i="44"/>
  <c r="AG23" i="44"/>
  <c r="AF17" i="44"/>
  <c r="AJ17" i="44"/>
  <c r="AI17" i="44"/>
  <c r="Z17" i="44"/>
  <c r="AH17" i="44"/>
  <c r="Y17" i="44"/>
  <c r="AC17" i="44"/>
  <c r="AK25" i="44"/>
  <c r="AC25" i="44"/>
  <c r="AH25" i="44"/>
  <c r="Z25" i="44"/>
  <c r="AJ25" i="44"/>
  <c r="Y25" i="44"/>
  <c r="AE25" i="44"/>
  <c r="AA25" i="44"/>
  <c r="AF25" i="44"/>
  <c r="AB18" i="44"/>
  <c r="AI20" i="44"/>
  <c r="AH23" i="44"/>
  <c r="AG25" i="44"/>
  <c r="AA17" i="44"/>
  <c r="AC18" i="44"/>
  <c r="AJ20" i="44"/>
  <c r="AI25" i="44"/>
  <c r="AB17" i="44"/>
  <c r="AD18" i="44"/>
  <c r="C85" i="40"/>
  <c r="D194" i="45" s="1"/>
  <c r="C84" i="40"/>
  <c r="C83" i="40"/>
  <c r="C82" i="40"/>
  <c r="C81" i="40"/>
  <c r="D77" i="45" s="1"/>
  <c r="C80" i="40"/>
  <c r="D209" i="45" s="1"/>
  <c r="C79" i="40"/>
  <c r="D308" i="45" s="1"/>
  <c r="C78" i="40"/>
  <c r="D71" i="45" s="1"/>
  <c r="C96" i="40"/>
  <c r="C95" i="40"/>
  <c r="C100" i="40"/>
  <c r="C75" i="40"/>
  <c r="C73" i="40"/>
  <c r="C72" i="40"/>
  <c r="C71" i="40"/>
  <c r="C70" i="40"/>
  <c r="D229" i="45" s="1"/>
  <c r="C69" i="40"/>
  <c r="C68" i="40"/>
  <c r="C66" i="40"/>
  <c r="C65" i="40"/>
  <c r="C64" i="40"/>
  <c r="D127" i="45" s="1"/>
  <c r="C63" i="40"/>
  <c r="C62" i="40"/>
  <c r="C60" i="40"/>
  <c r="C59" i="40"/>
  <c r="D192" i="45" s="1"/>
  <c r="C58" i="40"/>
  <c r="C57" i="40"/>
  <c r="D184" i="45" s="1"/>
  <c r="C55" i="40"/>
  <c r="C54" i="40"/>
  <c r="C49" i="40"/>
  <c r="C28" i="40"/>
  <c r="C27" i="40"/>
  <c r="C26" i="40"/>
  <c r="C23" i="40"/>
  <c r="D53" i="45" s="1"/>
  <c r="C22" i="40"/>
  <c r="C19" i="40"/>
  <c r="D44" i="45" s="1"/>
  <c r="C17" i="40"/>
  <c r="C14" i="40"/>
  <c r="C9" i="40"/>
  <c r="U75" i="44"/>
  <c r="I75" i="44"/>
  <c r="W75" i="44"/>
  <c r="V75" i="44"/>
  <c r="T75" i="44"/>
  <c r="W74" i="44"/>
  <c r="V74" i="44"/>
  <c r="U74" i="44"/>
  <c r="T74" i="44"/>
  <c r="Q75" i="44"/>
  <c r="P75" i="44"/>
  <c r="Q74" i="44"/>
  <c r="P74" i="44"/>
  <c r="G75" i="44"/>
  <c r="F75" i="44"/>
  <c r="E75" i="44"/>
  <c r="I74" i="44"/>
  <c r="H74" i="44"/>
  <c r="G74" i="44"/>
  <c r="F74" i="44"/>
  <c r="E74" i="44"/>
  <c r="I72" i="44"/>
  <c r="H72" i="44"/>
  <c r="G72" i="44"/>
  <c r="F72" i="44"/>
  <c r="E72" i="44"/>
  <c r="Q72" i="44"/>
  <c r="P72" i="44"/>
  <c r="V72" i="44"/>
  <c r="U72" i="44"/>
  <c r="T72" i="44"/>
  <c r="W72" i="44"/>
  <c r="W70" i="44"/>
  <c r="V70" i="44"/>
  <c r="U70" i="44"/>
  <c r="T70" i="44"/>
  <c r="Q70" i="44"/>
  <c r="P70" i="44"/>
  <c r="I70" i="44"/>
  <c r="H70" i="44"/>
  <c r="G70" i="44"/>
  <c r="F70" i="44"/>
  <c r="E70" i="44"/>
  <c r="D70" i="44"/>
  <c r="W69" i="44"/>
  <c r="V69" i="44"/>
  <c r="U69" i="44"/>
  <c r="T69" i="44"/>
  <c r="P69" i="44"/>
  <c r="W65" i="44"/>
  <c r="V65" i="44"/>
  <c r="U65" i="44"/>
  <c r="T65" i="44"/>
  <c r="Q65" i="44"/>
  <c r="P65" i="44"/>
  <c r="Q69" i="44"/>
  <c r="S69" i="44"/>
  <c r="I69" i="44"/>
  <c r="H69" i="44"/>
  <c r="G69" i="44"/>
  <c r="F69" i="44"/>
  <c r="E69" i="44"/>
  <c r="D69" i="44"/>
  <c r="I65" i="44"/>
  <c r="G65" i="44"/>
  <c r="F65" i="44"/>
  <c r="E65" i="44"/>
  <c r="W61" i="44"/>
  <c r="V61" i="44"/>
  <c r="U61" i="44"/>
  <c r="T61" i="44"/>
  <c r="Q61" i="44"/>
  <c r="P61" i="44"/>
  <c r="I61" i="44"/>
  <c r="H61" i="44"/>
  <c r="G61" i="44"/>
  <c r="F61" i="44"/>
  <c r="E61" i="44"/>
  <c r="D61" i="44"/>
  <c r="W58" i="44"/>
  <c r="V58" i="44"/>
  <c r="U58" i="44"/>
  <c r="T58" i="44"/>
  <c r="Q58" i="44"/>
  <c r="P58" i="44"/>
  <c r="H58" i="44"/>
  <c r="G58" i="44"/>
  <c r="F58" i="44"/>
  <c r="E58" i="44"/>
  <c r="S30" i="44"/>
  <c r="S29" i="44"/>
  <c r="W30" i="44"/>
  <c r="V30" i="44"/>
  <c r="U30" i="44"/>
  <c r="T30" i="44"/>
  <c r="W29" i="44"/>
  <c r="V29" i="44"/>
  <c r="U29" i="44"/>
  <c r="T29" i="44"/>
  <c r="Q30" i="44"/>
  <c r="P30" i="44"/>
  <c r="Q29" i="44"/>
  <c r="P29" i="44"/>
  <c r="I30" i="44"/>
  <c r="H30" i="44"/>
  <c r="G30" i="44"/>
  <c r="F30" i="44"/>
  <c r="E30" i="44"/>
  <c r="I29" i="44"/>
  <c r="H29" i="44"/>
  <c r="G29" i="44"/>
  <c r="F29" i="44"/>
  <c r="E29" i="44"/>
  <c r="D30" i="44"/>
  <c r="D29" i="44"/>
  <c r="U21" i="44"/>
  <c r="T21" i="44"/>
  <c r="Q21" i="44"/>
  <c r="P21" i="44"/>
  <c r="I21" i="44"/>
  <c r="G21" i="44"/>
  <c r="F21" i="44"/>
  <c r="W14" i="44"/>
  <c r="V14" i="44"/>
  <c r="T14" i="44"/>
  <c r="Q14" i="44"/>
  <c r="P14" i="44"/>
  <c r="I14" i="44"/>
  <c r="H14" i="44"/>
  <c r="G14" i="44"/>
  <c r="F14" i="44"/>
  <c r="E14" i="44"/>
  <c r="D14" i="44"/>
  <c r="R42" i="46"/>
  <c r="R53" i="46"/>
  <c r="R37" i="46"/>
  <c r="R30" i="46"/>
  <c r="R55" i="46"/>
  <c r="R49" i="46"/>
  <c r="R44" i="46"/>
  <c r="R28" i="46"/>
  <c r="R36" i="46"/>
  <c r="R29" i="46"/>
  <c r="R41" i="46"/>
  <c r="R54" i="46"/>
  <c r="R57" i="46"/>
  <c r="R50" i="46"/>
  <c r="R56" i="46"/>
  <c r="R58" i="46"/>
  <c r="R27" i="46"/>
  <c r="R26" i="46"/>
  <c r="R46" i="46"/>
  <c r="R51" i="46"/>
  <c r="R33" i="46"/>
  <c r="R52" i="46"/>
  <c r="R34" i="46"/>
  <c r="R45" i="46"/>
  <c r="R38" i="46"/>
  <c r="D264" i="45" l="1"/>
  <c r="D253" i="45"/>
  <c r="D198" i="45"/>
  <c r="D196" i="45"/>
  <c r="D195" i="45"/>
  <c r="D197" i="45"/>
  <c r="D93" i="45"/>
  <c r="D178" i="45"/>
  <c r="D181" i="45"/>
  <c r="K160" i="45"/>
  <c r="K161" i="45"/>
  <c r="D50" i="45"/>
  <c r="D260" i="45"/>
  <c r="D220" i="45"/>
  <c r="D243" i="45"/>
  <c r="D263" i="45"/>
  <c r="D244" i="45"/>
  <c r="D283" i="45"/>
  <c r="D123" i="45"/>
  <c r="D51" i="45"/>
  <c r="D259" i="45"/>
  <c r="D221" i="45"/>
  <c r="D261" i="45"/>
  <c r="D144" i="45"/>
  <c r="D190" i="45"/>
  <c r="D193" i="45"/>
  <c r="D233" i="45"/>
  <c r="D129" i="45"/>
  <c r="D232" i="45"/>
  <c r="D234" i="45"/>
  <c r="D302" i="45"/>
  <c r="D235" i="45"/>
  <c r="D307" i="45"/>
  <c r="D231" i="45"/>
  <c r="D236" i="45"/>
  <c r="K257" i="45"/>
  <c r="O257" i="45" s="1"/>
  <c r="K256" i="45"/>
  <c r="O256" i="45" s="1"/>
  <c r="K258" i="45"/>
  <c r="O258" i="45" s="1"/>
  <c r="K295" i="45"/>
  <c r="O295" i="45" s="1"/>
  <c r="K292" i="45"/>
  <c r="O292" i="45" s="1"/>
  <c r="K293" i="45"/>
  <c r="O293" i="45" s="1"/>
  <c r="K294" i="45"/>
  <c r="D39" i="45"/>
  <c r="D41" i="45"/>
  <c r="D219" i="45"/>
  <c r="D56" i="45"/>
  <c r="D187" i="45"/>
  <c r="D186" i="45"/>
  <c r="D10" i="45"/>
  <c r="D18" i="45"/>
  <c r="D26" i="45"/>
  <c r="D37" i="45"/>
  <c r="D57" i="45"/>
  <c r="D62" i="45"/>
  <c r="D69" i="45"/>
  <c r="D75" i="45"/>
  <c r="D82" i="45"/>
  <c r="D94" i="45"/>
  <c r="D8" i="45"/>
  <c r="D162" i="45"/>
  <c r="D166" i="45"/>
  <c r="D173" i="45"/>
  <c r="D252" i="45"/>
  <c r="D153" i="45"/>
  <c r="D160" i="45"/>
  <c r="D167" i="45"/>
  <c r="D172" i="45"/>
  <c r="D227" i="45"/>
  <c r="D305" i="45"/>
  <c r="D159" i="45"/>
  <c r="D164" i="45"/>
  <c r="D170" i="45"/>
  <c r="D175" i="45"/>
  <c r="D115" i="45"/>
  <c r="D135" i="45"/>
  <c r="D156" i="45"/>
  <c r="D158" i="45"/>
  <c r="D163" i="45"/>
  <c r="D168" i="45"/>
  <c r="D171" i="45"/>
  <c r="D145" i="45"/>
  <c r="D157" i="45"/>
  <c r="D161" i="45"/>
  <c r="D165" i="45"/>
  <c r="D169" i="45"/>
  <c r="D174" i="45"/>
  <c r="D206" i="45"/>
  <c r="D294" i="45"/>
  <c r="D137" i="45"/>
  <c r="D147" i="45"/>
  <c r="D230" i="45"/>
  <c r="D297" i="45"/>
  <c r="D155" i="45"/>
  <c r="D42" i="45"/>
  <c r="D73" i="45"/>
  <c r="D80" i="45"/>
  <c r="D97" i="45"/>
  <c r="D315" i="45"/>
  <c r="D329" i="45"/>
  <c r="D287" i="45"/>
  <c r="D330" i="45"/>
  <c r="D316" i="45"/>
  <c r="D98" i="45"/>
  <c r="D286" i="45"/>
  <c r="D116" i="45"/>
  <c r="D112" i="45"/>
  <c r="D52" i="45"/>
  <c r="D222" i="45"/>
  <c r="D64" i="45"/>
  <c r="D65" i="45"/>
  <c r="K72" i="45"/>
  <c r="K74" i="45"/>
  <c r="K77" i="45"/>
  <c r="K73" i="45"/>
  <c r="K76" i="45"/>
  <c r="K75" i="45"/>
  <c r="D68" i="45"/>
  <c r="D226" i="45"/>
  <c r="D213" i="45"/>
  <c r="D126" i="45"/>
  <c r="D128" i="45"/>
  <c r="D66" i="45"/>
  <c r="D70" i="45"/>
  <c r="D177" i="45"/>
  <c r="D309" i="45"/>
  <c r="D310" i="45"/>
  <c r="D306" i="45"/>
  <c r="D311" i="45"/>
  <c r="D176" i="45"/>
  <c r="D312" i="45"/>
  <c r="D101" i="45"/>
  <c r="D289" i="45"/>
  <c r="K297" i="45"/>
  <c r="K298" i="45"/>
  <c r="O298" i="45" s="1"/>
  <c r="K296" i="45"/>
  <c r="O296" i="45" s="1"/>
  <c r="D47" i="45"/>
  <c r="D74" i="45"/>
  <c r="D72" i="45"/>
  <c r="D76" i="45"/>
  <c r="D30" i="45"/>
  <c r="D58" i="45"/>
  <c r="K167" i="45"/>
  <c r="K159" i="45"/>
  <c r="K158" i="45"/>
  <c r="K166" i="45"/>
  <c r="D183" i="45"/>
  <c r="D185" i="45"/>
  <c r="D130" i="45"/>
  <c r="D154" i="45"/>
  <c r="D228" i="45"/>
  <c r="D262" i="45"/>
  <c r="D218" i="45"/>
  <c r="D148" i="45"/>
  <c r="D136" i="45"/>
  <c r="D138" i="45"/>
  <c r="D146" i="45"/>
  <c r="D122" i="45"/>
  <c r="D282" i="45"/>
  <c r="D29" i="45"/>
  <c r="D31" i="45"/>
  <c r="D59" i="45"/>
  <c r="D23" i="42"/>
  <c r="K23" i="42" s="1"/>
  <c r="L53" i="45" s="1"/>
  <c r="M53" i="45" s="1"/>
  <c r="S82" i="46"/>
  <c r="S87" i="46"/>
  <c r="S86" i="46"/>
  <c r="S85" i="46"/>
  <c r="S84" i="46"/>
  <c r="S88" i="46"/>
  <c r="S83" i="46"/>
  <c r="S80" i="46"/>
  <c r="S79" i="46"/>
  <c r="S78" i="46"/>
  <c r="S81" i="46"/>
  <c r="S76" i="46"/>
  <c r="S75" i="46"/>
  <c r="S77" i="46"/>
  <c r="S71" i="46"/>
  <c r="S69" i="46"/>
  <c r="S72" i="46"/>
  <c r="S74" i="46"/>
  <c r="S63" i="46"/>
  <c r="S59" i="46"/>
  <c r="S67" i="46"/>
  <c r="S62" i="46"/>
  <c r="S73" i="46"/>
  <c r="S70" i="46"/>
  <c r="S68" i="46"/>
  <c r="S64" i="46"/>
  <c r="S66" i="46"/>
  <c r="S60" i="46"/>
  <c r="S61" i="46"/>
  <c r="S65" i="46"/>
  <c r="C27" i="50"/>
  <c r="B28" i="50"/>
  <c r="C28" i="50" s="1"/>
  <c r="D28" i="48"/>
  <c r="F28" i="48" s="1"/>
  <c r="F23" i="48"/>
  <c r="F26" i="48"/>
  <c r="F11" i="48"/>
  <c r="D57" i="42"/>
  <c r="AL28" i="44"/>
  <c r="C18" i="50"/>
  <c r="C15" i="50"/>
  <c r="F13" i="48"/>
  <c r="C19" i="50"/>
  <c r="F14" i="48"/>
  <c r="C17" i="50"/>
  <c r="F17" i="48"/>
  <c r="C22" i="50"/>
  <c r="F46" i="48"/>
  <c r="F8" i="48"/>
  <c r="F16" i="48"/>
  <c r="F7" i="48"/>
  <c r="C14" i="50"/>
  <c r="F22" i="48"/>
  <c r="C26" i="50"/>
  <c r="F15" i="48"/>
  <c r="C16" i="50"/>
  <c r="F24" i="48"/>
  <c r="C23" i="50"/>
  <c r="T1" i="46"/>
  <c r="T4" i="46" s="1"/>
  <c r="D9" i="42"/>
  <c r="K9" i="42" s="1"/>
  <c r="D28" i="42"/>
  <c r="K28" i="42" s="1"/>
  <c r="D71" i="42"/>
  <c r="K71" i="42" s="1"/>
  <c r="D79" i="42"/>
  <c r="K79" i="42" s="1"/>
  <c r="L308" i="45" s="1"/>
  <c r="M308" i="45" s="1"/>
  <c r="D14" i="42"/>
  <c r="K14" i="42" s="1"/>
  <c r="D49" i="42"/>
  <c r="K49" i="42" s="1"/>
  <c r="D63" i="42"/>
  <c r="K63" i="42" s="1"/>
  <c r="D72" i="42"/>
  <c r="K72" i="42" s="1"/>
  <c r="D80" i="42"/>
  <c r="K80" i="42" s="1"/>
  <c r="L209" i="45" s="1"/>
  <c r="M209" i="45" s="1"/>
  <c r="D17" i="42"/>
  <c r="K17" i="42" s="1"/>
  <c r="D54" i="42"/>
  <c r="K54" i="42" s="1"/>
  <c r="D64" i="42"/>
  <c r="K64" i="42" s="1"/>
  <c r="L127" i="45" s="1"/>
  <c r="M127" i="45" s="1"/>
  <c r="D73" i="42"/>
  <c r="K73" i="42" s="1"/>
  <c r="D81" i="42"/>
  <c r="K81" i="42" s="1"/>
  <c r="L77" i="45" s="1"/>
  <c r="M77" i="45" s="1"/>
  <c r="D19" i="42"/>
  <c r="K19" i="42" s="1"/>
  <c r="L44" i="45" s="1"/>
  <c r="M44" i="45" s="1"/>
  <c r="D55" i="42"/>
  <c r="K55" i="42" s="1"/>
  <c r="D65" i="42"/>
  <c r="K65" i="42" s="1"/>
  <c r="D75" i="42"/>
  <c r="K75" i="42" s="1"/>
  <c r="D82" i="42"/>
  <c r="K82" i="42" s="1"/>
  <c r="D22" i="42"/>
  <c r="K22" i="42" s="1"/>
  <c r="D66" i="42"/>
  <c r="K66" i="42" s="1"/>
  <c r="D100" i="42"/>
  <c r="K100" i="42" s="1"/>
  <c r="D58" i="42"/>
  <c r="K58" i="42" s="1"/>
  <c r="D68" i="42"/>
  <c r="K68" i="42" s="1"/>
  <c r="D95" i="42"/>
  <c r="K95" i="42" s="1"/>
  <c r="D26" i="42"/>
  <c r="K26" i="42" s="1"/>
  <c r="D59" i="42"/>
  <c r="K59" i="42" s="1"/>
  <c r="L192" i="45" s="1"/>
  <c r="M192" i="45" s="1"/>
  <c r="D69" i="42"/>
  <c r="K69" i="42" s="1"/>
  <c r="D96" i="42"/>
  <c r="K96" i="42" s="1"/>
  <c r="D27" i="42"/>
  <c r="K27" i="42" s="1"/>
  <c r="D60" i="42"/>
  <c r="K60" i="42" s="1"/>
  <c r="D70" i="42"/>
  <c r="K70" i="42" s="1"/>
  <c r="L229" i="45" s="1"/>
  <c r="M229" i="45" s="1"/>
  <c r="D78" i="42"/>
  <c r="K78" i="42" s="1"/>
  <c r="L71" i="45" s="1"/>
  <c r="M71" i="45" s="1"/>
  <c r="O24" i="44"/>
  <c r="N24" i="44"/>
  <c r="M24" i="44"/>
  <c r="L24" i="44"/>
  <c r="O14" i="44"/>
  <c r="N14" i="44"/>
  <c r="M14" i="44"/>
  <c r="L14" i="44"/>
  <c r="O13" i="44"/>
  <c r="N13" i="44"/>
  <c r="M13" i="44"/>
  <c r="L13" i="44"/>
  <c r="K84" i="44"/>
  <c r="K83" i="44"/>
  <c r="K82" i="44"/>
  <c r="K81" i="44"/>
  <c r="K80" i="44"/>
  <c r="K79" i="44"/>
  <c r="K78" i="44"/>
  <c r="K77" i="44"/>
  <c r="K76" i="44"/>
  <c r="K75" i="44"/>
  <c r="K74" i="44"/>
  <c r="K73" i="44"/>
  <c r="K72" i="44"/>
  <c r="K71" i="44"/>
  <c r="K70" i="44"/>
  <c r="K69" i="44"/>
  <c r="K68" i="44"/>
  <c r="K67" i="44"/>
  <c r="K66" i="44"/>
  <c r="K65" i="44"/>
  <c r="K64" i="44"/>
  <c r="K63" i="44"/>
  <c r="K62" i="44"/>
  <c r="K61" i="44"/>
  <c r="K60" i="44"/>
  <c r="K59" i="44"/>
  <c r="K58" i="44"/>
  <c r="K57" i="44"/>
  <c r="K37" i="44"/>
  <c r="K56" i="44"/>
  <c r="K55" i="44"/>
  <c r="K54" i="44"/>
  <c r="K53" i="44"/>
  <c r="K52" i="44"/>
  <c r="K51" i="44"/>
  <c r="K50" i="44"/>
  <c r="K49" i="44"/>
  <c r="K46" i="44"/>
  <c r="K36" i="44"/>
  <c r="K35" i="44"/>
  <c r="K34" i="44"/>
  <c r="K33" i="44"/>
  <c r="K31" i="44"/>
  <c r="K30" i="44"/>
  <c r="K29" i="44"/>
  <c r="K28" i="44"/>
  <c r="K27" i="44"/>
  <c r="K26" i="44"/>
  <c r="K25" i="44"/>
  <c r="K24" i="44"/>
  <c r="K23" i="44"/>
  <c r="K22" i="44"/>
  <c r="K21" i="44"/>
  <c r="K20" i="44"/>
  <c r="K19" i="44"/>
  <c r="K18" i="44"/>
  <c r="K17" i="44"/>
  <c r="K16" i="44"/>
  <c r="K14" i="44"/>
  <c r="K13" i="44"/>
  <c r="K15" i="44"/>
  <c r="O84" i="44"/>
  <c r="N84" i="44"/>
  <c r="M84" i="44"/>
  <c r="L84" i="44"/>
  <c r="O83" i="44"/>
  <c r="N83" i="44"/>
  <c r="M83" i="44"/>
  <c r="L83" i="44"/>
  <c r="O82" i="44"/>
  <c r="N82" i="44"/>
  <c r="M82" i="44"/>
  <c r="L82" i="44"/>
  <c r="O81" i="44"/>
  <c r="N81" i="44"/>
  <c r="M81" i="44"/>
  <c r="L81" i="44"/>
  <c r="O80" i="44"/>
  <c r="N80" i="44"/>
  <c r="M80" i="44"/>
  <c r="L80" i="44"/>
  <c r="O79" i="44"/>
  <c r="N79" i="44"/>
  <c r="M79" i="44"/>
  <c r="L79" i="44"/>
  <c r="O78" i="44"/>
  <c r="N78" i="44"/>
  <c r="M78" i="44"/>
  <c r="L78" i="44"/>
  <c r="O77" i="44"/>
  <c r="N77" i="44"/>
  <c r="M77" i="44"/>
  <c r="L77" i="44"/>
  <c r="O76" i="44"/>
  <c r="N76" i="44"/>
  <c r="M76" i="44"/>
  <c r="L76" i="44"/>
  <c r="O75" i="44"/>
  <c r="N75" i="44"/>
  <c r="M75" i="44"/>
  <c r="L75" i="44"/>
  <c r="O74" i="44"/>
  <c r="N74" i="44"/>
  <c r="M74" i="44"/>
  <c r="L74" i="44"/>
  <c r="O73" i="44"/>
  <c r="N73" i="44"/>
  <c r="M73" i="44"/>
  <c r="L73" i="44"/>
  <c r="O72" i="44"/>
  <c r="N72" i="44"/>
  <c r="M72" i="44"/>
  <c r="L72" i="44"/>
  <c r="O71" i="44"/>
  <c r="N71" i="44"/>
  <c r="M71" i="44"/>
  <c r="L71" i="44"/>
  <c r="O70" i="44"/>
  <c r="N70" i="44"/>
  <c r="M70" i="44"/>
  <c r="L70" i="44"/>
  <c r="O69" i="44"/>
  <c r="N69" i="44"/>
  <c r="M69" i="44"/>
  <c r="L69" i="44"/>
  <c r="O68" i="44"/>
  <c r="N68" i="44"/>
  <c r="M68" i="44"/>
  <c r="L68" i="44"/>
  <c r="O67" i="44"/>
  <c r="N67" i="44"/>
  <c r="M67" i="44"/>
  <c r="L67" i="44"/>
  <c r="O66" i="44"/>
  <c r="N66" i="44"/>
  <c r="M66" i="44"/>
  <c r="L66" i="44"/>
  <c r="O65" i="44"/>
  <c r="N65" i="44"/>
  <c r="M65" i="44"/>
  <c r="L65" i="44"/>
  <c r="O64" i="44"/>
  <c r="N64" i="44"/>
  <c r="M64" i="44"/>
  <c r="L64" i="44"/>
  <c r="O63" i="44"/>
  <c r="N63" i="44"/>
  <c r="M63" i="44"/>
  <c r="L63" i="44"/>
  <c r="O62" i="44"/>
  <c r="N62" i="44"/>
  <c r="M62" i="44"/>
  <c r="L62" i="44"/>
  <c r="O61" i="44"/>
  <c r="N61" i="44"/>
  <c r="M61" i="44"/>
  <c r="L61" i="44"/>
  <c r="O60" i="44"/>
  <c r="N60" i="44"/>
  <c r="M60" i="44"/>
  <c r="L60" i="44"/>
  <c r="O59" i="44"/>
  <c r="N59" i="44"/>
  <c r="M59" i="44"/>
  <c r="L59" i="44"/>
  <c r="O58" i="44"/>
  <c r="N58" i="44"/>
  <c r="M58" i="44"/>
  <c r="L58" i="44"/>
  <c r="O57" i="44"/>
  <c r="N57" i="44"/>
  <c r="M57" i="44"/>
  <c r="L57" i="44"/>
  <c r="O37" i="44"/>
  <c r="N37" i="44"/>
  <c r="M37" i="44"/>
  <c r="L37" i="44"/>
  <c r="O56" i="44"/>
  <c r="N56" i="44"/>
  <c r="M56" i="44"/>
  <c r="L56" i="44"/>
  <c r="O55" i="44"/>
  <c r="N55" i="44"/>
  <c r="M55" i="44"/>
  <c r="L55" i="44"/>
  <c r="O54" i="44"/>
  <c r="N54" i="44"/>
  <c r="M54" i="44"/>
  <c r="L54" i="44"/>
  <c r="O53" i="44"/>
  <c r="N53" i="44"/>
  <c r="M53" i="44"/>
  <c r="L53" i="44"/>
  <c r="O52" i="44"/>
  <c r="M52" i="44"/>
  <c r="L52" i="44"/>
  <c r="O51" i="44"/>
  <c r="N51" i="44"/>
  <c r="M51" i="44"/>
  <c r="L51" i="44"/>
  <c r="O50" i="44"/>
  <c r="N50" i="44"/>
  <c r="M50" i="44"/>
  <c r="L50" i="44"/>
  <c r="O49" i="44"/>
  <c r="N49" i="44"/>
  <c r="M49" i="44"/>
  <c r="L49" i="44"/>
  <c r="O48" i="44"/>
  <c r="N48" i="44"/>
  <c r="M48" i="44"/>
  <c r="L48" i="44"/>
  <c r="O47" i="44"/>
  <c r="N47" i="44"/>
  <c r="M47" i="44"/>
  <c r="L47" i="44"/>
  <c r="O46" i="44"/>
  <c r="N46" i="44"/>
  <c r="M46" i="44"/>
  <c r="L46" i="44"/>
  <c r="O36" i="44"/>
  <c r="N36" i="44"/>
  <c r="M36" i="44"/>
  <c r="L36" i="44"/>
  <c r="O35" i="44"/>
  <c r="N35" i="44"/>
  <c r="M35" i="44"/>
  <c r="L35" i="44"/>
  <c r="O34" i="44"/>
  <c r="N34" i="44"/>
  <c r="M34" i="44"/>
  <c r="L34" i="44"/>
  <c r="O33" i="44"/>
  <c r="N33" i="44"/>
  <c r="M33" i="44"/>
  <c r="L33" i="44"/>
  <c r="O32" i="44"/>
  <c r="N32" i="44"/>
  <c r="M32" i="44"/>
  <c r="L32" i="44"/>
  <c r="O31" i="44"/>
  <c r="N31" i="44"/>
  <c r="M31" i="44"/>
  <c r="L31" i="44"/>
  <c r="O30" i="44"/>
  <c r="N30" i="44"/>
  <c r="M30" i="44"/>
  <c r="L30" i="44"/>
  <c r="O29" i="44"/>
  <c r="N29" i="44"/>
  <c r="M29" i="44"/>
  <c r="L29" i="44"/>
  <c r="O28" i="44"/>
  <c r="N28" i="44"/>
  <c r="M28" i="44"/>
  <c r="L28" i="44"/>
  <c r="O27" i="44"/>
  <c r="N27" i="44"/>
  <c r="M27" i="44"/>
  <c r="L27" i="44"/>
  <c r="O26" i="44"/>
  <c r="N26" i="44"/>
  <c r="M26" i="44"/>
  <c r="L26" i="44"/>
  <c r="O25" i="44"/>
  <c r="N25" i="44"/>
  <c r="M25" i="44"/>
  <c r="L25" i="44"/>
  <c r="O23" i="44"/>
  <c r="N23" i="44"/>
  <c r="M23" i="44"/>
  <c r="L23" i="44"/>
  <c r="O20" i="44"/>
  <c r="N20" i="44"/>
  <c r="M20" i="44"/>
  <c r="L20" i="44"/>
  <c r="O21" i="44"/>
  <c r="N21" i="44"/>
  <c r="M21" i="44"/>
  <c r="L21" i="44"/>
  <c r="O22" i="44"/>
  <c r="N22" i="44"/>
  <c r="M22" i="44"/>
  <c r="L22" i="44"/>
  <c r="O18" i="44"/>
  <c r="N18" i="44"/>
  <c r="M18" i="44"/>
  <c r="L18" i="44"/>
  <c r="O19" i="44"/>
  <c r="N19" i="44"/>
  <c r="M19" i="44"/>
  <c r="L19" i="44"/>
  <c r="O17" i="44"/>
  <c r="N17" i="44"/>
  <c r="M17" i="44"/>
  <c r="L17" i="44"/>
  <c r="O16" i="44"/>
  <c r="N16" i="44"/>
  <c r="M16" i="44"/>
  <c r="L16" i="44"/>
  <c r="M15" i="44"/>
  <c r="O15" i="44"/>
  <c r="N15" i="44"/>
  <c r="L15" i="44"/>
  <c r="L264" i="45" l="1"/>
  <c r="M264" i="45" s="1"/>
  <c r="L253" i="45"/>
  <c r="M253" i="45" s="1"/>
  <c r="J23" i="42"/>
  <c r="N53" i="45" s="1"/>
  <c r="O53" i="45" s="1"/>
  <c r="P53" i="45" s="1"/>
  <c r="L123" i="45"/>
  <c r="M123" i="45" s="1"/>
  <c r="L283" i="45"/>
  <c r="L76" i="45"/>
  <c r="M76" i="45" s="1"/>
  <c r="L72" i="45"/>
  <c r="M72" i="45" s="1"/>
  <c r="L116" i="45"/>
  <c r="M116" i="45" s="1"/>
  <c r="L112" i="45"/>
  <c r="M112" i="45" s="1"/>
  <c r="L39" i="45"/>
  <c r="M39" i="45" s="1"/>
  <c r="L219" i="45"/>
  <c r="M219" i="45" s="1"/>
  <c r="L98" i="45"/>
  <c r="L316" i="45"/>
  <c r="M316" i="45" s="1"/>
  <c r="L329" i="45"/>
  <c r="M329" i="45" s="1"/>
  <c r="L287" i="45"/>
  <c r="M287" i="45" s="1"/>
  <c r="L315" i="45"/>
  <c r="L97" i="45"/>
  <c r="M97" i="45" s="1"/>
  <c r="L330" i="45"/>
  <c r="M330" i="45" s="1"/>
  <c r="L286" i="45"/>
  <c r="M286" i="45" s="1"/>
  <c r="L80" i="45"/>
  <c r="M80" i="45" s="1"/>
  <c r="L260" i="45"/>
  <c r="L220" i="45"/>
  <c r="M220" i="45" s="1"/>
  <c r="L50" i="45"/>
  <c r="L263" i="45"/>
  <c r="M263" i="45" s="1"/>
  <c r="L244" i="45"/>
  <c r="M244" i="45" s="1"/>
  <c r="L243" i="45"/>
  <c r="M243" i="45" s="1"/>
  <c r="L74" i="45"/>
  <c r="L47" i="45"/>
  <c r="M47" i="45" s="1"/>
  <c r="L236" i="45"/>
  <c r="M236" i="45" s="1"/>
  <c r="L129" i="45"/>
  <c r="M129" i="45" s="1"/>
  <c r="L302" i="45"/>
  <c r="M302" i="45" s="1"/>
  <c r="L232" i="45"/>
  <c r="M232" i="45" s="1"/>
  <c r="L231" i="45"/>
  <c r="M231" i="45" s="1"/>
  <c r="L235" i="45"/>
  <c r="M235" i="45" s="1"/>
  <c r="L233" i="45"/>
  <c r="M233" i="45" s="1"/>
  <c r="L307" i="45"/>
  <c r="L234" i="45"/>
  <c r="P293" i="45"/>
  <c r="P292" i="45"/>
  <c r="L289" i="45"/>
  <c r="M289" i="45" s="1"/>
  <c r="L101" i="45"/>
  <c r="M101" i="45" s="1"/>
  <c r="L70" i="45"/>
  <c r="M70" i="45" s="1"/>
  <c r="L66" i="45"/>
  <c r="L306" i="45"/>
  <c r="M306" i="45" s="1"/>
  <c r="L73" i="45"/>
  <c r="M73" i="45" s="1"/>
  <c r="L42" i="45"/>
  <c r="L52" i="45"/>
  <c r="M52" i="45" s="1"/>
  <c r="L222" i="45"/>
  <c r="M222" i="45" s="1"/>
  <c r="P296" i="45"/>
  <c r="P295" i="45"/>
  <c r="L282" i="45"/>
  <c r="M282" i="45" s="1"/>
  <c r="L122" i="45"/>
  <c r="L213" i="45"/>
  <c r="M213" i="45" s="1"/>
  <c r="L128" i="45"/>
  <c r="M128" i="45" s="1"/>
  <c r="L126" i="45"/>
  <c r="M126" i="45" s="1"/>
  <c r="L197" i="45"/>
  <c r="M197" i="45" s="1"/>
  <c r="L195" i="45"/>
  <c r="M195" i="45" s="1"/>
  <c r="L198" i="45"/>
  <c r="M198" i="45" s="1"/>
  <c r="L196" i="45"/>
  <c r="P298" i="45"/>
  <c r="P258" i="45"/>
  <c r="L138" i="45"/>
  <c r="L228" i="45"/>
  <c r="L130" i="45"/>
  <c r="L136" i="45"/>
  <c r="M136" i="45" s="1"/>
  <c r="L148" i="45"/>
  <c r="M148" i="45" s="1"/>
  <c r="L146" i="45"/>
  <c r="L262" i="45"/>
  <c r="M262" i="45" s="1"/>
  <c r="L218" i="45"/>
  <c r="L154" i="45"/>
  <c r="L68" i="45"/>
  <c r="L226" i="45"/>
  <c r="L297" i="45"/>
  <c r="M297" i="45" s="1"/>
  <c r="L155" i="45"/>
  <c r="M155" i="45" s="1"/>
  <c r="L230" i="45"/>
  <c r="M230" i="45" s="1"/>
  <c r="L137" i="45"/>
  <c r="M137" i="45" s="1"/>
  <c r="L147" i="45"/>
  <c r="M147" i="45" s="1"/>
  <c r="P256" i="45"/>
  <c r="L144" i="45"/>
  <c r="M144" i="45" s="1"/>
  <c r="L193" i="45"/>
  <c r="M193" i="45" s="1"/>
  <c r="L190" i="45"/>
  <c r="M190" i="45" s="1"/>
  <c r="L183" i="45"/>
  <c r="M183" i="45" s="1"/>
  <c r="L185" i="45"/>
  <c r="M185" i="45" s="1"/>
  <c r="L174" i="45"/>
  <c r="L172" i="45"/>
  <c r="M172" i="45" s="1"/>
  <c r="L10" i="45"/>
  <c r="M10" i="45" s="1"/>
  <c r="L227" i="45"/>
  <c r="M227" i="45" s="1"/>
  <c r="L305" i="45"/>
  <c r="M305" i="45" s="1"/>
  <c r="L157" i="45"/>
  <c r="M157" i="45" s="1"/>
  <c r="L82" i="45"/>
  <c r="L166" i="45"/>
  <c r="M166" i="45" s="1"/>
  <c r="L164" i="45"/>
  <c r="L160" i="45"/>
  <c r="M160" i="45" s="1"/>
  <c r="L135" i="45"/>
  <c r="M135" i="45" s="1"/>
  <c r="L158" i="45"/>
  <c r="M158" i="45" s="1"/>
  <c r="L94" i="45"/>
  <c r="M94" i="45" s="1"/>
  <c r="L69" i="45"/>
  <c r="M69" i="45" s="1"/>
  <c r="L156" i="45"/>
  <c r="M156" i="45" s="1"/>
  <c r="L159" i="45"/>
  <c r="M159" i="45" s="1"/>
  <c r="L168" i="45"/>
  <c r="M168" i="45" s="1"/>
  <c r="L57" i="45"/>
  <c r="M57" i="45" s="1"/>
  <c r="L173" i="45"/>
  <c r="M173" i="45" s="1"/>
  <c r="L162" i="45"/>
  <c r="L175" i="45"/>
  <c r="M175" i="45" s="1"/>
  <c r="L18" i="45"/>
  <c r="M18" i="45" s="1"/>
  <c r="L167" i="45"/>
  <c r="M167" i="45" s="1"/>
  <c r="L206" i="45"/>
  <c r="L170" i="45"/>
  <c r="L163" i="45"/>
  <c r="M163" i="45" s="1"/>
  <c r="L8" i="45"/>
  <c r="M8" i="45" s="1"/>
  <c r="L75" i="45"/>
  <c r="M75" i="45" s="1"/>
  <c r="L145" i="45"/>
  <c r="M145" i="45" s="1"/>
  <c r="L153" i="45"/>
  <c r="M153" i="45" s="1"/>
  <c r="L115" i="45"/>
  <c r="M115" i="45" s="1"/>
  <c r="L62" i="45"/>
  <c r="M62" i="45" s="1"/>
  <c r="L294" i="45"/>
  <c r="M294" i="45" s="1"/>
  <c r="L165" i="45"/>
  <c r="M165" i="45" s="1"/>
  <c r="L37" i="45"/>
  <c r="M37" i="45" s="1"/>
  <c r="L252" i="45"/>
  <c r="M252" i="45" s="1"/>
  <c r="L26" i="45"/>
  <c r="M26" i="45" s="1"/>
  <c r="L161" i="45"/>
  <c r="M161" i="45" s="1"/>
  <c r="L171" i="45"/>
  <c r="M171" i="45" s="1"/>
  <c r="L169" i="45"/>
  <c r="M169" i="45" s="1"/>
  <c r="P257" i="45"/>
  <c r="L65" i="45"/>
  <c r="M65" i="45" s="1"/>
  <c r="L64" i="45"/>
  <c r="M64" i="45" s="1"/>
  <c r="L261" i="45"/>
  <c r="M261" i="45" s="1"/>
  <c r="L51" i="45"/>
  <c r="M51" i="45" s="1"/>
  <c r="L221" i="45"/>
  <c r="M221" i="45" s="1"/>
  <c r="L259" i="45"/>
  <c r="M259" i="45" s="1"/>
  <c r="L285" i="45"/>
  <c r="M285" i="45" s="1"/>
  <c r="L274" i="45"/>
  <c r="M274" i="45" s="1"/>
  <c r="L279" i="45"/>
  <c r="M279" i="45" s="1"/>
  <c r="L125" i="45"/>
  <c r="M125" i="45" s="1"/>
  <c r="L269" i="45"/>
  <c r="M269" i="45" s="1"/>
  <c r="L56" i="45"/>
  <c r="L186" i="45"/>
  <c r="L187" i="45"/>
  <c r="M187" i="45" s="1"/>
  <c r="T86" i="46"/>
  <c r="T85" i="46"/>
  <c r="T82" i="46"/>
  <c r="T83" i="46"/>
  <c r="T88" i="46"/>
  <c r="T84" i="46"/>
  <c r="T87" i="46"/>
  <c r="T79" i="46"/>
  <c r="T78" i="46"/>
  <c r="T80" i="46"/>
  <c r="T75" i="46"/>
  <c r="T81" i="46"/>
  <c r="T77" i="46"/>
  <c r="T76" i="46"/>
  <c r="T72" i="46"/>
  <c r="T65" i="46"/>
  <c r="T71" i="46"/>
  <c r="T68" i="46"/>
  <c r="T62" i="46"/>
  <c r="T73" i="46"/>
  <c r="T66" i="46"/>
  <c r="T61" i="46"/>
  <c r="T59" i="46"/>
  <c r="T60" i="46"/>
  <c r="T67" i="46"/>
  <c r="T63" i="46"/>
  <c r="T69" i="46"/>
  <c r="T74" i="46"/>
  <c r="T70" i="46"/>
  <c r="T64" i="46"/>
  <c r="B29" i="50"/>
  <c r="C29" i="50" s="1"/>
  <c r="D44" i="48"/>
  <c r="F44" i="48" s="1"/>
  <c r="R104" i="45"/>
  <c r="R103" i="45"/>
  <c r="V103" i="45" s="1"/>
  <c r="R105" i="45"/>
  <c r="K57" i="42"/>
  <c r="L184" i="45" s="1"/>
  <c r="J57" i="42"/>
  <c r="N184" i="45" s="1"/>
  <c r="AL29" i="44"/>
  <c r="J96" i="42"/>
  <c r="J100" i="42"/>
  <c r="J54" i="42"/>
  <c r="J78" i="42"/>
  <c r="N71" i="45" s="1"/>
  <c r="J83" i="42"/>
  <c r="J66" i="42"/>
  <c r="J82" i="42"/>
  <c r="J73" i="42"/>
  <c r="J81" i="42"/>
  <c r="N77" i="45" s="1"/>
  <c r="J65" i="42"/>
  <c r="J62" i="42"/>
  <c r="J55" i="42"/>
  <c r="J49" i="42"/>
  <c r="J70" i="42"/>
  <c r="N229" i="45" s="1"/>
  <c r="O229" i="45" s="1"/>
  <c r="J84" i="42"/>
  <c r="J28" i="42"/>
  <c r="J85" i="42"/>
  <c r="J59" i="42"/>
  <c r="N192" i="45" s="1"/>
  <c r="J68" i="42"/>
  <c r="J75" i="42"/>
  <c r="J80" i="42"/>
  <c r="N209" i="45" s="1"/>
  <c r="O209" i="45" s="1"/>
  <c r="J27" i="42"/>
  <c r="J72" i="42"/>
  <c r="J64" i="42"/>
  <c r="N127" i="45" s="1"/>
  <c r="O127" i="45" s="1"/>
  <c r="J79" i="42"/>
  <c r="N308" i="45" s="1"/>
  <c r="O308" i="45" s="1"/>
  <c r="P308" i="45" s="1"/>
  <c r="J19" i="42"/>
  <c r="N44" i="45" s="1"/>
  <c r="J14" i="42"/>
  <c r="J71" i="42"/>
  <c r="J26" i="42"/>
  <c r="J69" i="42"/>
  <c r="J17" i="42"/>
  <c r="J60" i="42"/>
  <c r="J95" i="42"/>
  <c r="J58" i="42"/>
  <c r="J22" i="42"/>
  <c r="J63" i="42"/>
  <c r="J9" i="42"/>
  <c r="U1" i="46"/>
  <c r="U4" i="46" s="1"/>
  <c r="AD83" i="25"/>
  <c r="S43" i="46"/>
  <c r="O12" i="46"/>
  <c r="P24" i="46"/>
  <c r="N8" i="46"/>
  <c r="R21" i="46"/>
  <c r="F7" i="46"/>
  <c r="M11" i="46"/>
  <c r="G15" i="46"/>
  <c r="S36" i="46"/>
  <c r="D21" i="46"/>
  <c r="R17" i="46"/>
  <c r="C20" i="46"/>
  <c r="I7" i="46"/>
  <c r="G16" i="46"/>
  <c r="Q25" i="46"/>
  <c r="S10" i="46"/>
  <c r="R24" i="46"/>
  <c r="D22" i="46"/>
  <c r="S18" i="46"/>
  <c r="K23" i="46"/>
  <c r="O7" i="46"/>
  <c r="S49" i="46"/>
  <c r="P17" i="46"/>
  <c r="S13" i="46"/>
  <c r="S53" i="46"/>
  <c r="Q17" i="46"/>
  <c r="F21" i="46"/>
  <c r="I22" i="46"/>
  <c r="Q16" i="46"/>
  <c r="P6" i="46"/>
  <c r="L25" i="46"/>
  <c r="D17" i="46"/>
  <c r="F24" i="46"/>
  <c r="C16" i="46"/>
  <c r="N5" i="46"/>
  <c r="G11" i="46"/>
  <c r="S57" i="46"/>
  <c r="M6" i="46"/>
  <c r="L5" i="46"/>
  <c r="S52" i="46"/>
  <c r="S9" i="46"/>
  <c r="O21" i="46"/>
  <c r="K9" i="46"/>
  <c r="G22" i="46"/>
  <c r="R14" i="46"/>
  <c r="C9" i="46"/>
  <c r="P9" i="46"/>
  <c r="P5" i="46"/>
  <c r="E20" i="46"/>
  <c r="T17" i="46"/>
  <c r="T23" i="46"/>
  <c r="T14" i="46"/>
  <c r="T27" i="46"/>
  <c r="T28" i="46"/>
  <c r="T20" i="46"/>
  <c r="T40" i="46"/>
  <c r="O15" i="46"/>
  <c r="D25" i="46"/>
  <c r="I24" i="46"/>
  <c r="T54" i="46"/>
  <c r="D6" i="46"/>
  <c r="H25" i="46"/>
  <c r="M15" i="46"/>
  <c r="C12" i="46"/>
  <c r="D7" i="46"/>
  <c r="I23" i="46"/>
  <c r="G7" i="46"/>
  <c r="R25" i="46"/>
  <c r="T50" i="46"/>
  <c r="T52" i="46"/>
  <c r="S48" i="46"/>
  <c r="E18" i="46"/>
  <c r="K6" i="46"/>
  <c r="G25" i="46"/>
  <c r="O16" i="46"/>
  <c r="L15" i="46"/>
  <c r="S34" i="46"/>
  <c r="D9" i="46"/>
  <c r="N22" i="46"/>
  <c r="S26" i="46"/>
  <c r="E17" i="46"/>
  <c r="E13" i="46"/>
  <c r="O13" i="46"/>
  <c r="S23" i="46"/>
  <c r="F17" i="46"/>
  <c r="H18" i="46"/>
  <c r="D8" i="46"/>
  <c r="E5" i="46"/>
  <c r="H19" i="46"/>
  <c r="O9" i="46"/>
  <c r="I9" i="46"/>
  <c r="D24" i="46"/>
  <c r="S37" i="46"/>
  <c r="C19" i="46"/>
  <c r="Q13" i="46"/>
  <c r="L19" i="46"/>
  <c r="D14" i="46"/>
  <c r="K12" i="46"/>
  <c r="S25" i="46"/>
  <c r="M5" i="46"/>
  <c r="P21" i="46"/>
  <c r="J18" i="46"/>
  <c r="Q19" i="46"/>
  <c r="O18" i="46"/>
  <c r="K8" i="46"/>
  <c r="I16" i="46"/>
  <c r="Q10" i="46"/>
  <c r="T25" i="46"/>
  <c r="D15" i="46"/>
  <c r="G10" i="46"/>
  <c r="E7" i="46"/>
  <c r="J10" i="46"/>
  <c r="S22" i="46"/>
  <c r="S50" i="46"/>
  <c r="C24" i="46"/>
  <c r="N20" i="46"/>
  <c r="M20" i="46"/>
  <c r="H13" i="46"/>
  <c r="F18" i="46"/>
  <c r="N18" i="46"/>
  <c r="T47" i="46"/>
  <c r="T55" i="46"/>
  <c r="T31" i="46"/>
  <c r="T13" i="46"/>
  <c r="T41" i="46"/>
  <c r="T10" i="46"/>
  <c r="T46" i="46"/>
  <c r="Q12" i="46"/>
  <c r="F23" i="46"/>
  <c r="K19" i="46"/>
  <c r="T43" i="46"/>
  <c r="F14" i="46"/>
  <c r="L11" i="46"/>
  <c r="Q7" i="46"/>
  <c r="G13" i="46"/>
  <c r="M16" i="46"/>
  <c r="L7" i="46"/>
  <c r="K17" i="46"/>
  <c r="P13" i="46"/>
  <c r="E15" i="46"/>
  <c r="N16" i="46"/>
  <c r="T45" i="46"/>
  <c r="Q9" i="46"/>
  <c r="P11" i="46"/>
  <c r="N25" i="46"/>
  <c r="M21" i="46"/>
  <c r="S19" i="46"/>
  <c r="L6" i="46"/>
  <c r="P25" i="46"/>
  <c r="R13" i="46"/>
  <c r="S45" i="46"/>
  <c r="C13" i="46"/>
  <c r="K22" i="46"/>
  <c r="I21" i="46"/>
  <c r="D11" i="46"/>
  <c r="E9" i="46"/>
  <c r="N10" i="46"/>
  <c r="H5" i="46"/>
  <c r="P18" i="46"/>
  <c r="J11" i="46"/>
  <c r="E8" i="46"/>
  <c r="R10" i="46"/>
  <c r="P16" i="46"/>
  <c r="I15" i="46"/>
  <c r="J12" i="46"/>
  <c r="F9" i="46"/>
  <c r="H10" i="46"/>
  <c r="L23" i="46"/>
  <c r="L9" i="46"/>
  <c r="G23" i="46"/>
  <c r="C5" i="46"/>
  <c r="Q14" i="46"/>
  <c r="E6" i="46"/>
  <c r="I5" i="46"/>
  <c r="H8" i="46"/>
  <c r="N9" i="46"/>
  <c r="Q20" i="46"/>
  <c r="N13" i="46"/>
  <c r="F8" i="46"/>
  <c r="H15" i="46"/>
  <c r="E12" i="46"/>
  <c r="M7" i="46"/>
  <c r="M9" i="46"/>
  <c r="H23" i="46"/>
  <c r="S33" i="46"/>
  <c r="I17" i="46"/>
  <c r="J9" i="46"/>
  <c r="L17" i="46"/>
  <c r="M8" i="46"/>
  <c r="Q24" i="46"/>
  <c r="G20" i="46"/>
  <c r="T51" i="46"/>
  <c r="T42" i="46"/>
  <c r="T11" i="46"/>
  <c r="T19" i="46"/>
  <c r="T37" i="46"/>
  <c r="K13" i="46"/>
  <c r="I11" i="46"/>
  <c r="K10" i="46"/>
  <c r="T12" i="46"/>
  <c r="N23" i="46"/>
  <c r="N12" i="46"/>
  <c r="R8" i="46"/>
  <c r="D5" i="46"/>
  <c r="F16" i="46"/>
  <c r="M24" i="46"/>
  <c r="N6" i="46"/>
  <c r="S17" i="46"/>
  <c r="T5" i="46"/>
  <c r="F11" i="46"/>
  <c r="L13" i="46"/>
  <c r="P23" i="46"/>
  <c r="G14" i="46"/>
  <c r="H22" i="46"/>
  <c r="H20" i="46"/>
  <c r="S38" i="46"/>
  <c r="C11" i="46"/>
  <c r="C23" i="46"/>
  <c r="K14" i="46"/>
  <c r="O8" i="46"/>
  <c r="I20" i="46"/>
  <c r="S31" i="46"/>
  <c r="D10" i="46"/>
  <c r="R18" i="46"/>
  <c r="F5" i="46"/>
  <c r="F25" i="46"/>
  <c r="E19" i="46"/>
  <c r="S15" i="46"/>
  <c r="C15" i="46"/>
  <c r="C8" i="46"/>
  <c r="L18" i="46"/>
  <c r="O24" i="46"/>
  <c r="D12" i="46"/>
  <c r="S6" i="46"/>
  <c r="S5" i="46"/>
  <c r="D19" i="46"/>
  <c r="S12" i="46"/>
  <c r="G24" i="46"/>
  <c r="K21" i="46"/>
  <c r="H11" i="46"/>
  <c r="L16" i="46"/>
  <c r="J14" i="46"/>
  <c r="I25" i="46"/>
  <c r="C10" i="46"/>
  <c r="R23" i="46"/>
  <c r="H7" i="46"/>
  <c r="H21" i="46"/>
  <c r="H17" i="46"/>
  <c r="R22" i="46"/>
  <c r="C14" i="46"/>
  <c r="G5" i="46"/>
  <c r="H12" i="46"/>
  <c r="C17" i="46"/>
  <c r="E23" i="46"/>
  <c r="O22" i="46"/>
  <c r="P8" i="46"/>
  <c r="I8" i="46"/>
  <c r="S56" i="46"/>
  <c r="K24" i="46"/>
  <c r="T15" i="46"/>
  <c r="T56" i="46"/>
  <c r="T26" i="46"/>
  <c r="T29" i="46"/>
  <c r="T57" i="46"/>
  <c r="T24" i="46"/>
  <c r="T6" i="46"/>
  <c r="D13" i="46"/>
  <c r="L20" i="46"/>
  <c r="N7" i="46"/>
  <c r="T22" i="46"/>
  <c r="S28" i="46"/>
  <c r="K25" i="46"/>
  <c r="O25" i="46"/>
  <c r="J23" i="46"/>
  <c r="S51" i="46"/>
  <c r="Q6" i="46"/>
  <c r="K20" i="46"/>
  <c r="E11" i="46"/>
  <c r="R20" i="46"/>
  <c r="T16" i="46"/>
  <c r="T8" i="46"/>
  <c r="L21" i="46"/>
  <c r="S7" i="46"/>
  <c r="F22" i="46"/>
  <c r="J22" i="46"/>
  <c r="E24" i="46"/>
  <c r="H9" i="46"/>
  <c r="L10" i="46"/>
  <c r="S20" i="46"/>
  <c r="R16" i="46"/>
  <c r="O19" i="46"/>
  <c r="G17" i="46"/>
  <c r="J16" i="46"/>
  <c r="M25" i="46"/>
  <c r="P12" i="46"/>
  <c r="L24" i="46"/>
  <c r="E10" i="46"/>
  <c r="G12" i="46"/>
  <c r="N15" i="46"/>
  <c r="R9" i="46"/>
  <c r="D16" i="46"/>
  <c r="R6" i="46"/>
  <c r="R12" i="46"/>
  <c r="E16" i="46"/>
  <c r="M13" i="46"/>
  <c r="C25" i="46"/>
  <c r="I10" i="46"/>
  <c r="I13" i="46"/>
  <c r="S11" i="46"/>
  <c r="J17" i="46"/>
  <c r="E22" i="46"/>
  <c r="G6" i="46"/>
  <c r="J7" i="46"/>
  <c r="S46" i="46"/>
  <c r="F12" i="46"/>
  <c r="S24" i="46"/>
  <c r="Q8" i="46"/>
  <c r="R19" i="46"/>
  <c r="N19" i="46"/>
  <c r="O14" i="46"/>
  <c r="G19" i="46"/>
  <c r="C22" i="46"/>
  <c r="R5" i="46"/>
  <c r="Q23" i="46"/>
  <c r="S35" i="46"/>
  <c r="Q18" i="46"/>
  <c r="N11" i="46"/>
  <c r="S42" i="46"/>
  <c r="J13" i="46"/>
  <c r="G8" i="46"/>
  <c r="T58" i="46"/>
  <c r="T36" i="46"/>
  <c r="T7" i="46"/>
  <c r="T33" i="46"/>
  <c r="T34" i="46"/>
  <c r="T39" i="46"/>
  <c r="T38" i="46"/>
  <c r="P20" i="46"/>
  <c r="P14" i="46"/>
  <c r="R15" i="46"/>
  <c r="T9" i="46"/>
  <c r="H6" i="46"/>
  <c r="P22" i="46"/>
  <c r="S47" i="46"/>
  <c r="E25" i="46"/>
  <c r="F10" i="46"/>
  <c r="N17" i="46"/>
  <c r="F19" i="46"/>
  <c r="D18" i="46"/>
  <c r="M19" i="46"/>
  <c r="T35" i="46"/>
  <c r="K15" i="46"/>
  <c r="P19" i="46"/>
  <c r="J25" i="46"/>
  <c r="M14" i="46"/>
  <c r="Q5" i="46"/>
  <c r="D20" i="46"/>
  <c r="J8" i="46"/>
  <c r="N14" i="46"/>
  <c r="R7" i="46"/>
  <c r="H16" i="46"/>
  <c r="D23" i="46"/>
  <c r="O6" i="46"/>
  <c r="K11" i="46"/>
  <c r="J24" i="46"/>
  <c r="S27" i="46"/>
  <c r="F20" i="46"/>
  <c r="E14" i="46"/>
  <c r="S32" i="46"/>
  <c r="H24" i="46"/>
  <c r="P7" i="46"/>
  <c r="Q21" i="46"/>
  <c r="O11" i="46"/>
  <c r="C18" i="46"/>
  <c r="M17" i="46"/>
  <c r="S14" i="46"/>
  <c r="S16" i="46"/>
  <c r="I12" i="46"/>
  <c r="M10" i="46"/>
  <c r="S54" i="46"/>
  <c r="S29" i="46"/>
  <c r="K18" i="46"/>
  <c r="S40" i="46"/>
  <c r="K7" i="46"/>
  <c r="L14" i="46"/>
  <c r="T48" i="46"/>
  <c r="J15" i="46"/>
  <c r="Q11" i="46"/>
  <c r="S21" i="46"/>
  <c r="F15" i="46"/>
  <c r="C6" i="46"/>
  <c r="S55" i="46"/>
  <c r="M23" i="46"/>
  <c r="J20" i="46"/>
  <c r="L22" i="46"/>
  <c r="C21" i="46"/>
  <c r="Q15" i="46"/>
  <c r="N24" i="46"/>
  <c r="P15" i="46"/>
  <c r="O17" i="46"/>
  <c r="K16" i="46"/>
  <c r="N21" i="46"/>
  <c r="M22" i="46"/>
  <c r="S41" i="46"/>
  <c r="S39" i="46"/>
  <c r="M12" i="46"/>
  <c r="G21" i="46"/>
  <c r="S30" i="46"/>
  <c r="L12" i="46"/>
  <c r="Q22" i="46"/>
  <c r="F6" i="46"/>
  <c r="M18" i="46"/>
  <c r="J21" i="46"/>
  <c r="E21" i="46"/>
  <c r="G9" i="46"/>
  <c r="O10" i="46"/>
  <c r="O20" i="46"/>
  <c r="I6" i="46"/>
  <c r="S44" i="46"/>
  <c r="J19" i="46"/>
  <c r="H14" i="46"/>
  <c r="S58" i="46"/>
  <c r="O5" i="46"/>
  <c r="L8" i="46"/>
  <c r="K5" i="46"/>
  <c r="P10" i="46"/>
  <c r="O23" i="46"/>
  <c r="R11" i="46"/>
  <c r="I14" i="46"/>
  <c r="J6" i="46"/>
  <c r="C7" i="46"/>
  <c r="J5" i="46"/>
  <c r="I18" i="46"/>
  <c r="F13" i="46"/>
  <c r="I19" i="46"/>
  <c r="G18" i="46"/>
  <c r="S8" i="46"/>
  <c r="T18" i="46"/>
  <c r="T53" i="46"/>
  <c r="T44" i="46"/>
  <c r="T30" i="46"/>
  <c r="T32" i="46"/>
  <c r="T21" i="46"/>
  <c r="T49" i="46"/>
  <c r="N264" i="45" l="1"/>
  <c r="N253" i="45"/>
  <c r="O253" i="45" s="1"/>
  <c r="P253" i="45" s="1"/>
  <c r="O264" i="45"/>
  <c r="P264" i="45" s="1"/>
  <c r="O62" i="45"/>
  <c r="P62" i="45" s="1"/>
  <c r="P127" i="45"/>
  <c r="O192" i="45"/>
  <c r="P192" i="45" s="1"/>
  <c r="P229" i="45"/>
  <c r="O44" i="45"/>
  <c r="P44" i="45" s="1"/>
  <c r="O77" i="45"/>
  <c r="P77" i="45" s="1"/>
  <c r="P209" i="45"/>
  <c r="O71" i="45"/>
  <c r="P71" i="45" s="1"/>
  <c r="N282" i="45"/>
  <c r="N122" i="45"/>
  <c r="N129" i="45"/>
  <c r="O129" i="45" s="1"/>
  <c r="P129" i="45" s="1"/>
  <c r="N231" i="45"/>
  <c r="O231" i="45" s="1"/>
  <c r="P231" i="45" s="1"/>
  <c r="N307" i="45"/>
  <c r="N236" i="45"/>
  <c r="O236" i="45" s="1"/>
  <c r="N232" i="45"/>
  <c r="O232" i="45" s="1"/>
  <c r="P232" i="45" s="1"/>
  <c r="N234" i="45"/>
  <c r="N302" i="45"/>
  <c r="N233" i="45"/>
  <c r="N235" i="45"/>
  <c r="O235" i="45" s="1"/>
  <c r="P235" i="45" s="1"/>
  <c r="K85" i="42"/>
  <c r="L194" i="45" s="1"/>
  <c r="N194" i="45"/>
  <c r="N283" i="45"/>
  <c r="N123" i="45"/>
  <c r="O123" i="45" s="1"/>
  <c r="P123" i="45" s="1"/>
  <c r="M218" i="45"/>
  <c r="M98" i="45"/>
  <c r="N190" i="45"/>
  <c r="N193" i="45"/>
  <c r="N144" i="45"/>
  <c r="O144" i="45" s="1"/>
  <c r="P144" i="45" s="1"/>
  <c r="N52" i="45"/>
  <c r="O52" i="45" s="1"/>
  <c r="P52" i="45" s="1"/>
  <c r="N222" i="45"/>
  <c r="N116" i="45"/>
  <c r="O116" i="45" s="1"/>
  <c r="P116" i="45" s="1"/>
  <c r="N112" i="45"/>
  <c r="O112" i="45" s="1"/>
  <c r="P112" i="45" s="1"/>
  <c r="B30" i="50"/>
  <c r="C30" i="50" s="1"/>
  <c r="R166" i="45"/>
  <c r="V166" i="45" s="1"/>
  <c r="R158" i="45"/>
  <c r="V158" i="45" s="1"/>
  <c r="R167" i="45"/>
  <c r="R159" i="45"/>
  <c r="M162" i="45"/>
  <c r="M74" i="45"/>
  <c r="N73" i="45"/>
  <c r="N42" i="45"/>
  <c r="N137" i="45"/>
  <c r="O137" i="45" s="1"/>
  <c r="P137" i="45" s="1"/>
  <c r="N155" i="45"/>
  <c r="O155" i="45" s="1"/>
  <c r="P155" i="45" s="1"/>
  <c r="N297" i="45"/>
  <c r="N230" i="45"/>
  <c r="N147" i="45"/>
  <c r="O147" i="45" s="1"/>
  <c r="K84" i="42"/>
  <c r="N31" i="45"/>
  <c r="N29" i="45"/>
  <c r="N59" i="45"/>
  <c r="N289" i="45"/>
  <c r="O289" i="45" s="1"/>
  <c r="P289" i="45" s="1"/>
  <c r="N101" i="45"/>
  <c r="M146" i="45"/>
  <c r="N244" i="45"/>
  <c r="O244" i="45" s="1"/>
  <c r="N263" i="45"/>
  <c r="N243" i="45"/>
  <c r="O243" i="45" s="1"/>
  <c r="P243" i="45" s="1"/>
  <c r="N261" i="45"/>
  <c r="O261" i="45" s="1"/>
  <c r="P261" i="45" s="1"/>
  <c r="N221" i="45"/>
  <c r="O221" i="45" s="1"/>
  <c r="N259" i="45"/>
  <c r="O259" i="45" s="1"/>
  <c r="N51" i="45"/>
  <c r="N76" i="45"/>
  <c r="N72" i="45"/>
  <c r="M184" i="45"/>
  <c r="O184" i="45" s="1"/>
  <c r="P184" i="45" s="1"/>
  <c r="N197" i="45"/>
  <c r="O197" i="45" s="1"/>
  <c r="N195" i="45"/>
  <c r="N198" i="45"/>
  <c r="O198" i="45" s="1"/>
  <c r="N196" i="45"/>
  <c r="N220" i="45"/>
  <c r="O220" i="45" s="1"/>
  <c r="P220" i="45" s="1"/>
  <c r="N50" i="45"/>
  <c r="N260" i="45"/>
  <c r="N187" i="45"/>
  <c r="O187" i="45" s="1"/>
  <c r="N186" i="45"/>
  <c r="N56" i="45"/>
  <c r="K83" i="42"/>
  <c r="N58" i="45"/>
  <c r="N30" i="45"/>
  <c r="M186" i="45"/>
  <c r="M170" i="45"/>
  <c r="M164" i="45"/>
  <c r="M174" i="45"/>
  <c r="M42" i="45"/>
  <c r="M315" i="45"/>
  <c r="N69" i="45"/>
  <c r="O69" i="45" s="1"/>
  <c r="P69" i="45" s="1"/>
  <c r="N227" i="45"/>
  <c r="O227" i="45" s="1"/>
  <c r="N163" i="45"/>
  <c r="N82" i="45"/>
  <c r="N18" i="45"/>
  <c r="O18" i="45" s="1"/>
  <c r="P18" i="45" s="1"/>
  <c r="N159" i="45"/>
  <c r="N206" i="45"/>
  <c r="N8" i="45"/>
  <c r="O8" i="45" s="1"/>
  <c r="N57" i="45"/>
  <c r="O57" i="45" s="1"/>
  <c r="N135" i="45"/>
  <c r="O135" i="45" s="1"/>
  <c r="N157" i="45"/>
  <c r="N305" i="45"/>
  <c r="N172" i="45"/>
  <c r="N10" i="45"/>
  <c r="O10" i="45" s="1"/>
  <c r="N62" i="45"/>
  <c r="N153" i="45"/>
  <c r="O153" i="45" s="1"/>
  <c r="P153" i="45" s="1"/>
  <c r="N145" i="45"/>
  <c r="O145" i="45" s="1"/>
  <c r="N175" i="45"/>
  <c r="O175" i="45" s="1"/>
  <c r="N94" i="45"/>
  <c r="N169" i="45"/>
  <c r="O169" i="45" s="1"/>
  <c r="P169" i="45" s="1"/>
  <c r="N164" i="45"/>
  <c r="N174" i="45"/>
  <c r="N173" i="45"/>
  <c r="N156" i="45"/>
  <c r="O156" i="45" s="1"/>
  <c r="P156" i="45" s="1"/>
  <c r="N75" i="45"/>
  <c r="N160" i="45"/>
  <c r="N158" i="45"/>
  <c r="N171" i="45"/>
  <c r="N167" i="45"/>
  <c r="N294" i="45"/>
  <c r="O294" i="45" s="1"/>
  <c r="N165" i="45"/>
  <c r="N37" i="45"/>
  <c r="N161" i="45"/>
  <c r="O161" i="45" s="1"/>
  <c r="N170" i="45"/>
  <c r="N115" i="45"/>
  <c r="N162" i="45"/>
  <c r="N168" i="45"/>
  <c r="O168" i="45" s="1"/>
  <c r="N252" i="45"/>
  <c r="N26" i="45"/>
  <c r="O26" i="45" s="1"/>
  <c r="N166" i="45"/>
  <c r="O166" i="45" s="1"/>
  <c r="N64" i="45"/>
  <c r="O64" i="45" s="1"/>
  <c r="P64" i="45" s="1"/>
  <c r="N65" i="45"/>
  <c r="N66" i="45"/>
  <c r="N70" i="45"/>
  <c r="O70" i="45" s="1"/>
  <c r="N306" i="45"/>
  <c r="O306" i="45" s="1"/>
  <c r="P306" i="45" s="1"/>
  <c r="N68" i="45"/>
  <c r="N226" i="45"/>
  <c r="M56" i="45"/>
  <c r="O56" i="45" s="1"/>
  <c r="M206" i="45"/>
  <c r="M226" i="45"/>
  <c r="M130" i="45"/>
  <c r="M50" i="45"/>
  <c r="O50" i="45" s="1"/>
  <c r="N74" i="45"/>
  <c r="N47" i="45"/>
  <c r="O47" i="45" s="1"/>
  <c r="N219" i="45"/>
  <c r="O219" i="45" s="1"/>
  <c r="N39" i="45"/>
  <c r="N146" i="45"/>
  <c r="N136" i="45"/>
  <c r="N138" i="45"/>
  <c r="N262" i="45"/>
  <c r="N218" i="45"/>
  <c r="N228" i="45"/>
  <c r="N130" i="45"/>
  <c r="N154" i="45"/>
  <c r="N148" i="45"/>
  <c r="O148" i="45" s="1"/>
  <c r="K62" i="42"/>
  <c r="N181" i="45"/>
  <c r="N93" i="45"/>
  <c r="N178" i="45"/>
  <c r="N80" i="45"/>
  <c r="O80" i="45" s="1"/>
  <c r="N315" i="45"/>
  <c r="N287" i="45"/>
  <c r="N330" i="45"/>
  <c r="N329" i="45"/>
  <c r="O329" i="45" s="1"/>
  <c r="P329" i="45" s="1"/>
  <c r="N286" i="45"/>
  <c r="O286" i="45" s="1"/>
  <c r="N98" i="45"/>
  <c r="N316" i="45"/>
  <c r="N97" i="45"/>
  <c r="M82" i="45"/>
  <c r="M68" i="45"/>
  <c r="M228" i="45"/>
  <c r="M234" i="45"/>
  <c r="M283" i="45"/>
  <c r="N185" i="45"/>
  <c r="N183" i="45"/>
  <c r="O183" i="45" s="1"/>
  <c r="P183" i="45" s="1"/>
  <c r="N126" i="45"/>
  <c r="O126" i="45" s="1"/>
  <c r="N128" i="45"/>
  <c r="O128" i="45" s="1"/>
  <c r="N213" i="45"/>
  <c r="O213" i="45" s="1"/>
  <c r="P213" i="45" s="1"/>
  <c r="N125" i="45"/>
  <c r="N285" i="45"/>
  <c r="O285" i="45" s="1"/>
  <c r="N279" i="45"/>
  <c r="O279" i="45" s="1"/>
  <c r="N269" i="45"/>
  <c r="N274" i="45"/>
  <c r="O274" i="45" s="1"/>
  <c r="M154" i="45"/>
  <c r="M138" i="45"/>
  <c r="M196" i="45"/>
  <c r="M122" i="45"/>
  <c r="M66" i="45"/>
  <c r="O66" i="45" s="1"/>
  <c r="M307" i="45"/>
  <c r="M260" i="45"/>
  <c r="K2" i="46"/>
  <c r="R2" i="46"/>
  <c r="G2" i="46"/>
  <c r="S2" i="46"/>
  <c r="C2" i="46"/>
  <c r="N2" i="46"/>
  <c r="F2" i="46"/>
  <c r="T2" i="46"/>
  <c r="E2" i="46"/>
  <c r="P2" i="46"/>
  <c r="O2" i="46"/>
  <c r="L2" i="46"/>
  <c r="J2" i="46"/>
  <c r="I2" i="46"/>
  <c r="H2" i="46"/>
  <c r="Q2" i="46"/>
  <c r="D2" i="46"/>
  <c r="M2" i="46"/>
  <c r="U85" i="46"/>
  <c r="U84" i="46"/>
  <c r="U82" i="46"/>
  <c r="U88" i="46"/>
  <c r="U83" i="46"/>
  <c r="U86" i="46"/>
  <c r="U87" i="46"/>
  <c r="U78" i="46"/>
  <c r="U79" i="46"/>
  <c r="U76" i="46"/>
  <c r="U75" i="46"/>
  <c r="U80" i="46"/>
  <c r="U81" i="46"/>
  <c r="U77" i="46"/>
  <c r="U71" i="46"/>
  <c r="U69" i="46"/>
  <c r="U70" i="46"/>
  <c r="U61" i="46"/>
  <c r="U72" i="46"/>
  <c r="U62" i="46"/>
  <c r="U60" i="46"/>
  <c r="U63" i="46"/>
  <c r="U65" i="46"/>
  <c r="U59" i="46"/>
  <c r="U66" i="46"/>
  <c r="U73" i="46"/>
  <c r="U67" i="46"/>
  <c r="U68" i="46"/>
  <c r="U64" i="46"/>
  <c r="U74" i="46"/>
  <c r="R107" i="45"/>
  <c r="R106" i="45"/>
  <c r="V106" i="45" s="1"/>
  <c r="AL30" i="44"/>
  <c r="V1" i="46"/>
  <c r="V4" i="46" s="1"/>
  <c r="AB83" i="25"/>
  <c r="U10" i="46"/>
  <c r="U24" i="46"/>
  <c r="U20" i="46"/>
  <c r="U6" i="46"/>
  <c r="U8" i="46"/>
  <c r="U9" i="46"/>
  <c r="U17" i="46"/>
  <c r="U7" i="46"/>
  <c r="U30" i="46"/>
  <c r="U58" i="46"/>
  <c r="U5" i="46"/>
  <c r="U38" i="46"/>
  <c r="U21" i="46"/>
  <c r="U18" i="46"/>
  <c r="U26" i="46"/>
  <c r="U49" i="46"/>
  <c r="U28" i="46"/>
  <c r="U55" i="46"/>
  <c r="U31" i="46"/>
  <c r="U45" i="46"/>
  <c r="U42" i="46"/>
  <c r="U47" i="46"/>
  <c r="U27" i="46"/>
  <c r="U39" i="46"/>
  <c r="U48" i="46"/>
  <c r="U37" i="46"/>
  <c r="U33" i="46"/>
  <c r="U12" i="46"/>
  <c r="U19" i="46"/>
  <c r="U13" i="46"/>
  <c r="U51" i="46"/>
  <c r="U44" i="46"/>
  <c r="U41" i="46"/>
  <c r="U15" i="46"/>
  <c r="U25" i="46"/>
  <c r="U53" i="46"/>
  <c r="U40" i="46"/>
  <c r="U43" i="46"/>
  <c r="U11" i="46"/>
  <c r="U34" i="46"/>
  <c r="U36" i="46"/>
  <c r="U16" i="46"/>
  <c r="U14" i="46"/>
  <c r="U23" i="46"/>
  <c r="U22" i="46"/>
  <c r="U56" i="46"/>
  <c r="U52" i="46"/>
  <c r="U29" i="46"/>
  <c r="U32" i="46"/>
  <c r="U50" i="46"/>
  <c r="U46" i="46"/>
  <c r="U35" i="46"/>
  <c r="U54" i="46"/>
  <c r="U57" i="46"/>
  <c r="O82" i="45" l="1"/>
  <c r="O234" i="45"/>
  <c r="P234" i="45" s="1"/>
  <c r="O42" i="45"/>
  <c r="O130" i="45"/>
  <c r="P130" i="45" s="1"/>
  <c r="O162" i="45"/>
  <c r="P162" i="45" s="1"/>
  <c r="O228" i="45"/>
  <c r="P228" i="45" s="1"/>
  <c r="O315" i="45"/>
  <c r="O196" i="45"/>
  <c r="P196" i="45" s="1"/>
  <c r="P274" i="45"/>
  <c r="O72" i="45"/>
  <c r="P72" i="45" s="1"/>
  <c r="P244" i="45"/>
  <c r="O262" i="45"/>
  <c r="P262" i="45" s="1"/>
  <c r="O297" i="45"/>
  <c r="P297" i="45" s="1"/>
  <c r="O154" i="45"/>
  <c r="P154" i="45" s="1"/>
  <c r="P279" i="45"/>
  <c r="O283" i="45"/>
  <c r="P283" i="45" s="1"/>
  <c r="O68" i="45"/>
  <c r="P68" i="45" s="1"/>
  <c r="P168" i="45"/>
  <c r="O164" i="45"/>
  <c r="P187" i="45"/>
  <c r="O172" i="45"/>
  <c r="P172" i="45" s="1"/>
  <c r="O173" i="45"/>
  <c r="P173" i="45" s="1"/>
  <c r="O252" i="45"/>
  <c r="P252" i="45" s="1"/>
  <c r="O222" i="45"/>
  <c r="P222" i="45" s="1"/>
  <c r="O51" i="45"/>
  <c r="P51" i="45" s="1"/>
  <c r="O195" i="45"/>
  <c r="P195" i="45" s="1"/>
  <c r="O167" i="45"/>
  <c r="P167" i="45" s="1"/>
  <c r="O174" i="45"/>
  <c r="P285" i="45"/>
  <c r="P148" i="45"/>
  <c r="O226" i="45"/>
  <c r="P226" i="45" s="1"/>
  <c r="P70" i="45"/>
  <c r="O170" i="45"/>
  <c r="P170" i="45" s="1"/>
  <c r="P259" i="45"/>
  <c r="O136" i="45"/>
  <c r="P136" i="45" s="1"/>
  <c r="P236" i="45"/>
  <c r="O263" i="45"/>
  <c r="P263" i="45" s="1"/>
  <c r="P197" i="45"/>
  <c r="O260" i="45"/>
  <c r="P260" i="45" s="1"/>
  <c r="O158" i="45"/>
  <c r="P158" i="45" s="1"/>
  <c r="O186" i="45"/>
  <c r="P186" i="45" s="1"/>
  <c r="P221" i="45"/>
  <c r="O74" i="45"/>
  <c r="O98" i="45"/>
  <c r="O163" i="45"/>
  <c r="P163" i="45" s="1"/>
  <c r="O37" i="45"/>
  <c r="P37" i="45" s="1"/>
  <c r="O287" i="45"/>
  <c r="P287" i="45" s="1"/>
  <c r="O269" i="45"/>
  <c r="P269" i="45" s="1"/>
  <c r="O193" i="45"/>
  <c r="P193" i="45" s="1"/>
  <c r="O190" i="45"/>
  <c r="P190" i="45" s="1"/>
  <c r="O233" i="45"/>
  <c r="P233" i="45" s="1"/>
  <c r="O330" i="45"/>
  <c r="P330" i="45" s="1"/>
  <c r="O185" i="45"/>
  <c r="P185" i="45" s="1"/>
  <c r="O159" i="45"/>
  <c r="P159" i="45" s="1"/>
  <c r="P126" i="45"/>
  <c r="P166" i="45"/>
  <c r="P198" i="45"/>
  <c r="P286" i="45"/>
  <c r="P294" i="45"/>
  <c r="O101" i="45"/>
  <c r="P101" i="45" s="1"/>
  <c r="O307" i="45"/>
  <c r="P307" i="45" s="1"/>
  <c r="P219" i="45"/>
  <c r="O206" i="45"/>
  <c r="P206" i="45" s="1"/>
  <c r="O160" i="45"/>
  <c r="P160" i="45" s="1"/>
  <c r="P175" i="45"/>
  <c r="P135" i="45"/>
  <c r="P227" i="45"/>
  <c r="O146" i="45"/>
  <c r="P146" i="45" s="1"/>
  <c r="P147" i="45"/>
  <c r="O218" i="45"/>
  <c r="P218" i="45" s="1"/>
  <c r="O165" i="45"/>
  <c r="P165" i="45" s="1"/>
  <c r="O302" i="45"/>
  <c r="P302" i="45" s="1"/>
  <c r="O305" i="45"/>
  <c r="P305" i="45" s="1"/>
  <c r="O39" i="45"/>
  <c r="P39" i="45" s="1"/>
  <c r="O157" i="45"/>
  <c r="P157" i="45" s="1"/>
  <c r="O282" i="45"/>
  <c r="P282" i="45" s="1"/>
  <c r="O115" i="45"/>
  <c r="P115" i="45" s="1"/>
  <c r="O76" i="45"/>
  <c r="P76" i="45" s="1"/>
  <c r="O122" i="45"/>
  <c r="P122" i="45" s="1"/>
  <c r="O138" i="45"/>
  <c r="P138" i="45" s="1"/>
  <c r="P128" i="45"/>
  <c r="P80" i="45"/>
  <c r="P47" i="45"/>
  <c r="P161" i="45"/>
  <c r="O75" i="45"/>
  <c r="P75" i="45" s="1"/>
  <c r="P145" i="45"/>
  <c r="P57" i="45"/>
  <c r="O316" i="45"/>
  <c r="P316" i="45" s="1"/>
  <c r="O65" i="45"/>
  <c r="P65" i="45" s="1"/>
  <c r="O125" i="45"/>
  <c r="P125" i="45" s="1"/>
  <c r="O94" i="45"/>
  <c r="P94" i="45" s="1"/>
  <c r="O97" i="45"/>
  <c r="P97" i="45" s="1"/>
  <c r="O230" i="45"/>
  <c r="P230" i="45" s="1"/>
  <c r="O171" i="45"/>
  <c r="P171" i="45" s="1"/>
  <c r="O73" i="45"/>
  <c r="P73" i="45" s="1"/>
  <c r="P82" i="45"/>
  <c r="P50" i="45"/>
  <c r="P164" i="45"/>
  <c r="B31" i="50"/>
  <c r="C31" i="50" s="1"/>
  <c r="R160" i="45"/>
  <c r="V160" i="45" s="1"/>
  <c r="R161" i="45"/>
  <c r="P8" i="45"/>
  <c r="P66" i="45"/>
  <c r="P56" i="45"/>
  <c r="L31" i="45"/>
  <c r="L59" i="45"/>
  <c r="M59" i="45" s="1"/>
  <c r="L29" i="45"/>
  <c r="P315" i="45"/>
  <c r="P174" i="45"/>
  <c r="P74" i="45"/>
  <c r="P10" i="45"/>
  <c r="M194" i="45"/>
  <c r="P98" i="45"/>
  <c r="P26" i="45"/>
  <c r="L93" i="45"/>
  <c r="M93" i="45" s="1"/>
  <c r="L178" i="45"/>
  <c r="L181" i="45"/>
  <c r="M181" i="45" s="1"/>
  <c r="P42" i="45"/>
  <c r="L30" i="45"/>
  <c r="L58" i="45"/>
  <c r="U2" i="46"/>
  <c r="V85" i="46"/>
  <c r="V83" i="46"/>
  <c r="V82" i="46"/>
  <c r="V88" i="46"/>
  <c r="V84" i="46"/>
  <c r="V87" i="46"/>
  <c r="V86" i="46"/>
  <c r="V78" i="46"/>
  <c r="V79" i="46"/>
  <c r="V80" i="46"/>
  <c r="V81" i="46"/>
  <c r="V75" i="46"/>
  <c r="V76" i="46"/>
  <c r="V77" i="46"/>
  <c r="V70" i="46"/>
  <c r="V71" i="46"/>
  <c r="V68" i="46"/>
  <c r="V69" i="46"/>
  <c r="V63" i="46"/>
  <c r="V60" i="46"/>
  <c r="V61" i="46"/>
  <c r="V64" i="46"/>
  <c r="V62" i="46"/>
  <c r="V59" i="46"/>
  <c r="V73" i="46"/>
  <c r="V66" i="46"/>
  <c r="V65" i="46"/>
  <c r="V67" i="46"/>
  <c r="V74" i="46"/>
  <c r="V72" i="46"/>
  <c r="AL31" i="44"/>
  <c r="R109" i="45"/>
  <c r="R110" i="45"/>
  <c r="R111" i="45"/>
  <c r="R108" i="45"/>
  <c r="V108" i="45" s="1"/>
  <c r="W1" i="46"/>
  <c r="W4" i="46" s="1"/>
  <c r="J59" i="33"/>
  <c r="J58" i="33"/>
  <c r="V23" i="46"/>
  <c r="V47" i="46"/>
  <c r="V35" i="46"/>
  <c r="V31" i="46"/>
  <c r="V13" i="46"/>
  <c r="V33" i="46"/>
  <c r="V46" i="46"/>
  <c r="V36" i="46"/>
  <c r="V7" i="46"/>
  <c r="V5" i="46"/>
  <c r="V41" i="46"/>
  <c r="V28" i="46"/>
  <c r="V24" i="46"/>
  <c r="V55" i="46"/>
  <c r="V32" i="46"/>
  <c r="V29" i="46"/>
  <c r="V40" i="46"/>
  <c r="V54" i="46"/>
  <c r="V12" i="46"/>
  <c r="V50" i="46"/>
  <c r="V30" i="46"/>
  <c r="V53" i="46"/>
  <c r="V27" i="46"/>
  <c r="V9" i="46"/>
  <c r="V49" i="46"/>
  <c r="V18" i="46"/>
  <c r="V43" i="46"/>
  <c r="V11" i="46"/>
  <c r="V38" i="46"/>
  <c r="V6" i="46"/>
  <c r="V17" i="46"/>
  <c r="V42" i="46"/>
  <c r="V22" i="46"/>
  <c r="V56" i="46"/>
  <c r="V16" i="46"/>
  <c r="V25" i="46"/>
  <c r="V58" i="46"/>
  <c r="V39" i="46"/>
  <c r="V8" i="46"/>
  <c r="V44" i="46"/>
  <c r="V52" i="46"/>
  <c r="V45" i="46"/>
  <c r="V48" i="46"/>
  <c r="V37" i="46"/>
  <c r="V51" i="46"/>
  <c r="V14" i="46"/>
  <c r="V34" i="46"/>
  <c r="V15" i="46"/>
  <c r="V10" i="46"/>
  <c r="V26" i="46"/>
  <c r="V21" i="46"/>
  <c r="V57" i="46"/>
  <c r="V19" i="46"/>
  <c r="V20" i="46"/>
  <c r="O93" i="45" l="1"/>
  <c r="P93" i="45" s="1"/>
  <c r="O181" i="45"/>
  <c r="P181" i="45" s="1"/>
  <c r="M29" i="45"/>
  <c r="O29" i="45" s="1"/>
  <c r="P29" i="45" s="1"/>
  <c r="M30" i="45"/>
  <c r="O30" i="45" s="1"/>
  <c r="P30" i="45" s="1"/>
  <c r="O59" i="45"/>
  <c r="P59" i="45" s="1"/>
  <c r="O194" i="45"/>
  <c r="P194" i="45" s="1"/>
  <c r="M31" i="45"/>
  <c r="O31" i="45" s="1"/>
  <c r="P31" i="45" s="1"/>
  <c r="B32" i="50"/>
  <c r="C32" i="50" s="1"/>
  <c r="R162" i="45"/>
  <c r="V162" i="45" s="1"/>
  <c r="R163" i="45"/>
  <c r="M58" i="45"/>
  <c r="M178" i="45"/>
  <c r="V2" i="46"/>
  <c r="W87" i="46"/>
  <c r="W82" i="46"/>
  <c r="W85" i="46"/>
  <c r="W84" i="46"/>
  <c r="W88" i="46"/>
  <c r="W83" i="46"/>
  <c r="W86" i="46"/>
  <c r="W80" i="46"/>
  <c r="W79" i="46"/>
  <c r="W76" i="46"/>
  <c r="W75" i="46"/>
  <c r="W77" i="46"/>
  <c r="W78" i="46"/>
  <c r="W81" i="46"/>
  <c r="W70" i="46"/>
  <c r="W68" i="46"/>
  <c r="W69" i="46"/>
  <c r="W60" i="46"/>
  <c r="W62" i="46"/>
  <c r="W63" i="46"/>
  <c r="W59" i="46"/>
  <c r="W61" i="46"/>
  <c r="W64" i="46"/>
  <c r="W67" i="46"/>
  <c r="W66" i="46"/>
  <c r="W74" i="46"/>
  <c r="W65" i="46"/>
  <c r="W71" i="46"/>
  <c r="W72" i="46"/>
  <c r="W73" i="46"/>
  <c r="R116" i="45"/>
  <c r="R114" i="45"/>
  <c r="R112" i="45"/>
  <c r="V112" i="45" s="1"/>
  <c r="R113" i="45"/>
  <c r="R115" i="45"/>
  <c r="AL32" i="44"/>
  <c r="X1" i="46"/>
  <c r="X4" i="46" s="1"/>
  <c r="T59" i="33"/>
  <c r="T58" i="33"/>
  <c r="T57" i="33"/>
  <c r="T56" i="33"/>
  <c r="T55" i="33"/>
  <c r="T54" i="33"/>
  <c r="T53" i="33"/>
  <c r="T52" i="33"/>
  <c r="T51" i="33"/>
  <c r="T50" i="33"/>
  <c r="T49" i="33"/>
  <c r="T48" i="33"/>
  <c r="T47" i="33"/>
  <c r="T46" i="33"/>
  <c r="T45" i="33"/>
  <c r="T44" i="33"/>
  <c r="T43" i="33"/>
  <c r="T42" i="33"/>
  <c r="T41" i="33"/>
  <c r="T40" i="33"/>
  <c r="T39" i="33"/>
  <c r="T38" i="33"/>
  <c r="T37" i="33"/>
  <c r="T36" i="33"/>
  <c r="T35" i="33"/>
  <c r="T34" i="33"/>
  <c r="T33" i="33"/>
  <c r="T32" i="33"/>
  <c r="T31" i="33"/>
  <c r="T30" i="33"/>
  <c r="T29" i="33"/>
  <c r="T28" i="33"/>
  <c r="T27" i="33"/>
  <c r="T26" i="33"/>
  <c r="T25" i="33"/>
  <c r="T24" i="33"/>
  <c r="T23" i="33"/>
  <c r="T22" i="33"/>
  <c r="T21" i="33"/>
  <c r="T20" i="33"/>
  <c r="T19" i="33"/>
  <c r="T18" i="33"/>
  <c r="T17" i="33"/>
  <c r="T16" i="33"/>
  <c r="T15" i="33"/>
  <c r="T14" i="33"/>
  <c r="T13" i="33"/>
  <c r="T12" i="33"/>
  <c r="T11" i="33"/>
  <c r="T10" i="33"/>
  <c r="T9" i="33"/>
  <c r="T8" i="33"/>
  <c r="T7" i="33"/>
  <c r="T6" i="33"/>
  <c r="T5" i="33"/>
  <c r="T4" i="33"/>
  <c r="T3" i="33"/>
  <c r="M59" i="33"/>
  <c r="M58" i="33"/>
  <c r="M57" i="33"/>
  <c r="M56" i="33"/>
  <c r="M55" i="33"/>
  <c r="M54" i="33"/>
  <c r="M53" i="33"/>
  <c r="M52" i="33"/>
  <c r="M51" i="33"/>
  <c r="M50" i="33"/>
  <c r="M49" i="33"/>
  <c r="M48" i="33"/>
  <c r="M47" i="33"/>
  <c r="M46" i="33"/>
  <c r="M45" i="33"/>
  <c r="M44" i="33"/>
  <c r="M43" i="33"/>
  <c r="M42" i="33"/>
  <c r="M41" i="33"/>
  <c r="M40" i="33"/>
  <c r="M39" i="33"/>
  <c r="M38" i="33"/>
  <c r="M37" i="33"/>
  <c r="M36" i="33"/>
  <c r="M35" i="33"/>
  <c r="M34" i="33"/>
  <c r="M33" i="33"/>
  <c r="M32" i="33"/>
  <c r="M31" i="33"/>
  <c r="M30" i="33"/>
  <c r="M29" i="33"/>
  <c r="M28" i="33"/>
  <c r="M27" i="33"/>
  <c r="M26" i="33"/>
  <c r="M25" i="33"/>
  <c r="M24" i="33"/>
  <c r="M23" i="33"/>
  <c r="M22" i="33"/>
  <c r="M21" i="33"/>
  <c r="M20" i="33"/>
  <c r="M19" i="33"/>
  <c r="M18" i="33"/>
  <c r="M17" i="33"/>
  <c r="M16" i="33"/>
  <c r="M15" i="33"/>
  <c r="M14" i="33"/>
  <c r="M13" i="33"/>
  <c r="M12" i="33"/>
  <c r="M11" i="33"/>
  <c r="M10" i="33"/>
  <c r="M9" i="33"/>
  <c r="M8" i="33"/>
  <c r="M7" i="33"/>
  <c r="M6" i="33"/>
  <c r="M5" i="33"/>
  <c r="M4" i="33"/>
  <c r="M3" i="33"/>
  <c r="W19" i="46"/>
  <c r="W14" i="46"/>
  <c r="W24" i="46"/>
  <c r="W10" i="46"/>
  <c r="W50" i="46"/>
  <c r="W57" i="46"/>
  <c r="W18" i="46"/>
  <c r="W53" i="46"/>
  <c r="W6" i="46"/>
  <c r="W32" i="46"/>
  <c r="W26" i="46"/>
  <c r="W43" i="46"/>
  <c r="W58" i="46"/>
  <c r="W15" i="46"/>
  <c r="W49" i="46"/>
  <c r="W41" i="46"/>
  <c r="W36" i="46"/>
  <c r="W46" i="46"/>
  <c r="W54" i="46"/>
  <c r="W22" i="46"/>
  <c r="W17" i="46"/>
  <c r="W13" i="46"/>
  <c r="W38" i="46"/>
  <c r="W35" i="46"/>
  <c r="W44" i="46"/>
  <c r="W7" i="46"/>
  <c r="W27" i="46"/>
  <c r="W30" i="46"/>
  <c r="W45" i="46"/>
  <c r="W34" i="46"/>
  <c r="W29" i="46"/>
  <c r="W8" i="46"/>
  <c r="W12" i="46"/>
  <c r="W28" i="46"/>
  <c r="W56" i="46"/>
  <c r="W51" i="46"/>
  <c r="W16" i="46"/>
  <c r="W25" i="46"/>
  <c r="W20" i="46"/>
  <c r="W48" i="46"/>
  <c r="W47" i="46"/>
  <c r="W52" i="46"/>
  <c r="W37" i="46"/>
  <c r="W23" i="46"/>
  <c r="W55" i="46"/>
  <c r="W31" i="46"/>
  <c r="W42" i="46"/>
  <c r="W11" i="46"/>
  <c r="W21" i="46"/>
  <c r="W5" i="46"/>
  <c r="W40" i="46"/>
  <c r="W39" i="46"/>
  <c r="W9" i="46"/>
  <c r="W33" i="46"/>
  <c r="O178" i="45" l="1"/>
  <c r="P178" i="45" s="1"/>
  <c r="O58" i="45"/>
  <c r="P58" i="45" s="1"/>
  <c r="B33" i="50"/>
  <c r="C33" i="50" s="1"/>
  <c r="R165" i="45"/>
  <c r="R164" i="45"/>
  <c r="V164" i="45" s="1"/>
  <c r="W2" i="46"/>
  <c r="X86" i="46"/>
  <c r="X85" i="46"/>
  <c r="X82" i="46"/>
  <c r="X88" i="46"/>
  <c r="X87" i="46"/>
  <c r="X84" i="46"/>
  <c r="X83" i="46"/>
  <c r="X79" i="46"/>
  <c r="X78" i="46"/>
  <c r="X76" i="46"/>
  <c r="X80" i="46"/>
  <c r="X77" i="46"/>
  <c r="X75" i="46"/>
  <c r="X81" i="46"/>
  <c r="X68" i="46"/>
  <c r="X69" i="46"/>
  <c r="X65" i="46"/>
  <c r="X62" i="46"/>
  <c r="X59" i="46"/>
  <c r="X61" i="46"/>
  <c r="X63" i="46"/>
  <c r="X73" i="46"/>
  <c r="X64" i="46"/>
  <c r="X60" i="46"/>
  <c r="X66" i="46"/>
  <c r="X67" i="46"/>
  <c r="X74" i="46"/>
  <c r="X71" i="46"/>
  <c r="X70" i="46"/>
  <c r="X72" i="46"/>
  <c r="AL33" i="44"/>
  <c r="R121" i="45"/>
  <c r="R123" i="45"/>
  <c r="R120" i="45"/>
  <c r="R117" i="45"/>
  <c r="V117" i="45" s="1"/>
  <c r="R119" i="45"/>
  <c r="R125" i="45"/>
  <c r="R124" i="45"/>
  <c r="R118" i="45"/>
  <c r="R122" i="45"/>
  <c r="Y1" i="46"/>
  <c r="Y4" i="46" s="1"/>
  <c r="R8" i="33"/>
  <c r="R53" i="33"/>
  <c r="R52" i="33"/>
  <c r="R50" i="33"/>
  <c r="R49" i="33"/>
  <c r="R48" i="33"/>
  <c r="R47" i="33"/>
  <c r="R46" i="33"/>
  <c r="R45" i="33"/>
  <c r="R44" i="33"/>
  <c r="R43" i="33"/>
  <c r="R42" i="33"/>
  <c r="R41" i="33"/>
  <c r="R40" i="33"/>
  <c r="R39" i="33"/>
  <c r="R38" i="33"/>
  <c r="R37" i="33"/>
  <c r="R36" i="33"/>
  <c r="R35" i="33"/>
  <c r="R34" i="33"/>
  <c r="R33" i="33"/>
  <c r="R32" i="33"/>
  <c r="R31" i="33"/>
  <c r="R30" i="33"/>
  <c r="R27" i="33"/>
  <c r="R25" i="33"/>
  <c r="R23" i="33"/>
  <c r="R22" i="33"/>
  <c r="R21" i="33"/>
  <c r="R20" i="33"/>
  <c r="R19" i="33"/>
  <c r="R18" i="33"/>
  <c r="R17" i="33"/>
  <c r="R16" i="33"/>
  <c r="R15" i="33"/>
  <c r="R14" i="33"/>
  <c r="R12" i="33"/>
  <c r="R11" i="33"/>
  <c r="R10" i="33"/>
  <c r="R9" i="33"/>
  <c r="R7" i="33"/>
  <c r="R6" i="33"/>
  <c r="R5" i="33"/>
  <c r="R4" i="33"/>
  <c r="R3" i="33"/>
  <c r="O5" i="33"/>
  <c r="O59" i="33"/>
  <c r="O58" i="33"/>
  <c r="O57" i="33"/>
  <c r="O56" i="33"/>
  <c r="O55" i="33"/>
  <c r="O54" i="33"/>
  <c r="O53" i="33"/>
  <c r="O52" i="33"/>
  <c r="O51" i="33"/>
  <c r="O50" i="33"/>
  <c r="O49" i="33"/>
  <c r="O48" i="33"/>
  <c r="O44" i="33"/>
  <c r="O43" i="33"/>
  <c r="O42" i="33"/>
  <c r="O41" i="33"/>
  <c r="O40" i="33"/>
  <c r="O39" i="33"/>
  <c r="O38" i="33"/>
  <c r="O37" i="33"/>
  <c r="O36" i="33"/>
  <c r="O35" i="33"/>
  <c r="O34" i="33"/>
  <c r="O32" i="33"/>
  <c r="O31" i="33"/>
  <c r="O30" i="33"/>
  <c r="O29" i="33"/>
  <c r="O28" i="33"/>
  <c r="O27" i="33"/>
  <c r="O26" i="33"/>
  <c r="O25" i="33"/>
  <c r="O24" i="33"/>
  <c r="O23" i="33"/>
  <c r="O22" i="33"/>
  <c r="O21" i="33"/>
  <c r="O20" i="33"/>
  <c r="O19" i="33"/>
  <c r="O18" i="33"/>
  <c r="O17" i="33"/>
  <c r="O14" i="33"/>
  <c r="O13" i="33"/>
  <c r="O12" i="33"/>
  <c r="O11" i="33"/>
  <c r="O10" i="33"/>
  <c r="O9" i="33"/>
  <c r="O8" i="33"/>
  <c r="O7" i="33"/>
  <c r="O3" i="33"/>
  <c r="O47" i="33"/>
  <c r="O46" i="33"/>
  <c r="O45" i="33"/>
  <c r="O33" i="33"/>
  <c r="G8" i="33"/>
  <c r="J8" i="33" s="1"/>
  <c r="G57" i="33"/>
  <c r="J57" i="33" s="1"/>
  <c r="G56" i="33"/>
  <c r="J56" i="33" s="1"/>
  <c r="G55" i="33"/>
  <c r="J55" i="33" s="1"/>
  <c r="G54" i="33"/>
  <c r="J54" i="33" s="1"/>
  <c r="G53" i="33"/>
  <c r="J53" i="33" s="1"/>
  <c r="G52" i="33"/>
  <c r="J52" i="33" s="1"/>
  <c r="G51" i="33"/>
  <c r="J51" i="33" s="1"/>
  <c r="G50" i="33"/>
  <c r="J50" i="33" s="1"/>
  <c r="G49" i="33"/>
  <c r="J49" i="33" s="1"/>
  <c r="G48" i="33"/>
  <c r="J48" i="33" s="1"/>
  <c r="G47" i="33"/>
  <c r="G46" i="33"/>
  <c r="J46" i="33" s="1"/>
  <c r="G45" i="33"/>
  <c r="J45" i="33" s="1"/>
  <c r="G44" i="33"/>
  <c r="J44" i="33" s="1"/>
  <c r="G43" i="33"/>
  <c r="G42" i="33"/>
  <c r="J42" i="33" s="1"/>
  <c r="G41" i="33"/>
  <c r="J41" i="33" s="1"/>
  <c r="G40" i="33"/>
  <c r="G39" i="33"/>
  <c r="J39" i="33" s="1"/>
  <c r="G38" i="33"/>
  <c r="J38" i="33" s="1"/>
  <c r="G37" i="33"/>
  <c r="J37" i="33" s="1"/>
  <c r="G36" i="33"/>
  <c r="J36" i="33" s="1"/>
  <c r="G35" i="33"/>
  <c r="G34" i="33"/>
  <c r="J34" i="33" s="1"/>
  <c r="G33" i="33"/>
  <c r="J33" i="33" s="1"/>
  <c r="G32" i="33"/>
  <c r="J32" i="33" s="1"/>
  <c r="G31" i="33"/>
  <c r="G30" i="33"/>
  <c r="J30" i="33" s="1"/>
  <c r="G29" i="33"/>
  <c r="J29" i="33" s="1"/>
  <c r="G28" i="33"/>
  <c r="J28" i="33" s="1"/>
  <c r="G27" i="33"/>
  <c r="J27" i="33" s="1"/>
  <c r="G26" i="33"/>
  <c r="J26" i="33" s="1"/>
  <c r="G25" i="33"/>
  <c r="J25" i="33" s="1"/>
  <c r="G24" i="33"/>
  <c r="J24" i="33" s="1"/>
  <c r="G23" i="33"/>
  <c r="G22" i="33"/>
  <c r="J22" i="33" s="1"/>
  <c r="G21" i="33"/>
  <c r="J21" i="33" s="1"/>
  <c r="G20" i="33"/>
  <c r="G19" i="33"/>
  <c r="J19" i="33" s="1"/>
  <c r="G18" i="33"/>
  <c r="J18" i="33" s="1"/>
  <c r="G17" i="33"/>
  <c r="J17" i="33" s="1"/>
  <c r="G16" i="33"/>
  <c r="J16" i="33" s="1"/>
  <c r="G15" i="33"/>
  <c r="J15" i="33" s="1"/>
  <c r="G14" i="33"/>
  <c r="J14" i="33" s="1"/>
  <c r="G13" i="33"/>
  <c r="J13" i="33" s="1"/>
  <c r="G12" i="33"/>
  <c r="J12" i="33" s="1"/>
  <c r="G11" i="33"/>
  <c r="J11" i="33" s="1"/>
  <c r="G10" i="33"/>
  <c r="J10" i="33" s="1"/>
  <c r="G9" i="33"/>
  <c r="J9" i="33" s="1"/>
  <c r="G7" i="33"/>
  <c r="J7" i="33" s="1"/>
  <c r="G6" i="33"/>
  <c r="J6" i="33" s="1"/>
  <c r="G5" i="33"/>
  <c r="J5" i="33" s="1"/>
  <c r="G4" i="33"/>
  <c r="J4" i="33" s="1"/>
  <c r="G3" i="33"/>
  <c r="J3" i="33" s="1"/>
  <c r="H70" i="34"/>
  <c r="I70" i="34" s="1"/>
  <c r="H69" i="34"/>
  <c r="I69" i="34" s="1"/>
  <c r="H68" i="34"/>
  <c r="I68" i="34" s="1"/>
  <c r="H67" i="34"/>
  <c r="I67" i="34" s="1"/>
  <c r="H66" i="34"/>
  <c r="I66" i="34" s="1"/>
  <c r="H65" i="34"/>
  <c r="I65" i="34" s="1"/>
  <c r="H64" i="34"/>
  <c r="I64" i="34" s="1"/>
  <c r="H63" i="34"/>
  <c r="I63" i="34" s="1"/>
  <c r="H62" i="34"/>
  <c r="I62" i="34" s="1"/>
  <c r="H61" i="34"/>
  <c r="I61" i="34" s="1"/>
  <c r="H60" i="34"/>
  <c r="I60" i="34" s="1"/>
  <c r="H59" i="34"/>
  <c r="I59" i="34" s="1"/>
  <c r="H58" i="34"/>
  <c r="I58" i="34" s="1"/>
  <c r="H57" i="34"/>
  <c r="I57" i="34" s="1"/>
  <c r="H55" i="34"/>
  <c r="I55" i="34" s="1"/>
  <c r="H54" i="34"/>
  <c r="I54" i="34" s="1"/>
  <c r="H53" i="34"/>
  <c r="I53" i="34" s="1"/>
  <c r="H52" i="34"/>
  <c r="I52" i="34" s="1"/>
  <c r="H51" i="34"/>
  <c r="I51" i="34" s="1"/>
  <c r="H50" i="34"/>
  <c r="I50" i="34" s="1"/>
  <c r="H49" i="34"/>
  <c r="I49" i="34" s="1"/>
  <c r="H48" i="34"/>
  <c r="I48" i="34" s="1"/>
  <c r="H47" i="34"/>
  <c r="I47" i="34" s="1"/>
  <c r="H46" i="34"/>
  <c r="I46" i="34" s="1"/>
  <c r="H42" i="34"/>
  <c r="I42" i="34" s="1"/>
  <c r="H40" i="34"/>
  <c r="I40" i="34" s="1"/>
  <c r="H39" i="34"/>
  <c r="I39" i="34" s="1"/>
  <c r="H38" i="34"/>
  <c r="I38" i="34" s="1"/>
  <c r="H37" i="34"/>
  <c r="I37" i="34" s="1"/>
  <c r="H36" i="34"/>
  <c r="I36" i="34" s="1"/>
  <c r="H35" i="34"/>
  <c r="I35" i="34" s="1"/>
  <c r="H34" i="34"/>
  <c r="I34" i="34" s="1"/>
  <c r="H33" i="34"/>
  <c r="I33" i="34" s="1"/>
  <c r="H32" i="34"/>
  <c r="I32" i="34" s="1"/>
  <c r="H31" i="34"/>
  <c r="I31" i="34" s="1"/>
  <c r="H30" i="34"/>
  <c r="I30" i="34" s="1"/>
  <c r="H29" i="34"/>
  <c r="I29" i="34" s="1"/>
  <c r="H28" i="34"/>
  <c r="I28" i="34" s="1"/>
  <c r="H27" i="34"/>
  <c r="I27" i="34" s="1"/>
  <c r="H26" i="34"/>
  <c r="I26" i="34" s="1"/>
  <c r="H25" i="34"/>
  <c r="I25" i="34" s="1"/>
  <c r="H24" i="34"/>
  <c r="I24" i="34" s="1"/>
  <c r="H23" i="34"/>
  <c r="I23" i="34" s="1"/>
  <c r="H22" i="34"/>
  <c r="I22" i="34" s="1"/>
  <c r="H21" i="34"/>
  <c r="I21" i="34" s="1"/>
  <c r="H20" i="34"/>
  <c r="I20" i="34" s="1"/>
  <c r="H19" i="34"/>
  <c r="I19" i="34" s="1"/>
  <c r="H18" i="34"/>
  <c r="I18" i="34" s="1"/>
  <c r="H17" i="34"/>
  <c r="I17" i="34" s="1"/>
  <c r="H14" i="34"/>
  <c r="I14" i="34" s="1"/>
  <c r="H13" i="34"/>
  <c r="I13" i="34" s="1"/>
  <c r="H12" i="34"/>
  <c r="I12" i="34" s="1"/>
  <c r="H11" i="34"/>
  <c r="I11" i="34" s="1"/>
  <c r="H10" i="34"/>
  <c r="I10" i="34" s="1"/>
  <c r="H5" i="34"/>
  <c r="I5" i="34" s="1"/>
  <c r="X44" i="46"/>
  <c r="X57" i="46"/>
  <c r="X52" i="46"/>
  <c r="X29" i="46"/>
  <c r="X32" i="46"/>
  <c r="X50" i="46"/>
  <c r="X14" i="46"/>
  <c r="X45" i="46"/>
  <c r="X34" i="46"/>
  <c r="X56" i="46"/>
  <c r="X51" i="46"/>
  <c r="X13" i="46"/>
  <c r="X25" i="46"/>
  <c r="X16" i="46"/>
  <c r="X19" i="46"/>
  <c r="X21" i="46"/>
  <c r="X18" i="46"/>
  <c r="X43" i="46"/>
  <c r="X26" i="46"/>
  <c r="X9" i="46"/>
  <c r="X24" i="46"/>
  <c r="X27" i="46"/>
  <c r="X5" i="46"/>
  <c r="X20" i="46"/>
  <c r="X17" i="46"/>
  <c r="X6" i="46"/>
  <c r="X10" i="46"/>
  <c r="X8" i="46"/>
  <c r="X12" i="46"/>
  <c r="X55" i="46"/>
  <c r="X48" i="46"/>
  <c r="X47" i="46"/>
  <c r="X36" i="46"/>
  <c r="X28" i="46"/>
  <c r="X58" i="46"/>
  <c r="X41" i="46"/>
  <c r="X35" i="46"/>
  <c r="X40" i="46"/>
  <c r="X30" i="46"/>
  <c r="X11" i="46"/>
  <c r="X39" i="46"/>
  <c r="X49" i="46"/>
  <c r="X31" i="46"/>
  <c r="X22" i="46"/>
  <c r="X33" i="46"/>
  <c r="X37" i="46"/>
  <c r="X42" i="46"/>
  <c r="X54" i="46"/>
  <c r="X46" i="46"/>
  <c r="X15" i="46"/>
  <c r="X7" i="46"/>
  <c r="X23" i="46"/>
  <c r="X38" i="46"/>
  <c r="X53" i="46"/>
  <c r="B34" i="50" l="1"/>
  <c r="C34" i="50" s="1"/>
  <c r="R168" i="45"/>
  <c r="V168" i="45" s="1"/>
  <c r="R169" i="45"/>
  <c r="X2" i="46"/>
  <c r="Y85" i="46"/>
  <c r="Y84" i="46"/>
  <c r="Y82" i="46"/>
  <c r="Y83" i="46"/>
  <c r="Y87" i="46"/>
  <c r="Y88" i="46"/>
  <c r="Y86" i="46"/>
  <c r="Y78" i="46"/>
  <c r="Y75" i="46"/>
  <c r="Y76" i="46"/>
  <c r="Y80" i="46"/>
  <c r="Y79" i="46"/>
  <c r="Y77" i="46"/>
  <c r="Y81" i="46"/>
  <c r="Y68" i="46"/>
  <c r="Y61" i="46"/>
  <c r="Y62" i="46"/>
  <c r="Y59" i="46"/>
  <c r="Y65" i="46"/>
  <c r="Y60" i="46"/>
  <c r="Y64" i="46"/>
  <c r="Y69" i="46"/>
  <c r="Y71" i="46"/>
  <c r="Y72" i="46"/>
  <c r="Y66" i="46"/>
  <c r="Y67" i="46"/>
  <c r="Y70" i="46"/>
  <c r="Y63" i="46"/>
  <c r="Y74" i="46"/>
  <c r="Y73" i="46"/>
  <c r="R126" i="45"/>
  <c r="V126" i="45" s="1"/>
  <c r="R129" i="45"/>
  <c r="R127" i="45"/>
  <c r="R128" i="45"/>
  <c r="AL34" i="44"/>
  <c r="Z1" i="46"/>
  <c r="Z4" i="46" s="1"/>
  <c r="J43" i="33"/>
  <c r="J20" i="33"/>
  <c r="J31" i="33"/>
  <c r="J35" i="33"/>
  <c r="J40" i="33"/>
  <c r="J23" i="33"/>
  <c r="J47" i="33"/>
  <c r="Y34" i="46"/>
  <c r="Y27" i="46"/>
  <c r="Y45" i="46"/>
  <c r="Y41" i="46"/>
  <c r="Y58" i="46"/>
  <c r="Y12" i="46"/>
  <c r="Y29" i="46"/>
  <c r="Y17" i="46"/>
  <c r="Y20" i="46"/>
  <c r="Y49" i="46"/>
  <c r="Y33" i="46"/>
  <c r="Y48" i="46"/>
  <c r="Y24" i="46"/>
  <c r="Y11" i="46"/>
  <c r="Y43" i="46"/>
  <c r="Y40" i="46"/>
  <c r="Y26" i="46"/>
  <c r="Y47" i="46"/>
  <c r="Y37" i="46"/>
  <c r="Y16" i="46"/>
  <c r="Y51" i="46"/>
  <c r="Y55" i="46"/>
  <c r="Y8" i="46"/>
  <c r="Y57" i="46"/>
  <c r="Y52" i="46"/>
  <c r="Y32" i="46"/>
  <c r="Y31" i="46"/>
  <c r="Y56" i="46"/>
  <c r="Y30" i="46"/>
  <c r="Y50" i="46"/>
  <c r="Y19" i="46"/>
  <c r="Y39" i="46"/>
  <c r="Y18" i="46"/>
  <c r="Y9" i="46"/>
  <c r="Y46" i="46"/>
  <c r="Y25" i="46"/>
  <c r="Y7" i="46"/>
  <c r="Y6" i="46"/>
  <c r="Y23" i="46"/>
  <c r="Y14" i="46"/>
  <c r="Y15" i="46"/>
  <c r="Y42" i="46"/>
  <c r="Y53" i="46"/>
  <c r="Y38" i="46"/>
  <c r="Y44" i="46"/>
  <c r="Y35" i="46"/>
  <c r="Y21" i="46"/>
  <c r="Y13" i="46"/>
  <c r="Y36" i="46"/>
  <c r="Y28" i="46"/>
  <c r="Y22" i="46"/>
  <c r="Y54" i="46"/>
  <c r="Y10" i="46"/>
  <c r="Y5" i="46"/>
  <c r="B35" i="50" l="1"/>
  <c r="C35" i="50" s="1"/>
  <c r="R171" i="45"/>
  <c r="R170" i="45"/>
  <c r="V170" i="45" s="1"/>
  <c r="Y2" i="46"/>
  <c r="Z85" i="46"/>
  <c r="Z83" i="46"/>
  <c r="Z88" i="46"/>
  <c r="Z82" i="46"/>
  <c r="Z86" i="46"/>
  <c r="Z87" i="46"/>
  <c r="Z84" i="46"/>
  <c r="Z77" i="46"/>
  <c r="Z78" i="46"/>
  <c r="Z81" i="46"/>
  <c r="Z80" i="46"/>
  <c r="Z76" i="46"/>
  <c r="Z79" i="46"/>
  <c r="Z75" i="46"/>
  <c r="Z63" i="46"/>
  <c r="Z59" i="46"/>
  <c r="Z61" i="46"/>
  <c r="Z62" i="46"/>
  <c r="Z64" i="46"/>
  <c r="Z60" i="46"/>
  <c r="Z67" i="46"/>
  <c r="Z71" i="46"/>
  <c r="Z66" i="46"/>
  <c r="Z65" i="46"/>
  <c r="Z74" i="46"/>
  <c r="Z69" i="46"/>
  <c r="Z68" i="46"/>
  <c r="Z70" i="46"/>
  <c r="Z72" i="46"/>
  <c r="Z73" i="46"/>
  <c r="R137" i="45"/>
  <c r="R133" i="45"/>
  <c r="R136" i="45"/>
  <c r="R131" i="45"/>
  <c r="R134" i="45"/>
  <c r="R132" i="45"/>
  <c r="R130" i="45"/>
  <c r="V130" i="45" s="1"/>
  <c r="R135" i="45"/>
  <c r="AL35" i="44"/>
  <c r="AA1" i="46"/>
  <c r="AA4" i="46" s="1"/>
  <c r="Z32" i="46"/>
  <c r="Z42" i="46"/>
  <c r="Z40" i="46"/>
  <c r="Z53" i="46"/>
  <c r="Z56" i="46"/>
  <c r="Z47" i="46"/>
  <c r="Z10" i="46"/>
  <c r="Z8" i="46"/>
  <c r="Z9" i="46"/>
  <c r="Z17" i="46"/>
  <c r="Z48" i="46"/>
  <c r="Z50" i="46"/>
  <c r="Z39" i="46"/>
  <c r="Z18" i="46"/>
  <c r="Z31" i="46"/>
  <c r="Z45" i="46"/>
  <c r="Z29" i="46"/>
  <c r="Z7" i="46"/>
  <c r="Z21" i="46"/>
  <c r="Z14" i="46"/>
  <c r="Z25" i="46"/>
  <c r="Z13" i="46"/>
  <c r="Z20" i="46"/>
  <c r="Z30" i="46"/>
  <c r="Z52" i="46"/>
  <c r="Z22" i="46"/>
  <c r="Z54" i="46"/>
  <c r="Z46" i="46"/>
  <c r="Z33" i="46"/>
  <c r="Z57" i="46"/>
  <c r="Z44" i="46"/>
  <c r="Z55" i="46"/>
  <c r="Z49" i="46"/>
  <c r="Z11" i="46"/>
  <c r="Z58" i="46"/>
  <c r="Z36" i="46"/>
  <c r="Z35" i="46"/>
  <c r="Z28" i="46"/>
  <c r="Z34" i="46"/>
  <c r="Z51" i="46"/>
  <c r="Z6" i="46"/>
  <c r="Z38" i="46"/>
  <c r="Z37" i="46"/>
  <c r="Z24" i="46"/>
  <c r="Z16" i="46"/>
  <c r="Z5" i="46"/>
  <c r="Z19" i="46"/>
  <c r="Z12" i="46"/>
  <c r="Z15" i="46"/>
  <c r="Z23" i="46"/>
  <c r="Z43" i="46"/>
  <c r="Z27" i="46"/>
  <c r="Z41" i="46"/>
  <c r="Z26" i="46"/>
  <c r="B36" i="50" l="1"/>
  <c r="C36" i="50" s="1"/>
  <c r="R172" i="45"/>
  <c r="V172" i="45" s="1"/>
  <c r="R173" i="45"/>
  <c r="Z2" i="46"/>
  <c r="AA82" i="46"/>
  <c r="AA85" i="46"/>
  <c r="AA87" i="46"/>
  <c r="AA88" i="46"/>
  <c r="AA84" i="46"/>
  <c r="AA83" i="46"/>
  <c r="AA86" i="46"/>
  <c r="AA80" i="46"/>
  <c r="AA79" i="46"/>
  <c r="AA81" i="46"/>
  <c r="AA75" i="46"/>
  <c r="AA76" i="46"/>
  <c r="AA78" i="46"/>
  <c r="AA77" i="46"/>
  <c r="AA71" i="46"/>
  <c r="AA69" i="46"/>
  <c r="AA74" i="46"/>
  <c r="AA72" i="46"/>
  <c r="AA59" i="46"/>
  <c r="AA63" i="46"/>
  <c r="AA67" i="46"/>
  <c r="AA62" i="46"/>
  <c r="AA60" i="46"/>
  <c r="AA61" i="46"/>
  <c r="AA66" i="46"/>
  <c r="AA73" i="46"/>
  <c r="AA68" i="46"/>
  <c r="AA64" i="46"/>
  <c r="AA70" i="46"/>
  <c r="AA65" i="46"/>
  <c r="R144" i="45"/>
  <c r="R147" i="45"/>
  <c r="R146" i="45"/>
  <c r="R140" i="45"/>
  <c r="R138" i="45"/>
  <c r="V138" i="45" s="1"/>
  <c r="R139" i="45"/>
  <c r="R142" i="45"/>
  <c r="R141" i="45"/>
  <c r="R143" i="45"/>
  <c r="R145" i="45"/>
  <c r="AL36" i="44"/>
  <c r="AB1" i="46"/>
  <c r="AB4" i="46" s="1"/>
  <c r="AA14" i="46"/>
  <c r="AA55" i="46"/>
  <c r="AA51" i="46"/>
  <c r="AA50" i="46"/>
  <c r="AA40" i="46"/>
  <c r="AA32" i="46"/>
  <c r="AA26" i="46"/>
  <c r="AA49" i="46"/>
  <c r="AA11" i="46"/>
  <c r="AA38" i="46"/>
  <c r="AA25" i="46"/>
  <c r="AA17" i="46"/>
  <c r="AA22" i="46"/>
  <c r="AA34" i="46"/>
  <c r="AA44" i="46"/>
  <c r="AA48" i="46"/>
  <c r="AA12" i="46"/>
  <c r="AA29" i="46"/>
  <c r="AA33" i="46"/>
  <c r="AA41" i="46"/>
  <c r="AA43" i="46"/>
  <c r="AA58" i="46"/>
  <c r="AA45" i="46"/>
  <c r="AA13" i="46"/>
  <c r="AA9" i="46"/>
  <c r="AA15" i="46"/>
  <c r="AA39" i="46"/>
  <c r="AA27" i="46"/>
  <c r="AA30" i="46"/>
  <c r="AA36" i="46"/>
  <c r="AA8" i="46"/>
  <c r="AA18" i="46"/>
  <c r="AA53" i="46"/>
  <c r="AA10" i="46"/>
  <c r="AA20" i="46"/>
  <c r="AA6" i="46"/>
  <c r="AA28" i="46"/>
  <c r="AA37" i="46"/>
  <c r="AA35" i="46"/>
  <c r="AA47" i="46"/>
  <c r="AA21" i="46"/>
  <c r="AA57" i="46"/>
  <c r="AA5" i="46"/>
  <c r="AA46" i="46"/>
  <c r="AA19" i="46"/>
  <c r="AA31" i="46"/>
  <c r="AA56" i="46"/>
  <c r="AA54" i="46"/>
  <c r="AA52" i="46"/>
  <c r="AA23" i="46"/>
  <c r="AA24" i="46"/>
  <c r="AA7" i="46"/>
  <c r="AA42" i="46"/>
  <c r="AA16" i="46"/>
  <c r="B37" i="50" l="1"/>
  <c r="C37" i="50" s="1"/>
  <c r="R174" i="45"/>
  <c r="V174" i="45" s="1"/>
  <c r="R175" i="45"/>
  <c r="AA2" i="46"/>
  <c r="AB86" i="46"/>
  <c r="AB82" i="46"/>
  <c r="AB85" i="46"/>
  <c r="AB84" i="46"/>
  <c r="AB88" i="46"/>
  <c r="AB83" i="46"/>
  <c r="AB87" i="46"/>
  <c r="AB79" i="46"/>
  <c r="AB78" i="46"/>
  <c r="AB80" i="46"/>
  <c r="AB77" i="46"/>
  <c r="AB75" i="46"/>
  <c r="AB81" i="46"/>
  <c r="AB76" i="46"/>
  <c r="AB72" i="46"/>
  <c r="AB68" i="46"/>
  <c r="AB62" i="46"/>
  <c r="AB71" i="46"/>
  <c r="AB66" i="46"/>
  <c r="AB63" i="46"/>
  <c r="AB61" i="46"/>
  <c r="AB64" i="46"/>
  <c r="AB73" i="46"/>
  <c r="AB60" i="46"/>
  <c r="AB67" i="46"/>
  <c r="AB69" i="46"/>
  <c r="AB74" i="46"/>
  <c r="AB59" i="46"/>
  <c r="AB70" i="46"/>
  <c r="AB65" i="46"/>
  <c r="AL37" i="44"/>
  <c r="R176" i="45" s="1"/>
  <c r="V176" i="45" s="1"/>
  <c r="R148" i="45"/>
  <c r="V148" i="45" s="1"/>
  <c r="R155" i="45"/>
  <c r="R152" i="45"/>
  <c r="R149" i="45"/>
  <c r="R153" i="45"/>
  <c r="R154" i="45"/>
  <c r="R151" i="45"/>
  <c r="R150" i="45"/>
  <c r="AC1" i="46"/>
  <c r="AC4" i="46" s="1"/>
  <c r="AB49" i="46"/>
  <c r="AB6" i="46"/>
  <c r="AB11" i="46"/>
  <c r="AB25" i="46"/>
  <c r="AB28" i="46"/>
  <c r="AB9" i="46"/>
  <c r="AB15" i="46"/>
  <c r="AB27" i="46"/>
  <c r="AB22" i="46"/>
  <c r="AB18" i="46"/>
  <c r="AB51" i="46"/>
  <c r="AB48" i="46"/>
  <c r="AB55" i="46"/>
  <c r="AB12" i="46"/>
  <c r="AB52" i="46"/>
  <c r="AB16" i="46"/>
  <c r="AB14" i="46"/>
  <c r="AB24" i="46"/>
  <c r="AB31" i="46"/>
  <c r="AB21" i="46"/>
  <c r="AB8" i="46"/>
  <c r="AB39" i="46"/>
  <c r="AB45" i="46"/>
  <c r="AB36" i="46"/>
  <c r="AB30" i="46"/>
  <c r="AB43" i="46"/>
  <c r="AB50" i="46"/>
  <c r="AB7" i="46"/>
  <c r="AB37" i="46"/>
  <c r="AB58" i="46"/>
  <c r="AB19" i="46"/>
  <c r="AB38" i="46"/>
  <c r="AB17" i="46"/>
  <c r="AB33" i="46"/>
  <c r="AB23" i="46"/>
  <c r="AB42" i="46"/>
  <c r="AB47" i="46"/>
  <c r="AB5" i="46"/>
  <c r="AB41" i="46"/>
  <c r="AB54" i="46"/>
  <c r="AB53" i="46"/>
  <c r="AB35" i="46"/>
  <c r="AB34" i="46"/>
  <c r="AB13" i="46"/>
  <c r="AB20" i="46"/>
  <c r="AB56" i="46"/>
  <c r="AB29" i="46"/>
  <c r="AB46" i="46"/>
  <c r="AB10" i="46"/>
  <c r="AB26" i="46"/>
  <c r="AB32" i="46"/>
  <c r="AB40" i="46"/>
  <c r="AB57" i="46"/>
  <c r="AB44" i="46"/>
  <c r="AB2" i="46" l="1"/>
  <c r="AC85" i="46"/>
  <c r="AC84" i="46"/>
  <c r="AC88" i="46"/>
  <c r="AC82" i="46"/>
  <c r="AC83" i="46"/>
  <c r="AC86" i="46"/>
  <c r="AC87" i="46"/>
  <c r="AC78" i="46"/>
  <c r="AC79" i="46"/>
  <c r="AC76" i="46"/>
  <c r="AC77" i="46"/>
  <c r="AC80" i="46"/>
  <c r="AC81" i="46"/>
  <c r="AC75" i="46"/>
  <c r="AC71" i="46"/>
  <c r="AC69" i="46"/>
  <c r="AC70" i="46"/>
  <c r="AC72" i="46"/>
  <c r="AC65" i="46"/>
  <c r="AC61" i="46"/>
  <c r="AC63" i="46"/>
  <c r="AC62" i="46"/>
  <c r="AC60" i="46"/>
  <c r="AC67" i="46"/>
  <c r="AC59" i="46"/>
  <c r="AC66" i="46"/>
  <c r="AC73" i="46"/>
  <c r="AC74" i="46"/>
  <c r="AC64" i="46"/>
  <c r="AC68" i="46"/>
  <c r="B38" i="50"/>
  <c r="C38" i="50" s="1"/>
  <c r="D30" i="48"/>
  <c r="F30" i="48" s="1"/>
  <c r="AL38" i="44"/>
  <c r="R156" i="45"/>
  <c r="V156" i="45" s="1"/>
  <c r="R157" i="45"/>
  <c r="AD1" i="46"/>
  <c r="AD4" i="46" s="1"/>
  <c r="AC42" i="46"/>
  <c r="AC37" i="46"/>
  <c r="AC46" i="46"/>
  <c r="AC43" i="46"/>
  <c r="AC58" i="46"/>
  <c r="AC44" i="46"/>
  <c r="AC40" i="46"/>
  <c r="AC55" i="46"/>
  <c r="AC56" i="46"/>
  <c r="AC32" i="46"/>
  <c r="AC26" i="46"/>
  <c r="AC20" i="46"/>
  <c r="AC28" i="46"/>
  <c r="AC39" i="46"/>
  <c r="AC57" i="46"/>
  <c r="AC17" i="46"/>
  <c r="AC23" i="46"/>
  <c r="AC8" i="46"/>
  <c r="AC30" i="46"/>
  <c r="AC16" i="46"/>
  <c r="AC14" i="46"/>
  <c r="AC22" i="46"/>
  <c r="AC18" i="46"/>
  <c r="AC36" i="46"/>
  <c r="AC51" i="46"/>
  <c r="AC41" i="46"/>
  <c r="AC11" i="46"/>
  <c r="AC53" i="46"/>
  <c r="AC45" i="46"/>
  <c r="AC47" i="46"/>
  <c r="AC50" i="46"/>
  <c r="AC48" i="46"/>
  <c r="AC12" i="46"/>
  <c r="AC25" i="46"/>
  <c r="AC29" i="46"/>
  <c r="AC35" i="46"/>
  <c r="AC34" i="46"/>
  <c r="AC10" i="46"/>
  <c r="AC31" i="46"/>
  <c r="AC7" i="46"/>
  <c r="AC6" i="46"/>
  <c r="AC5" i="46"/>
  <c r="AC54" i="46"/>
  <c r="AC52" i="46"/>
  <c r="AC21" i="46"/>
  <c r="AC33" i="46"/>
  <c r="AC27" i="46"/>
  <c r="AC19" i="46"/>
  <c r="AC49" i="46"/>
  <c r="AC24" i="46"/>
  <c r="AC13" i="46"/>
  <c r="AC9" i="46"/>
  <c r="AC38" i="46"/>
  <c r="AC15" i="46"/>
  <c r="R182" i="45" l="1"/>
  <c r="R181" i="45"/>
  <c r="R179" i="45"/>
  <c r="R180" i="45"/>
  <c r="R178" i="45"/>
  <c r="V178" i="45" s="1"/>
  <c r="AC2" i="46"/>
  <c r="AD85" i="46"/>
  <c r="AD83" i="46"/>
  <c r="AD82" i="46"/>
  <c r="AD88" i="46"/>
  <c r="AD84" i="46"/>
  <c r="AD86" i="46"/>
  <c r="AD87" i="46"/>
  <c r="AD78" i="46"/>
  <c r="AD76" i="46"/>
  <c r="AD79" i="46"/>
  <c r="AD80" i="46"/>
  <c r="AD81" i="46"/>
  <c r="AD75" i="46"/>
  <c r="AD77" i="46"/>
  <c r="AD70" i="46"/>
  <c r="AD69" i="46"/>
  <c r="AD71" i="46"/>
  <c r="AD60" i="46"/>
  <c r="AD68" i="46"/>
  <c r="AD64" i="46"/>
  <c r="AD61" i="46"/>
  <c r="AD59" i="46"/>
  <c r="AD73" i="46"/>
  <c r="AD62" i="46"/>
  <c r="AD66" i="46"/>
  <c r="AD65" i="46"/>
  <c r="AD63" i="46"/>
  <c r="AD67" i="46"/>
  <c r="AD74" i="46"/>
  <c r="AD72" i="46"/>
  <c r="B39" i="50"/>
  <c r="C39" i="50" s="1"/>
  <c r="D31" i="48"/>
  <c r="F31" i="48" s="1"/>
  <c r="AL39" i="44"/>
  <c r="R183" i="45" s="1"/>
  <c r="V183" i="45" s="1"/>
  <c r="AE1" i="46"/>
  <c r="AE4" i="46" s="1"/>
  <c r="AD27" i="46"/>
  <c r="AD44" i="46"/>
  <c r="AD16" i="46"/>
  <c r="AD21" i="46"/>
  <c r="AD57" i="46"/>
  <c r="AD19" i="46"/>
  <c r="AD18" i="46"/>
  <c r="AD22" i="46"/>
  <c r="AD53" i="46"/>
  <c r="AD31" i="46"/>
  <c r="AD6" i="46"/>
  <c r="AD46" i="46"/>
  <c r="AD56" i="46"/>
  <c r="AD25" i="46"/>
  <c r="AD35" i="46"/>
  <c r="AD28" i="46"/>
  <c r="AD42" i="46"/>
  <c r="AD23" i="46"/>
  <c r="AD48" i="46"/>
  <c r="AD45" i="46"/>
  <c r="AD49" i="46"/>
  <c r="AD15" i="46"/>
  <c r="AD39" i="46"/>
  <c r="AD30" i="46"/>
  <c r="AD17" i="46"/>
  <c r="AD52" i="46"/>
  <c r="AD29" i="46"/>
  <c r="AD14" i="46"/>
  <c r="AD36" i="46"/>
  <c r="AD41" i="46"/>
  <c r="AD26" i="46"/>
  <c r="AD51" i="46"/>
  <c r="AD13" i="46"/>
  <c r="AD11" i="46"/>
  <c r="AD8" i="46"/>
  <c r="AD43" i="46"/>
  <c r="AD20" i="46"/>
  <c r="AD58" i="46"/>
  <c r="AD50" i="46"/>
  <c r="AD54" i="46"/>
  <c r="AD47" i="46"/>
  <c r="AD55" i="46"/>
  <c r="AD10" i="46"/>
  <c r="AD24" i="46"/>
  <c r="AD33" i="46"/>
  <c r="AD9" i="46"/>
  <c r="AD5" i="46"/>
  <c r="AD40" i="46"/>
  <c r="AD12" i="46"/>
  <c r="AD37" i="46"/>
  <c r="AD32" i="46"/>
  <c r="AD34" i="46"/>
  <c r="AD38" i="46"/>
  <c r="AD7" i="46"/>
  <c r="AD2" i="46" l="1"/>
  <c r="AE87" i="46"/>
  <c r="AE82" i="46"/>
  <c r="AE84" i="46"/>
  <c r="AE85" i="46"/>
  <c r="AE88" i="46"/>
  <c r="AE83" i="46"/>
  <c r="AE86" i="46"/>
  <c r="AE80" i="46"/>
  <c r="AE79" i="46"/>
  <c r="AE76" i="46"/>
  <c r="AE77" i="46"/>
  <c r="AE75" i="46"/>
  <c r="AE78" i="46"/>
  <c r="AE81" i="46"/>
  <c r="AE69" i="46"/>
  <c r="AE68" i="46"/>
  <c r="AE60" i="46"/>
  <c r="AE70" i="46"/>
  <c r="AE63" i="46"/>
  <c r="AE59" i="46"/>
  <c r="AE65" i="46"/>
  <c r="AE61" i="46"/>
  <c r="AE64" i="46"/>
  <c r="AE67" i="46"/>
  <c r="AE62" i="46"/>
  <c r="AE66" i="46"/>
  <c r="AE73" i="46"/>
  <c r="AE74" i="46"/>
  <c r="AE71" i="46"/>
  <c r="AE72" i="46"/>
  <c r="B40" i="50"/>
  <c r="C40" i="50" s="1"/>
  <c r="D32" i="48"/>
  <c r="F32" i="48" s="1"/>
  <c r="AL40" i="44"/>
  <c r="AF1" i="46"/>
  <c r="AF4" i="46" s="1"/>
  <c r="AE31" i="46"/>
  <c r="AE12" i="46"/>
  <c r="AE49" i="46"/>
  <c r="AE34" i="46"/>
  <c r="AE37" i="46"/>
  <c r="AE29" i="46"/>
  <c r="AE30" i="46"/>
  <c r="AE48" i="46"/>
  <c r="AE33" i="46"/>
  <c r="AE58" i="46"/>
  <c r="AE43" i="46"/>
  <c r="AE32" i="46"/>
  <c r="AE45" i="46"/>
  <c r="AE27" i="46"/>
  <c r="AE24" i="46"/>
  <c r="AE23" i="46"/>
  <c r="AE10" i="46"/>
  <c r="AE7" i="46"/>
  <c r="AE38" i="46"/>
  <c r="AE47" i="46"/>
  <c r="AE17" i="46"/>
  <c r="AE9" i="46"/>
  <c r="AE19" i="46"/>
  <c r="AE28" i="46"/>
  <c r="AE25" i="46"/>
  <c r="AE8" i="46"/>
  <c r="AE36" i="46"/>
  <c r="AE53" i="46"/>
  <c r="AE40" i="46"/>
  <c r="AE39" i="46"/>
  <c r="AE18" i="46"/>
  <c r="AE20" i="46"/>
  <c r="AE11" i="46"/>
  <c r="AE55" i="46"/>
  <c r="AE56" i="46"/>
  <c r="AE6" i="46"/>
  <c r="AE42" i="46"/>
  <c r="AE44" i="46"/>
  <c r="AE41" i="46"/>
  <c r="AE54" i="46"/>
  <c r="AE51" i="46"/>
  <c r="AE5" i="46"/>
  <c r="AE52" i="46"/>
  <c r="AE46" i="46"/>
  <c r="AE15" i="46"/>
  <c r="AE22" i="46"/>
  <c r="AE26" i="46"/>
  <c r="AE50" i="46"/>
  <c r="AE35" i="46"/>
  <c r="AE13" i="46"/>
  <c r="AE16" i="46"/>
  <c r="AE21" i="46"/>
  <c r="AE57" i="46"/>
  <c r="AE14" i="46"/>
  <c r="AE2" i="46" l="1"/>
  <c r="AF85" i="46"/>
  <c r="AF82" i="46"/>
  <c r="AF86" i="46"/>
  <c r="AF88" i="46"/>
  <c r="AF83" i="46"/>
  <c r="AF87" i="46"/>
  <c r="AF84" i="46"/>
  <c r="AF79" i="46"/>
  <c r="AF78" i="46"/>
  <c r="AF76" i="46"/>
  <c r="AF77" i="46"/>
  <c r="AF75" i="46"/>
  <c r="AF80" i="46"/>
  <c r="AF81" i="46"/>
  <c r="AF69" i="46"/>
  <c r="AF68" i="46"/>
  <c r="AF62" i="46"/>
  <c r="AF59" i="46"/>
  <c r="AF63" i="46"/>
  <c r="AF73" i="46"/>
  <c r="AF61" i="46"/>
  <c r="AF64" i="46"/>
  <c r="AF60" i="46"/>
  <c r="AF71" i="46"/>
  <c r="AF66" i="46"/>
  <c r="AF67" i="46"/>
  <c r="AF74" i="46"/>
  <c r="AF65" i="46"/>
  <c r="AF70" i="46"/>
  <c r="AF72" i="46"/>
  <c r="B41" i="50"/>
  <c r="C41" i="50" s="1"/>
  <c r="D35" i="48"/>
  <c r="F35" i="48" s="1"/>
  <c r="AL41" i="44"/>
  <c r="AG1" i="46"/>
  <c r="AG4" i="46" s="1"/>
  <c r="AF39" i="46"/>
  <c r="AF48" i="46"/>
  <c r="AF12" i="46"/>
  <c r="AF28" i="46"/>
  <c r="AF50" i="46"/>
  <c r="AF24" i="46"/>
  <c r="AF10" i="46"/>
  <c r="AF36" i="46"/>
  <c r="AF52" i="46"/>
  <c r="AF35" i="46"/>
  <c r="AF13" i="46"/>
  <c r="AF20" i="46"/>
  <c r="AF19" i="46"/>
  <c r="AF32" i="46"/>
  <c r="AF33" i="46"/>
  <c r="AF46" i="46"/>
  <c r="AF42" i="46"/>
  <c r="AF43" i="46"/>
  <c r="AF44" i="46"/>
  <c r="AF21" i="46"/>
  <c r="AF6" i="46"/>
  <c r="AF51" i="46"/>
  <c r="AF53" i="46"/>
  <c r="AF56" i="46"/>
  <c r="AF14" i="46"/>
  <c r="AF54" i="46"/>
  <c r="AF45" i="46"/>
  <c r="AF16" i="46"/>
  <c r="AF22" i="46"/>
  <c r="AF57" i="46"/>
  <c r="AF38" i="46"/>
  <c r="AF26" i="46"/>
  <c r="AF34" i="46"/>
  <c r="AF29" i="46"/>
  <c r="AF47" i="46"/>
  <c r="AF11" i="46"/>
  <c r="AF17" i="46"/>
  <c r="AF5" i="46"/>
  <c r="AF9" i="46"/>
  <c r="AF27" i="46"/>
  <c r="AF18" i="46"/>
  <c r="AF41" i="46"/>
  <c r="AF7" i="46"/>
  <c r="AF25" i="46"/>
  <c r="AF55" i="46"/>
  <c r="AF31" i="46"/>
  <c r="AF58" i="46"/>
  <c r="AF15" i="46"/>
  <c r="AF30" i="46"/>
  <c r="AF23" i="46"/>
  <c r="AF8" i="46"/>
  <c r="AF37" i="46"/>
  <c r="AF49" i="46"/>
  <c r="AF40" i="46"/>
  <c r="AF2" i="46" l="1"/>
  <c r="AG85" i="46"/>
  <c r="AG84" i="46"/>
  <c r="AG82" i="46"/>
  <c r="AG83" i="46"/>
  <c r="AG88" i="46"/>
  <c r="AG86" i="46"/>
  <c r="AG87" i="46"/>
  <c r="AG78" i="46"/>
  <c r="AG75" i="46"/>
  <c r="AG80" i="46"/>
  <c r="AG76" i="46"/>
  <c r="AG77" i="46"/>
  <c r="AG79" i="46"/>
  <c r="AG81" i="46"/>
  <c r="AG68" i="46"/>
  <c r="AG62" i="46"/>
  <c r="AG61" i="46"/>
  <c r="AG59" i="46"/>
  <c r="AG65" i="46"/>
  <c r="AG73" i="46"/>
  <c r="AG60" i="46"/>
  <c r="AG63" i="46"/>
  <c r="AG64" i="46"/>
  <c r="AG69" i="46"/>
  <c r="AG71" i="46"/>
  <c r="AG66" i="46"/>
  <c r="AG67" i="46"/>
  <c r="AG70" i="46"/>
  <c r="AG72" i="46"/>
  <c r="AG74" i="46"/>
  <c r="B42" i="50"/>
  <c r="C42" i="50" s="1"/>
  <c r="D36" i="48"/>
  <c r="F36" i="48" s="1"/>
  <c r="AL42" i="44"/>
  <c r="AH1" i="46"/>
  <c r="AH4" i="46" s="1"/>
  <c r="AG54" i="46"/>
  <c r="AG27" i="46"/>
  <c r="AG58" i="46"/>
  <c r="AG41" i="46"/>
  <c r="AG10" i="46"/>
  <c r="AG20" i="46"/>
  <c r="AG16" i="46"/>
  <c r="AG38" i="46"/>
  <c r="AG26" i="46"/>
  <c r="AG49" i="46"/>
  <c r="AG45" i="46"/>
  <c r="AG51" i="46"/>
  <c r="AG7" i="46"/>
  <c r="AG5" i="46"/>
  <c r="AG29" i="46"/>
  <c r="AG39" i="46"/>
  <c r="AG8" i="46"/>
  <c r="AG25" i="46"/>
  <c r="AG28" i="46"/>
  <c r="AG52" i="46"/>
  <c r="AG11" i="46"/>
  <c r="AG36" i="46"/>
  <c r="AG30" i="46"/>
  <c r="AG47" i="46"/>
  <c r="AG44" i="46"/>
  <c r="AG21" i="46"/>
  <c r="AG12" i="46"/>
  <c r="AG24" i="46"/>
  <c r="AG13" i="46"/>
  <c r="AG18" i="46"/>
  <c r="AG19" i="46"/>
  <c r="AG31" i="46"/>
  <c r="AG23" i="46"/>
  <c r="AG35" i="46"/>
  <c r="AG9" i="46"/>
  <c r="AG6" i="46"/>
  <c r="AG53" i="46"/>
  <c r="AG42" i="46"/>
  <c r="AG15" i="46"/>
  <c r="AG46" i="46"/>
  <c r="AG57" i="46"/>
  <c r="AG40" i="46"/>
  <c r="AG33" i="46"/>
  <c r="AG48" i="46"/>
  <c r="AG32" i="46"/>
  <c r="AG22" i="46"/>
  <c r="AG43" i="46"/>
  <c r="AG14" i="46"/>
  <c r="AG17" i="46"/>
  <c r="AG56" i="46"/>
  <c r="AG37" i="46"/>
  <c r="AG34" i="46"/>
  <c r="AG55" i="46"/>
  <c r="AG50" i="46"/>
  <c r="AG2" i="46" l="1"/>
  <c r="AH84" i="46"/>
  <c r="AH87" i="46"/>
  <c r="AH88" i="46"/>
  <c r="AH85" i="46"/>
  <c r="AH83" i="46"/>
  <c r="AH82" i="46"/>
  <c r="AH86" i="46"/>
  <c r="AH78" i="46"/>
  <c r="AH81" i="46"/>
  <c r="AH80" i="46"/>
  <c r="AH75" i="46"/>
  <c r="AH77" i="46"/>
  <c r="AH76" i="46"/>
  <c r="AH79" i="46"/>
  <c r="AH63" i="46"/>
  <c r="AH59" i="46"/>
  <c r="AH73" i="46"/>
  <c r="AH61" i="46"/>
  <c r="AH62" i="46"/>
  <c r="AH60" i="46"/>
  <c r="AH69" i="46"/>
  <c r="AH67" i="46"/>
  <c r="AH71" i="46"/>
  <c r="AH66" i="46"/>
  <c r="AH65" i="46"/>
  <c r="AH74" i="46"/>
  <c r="AH70" i="46"/>
  <c r="AH64" i="46"/>
  <c r="AH68" i="46"/>
  <c r="AH72" i="46"/>
  <c r="B43" i="50"/>
  <c r="C43" i="50" s="1"/>
  <c r="D21" i="48"/>
  <c r="F21" i="48" s="1"/>
  <c r="D20" i="48"/>
  <c r="F20" i="48" s="1"/>
  <c r="D37" i="48"/>
  <c r="F37" i="48" s="1"/>
  <c r="AL43" i="44"/>
  <c r="AI1" i="46"/>
  <c r="AI4" i="46" s="1"/>
  <c r="AH35" i="46"/>
  <c r="AH28" i="46"/>
  <c r="AH53" i="46"/>
  <c r="AH46" i="46"/>
  <c r="AH37" i="46"/>
  <c r="AH34" i="46"/>
  <c r="AH20" i="46"/>
  <c r="AH48" i="46"/>
  <c r="AH54" i="46"/>
  <c r="AH47" i="46"/>
  <c r="AH27" i="46"/>
  <c r="AH32" i="46"/>
  <c r="AH36" i="46"/>
  <c r="AH55" i="46"/>
  <c r="AH50" i="46"/>
  <c r="AH21" i="46"/>
  <c r="AH38" i="46"/>
  <c r="AH31" i="46"/>
  <c r="AH39" i="46"/>
  <c r="AH49" i="46"/>
  <c r="AH10" i="46"/>
  <c r="AH58" i="46"/>
  <c r="AH42" i="46"/>
  <c r="AH8" i="46"/>
  <c r="AH18" i="46"/>
  <c r="AH23" i="46"/>
  <c r="AH15" i="46"/>
  <c r="AH33" i="46"/>
  <c r="AH25" i="46"/>
  <c r="AH12" i="46"/>
  <c r="AH56" i="46"/>
  <c r="AH19" i="46"/>
  <c r="AH29" i="46"/>
  <c r="AH22" i="46"/>
  <c r="AH17" i="46"/>
  <c r="AH45" i="46"/>
  <c r="AH26" i="46"/>
  <c r="AH40" i="46"/>
  <c r="AH7" i="46"/>
  <c r="AH41" i="46"/>
  <c r="AH57" i="46"/>
  <c r="AH24" i="46"/>
  <c r="AH43" i="46"/>
  <c r="AH9" i="46"/>
  <c r="AH14" i="46"/>
  <c r="AH51" i="46"/>
  <c r="AH16" i="46"/>
  <c r="AH11" i="46"/>
  <c r="AH13" i="46"/>
  <c r="AH44" i="46"/>
  <c r="AH30" i="46"/>
  <c r="AH52" i="46"/>
  <c r="AH6" i="46"/>
  <c r="AH5" i="46"/>
  <c r="AH2" i="46" l="1"/>
  <c r="AI87" i="46"/>
  <c r="AI85" i="46"/>
  <c r="AI82" i="46"/>
  <c r="AI83" i="46"/>
  <c r="AI88" i="46"/>
  <c r="AI84" i="46"/>
  <c r="AI86" i="46"/>
  <c r="AI80" i="46"/>
  <c r="AI79" i="46"/>
  <c r="AI76" i="46"/>
  <c r="AI81" i="46"/>
  <c r="AI75" i="46"/>
  <c r="AI77" i="46"/>
  <c r="AI78" i="46"/>
  <c r="AI71" i="46"/>
  <c r="AI69" i="46"/>
  <c r="AI72" i="46"/>
  <c r="AI74" i="46"/>
  <c r="AI59" i="46"/>
  <c r="AI67" i="46"/>
  <c r="AI62" i="46"/>
  <c r="AI64" i="46"/>
  <c r="AI60" i="46"/>
  <c r="AI61" i="46"/>
  <c r="AI73" i="46"/>
  <c r="AI65" i="46"/>
  <c r="AI63" i="46"/>
  <c r="AI68" i="46"/>
  <c r="AI66" i="46"/>
  <c r="AI70" i="46"/>
  <c r="B44" i="50"/>
  <c r="C44" i="50" s="1"/>
  <c r="D38" i="48"/>
  <c r="F38" i="48" s="1"/>
  <c r="AL44" i="44"/>
  <c r="AJ1" i="46"/>
  <c r="AJ4" i="46" s="1"/>
  <c r="AI48" i="46"/>
  <c r="AI36" i="46"/>
  <c r="AI45" i="46"/>
  <c r="AI34" i="46"/>
  <c r="AI42" i="46"/>
  <c r="AI9" i="46"/>
  <c r="AI15" i="46"/>
  <c r="AI17" i="46"/>
  <c r="AI44" i="46"/>
  <c r="AI54" i="46"/>
  <c r="AI14" i="46"/>
  <c r="AI6" i="46"/>
  <c r="AI10" i="46"/>
  <c r="AI31" i="46"/>
  <c r="AI40" i="46"/>
  <c r="AI7" i="46"/>
  <c r="AI41" i="46"/>
  <c r="AI28" i="46"/>
  <c r="AI39" i="46"/>
  <c r="AI5" i="46"/>
  <c r="AI18" i="46"/>
  <c r="AI57" i="46"/>
  <c r="AI49" i="46"/>
  <c r="AI33" i="46"/>
  <c r="AI25" i="46"/>
  <c r="AI22" i="46"/>
  <c r="AI23" i="46"/>
  <c r="AI26" i="46"/>
  <c r="AI13" i="46"/>
  <c r="AI19" i="46"/>
  <c r="AI38" i="46"/>
  <c r="AI55" i="46"/>
  <c r="AI30" i="46"/>
  <c r="AI47" i="46"/>
  <c r="AI43" i="46"/>
  <c r="AI27" i="46"/>
  <c r="AI46" i="46"/>
  <c r="AI24" i="46"/>
  <c r="AI8" i="46"/>
  <c r="AI16" i="46"/>
  <c r="AI50" i="46"/>
  <c r="AI32" i="46"/>
  <c r="AI11" i="46"/>
  <c r="AI37" i="46"/>
  <c r="AI51" i="46"/>
  <c r="AI21" i="46"/>
  <c r="AI52" i="46"/>
  <c r="AI35" i="46"/>
  <c r="AI29" i="46"/>
  <c r="AI12" i="46"/>
  <c r="AI20" i="46"/>
  <c r="AI56" i="46"/>
  <c r="AI53" i="46"/>
  <c r="AI58" i="46"/>
  <c r="AI2" i="46" l="1"/>
  <c r="AJ85" i="46"/>
  <c r="AJ86" i="46"/>
  <c r="AJ82" i="46"/>
  <c r="AJ84" i="46"/>
  <c r="AJ88" i="46"/>
  <c r="AJ87" i="46"/>
  <c r="AJ83" i="46"/>
  <c r="AJ79" i="46"/>
  <c r="AJ78" i="46"/>
  <c r="AJ80" i="46"/>
  <c r="AJ81" i="46"/>
  <c r="AJ77" i="46"/>
  <c r="AJ75" i="46"/>
  <c r="AJ76" i="46"/>
  <c r="AJ72" i="46"/>
  <c r="AJ68" i="46"/>
  <c r="AJ71" i="46"/>
  <c r="AJ62" i="46"/>
  <c r="AJ66" i="46"/>
  <c r="AJ63" i="46"/>
  <c r="AJ61" i="46"/>
  <c r="AJ73" i="46"/>
  <c r="AJ65" i="46"/>
  <c r="AJ59" i="46"/>
  <c r="AJ60" i="46"/>
  <c r="AJ67" i="46"/>
  <c r="AJ69" i="46"/>
  <c r="AJ74" i="46"/>
  <c r="AJ64" i="46"/>
  <c r="AJ70" i="46"/>
  <c r="B45" i="50"/>
  <c r="C45" i="50" s="1"/>
  <c r="D39" i="48"/>
  <c r="F39" i="48" s="1"/>
  <c r="AL45" i="44"/>
  <c r="AK1" i="46"/>
  <c r="AK4" i="46" s="1"/>
  <c r="AJ12" i="46"/>
  <c r="AJ30" i="46"/>
  <c r="AJ14" i="46"/>
  <c r="AJ58" i="46"/>
  <c r="AJ57" i="46"/>
  <c r="AJ43" i="46"/>
  <c r="AJ27" i="46"/>
  <c r="AJ7" i="46"/>
  <c r="AJ51" i="46"/>
  <c r="AJ6" i="46"/>
  <c r="AJ36" i="46"/>
  <c r="AJ49" i="46"/>
  <c r="AJ29" i="46"/>
  <c r="AJ52" i="46"/>
  <c r="AJ21" i="46"/>
  <c r="AJ18" i="46"/>
  <c r="AJ45" i="46"/>
  <c r="AJ38" i="46"/>
  <c r="AJ50" i="46"/>
  <c r="AJ11" i="46"/>
  <c r="AJ33" i="46"/>
  <c r="AJ15" i="46"/>
  <c r="AJ9" i="46"/>
  <c r="AJ17" i="46"/>
  <c r="AJ10" i="46"/>
  <c r="AJ31" i="46"/>
  <c r="AJ19" i="46"/>
  <c r="AJ34" i="46"/>
  <c r="AJ20" i="46"/>
  <c r="AJ13" i="46"/>
  <c r="AJ26" i="46"/>
  <c r="AJ39" i="46"/>
  <c r="AJ56" i="46"/>
  <c r="AJ32" i="46"/>
  <c r="AJ40" i="46"/>
  <c r="AJ55" i="46"/>
  <c r="AJ8" i="46"/>
  <c r="AJ47" i="46"/>
  <c r="AJ5" i="46"/>
  <c r="AJ42" i="46"/>
  <c r="AJ35" i="46"/>
  <c r="AJ22" i="46"/>
  <c r="AJ41" i="46"/>
  <c r="AJ25" i="46"/>
  <c r="AJ48" i="46"/>
  <c r="AJ54" i="46"/>
  <c r="AJ24" i="46"/>
  <c r="AJ23" i="46"/>
  <c r="AJ37" i="46"/>
  <c r="AJ28" i="46"/>
  <c r="AJ46" i="46"/>
  <c r="AJ16" i="46"/>
  <c r="AJ53" i="46"/>
  <c r="AJ44" i="46"/>
  <c r="AJ2" i="46" l="1"/>
  <c r="AK85" i="46"/>
  <c r="AK84" i="46"/>
  <c r="AK88" i="46"/>
  <c r="AK82" i="46"/>
  <c r="AK83" i="46"/>
  <c r="AK87" i="46"/>
  <c r="AK86" i="46"/>
  <c r="AK78" i="46"/>
  <c r="AK79" i="46"/>
  <c r="AK76" i="46"/>
  <c r="AK77" i="46"/>
  <c r="AK75" i="46"/>
  <c r="AK80" i="46"/>
  <c r="AK81" i="46"/>
  <c r="AK71" i="46"/>
  <c r="AK69" i="46"/>
  <c r="AK72" i="46"/>
  <c r="AK70" i="46"/>
  <c r="AK61" i="46"/>
  <c r="AK65" i="46"/>
  <c r="AK62" i="46"/>
  <c r="AK60" i="46"/>
  <c r="AK67" i="46"/>
  <c r="AK64" i="46"/>
  <c r="AK59" i="46"/>
  <c r="AK66" i="46"/>
  <c r="AK63" i="46"/>
  <c r="AK73" i="46"/>
  <c r="AK74" i="46"/>
  <c r="AK68" i="46"/>
  <c r="B46" i="50"/>
  <c r="C46" i="50" s="1"/>
  <c r="D41" i="48"/>
  <c r="F41" i="48" s="1"/>
  <c r="AL46" i="44"/>
  <c r="AL1" i="46"/>
  <c r="AL4" i="46" s="1"/>
  <c r="AK32" i="46"/>
  <c r="AK30" i="46"/>
  <c r="AK42" i="46"/>
  <c r="AK15" i="46"/>
  <c r="AK6" i="46"/>
  <c r="AK35" i="46"/>
  <c r="AK48" i="46"/>
  <c r="AK45" i="46"/>
  <c r="AK11" i="46"/>
  <c r="AK28" i="46"/>
  <c r="AK39" i="46"/>
  <c r="AK43" i="46"/>
  <c r="AK9" i="46"/>
  <c r="AK13" i="46"/>
  <c r="AK19" i="46"/>
  <c r="AK52" i="46"/>
  <c r="AK49" i="46"/>
  <c r="AK54" i="46"/>
  <c r="AK25" i="46"/>
  <c r="AK58" i="46"/>
  <c r="AK7" i="46"/>
  <c r="AK56" i="46"/>
  <c r="AK27" i="46"/>
  <c r="AK17" i="46"/>
  <c r="AK47" i="46"/>
  <c r="AK53" i="46"/>
  <c r="AK10" i="46"/>
  <c r="AK40" i="46"/>
  <c r="AK18" i="46"/>
  <c r="AK29" i="46"/>
  <c r="AK37" i="46"/>
  <c r="AK24" i="46"/>
  <c r="AK55" i="46"/>
  <c r="AK57" i="46"/>
  <c r="AK12" i="46"/>
  <c r="AK23" i="46"/>
  <c r="AK20" i="46"/>
  <c r="AK51" i="46"/>
  <c r="AK36" i="46"/>
  <c r="AK22" i="46"/>
  <c r="AK5" i="46"/>
  <c r="AK14" i="46"/>
  <c r="AK31" i="46"/>
  <c r="AK16" i="46"/>
  <c r="AK50" i="46"/>
  <c r="AK21" i="46"/>
  <c r="AK46" i="46"/>
  <c r="AK44" i="46"/>
  <c r="AK38" i="46"/>
  <c r="AK26" i="46"/>
  <c r="AK33" i="46"/>
  <c r="AK34" i="46"/>
  <c r="AK8" i="46"/>
  <c r="AK41" i="46"/>
  <c r="AK2" i="46" l="1"/>
  <c r="AL83" i="46"/>
  <c r="AL85" i="46"/>
  <c r="AL82" i="46"/>
  <c r="AL84" i="46"/>
  <c r="AL88" i="46"/>
  <c r="AL86" i="46"/>
  <c r="AL87" i="46"/>
  <c r="AL77" i="46"/>
  <c r="AL78" i="46"/>
  <c r="AL75" i="46"/>
  <c r="AL76" i="46"/>
  <c r="AL79" i="46"/>
  <c r="AL80" i="46"/>
  <c r="AL81" i="46"/>
  <c r="AL70" i="46"/>
  <c r="AL69" i="46"/>
  <c r="AL68" i="46"/>
  <c r="AL71" i="46"/>
  <c r="AL60" i="46"/>
  <c r="AL64" i="46"/>
  <c r="AL61" i="46"/>
  <c r="AL59" i="46"/>
  <c r="AL62" i="46"/>
  <c r="AL63" i="46"/>
  <c r="AL66" i="46"/>
  <c r="AL65" i="46"/>
  <c r="AL73" i="46"/>
  <c r="AL67" i="46"/>
  <c r="AL74" i="46"/>
  <c r="AL72" i="46"/>
  <c r="D42" i="48"/>
  <c r="F42" i="48" s="1"/>
  <c r="D66" i="48"/>
  <c r="F66" i="48" s="1"/>
  <c r="B47" i="50"/>
  <c r="C47" i="50" s="1"/>
  <c r="AL47" i="44"/>
  <c r="AM1" i="46"/>
  <c r="AM4" i="46" s="1"/>
  <c r="AL43" i="46"/>
  <c r="AL55" i="46"/>
  <c r="AL49" i="46"/>
  <c r="AL47" i="46"/>
  <c r="AL17" i="46"/>
  <c r="AL56" i="46"/>
  <c r="AL8" i="46"/>
  <c r="AL41" i="46"/>
  <c r="AL12" i="46"/>
  <c r="AL32" i="46"/>
  <c r="AL13" i="46"/>
  <c r="AL58" i="46"/>
  <c r="AL23" i="46"/>
  <c r="AL42" i="46"/>
  <c r="AL14" i="46"/>
  <c r="AL26" i="46"/>
  <c r="AL48" i="46"/>
  <c r="AL34" i="46"/>
  <c r="AL51" i="46"/>
  <c r="AL45" i="46"/>
  <c r="AL7" i="46"/>
  <c r="AL28" i="46"/>
  <c r="AL18" i="46"/>
  <c r="AL35" i="46"/>
  <c r="AL6" i="46"/>
  <c r="AL29" i="46"/>
  <c r="AL10" i="46"/>
  <c r="AL27" i="46"/>
  <c r="AL19" i="46"/>
  <c r="AL5" i="46"/>
  <c r="AL54" i="46"/>
  <c r="AL38" i="46"/>
  <c r="AL15" i="46"/>
  <c r="AL31" i="46"/>
  <c r="AL16" i="46"/>
  <c r="AL53" i="46"/>
  <c r="AL46" i="46"/>
  <c r="AL9" i="46"/>
  <c r="AL44" i="46"/>
  <c r="AL50" i="46"/>
  <c r="AL11" i="46"/>
  <c r="AL52" i="46"/>
  <c r="AL37" i="46"/>
  <c r="AL20" i="46"/>
  <c r="AL25" i="46"/>
  <c r="AL33" i="46"/>
  <c r="AL21" i="46"/>
  <c r="AL22" i="46"/>
  <c r="AL57" i="46"/>
  <c r="AL36" i="46"/>
  <c r="AL40" i="46"/>
  <c r="AL39" i="46"/>
  <c r="AL30" i="46"/>
  <c r="AL24" i="46"/>
  <c r="AL2" i="46" l="1"/>
  <c r="AM87" i="46"/>
  <c r="AM82" i="46"/>
  <c r="AM83" i="46"/>
  <c r="AM84" i="46"/>
  <c r="AM85" i="46"/>
  <c r="AM88" i="46"/>
  <c r="AM86" i="46"/>
  <c r="AM80" i="46"/>
  <c r="AM79" i="46"/>
  <c r="AM75" i="46"/>
  <c r="AM76" i="46"/>
  <c r="AM77" i="46"/>
  <c r="AM78" i="46"/>
  <c r="AM81" i="46"/>
  <c r="AM68" i="46"/>
  <c r="AM70" i="46"/>
  <c r="AM69" i="46"/>
  <c r="AM63" i="46"/>
  <c r="AM60" i="46"/>
  <c r="AM59" i="46"/>
  <c r="AM65" i="46"/>
  <c r="AM61" i="46"/>
  <c r="AM64" i="46"/>
  <c r="AM67" i="46"/>
  <c r="AM62" i="46"/>
  <c r="AM66" i="46"/>
  <c r="AM73" i="46"/>
  <c r="AM74" i="46"/>
  <c r="AM71" i="46"/>
  <c r="AM72" i="46"/>
  <c r="B48" i="50"/>
  <c r="C48" i="50" s="1"/>
  <c r="D43" i="48"/>
  <c r="F43" i="48" s="1"/>
  <c r="D40" i="48"/>
  <c r="F40" i="48" s="1"/>
  <c r="AL48" i="44"/>
  <c r="AN1" i="46"/>
  <c r="AN4" i="46" s="1"/>
  <c r="AM13" i="46"/>
  <c r="AM33" i="46"/>
  <c r="AM31" i="46"/>
  <c r="AM51" i="46"/>
  <c r="AM49" i="46"/>
  <c r="AM8" i="46"/>
  <c r="AM53" i="46"/>
  <c r="AM5" i="46"/>
  <c r="AM18" i="46"/>
  <c r="AM15" i="46"/>
  <c r="AM10" i="46"/>
  <c r="AM34" i="46"/>
  <c r="AM37" i="46"/>
  <c r="AM16" i="46"/>
  <c r="AM23" i="46"/>
  <c r="AM17" i="46"/>
  <c r="AM47" i="46"/>
  <c r="AM9" i="46"/>
  <c r="AM28" i="46"/>
  <c r="AM56" i="46"/>
  <c r="AM36" i="46"/>
  <c r="AM25" i="46"/>
  <c r="AM27" i="46"/>
  <c r="AM24" i="46"/>
  <c r="AM45" i="46"/>
  <c r="AM58" i="46"/>
  <c r="AM14" i="46"/>
  <c r="AM48" i="46"/>
  <c r="AM35" i="46"/>
  <c r="AM41" i="46"/>
  <c r="AM54" i="46"/>
  <c r="AM44" i="46"/>
  <c r="AM43" i="46"/>
  <c r="AM20" i="46"/>
  <c r="AM19" i="46"/>
  <c r="AM29" i="46"/>
  <c r="AM30" i="46"/>
  <c r="AM26" i="46"/>
  <c r="AM42" i="46"/>
  <c r="AM40" i="46"/>
  <c r="AM7" i="46"/>
  <c r="AM55" i="46"/>
  <c r="AM50" i="46"/>
  <c r="AM21" i="46"/>
  <c r="AM6" i="46"/>
  <c r="AM52" i="46"/>
  <c r="AM12" i="46"/>
  <c r="AM38" i="46"/>
  <c r="AM22" i="46"/>
  <c r="AM32" i="46"/>
  <c r="AM57" i="46"/>
  <c r="AM39" i="46"/>
  <c r="AM11" i="46"/>
  <c r="AM46" i="46"/>
  <c r="AM2" i="46" l="1"/>
  <c r="AN85" i="46"/>
  <c r="AN82" i="46"/>
  <c r="AN86" i="46"/>
  <c r="AN88" i="46"/>
  <c r="AN87" i="46"/>
  <c r="AN83" i="46"/>
  <c r="AN84" i="46"/>
  <c r="AN79" i="46"/>
  <c r="AN78" i="46"/>
  <c r="AN76" i="46"/>
  <c r="AN75" i="46"/>
  <c r="AN80" i="46"/>
  <c r="AN81" i="46"/>
  <c r="AN77" i="46"/>
  <c r="AN68" i="46"/>
  <c r="AN69" i="46"/>
  <c r="AN62" i="46"/>
  <c r="AN59" i="46"/>
  <c r="AN65" i="46"/>
  <c r="AN61" i="46"/>
  <c r="AN67" i="46"/>
  <c r="AN64" i="46"/>
  <c r="AN60" i="46"/>
  <c r="AN66" i="46"/>
  <c r="AN71" i="46"/>
  <c r="AN73" i="46"/>
  <c r="AN74" i="46"/>
  <c r="AN63" i="46"/>
  <c r="AN70" i="46"/>
  <c r="AN72" i="46"/>
  <c r="B49" i="50"/>
  <c r="C49" i="50" s="1"/>
  <c r="D45" i="48"/>
  <c r="F45" i="48" s="1"/>
  <c r="R184" i="45"/>
  <c r="R185" i="45"/>
  <c r="AL49" i="44"/>
  <c r="B50" i="50" s="1"/>
  <c r="C50" i="50" s="1"/>
  <c r="AO1" i="46"/>
  <c r="AO4" i="46" s="1"/>
  <c r="AN26" i="46"/>
  <c r="AN42" i="46"/>
  <c r="AN41" i="46"/>
  <c r="AN27" i="46"/>
  <c r="AN35" i="46"/>
  <c r="AN51" i="46"/>
  <c r="AN12" i="46"/>
  <c r="AN19" i="46"/>
  <c r="AN28" i="46"/>
  <c r="AN34" i="46"/>
  <c r="AN20" i="46"/>
  <c r="AN10" i="46"/>
  <c r="AN36" i="46"/>
  <c r="AN6" i="46"/>
  <c r="AN33" i="46"/>
  <c r="AN31" i="46"/>
  <c r="AN49" i="46"/>
  <c r="AN43" i="46"/>
  <c r="AN54" i="46"/>
  <c r="AN17" i="46"/>
  <c r="AN24" i="46"/>
  <c r="AN30" i="46"/>
  <c r="AN45" i="46"/>
  <c r="AN39" i="46"/>
  <c r="AN55" i="46"/>
  <c r="AN29" i="46"/>
  <c r="AN18" i="46"/>
  <c r="AN21" i="46"/>
  <c r="AN14" i="46"/>
  <c r="AN46" i="46"/>
  <c r="AN16" i="46"/>
  <c r="AN48" i="46"/>
  <c r="AN22" i="46"/>
  <c r="AN25" i="46"/>
  <c r="AN58" i="46"/>
  <c r="AN52" i="46"/>
  <c r="AN9" i="46"/>
  <c r="AN38" i="46"/>
  <c r="AN23" i="46"/>
  <c r="AN56" i="46"/>
  <c r="AN5" i="46"/>
  <c r="AN7" i="46"/>
  <c r="AN32" i="46"/>
  <c r="AN53" i="46"/>
  <c r="AN47" i="46"/>
  <c r="AN11" i="46"/>
  <c r="AN13" i="46"/>
  <c r="AN50" i="46"/>
  <c r="AN15" i="46"/>
  <c r="AN44" i="46"/>
  <c r="AN8" i="46"/>
  <c r="AN40" i="46"/>
  <c r="AN57" i="46"/>
  <c r="AN37" i="46"/>
  <c r="AN2" i="46" l="1"/>
  <c r="AO85" i="46"/>
  <c r="AO84" i="46"/>
  <c r="AO82" i="46"/>
  <c r="AO86" i="46"/>
  <c r="AO83" i="46"/>
  <c r="AO88" i="46"/>
  <c r="AO87" i="46"/>
  <c r="AO78" i="46"/>
  <c r="AO80" i="46"/>
  <c r="AO76" i="46"/>
  <c r="AO77" i="46"/>
  <c r="AO75" i="46"/>
  <c r="AO79" i="46"/>
  <c r="AO81" i="46"/>
  <c r="AO68" i="46"/>
  <c r="AO61" i="46"/>
  <c r="AO66" i="46"/>
  <c r="AO59" i="46"/>
  <c r="AO65" i="46"/>
  <c r="AO73" i="46"/>
  <c r="AO62" i="46"/>
  <c r="AO63" i="46"/>
  <c r="AO60" i="46"/>
  <c r="AO74" i="46"/>
  <c r="AO69" i="46"/>
  <c r="AO71" i="46"/>
  <c r="AO67" i="46"/>
  <c r="AO70" i="46"/>
  <c r="AO64" i="46"/>
  <c r="AO72" i="46"/>
  <c r="R186" i="45"/>
  <c r="V186" i="45" s="1"/>
  <c r="R187" i="45"/>
  <c r="AL50" i="44"/>
  <c r="AP1" i="46"/>
  <c r="AP4" i="46" s="1"/>
  <c r="AO7" i="46"/>
  <c r="AO18" i="46"/>
  <c r="AO30" i="46"/>
  <c r="AO26" i="46"/>
  <c r="AO28" i="46"/>
  <c r="AO56" i="46"/>
  <c r="AO5" i="46"/>
  <c r="AO16" i="46"/>
  <c r="AO24" i="46"/>
  <c r="AO36" i="46"/>
  <c r="AO58" i="46"/>
  <c r="AO52" i="46"/>
  <c r="AO25" i="46"/>
  <c r="AO40" i="46"/>
  <c r="AO37" i="46"/>
  <c r="AO51" i="46"/>
  <c r="AO32" i="46"/>
  <c r="AO6" i="46"/>
  <c r="AO31" i="46"/>
  <c r="AO57" i="46"/>
  <c r="AO15" i="46"/>
  <c r="AO41" i="46"/>
  <c r="AO39" i="46"/>
  <c r="AO29" i="46"/>
  <c r="AO45" i="46"/>
  <c r="AO21" i="46"/>
  <c r="AO46" i="46"/>
  <c r="AO34" i="46"/>
  <c r="AO44" i="46"/>
  <c r="AO35" i="46"/>
  <c r="AO38" i="46"/>
  <c r="AO33" i="46"/>
  <c r="AO17" i="46"/>
  <c r="AO12" i="46"/>
  <c r="AO9" i="46"/>
  <c r="AO10" i="46"/>
  <c r="AO55" i="46"/>
  <c r="AO49" i="46"/>
  <c r="AO47" i="46"/>
  <c r="AO43" i="46"/>
  <c r="AO50" i="46"/>
  <c r="AO23" i="46"/>
  <c r="AO8" i="46"/>
  <c r="AO53" i="46"/>
  <c r="AO19" i="46"/>
  <c r="AO22" i="46"/>
  <c r="AO14" i="46"/>
  <c r="AO11" i="46"/>
  <c r="AO54" i="46"/>
  <c r="AO42" i="46"/>
  <c r="AO27" i="46"/>
  <c r="AO48" i="46"/>
  <c r="AO13" i="46"/>
  <c r="AO20" i="46"/>
  <c r="AO2" i="46" l="1"/>
  <c r="AP86" i="46"/>
  <c r="AP84" i="46"/>
  <c r="AP88" i="46"/>
  <c r="AP85" i="46"/>
  <c r="AP87" i="46"/>
  <c r="AP83" i="46"/>
  <c r="AP82" i="46"/>
  <c r="AP75" i="46"/>
  <c r="AP78" i="46"/>
  <c r="AP81" i="46"/>
  <c r="AP80" i="46"/>
  <c r="AP77" i="46"/>
  <c r="AP76" i="46"/>
  <c r="AP79" i="46"/>
  <c r="AP63" i="46"/>
  <c r="AP66" i="46"/>
  <c r="AP59" i="46"/>
  <c r="AP73" i="46"/>
  <c r="AP60" i="46"/>
  <c r="AP65" i="46"/>
  <c r="AP61" i="46"/>
  <c r="AP62" i="46"/>
  <c r="AP64" i="46"/>
  <c r="AP70" i="46"/>
  <c r="AP72" i="46"/>
  <c r="AP69" i="46"/>
  <c r="AP67" i="46"/>
  <c r="AP71" i="46"/>
  <c r="AP74" i="46"/>
  <c r="AP68" i="46"/>
  <c r="B51" i="50"/>
  <c r="C51" i="50" s="1"/>
  <c r="D47" i="48"/>
  <c r="F47" i="48" s="1"/>
  <c r="AL51" i="44"/>
  <c r="B52" i="50" s="1"/>
  <c r="C52" i="50" s="1"/>
  <c r="R189" i="45"/>
  <c r="R188" i="45"/>
  <c r="V188" i="45" s="1"/>
  <c r="AQ1" i="46"/>
  <c r="AQ4" i="46" s="1"/>
  <c r="AP30" i="46"/>
  <c r="AP29" i="46"/>
  <c r="AP28" i="46"/>
  <c r="AP52" i="46"/>
  <c r="AP50" i="46"/>
  <c r="AP8" i="46"/>
  <c r="AP25" i="46"/>
  <c r="AP15" i="46"/>
  <c r="AP45" i="46"/>
  <c r="AP43" i="46"/>
  <c r="AP17" i="46"/>
  <c r="AP42" i="46"/>
  <c r="AP47" i="46"/>
  <c r="AP36" i="46"/>
  <c r="AP12" i="46"/>
  <c r="AP54" i="46"/>
  <c r="AP32" i="46"/>
  <c r="AP58" i="46"/>
  <c r="AP7" i="46"/>
  <c r="AP38" i="46"/>
  <c r="AP49" i="46"/>
  <c r="AP53" i="46"/>
  <c r="AP6" i="46"/>
  <c r="AP20" i="46"/>
  <c r="AP40" i="46"/>
  <c r="AP27" i="46"/>
  <c r="AP14" i="46"/>
  <c r="AP46" i="46"/>
  <c r="AP5" i="46"/>
  <c r="AP48" i="46"/>
  <c r="AP24" i="46"/>
  <c r="AP57" i="46"/>
  <c r="AP41" i="46"/>
  <c r="AP31" i="46"/>
  <c r="AP33" i="46"/>
  <c r="AP18" i="46"/>
  <c r="AP23" i="46"/>
  <c r="AP51" i="46"/>
  <c r="AP26" i="46"/>
  <c r="AP13" i="46"/>
  <c r="AP11" i="46"/>
  <c r="AP34" i="46"/>
  <c r="AP39" i="46"/>
  <c r="AP10" i="46"/>
  <c r="AP22" i="46"/>
  <c r="AP56" i="46"/>
  <c r="AP9" i="46"/>
  <c r="AP37" i="46"/>
  <c r="AP16" i="46"/>
  <c r="AP44" i="46"/>
  <c r="AP55" i="46"/>
  <c r="AP35" i="46"/>
  <c r="AP19" i="46"/>
  <c r="AP21" i="46"/>
  <c r="AP2" i="46" l="1"/>
  <c r="AQ82" i="46"/>
  <c r="AQ87" i="46"/>
  <c r="AQ85" i="46"/>
  <c r="AQ84" i="46"/>
  <c r="AQ83" i="46"/>
  <c r="AQ86" i="46"/>
  <c r="AQ88" i="46"/>
  <c r="AQ80" i="46"/>
  <c r="AQ79" i="46"/>
  <c r="AQ76" i="46"/>
  <c r="AQ75" i="46"/>
  <c r="AQ81" i="46"/>
  <c r="AQ77" i="46"/>
  <c r="AQ78" i="46"/>
  <c r="AQ69" i="46"/>
  <c r="AQ72" i="46"/>
  <c r="AQ74" i="46"/>
  <c r="AQ59" i="46"/>
  <c r="AQ67" i="46"/>
  <c r="AQ62" i="46"/>
  <c r="AQ64" i="46"/>
  <c r="AQ60" i="46"/>
  <c r="AQ61" i="46"/>
  <c r="AQ73" i="46"/>
  <c r="AQ63" i="46"/>
  <c r="AQ65" i="46"/>
  <c r="AQ70" i="46"/>
  <c r="AQ66" i="46"/>
  <c r="AQ68" i="46"/>
  <c r="AQ71" i="46"/>
  <c r="R192" i="45"/>
  <c r="R194" i="45"/>
  <c r="R193" i="45"/>
  <c r="R190" i="45"/>
  <c r="V190" i="45" s="1"/>
  <c r="R191" i="45"/>
  <c r="AL52" i="44"/>
  <c r="AR1" i="46"/>
  <c r="AR4" i="46" s="1"/>
  <c r="AQ52" i="46"/>
  <c r="AQ15" i="46"/>
  <c r="AQ11" i="46"/>
  <c r="AQ35" i="46"/>
  <c r="AQ43" i="46"/>
  <c r="AQ23" i="46"/>
  <c r="AQ38" i="46"/>
  <c r="AQ20" i="46"/>
  <c r="AQ19" i="46"/>
  <c r="AQ37" i="46"/>
  <c r="AQ40" i="46"/>
  <c r="AQ14" i="46"/>
  <c r="AQ34" i="46"/>
  <c r="AQ47" i="46"/>
  <c r="AQ41" i="46"/>
  <c r="AQ50" i="46"/>
  <c r="AQ51" i="46"/>
  <c r="AQ53" i="46"/>
  <c r="AQ33" i="46"/>
  <c r="AQ8" i="46"/>
  <c r="AQ49" i="46"/>
  <c r="AQ16" i="46"/>
  <c r="AQ28" i="46"/>
  <c r="AQ9" i="46"/>
  <c r="AQ12" i="46"/>
  <c r="AQ13" i="46"/>
  <c r="AQ24" i="46"/>
  <c r="AQ5" i="46"/>
  <c r="AQ31" i="46"/>
  <c r="AQ56" i="46"/>
  <c r="AQ22" i="46"/>
  <c r="AQ21" i="46"/>
  <c r="AQ27" i="46"/>
  <c r="AQ57" i="46"/>
  <c r="AQ55" i="46"/>
  <c r="AQ46" i="46"/>
  <c r="AQ7" i="46"/>
  <c r="AQ45" i="46"/>
  <c r="AQ17" i="46"/>
  <c r="AQ39" i="46"/>
  <c r="AQ44" i="46"/>
  <c r="AQ32" i="46"/>
  <c r="AQ10" i="46"/>
  <c r="AQ42" i="46"/>
  <c r="AQ48" i="46"/>
  <c r="AQ54" i="46"/>
  <c r="AQ18" i="46"/>
  <c r="AQ30" i="46"/>
  <c r="AQ26" i="46"/>
  <c r="AQ29" i="46"/>
  <c r="AQ58" i="46"/>
  <c r="AQ25" i="46"/>
  <c r="AQ36" i="46"/>
  <c r="AQ6" i="46"/>
  <c r="AQ2" i="46" l="1"/>
  <c r="AR86" i="46"/>
  <c r="AR85" i="46"/>
  <c r="AR82" i="46"/>
  <c r="AR83" i="46"/>
  <c r="AR84" i="46"/>
  <c r="AR88" i="46"/>
  <c r="AR87" i="46"/>
  <c r="AR79" i="46"/>
  <c r="AR78" i="46"/>
  <c r="AR80" i="46"/>
  <c r="AR76" i="46"/>
  <c r="AR81" i="46"/>
  <c r="AR75" i="46"/>
  <c r="AR77" i="46"/>
  <c r="AR71" i="46"/>
  <c r="AR68" i="46"/>
  <c r="AR62" i="46"/>
  <c r="AR66" i="46"/>
  <c r="AR61" i="46"/>
  <c r="AR59" i="46"/>
  <c r="AR60" i="46"/>
  <c r="AR73" i="46"/>
  <c r="AR63" i="46"/>
  <c r="AR69" i="46"/>
  <c r="AR72" i="46"/>
  <c r="AR74" i="46"/>
  <c r="AR64" i="46"/>
  <c r="AR70" i="46"/>
  <c r="AR67" i="46"/>
  <c r="AR65" i="46"/>
  <c r="B53" i="50"/>
  <c r="C53" i="50" s="1"/>
  <c r="D48" i="48"/>
  <c r="F48" i="48" s="1"/>
  <c r="R195" i="45"/>
  <c r="V195" i="45" s="1"/>
  <c r="R196" i="45"/>
  <c r="AL53" i="44"/>
  <c r="AS1" i="46"/>
  <c r="AS4" i="46" s="1"/>
  <c r="AR39" i="46"/>
  <c r="AR35" i="46"/>
  <c r="AR52" i="46"/>
  <c r="AR49" i="46"/>
  <c r="AR46" i="46"/>
  <c r="AR17" i="46"/>
  <c r="AR58" i="46"/>
  <c r="AR36" i="46"/>
  <c r="AR24" i="46"/>
  <c r="AR18" i="46"/>
  <c r="AR7" i="46"/>
  <c r="AR32" i="46"/>
  <c r="AR26" i="46"/>
  <c r="AR19" i="46"/>
  <c r="AR47" i="46"/>
  <c r="AR51" i="46"/>
  <c r="AR29" i="46"/>
  <c r="AR48" i="46"/>
  <c r="AR28" i="46"/>
  <c r="AR40" i="46"/>
  <c r="AR12" i="46"/>
  <c r="AR23" i="46"/>
  <c r="AR53" i="46"/>
  <c r="AR38" i="46"/>
  <c r="AR33" i="46"/>
  <c r="AR56" i="46"/>
  <c r="AR9" i="46"/>
  <c r="AR41" i="46"/>
  <c r="AR11" i="46"/>
  <c r="AR15" i="46"/>
  <c r="AR31" i="46"/>
  <c r="AR44" i="46"/>
  <c r="AR8" i="46"/>
  <c r="AR6" i="46"/>
  <c r="AR54" i="46"/>
  <c r="AR42" i="46"/>
  <c r="AR16" i="46"/>
  <c r="AR20" i="46"/>
  <c r="AR55" i="46"/>
  <c r="AR45" i="46"/>
  <c r="AR57" i="46"/>
  <c r="AR14" i="46"/>
  <c r="AR21" i="46"/>
  <c r="AR5" i="46"/>
  <c r="AR13" i="46"/>
  <c r="AR30" i="46"/>
  <c r="AR37" i="46"/>
  <c r="AR25" i="46"/>
  <c r="AR50" i="46"/>
  <c r="AR27" i="46"/>
  <c r="AR10" i="46"/>
  <c r="AR43" i="46"/>
  <c r="AR34" i="46"/>
  <c r="AR22" i="46"/>
  <c r="AR2" i="46" l="1"/>
  <c r="AS85" i="46"/>
  <c r="AS84" i="46"/>
  <c r="AS86" i="46"/>
  <c r="AS82" i="46"/>
  <c r="AS83" i="46"/>
  <c r="AS87" i="46"/>
  <c r="AS88" i="46"/>
  <c r="AS78" i="46"/>
  <c r="AS79" i="46"/>
  <c r="AS77" i="46"/>
  <c r="AS76" i="46"/>
  <c r="AS75" i="46"/>
  <c r="AS80" i="46"/>
  <c r="AS81" i="46"/>
  <c r="AS71" i="46"/>
  <c r="AS69" i="46"/>
  <c r="AS72" i="46"/>
  <c r="AS70" i="46"/>
  <c r="AS61" i="46"/>
  <c r="AS62" i="46"/>
  <c r="AS65" i="46"/>
  <c r="AS60" i="46"/>
  <c r="AS63" i="46"/>
  <c r="AS67" i="46"/>
  <c r="AS73" i="46"/>
  <c r="AS59" i="46"/>
  <c r="AS66" i="46"/>
  <c r="AS64" i="46"/>
  <c r="AS68" i="46"/>
  <c r="AS74" i="46"/>
  <c r="B54" i="50"/>
  <c r="C54" i="50" s="1"/>
  <c r="D49" i="48"/>
  <c r="F49" i="48" s="1"/>
  <c r="AL54" i="44"/>
  <c r="R198" i="45"/>
  <c r="R197" i="45"/>
  <c r="V197" i="45" s="1"/>
  <c r="AT1" i="46"/>
  <c r="AT4" i="46" s="1"/>
  <c r="AS13" i="46"/>
  <c r="AS40" i="46"/>
  <c r="AS22" i="46"/>
  <c r="AS42" i="46"/>
  <c r="AS54" i="46"/>
  <c r="AS5" i="46"/>
  <c r="AS41" i="46"/>
  <c r="AS25" i="46"/>
  <c r="AS44" i="46"/>
  <c r="AS55" i="46"/>
  <c r="AS23" i="46"/>
  <c r="AS43" i="46"/>
  <c r="AS52" i="46"/>
  <c r="AS48" i="46"/>
  <c r="AS46" i="46"/>
  <c r="AS49" i="46"/>
  <c r="AS14" i="46"/>
  <c r="AS51" i="46"/>
  <c r="AS15" i="46"/>
  <c r="AS17" i="46"/>
  <c r="AS26" i="46"/>
  <c r="AS30" i="46"/>
  <c r="AS38" i="46"/>
  <c r="AS58" i="46"/>
  <c r="AS33" i="46"/>
  <c r="AS24" i="46"/>
  <c r="AS35" i="46"/>
  <c r="AS56" i="46"/>
  <c r="AS37" i="46"/>
  <c r="AS27" i="46"/>
  <c r="AS28" i="46"/>
  <c r="AS16" i="46"/>
  <c r="AS12" i="46"/>
  <c r="AS29" i="46"/>
  <c r="AS11" i="46"/>
  <c r="AS53" i="46"/>
  <c r="AS39" i="46"/>
  <c r="AS18" i="46"/>
  <c r="AS50" i="46"/>
  <c r="AS7" i="46"/>
  <c r="AS6" i="46"/>
  <c r="AS10" i="46"/>
  <c r="AS8" i="46"/>
  <c r="AS45" i="46"/>
  <c r="AS34" i="46"/>
  <c r="AS36" i="46"/>
  <c r="AS32" i="46"/>
  <c r="AS19" i="46"/>
  <c r="AS47" i="46"/>
  <c r="AS9" i="46"/>
  <c r="AS20" i="46"/>
  <c r="AS21" i="46"/>
  <c r="AS31" i="46"/>
  <c r="AS57" i="46"/>
  <c r="AS2" i="46" l="1"/>
  <c r="AT85" i="46"/>
  <c r="AT83" i="46"/>
  <c r="AT82" i="46"/>
  <c r="AT86" i="46"/>
  <c r="AT88" i="46"/>
  <c r="AT84" i="46"/>
  <c r="AT87" i="46"/>
  <c r="AT78" i="46"/>
  <c r="AT75" i="46"/>
  <c r="AT76" i="46"/>
  <c r="AT79" i="46"/>
  <c r="AT80" i="46"/>
  <c r="AT81" i="46"/>
  <c r="AT77" i="46"/>
  <c r="AT70" i="46"/>
  <c r="AT71" i="46"/>
  <c r="AT69" i="46"/>
  <c r="AT68" i="46"/>
  <c r="AT60" i="46"/>
  <c r="AT64" i="46"/>
  <c r="AT61" i="46"/>
  <c r="AT59" i="46"/>
  <c r="AT67" i="46"/>
  <c r="AT62" i="46"/>
  <c r="AT66" i="46"/>
  <c r="AT73" i="46"/>
  <c r="AT63" i="46"/>
  <c r="AT72" i="46"/>
  <c r="AT65" i="46"/>
  <c r="AT74" i="46"/>
  <c r="B55" i="50"/>
  <c r="C55" i="50" s="1"/>
  <c r="D50" i="48"/>
  <c r="F50" i="48" s="1"/>
  <c r="R199" i="45"/>
  <c r="V199" i="45" s="1"/>
  <c r="R200" i="45"/>
  <c r="R201" i="45"/>
  <c r="R202" i="45"/>
  <c r="AL55" i="44"/>
  <c r="AU1" i="46"/>
  <c r="AU4" i="46" s="1"/>
  <c r="AT57" i="46"/>
  <c r="AT49" i="46"/>
  <c r="AT19" i="46"/>
  <c r="AT21" i="46"/>
  <c r="AT10" i="46"/>
  <c r="AT41" i="46"/>
  <c r="AT54" i="46"/>
  <c r="AT48" i="46"/>
  <c r="AT8" i="46"/>
  <c r="AT13" i="46"/>
  <c r="AT5" i="46"/>
  <c r="AT18" i="46"/>
  <c r="AT6" i="46"/>
  <c r="AT55" i="46"/>
  <c r="AT47" i="46"/>
  <c r="AT40" i="46"/>
  <c r="AT46" i="46"/>
  <c r="AT50" i="46"/>
  <c r="AT44" i="46"/>
  <c r="AT58" i="46"/>
  <c r="AT27" i="46"/>
  <c r="AT36" i="46"/>
  <c r="AT22" i="46"/>
  <c r="AT17" i="46"/>
  <c r="AT31" i="46"/>
  <c r="AT26" i="46"/>
  <c r="AT20" i="46"/>
  <c r="AT12" i="46"/>
  <c r="AT30" i="46"/>
  <c r="AT51" i="46"/>
  <c r="AT52" i="46"/>
  <c r="AT37" i="46"/>
  <c r="AT56" i="46"/>
  <c r="AT25" i="46"/>
  <c r="AT43" i="46"/>
  <c r="AT9" i="46"/>
  <c r="AT42" i="46"/>
  <c r="AT24" i="46"/>
  <c r="AT14" i="46"/>
  <c r="AT53" i="46"/>
  <c r="AT7" i="46"/>
  <c r="AT38" i="46"/>
  <c r="AT28" i="46"/>
  <c r="AT33" i="46"/>
  <c r="AT29" i="46"/>
  <c r="AT16" i="46"/>
  <c r="AT15" i="46"/>
  <c r="AT23" i="46"/>
  <c r="AT32" i="46"/>
  <c r="AT45" i="46"/>
  <c r="AT11" i="46"/>
  <c r="AT34" i="46"/>
  <c r="AT39" i="46"/>
  <c r="AT35" i="46"/>
  <c r="AT2" i="46" l="1"/>
  <c r="AU87" i="46"/>
  <c r="AU82" i="46"/>
  <c r="AU83" i="46"/>
  <c r="AU84" i="46"/>
  <c r="AU88" i="46"/>
  <c r="AU85" i="46"/>
  <c r="AU86" i="46"/>
  <c r="AU80" i="46"/>
  <c r="AU79" i="46"/>
  <c r="AU77" i="46"/>
  <c r="AU76" i="46"/>
  <c r="AU75" i="46"/>
  <c r="AU81" i="46"/>
  <c r="AU78" i="46"/>
  <c r="AU69" i="46"/>
  <c r="AU70" i="46"/>
  <c r="AU68" i="46"/>
  <c r="AU60" i="46"/>
  <c r="AU63" i="46"/>
  <c r="AU59" i="46"/>
  <c r="AU65" i="46"/>
  <c r="AU73" i="46"/>
  <c r="AU61" i="46"/>
  <c r="AU64" i="46"/>
  <c r="AU67" i="46"/>
  <c r="AU62" i="46"/>
  <c r="AU66" i="46"/>
  <c r="AU74" i="46"/>
  <c r="AU71" i="46"/>
  <c r="AU72" i="46"/>
  <c r="B56" i="50"/>
  <c r="C56" i="50" s="1"/>
  <c r="D51" i="48"/>
  <c r="F51" i="48" s="1"/>
  <c r="R204" i="45"/>
  <c r="R207" i="45"/>
  <c r="R209" i="45"/>
  <c r="R206" i="45"/>
  <c r="R205" i="45"/>
  <c r="R203" i="45"/>
  <c r="V203" i="45" s="1"/>
  <c r="R208" i="45"/>
  <c r="AL56" i="44"/>
  <c r="B57" i="50" s="1"/>
  <c r="C57" i="50" s="1"/>
  <c r="AV1" i="46"/>
  <c r="AV4" i="46" s="1"/>
  <c r="AU39" i="46"/>
  <c r="AU50" i="46"/>
  <c r="AU49" i="46"/>
  <c r="AU7" i="46"/>
  <c r="AU37" i="46"/>
  <c r="AU56" i="46"/>
  <c r="AU21" i="46"/>
  <c r="AU17" i="46"/>
  <c r="AU46" i="46"/>
  <c r="AU25" i="46"/>
  <c r="AU6" i="46"/>
  <c r="AU14" i="46"/>
  <c r="AU22" i="46"/>
  <c r="AU8" i="46"/>
  <c r="AU13" i="46"/>
  <c r="AU55" i="46"/>
  <c r="AU23" i="46"/>
  <c r="AU44" i="46"/>
  <c r="AU28" i="46"/>
  <c r="AU40" i="46"/>
  <c r="AU58" i="46"/>
  <c r="AU53" i="46"/>
  <c r="AU18" i="46"/>
  <c r="AU30" i="46"/>
  <c r="AU27" i="46"/>
  <c r="AU20" i="46"/>
  <c r="AU54" i="46"/>
  <c r="AU48" i="46"/>
  <c r="AU57" i="46"/>
  <c r="AU33" i="46"/>
  <c r="AU34" i="46"/>
  <c r="AU51" i="46"/>
  <c r="AU42" i="46"/>
  <c r="AU11" i="46"/>
  <c r="AU19" i="46"/>
  <c r="AU52" i="46"/>
  <c r="AU45" i="46"/>
  <c r="AU16" i="46"/>
  <c r="AU43" i="46"/>
  <c r="AU31" i="46"/>
  <c r="AU9" i="46"/>
  <c r="AU35" i="46"/>
  <c r="AU10" i="46"/>
  <c r="AU41" i="46"/>
  <c r="AU15" i="46"/>
  <c r="AU5" i="46"/>
  <c r="AU24" i="46"/>
  <c r="AU12" i="46"/>
  <c r="AU36" i="46"/>
  <c r="AU47" i="46"/>
  <c r="AU38" i="46"/>
  <c r="AU26" i="46"/>
  <c r="AU29" i="46"/>
  <c r="AU32" i="46"/>
  <c r="AU2" i="46" l="1"/>
  <c r="AV85" i="46"/>
  <c r="AV86" i="46"/>
  <c r="AV82" i="46"/>
  <c r="AV83" i="46"/>
  <c r="AV87" i="46"/>
  <c r="AV84" i="46"/>
  <c r="AV88" i="46"/>
  <c r="AV79" i="46"/>
  <c r="AV78" i="46"/>
  <c r="AV76" i="46"/>
  <c r="AV80" i="46"/>
  <c r="AV75" i="46"/>
  <c r="AV77" i="46"/>
  <c r="AV81" i="46"/>
  <c r="AV68" i="46"/>
  <c r="AV69" i="46"/>
  <c r="AV62" i="46"/>
  <c r="AV59" i="46"/>
  <c r="AV65" i="46"/>
  <c r="AV61" i="46"/>
  <c r="AV63" i="46"/>
  <c r="AV64" i="46"/>
  <c r="AV73" i="46"/>
  <c r="AV70" i="46"/>
  <c r="AV72" i="46"/>
  <c r="AV60" i="46"/>
  <c r="AV71" i="46"/>
  <c r="AV66" i="46"/>
  <c r="AV67" i="46"/>
  <c r="AV74" i="46"/>
  <c r="AL57" i="44"/>
  <c r="R210" i="45"/>
  <c r="V210" i="45" s="1"/>
  <c r="R214" i="45"/>
  <c r="R211" i="45"/>
  <c r="R212" i="45"/>
  <c r="R213" i="45"/>
  <c r="AW1" i="46"/>
  <c r="AW4" i="46" s="1"/>
  <c r="AV46" i="46"/>
  <c r="AV29" i="46"/>
  <c r="AV17" i="46"/>
  <c r="AV16" i="46"/>
  <c r="AV45" i="46"/>
  <c r="AV53" i="46"/>
  <c r="AV23" i="46"/>
  <c r="AV7" i="46"/>
  <c r="AV8" i="46"/>
  <c r="AV10" i="46"/>
  <c r="AV54" i="46"/>
  <c r="AV43" i="46"/>
  <c r="AV41" i="46"/>
  <c r="AV25" i="46"/>
  <c r="AV35" i="46"/>
  <c r="AV22" i="46"/>
  <c r="AV39" i="46"/>
  <c r="AV50" i="46"/>
  <c r="AV57" i="46"/>
  <c r="AV51" i="46"/>
  <c r="AV20" i="46"/>
  <c r="AV34" i="46"/>
  <c r="AV40" i="46"/>
  <c r="AV56" i="46"/>
  <c r="AV31" i="46"/>
  <c r="AV47" i="46"/>
  <c r="AV36" i="46"/>
  <c r="AV28" i="46"/>
  <c r="AV5" i="46"/>
  <c r="AV26" i="46"/>
  <c r="AV6" i="46"/>
  <c r="AV55" i="46"/>
  <c r="AV13" i="46"/>
  <c r="AV44" i="46"/>
  <c r="AV30" i="46"/>
  <c r="AV9" i="46"/>
  <c r="AV33" i="46"/>
  <c r="AV12" i="46"/>
  <c r="AV15" i="46"/>
  <c r="AV42" i="46"/>
  <c r="AV19" i="46"/>
  <c r="AV24" i="46"/>
  <c r="AV27" i="46"/>
  <c r="AV18" i="46"/>
  <c r="AV32" i="46"/>
  <c r="AV14" i="46"/>
  <c r="AV11" i="46"/>
  <c r="AV52" i="46"/>
  <c r="AV37" i="46"/>
  <c r="AV21" i="46"/>
  <c r="AV49" i="46"/>
  <c r="AV48" i="46"/>
  <c r="AV38" i="46"/>
  <c r="AV58" i="46"/>
  <c r="AV2" i="46" l="1"/>
  <c r="AW85" i="46"/>
  <c r="AW84" i="46"/>
  <c r="AW82" i="46"/>
  <c r="AW86" i="46"/>
  <c r="AW88" i="46"/>
  <c r="AW83" i="46"/>
  <c r="AW87" i="46"/>
  <c r="AW78" i="46"/>
  <c r="AW75" i="46"/>
  <c r="AW81" i="46"/>
  <c r="AW79" i="46"/>
  <c r="AW77" i="46"/>
  <c r="AW80" i="46"/>
  <c r="AW76" i="46"/>
  <c r="AW68" i="46"/>
  <c r="AW61" i="46"/>
  <c r="AW64" i="46"/>
  <c r="AW66" i="46"/>
  <c r="AW73" i="46"/>
  <c r="AW59" i="46"/>
  <c r="AW65" i="46"/>
  <c r="AW63" i="46"/>
  <c r="AW62" i="46"/>
  <c r="AW60" i="46"/>
  <c r="AW74" i="46"/>
  <c r="AW71" i="46"/>
  <c r="AW69" i="46"/>
  <c r="AW72" i="46"/>
  <c r="AW67" i="46"/>
  <c r="AW70" i="46"/>
  <c r="B58" i="50"/>
  <c r="C58" i="50" s="1"/>
  <c r="D52" i="48"/>
  <c r="F52" i="48" s="1"/>
  <c r="R215" i="45"/>
  <c r="V215" i="45" s="1"/>
  <c r="R216" i="45"/>
  <c r="R217" i="45"/>
  <c r="AL58" i="44"/>
  <c r="B59" i="50" s="1"/>
  <c r="C59" i="50" s="1"/>
  <c r="AX1" i="46"/>
  <c r="AX4" i="46" s="1"/>
  <c r="AW50" i="46"/>
  <c r="AW42" i="46"/>
  <c r="AW16" i="46"/>
  <c r="AW55" i="46"/>
  <c r="AW43" i="46"/>
  <c r="AW46" i="46"/>
  <c r="AW47" i="46"/>
  <c r="AW26" i="46"/>
  <c r="AW5" i="46"/>
  <c r="AW10" i="46"/>
  <c r="AW6" i="46"/>
  <c r="AW25" i="46"/>
  <c r="AW9" i="46"/>
  <c r="AW28" i="46"/>
  <c r="AW7" i="46"/>
  <c r="AW36" i="46"/>
  <c r="AW32" i="46"/>
  <c r="AW35" i="46"/>
  <c r="AW45" i="46"/>
  <c r="AW40" i="46"/>
  <c r="AW33" i="46"/>
  <c r="AW58" i="46"/>
  <c r="AW41" i="46"/>
  <c r="AW20" i="46"/>
  <c r="AW56" i="46"/>
  <c r="AW13" i="46"/>
  <c r="AW14" i="46"/>
  <c r="AW29" i="46"/>
  <c r="AW53" i="46"/>
  <c r="AW8" i="46"/>
  <c r="AW27" i="46"/>
  <c r="AW30" i="46"/>
  <c r="AW15" i="46"/>
  <c r="AW23" i="46"/>
  <c r="AW19" i="46"/>
  <c r="AW38" i="46"/>
  <c r="AW48" i="46"/>
  <c r="AW31" i="46"/>
  <c r="AW34" i="46"/>
  <c r="AW22" i="46"/>
  <c r="AW57" i="46"/>
  <c r="AW37" i="46"/>
  <c r="AW52" i="46"/>
  <c r="AW12" i="46"/>
  <c r="AW18" i="46"/>
  <c r="AW21" i="46"/>
  <c r="AW11" i="46"/>
  <c r="AW17" i="46"/>
  <c r="AW51" i="46"/>
  <c r="AW24" i="46"/>
  <c r="AW49" i="46"/>
  <c r="AW44" i="46"/>
  <c r="AW54" i="46"/>
  <c r="AW39" i="46"/>
  <c r="AW2" i="46" l="1"/>
  <c r="AX82" i="46"/>
  <c r="AX84" i="46"/>
  <c r="AX87" i="46"/>
  <c r="AX85" i="46"/>
  <c r="AX83" i="46"/>
  <c r="AX88" i="46"/>
  <c r="AX86" i="46"/>
  <c r="AX76" i="46"/>
  <c r="AX75" i="46"/>
  <c r="AX78" i="46"/>
  <c r="AX81" i="46"/>
  <c r="AX77" i="46"/>
  <c r="AX80" i="46"/>
  <c r="AX79" i="46"/>
  <c r="AX63" i="46"/>
  <c r="AX73" i="46"/>
  <c r="AX59" i="46"/>
  <c r="AX61" i="46"/>
  <c r="AX60" i="46"/>
  <c r="AX62" i="46"/>
  <c r="AX68" i="46"/>
  <c r="AX70" i="46"/>
  <c r="AX72" i="46"/>
  <c r="AX69" i="46"/>
  <c r="AX66" i="46"/>
  <c r="AX67" i="46"/>
  <c r="AX71" i="46"/>
  <c r="AX65" i="46"/>
  <c r="AX64" i="46"/>
  <c r="AX74" i="46"/>
  <c r="R225" i="45"/>
  <c r="R224" i="45"/>
  <c r="R222" i="45"/>
  <c r="R219" i="45"/>
  <c r="R227" i="45"/>
  <c r="R229" i="45"/>
  <c r="R226" i="45"/>
  <c r="R228" i="45"/>
  <c r="R221" i="45"/>
  <c r="R220" i="45"/>
  <c r="R218" i="45"/>
  <c r="V218" i="45" s="1"/>
  <c r="R230" i="45"/>
  <c r="R223" i="45"/>
  <c r="AL59" i="44"/>
  <c r="B60" i="50" s="1"/>
  <c r="C60" i="50" s="1"/>
  <c r="AY1" i="46"/>
  <c r="AY4" i="46" s="1"/>
  <c r="AX55" i="46"/>
  <c r="AX43" i="46"/>
  <c r="AX50" i="46"/>
  <c r="AX5" i="46"/>
  <c r="AX41" i="46"/>
  <c r="AX56" i="46"/>
  <c r="AX19" i="46"/>
  <c r="AX46" i="46"/>
  <c r="AX58" i="46"/>
  <c r="AX48" i="46"/>
  <c r="AX31" i="46"/>
  <c r="AX33" i="46"/>
  <c r="AX27" i="46"/>
  <c r="AX34" i="46"/>
  <c r="AX13" i="46"/>
  <c r="AX57" i="46"/>
  <c r="AX53" i="46"/>
  <c r="AX45" i="46"/>
  <c r="AX11" i="46"/>
  <c r="AX42" i="46"/>
  <c r="AX17" i="46"/>
  <c r="AX6" i="46"/>
  <c r="AX24" i="46"/>
  <c r="AX16" i="46"/>
  <c r="AX38" i="46"/>
  <c r="AX25" i="46"/>
  <c r="AX20" i="46"/>
  <c r="AX22" i="46"/>
  <c r="AX8" i="46"/>
  <c r="AX44" i="46"/>
  <c r="AX14" i="46"/>
  <c r="AX32" i="46"/>
  <c r="AX12" i="46"/>
  <c r="AX54" i="46"/>
  <c r="AX35" i="46"/>
  <c r="AX39" i="46"/>
  <c r="AX10" i="46"/>
  <c r="AX28" i="46"/>
  <c r="AX26" i="46"/>
  <c r="AX9" i="46"/>
  <c r="AX51" i="46"/>
  <c r="AX36" i="46"/>
  <c r="AX7" i="46"/>
  <c r="AX40" i="46"/>
  <c r="AX29" i="46"/>
  <c r="AX49" i="46"/>
  <c r="AX30" i="46"/>
  <c r="AX23" i="46"/>
  <c r="AX18" i="46"/>
  <c r="AX47" i="46"/>
  <c r="AX15" i="46"/>
  <c r="AX52" i="46"/>
  <c r="AX37" i="46"/>
  <c r="AX21" i="46"/>
  <c r="AX2" i="46" l="1"/>
  <c r="AY87" i="46"/>
  <c r="AY85" i="46"/>
  <c r="AY82" i="46"/>
  <c r="AY83" i="46"/>
  <c r="AY84" i="46"/>
  <c r="AY88" i="46"/>
  <c r="AY86" i="46"/>
  <c r="AY80" i="46"/>
  <c r="AY79" i="46"/>
  <c r="AY76" i="46"/>
  <c r="AY81" i="46"/>
  <c r="AY75" i="46"/>
  <c r="AY77" i="46"/>
  <c r="AY78" i="46"/>
  <c r="AY69" i="46"/>
  <c r="AY72" i="46"/>
  <c r="AY74" i="46"/>
  <c r="AY67" i="46"/>
  <c r="AY59" i="46"/>
  <c r="AY62" i="46"/>
  <c r="AY60" i="46"/>
  <c r="AY61" i="46"/>
  <c r="AY73" i="46"/>
  <c r="AY63" i="46"/>
  <c r="AY66" i="46"/>
  <c r="AY70" i="46"/>
  <c r="AY65" i="46"/>
  <c r="AY71" i="46"/>
  <c r="AY68" i="46"/>
  <c r="AY64" i="46"/>
  <c r="AL60" i="44"/>
  <c r="R231" i="45"/>
  <c r="V231" i="45" s="1"/>
  <c r="R232" i="45"/>
  <c r="AZ1" i="46"/>
  <c r="AZ4" i="46" s="1"/>
  <c r="AY53" i="46"/>
  <c r="AY41" i="46"/>
  <c r="AY35" i="46"/>
  <c r="AY13" i="46"/>
  <c r="AY9" i="46"/>
  <c r="AY16" i="46"/>
  <c r="AY25" i="46"/>
  <c r="AY23" i="46"/>
  <c r="AY57" i="46"/>
  <c r="AY47" i="46"/>
  <c r="AY58" i="46"/>
  <c r="AY40" i="46"/>
  <c r="AY56" i="46"/>
  <c r="AY46" i="46"/>
  <c r="AY30" i="46"/>
  <c r="AY34" i="46"/>
  <c r="AY55" i="46"/>
  <c r="AY6" i="46"/>
  <c r="AY37" i="46"/>
  <c r="AY17" i="46"/>
  <c r="AY51" i="46"/>
  <c r="AY10" i="46"/>
  <c r="AY39" i="46"/>
  <c r="AY52" i="46"/>
  <c r="AY33" i="46"/>
  <c r="AY43" i="46"/>
  <c r="AY26" i="46"/>
  <c r="AY38" i="46"/>
  <c r="AY20" i="46"/>
  <c r="AY48" i="46"/>
  <c r="AY12" i="46"/>
  <c r="AY29" i="46"/>
  <c r="AY28" i="46"/>
  <c r="AY24" i="46"/>
  <c r="AY32" i="46"/>
  <c r="AY8" i="46"/>
  <c r="AY36" i="46"/>
  <c r="AY5" i="46"/>
  <c r="AY15" i="46"/>
  <c r="AY18" i="46"/>
  <c r="AY19" i="46"/>
  <c r="AY7" i="46"/>
  <c r="AY49" i="46"/>
  <c r="AY42" i="46"/>
  <c r="AY22" i="46"/>
  <c r="AY45" i="46"/>
  <c r="AY50" i="46"/>
  <c r="AY44" i="46"/>
  <c r="AY31" i="46"/>
  <c r="AY27" i="46"/>
  <c r="AY21" i="46"/>
  <c r="AY11" i="46"/>
  <c r="AY54" i="46"/>
  <c r="AY14" i="46"/>
  <c r="AY2" i="46" l="1"/>
  <c r="AZ82" i="46"/>
  <c r="AZ86" i="46"/>
  <c r="AZ85" i="46"/>
  <c r="AZ83" i="46"/>
  <c r="AZ88" i="46"/>
  <c r="AZ84" i="46"/>
  <c r="AZ87" i="46"/>
  <c r="AZ79" i="46"/>
  <c r="AZ78" i="46"/>
  <c r="AZ80" i="46"/>
  <c r="AZ76" i="46"/>
  <c r="AZ75" i="46"/>
  <c r="AZ81" i="46"/>
  <c r="AZ77" i="46"/>
  <c r="AZ71" i="46"/>
  <c r="AZ68" i="46"/>
  <c r="AZ66" i="46"/>
  <c r="AZ62" i="46"/>
  <c r="AZ61" i="46"/>
  <c r="AZ67" i="46"/>
  <c r="AZ59" i="46"/>
  <c r="AZ63" i="46"/>
  <c r="AZ64" i="46"/>
  <c r="AZ65" i="46"/>
  <c r="AZ70" i="46"/>
  <c r="AZ73" i="46"/>
  <c r="AZ69" i="46"/>
  <c r="AZ72" i="46"/>
  <c r="AZ60" i="46"/>
  <c r="AZ74" i="46"/>
  <c r="B61" i="50"/>
  <c r="C61" i="50" s="1"/>
  <c r="D29" i="48"/>
  <c r="F29" i="48" s="1"/>
  <c r="AL61" i="44"/>
  <c r="R233" i="45"/>
  <c r="V233" i="45" s="1"/>
  <c r="R234" i="45"/>
  <c r="BA1" i="46"/>
  <c r="BA4" i="46" s="1"/>
  <c r="AZ50" i="46"/>
  <c r="AZ22" i="46"/>
  <c r="AZ17" i="46"/>
  <c r="AZ31" i="46"/>
  <c r="AZ44" i="46"/>
  <c r="AZ6" i="46"/>
  <c r="AZ41" i="46"/>
  <c r="AZ42" i="46"/>
  <c r="AZ45" i="46"/>
  <c r="AZ35" i="46"/>
  <c r="AZ49" i="46"/>
  <c r="AZ8" i="46"/>
  <c r="AZ55" i="46"/>
  <c r="AZ18" i="46"/>
  <c r="AZ57" i="46"/>
  <c r="AZ53" i="46"/>
  <c r="AZ37" i="46"/>
  <c r="AZ32" i="46"/>
  <c r="AZ36" i="46"/>
  <c r="AZ7" i="46"/>
  <c r="AZ38" i="46"/>
  <c r="AZ12" i="46"/>
  <c r="AZ54" i="46"/>
  <c r="AZ16" i="46"/>
  <c r="AZ43" i="46"/>
  <c r="AZ40" i="46"/>
  <c r="AZ47" i="46"/>
  <c r="AZ14" i="46"/>
  <c r="AZ51" i="46"/>
  <c r="AZ34" i="46"/>
  <c r="AZ19" i="46"/>
  <c r="AZ30" i="46"/>
  <c r="AZ29" i="46"/>
  <c r="AZ10" i="46"/>
  <c r="AZ58" i="46"/>
  <c r="AZ21" i="46"/>
  <c r="AZ9" i="46"/>
  <c r="AZ52" i="46"/>
  <c r="AZ39" i="46"/>
  <c r="AZ27" i="46"/>
  <c r="AZ26" i="46"/>
  <c r="AZ56" i="46"/>
  <c r="AZ46" i="46"/>
  <c r="AZ13" i="46"/>
  <c r="AZ33" i="46"/>
  <c r="AZ48" i="46"/>
  <c r="AZ25" i="46"/>
  <c r="AZ28" i="46"/>
  <c r="AZ23" i="46"/>
  <c r="AZ11" i="46"/>
  <c r="AZ15" i="46"/>
  <c r="AZ5" i="46"/>
  <c r="AZ24" i="46"/>
  <c r="AZ20" i="46"/>
  <c r="AZ2" i="46" l="1"/>
  <c r="BA85" i="46"/>
  <c r="BA84" i="46"/>
  <c r="BA82" i="46"/>
  <c r="BA88" i="46"/>
  <c r="BA83" i="46"/>
  <c r="BA87" i="46"/>
  <c r="BA86" i="46"/>
  <c r="BA78" i="46"/>
  <c r="BA79" i="46"/>
  <c r="BA80" i="46"/>
  <c r="BA81" i="46"/>
  <c r="BA77" i="46"/>
  <c r="BA75" i="46"/>
  <c r="BA76" i="46"/>
  <c r="BA71" i="46"/>
  <c r="BA69" i="46"/>
  <c r="BA70" i="46"/>
  <c r="BA61" i="46"/>
  <c r="BA65" i="46"/>
  <c r="BA72" i="46"/>
  <c r="BA62" i="46"/>
  <c r="BA60" i="46"/>
  <c r="BA73" i="46"/>
  <c r="BA67" i="46"/>
  <c r="BA59" i="46"/>
  <c r="BA66" i="46"/>
  <c r="BA64" i="46"/>
  <c r="BA68" i="46"/>
  <c r="BA63" i="46"/>
  <c r="BA74" i="46"/>
  <c r="B62" i="50"/>
  <c r="C62" i="50" s="1"/>
  <c r="D53" i="48"/>
  <c r="F53" i="48" s="1"/>
  <c r="R235" i="45"/>
  <c r="V235" i="45" s="1"/>
  <c r="R236" i="45"/>
  <c r="AL62" i="44"/>
  <c r="R264" i="45" s="1"/>
  <c r="BB1" i="46"/>
  <c r="BB4" i="46" s="1"/>
  <c r="BA48" i="46"/>
  <c r="BA14" i="46"/>
  <c r="BA44" i="46"/>
  <c r="BA57" i="46"/>
  <c r="BA26" i="46"/>
  <c r="BA12" i="46"/>
  <c r="BA33" i="46"/>
  <c r="BA30" i="46"/>
  <c r="BA47" i="46"/>
  <c r="BA13" i="46"/>
  <c r="BA45" i="46"/>
  <c r="BA21" i="46"/>
  <c r="BA24" i="46"/>
  <c r="BA25" i="46"/>
  <c r="BA41" i="46"/>
  <c r="BA58" i="46"/>
  <c r="BA32" i="46"/>
  <c r="BA23" i="46"/>
  <c r="BA31" i="46"/>
  <c r="BA19" i="46"/>
  <c r="BA52" i="46"/>
  <c r="BA17" i="46"/>
  <c r="BA27" i="46"/>
  <c r="BA7" i="46"/>
  <c r="BA56" i="46"/>
  <c r="BA15" i="46"/>
  <c r="BA22" i="46"/>
  <c r="BA35" i="46"/>
  <c r="BA8" i="46"/>
  <c r="BA10" i="46"/>
  <c r="BA28" i="46"/>
  <c r="BA51" i="46"/>
  <c r="BA40" i="46"/>
  <c r="BA36" i="46"/>
  <c r="BA29" i="46"/>
  <c r="BA50" i="46"/>
  <c r="BA54" i="46"/>
  <c r="BA43" i="46"/>
  <c r="BA20" i="46"/>
  <c r="BA11" i="46"/>
  <c r="BA53" i="46"/>
  <c r="BA37" i="46"/>
  <c r="BA16" i="46"/>
  <c r="BA46" i="46"/>
  <c r="BA55" i="46"/>
  <c r="BA9" i="46"/>
  <c r="BA6" i="46"/>
  <c r="BA34" i="46"/>
  <c r="BA49" i="46"/>
  <c r="BA42" i="46"/>
  <c r="BA39" i="46"/>
  <c r="BA5" i="46"/>
  <c r="BA18" i="46"/>
  <c r="BA38" i="46"/>
  <c r="BA2" i="46" l="1"/>
  <c r="BB85" i="46"/>
  <c r="BB83" i="46"/>
  <c r="BB82" i="46"/>
  <c r="BB88" i="46"/>
  <c r="BB84" i="46"/>
  <c r="BB86" i="46"/>
  <c r="BB87" i="46"/>
  <c r="BB78" i="46"/>
  <c r="BB77" i="46"/>
  <c r="BB76" i="46"/>
  <c r="BB79" i="46"/>
  <c r="BB80" i="46"/>
  <c r="BB81" i="46"/>
  <c r="BB75" i="46"/>
  <c r="BB70" i="46"/>
  <c r="BB71" i="46"/>
  <c r="BB68" i="46"/>
  <c r="BB69" i="46"/>
  <c r="BB60" i="46"/>
  <c r="BB64" i="46"/>
  <c r="BB61" i="46"/>
  <c r="BB59" i="46"/>
  <c r="BB65" i="46"/>
  <c r="BB63" i="46"/>
  <c r="BB67" i="46"/>
  <c r="BB62" i="46"/>
  <c r="BB72" i="46"/>
  <c r="BB66" i="46"/>
  <c r="BB74" i="46"/>
  <c r="BB73" i="46"/>
  <c r="B63" i="50"/>
  <c r="C63" i="50" s="1"/>
  <c r="D54" i="48"/>
  <c r="F54" i="48" s="1"/>
  <c r="D55" i="48"/>
  <c r="F55" i="48" s="1"/>
  <c r="R237" i="45"/>
  <c r="V237" i="45" s="1"/>
  <c r="R238" i="45"/>
  <c r="AL63" i="44"/>
  <c r="B64" i="50" s="1"/>
  <c r="C64" i="50" s="1"/>
  <c r="BC1" i="46"/>
  <c r="BC4" i="46" s="1"/>
  <c r="BB51" i="46"/>
  <c r="BB48" i="46"/>
  <c r="BB36" i="46"/>
  <c r="BB46" i="46"/>
  <c r="BB49" i="46"/>
  <c r="BB12" i="46"/>
  <c r="BB10" i="46"/>
  <c r="BB44" i="46"/>
  <c r="BB54" i="46"/>
  <c r="BB35" i="46"/>
  <c r="BB55" i="46"/>
  <c r="BB13" i="46"/>
  <c r="BB32" i="46"/>
  <c r="BB21" i="46"/>
  <c r="BB24" i="46"/>
  <c r="BB14" i="46"/>
  <c r="BB34" i="46"/>
  <c r="BB42" i="46"/>
  <c r="BB33" i="46"/>
  <c r="BB37" i="46"/>
  <c r="BB57" i="46"/>
  <c r="BB50" i="46"/>
  <c r="BB39" i="46"/>
  <c r="BB9" i="46"/>
  <c r="BB25" i="46"/>
  <c r="BB7" i="46"/>
  <c r="BB56" i="46"/>
  <c r="BB26" i="46"/>
  <c r="BB28" i="46"/>
  <c r="BB47" i="46"/>
  <c r="BB29" i="46"/>
  <c r="BB30" i="46"/>
  <c r="BB27" i="46"/>
  <c r="BB52" i="46"/>
  <c r="BB8" i="46"/>
  <c r="BB53" i="46"/>
  <c r="BB15" i="46"/>
  <c r="BB22" i="46"/>
  <c r="BB6" i="46"/>
  <c r="BB16" i="46"/>
  <c r="BB17" i="46"/>
  <c r="BB18" i="46"/>
  <c r="BB20" i="46"/>
  <c r="BB19" i="46"/>
  <c r="BB43" i="46"/>
  <c r="BB11" i="46"/>
  <c r="BB5" i="46"/>
  <c r="BB41" i="46"/>
  <c r="BB58" i="46"/>
  <c r="BB23" i="46"/>
  <c r="BB38" i="46"/>
  <c r="BB45" i="46"/>
  <c r="BB40" i="46"/>
  <c r="BB31" i="46"/>
  <c r="BB2" i="46" l="1"/>
  <c r="BC87" i="46"/>
  <c r="BC82" i="46"/>
  <c r="BC88" i="46"/>
  <c r="BC83" i="46"/>
  <c r="BC84" i="46"/>
  <c r="BC85" i="46"/>
  <c r="BC86" i="46"/>
  <c r="BC80" i="46"/>
  <c r="BC79" i="46"/>
  <c r="BC76" i="46"/>
  <c r="BC75" i="46"/>
  <c r="BC78" i="46"/>
  <c r="BC81" i="46"/>
  <c r="BC77" i="46"/>
  <c r="BC69" i="46"/>
  <c r="BC70" i="46"/>
  <c r="BC68" i="46"/>
  <c r="BC60" i="46"/>
  <c r="BC63" i="46"/>
  <c r="BC59" i="46"/>
  <c r="BC73" i="46"/>
  <c r="BC65" i="46"/>
  <c r="BC61" i="46"/>
  <c r="BC64" i="46"/>
  <c r="BC67" i="46"/>
  <c r="BC62" i="46"/>
  <c r="BC66" i="46"/>
  <c r="BC74" i="46"/>
  <c r="BC72" i="46"/>
  <c r="BC71" i="46"/>
  <c r="R240" i="45"/>
  <c r="R239" i="45"/>
  <c r="V239" i="45" s="1"/>
  <c r="AL64" i="44"/>
  <c r="B65" i="50" s="1"/>
  <c r="C65" i="50" s="1"/>
  <c r="BD1" i="46"/>
  <c r="BD4" i="46" s="1"/>
  <c r="BC22" i="46"/>
  <c r="BC19" i="46"/>
  <c r="BC40" i="46"/>
  <c r="BC52" i="46"/>
  <c r="BC42" i="46"/>
  <c r="BC58" i="46"/>
  <c r="BC32" i="46"/>
  <c r="BC47" i="46"/>
  <c r="BC15" i="46"/>
  <c r="BC23" i="46"/>
  <c r="BC11" i="46"/>
  <c r="BC5" i="46"/>
  <c r="BC44" i="46"/>
  <c r="BC26" i="46"/>
  <c r="BC31" i="46"/>
  <c r="BC45" i="46"/>
  <c r="BC8" i="46"/>
  <c r="BC50" i="46"/>
  <c r="BC48" i="46"/>
  <c r="BC49" i="46"/>
  <c r="BC53" i="46"/>
  <c r="BC28" i="46"/>
  <c r="BC46" i="46"/>
  <c r="BC20" i="46"/>
  <c r="BC41" i="46"/>
  <c r="BC30" i="46"/>
  <c r="BC24" i="46"/>
  <c r="BC43" i="46"/>
  <c r="BC57" i="46"/>
  <c r="BC13" i="46"/>
  <c r="BC33" i="46"/>
  <c r="BC6" i="46"/>
  <c r="BC25" i="46"/>
  <c r="BC9" i="46"/>
  <c r="BC37" i="46"/>
  <c r="BC17" i="46"/>
  <c r="BC18" i="46"/>
  <c r="BC16" i="46"/>
  <c r="BC7" i="46"/>
  <c r="BC39" i="46"/>
  <c r="BC51" i="46"/>
  <c r="BC27" i="46"/>
  <c r="BC12" i="46"/>
  <c r="BC54" i="46"/>
  <c r="BC21" i="46"/>
  <c r="BC55" i="46"/>
  <c r="BC38" i="46"/>
  <c r="BC36" i="46"/>
  <c r="BC34" i="46"/>
  <c r="BC56" i="46"/>
  <c r="BC10" i="46"/>
  <c r="BC35" i="46"/>
  <c r="BC29" i="46"/>
  <c r="BC14" i="46"/>
  <c r="BC2" i="46" l="1"/>
  <c r="BD86" i="46"/>
  <c r="BD85" i="46"/>
  <c r="BD82" i="46"/>
  <c r="BD84" i="46"/>
  <c r="BD88" i="46"/>
  <c r="BD87" i="46"/>
  <c r="BD83" i="46"/>
  <c r="BD79" i="46"/>
  <c r="BD78" i="46"/>
  <c r="BD76" i="46"/>
  <c r="BD81" i="46"/>
  <c r="BD80" i="46"/>
  <c r="BD77" i="46"/>
  <c r="BD75" i="46"/>
  <c r="BD69" i="46"/>
  <c r="BD68" i="46"/>
  <c r="BD62" i="46"/>
  <c r="BD59" i="46"/>
  <c r="BD60" i="46"/>
  <c r="BD66" i="46"/>
  <c r="BD65" i="46"/>
  <c r="BD61" i="46"/>
  <c r="BD63" i="46"/>
  <c r="BD64" i="46"/>
  <c r="BD73" i="46"/>
  <c r="BD70" i="46"/>
  <c r="BD72" i="46"/>
  <c r="BD71" i="46"/>
  <c r="BD67" i="46"/>
  <c r="BD74" i="46"/>
  <c r="R241" i="45"/>
  <c r="V241" i="45" s="1"/>
  <c r="R242" i="45"/>
  <c r="AL65" i="44"/>
  <c r="B66" i="50" s="1"/>
  <c r="C66" i="50" s="1"/>
  <c r="BE1" i="46"/>
  <c r="BE4" i="46" s="1"/>
  <c r="BD19" i="46"/>
  <c r="BD40" i="46"/>
  <c r="BD22" i="46"/>
  <c r="BD53" i="46"/>
  <c r="BD47" i="46"/>
  <c r="BD41" i="46"/>
  <c r="BD25" i="46"/>
  <c r="BD52" i="46"/>
  <c r="BD46" i="46"/>
  <c r="BD34" i="46"/>
  <c r="BD8" i="46"/>
  <c r="BD43" i="46"/>
  <c r="BD30" i="46"/>
  <c r="BD26" i="46"/>
  <c r="BD56" i="46"/>
  <c r="BD42" i="46"/>
  <c r="BD57" i="46"/>
  <c r="BD49" i="46"/>
  <c r="BD29" i="46"/>
  <c r="BD10" i="46"/>
  <c r="BD6" i="46"/>
  <c r="BD18" i="46"/>
  <c r="BD35" i="46"/>
  <c r="BD31" i="46"/>
  <c r="BD11" i="46"/>
  <c r="BD54" i="46"/>
  <c r="BD44" i="46"/>
  <c r="BD33" i="46"/>
  <c r="BD5" i="46"/>
  <c r="BD45" i="46"/>
  <c r="BD51" i="46"/>
  <c r="BD28" i="46"/>
  <c r="BD36" i="46"/>
  <c r="BD13" i="46"/>
  <c r="BD12" i="46"/>
  <c r="BD38" i="46"/>
  <c r="BD32" i="46"/>
  <c r="BD55" i="46"/>
  <c r="BD7" i="46"/>
  <c r="BD37" i="46"/>
  <c r="BD20" i="46"/>
  <c r="BD14" i="46"/>
  <c r="BD17" i="46"/>
  <c r="BD48" i="46"/>
  <c r="BD21" i="46"/>
  <c r="BD9" i="46"/>
  <c r="BD58" i="46"/>
  <c r="BD50" i="46"/>
  <c r="BD16" i="46"/>
  <c r="BD27" i="46"/>
  <c r="BD39" i="46"/>
  <c r="BD23" i="46"/>
  <c r="BD15" i="46"/>
  <c r="BD24" i="46"/>
  <c r="BD2" i="46" l="1"/>
  <c r="BE85" i="46"/>
  <c r="BE84" i="46"/>
  <c r="BE82" i="46"/>
  <c r="BE88" i="46"/>
  <c r="BE86" i="46"/>
  <c r="BE83" i="46"/>
  <c r="BE87" i="46"/>
  <c r="BE78" i="46"/>
  <c r="BE79" i="46"/>
  <c r="BE77" i="46"/>
  <c r="BE81" i="46"/>
  <c r="BE75" i="46"/>
  <c r="BE80" i="46"/>
  <c r="BE76" i="46"/>
  <c r="BE68" i="46"/>
  <c r="BE61" i="46"/>
  <c r="BE60" i="46"/>
  <c r="BE64" i="46"/>
  <c r="BE73" i="46"/>
  <c r="BE63" i="46"/>
  <c r="BE59" i="46"/>
  <c r="BE65" i="46"/>
  <c r="BE72" i="46"/>
  <c r="BE62" i="46"/>
  <c r="BE74" i="46"/>
  <c r="BE70" i="46"/>
  <c r="BE66" i="46"/>
  <c r="BE69" i="46"/>
  <c r="BE71" i="46"/>
  <c r="BE67" i="46"/>
  <c r="AL66" i="44"/>
  <c r="R243" i="45"/>
  <c r="V243" i="45" s="1"/>
  <c r="R244" i="45"/>
  <c r="BF1" i="46"/>
  <c r="BF4" i="46" s="1"/>
  <c r="BE39" i="46"/>
  <c r="BE19" i="46"/>
  <c r="BE48" i="46"/>
  <c r="BE6" i="46"/>
  <c r="BE5" i="46"/>
  <c r="BE15" i="46"/>
  <c r="BE35" i="46"/>
  <c r="BE43" i="46"/>
  <c r="BE20" i="46"/>
  <c r="BE40" i="46"/>
  <c r="BE22" i="46"/>
  <c r="BE52" i="46"/>
  <c r="BE26" i="46"/>
  <c r="BE45" i="46"/>
  <c r="BE33" i="46"/>
  <c r="BE50" i="46"/>
  <c r="BE12" i="46"/>
  <c r="BE34" i="46"/>
  <c r="BE29" i="46"/>
  <c r="BE24" i="46"/>
  <c r="BE55" i="46"/>
  <c r="BE56" i="46"/>
  <c r="BE21" i="46"/>
  <c r="BE32" i="46"/>
  <c r="BE37" i="46"/>
  <c r="BE54" i="46"/>
  <c r="BE38" i="46"/>
  <c r="BE42" i="46"/>
  <c r="BE41" i="46"/>
  <c r="BE57" i="46"/>
  <c r="BE31" i="46"/>
  <c r="BE17" i="46"/>
  <c r="BE53" i="46"/>
  <c r="BE9" i="46"/>
  <c r="BE25" i="46"/>
  <c r="BE47" i="46"/>
  <c r="BE36" i="46"/>
  <c r="BE46" i="46"/>
  <c r="BE58" i="46"/>
  <c r="BE8" i="46"/>
  <c r="BE49" i="46"/>
  <c r="BE10" i="46"/>
  <c r="BE28" i="46"/>
  <c r="BE14" i="46"/>
  <c r="BE30" i="46"/>
  <c r="BE18" i="46"/>
  <c r="BE11" i="46"/>
  <c r="BE27" i="46"/>
  <c r="BE51" i="46"/>
  <c r="BE44" i="46"/>
  <c r="BE7" i="46"/>
  <c r="BE16" i="46"/>
  <c r="BE13" i="46"/>
  <c r="BE23" i="46"/>
  <c r="BE2" i="46" l="1"/>
  <c r="BF83" i="46"/>
  <c r="BF82" i="46"/>
  <c r="BF86" i="46"/>
  <c r="BF88" i="46"/>
  <c r="BF84" i="46"/>
  <c r="BF85" i="46"/>
  <c r="BF87" i="46"/>
  <c r="BF75" i="46"/>
  <c r="BF76" i="46"/>
  <c r="BF79" i="46"/>
  <c r="BF78" i="46"/>
  <c r="BF77" i="46"/>
  <c r="BF81" i="46"/>
  <c r="BF80" i="46"/>
  <c r="BF73" i="46"/>
  <c r="BF64" i="46"/>
  <c r="BF59" i="46"/>
  <c r="BF60" i="46"/>
  <c r="BF63" i="46"/>
  <c r="BF61" i="46"/>
  <c r="BF62" i="46"/>
  <c r="BF68" i="46"/>
  <c r="BF70" i="46"/>
  <c r="BF72" i="46"/>
  <c r="BF69" i="46"/>
  <c r="BF66" i="46"/>
  <c r="BF67" i="46"/>
  <c r="BF71" i="46"/>
  <c r="BF74" i="46"/>
  <c r="BF65" i="46"/>
  <c r="B67" i="50"/>
  <c r="C67" i="50" s="1"/>
  <c r="D56" i="48"/>
  <c r="F56" i="48" s="1"/>
  <c r="AL67" i="44"/>
  <c r="B68" i="50" s="1"/>
  <c r="C68" i="50" s="1"/>
  <c r="R245" i="45"/>
  <c r="V245" i="45" s="1"/>
  <c r="R246" i="45"/>
  <c r="BG1" i="46"/>
  <c r="BG4" i="46" s="1"/>
  <c r="BF49" i="46"/>
  <c r="BF35" i="46"/>
  <c r="BF18" i="46"/>
  <c r="BF25" i="46"/>
  <c r="BF8" i="46"/>
  <c r="BF39" i="46"/>
  <c r="BF51" i="46"/>
  <c r="BF43" i="46"/>
  <c r="BF27" i="46"/>
  <c r="BF45" i="46"/>
  <c r="BF13" i="46"/>
  <c r="BF56" i="46"/>
  <c r="BF42" i="46"/>
  <c r="BF20" i="46"/>
  <c r="BF37" i="46"/>
  <c r="BF29" i="46"/>
  <c r="BF33" i="46"/>
  <c r="BF52" i="46"/>
  <c r="BF31" i="46"/>
  <c r="BF34" i="46"/>
  <c r="BF26" i="46"/>
  <c r="BF48" i="46"/>
  <c r="BF32" i="46"/>
  <c r="BF17" i="46"/>
  <c r="BF5" i="46"/>
  <c r="BF53" i="46"/>
  <c r="BF21" i="46"/>
  <c r="BF50" i="46"/>
  <c r="BF23" i="46"/>
  <c r="BF54" i="46"/>
  <c r="BF15" i="46"/>
  <c r="BF58" i="46"/>
  <c r="BF14" i="46"/>
  <c r="BF12" i="46"/>
  <c r="BF41" i="46"/>
  <c r="BF36" i="46"/>
  <c r="BF28" i="46"/>
  <c r="BF10" i="46"/>
  <c r="BF16" i="46"/>
  <c r="BF55" i="46"/>
  <c r="BF7" i="46"/>
  <c r="BF44" i="46"/>
  <c r="BF6" i="46"/>
  <c r="BF46" i="46"/>
  <c r="BF38" i="46"/>
  <c r="BF19" i="46"/>
  <c r="BF47" i="46"/>
  <c r="BF22" i="46"/>
  <c r="BF9" i="46"/>
  <c r="BF11" i="46"/>
  <c r="BF40" i="46"/>
  <c r="BF24" i="46"/>
  <c r="BF30" i="46"/>
  <c r="BF57" i="46"/>
  <c r="BF2" i="46" l="1"/>
  <c r="BG82" i="46"/>
  <c r="BG85" i="46"/>
  <c r="BG87" i="46"/>
  <c r="BG86" i="46"/>
  <c r="BG83" i="46"/>
  <c r="BG88" i="46"/>
  <c r="BG84" i="46"/>
  <c r="BG80" i="46"/>
  <c r="BG79" i="46"/>
  <c r="BG76" i="46"/>
  <c r="BG81" i="46"/>
  <c r="BG77" i="46"/>
  <c r="BG75" i="46"/>
  <c r="BG78" i="46"/>
  <c r="BG69" i="46"/>
  <c r="BG74" i="46"/>
  <c r="BG72" i="46"/>
  <c r="BG67" i="46"/>
  <c r="BG59" i="46"/>
  <c r="BG62" i="46"/>
  <c r="BG73" i="46"/>
  <c r="BG60" i="46"/>
  <c r="BG61" i="46"/>
  <c r="BG63" i="46"/>
  <c r="BG68" i="46"/>
  <c r="BG71" i="46"/>
  <c r="BG66" i="46"/>
  <c r="BG70" i="46"/>
  <c r="BG65" i="46"/>
  <c r="BG64" i="46"/>
  <c r="R247" i="45"/>
  <c r="V247" i="45" s="1"/>
  <c r="R250" i="45"/>
  <c r="R248" i="45"/>
  <c r="R249" i="45"/>
  <c r="AL68" i="44"/>
  <c r="BH1" i="46"/>
  <c r="BH4" i="46" s="1"/>
  <c r="BG32" i="46"/>
  <c r="BG29" i="46"/>
  <c r="BG21" i="46"/>
  <c r="BG34" i="46"/>
  <c r="BG6" i="46"/>
  <c r="BG25" i="46"/>
  <c r="BG24" i="46"/>
  <c r="BG23" i="46"/>
  <c r="BG31" i="46"/>
  <c r="BG18" i="46"/>
  <c r="BG38" i="46"/>
  <c r="BG30" i="46"/>
  <c r="BG54" i="46"/>
  <c r="BG42" i="46"/>
  <c r="BG36" i="46"/>
  <c r="BG12" i="46"/>
  <c r="BG9" i="46"/>
  <c r="BG50" i="46"/>
  <c r="BG16" i="46"/>
  <c r="BG10" i="46"/>
  <c r="BG33" i="46"/>
  <c r="BG43" i="46"/>
  <c r="BG52" i="46"/>
  <c r="BG35" i="46"/>
  <c r="BG40" i="46"/>
  <c r="BG11" i="46"/>
  <c r="BG7" i="46"/>
  <c r="BG20" i="46"/>
  <c r="BG15" i="46"/>
  <c r="BG37" i="46"/>
  <c r="BG22" i="46"/>
  <c r="BG26" i="46"/>
  <c r="BG51" i="46"/>
  <c r="BG27" i="46"/>
  <c r="BG49" i="46"/>
  <c r="BG41" i="46"/>
  <c r="BG19" i="46"/>
  <c r="BG13" i="46"/>
  <c r="BG39" i="46"/>
  <c r="BG53" i="46"/>
  <c r="BG14" i="46"/>
  <c r="BG46" i="46"/>
  <c r="BG55" i="46"/>
  <c r="BG5" i="46"/>
  <c r="BG17" i="46"/>
  <c r="BG44" i="46"/>
  <c r="BG56" i="46"/>
  <c r="BG28" i="46"/>
  <c r="BG57" i="46"/>
  <c r="BG8" i="46"/>
  <c r="BG58" i="46"/>
  <c r="BG45" i="46"/>
  <c r="BG48" i="46"/>
  <c r="BG47" i="46"/>
  <c r="BG2" i="46" l="1"/>
  <c r="BH86" i="46"/>
  <c r="BH85" i="46"/>
  <c r="BH82" i="46"/>
  <c r="BH88" i="46"/>
  <c r="BH83" i="46"/>
  <c r="BH84" i="46"/>
  <c r="BH87" i="46"/>
  <c r="BH79" i="46"/>
  <c r="BH78" i="46"/>
  <c r="BH80" i="46"/>
  <c r="BH76" i="46"/>
  <c r="BH75" i="46"/>
  <c r="BH77" i="46"/>
  <c r="BH81" i="46"/>
  <c r="BH68" i="46"/>
  <c r="BH62" i="46"/>
  <c r="BH71" i="46"/>
  <c r="BH66" i="46"/>
  <c r="BH61" i="46"/>
  <c r="BH60" i="46"/>
  <c r="BH59" i="46"/>
  <c r="BH67" i="46"/>
  <c r="BH63" i="46"/>
  <c r="BH64" i="46"/>
  <c r="BH65" i="46"/>
  <c r="BH70" i="46"/>
  <c r="BH73" i="46"/>
  <c r="BH69" i="46"/>
  <c r="BH72" i="46"/>
  <c r="BH74" i="46"/>
  <c r="B69" i="50"/>
  <c r="C69" i="50" s="1"/>
  <c r="D57" i="48"/>
  <c r="F57" i="48" s="1"/>
  <c r="R251" i="45"/>
  <c r="V251" i="45" s="1"/>
  <c r="R253" i="45"/>
  <c r="R252" i="45"/>
  <c r="AL69" i="44"/>
  <c r="BI1" i="46"/>
  <c r="BI4" i="46" s="1"/>
  <c r="BH51" i="46"/>
  <c r="BH25" i="46"/>
  <c r="BH33" i="46"/>
  <c r="BH46" i="46"/>
  <c r="BH13" i="46"/>
  <c r="BH34" i="46"/>
  <c r="BH16" i="46"/>
  <c r="BH10" i="46"/>
  <c r="BH21" i="46"/>
  <c r="BH45" i="46"/>
  <c r="BH18" i="46"/>
  <c r="BH31" i="46"/>
  <c r="BH30" i="46"/>
  <c r="BH32" i="46"/>
  <c r="BH5" i="46"/>
  <c r="BH55" i="46"/>
  <c r="BH54" i="46"/>
  <c r="BH48" i="46"/>
  <c r="BH47" i="46"/>
  <c r="BH12" i="46"/>
  <c r="BH23" i="46"/>
  <c r="BH14" i="46"/>
  <c r="BH19" i="46"/>
  <c r="BH17" i="46"/>
  <c r="BH39" i="46"/>
  <c r="BH52" i="46"/>
  <c r="BH6" i="46"/>
  <c r="BH43" i="46"/>
  <c r="BH26" i="46"/>
  <c r="BH37" i="46"/>
  <c r="BH38" i="46"/>
  <c r="BH28" i="46"/>
  <c r="BH44" i="46"/>
  <c r="BH56" i="46"/>
  <c r="BH11" i="46"/>
  <c r="BH29" i="46"/>
  <c r="BH53" i="46"/>
  <c r="BH50" i="46"/>
  <c r="BH42" i="46"/>
  <c r="BH35" i="46"/>
  <c r="BH36" i="46"/>
  <c r="BH58" i="46"/>
  <c r="BH20" i="46"/>
  <c r="BH40" i="46"/>
  <c r="BH22" i="46"/>
  <c r="BH8" i="46"/>
  <c r="BH27" i="46"/>
  <c r="BH49" i="46"/>
  <c r="BH41" i="46"/>
  <c r="BH7" i="46"/>
  <c r="BH24" i="46"/>
  <c r="BH15" i="46"/>
  <c r="BH9" i="46"/>
  <c r="BH57" i="46"/>
  <c r="BH2" i="46" l="1"/>
  <c r="BI85" i="46"/>
  <c r="BI84" i="46"/>
  <c r="BI83" i="46"/>
  <c r="BI88" i="46"/>
  <c r="BI82" i="46"/>
  <c r="BI87" i="46"/>
  <c r="BI86" i="46"/>
  <c r="BI78" i="46"/>
  <c r="BI79" i="46"/>
  <c r="BI77" i="46"/>
  <c r="BI80" i="46"/>
  <c r="BI81" i="46"/>
  <c r="BI75" i="46"/>
  <c r="BI76" i="46"/>
  <c r="BI71" i="46"/>
  <c r="BI69" i="46"/>
  <c r="BI70" i="46"/>
  <c r="BI72" i="46"/>
  <c r="BI61" i="46"/>
  <c r="BI65" i="46"/>
  <c r="BI62" i="46"/>
  <c r="BI60" i="46"/>
  <c r="BI73" i="46"/>
  <c r="BI67" i="46"/>
  <c r="BI59" i="46"/>
  <c r="BI66" i="46"/>
  <c r="BI63" i="46"/>
  <c r="BI64" i="46"/>
  <c r="BI68" i="46"/>
  <c r="BI74" i="46"/>
  <c r="B70" i="50"/>
  <c r="C70" i="50" s="1"/>
  <c r="D58" i="48"/>
  <c r="F58" i="48" s="1"/>
  <c r="AL70" i="44"/>
  <c r="R254" i="45"/>
  <c r="V254" i="45" s="1"/>
  <c r="R255" i="45"/>
  <c r="BJ1" i="46"/>
  <c r="BJ4" i="46" s="1"/>
  <c r="BI35" i="46"/>
  <c r="BI5" i="46"/>
  <c r="BI39" i="46"/>
  <c r="BI8" i="46"/>
  <c r="BI6" i="46"/>
  <c r="BI33" i="46"/>
  <c r="BI48" i="46"/>
  <c r="BI13" i="46"/>
  <c r="BI57" i="46"/>
  <c r="BI47" i="46"/>
  <c r="BI51" i="46"/>
  <c r="BI14" i="46"/>
  <c r="BI11" i="46"/>
  <c r="BI34" i="46"/>
  <c r="BI9" i="46"/>
  <c r="BI25" i="46"/>
  <c r="BI40" i="46"/>
  <c r="BI49" i="46"/>
  <c r="BI42" i="46"/>
  <c r="BI54" i="46"/>
  <c r="BI23" i="46"/>
  <c r="BI32" i="46"/>
  <c r="BI27" i="46"/>
  <c r="BI50" i="46"/>
  <c r="BI17" i="46"/>
  <c r="BI58" i="46"/>
  <c r="BI52" i="46"/>
  <c r="BI56" i="46"/>
  <c r="BI31" i="46"/>
  <c r="BI38" i="46"/>
  <c r="BI28" i="46"/>
  <c r="BI20" i="46"/>
  <c r="BI21" i="46"/>
  <c r="BI18" i="46"/>
  <c r="BI29" i="46"/>
  <c r="BI53" i="46"/>
  <c r="BI24" i="46"/>
  <c r="BI45" i="46"/>
  <c r="BI46" i="46"/>
  <c r="BI37" i="46"/>
  <c r="BI36" i="46"/>
  <c r="BI55" i="46"/>
  <c r="BI41" i="46"/>
  <c r="BI12" i="46"/>
  <c r="BI44" i="46"/>
  <c r="BI10" i="46"/>
  <c r="BI43" i="46"/>
  <c r="BI30" i="46"/>
  <c r="BI7" i="46"/>
  <c r="BI16" i="46"/>
  <c r="BI22" i="46"/>
  <c r="BI19" i="46"/>
  <c r="BI15" i="46"/>
  <c r="BI26" i="46"/>
  <c r="BI2" i="46" l="1"/>
  <c r="BJ85" i="46"/>
  <c r="BJ82" i="46"/>
  <c r="BJ88" i="46"/>
  <c r="BJ83" i="46"/>
  <c r="BJ84" i="46"/>
  <c r="BJ86" i="46"/>
  <c r="BJ87" i="46"/>
  <c r="BJ78" i="46"/>
  <c r="BJ77" i="46"/>
  <c r="BJ76" i="46"/>
  <c r="BJ79" i="46"/>
  <c r="BJ80" i="46"/>
  <c r="BJ81" i="46"/>
  <c r="BJ75" i="46"/>
  <c r="BJ70" i="46"/>
  <c r="BJ69" i="46"/>
  <c r="BJ68" i="46"/>
  <c r="BJ71" i="46"/>
  <c r="BJ60" i="46"/>
  <c r="BJ61" i="46"/>
  <c r="BJ59" i="46"/>
  <c r="BJ64" i="46"/>
  <c r="BJ63" i="46"/>
  <c r="BJ66" i="46"/>
  <c r="BJ65" i="46"/>
  <c r="BJ67" i="46"/>
  <c r="BJ73" i="46"/>
  <c r="BJ62" i="46"/>
  <c r="BJ72" i="46"/>
  <c r="BJ74" i="46"/>
  <c r="B71" i="50"/>
  <c r="C71" i="50" s="1"/>
  <c r="D60" i="48"/>
  <c r="F60" i="48" s="1"/>
  <c r="R257" i="45"/>
  <c r="R256" i="45"/>
  <c r="V256" i="45" s="1"/>
  <c r="R258" i="45"/>
  <c r="AL71" i="44"/>
  <c r="BK1" i="46"/>
  <c r="BK4" i="46" s="1"/>
  <c r="BJ39" i="46"/>
  <c r="BJ40" i="46"/>
  <c r="BJ21" i="46"/>
  <c r="BJ55" i="46"/>
  <c r="BJ20" i="46"/>
  <c r="BJ46" i="46"/>
  <c r="BJ19" i="46"/>
  <c r="BJ26" i="46"/>
  <c r="BJ41" i="46"/>
  <c r="BJ17" i="46"/>
  <c r="BJ38" i="46"/>
  <c r="BJ34" i="46"/>
  <c r="BJ50" i="46"/>
  <c r="BJ51" i="46"/>
  <c r="BJ43" i="46"/>
  <c r="BJ11" i="46"/>
  <c r="BJ23" i="46"/>
  <c r="BJ12" i="46"/>
  <c r="BJ8" i="46"/>
  <c r="BJ29" i="46"/>
  <c r="BJ56" i="46"/>
  <c r="BJ33" i="46"/>
  <c r="BJ53" i="46"/>
  <c r="BJ35" i="46"/>
  <c r="BJ5" i="46"/>
  <c r="BJ32" i="46"/>
  <c r="BJ16" i="46"/>
  <c r="BJ48" i="46"/>
  <c r="BJ15" i="46"/>
  <c r="BJ54" i="46"/>
  <c r="BJ13" i="46"/>
  <c r="BJ37" i="46"/>
  <c r="BJ10" i="46"/>
  <c r="BJ31" i="46"/>
  <c r="BJ45" i="46"/>
  <c r="BJ6" i="46"/>
  <c r="BJ42" i="46"/>
  <c r="BJ52" i="46"/>
  <c r="BJ44" i="46"/>
  <c r="BJ58" i="46"/>
  <c r="BJ18" i="46"/>
  <c r="BJ27" i="46"/>
  <c r="BJ30" i="46"/>
  <c r="BJ36" i="46"/>
  <c r="BJ57" i="46"/>
  <c r="BJ47" i="46"/>
  <c r="BJ25" i="46"/>
  <c r="BJ22" i="46"/>
  <c r="BJ28" i="46"/>
  <c r="BJ24" i="46"/>
  <c r="BJ7" i="46"/>
  <c r="BJ14" i="46"/>
  <c r="BJ9" i="46"/>
  <c r="BJ49" i="46"/>
  <c r="BJ2" i="46" l="1"/>
  <c r="BK82" i="46"/>
  <c r="BK87" i="46"/>
  <c r="BK88" i="46"/>
  <c r="BK83" i="46"/>
  <c r="BK84" i="46"/>
  <c r="BK85" i="46"/>
  <c r="BK86" i="46"/>
  <c r="BK80" i="46"/>
  <c r="BK79" i="46"/>
  <c r="BK76" i="46"/>
  <c r="BK77" i="46"/>
  <c r="BK75" i="46"/>
  <c r="BK78" i="46"/>
  <c r="BK81" i="46"/>
  <c r="BK69" i="46"/>
  <c r="BK68" i="46"/>
  <c r="BK59" i="46"/>
  <c r="BK60" i="46"/>
  <c r="BK70" i="46"/>
  <c r="BK73" i="46"/>
  <c r="BK63" i="46"/>
  <c r="BK65" i="46"/>
  <c r="BK61" i="46"/>
  <c r="BK64" i="46"/>
  <c r="BK62" i="46"/>
  <c r="BK66" i="46"/>
  <c r="BK72" i="46"/>
  <c r="BK74" i="46"/>
  <c r="BK67" i="46"/>
  <c r="BK71" i="46"/>
  <c r="B72" i="50"/>
  <c r="C72" i="50" s="1"/>
  <c r="D61" i="48"/>
  <c r="F61" i="48" s="1"/>
  <c r="D59" i="48"/>
  <c r="F59" i="48" s="1"/>
  <c r="R259" i="45"/>
  <c r="V259" i="45" s="1"/>
  <c r="R260" i="45"/>
  <c r="R261" i="45"/>
  <c r="R263" i="45"/>
  <c r="R262" i="45"/>
  <c r="AL72" i="44"/>
  <c r="BL1" i="46"/>
  <c r="BL4" i="46" s="1"/>
  <c r="BK6" i="46"/>
  <c r="BK48" i="46"/>
  <c r="BK9" i="46"/>
  <c r="BK55" i="46"/>
  <c r="BK50" i="46"/>
  <c r="BK43" i="46"/>
  <c r="BK20" i="46"/>
  <c r="BK21" i="46"/>
  <c r="BK17" i="46"/>
  <c r="BK53" i="46"/>
  <c r="BK27" i="46"/>
  <c r="BK46" i="46"/>
  <c r="BK41" i="46"/>
  <c r="BK42" i="46"/>
  <c r="BK40" i="46"/>
  <c r="BK16" i="46"/>
  <c r="BK8" i="46"/>
  <c r="BK18" i="46"/>
  <c r="BK24" i="46"/>
  <c r="BK32" i="46"/>
  <c r="BK58" i="46"/>
  <c r="BK30" i="46"/>
  <c r="BK13" i="46"/>
  <c r="BK28" i="46"/>
  <c r="BK35" i="46"/>
  <c r="BK5" i="46"/>
  <c r="BK47" i="46"/>
  <c r="BK52" i="46"/>
  <c r="BK38" i="46"/>
  <c r="BK34" i="46"/>
  <c r="BK26" i="46"/>
  <c r="BK22" i="46"/>
  <c r="BK49" i="46"/>
  <c r="BK7" i="46"/>
  <c r="BK23" i="46"/>
  <c r="BK25" i="46"/>
  <c r="BK29" i="46"/>
  <c r="BK56" i="46"/>
  <c r="BK19" i="46"/>
  <c r="BK10" i="46"/>
  <c r="BK45" i="46"/>
  <c r="BK54" i="46"/>
  <c r="BK11" i="46"/>
  <c r="BK33" i="46"/>
  <c r="BK36" i="46"/>
  <c r="BK31" i="46"/>
  <c r="BK14" i="46"/>
  <c r="BK37" i="46"/>
  <c r="BK51" i="46"/>
  <c r="BK57" i="46"/>
  <c r="BK39" i="46"/>
  <c r="BK44" i="46"/>
  <c r="BK12" i="46"/>
  <c r="BK15" i="46"/>
  <c r="BK2" i="46" l="1"/>
  <c r="BL85" i="46"/>
  <c r="BL82" i="46"/>
  <c r="BL86" i="46"/>
  <c r="BL84" i="46"/>
  <c r="BL83" i="46"/>
  <c r="BL88" i="46"/>
  <c r="BL87" i="46"/>
  <c r="BL79" i="46"/>
  <c r="BL78" i="46"/>
  <c r="BL76" i="46"/>
  <c r="BL81" i="46"/>
  <c r="BL75" i="46"/>
  <c r="BL77" i="46"/>
  <c r="BL80" i="46"/>
  <c r="BL69" i="46"/>
  <c r="BL68" i="46"/>
  <c r="BL62" i="46"/>
  <c r="BL59" i="46"/>
  <c r="BL64" i="46"/>
  <c r="BL60" i="46"/>
  <c r="BL66" i="46"/>
  <c r="BL65" i="46"/>
  <c r="BL63" i="46"/>
  <c r="BL73" i="46"/>
  <c r="BL61" i="46"/>
  <c r="BL70" i="46"/>
  <c r="BL72" i="46"/>
  <c r="BL74" i="46"/>
  <c r="BL71" i="46"/>
  <c r="BL67" i="46"/>
  <c r="B73" i="50"/>
  <c r="C73" i="50" s="1"/>
  <c r="D62" i="48"/>
  <c r="F62" i="48" s="1"/>
  <c r="R269" i="45"/>
  <c r="R265" i="45"/>
  <c r="V265" i="45" s="1"/>
  <c r="R268" i="45"/>
  <c r="R266" i="45"/>
  <c r="R267" i="45"/>
  <c r="AL73" i="44"/>
  <c r="BM1" i="46"/>
  <c r="BM4" i="46" s="1"/>
  <c r="BL38" i="46"/>
  <c r="BL5" i="46"/>
  <c r="BL22" i="46"/>
  <c r="BL46" i="46"/>
  <c r="BL30" i="46"/>
  <c r="BL44" i="46"/>
  <c r="BL56" i="46"/>
  <c r="BL20" i="46"/>
  <c r="BL13" i="46"/>
  <c r="BL12" i="46"/>
  <c r="BL41" i="46"/>
  <c r="BL36" i="46"/>
  <c r="BL25" i="46"/>
  <c r="BL43" i="46"/>
  <c r="BL28" i="46"/>
  <c r="BL34" i="46"/>
  <c r="BL39" i="46"/>
  <c r="BL10" i="46"/>
  <c r="BL55" i="46"/>
  <c r="BL33" i="46"/>
  <c r="BL23" i="46"/>
  <c r="BL35" i="46"/>
  <c r="BL14" i="46"/>
  <c r="BL17" i="46"/>
  <c r="BL9" i="46"/>
  <c r="BL45" i="46"/>
  <c r="BL21" i="46"/>
  <c r="BL32" i="46"/>
  <c r="BL40" i="46"/>
  <c r="BL19" i="46"/>
  <c r="BL48" i="46"/>
  <c r="BL49" i="46"/>
  <c r="BL58" i="46"/>
  <c r="BL37" i="46"/>
  <c r="BL31" i="46"/>
  <c r="BL51" i="46"/>
  <c r="BL11" i="46"/>
  <c r="BL18" i="46"/>
  <c r="BL6" i="46"/>
  <c r="BL57" i="46"/>
  <c r="BL52" i="46"/>
  <c r="BL7" i="46"/>
  <c r="BL54" i="46"/>
  <c r="BL24" i="46"/>
  <c r="BL8" i="46"/>
  <c r="BL15" i="46"/>
  <c r="BL50" i="46"/>
  <c r="BL26" i="46"/>
  <c r="BL47" i="46"/>
  <c r="BL16" i="46"/>
  <c r="BL53" i="46"/>
  <c r="BL27" i="46"/>
  <c r="BL42" i="46"/>
  <c r="BL29" i="46"/>
  <c r="BL2" i="46" l="1"/>
  <c r="BM85" i="46"/>
  <c r="BM84" i="46"/>
  <c r="BM82" i="46"/>
  <c r="BM88" i="46"/>
  <c r="BM86" i="46"/>
  <c r="BM83" i="46"/>
  <c r="BM87" i="46"/>
  <c r="BM78" i="46"/>
  <c r="BM75" i="46"/>
  <c r="BM77" i="46"/>
  <c r="BM79" i="46"/>
  <c r="BM81" i="46"/>
  <c r="BM80" i="46"/>
  <c r="BM76" i="46"/>
  <c r="BM68" i="46"/>
  <c r="BM61" i="46"/>
  <c r="BM62" i="46"/>
  <c r="BM73" i="46"/>
  <c r="BM60" i="46"/>
  <c r="BM63" i="46"/>
  <c r="BM64" i="46"/>
  <c r="BM59" i="46"/>
  <c r="BM67" i="46"/>
  <c r="BM70" i="46"/>
  <c r="BM65" i="46"/>
  <c r="BM72" i="46"/>
  <c r="BM74" i="46"/>
  <c r="BM66" i="46"/>
  <c r="BM69" i="46"/>
  <c r="BM71" i="46"/>
  <c r="B74" i="50"/>
  <c r="C74" i="50" s="1"/>
  <c r="D63" i="48"/>
  <c r="F63" i="48" s="1"/>
  <c r="AL74" i="44"/>
  <c r="R271" i="45"/>
  <c r="R273" i="45"/>
  <c r="R272" i="45"/>
  <c r="R270" i="45"/>
  <c r="V270" i="45" s="1"/>
  <c r="R274" i="45"/>
  <c r="BN1" i="46"/>
  <c r="BN4" i="46" s="1"/>
  <c r="BM55" i="46"/>
  <c r="BM57" i="46"/>
  <c r="BM58" i="46"/>
  <c r="BM53" i="46"/>
  <c r="BM44" i="46"/>
  <c r="BM20" i="46"/>
  <c r="BM29" i="46"/>
  <c r="BM39" i="46"/>
  <c r="BM54" i="46"/>
  <c r="BM40" i="46"/>
  <c r="BM11" i="46"/>
  <c r="BM8" i="46"/>
  <c r="BM17" i="46"/>
  <c r="BM30" i="46"/>
  <c r="BM46" i="46"/>
  <c r="BM32" i="46"/>
  <c r="BM27" i="46"/>
  <c r="BM22" i="46"/>
  <c r="BM28" i="46"/>
  <c r="BM38" i="46"/>
  <c r="BM47" i="46"/>
  <c r="BM52" i="46"/>
  <c r="BM19" i="46"/>
  <c r="BM5" i="46"/>
  <c r="BM6" i="46"/>
  <c r="BM56" i="46"/>
  <c r="BM9" i="46"/>
  <c r="BM35" i="46"/>
  <c r="BM31" i="46"/>
  <c r="BM23" i="46"/>
  <c r="BM37" i="46"/>
  <c r="BM43" i="46"/>
  <c r="BM13" i="46"/>
  <c r="BM26" i="46"/>
  <c r="BM36" i="46"/>
  <c r="BM33" i="46"/>
  <c r="BM12" i="46"/>
  <c r="BM51" i="46"/>
  <c r="BM18" i="46"/>
  <c r="BM7" i="46"/>
  <c r="BM16" i="46"/>
  <c r="BM34" i="46"/>
  <c r="BM24" i="46"/>
  <c r="BM50" i="46"/>
  <c r="BM25" i="46"/>
  <c r="BM45" i="46"/>
  <c r="BM21" i="46"/>
  <c r="BM48" i="46"/>
  <c r="BM10" i="46"/>
  <c r="BM15" i="46"/>
  <c r="BM42" i="46"/>
  <c r="BM41" i="46"/>
  <c r="BM49" i="46"/>
  <c r="BM14" i="46"/>
  <c r="BM2" i="46" l="1"/>
  <c r="BN83" i="46"/>
  <c r="BN88" i="46"/>
  <c r="BN82" i="46"/>
  <c r="BN84" i="46"/>
  <c r="BN87" i="46"/>
  <c r="BN85" i="46"/>
  <c r="BN86" i="46"/>
  <c r="BN76" i="46"/>
  <c r="BN79" i="46"/>
  <c r="BN75" i="46"/>
  <c r="BN78" i="46"/>
  <c r="BN80" i="46"/>
  <c r="BN77" i="46"/>
  <c r="BN81" i="46"/>
  <c r="BN61" i="46"/>
  <c r="BN62" i="46"/>
  <c r="BN64" i="46"/>
  <c r="BN63" i="46"/>
  <c r="BN59" i="46"/>
  <c r="BN60" i="46"/>
  <c r="BN74" i="46"/>
  <c r="BN69" i="46"/>
  <c r="BN68" i="46"/>
  <c r="BN70" i="46"/>
  <c r="BN72" i="46"/>
  <c r="BN73" i="46"/>
  <c r="BN66" i="46"/>
  <c r="BN67" i="46"/>
  <c r="BN71" i="46"/>
  <c r="BN65" i="46"/>
  <c r="B75" i="50"/>
  <c r="C75" i="50" s="1"/>
  <c r="D64" i="48"/>
  <c r="F64" i="48" s="1"/>
  <c r="AL75" i="44"/>
  <c r="R276" i="45"/>
  <c r="R278" i="45"/>
  <c r="R279" i="45"/>
  <c r="R275" i="45"/>
  <c r="V275" i="45" s="1"/>
  <c r="R277" i="45"/>
  <c r="BO1" i="46"/>
  <c r="BO4" i="46" s="1"/>
  <c r="BN56" i="46"/>
  <c r="BN57" i="46"/>
  <c r="BN44" i="46"/>
  <c r="BN51" i="46"/>
  <c r="BN10" i="46"/>
  <c r="BN53" i="46"/>
  <c r="BN52" i="46"/>
  <c r="BN47" i="46"/>
  <c r="BN6" i="46"/>
  <c r="BN9" i="46"/>
  <c r="BN7" i="46"/>
  <c r="BN40" i="46"/>
  <c r="BN11" i="46"/>
  <c r="BN18" i="46"/>
  <c r="BN12" i="46"/>
  <c r="BN14" i="46"/>
  <c r="BN45" i="46"/>
  <c r="BN37" i="46"/>
  <c r="BN54" i="46"/>
  <c r="BN20" i="46"/>
  <c r="BN55" i="46"/>
  <c r="BN13" i="46"/>
  <c r="BN36" i="46"/>
  <c r="BN46" i="46"/>
  <c r="BN48" i="46"/>
  <c r="BN17" i="46"/>
  <c r="BN19" i="46"/>
  <c r="BN35" i="46"/>
  <c r="BN23" i="46"/>
  <c r="BN26" i="46"/>
  <c r="BN16" i="46"/>
  <c r="BN32" i="46"/>
  <c r="BN39" i="46"/>
  <c r="BN21" i="46"/>
  <c r="BN22" i="46"/>
  <c r="BN30" i="46"/>
  <c r="BN8" i="46"/>
  <c r="BN27" i="46"/>
  <c r="BN38" i="46"/>
  <c r="BN29" i="46"/>
  <c r="BN41" i="46"/>
  <c r="BN25" i="46"/>
  <c r="BN33" i="46"/>
  <c r="BN34" i="46"/>
  <c r="BN15" i="46"/>
  <c r="BN28" i="46"/>
  <c r="BN24" i="46"/>
  <c r="BN31" i="46"/>
  <c r="BN43" i="46"/>
  <c r="BN58" i="46"/>
  <c r="BN49" i="46"/>
  <c r="BN5" i="46"/>
  <c r="BN42" i="46"/>
  <c r="BN50" i="46"/>
  <c r="BN2" i="46" l="1"/>
  <c r="BO82" i="46"/>
  <c r="BO87" i="46"/>
  <c r="BO85" i="46"/>
  <c r="BO83" i="46"/>
  <c r="BO88" i="46"/>
  <c r="BO84" i="46"/>
  <c r="BO86" i="46"/>
  <c r="BO80" i="46"/>
  <c r="BO79" i="46"/>
  <c r="BO81" i="46"/>
  <c r="BO76" i="46"/>
  <c r="BO77" i="46"/>
  <c r="BO75" i="46"/>
  <c r="BO78" i="46"/>
  <c r="BO69" i="46"/>
  <c r="BO74" i="46"/>
  <c r="BO72" i="46"/>
  <c r="BO67" i="46"/>
  <c r="BO59" i="46"/>
  <c r="BO62" i="46"/>
  <c r="BO65" i="46"/>
  <c r="BO73" i="46"/>
  <c r="BO63" i="46"/>
  <c r="BO64" i="46"/>
  <c r="BO60" i="46"/>
  <c r="BO61" i="46"/>
  <c r="BO68" i="46"/>
  <c r="BO71" i="46"/>
  <c r="BO66" i="46"/>
  <c r="BO70" i="46"/>
  <c r="B76" i="50"/>
  <c r="C76" i="50" s="1"/>
  <c r="D65" i="48"/>
  <c r="F65" i="48" s="1"/>
  <c r="AL76" i="44"/>
  <c r="R285" i="45"/>
  <c r="R282" i="45"/>
  <c r="R283" i="45"/>
  <c r="R284" i="45"/>
  <c r="R280" i="45"/>
  <c r="V280" i="45" s="1"/>
  <c r="R281" i="45"/>
  <c r="BP1" i="46"/>
  <c r="BP4" i="46" s="1"/>
  <c r="BO54" i="46"/>
  <c r="BO7" i="46"/>
  <c r="BO42" i="46"/>
  <c r="BO38" i="46"/>
  <c r="BO53" i="46"/>
  <c r="BO16" i="46"/>
  <c r="BO9" i="46"/>
  <c r="BO15" i="46"/>
  <c r="BO45" i="46"/>
  <c r="BO11" i="46"/>
  <c r="BO27" i="46"/>
  <c r="BO36" i="46"/>
  <c r="BO30" i="46"/>
  <c r="BO52" i="46"/>
  <c r="BO28" i="46"/>
  <c r="BO5" i="46"/>
  <c r="BO44" i="46"/>
  <c r="BO8" i="46"/>
  <c r="BO26" i="46"/>
  <c r="BO37" i="46"/>
  <c r="BO6" i="46"/>
  <c r="BO32" i="46"/>
  <c r="BO49" i="46"/>
  <c r="BO43" i="46"/>
  <c r="BO55" i="46"/>
  <c r="BO29" i="46"/>
  <c r="BO56" i="46"/>
  <c r="BO24" i="46"/>
  <c r="BO41" i="46"/>
  <c r="BO25" i="46"/>
  <c r="BO51" i="46"/>
  <c r="BO50" i="46"/>
  <c r="BO10" i="46"/>
  <c r="BO18" i="46"/>
  <c r="BO48" i="46"/>
  <c r="BO12" i="46"/>
  <c r="BO34" i="46"/>
  <c r="BO14" i="46"/>
  <c r="BO40" i="46"/>
  <c r="BO21" i="46"/>
  <c r="BO46" i="46"/>
  <c r="BO35" i="46"/>
  <c r="BO20" i="46"/>
  <c r="BO33" i="46"/>
  <c r="BO23" i="46"/>
  <c r="BO57" i="46"/>
  <c r="BO31" i="46"/>
  <c r="BO58" i="46"/>
  <c r="BO19" i="46"/>
  <c r="BO17" i="46"/>
  <c r="BO13" i="46"/>
  <c r="BO47" i="46"/>
  <c r="BO39" i="46"/>
  <c r="BO22" i="46"/>
  <c r="B77" i="50" l="1"/>
  <c r="C77" i="50" s="1"/>
  <c r="R316" i="45"/>
  <c r="R315" i="45"/>
  <c r="V315" i="45" s="1"/>
  <c r="BO2" i="46"/>
  <c r="BP85" i="46"/>
  <c r="BP86" i="46"/>
  <c r="BP82" i="46"/>
  <c r="BP88" i="46"/>
  <c r="BP83" i="46"/>
  <c r="BP84" i="46"/>
  <c r="BP87" i="46"/>
  <c r="BP79" i="46"/>
  <c r="BP78" i="46"/>
  <c r="BP80" i="46"/>
  <c r="BP75" i="46"/>
  <c r="BP76" i="46"/>
  <c r="BP77" i="46"/>
  <c r="BP81" i="46"/>
  <c r="BP71" i="46"/>
  <c r="BP62" i="46"/>
  <c r="BP66" i="46"/>
  <c r="BP68" i="46"/>
  <c r="BP61" i="46"/>
  <c r="BP60" i="46"/>
  <c r="BP67" i="46"/>
  <c r="BP63" i="46"/>
  <c r="BP59" i="46"/>
  <c r="BP64" i="46"/>
  <c r="BP65" i="46"/>
  <c r="BP73" i="46"/>
  <c r="BP70" i="46"/>
  <c r="BP74" i="46"/>
  <c r="BP69" i="46"/>
  <c r="BP72" i="46"/>
  <c r="AL77" i="44"/>
  <c r="R287" i="45"/>
  <c r="R289" i="45"/>
  <c r="R288" i="45"/>
  <c r="R286" i="45"/>
  <c r="V286" i="45" s="1"/>
  <c r="BQ1" i="46"/>
  <c r="BQ4" i="46" s="1"/>
  <c r="BP42" i="46"/>
  <c r="BP50" i="46"/>
  <c r="BP53" i="46"/>
  <c r="BP10" i="46"/>
  <c r="BP26" i="46"/>
  <c r="BP15" i="46"/>
  <c r="BP48" i="46"/>
  <c r="BP17" i="46"/>
  <c r="BP51" i="46"/>
  <c r="BP38" i="46"/>
  <c r="BP58" i="46"/>
  <c r="BP34" i="46"/>
  <c r="BP18" i="46"/>
  <c r="BP35" i="46"/>
  <c r="BP16" i="46"/>
  <c r="BP43" i="46"/>
  <c r="BP57" i="46"/>
  <c r="BP9" i="46"/>
  <c r="BP12" i="46"/>
  <c r="BP55" i="46"/>
  <c r="BP27" i="46"/>
  <c r="BP13" i="46"/>
  <c r="BP52" i="46"/>
  <c r="BP6" i="46"/>
  <c r="BP14" i="46"/>
  <c r="BP31" i="46"/>
  <c r="BP37" i="46"/>
  <c r="BP56" i="46"/>
  <c r="BP7" i="46"/>
  <c r="BP47" i="46"/>
  <c r="BP30" i="46"/>
  <c r="BP40" i="46"/>
  <c r="BP20" i="46"/>
  <c r="BP54" i="46"/>
  <c r="BP5" i="46"/>
  <c r="BP25" i="46"/>
  <c r="BP24" i="46"/>
  <c r="BP28" i="46"/>
  <c r="BP44" i="46"/>
  <c r="BP33" i="46"/>
  <c r="BP22" i="46"/>
  <c r="BP8" i="46"/>
  <c r="BP11" i="46"/>
  <c r="BP36" i="46"/>
  <c r="BP49" i="46"/>
  <c r="BP23" i="46"/>
  <c r="BP46" i="46"/>
  <c r="BP39" i="46"/>
  <c r="BP19" i="46"/>
  <c r="BP29" i="46"/>
  <c r="BP32" i="46"/>
  <c r="BP21" i="46"/>
  <c r="BP41" i="46"/>
  <c r="BP45" i="46"/>
  <c r="B78" i="50" l="1"/>
  <c r="C78" i="50" s="1"/>
  <c r="R317" i="45"/>
  <c r="V317" i="45" s="1"/>
  <c r="R318" i="45"/>
  <c r="BP2" i="46"/>
  <c r="BQ85" i="46"/>
  <c r="BQ84" i="46"/>
  <c r="BQ83" i="46"/>
  <c r="BQ88" i="46"/>
  <c r="BQ86" i="46"/>
  <c r="BQ82" i="46"/>
  <c r="BQ87" i="46"/>
  <c r="BQ78" i="46"/>
  <c r="BQ79" i="46"/>
  <c r="BQ75" i="46"/>
  <c r="BQ80" i="46"/>
  <c r="BQ81" i="46"/>
  <c r="BQ77" i="46"/>
  <c r="BQ76" i="46"/>
  <c r="BQ71" i="46"/>
  <c r="BQ69" i="46"/>
  <c r="BQ72" i="46"/>
  <c r="BQ70" i="46"/>
  <c r="BQ61" i="46"/>
  <c r="BQ65" i="46"/>
  <c r="BQ62" i="46"/>
  <c r="BQ60" i="46"/>
  <c r="BQ63" i="46"/>
  <c r="BQ67" i="46"/>
  <c r="BQ59" i="46"/>
  <c r="BQ66" i="46"/>
  <c r="BQ73" i="46"/>
  <c r="BQ64" i="46"/>
  <c r="BQ68" i="46"/>
  <c r="BQ74" i="46"/>
  <c r="AL78" i="44"/>
  <c r="R291" i="45"/>
  <c r="R290" i="45"/>
  <c r="V290" i="45" s="1"/>
  <c r="BR1" i="46"/>
  <c r="BR4" i="46" s="1"/>
  <c r="BQ55" i="46"/>
  <c r="BQ15" i="46"/>
  <c r="BQ42" i="46"/>
  <c r="BQ40" i="46"/>
  <c r="BQ51" i="46"/>
  <c r="BQ53" i="46"/>
  <c r="BQ34" i="46"/>
  <c r="BQ6" i="46"/>
  <c r="BQ13" i="46"/>
  <c r="BQ7" i="46"/>
  <c r="BQ31" i="46"/>
  <c r="BQ24" i="46"/>
  <c r="BQ35" i="46"/>
  <c r="BQ12" i="46"/>
  <c r="BQ46" i="46"/>
  <c r="BQ18" i="46"/>
  <c r="BQ44" i="46"/>
  <c r="BQ5" i="46"/>
  <c r="BQ48" i="46"/>
  <c r="BQ30" i="46"/>
  <c r="BQ22" i="46"/>
  <c r="BQ16" i="46"/>
  <c r="BQ38" i="46"/>
  <c r="BQ52" i="46"/>
  <c r="BQ47" i="46"/>
  <c r="BQ41" i="46"/>
  <c r="BQ45" i="46"/>
  <c r="BQ19" i="46"/>
  <c r="BQ57" i="46"/>
  <c r="BQ29" i="46"/>
  <c r="BQ25" i="46"/>
  <c r="BQ37" i="46"/>
  <c r="BQ21" i="46"/>
  <c r="BQ36" i="46"/>
  <c r="BQ50" i="46"/>
  <c r="BQ39" i="46"/>
  <c r="BQ8" i="46"/>
  <c r="BQ20" i="46"/>
  <c r="BQ54" i="46"/>
  <c r="BQ10" i="46"/>
  <c r="BQ56" i="46"/>
  <c r="BQ26" i="46"/>
  <c r="BQ33" i="46"/>
  <c r="BQ23" i="46"/>
  <c r="BQ27" i="46"/>
  <c r="BQ43" i="46"/>
  <c r="BQ11" i="46"/>
  <c r="BQ49" i="46"/>
  <c r="BQ58" i="46"/>
  <c r="BQ28" i="46"/>
  <c r="BQ32" i="46"/>
  <c r="BQ14" i="46"/>
  <c r="BQ9" i="46"/>
  <c r="BQ17" i="46"/>
  <c r="B79" i="50" l="1"/>
  <c r="C79" i="50" s="1"/>
  <c r="R319" i="45"/>
  <c r="V319" i="45" s="1"/>
  <c r="R320" i="45"/>
  <c r="BQ2" i="46"/>
  <c r="BR85" i="46"/>
  <c r="BR82" i="46"/>
  <c r="BR84" i="46"/>
  <c r="BR83" i="46"/>
  <c r="BR86" i="46"/>
  <c r="BR88" i="46"/>
  <c r="BR87" i="46"/>
  <c r="BR78" i="46"/>
  <c r="BR77" i="46"/>
  <c r="BR75" i="46"/>
  <c r="BR76" i="46"/>
  <c r="BR79" i="46"/>
  <c r="BR80" i="46"/>
  <c r="BR81" i="46"/>
  <c r="BR71" i="46"/>
  <c r="BR68" i="46"/>
  <c r="BR64" i="46"/>
  <c r="BR69" i="46"/>
  <c r="BR61" i="46"/>
  <c r="BR59" i="46"/>
  <c r="BR66" i="46"/>
  <c r="BR60" i="46"/>
  <c r="BR65" i="46"/>
  <c r="BR67" i="46"/>
  <c r="BR73" i="46"/>
  <c r="BR70" i="46"/>
  <c r="BR63" i="46"/>
  <c r="BR72" i="46"/>
  <c r="BR62" i="46"/>
  <c r="BR74" i="46"/>
  <c r="R292" i="45"/>
  <c r="V292" i="45" s="1"/>
  <c r="R295" i="45"/>
  <c r="R293" i="45"/>
  <c r="R294" i="45"/>
  <c r="AL79" i="44"/>
  <c r="BS1" i="46"/>
  <c r="BS4" i="46" s="1"/>
  <c r="BR23" i="46"/>
  <c r="BR22" i="46"/>
  <c r="BR36" i="46"/>
  <c r="BR45" i="46"/>
  <c r="BR19" i="46"/>
  <c r="BR17" i="46"/>
  <c r="BR30" i="46"/>
  <c r="BR9" i="46"/>
  <c r="BR46" i="46"/>
  <c r="BR16" i="46"/>
  <c r="BR13" i="46"/>
  <c r="BR12" i="46"/>
  <c r="BR58" i="46"/>
  <c r="BR5" i="46"/>
  <c r="BR21" i="46"/>
  <c r="BR50" i="46"/>
  <c r="BR10" i="46"/>
  <c r="BR57" i="46"/>
  <c r="BR27" i="46"/>
  <c r="BR31" i="46"/>
  <c r="BR48" i="46"/>
  <c r="BR28" i="46"/>
  <c r="BR24" i="46"/>
  <c r="BR55" i="46"/>
  <c r="BR56" i="46"/>
  <c r="BR25" i="46"/>
  <c r="BR52" i="46"/>
  <c r="BR44" i="46"/>
  <c r="BR11" i="46"/>
  <c r="BR42" i="46"/>
  <c r="BR40" i="46"/>
  <c r="BR34" i="46"/>
  <c r="BR32" i="46"/>
  <c r="BR54" i="46"/>
  <c r="BR35" i="46"/>
  <c r="BR39" i="46"/>
  <c r="BR43" i="46"/>
  <c r="BR15" i="46"/>
  <c r="BR49" i="46"/>
  <c r="BR53" i="46"/>
  <c r="BR37" i="46"/>
  <c r="BR38" i="46"/>
  <c r="BR20" i="46"/>
  <c r="BR18" i="46"/>
  <c r="BR6" i="46"/>
  <c r="BR47" i="46"/>
  <c r="BR29" i="46"/>
  <c r="BR7" i="46"/>
  <c r="BR8" i="46"/>
  <c r="BR26" i="46"/>
  <c r="BR51" i="46"/>
  <c r="BR33" i="46"/>
  <c r="BR14" i="46"/>
  <c r="BR41" i="46"/>
  <c r="B80" i="50" l="1"/>
  <c r="C80" i="50" s="1"/>
  <c r="R321" i="45"/>
  <c r="V321" i="45" s="1"/>
  <c r="R322" i="45"/>
  <c r="BR2" i="46"/>
  <c r="BS87" i="46"/>
  <c r="BS82" i="46"/>
  <c r="BS88" i="46"/>
  <c r="BS83" i="46"/>
  <c r="BS84" i="46"/>
  <c r="BS85" i="46"/>
  <c r="BS86" i="46"/>
  <c r="BS80" i="46"/>
  <c r="BS79" i="46"/>
  <c r="BS76" i="46"/>
  <c r="BS77" i="46"/>
  <c r="BS75" i="46"/>
  <c r="BS78" i="46"/>
  <c r="BS81" i="46"/>
  <c r="BS69" i="46"/>
  <c r="BS70" i="46"/>
  <c r="BS68" i="46"/>
  <c r="BS59" i="46"/>
  <c r="BS60" i="46"/>
  <c r="BS63" i="46"/>
  <c r="BS65" i="46"/>
  <c r="BS61" i="46"/>
  <c r="BS64" i="46"/>
  <c r="BS67" i="46"/>
  <c r="BS66" i="46"/>
  <c r="BS72" i="46"/>
  <c r="BS62" i="46"/>
  <c r="BS73" i="46"/>
  <c r="BS71" i="46"/>
  <c r="BS74" i="46"/>
  <c r="R296" i="45"/>
  <c r="V296" i="45" s="1"/>
  <c r="R298" i="45"/>
  <c r="R297" i="45"/>
  <c r="AL80" i="44"/>
  <c r="BT1" i="46"/>
  <c r="BT4" i="46" s="1"/>
  <c r="BS11" i="46"/>
  <c r="BS8" i="46"/>
  <c r="BS16" i="46"/>
  <c r="BS18" i="46"/>
  <c r="BS39" i="46"/>
  <c r="BS32" i="46"/>
  <c r="BS41" i="46"/>
  <c r="BS50" i="46"/>
  <c r="BS27" i="46"/>
  <c r="BS25" i="46"/>
  <c r="BS46" i="46"/>
  <c r="BS5" i="46"/>
  <c r="BS21" i="46"/>
  <c r="BS19" i="46"/>
  <c r="BS14" i="46"/>
  <c r="BS49" i="46"/>
  <c r="BS29" i="46"/>
  <c r="BS45" i="46"/>
  <c r="BS37" i="46"/>
  <c r="BS28" i="46"/>
  <c r="BS34" i="46"/>
  <c r="BS48" i="46"/>
  <c r="BS53" i="46"/>
  <c r="BS58" i="46"/>
  <c r="BS40" i="46"/>
  <c r="BS57" i="46"/>
  <c r="BS56" i="46"/>
  <c r="BS15" i="46"/>
  <c r="BS6" i="46"/>
  <c r="BS9" i="46"/>
  <c r="BS30" i="46"/>
  <c r="BS47" i="46"/>
  <c r="BS24" i="46"/>
  <c r="BS44" i="46"/>
  <c r="BS43" i="46"/>
  <c r="BS26" i="46"/>
  <c r="BS31" i="46"/>
  <c r="BS33" i="46"/>
  <c r="BS35" i="46"/>
  <c r="BS12" i="46"/>
  <c r="BS36" i="46"/>
  <c r="BS54" i="46"/>
  <c r="BS7" i="46"/>
  <c r="BS22" i="46"/>
  <c r="BS38" i="46"/>
  <c r="BS13" i="46"/>
  <c r="BS51" i="46"/>
  <c r="BS55" i="46"/>
  <c r="BS10" i="46"/>
  <c r="BS42" i="46"/>
  <c r="BS52" i="46"/>
  <c r="BS20" i="46"/>
  <c r="BS23" i="46"/>
  <c r="BS17" i="46"/>
  <c r="B81" i="50" l="1"/>
  <c r="C81" i="50" s="1"/>
  <c r="R323" i="45"/>
  <c r="V323" i="45" s="1"/>
  <c r="R324" i="45"/>
  <c r="BS2" i="46"/>
  <c r="BT85" i="46"/>
  <c r="BT82" i="46"/>
  <c r="BT86" i="46"/>
  <c r="BT83" i="46"/>
  <c r="BT87" i="46"/>
  <c r="BT84" i="46"/>
  <c r="BT88" i="46"/>
  <c r="BT79" i="46"/>
  <c r="BT78" i="46"/>
  <c r="BT76" i="46"/>
  <c r="BT81" i="46"/>
  <c r="BT77" i="46"/>
  <c r="BT75" i="46"/>
  <c r="BT80" i="46"/>
  <c r="BT68" i="46"/>
  <c r="BT69" i="46"/>
  <c r="BT62" i="46"/>
  <c r="BT59" i="46"/>
  <c r="BT67" i="46"/>
  <c r="BT64" i="46"/>
  <c r="BT60" i="46"/>
  <c r="BT66" i="46"/>
  <c r="BT63" i="46"/>
  <c r="BT73" i="46"/>
  <c r="BT65" i="46"/>
  <c r="BT61" i="46"/>
  <c r="BT74" i="46"/>
  <c r="BT70" i="46"/>
  <c r="BT72" i="46"/>
  <c r="BT71" i="46"/>
  <c r="R299" i="45"/>
  <c r="V299" i="45" s="1"/>
  <c r="R301" i="45"/>
  <c r="R300" i="45"/>
  <c r="AL81" i="44"/>
  <c r="BU1" i="46"/>
  <c r="BU4" i="46" s="1"/>
  <c r="BT10" i="46"/>
  <c r="BT24" i="46"/>
  <c r="BT32" i="46"/>
  <c r="BT36" i="46"/>
  <c r="BT21" i="46"/>
  <c r="BT6" i="46"/>
  <c r="BT22" i="46"/>
  <c r="BT8" i="46"/>
  <c r="BT43" i="46"/>
  <c r="BT46" i="46"/>
  <c r="BT41" i="46"/>
  <c r="BT13" i="46"/>
  <c r="BT25" i="46"/>
  <c r="BT15" i="46"/>
  <c r="BT29" i="46"/>
  <c r="BT19" i="46"/>
  <c r="BT26" i="46"/>
  <c r="BT7" i="46"/>
  <c r="BT16" i="46"/>
  <c r="BT34" i="46"/>
  <c r="BT51" i="46"/>
  <c r="BT17" i="46"/>
  <c r="BT49" i="46"/>
  <c r="BT55" i="46"/>
  <c r="BT20" i="46"/>
  <c r="BT27" i="46"/>
  <c r="BT30" i="46"/>
  <c r="BT37" i="46"/>
  <c r="BT50" i="46"/>
  <c r="BT57" i="46"/>
  <c r="BT54" i="46"/>
  <c r="BT47" i="46"/>
  <c r="BT23" i="46"/>
  <c r="BT14" i="46"/>
  <c r="BT35" i="46"/>
  <c r="BT39" i="46"/>
  <c r="BT18" i="46"/>
  <c r="BT28" i="46"/>
  <c r="BT38" i="46"/>
  <c r="BT31" i="46"/>
  <c r="BT44" i="46"/>
  <c r="BT11" i="46"/>
  <c r="BT12" i="46"/>
  <c r="BT58" i="46"/>
  <c r="BT45" i="46"/>
  <c r="BT53" i="46"/>
  <c r="BT5" i="46"/>
  <c r="BT52" i="46"/>
  <c r="BT56" i="46"/>
  <c r="BT48" i="46"/>
  <c r="BT9" i="46"/>
  <c r="BT42" i="46"/>
  <c r="BT40" i="46"/>
  <c r="BT33" i="46"/>
  <c r="B82" i="50" l="1"/>
  <c r="C82" i="50" s="1"/>
  <c r="R326" i="45"/>
  <c r="R325" i="45"/>
  <c r="V325" i="45" s="1"/>
  <c r="BT2" i="46"/>
  <c r="BU85" i="46"/>
  <c r="BU84" i="46"/>
  <c r="BU82" i="46"/>
  <c r="BU88" i="46"/>
  <c r="BU87" i="46"/>
  <c r="BU86" i="46"/>
  <c r="BU83" i="46"/>
  <c r="BU78" i="46"/>
  <c r="BU75" i="46"/>
  <c r="BU81" i="46"/>
  <c r="BU77" i="46"/>
  <c r="BU79" i="46"/>
  <c r="BU80" i="46"/>
  <c r="BU76" i="46"/>
  <c r="BU68" i="46"/>
  <c r="BU61" i="46"/>
  <c r="BU62" i="46"/>
  <c r="BU63" i="46"/>
  <c r="BU67" i="46"/>
  <c r="BU60" i="46"/>
  <c r="BU64" i="46"/>
  <c r="BU66" i="46"/>
  <c r="BU59" i="46"/>
  <c r="BU65" i="46"/>
  <c r="BU70" i="46"/>
  <c r="BU74" i="46"/>
  <c r="BU72" i="46"/>
  <c r="BU69" i="46"/>
  <c r="BU71" i="46"/>
  <c r="BU73" i="46"/>
  <c r="AL82" i="44"/>
  <c r="R303" i="45"/>
  <c r="R305" i="45"/>
  <c r="R306" i="45"/>
  <c r="R304" i="45"/>
  <c r="R302" i="45"/>
  <c r="V302" i="45" s="1"/>
  <c r="R307" i="45"/>
  <c r="R308" i="45"/>
  <c r="BV1" i="46"/>
  <c r="BV4" i="46" s="1"/>
  <c r="BU45" i="46"/>
  <c r="BU16" i="46"/>
  <c r="BU26" i="46"/>
  <c r="BU39" i="46"/>
  <c r="BU33" i="46"/>
  <c r="BU47" i="46"/>
  <c r="BU18" i="46"/>
  <c r="BU42" i="46"/>
  <c r="BU53" i="46"/>
  <c r="BU54" i="46"/>
  <c r="BU22" i="46"/>
  <c r="BU28" i="46"/>
  <c r="BU57" i="46"/>
  <c r="BU9" i="46"/>
  <c r="BU31" i="46"/>
  <c r="BU23" i="46"/>
  <c r="BU25" i="46"/>
  <c r="BU37" i="46"/>
  <c r="BU30" i="46"/>
  <c r="BU49" i="46"/>
  <c r="BU12" i="46"/>
  <c r="BU6" i="46"/>
  <c r="BU41" i="46"/>
  <c r="BU21" i="46"/>
  <c r="BU48" i="46"/>
  <c r="BU58" i="46"/>
  <c r="BU27" i="46"/>
  <c r="BU34" i="46"/>
  <c r="BU11" i="46"/>
  <c r="BU32" i="46"/>
  <c r="BU19" i="46"/>
  <c r="BU7" i="46"/>
  <c r="BU50" i="46"/>
  <c r="BU10" i="46"/>
  <c r="BU51" i="46"/>
  <c r="BU40" i="46"/>
  <c r="BU35" i="46"/>
  <c r="BU44" i="46"/>
  <c r="BU17" i="46"/>
  <c r="BU14" i="46"/>
  <c r="BU5" i="46"/>
  <c r="BU15" i="46"/>
  <c r="BU36" i="46"/>
  <c r="BU24" i="46"/>
  <c r="BU38" i="46"/>
  <c r="BU43" i="46"/>
  <c r="BU29" i="46"/>
  <c r="BU55" i="46"/>
  <c r="BU56" i="46"/>
  <c r="BU46" i="46"/>
  <c r="BU8" i="46"/>
  <c r="BU52" i="46"/>
  <c r="BU20" i="46"/>
  <c r="BU13" i="46"/>
  <c r="B83" i="50" l="1"/>
  <c r="C83" i="50" s="1"/>
  <c r="R327" i="45"/>
  <c r="V327" i="45" s="1"/>
  <c r="R328" i="45"/>
  <c r="BU2" i="46"/>
  <c r="BV83" i="46"/>
  <c r="BV88" i="46"/>
  <c r="BV82" i="46"/>
  <c r="BV86" i="46"/>
  <c r="BV84" i="46"/>
  <c r="BV87" i="46"/>
  <c r="BV85" i="46"/>
  <c r="BV80" i="46"/>
  <c r="BV76" i="46"/>
  <c r="BV79" i="46"/>
  <c r="BV81" i="46"/>
  <c r="BV77" i="46"/>
  <c r="BV75" i="46"/>
  <c r="BV78" i="46"/>
  <c r="BV65" i="46"/>
  <c r="BV61" i="46"/>
  <c r="BV62" i="46"/>
  <c r="BV64" i="46"/>
  <c r="BV63" i="46"/>
  <c r="BV59" i="46"/>
  <c r="BV73" i="46"/>
  <c r="BV74" i="46"/>
  <c r="BV60" i="46"/>
  <c r="BV68" i="46"/>
  <c r="BV70" i="46"/>
  <c r="BV72" i="46"/>
  <c r="BV69" i="46"/>
  <c r="BV66" i="46"/>
  <c r="BV67" i="46"/>
  <c r="BV71" i="46"/>
  <c r="AL83" i="44"/>
  <c r="R310" i="45"/>
  <c r="R309" i="45"/>
  <c r="V309" i="45" s="1"/>
  <c r="BW1" i="46"/>
  <c r="BW4" i="46" s="1"/>
  <c r="BV46" i="46"/>
  <c r="BV42" i="46"/>
  <c r="BV9" i="46"/>
  <c r="BV19" i="46"/>
  <c r="BV24" i="46"/>
  <c r="BV47" i="46"/>
  <c r="BV11" i="46"/>
  <c r="BV55" i="46"/>
  <c r="BV45" i="46"/>
  <c r="BV53" i="46"/>
  <c r="BV15" i="46"/>
  <c r="BV43" i="46"/>
  <c r="BV21" i="46"/>
  <c r="BV25" i="46"/>
  <c r="BV8" i="46"/>
  <c r="BV56" i="46"/>
  <c r="BV39" i="46"/>
  <c r="BV48" i="46"/>
  <c r="BV37" i="46"/>
  <c r="BV17" i="46"/>
  <c r="BV34" i="46"/>
  <c r="BV41" i="46"/>
  <c r="BV16" i="46"/>
  <c r="BV31" i="46"/>
  <c r="BV51" i="46"/>
  <c r="BV29" i="46"/>
  <c r="BV57" i="46"/>
  <c r="BV7" i="46"/>
  <c r="BV49" i="46"/>
  <c r="BV35" i="46"/>
  <c r="BV38" i="46"/>
  <c r="BV5" i="46"/>
  <c r="BV12" i="46"/>
  <c r="BV52" i="46"/>
  <c r="BV27" i="46"/>
  <c r="BV18" i="46"/>
  <c r="BV14" i="46"/>
  <c r="BV50" i="46"/>
  <c r="BV28" i="46"/>
  <c r="BV13" i="46"/>
  <c r="BV30" i="46"/>
  <c r="BV54" i="46"/>
  <c r="BV10" i="46"/>
  <c r="BV20" i="46"/>
  <c r="BV6" i="46"/>
  <c r="BV40" i="46"/>
  <c r="BV44" i="46"/>
  <c r="BV23" i="46"/>
  <c r="BV26" i="46"/>
  <c r="BV32" i="46"/>
  <c r="BV33" i="46"/>
  <c r="BV58" i="46"/>
  <c r="BV22" i="46"/>
  <c r="BV36" i="46"/>
  <c r="B84" i="50" l="1"/>
  <c r="C84" i="50" s="1"/>
  <c r="R330" i="45"/>
  <c r="R329" i="45"/>
  <c r="V329" i="45" s="1"/>
  <c r="BV2" i="46"/>
  <c r="BW87" i="46"/>
  <c r="BW85" i="46"/>
  <c r="BW82" i="46"/>
  <c r="BW84" i="46"/>
  <c r="BW86" i="46"/>
  <c r="BW83" i="46"/>
  <c r="BW88" i="46"/>
  <c r="BW80" i="46"/>
  <c r="BW79" i="46"/>
  <c r="BW75" i="46"/>
  <c r="BW76" i="46"/>
  <c r="BW81" i="46"/>
  <c r="BW78" i="46"/>
  <c r="BW77" i="46"/>
  <c r="BW74" i="46"/>
  <c r="BW72" i="46"/>
  <c r="BW67" i="46"/>
  <c r="BW59" i="46"/>
  <c r="BW62" i="46"/>
  <c r="BW73" i="46"/>
  <c r="BW63" i="46"/>
  <c r="BW60" i="46"/>
  <c r="BW61" i="46"/>
  <c r="BW64" i="46"/>
  <c r="BW69" i="46"/>
  <c r="BW68" i="46"/>
  <c r="BW71" i="46"/>
  <c r="BW66" i="46"/>
  <c r="BW70" i="46"/>
  <c r="BW65" i="46"/>
  <c r="AL84" i="44"/>
  <c r="R311" i="45"/>
  <c r="V311" i="45" s="1"/>
  <c r="R312" i="45"/>
  <c r="BX1" i="46"/>
  <c r="BX4" i="46" s="1"/>
  <c r="BW15" i="46"/>
  <c r="BW34" i="46"/>
  <c r="BW51" i="46"/>
  <c r="BW31" i="46"/>
  <c r="BW10" i="46"/>
  <c r="BW14" i="46"/>
  <c r="BW32" i="46"/>
  <c r="BW6" i="46"/>
  <c r="BW54" i="46"/>
  <c r="BW41" i="46"/>
  <c r="BW21" i="46"/>
  <c r="BW58" i="46"/>
  <c r="BW44" i="46"/>
  <c r="BW11" i="46"/>
  <c r="BW5" i="46"/>
  <c r="BW16" i="46"/>
  <c r="BW29" i="46"/>
  <c r="BW30" i="46"/>
  <c r="BW20" i="46"/>
  <c r="BW36" i="46"/>
  <c r="BW28" i="46"/>
  <c r="BW52" i="46"/>
  <c r="BW24" i="46"/>
  <c r="BW43" i="46"/>
  <c r="BW53" i="46"/>
  <c r="BW57" i="46"/>
  <c r="BW9" i="46"/>
  <c r="BW22" i="46"/>
  <c r="BW46" i="46"/>
  <c r="BW23" i="46"/>
  <c r="BW47" i="46"/>
  <c r="BW45" i="46"/>
  <c r="BW39" i="46"/>
  <c r="BW37" i="46"/>
  <c r="BW17" i="46"/>
  <c r="BW40" i="46"/>
  <c r="BW19" i="46"/>
  <c r="BW13" i="46"/>
  <c r="BW38" i="46"/>
  <c r="BW8" i="46"/>
  <c r="BW26" i="46"/>
  <c r="BW56" i="46"/>
  <c r="BW35" i="46"/>
  <c r="BW27" i="46"/>
  <c r="BW48" i="46"/>
  <c r="BW7" i="46"/>
  <c r="BW25" i="46"/>
  <c r="BW55" i="46"/>
  <c r="BW42" i="46"/>
  <c r="BW50" i="46"/>
  <c r="BW12" i="46"/>
  <c r="BW49" i="46"/>
  <c r="BW33" i="46"/>
  <c r="BW18" i="46"/>
  <c r="D6" i="48" l="1"/>
  <c r="F6" i="48" s="1"/>
  <c r="R11" i="45"/>
  <c r="R12" i="45"/>
  <c r="BW2" i="46"/>
  <c r="BX82" i="46"/>
  <c r="BX86" i="46"/>
  <c r="BX85" i="46"/>
  <c r="BX87" i="46"/>
  <c r="BX83" i="46"/>
  <c r="BX84" i="46"/>
  <c r="BX88" i="46"/>
  <c r="BX79" i="46"/>
  <c r="BX78" i="46"/>
  <c r="BX80" i="46"/>
  <c r="BX75" i="46"/>
  <c r="BX77" i="46"/>
  <c r="BX81" i="46"/>
  <c r="BX76" i="46"/>
  <c r="BX68" i="46"/>
  <c r="BX71" i="46"/>
  <c r="BX62" i="46"/>
  <c r="BX73" i="46"/>
  <c r="BX66" i="46"/>
  <c r="BX61" i="46"/>
  <c r="BX59" i="46"/>
  <c r="BX60" i="46"/>
  <c r="BX63" i="46"/>
  <c r="BX67" i="46"/>
  <c r="BX74" i="46"/>
  <c r="BX64" i="46"/>
  <c r="BX65" i="46"/>
  <c r="BX70" i="46"/>
  <c r="BX69" i="46"/>
  <c r="BX72" i="46"/>
  <c r="B85" i="50"/>
  <c r="C85" i="50" s="1"/>
  <c r="R9" i="45"/>
  <c r="R8" i="45"/>
  <c r="V8" i="45" s="1"/>
  <c r="R10" i="45"/>
  <c r="AL85" i="44"/>
  <c r="R313" i="45"/>
  <c r="V313" i="45" s="1"/>
  <c r="R314" i="45"/>
  <c r="BY1" i="46"/>
  <c r="BY4" i="46" s="1"/>
  <c r="BX18" i="46"/>
  <c r="BX45" i="46"/>
  <c r="BX12" i="46"/>
  <c r="BX5" i="46"/>
  <c r="BX58" i="46"/>
  <c r="BX16" i="46"/>
  <c r="BX21" i="46"/>
  <c r="BX26" i="46"/>
  <c r="BX31" i="46"/>
  <c r="BX6" i="46"/>
  <c r="BX48" i="46"/>
  <c r="BX49" i="46"/>
  <c r="BX33" i="46"/>
  <c r="BX34" i="46"/>
  <c r="BX53" i="46"/>
  <c r="BX13" i="46"/>
  <c r="BX15" i="46"/>
  <c r="BX11" i="46"/>
  <c r="BX43" i="46"/>
  <c r="BX41" i="46"/>
  <c r="BX32" i="46"/>
  <c r="BX27" i="46"/>
  <c r="BX42" i="46"/>
  <c r="BX14" i="46"/>
  <c r="BX19" i="46"/>
  <c r="BX38" i="46"/>
  <c r="BX28" i="46"/>
  <c r="BX54" i="46"/>
  <c r="BX35" i="46"/>
  <c r="BX55" i="46"/>
  <c r="BX8" i="46"/>
  <c r="BX9" i="46"/>
  <c r="BX39" i="46"/>
  <c r="BX50" i="46"/>
  <c r="BX20" i="46"/>
  <c r="BX24" i="46"/>
  <c r="BX25" i="46"/>
  <c r="BX10" i="46"/>
  <c r="BX17" i="46"/>
  <c r="BX23" i="46"/>
  <c r="BX22" i="46"/>
  <c r="BX44" i="46"/>
  <c r="BX7" i="46"/>
  <c r="BX29" i="46"/>
  <c r="BX46" i="46"/>
  <c r="BX52" i="46"/>
  <c r="BX36" i="46"/>
  <c r="BX56" i="46"/>
  <c r="BX37" i="46"/>
  <c r="BX30" i="46"/>
  <c r="BX51" i="46"/>
  <c r="BX47" i="46"/>
  <c r="BX40" i="46"/>
  <c r="BX57" i="46"/>
  <c r="BX2" i="46" l="1"/>
  <c r="BY85" i="46"/>
  <c r="BY84" i="46"/>
  <c r="BY82" i="46"/>
  <c r="BY83" i="46"/>
  <c r="BY88" i="46"/>
  <c r="BY86" i="46"/>
  <c r="BY87" i="46"/>
  <c r="BY78" i="46"/>
  <c r="BY79" i="46"/>
  <c r="BY75" i="46"/>
  <c r="BY76" i="46"/>
  <c r="BY80" i="46"/>
  <c r="BY81" i="46"/>
  <c r="BY77" i="46"/>
  <c r="BY71" i="46"/>
  <c r="BY69" i="46"/>
  <c r="BY72" i="46"/>
  <c r="BY70" i="46"/>
  <c r="BY61" i="46"/>
  <c r="BY65" i="46"/>
  <c r="BY62" i="46"/>
  <c r="BY60" i="46"/>
  <c r="BY63" i="46"/>
  <c r="BY67" i="46"/>
  <c r="BY73" i="46"/>
  <c r="BY59" i="46"/>
  <c r="BY64" i="46"/>
  <c r="BY68" i="46"/>
  <c r="BY66" i="46"/>
  <c r="BY74" i="46"/>
  <c r="B86" i="50"/>
  <c r="C86" i="50" s="1"/>
  <c r="D18" i="48"/>
  <c r="F18" i="48" s="1"/>
  <c r="AL86" i="44"/>
  <c r="BZ1" i="46"/>
  <c r="BZ4" i="46" s="1"/>
  <c r="BY43" i="46"/>
  <c r="BY37" i="46"/>
  <c r="BY27" i="46"/>
  <c r="BY45" i="46"/>
  <c r="BY34" i="46"/>
  <c r="BY25" i="46"/>
  <c r="BY48" i="46"/>
  <c r="BY32" i="46"/>
  <c r="BY40" i="46"/>
  <c r="BY12" i="46"/>
  <c r="BY11" i="46"/>
  <c r="BY5" i="46"/>
  <c r="BY50" i="46"/>
  <c r="BY47" i="46"/>
  <c r="BY13" i="46"/>
  <c r="BY46" i="46"/>
  <c r="BY22" i="46"/>
  <c r="BY35" i="46"/>
  <c r="BY38" i="46"/>
  <c r="BY29" i="46"/>
  <c r="BY41" i="46"/>
  <c r="BY54" i="46"/>
  <c r="BY16" i="46"/>
  <c r="BY20" i="46"/>
  <c r="BY51" i="46"/>
  <c r="BY57" i="46"/>
  <c r="BY6" i="46"/>
  <c r="BY24" i="46"/>
  <c r="BY33" i="46"/>
  <c r="BY10" i="46"/>
  <c r="BY42" i="46"/>
  <c r="BY53" i="46"/>
  <c r="BY18" i="46"/>
  <c r="BY7" i="46"/>
  <c r="BY30" i="46"/>
  <c r="BY39" i="46"/>
  <c r="BY52" i="46"/>
  <c r="BY14" i="46"/>
  <c r="BY21" i="46"/>
  <c r="BY23" i="46"/>
  <c r="BY8" i="46"/>
  <c r="BY49" i="46"/>
  <c r="BY31" i="46"/>
  <c r="BY56" i="46"/>
  <c r="BY36" i="46"/>
  <c r="BY26" i="46"/>
  <c r="BY15" i="46"/>
  <c r="BY17" i="46"/>
  <c r="BY28" i="46"/>
  <c r="BY58" i="46"/>
  <c r="BY55" i="46"/>
  <c r="BY9" i="46"/>
  <c r="BY19" i="46"/>
  <c r="BY44" i="46"/>
  <c r="BY2" i="46" l="1"/>
  <c r="BZ85" i="46"/>
  <c r="BZ82" i="46"/>
  <c r="BZ84" i="46"/>
  <c r="BZ88" i="46"/>
  <c r="BZ83" i="46"/>
  <c r="BZ86" i="46"/>
  <c r="BZ87" i="46"/>
  <c r="BZ78" i="46"/>
  <c r="BZ80" i="46"/>
  <c r="BZ77" i="46"/>
  <c r="BZ79" i="46"/>
  <c r="BZ81" i="46"/>
  <c r="BZ75" i="46"/>
  <c r="BZ76" i="46"/>
  <c r="BZ68" i="46"/>
  <c r="BZ71" i="46"/>
  <c r="BZ69" i="46"/>
  <c r="BZ61" i="46"/>
  <c r="BZ64" i="46"/>
  <c r="BZ59" i="46"/>
  <c r="BZ62" i="46"/>
  <c r="BZ66" i="46"/>
  <c r="BZ73" i="46"/>
  <c r="BZ60" i="46"/>
  <c r="BZ65" i="46"/>
  <c r="BZ67" i="46"/>
  <c r="BZ63" i="46"/>
  <c r="BZ74" i="46"/>
  <c r="BZ70" i="46"/>
  <c r="BZ72" i="46"/>
  <c r="B87" i="50"/>
  <c r="C87" i="50" s="1"/>
  <c r="D25" i="48"/>
  <c r="F25" i="48" s="1"/>
  <c r="AL87" i="44"/>
  <c r="AL88" i="44"/>
  <c r="CA1" i="46"/>
  <c r="CA4" i="46" s="1"/>
  <c r="BZ34" i="46"/>
  <c r="BZ29" i="46"/>
  <c r="BZ48" i="46"/>
  <c r="BZ53" i="46"/>
  <c r="BZ45" i="46"/>
  <c r="BZ19" i="46"/>
  <c r="BZ13" i="46"/>
  <c r="BZ41" i="46"/>
  <c r="BZ42" i="46"/>
  <c r="BZ31" i="46"/>
  <c r="BZ9" i="46"/>
  <c r="BZ18" i="46"/>
  <c r="BZ30" i="46"/>
  <c r="BZ57" i="46"/>
  <c r="BZ11" i="46"/>
  <c r="BZ55" i="46"/>
  <c r="BZ27" i="46"/>
  <c r="BZ40" i="46"/>
  <c r="BZ46" i="46"/>
  <c r="BZ49" i="46"/>
  <c r="BZ37" i="46"/>
  <c r="BZ24" i="46"/>
  <c r="BZ14" i="46"/>
  <c r="BZ25" i="46"/>
  <c r="BZ56" i="46"/>
  <c r="BZ7" i="46"/>
  <c r="BZ38" i="46"/>
  <c r="BZ5" i="46"/>
  <c r="BZ6" i="46"/>
  <c r="BZ51" i="46"/>
  <c r="BZ54" i="46"/>
  <c r="BZ28" i="46"/>
  <c r="BZ35" i="46"/>
  <c r="BZ36" i="46"/>
  <c r="BZ16" i="46"/>
  <c r="BZ50" i="46"/>
  <c r="BZ23" i="46"/>
  <c r="BZ8" i="46"/>
  <c r="BZ17" i="46"/>
  <c r="BZ21" i="46"/>
  <c r="BZ43" i="46"/>
  <c r="BZ22" i="46"/>
  <c r="BZ44" i="46"/>
  <c r="BZ32" i="46"/>
  <c r="BZ39" i="46"/>
  <c r="BZ47" i="46"/>
  <c r="BZ15" i="46"/>
  <c r="BZ20" i="46"/>
  <c r="BZ58" i="46"/>
  <c r="BZ10" i="46"/>
  <c r="BZ52" i="46"/>
  <c r="BZ26" i="46"/>
  <c r="BZ33" i="46"/>
  <c r="BZ12" i="46"/>
  <c r="BZ2" i="46" l="1"/>
  <c r="CA82" i="46"/>
  <c r="CA87" i="46"/>
  <c r="CA83" i="46"/>
  <c r="CA84" i="46"/>
  <c r="CA85" i="46"/>
  <c r="CA88" i="46"/>
  <c r="CA86" i="46"/>
  <c r="CA80" i="46"/>
  <c r="CA79" i="46"/>
  <c r="CA76" i="46"/>
  <c r="CA78" i="46"/>
  <c r="CA81" i="46"/>
  <c r="CA75" i="46"/>
  <c r="CA77" i="46"/>
  <c r="CA69" i="46"/>
  <c r="CA68" i="46"/>
  <c r="CA70" i="46"/>
  <c r="CA59" i="46"/>
  <c r="CA63" i="46"/>
  <c r="CA60" i="46"/>
  <c r="CA62" i="46"/>
  <c r="CA66" i="46"/>
  <c r="CA65" i="46"/>
  <c r="CA73" i="46"/>
  <c r="CA67" i="46"/>
  <c r="CA71" i="46"/>
  <c r="CA64" i="46"/>
  <c r="CA72" i="46"/>
  <c r="CA74" i="46"/>
  <c r="CA61" i="46"/>
  <c r="B89" i="50"/>
  <c r="C89" i="50" s="1"/>
  <c r="D34" i="48"/>
  <c r="F34" i="48" s="1"/>
  <c r="B88" i="50"/>
  <c r="C88" i="50" s="1"/>
  <c r="D33" i="48"/>
  <c r="F33" i="48" s="1"/>
  <c r="CB1" i="46"/>
  <c r="CB4" i="46" s="1"/>
  <c r="CA14" i="46"/>
  <c r="CA47" i="46"/>
  <c r="CA39" i="46"/>
  <c r="CA24" i="46"/>
  <c r="CA23" i="46"/>
  <c r="CA31" i="46"/>
  <c r="CA27" i="46"/>
  <c r="CA25" i="46"/>
  <c r="CA9" i="46"/>
  <c r="CA54" i="46"/>
  <c r="CA32" i="46"/>
  <c r="CA29" i="46"/>
  <c r="CA26" i="46"/>
  <c r="CA45" i="46"/>
  <c r="CA40" i="46"/>
  <c r="CA13" i="46"/>
  <c r="CA53" i="46"/>
  <c r="CA6" i="46"/>
  <c r="CA41" i="46"/>
  <c r="CA34" i="46"/>
  <c r="CA58" i="46"/>
  <c r="CA19" i="46"/>
  <c r="CA22" i="46"/>
  <c r="CA5" i="46"/>
  <c r="CA12" i="46"/>
  <c r="CA35" i="46"/>
  <c r="CA8" i="46"/>
  <c r="CA42" i="46"/>
  <c r="CA33" i="46"/>
  <c r="CA52" i="46"/>
  <c r="CA28" i="46"/>
  <c r="CA7" i="46"/>
  <c r="CA51" i="46"/>
  <c r="CA56" i="46"/>
  <c r="CA30" i="46"/>
  <c r="CA44" i="46"/>
  <c r="CA17" i="46"/>
  <c r="CA18" i="46"/>
  <c r="CA48" i="46"/>
  <c r="CA50" i="46"/>
  <c r="CA57" i="46"/>
  <c r="CA38" i="46"/>
  <c r="CA37" i="46"/>
  <c r="CA55" i="46"/>
  <c r="CA43" i="46"/>
  <c r="CA16" i="46"/>
  <c r="CA11" i="46"/>
  <c r="CA36" i="46"/>
  <c r="CA21" i="46"/>
  <c r="CA20" i="46"/>
  <c r="CA15" i="46"/>
  <c r="CA46" i="46"/>
  <c r="CA49" i="46"/>
  <c r="CA10" i="46"/>
  <c r="CA2" i="46" l="1"/>
  <c r="CB85" i="46"/>
  <c r="CB86" i="46"/>
  <c r="CB82" i="46"/>
  <c r="CB87" i="46"/>
  <c r="CB88" i="46"/>
  <c r="CB84" i="46"/>
  <c r="CB83" i="46"/>
  <c r="CB79" i="46"/>
  <c r="CB78" i="46"/>
  <c r="CB76" i="46"/>
  <c r="CB75" i="46"/>
  <c r="CB77" i="46"/>
  <c r="CB81" i="46"/>
  <c r="CB80" i="46"/>
  <c r="CB69" i="46"/>
  <c r="CB59" i="46"/>
  <c r="CB62" i="46"/>
  <c r="CB68" i="46"/>
  <c r="CB67" i="46"/>
  <c r="CB63" i="46"/>
  <c r="CB64" i="46"/>
  <c r="CB73" i="46"/>
  <c r="CB60" i="46"/>
  <c r="CB66" i="46"/>
  <c r="CB65" i="46"/>
  <c r="CB74" i="46"/>
  <c r="CB61" i="46"/>
  <c r="CB72" i="46"/>
  <c r="CB70" i="46"/>
  <c r="CB71" i="46"/>
  <c r="CC1" i="46"/>
  <c r="CC4" i="46" s="1"/>
  <c r="CB7" i="46"/>
  <c r="CB29" i="46"/>
  <c r="CB21" i="46"/>
  <c r="CB58" i="46"/>
  <c r="CB9" i="46"/>
  <c r="CB22" i="46"/>
  <c r="CB19" i="46"/>
  <c r="CB39" i="46"/>
  <c r="CB12" i="46"/>
  <c r="CB48" i="46"/>
  <c r="CB43" i="46"/>
  <c r="CB11" i="46"/>
  <c r="CB14" i="46"/>
  <c r="CB53" i="46"/>
  <c r="CB36" i="46"/>
  <c r="CB30" i="46"/>
  <c r="CB34" i="46"/>
  <c r="CB38" i="46"/>
  <c r="CB47" i="46"/>
  <c r="CB46" i="46"/>
  <c r="CB6" i="46"/>
  <c r="CB44" i="46"/>
  <c r="CB33" i="46"/>
  <c r="CB23" i="46"/>
  <c r="CB45" i="46"/>
  <c r="CB28" i="46"/>
  <c r="CB13" i="46"/>
  <c r="CB51" i="46"/>
  <c r="CB55" i="46"/>
  <c r="CB49" i="46"/>
  <c r="CB42" i="46"/>
  <c r="CB40" i="46"/>
  <c r="CB31" i="46"/>
  <c r="CB17" i="46"/>
  <c r="CB5" i="46"/>
  <c r="CB16" i="46"/>
  <c r="CB54" i="46"/>
  <c r="CB32" i="46"/>
  <c r="CB20" i="46"/>
  <c r="CB26" i="46"/>
  <c r="CB50" i="46"/>
  <c r="CB8" i="46"/>
  <c r="CB35" i="46"/>
  <c r="CB37" i="46"/>
  <c r="CB18" i="46"/>
  <c r="CB15" i="46"/>
  <c r="CB57" i="46"/>
  <c r="CB24" i="46"/>
  <c r="CB27" i="46"/>
  <c r="CB10" i="46"/>
  <c r="CB41" i="46"/>
  <c r="CB52" i="46"/>
  <c r="CB25" i="46"/>
  <c r="CB56" i="46"/>
  <c r="CB2" i="46" l="1"/>
  <c r="CC85" i="46"/>
  <c r="CC84" i="46"/>
  <c r="CC82" i="46"/>
  <c r="CC86" i="46"/>
  <c r="CC88" i="46"/>
  <c r="CC87" i="46"/>
  <c r="CC83" i="46"/>
  <c r="CC78" i="46"/>
  <c r="CC76" i="46"/>
  <c r="CC75" i="46"/>
  <c r="CC79" i="46"/>
  <c r="CC81" i="46"/>
  <c r="CC77" i="46"/>
  <c r="CC80" i="46"/>
  <c r="CC68" i="46"/>
  <c r="CC61" i="46"/>
  <c r="CC63" i="46"/>
  <c r="CC62" i="46"/>
  <c r="CC60" i="46"/>
  <c r="CC64" i="46"/>
  <c r="CC73" i="46"/>
  <c r="CC69" i="46"/>
  <c r="CC71" i="46"/>
  <c r="CC59" i="46"/>
  <c r="CC67" i="46"/>
  <c r="CC65" i="46"/>
  <c r="CC70" i="46"/>
  <c r="CC72" i="46"/>
  <c r="CC74" i="46"/>
  <c r="CC66" i="46"/>
  <c r="CD1" i="46"/>
  <c r="CD4" i="46" s="1"/>
  <c r="CC16" i="46"/>
  <c r="CC14" i="46"/>
  <c r="CC7" i="46"/>
  <c r="CC21" i="46"/>
  <c r="CC31" i="46"/>
  <c r="CC11" i="46"/>
  <c r="CC53" i="46"/>
  <c r="CC6" i="46"/>
  <c r="CC42" i="46"/>
  <c r="CC41" i="46"/>
  <c r="CC28" i="46"/>
  <c r="CC36" i="46"/>
  <c r="CC44" i="46"/>
  <c r="CC33" i="46"/>
  <c r="CC10" i="46"/>
  <c r="CC26" i="46"/>
  <c r="CC19" i="46"/>
  <c r="CC50" i="46"/>
  <c r="CC52" i="46"/>
  <c r="CC57" i="46"/>
  <c r="CC29" i="46"/>
  <c r="CC23" i="46"/>
  <c r="CC37" i="46"/>
  <c r="CC13" i="46"/>
  <c r="CC30" i="46"/>
  <c r="CC39" i="46"/>
  <c r="CC55" i="46"/>
  <c r="CC22" i="46"/>
  <c r="CC47" i="46"/>
  <c r="CC34" i="46"/>
  <c r="CC15" i="46"/>
  <c r="CC25" i="46"/>
  <c r="CC18" i="46"/>
  <c r="CC49" i="46"/>
  <c r="CC27" i="46"/>
  <c r="CC46" i="46"/>
  <c r="CC48" i="46"/>
  <c r="CC24" i="46"/>
  <c r="CC54" i="46"/>
  <c r="CC32" i="46"/>
  <c r="CC58" i="46"/>
  <c r="CC45" i="46"/>
  <c r="CC17" i="46"/>
  <c r="CC5" i="46"/>
  <c r="CC20" i="46"/>
  <c r="CC35" i="46"/>
  <c r="CC9" i="46"/>
  <c r="CC8" i="46"/>
  <c r="CC43" i="46"/>
  <c r="CC51" i="46"/>
  <c r="CC56" i="46"/>
  <c r="CC40" i="46"/>
  <c r="CC38" i="46"/>
  <c r="CC12" i="46"/>
  <c r="CC2" i="46" l="1"/>
  <c r="CD85" i="46"/>
  <c r="CD82" i="46"/>
  <c r="CD83" i="46"/>
  <c r="CD86" i="46"/>
  <c r="CD84" i="46"/>
  <c r="CD87" i="46"/>
  <c r="CD88" i="46"/>
  <c r="CD81" i="46"/>
  <c r="CD80" i="46"/>
  <c r="CD77" i="46"/>
  <c r="CD76" i="46"/>
  <c r="CD79" i="46"/>
  <c r="CD78" i="46"/>
  <c r="CD75" i="46"/>
  <c r="CD65" i="46"/>
  <c r="CD61" i="46"/>
  <c r="CD62" i="46"/>
  <c r="CD63" i="46"/>
  <c r="CD64" i="46"/>
  <c r="CD60" i="46"/>
  <c r="CD73" i="46"/>
  <c r="CD74" i="46"/>
  <c r="CD71" i="46"/>
  <c r="CD68" i="46"/>
  <c r="CD70" i="46"/>
  <c r="CD72" i="46"/>
  <c r="CD59" i="46"/>
  <c r="CD67" i="46"/>
  <c r="CD69" i="46"/>
  <c r="CD66" i="46"/>
  <c r="CE1" i="46"/>
  <c r="CE4" i="46" s="1"/>
  <c r="CD18" i="46"/>
  <c r="CD14" i="46"/>
  <c r="CD13" i="46"/>
  <c r="CD17" i="46"/>
  <c r="CD29" i="46"/>
  <c r="CD9" i="46"/>
  <c r="CD19" i="46"/>
  <c r="CD11" i="46"/>
  <c r="CD51" i="46"/>
  <c r="CD32" i="46"/>
  <c r="CD7" i="46"/>
  <c r="CD42" i="46"/>
  <c r="CD58" i="46"/>
  <c r="CD38" i="46"/>
  <c r="CD43" i="46"/>
  <c r="CD27" i="46"/>
  <c r="CD8" i="46"/>
  <c r="CD21" i="46"/>
  <c r="CD44" i="46"/>
  <c r="CD10" i="46"/>
  <c r="CD36" i="46"/>
  <c r="CD40" i="46"/>
  <c r="CD50" i="46"/>
  <c r="CD41" i="46"/>
  <c r="CD20" i="46"/>
  <c r="CD55" i="46"/>
  <c r="CD52" i="46"/>
  <c r="CD31" i="46"/>
  <c r="CD48" i="46"/>
  <c r="CD12" i="46"/>
  <c r="CD26" i="46"/>
  <c r="CD34" i="46"/>
  <c r="CD5" i="46"/>
  <c r="CD24" i="46"/>
  <c r="CD46" i="46"/>
  <c r="CD53" i="46"/>
  <c r="CD37" i="46"/>
  <c r="CD23" i="46"/>
  <c r="CD25" i="46"/>
  <c r="CD15" i="46"/>
  <c r="CD49" i="46"/>
  <c r="CD47" i="46"/>
  <c r="CD33" i="46"/>
  <c r="CD22" i="46"/>
  <c r="CD28" i="46"/>
  <c r="CD30" i="46"/>
  <c r="CD6" i="46"/>
  <c r="CD16" i="46"/>
  <c r="CD56" i="46"/>
  <c r="CD57" i="46"/>
  <c r="CD54" i="46"/>
  <c r="CD39" i="46"/>
  <c r="CD35" i="46"/>
  <c r="CD45" i="46"/>
  <c r="CD2" i="46" l="1"/>
  <c r="CE87" i="46"/>
  <c r="CE82" i="46"/>
  <c r="CE85" i="46"/>
  <c r="CE84" i="46"/>
  <c r="CE88" i="46"/>
  <c r="CE83" i="46"/>
  <c r="CE86" i="46"/>
  <c r="CE80" i="46"/>
  <c r="CE79" i="46"/>
  <c r="CE81" i="46"/>
  <c r="CE76" i="46"/>
  <c r="CE78" i="46"/>
  <c r="CE75" i="46"/>
  <c r="CE77" i="46"/>
  <c r="CE72" i="46"/>
  <c r="CE74" i="46"/>
  <c r="CE59" i="46"/>
  <c r="CE67" i="46"/>
  <c r="CE62" i="46"/>
  <c r="CE73" i="46"/>
  <c r="CE63" i="46"/>
  <c r="CE64" i="46"/>
  <c r="CE69" i="46"/>
  <c r="CE68" i="46"/>
  <c r="CE71" i="46"/>
  <c r="CE70" i="46"/>
  <c r="CE66" i="46"/>
  <c r="CE65" i="46"/>
  <c r="CE60" i="46"/>
  <c r="CE61" i="46"/>
  <c r="CF1" i="46"/>
  <c r="CF4" i="46" s="1"/>
  <c r="CE15" i="46"/>
  <c r="CE8" i="46"/>
  <c r="CE24" i="46"/>
  <c r="CE41" i="46"/>
  <c r="CE47" i="46"/>
  <c r="CE36" i="46"/>
  <c r="CE58" i="46"/>
  <c r="CE56" i="46"/>
  <c r="CE12" i="46"/>
  <c r="CE55" i="46"/>
  <c r="CE49" i="46"/>
  <c r="CE7" i="46"/>
  <c r="CE16" i="46"/>
  <c r="CE48" i="46"/>
  <c r="CE20" i="46"/>
  <c r="CE46" i="46"/>
  <c r="CE23" i="46"/>
  <c r="CE10" i="46"/>
  <c r="CE35" i="46"/>
  <c r="CE43" i="46"/>
  <c r="CE19" i="46"/>
  <c r="CE57" i="46"/>
  <c r="CE5" i="46"/>
  <c r="CE54" i="46"/>
  <c r="CE21" i="46"/>
  <c r="CE30" i="46"/>
  <c r="CE25" i="46"/>
  <c r="CE45" i="46"/>
  <c r="CE51" i="46"/>
  <c r="CE22" i="46"/>
  <c r="CE38" i="46"/>
  <c r="CE31" i="46"/>
  <c r="CE11" i="46"/>
  <c r="CE44" i="46"/>
  <c r="CE40" i="46"/>
  <c r="CE28" i="46"/>
  <c r="CE29" i="46"/>
  <c r="CE50" i="46"/>
  <c r="CE14" i="46"/>
  <c r="CE52" i="46"/>
  <c r="CE32" i="46"/>
  <c r="CE13" i="46"/>
  <c r="CE53" i="46"/>
  <c r="CE9" i="46"/>
  <c r="CE34" i="46"/>
  <c r="CE17" i="46"/>
  <c r="CE27" i="46"/>
  <c r="CE18" i="46"/>
  <c r="CE37" i="46"/>
  <c r="CE26" i="46"/>
  <c r="CE33" i="46"/>
  <c r="CE6" i="46"/>
  <c r="CE42" i="46"/>
  <c r="CE39" i="46"/>
  <c r="CE2" i="46" l="1"/>
  <c r="CF86" i="46"/>
  <c r="CF85" i="46"/>
  <c r="CF82" i="46"/>
  <c r="CF83" i="46"/>
  <c r="CF88" i="46"/>
  <c r="CF84" i="46"/>
  <c r="CF87" i="46"/>
  <c r="CF79" i="46"/>
  <c r="CF78" i="46"/>
  <c r="CF80" i="46"/>
  <c r="CF81" i="46"/>
  <c r="CF77" i="46"/>
  <c r="CF76" i="46"/>
  <c r="CF75" i="46"/>
  <c r="CF5" i="46"/>
  <c r="CF71" i="46"/>
  <c r="CF68" i="46"/>
  <c r="CF62" i="46"/>
  <c r="CF66" i="46"/>
  <c r="CF61" i="46"/>
  <c r="CF73" i="46"/>
  <c r="CF63" i="46"/>
  <c r="CF59" i="46"/>
  <c r="CF60" i="46"/>
  <c r="CF67" i="46"/>
  <c r="CF69" i="46"/>
  <c r="CF72" i="46"/>
  <c r="CF74" i="46"/>
  <c r="CF70" i="46"/>
  <c r="CF64" i="46"/>
  <c r="CF65" i="46"/>
  <c r="CG1" i="46"/>
  <c r="CG4" i="46" s="1"/>
  <c r="CF9" i="46"/>
  <c r="CF15" i="46"/>
  <c r="CF8" i="46"/>
  <c r="CF34" i="46"/>
  <c r="CF28" i="46"/>
  <c r="CF49" i="46"/>
  <c r="CF23" i="46"/>
  <c r="CF46" i="46"/>
  <c r="CF53" i="46"/>
  <c r="CF43" i="46"/>
  <c r="CF57" i="46"/>
  <c r="CF54" i="46"/>
  <c r="CF18" i="46"/>
  <c r="CF32" i="46"/>
  <c r="CF27" i="46"/>
  <c r="CF6" i="46"/>
  <c r="CF20" i="46"/>
  <c r="CF12" i="46"/>
  <c r="CF55" i="46"/>
  <c r="CF33" i="46"/>
  <c r="CF42" i="46"/>
  <c r="CF16" i="46"/>
  <c r="CF37" i="46"/>
  <c r="CF22" i="46"/>
  <c r="CF38" i="46"/>
  <c r="CF17" i="46"/>
  <c r="CF29" i="46"/>
  <c r="CF36" i="46"/>
  <c r="CF24" i="46"/>
  <c r="CF40" i="46"/>
  <c r="CF50" i="46"/>
  <c r="CF10" i="46"/>
  <c r="CF14" i="46"/>
  <c r="CF48" i="46"/>
  <c r="CF11" i="46"/>
  <c r="CF26" i="46"/>
  <c r="CF56" i="46"/>
  <c r="CF39" i="46"/>
  <c r="CF45" i="46"/>
  <c r="CF47" i="46"/>
  <c r="CF52" i="46"/>
  <c r="CF19" i="46"/>
  <c r="CF31" i="46"/>
  <c r="CF25" i="46"/>
  <c r="CF41" i="46"/>
  <c r="CF7" i="46"/>
  <c r="CF51" i="46"/>
  <c r="CF30" i="46"/>
  <c r="CF13" i="46"/>
  <c r="CF21" i="46"/>
  <c r="CF44" i="46"/>
  <c r="CF35" i="46"/>
  <c r="CF58" i="46"/>
  <c r="CF2" i="46" l="1"/>
  <c r="CG85" i="46"/>
  <c r="CG84" i="46"/>
  <c r="CG82" i="46"/>
  <c r="CG88" i="46"/>
  <c r="CG83" i="46"/>
  <c r="CG87" i="46"/>
  <c r="CG86" i="46"/>
  <c r="CG78" i="46"/>
  <c r="CG79" i="46"/>
  <c r="CG76" i="46"/>
  <c r="CG75" i="46"/>
  <c r="CG80" i="46"/>
  <c r="CG81" i="46"/>
  <c r="CG77" i="46"/>
  <c r="CG71" i="46"/>
  <c r="CG70" i="46"/>
  <c r="CG61" i="46"/>
  <c r="CG72" i="46"/>
  <c r="CG62" i="46"/>
  <c r="CG60" i="46"/>
  <c r="CG65" i="46"/>
  <c r="CG59" i="46"/>
  <c r="CG66" i="46"/>
  <c r="CG63" i="46"/>
  <c r="CG73" i="46"/>
  <c r="CG69" i="46"/>
  <c r="CG74" i="46"/>
  <c r="CG67" i="46"/>
  <c r="CG64" i="46"/>
  <c r="CG68" i="46"/>
  <c r="CH1" i="46"/>
  <c r="CH4" i="46" s="1"/>
  <c r="CG8" i="46"/>
  <c r="CG7" i="46"/>
  <c r="CG40" i="46"/>
  <c r="CG45" i="46"/>
  <c r="CG14" i="46"/>
  <c r="CG33" i="46"/>
  <c r="CG36" i="46"/>
  <c r="CG12" i="46"/>
  <c r="CG23" i="46"/>
  <c r="CG22" i="46"/>
  <c r="CG27" i="46"/>
  <c r="CG6" i="46"/>
  <c r="CG50" i="46"/>
  <c r="CG41" i="46"/>
  <c r="CG39" i="46"/>
  <c r="CG21" i="46"/>
  <c r="CG32" i="46"/>
  <c r="CG31" i="46"/>
  <c r="CG11" i="46"/>
  <c r="CG20" i="46"/>
  <c r="CG58" i="46"/>
  <c r="CG19" i="46"/>
  <c r="CG9" i="46"/>
  <c r="CG51" i="46"/>
  <c r="CG26" i="46"/>
  <c r="CG49" i="46"/>
  <c r="CG5" i="46"/>
  <c r="CG18" i="46"/>
  <c r="CG34" i="46"/>
  <c r="CG25" i="46"/>
  <c r="CG48" i="46"/>
  <c r="CG52" i="46"/>
  <c r="CG15" i="46"/>
  <c r="CG53" i="46"/>
  <c r="CG17" i="46"/>
  <c r="CG47" i="46"/>
  <c r="CG54" i="46"/>
  <c r="CG24" i="46"/>
  <c r="CG43" i="46"/>
  <c r="CG29" i="46"/>
  <c r="CG42" i="46"/>
  <c r="CG30" i="46"/>
  <c r="CG38" i="46"/>
  <c r="CG13" i="46"/>
  <c r="CG57" i="46"/>
  <c r="CG28" i="46"/>
  <c r="CG44" i="46"/>
  <c r="CG56" i="46"/>
  <c r="CG10" i="46"/>
  <c r="CG46" i="46"/>
  <c r="CG37" i="46"/>
  <c r="CG16" i="46"/>
  <c r="CG35" i="46"/>
  <c r="CG55" i="46"/>
  <c r="CG2" i="46" l="1"/>
  <c r="CH85" i="46"/>
  <c r="CH82" i="46"/>
  <c r="CH84" i="46"/>
  <c r="CH88" i="46"/>
  <c r="CH83" i="46"/>
  <c r="CH86" i="46"/>
  <c r="CH87" i="46"/>
  <c r="CH78" i="46"/>
  <c r="CH79" i="46"/>
  <c r="CH80" i="46"/>
  <c r="CH81" i="46"/>
  <c r="CH77" i="46"/>
  <c r="CH76" i="46"/>
  <c r="CH75" i="46"/>
  <c r="CH71" i="46"/>
  <c r="CH69" i="46"/>
  <c r="CH68" i="46"/>
  <c r="CH61" i="46"/>
  <c r="CH64" i="46"/>
  <c r="CH59" i="46"/>
  <c r="CH62" i="46"/>
  <c r="CH73" i="46"/>
  <c r="CH66" i="46"/>
  <c r="CH60" i="46"/>
  <c r="CH65" i="46"/>
  <c r="CH63" i="46"/>
  <c r="CH67" i="46"/>
  <c r="CH74" i="46"/>
  <c r="CH70" i="46"/>
  <c r="CH72" i="46"/>
  <c r="CI1" i="46"/>
  <c r="CI4" i="46" s="1"/>
  <c r="CH10" i="46"/>
  <c r="CH6" i="46"/>
  <c r="CH29" i="46"/>
  <c r="CH53" i="46"/>
  <c r="CH57" i="46"/>
  <c r="CH34" i="46"/>
  <c r="CH21" i="46"/>
  <c r="CH33" i="46"/>
  <c r="CH24" i="46"/>
  <c r="CH27" i="46"/>
  <c r="CH51" i="46"/>
  <c r="CH22" i="46"/>
  <c r="CH49" i="46"/>
  <c r="CH19" i="46"/>
  <c r="CH45" i="46"/>
  <c r="CH17" i="46"/>
  <c r="CH28" i="46"/>
  <c r="CH46" i="46"/>
  <c r="CH7" i="46"/>
  <c r="CH8" i="46"/>
  <c r="CH41" i="46"/>
  <c r="CH44" i="46"/>
  <c r="CH35" i="46"/>
  <c r="CH56" i="46"/>
  <c r="CH12" i="46"/>
  <c r="CH9" i="46"/>
  <c r="CH16" i="46"/>
  <c r="CH42" i="46"/>
  <c r="CH43" i="46"/>
  <c r="CH50" i="46"/>
  <c r="CH14" i="46"/>
  <c r="CH11" i="46"/>
  <c r="CH40" i="46"/>
  <c r="CH37" i="46"/>
  <c r="CH30" i="46"/>
  <c r="CH36" i="46"/>
  <c r="CH39" i="46"/>
  <c r="CH52" i="46"/>
  <c r="CH26" i="46"/>
  <c r="CH20" i="46"/>
  <c r="CH18" i="46"/>
  <c r="CH15" i="46"/>
  <c r="CH13" i="46"/>
  <c r="CH31" i="46"/>
  <c r="CH25" i="46"/>
  <c r="CH55" i="46"/>
  <c r="CH38" i="46"/>
  <c r="CH23" i="46"/>
  <c r="CH5" i="46"/>
  <c r="CH47" i="46"/>
  <c r="CH54" i="46"/>
  <c r="CH32" i="46"/>
  <c r="CH58" i="46"/>
  <c r="CH48" i="46"/>
  <c r="CH2" i="46" l="1"/>
  <c r="CI87" i="46"/>
  <c r="CI82" i="46"/>
  <c r="CI85" i="46"/>
  <c r="CI88" i="46"/>
  <c r="CI83" i="46"/>
  <c r="CI84" i="46"/>
  <c r="CI86" i="46"/>
  <c r="CI80" i="46"/>
  <c r="CI79" i="46"/>
  <c r="CI75" i="46"/>
  <c r="CI76" i="46"/>
  <c r="CI77" i="46"/>
  <c r="CI78" i="46"/>
  <c r="CI81" i="46"/>
  <c r="CI69" i="46"/>
  <c r="CI70" i="46"/>
  <c r="CI68" i="46"/>
  <c r="CI59" i="46"/>
  <c r="CI60" i="46"/>
  <c r="CI61" i="46"/>
  <c r="CI64" i="46"/>
  <c r="CI67" i="46"/>
  <c r="CI63" i="46"/>
  <c r="CI62" i="46"/>
  <c r="CI66" i="46"/>
  <c r="CI74" i="46"/>
  <c r="CI71" i="46"/>
  <c r="CI65" i="46"/>
  <c r="CI73" i="46"/>
  <c r="CI72" i="46"/>
  <c r="CJ1" i="46"/>
  <c r="CJ4" i="46" s="1"/>
  <c r="CI17" i="46"/>
  <c r="CI38" i="46"/>
  <c r="CI5" i="46"/>
  <c r="CI23" i="46"/>
  <c r="CI22" i="46"/>
  <c r="CI13" i="46"/>
  <c r="CI56" i="46"/>
  <c r="CI35" i="46"/>
  <c r="CI46" i="46"/>
  <c r="CI57" i="46"/>
  <c r="CI28" i="46"/>
  <c r="CI51" i="46"/>
  <c r="CI27" i="46"/>
  <c r="CI42" i="46"/>
  <c r="CI30" i="46"/>
  <c r="CI58" i="46"/>
  <c r="CI29" i="46"/>
  <c r="CI14" i="46"/>
  <c r="CI52" i="46"/>
  <c r="CI44" i="46"/>
  <c r="CI45" i="46"/>
  <c r="CI41" i="46"/>
  <c r="CI31" i="46"/>
  <c r="CI43" i="46"/>
  <c r="CI40" i="46"/>
  <c r="CI16" i="46"/>
  <c r="CI7" i="46"/>
  <c r="CI36" i="46"/>
  <c r="CI48" i="46"/>
  <c r="CI55" i="46"/>
  <c r="CI34" i="46"/>
  <c r="CI39" i="46"/>
  <c r="CI47" i="46"/>
  <c r="CI15" i="46"/>
  <c r="CI6" i="46"/>
  <c r="CI54" i="46"/>
  <c r="CI49" i="46"/>
  <c r="CI19" i="46"/>
  <c r="CI10" i="46"/>
  <c r="CI18" i="46"/>
  <c r="CI32" i="46"/>
  <c r="CI8" i="46"/>
  <c r="CI24" i="46"/>
  <c r="CI12" i="46"/>
  <c r="CI9" i="46"/>
  <c r="CI37" i="46"/>
  <c r="CI26" i="46"/>
  <c r="CI21" i="46"/>
  <c r="CI53" i="46"/>
  <c r="CI50" i="46"/>
  <c r="CI25" i="46"/>
  <c r="CI33" i="46"/>
  <c r="CI20" i="46"/>
  <c r="CI11" i="46"/>
  <c r="CI2" i="46" l="1"/>
  <c r="CJ86" i="46"/>
  <c r="CJ85" i="46"/>
  <c r="CJ82" i="46"/>
  <c r="CJ83" i="46"/>
  <c r="CJ88" i="46"/>
  <c r="CJ87" i="46"/>
  <c r="CJ84" i="46"/>
  <c r="CJ79" i="46"/>
  <c r="CJ78" i="46"/>
  <c r="CJ76" i="46"/>
  <c r="CJ80" i="46"/>
  <c r="CJ75" i="46"/>
  <c r="CJ77" i="46"/>
  <c r="CJ81" i="46"/>
  <c r="CJ69" i="46"/>
  <c r="CJ68" i="46"/>
  <c r="CJ62" i="46"/>
  <c r="CJ59" i="46"/>
  <c r="CJ61" i="46"/>
  <c r="CJ63" i="46"/>
  <c r="CJ73" i="46"/>
  <c r="CJ64" i="46"/>
  <c r="CJ60" i="46"/>
  <c r="CJ66" i="46"/>
  <c r="CJ65" i="46"/>
  <c r="CJ74" i="46"/>
  <c r="CJ67" i="46"/>
  <c r="CJ70" i="46"/>
  <c r="CJ72" i="46"/>
  <c r="CJ71" i="46"/>
  <c r="CK1" i="46"/>
  <c r="CK4" i="46" s="1"/>
  <c r="CJ8" i="46"/>
  <c r="CJ56" i="46"/>
  <c r="CJ32" i="46"/>
  <c r="CJ30" i="46"/>
  <c r="CJ53" i="46"/>
  <c r="CJ14" i="46"/>
  <c r="CJ57" i="46"/>
  <c r="CJ51" i="46"/>
  <c r="CJ12" i="46"/>
  <c r="CJ9" i="46"/>
  <c r="CJ58" i="46"/>
  <c r="CJ31" i="46"/>
  <c r="CJ47" i="46"/>
  <c r="CJ55" i="46"/>
  <c r="CJ46" i="46"/>
  <c r="CJ28" i="46"/>
  <c r="CJ13" i="46"/>
  <c r="CJ24" i="46"/>
  <c r="CJ19" i="46"/>
  <c r="CJ20" i="46"/>
  <c r="CJ34" i="46"/>
  <c r="CJ36" i="46"/>
  <c r="CJ39" i="46"/>
  <c r="CJ18" i="46"/>
  <c r="CJ15" i="46"/>
  <c r="CJ10" i="46"/>
  <c r="CJ49" i="46"/>
  <c r="CJ35" i="46"/>
  <c r="CJ42" i="46"/>
  <c r="CJ37" i="46"/>
  <c r="CJ29" i="46"/>
  <c r="CJ11" i="46"/>
  <c r="CJ54" i="46"/>
  <c r="CJ23" i="46"/>
  <c r="CJ50" i="46"/>
  <c r="CJ43" i="46"/>
  <c r="CJ41" i="46"/>
  <c r="CJ27" i="46"/>
  <c r="CJ7" i="46"/>
  <c r="CJ21" i="46"/>
  <c r="CJ26" i="46"/>
  <c r="CJ25" i="46"/>
  <c r="CJ16" i="46"/>
  <c r="CJ52" i="46"/>
  <c r="CJ48" i="46"/>
  <c r="CJ44" i="46"/>
  <c r="CJ5" i="46"/>
  <c r="CJ22" i="46"/>
  <c r="CJ40" i="46"/>
  <c r="CJ6" i="46"/>
  <c r="CJ45" i="46"/>
  <c r="CJ33" i="46"/>
  <c r="CJ38" i="46"/>
  <c r="CJ17" i="46"/>
  <c r="CJ2" i="46" l="1"/>
  <c r="CK85" i="46"/>
  <c r="CK82" i="46"/>
  <c r="CK83" i="46"/>
  <c r="CK87" i="46"/>
  <c r="CK84" i="46"/>
  <c r="CK88" i="46"/>
  <c r="CK86" i="46"/>
  <c r="CK78" i="46"/>
  <c r="CK76" i="46"/>
  <c r="CK79" i="46"/>
  <c r="CK80" i="46"/>
  <c r="CK77" i="46"/>
  <c r="CK81" i="46"/>
  <c r="CK75" i="46"/>
  <c r="CK68" i="46"/>
  <c r="CK61" i="46"/>
  <c r="CK59" i="46"/>
  <c r="CK65" i="46"/>
  <c r="CK67" i="46"/>
  <c r="CK62" i="46"/>
  <c r="CK60" i="46"/>
  <c r="CK64" i="46"/>
  <c r="CK73" i="46"/>
  <c r="CK66" i="46"/>
  <c r="CK69" i="46"/>
  <c r="CK71" i="46"/>
  <c r="CK72" i="46"/>
  <c r="CK70" i="46"/>
  <c r="CK63" i="46"/>
  <c r="CK74" i="46"/>
  <c r="CL1" i="46"/>
  <c r="CL4" i="46" s="1"/>
  <c r="CK14" i="46"/>
  <c r="CK18" i="46"/>
  <c r="CK36" i="46"/>
  <c r="CK11" i="46"/>
  <c r="CK17" i="46"/>
  <c r="CK54" i="46"/>
  <c r="CK50" i="46"/>
  <c r="CK27" i="46"/>
  <c r="CK13" i="46"/>
  <c r="CK35" i="46"/>
  <c r="CK56" i="46"/>
  <c r="CK9" i="46"/>
  <c r="CK44" i="46"/>
  <c r="CK5" i="46"/>
  <c r="CK46" i="46"/>
  <c r="CK57" i="46"/>
  <c r="CK30" i="46"/>
  <c r="CK29" i="46"/>
  <c r="CK25" i="46"/>
  <c r="CK16" i="46"/>
  <c r="CK21" i="46"/>
  <c r="CK42" i="46"/>
  <c r="CK38" i="46"/>
  <c r="CK53" i="46"/>
  <c r="CK47" i="46"/>
  <c r="CK24" i="46"/>
  <c r="CK10" i="46"/>
  <c r="CK37" i="46"/>
  <c r="CK55" i="46"/>
  <c r="CK49" i="46"/>
  <c r="CK26" i="46"/>
  <c r="CK28" i="46"/>
  <c r="CK33" i="46"/>
  <c r="CK31" i="46"/>
  <c r="CK20" i="46"/>
  <c r="CK15" i="46"/>
  <c r="CK8" i="46"/>
  <c r="CK32" i="46"/>
  <c r="CK40" i="46"/>
  <c r="CK12" i="46"/>
  <c r="CK23" i="46"/>
  <c r="CK7" i="46"/>
  <c r="CK58" i="46"/>
  <c r="CK52" i="46"/>
  <c r="CK34" i="46"/>
  <c r="CK51" i="46"/>
  <c r="CK19" i="46"/>
  <c r="CK39" i="46"/>
  <c r="CK41" i="46"/>
  <c r="CK43" i="46"/>
  <c r="CK22" i="46"/>
  <c r="CK6" i="46"/>
  <c r="CK48" i="46"/>
  <c r="CK45" i="46"/>
  <c r="CK2" i="46" l="1"/>
  <c r="CL85" i="46"/>
  <c r="CL83" i="46"/>
  <c r="CL88" i="46"/>
  <c r="CL82" i="46"/>
  <c r="CL86" i="46"/>
  <c r="CL87" i="46"/>
  <c r="CL84" i="46"/>
  <c r="CL78" i="46"/>
  <c r="CL77" i="46"/>
  <c r="CL81" i="46"/>
  <c r="CL80" i="46"/>
  <c r="CL75" i="46"/>
  <c r="CL76" i="46"/>
  <c r="CL79" i="46"/>
  <c r="CL59" i="46"/>
  <c r="CL63" i="46"/>
  <c r="CL61" i="46"/>
  <c r="CL62" i="46"/>
  <c r="CL73" i="46"/>
  <c r="CL64" i="46"/>
  <c r="CL65" i="46"/>
  <c r="CL66" i="46"/>
  <c r="CL67" i="46"/>
  <c r="CL71" i="46"/>
  <c r="CL74" i="46"/>
  <c r="CL60" i="46"/>
  <c r="CL68" i="46"/>
  <c r="CL70" i="46"/>
  <c r="CL72" i="46"/>
  <c r="CL69" i="46"/>
  <c r="CM1" i="46"/>
  <c r="CM4" i="46" s="1"/>
  <c r="CL9" i="46"/>
  <c r="CL37" i="46"/>
  <c r="CL14" i="46"/>
  <c r="CL13" i="46"/>
  <c r="CL22" i="46"/>
  <c r="CL34" i="46"/>
  <c r="CL5" i="46"/>
  <c r="CL48" i="46"/>
  <c r="CL24" i="46"/>
  <c r="CL56" i="46"/>
  <c r="CL44" i="46"/>
  <c r="CL17" i="46"/>
  <c r="CL41" i="46"/>
  <c r="CL20" i="46"/>
  <c r="CL54" i="46"/>
  <c r="CL45" i="46"/>
  <c r="CL26" i="46"/>
  <c r="CL28" i="46"/>
  <c r="CL46" i="46"/>
  <c r="CL52" i="46"/>
  <c r="CL30" i="46"/>
  <c r="CL11" i="46"/>
  <c r="CL23" i="46"/>
  <c r="CL49" i="46"/>
  <c r="CL8" i="46"/>
  <c r="CL50" i="46"/>
  <c r="CL16" i="46"/>
  <c r="CL55" i="46"/>
  <c r="CL29" i="46"/>
  <c r="CL21" i="46"/>
  <c r="CL40" i="46"/>
  <c r="CL32" i="46"/>
  <c r="CL12" i="46"/>
  <c r="CL51" i="46"/>
  <c r="CL42" i="46"/>
  <c r="CL43" i="46"/>
  <c r="CL27" i="46"/>
  <c r="CL36" i="46"/>
  <c r="CL58" i="46"/>
  <c r="CL33" i="46"/>
  <c r="CL25" i="46"/>
  <c r="CL15" i="46"/>
  <c r="CL39" i="46"/>
  <c r="CL53" i="46"/>
  <c r="CL57" i="46"/>
  <c r="CL6" i="46"/>
  <c r="CL10" i="46"/>
  <c r="CL19" i="46"/>
  <c r="CL18" i="46"/>
  <c r="CL35" i="46"/>
  <c r="CL38" i="46"/>
  <c r="CL47" i="46"/>
  <c r="CL31" i="46"/>
  <c r="CL7" i="46"/>
  <c r="CL2" i="46" l="1"/>
  <c r="CM82" i="46"/>
  <c r="CM85" i="46"/>
  <c r="CM87" i="46"/>
  <c r="CM88" i="46"/>
  <c r="CM84" i="46"/>
  <c r="CM86" i="46"/>
  <c r="CM83" i="46"/>
  <c r="CM80" i="46"/>
  <c r="CM79" i="46"/>
  <c r="CM81" i="46"/>
  <c r="CM76" i="46"/>
  <c r="CM75" i="46"/>
  <c r="CM77" i="46"/>
  <c r="CM78" i="46"/>
  <c r="CM74" i="46"/>
  <c r="CM72" i="46"/>
  <c r="CM59" i="46"/>
  <c r="CM62" i="46"/>
  <c r="CM60" i="46"/>
  <c r="CM63" i="46"/>
  <c r="CM61" i="46"/>
  <c r="CM66" i="46"/>
  <c r="CM71" i="46"/>
  <c r="CM64" i="46"/>
  <c r="CM68" i="46"/>
  <c r="CM73" i="46"/>
  <c r="CM69" i="46"/>
  <c r="CM67" i="46"/>
  <c r="CM70" i="46"/>
  <c r="CM65" i="46"/>
  <c r="CN1" i="46"/>
  <c r="CN4" i="46" s="1"/>
  <c r="CM9" i="46"/>
  <c r="CM21" i="46"/>
  <c r="CM56" i="46"/>
  <c r="CM33" i="46"/>
  <c r="CM29" i="46"/>
  <c r="CM11" i="46"/>
  <c r="CM6" i="46"/>
  <c r="CM32" i="46"/>
  <c r="CM24" i="46"/>
  <c r="CM52" i="46"/>
  <c r="CM43" i="46"/>
  <c r="CM30" i="46"/>
  <c r="CM36" i="46"/>
  <c r="CM13" i="46"/>
  <c r="CM55" i="46"/>
  <c r="CM53" i="46"/>
  <c r="CM37" i="46"/>
  <c r="CM58" i="46"/>
  <c r="CM19" i="46"/>
  <c r="CM54" i="46"/>
  <c r="CM14" i="46"/>
  <c r="CM7" i="46"/>
  <c r="CM18" i="46"/>
  <c r="CM46" i="46"/>
  <c r="CM17" i="46"/>
  <c r="CM22" i="46"/>
  <c r="CM27" i="46"/>
  <c r="CM49" i="46"/>
  <c r="CM31" i="46"/>
  <c r="CM34" i="46"/>
  <c r="CM12" i="46"/>
  <c r="CM8" i="46"/>
  <c r="CM26" i="46"/>
  <c r="CM25" i="46"/>
  <c r="CM51" i="46"/>
  <c r="CM44" i="46"/>
  <c r="CM57" i="46"/>
  <c r="CM42" i="46"/>
  <c r="CM20" i="46"/>
  <c r="CM10" i="46"/>
  <c r="CM5" i="46"/>
  <c r="CM50" i="46"/>
  <c r="CM39" i="46"/>
  <c r="CM45" i="46"/>
  <c r="CM47" i="46"/>
  <c r="CM16" i="46"/>
  <c r="CM40" i="46"/>
  <c r="CM41" i="46"/>
  <c r="CM15" i="46"/>
  <c r="CM28" i="46"/>
  <c r="CM38" i="46"/>
  <c r="CM35" i="46"/>
  <c r="CM23" i="46"/>
  <c r="CM48" i="46"/>
  <c r="CM2" i="46" l="1"/>
  <c r="CN86" i="46"/>
  <c r="CN85" i="46"/>
  <c r="CN82" i="46"/>
  <c r="CN84" i="46"/>
  <c r="CN88" i="46"/>
  <c r="CN83" i="46"/>
  <c r="CN87" i="46"/>
  <c r="CN79" i="46"/>
  <c r="CN78" i="46"/>
  <c r="CN80" i="46"/>
  <c r="CN77" i="46"/>
  <c r="CN81" i="46"/>
  <c r="CN76" i="46"/>
  <c r="CN75" i="46"/>
  <c r="CN68" i="46"/>
  <c r="CN62" i="46"/>
  <c r="CN71" i="46"/>
  <c r="CN66" i="46"/>
  <c r="CN67" i="46"/>
  <c r="CN61" i="46"/>
  <c r="CN65" i="46"/>
  <c r="CN73" i="46"/>
  <c r="CN63" i="46"/>
  <c r="CN64" i="46"/>
  <c r="CN72" i="46"/>
  <c r="CN59" i="46"/>
  <c r="CN60" i="46"/>
  <c r="CN69" i="46"/>
  <c r="CN74" i="46"/>
  <c r="CN70" i="46"/>
  <c r="CO1" i="46"/>
  <c r="CO4" i="46" s="1"/>
  <c r="CN19" i="46"/>
  <c r="CN18" i="46"/>
  <c r="CN35" i="46"/>
  <c r="CN20" i="46"/>
  <c r="CN12" i="46"/>
  <c r="CN25" i="46"/>
  <c r="CN7" i="46"/>
  <c r="CN10" i="46"/>
  <c r="CN22" i="46"/>
  <c r="CN52" i="46"/>
  <c r="CN13" i="46"/>
  <c r="CN33" i="46"/>
  <c r="CN49" i="46"/>
  <c r="CN34" i="46"/>
  <c r="CN43" i="46"/>
  <c r="CN55" i="46"/>
  <c r="CN56" i="46"/>
  <c r="CN21" i="46"/>
  <c r="CN27" i="46"/>
  <c r="CN29" i="46"/>
  <c r="CN24" i="46"/>
  <c r="CN47" i="46"/>
  <c r="CN54" i="46"/>
  <c r="CN14" i="46"/>
  <c r="CN9" i="46"/>
  <c r="CN41" i="46"/>
  <c r="CN31" i="46"/>
  <c r="CN37" i="46"/>
  <c r="CN28" i="46"/>
  <c r="CN44" i="46"/>
  <c r="CN36" i="46"/>
  <c r="CN42" i="46"/>
  <c r="CN53" i="46"/>
  <c r="CN48" i="46"/>
  <c r="CN40" i="46"/>
  <c r="CN51" i="46"/>
  <c r="CN39" i="46"/>
  <c r="CN32" i="46"/>
  <c r="CN15" i="46"/>
  <c r="CN8" i="46"/>
  <c r="CN45" i="46"/>
  <c r="CN23" i="46"/>
  <c r="CN16" i="46"/>
  <c r="CN46" i="46"/>
  <c r="CN57" i="46"/>
  <c r="CN58" i="46"/>
  <c r="CN17" i="46"/>
  <c r="CN5" i="46"/>
  <c r="CN30" i="46"/>
  <c r="CN38" i="46"/>
  <c r="CN50" i="46"/>
  <c r="CN6" i="46"/>
  <c r="CN26" i="46"/>
  <c r="CN11" i="46"/>
  <c r="CN2" i="46" l="1"/>
  <c r="CO85" i="46"/>
  <c r="CO84" i="46"/>
  <c r="CO88" i="46"/>
  <c r="CO82" i="46"/>
  <c r="CO83" i="46"/>
  <c r="CO86" i="46"/>
  <c r="CO87" i="46"/>
  <c r="CO78" i="46"/>
  <c r="CO79" i="46"/>
  <c r="CO76" i="46"/>
  <c r="CO77" i="46"/>
  <c r="CO80" i="46"/>
  <c r="CO81" i="46"/>
  <c r="CO75" i="46"/>
  <c r="CO71" i="46"/>
  <c r="CO70" i="46"/>
  <c r="CO72" i="46"/>
  <c r="CO65" i="46"/>
  <c r="CO61" i="46"/>
  <c r="CO62" i="46"/>
  <c r="CO60" i="46"/>
  <c r="CO64" i="46"/>
  <c r="CO66" i="46"/>
  <c r="CO69" i="46"/>
  <c r="CO63" i="46"/>
  <c r="CO73" i="46"/>
  <c r="CO59" i="46"/>
  <c r="CO67" i="46"/>
  <c r="CO74" i="46"/>
  <c r="CO68" i="46"/>
  <c r="CP1" i="46"/>
  <c r="CP4" i="46" s="1"/>
  <c r="CO8" i="46"/>
  <c r="CO51" i="46"/>
  <c r="CO46" i="46"/>
  <c r="CO31" i="46"/>
  <c r="CO20" i="46"/>
  <c r="CO14" i="46"/>
  <c r="CO12" i="46"/>
  <c r="CO5" i="46"/>
  <c r="CO25" i="46"/>
  <c r="CO30" i="46"/>
  <c r="CO22" i="46"/>
  <c r="CO10" i="46"/>
  <c r="CO45" i="46"/>
  <c r="CO17" i="46"/>
  <c r="CO55" i="46"/>
  <c r="CO33" i="46"/>
  <c r="CO18" i="46"/>
  <c r="CO16" i="46"/>
  <c r="CO29" i="46"/>
  <c r="CO28" i="46"/>
  <c r="CO54" i="46"/>
  <c r="CO47" i="46"/>
  <c r="CO56" i="46"/>
  <c r="CO7" i="46"/>
  <c r="CO19" i="46"/>
  <c r="CO26" i="46"/>
  <c r="CO34" i="46"/>
  <c r="CO37" i="46"/>
  <c r="CO24" i="46"/>
  <c r="CO41" i="46"/>
  <c r="CO44" i="46"/>
  <c r="CO52" i="46"/>
  <c r="CO27" i="46"/>
  <c r="CO38" i="46"/>
  <c r="CO40" i="46"/>
  <c r="CO13" i="46"/>
  <c r="CO15" i="46"/>
  <c r="CO42" i="46"/>
  <c r="CO6" i="46"/>
  <c r="CO43" i="46"/>
  <c r="CO58" i="46"/>
  <c r="CO49" i="46"/>
  <c r="CO36" i="46"/>
  <c r="CO53" i="46"/>
  <c r="CO23" i="46"/>
  <c r="CO21" i="46"/>
  <c r="CO9" i="46"/>
  <c r="CO50" i="46"/>
  <c r="CO48" i="46"/>
  <c r="CO32" i="46"/>
  <c r="CO57" i="46"/>
  <c r="CO11" i="46"/>
  <c r="CO39" i="46"/>
  <c r="CO35" i="46"/>
  <c r="CO2" i="46" l="1"/>
  <c r="CP82" i="46"/>
  <c r="CP83" i="46"/>
  <c r="CP87" i="46"/>
  <c r="CP88" i="46"/>
  <c r="CP84" i="46"/>
  <c r="CP85" i="46"/>
  <c r="CP86" i="46"/>
  <c r="CP78" i="46"/>
  <c r="CP77" i="46"/>
  <c r="CP79" i="46"/>
  <c r="CP80" i="46"/>
  <c r="CP81" i="46"/>
  <c r="CP75" i="46"/>
  <c r="CP76" i="46"/>
  <c r="CP68" i="46"/>
  <c r="CP69" i="46"/>
  <c r="CP71" i="46"/>
  <c r="CP64" i="46"/>
  <c r="CP61" i="46"/>
  <c r="CP59" i="46"/>
  <c r="CP73" i="46"/>
  <c r="CP67" i="46"/>
  <c r="CP60" i="46"/>
  <c r="CP62" i="46"/>
  <c r="CP63" i="46"/>
  <c r="CP66" i="46"/>
  <c r="CP70" i="46"/>
  <c r="CP65" i="46"/>
  <c r="CP74" i="46"/>
  <c r="CP72" i="46"/>
  <c r="CQ1" i="46"/>
  <c r="CQ4" i="46" s="1"/>
  <c r="CP14" i="46"/>
  <c r="CP16" i="46"/>
  <c r="CP49" i="46"/>
  <c r="CP15" i="46"/>
  <c r="CP24" i="46"/>
  <c r="CP10" i="46"/>
  <c r="CP17" i="46"/>
  <c r="CP25" i="46"/>
  <c r="CP32" i="46"/>
  <c r="CP12" i="46"/>
  <c r="CP21" i="46"/>
  <c r="CP42" i="46"/>
  <c r="CP40" i="46"/>
  <c r="CP52" i="46"/>
  <c r="CP55" i="46"/>
  <c r="CP46" i="46"/>
  <c r="CP44" i="46"/>
  <c r="CP28" i="46"/>
  <c r="CP30" i="46"/>
  <c r="CP6" i="46"/>
  <c r="CP26" i="46"/>
  <c r="CP57" i="46"/>
  <c r="CP56" i="46"/>
  <c r="CP48" i="46"/>
  <c r="CP22" i="46"/>
  <c r="CP7" i="46"/>
  <c r="CP36" i="46"/>
  <c r="CP35" i="46"/>
  <c r="CP45" i="46"/>
  <c r="CP13" i="46"/>
  <c r="CP43" i="46"/>
  <c r="CP53" i="46"/>
  <c r="CP31" i="46"/>
  <c r="CP27" i="46"/>
  <c r="CP51" i="46"/>
  <c r="CP33" i="46"/>
  <c r="CP47" i="46"/>
  <c r="CP34" i="46"/>
  <c r="CP38" i="46"/>
  <c r="CP9" i="46"/>
  <c r="CP20" i="46"/>
  <c r="CP29" i="46"/>
  <c r="CP41" i="46"/>
  <c r="CP18" i="46"/>
  <c r="CP50" i="46"/>
  <c r="CP54" i="46"/>
  <c r="CP58" i="46"/>
  <c r="CP23" i="46"/>
  <c r="CP5" i="46"/>
  <c r="CP8" i="46"/>
  <c r="CP37" i="46"/>
  <c r="CP39" i="46"/>
  <c r="CP11" i="46"/>
  <c r="CP19" i="46"/>
  <c r="CP2" i="46" l="1"/>
  <c r="CQ82" i="46"/>
  <c r="CQ87" i="46"/>
  <c r="CQ84" i="46"/>
  <c r="CQ86" i="46"/>
  <c r="CQ85" i="46"/>
  <c r="CQ88" i="46"/>
  <c r="CQ83" i="46"/>
  <c r="CQ80" i="46"/>
  <c r="CQ79" i="46"/>
  <c r="CQ76" i="46"/>
  <c r="CQ75" i="46"/>
  <c r="CQ77" i="46"/>
  <c r="CQ78" i="46"/>
  <c r="CQ81" i="46"/>
  <c r="CQ69" i="46"/>
  <c r="CQ68" i="46"/>
  <c r="CQ59" i="46"/>
  <c r="CQ60" i="46"/>
  <c r="CQ70" i="46"/>
  <c r="CQ63" i="46"/>
  <c r="CQ65" i="46"/>
  <c r="CQ67" i="46"/>
  <c r="CQ61" i="46"/>
  <c r="CQ64" i="46"/>
  <c r="CQ62" i="46"/>
  <c r="CQ66" i="46"/>
  <c r="CQ73" i="46"/>
  <c r="CQ74" i="46"/>
  <c r="CQ72" i="46"/>
  <c r="CQ71" i="46"/>
  <c r="CR1" i="46"/>
  <c r="CR4" i="46" s="1"/>
  <c r="CQ23" i="46"/>
  <c r="CQ54" i="46"/>
  <c r="CQ22" i="46"/>
  <c r="CQ25" i="46"/>
  <c r="CQ14" i="46"/>
  <c r="CQ46" i="46"/>
  <c r="CQ19" i="46"/>
  <c r="CQ13" i="46"/>
  <c r="CQ8" i="46"/>
  <c r="CQ11" i="46"/>
  <c r="CQ41" i="46"/>
  <c r="CQ26" i="46"/>
  <c r="CQ17" i="46"/>
  <c r="CQ27" i="46"/>
  <c r="CQ33" i="46"/>
  <c r="CQ21" i="46"/>
  <c r="CQ47" i="46"/>
  <c r="CQ49" i="46"/>
  <c r="CQ43" i="46"/>
  <c r="CQ10" i="46"/>
  <c r="CQ20" i="46"/>
  <c r="CQ52" i="46"/>
  <c r="CQ24" i="46"/>
  <c r="CQ18" i="46"/>
  <c r="CQ30" i="46"/>
  <c r="CQ57" i="46"/>
  <c r="CQ9" i="46"/>
  <c r="CQ34" i="46"/>
  <c r="CQ48" i="46"/>
  <c r="CQ38" i="46"/>
  <c r="CQ16" i="46"/>
  <c r="CQ28" i="46"/>
  <c r="CQ35" i="46"/>
  <c r="CQ42" i="46"/>
  <c r="CQ55" i="46"/>
  <c r="CQ36" i="46"/>
  <c r="CQ44" i="46"/>
  <c r="CQ50" i="46"/>
  <c r="CQ15" i="46"/>
  <c r="CQ53" i="46"/>
  <c r="CQ7" i="46"/>
  <c r="CQ58" i="46"/>
  <c r="CQ37" i="46"/>
  <c r="CQ29" i="46"/>
  <c r="CQ40" i="46"/>
  <c r="CQ6" i="46"/>
  <c r="CQ51" i="46"/>
  <c r="CQ5" i="46"/>
  <c r="CQ32" i="46"/>
  <c r="CQ56" i="46"/>
  <c r="CQ39" i="46"/>
  <c r="CQ12" i="46"/>
  <c r="CQ45" i="46"/>
  <c r="CQ31" i="46"/>
  <c r="CQ2" i="46" l="1"/>
  <c r="CR82" i="46"/>
  <c r="CR86" i="46"/>
  <c r="CR88" i="46"/>
  <c r="CR85" i="46"/>
  <c r="CR87" i="46"/>
  <c r="CR83" i="46"/>
  <c r="CR84" i="46"/>
  <c r="CR79" i="46"/>
  <c r="CR78" i="46"/>
  <c r="CR76" i="46"/>
  <c r="CR77" i="46"/>
  <c r="CR80" i="46"/>
  <c r="CR75" i="46"/>
  <c r="CR81" i="46"/>
  <c r="CR69" i="46"/>
  <c r="CR62" i="46"/>
  <c r="CR68" i="46"/>
  <c r="CR59" i="46"/>
  <c r="CR63" i="46"/>
  <c r="CR73" i="46"/>
  <c r="CR61" i="46"/>
  <c r="CR64" i="46"/>
  <c r="CR60" i="46"/>
  <c r="CR67" i="46"/>
  <c r="CR65" i="46"/>
  <c r="CR71" i="46"/>
  <c r="CR74" i="46"/>
  <c r="CR66" i="46"/>
  <c r="CR70" i="46"/>
  <c r="CR72" i="46"/>
  <c r="CS1" i="46"/>
  <c r="CR13" i="46"/>
  <c r="CR16" i="46"/>
  <c r="CR28" i="46"/>
  <c r="CR29" i="46"/>
  <c r="CR31" i="46"/>
  <c r="CR43" i="46"/>
  <c r="CR45" i="46"/>
  <c r="CR5" i="46"/>
  <c r="CR48" i="46"/>
  <c r="CR39" i="46"/>
  <c r="CR20" i="46"/>
  <c r="CR50" i="46"/>
  <c r="CR40" i="46"/>
  <c r="CR38" i="46"/>
  <c r="CR55" i="46"/>
  <c r="CR49" i="46"/>
  <c r="CR10" i="46"/>
  <c r="CR30" i="46"/>
  <c r="CR34" i="46"/>
  <c r="CR53" i="46"/>
  <c r="CR51" i="46"/>
  <c r="CR58" i="46"/>
  <c r="CR52" i="46"/>
  <c r="CR54" i="46"/>
  <c r="CR6" i="46"/>
  <c r="CR21" i="46"/>
  <c r="CR7" i="46"/>
  <c r="CR25" i="46"/>
  <c r="CR17" i="46"/>
  <c r="CR12" i="46"/>
  <c r="CR46" i="46"/>
  <c r="CR8" i="46"/>
  <c r="CR14" i="46"/>
  <c r="CR47" i="46"/>
  <c r="CR37" i="46"/>
  <c r="CR57" i="46"/>
  <c r="CR36" i="46"/>
  <c r="CR26" i="46"/>
  <c r="CR22" i="46"/>
  <c r="CR41" i="46"/>
  <c r="CR27" i="46"/>
  <c r="CR35" i="46"/>
  <c r="CR15" i="46"/>
  <c r="CR42" i="46"/>
  <c r="CR24" i="46"/>
  <c r="CR23" i="46"/>
  <c r="CR33" i="46"/>
  <c r="CR11" i="46"/>
  <c r="CR19" i="46"/>
  <c r="CR56" i="46"/>
  <c r="CR44" i="46"/>
  <c r="CR18" i="46"/>
  <c r="CR9" i="46"/>
  <c r="CR32" i="46"/>
  <c r="CR2" i="46" l="1"/>
  <c r="CT1" i="46"/>
  <c r="CT4" i="46" s="1"/>
  <c r="CS4" i="46"/>
  <c r="CS85" i="46" l="1"/>
  <c r="CS82" i="46"/>
  <c r="CS83" i="46"/>
  <c r="CS84" i="46"/>
  <c r="CS88" i="46"/>
  <c r="CS86" i="46"/>
  <c r="CS87" i="46"/>
  <c r="CT84" i="46"/>
  <c r="CT87" i="46"/>
  <c r="CT82" i="46"/>
  <c r="CV82" i="46" s="1"/>
  <c r="CT88" i="46"/>
  <c r="CT85" i="46"/>
  <c r="CT83" i="46"/>
  <c r="CT86" i="46"/>
  <c r="CS78" i="46"/>
  <c r="CS80" i="46"/>
  <c r="CS76" i="46"/>
  <c r="CS77" i="46"/>
  <c r="CS75" i="46"/>
  <c r="CS79" i="46"/>
  <c r="CS81" i="46"/>
  <c r="CT75" i="46"/>
  <c r="CT81" i="46"/>
  <c r="CT77" i="46"/>
  <c r="CT78" i="46"/>
  <c r="CT79" i="46"/>
  <c r="CT76" i="46"/>
  <c r="CT80" i="46"/>
  <c r="CS68" i="46"/>
  <c r="CS61" i="46"/>
  <c r="CS62" i="46"/>
  <c r="CS59" i="46"/>
  <c r="CS65" i="46"/>
  <c r="CS67" i="46"/>
  <c r="CS73" i="46"/>
  <c r="CS60" i="46"/>
  <c r="CS63" i="46"/>
  <c r="CS64" i="46"/>
  <c r="CS66" i="46"/>
  <c r="CS69" i="46"/>
  <c r="CS71" i="46"/>
  <c r="CS70" i="46"/>
  <c r="CS74" i="46"/>
  <c r="CS72" i="46"/>
  <c r="CT60" i="46"/>
  <c r="CT63" i="46"/>
  <c r="CT59" i="46"/>
  <c r="CT74" i="46"/>
  <c r="CT73" i="46"/>
  <c r="CT62" i="46"/>
  <c r="CT61" i="46"/>
  <c r="CT67" i="46"/>
  <c r="CT69" i="46"/>
  <c r="CT65" i="46"/>
  <c r="CT66" i="46"/>
  <c r="CT71" i="46"/>
  <c r="CT72" i="46"/>
  <c r="CT70" i="46"/>
  <c r="CV70" i="46" s="1"/>
  <c r="CT68" i="46"/>
  <c r="CT64" i="46"/>
  <c r="CT43" i="46"/>
  <c r="CS5" i="46"/>
  <c r="CS17" i="46"/>
  <c r="CS47" i="46"/>
  <c r="CS36" i="46"/>
  <c r="CS43" i="46"/>
  <c r="CS55" i="46"/>
  <c r="CT7" i="46"/>
  <c r="CT8" i="46"/>
  <c r="CT25" i="46"/>
  <c r="CT55" i="46"/>
  <c r="CS22" i="46"/>
  <c r="CS26" i="46"/>
  <c r="CS46" i="46"/>
  <c r="CS33" i="46"/>
  <c r="CT10" i="46"/>
  <c r="CT26" i="46"/>
  <c r="CS23" i="46"/>
  <c r="CT37" i="46"/>
  <c r="CT18" i="46"/>
  <c r="CT47" i="46"/>
  <c r="CT31" i="46"/>
  <c r="CT30" i="46"/>
  <c r="CT56" i="46"/>
  <c r="CT27" i="46"/>
  <c r="CT57" i="46"/>
  <c r="CS21" i="46"/>
  <c r="CS53" i="46"/>
  <c r="CS42" i="46"/>
  <c r="CS52" i="46"/>
  <c r="CS25" i="46"/>
  <c r="CS28" i="46"/>
  <c r="CS29" i="46"/>
  <c r="CT9" i="46"/>
  <c r="CS31" i="46"/>
  <c r="CS54" i="46"/>
  <c r="CS12" i="46"/>
  <c r="CT16" i="46"/>
  <c r="CT21" i="46"/>
  <c r="CT36" i="46"/>
  <c r="CS51" i="46"/>
  <c r="CT35" i="46"/>
  <c r="CT44" i="46"/>
  <c r="CT38" i="46"/>
  <c r="CT34" i="46"/>
  <c r="CT41" i="46"/>
  <c r="CT29" i="46"/>
  <c r="CT19" i="46"/>
  <c r="CS40" i="46"/>
  <c r="CS34" i="46"/>
  <c r="CS8" i="46"/>
  <c r="CS13" i="46"/>
  <c r="CS9" i="46"/>
  <c r="CT52" i="46"/>
  <c r="CV52" i="46" s="1"/>
  <c r="CT58" i="46"/>
  <c r="CT46" i="46"/>
  <c r="CS58" i="46"/>
  <c r="CT28" i="46"/>
  <c r="CT53" i="46"/>
  <c r="CT6" i="46"/>
  <c r="CT14" i="46"/>
  <c r="CT20" i="46"/>
  <c r="CT39" i="46"/>
  <c r="CT12" i="46"/>
  <c r="CT15" i="46"/>
  <c r="CS6" i="46"/>
  <c r="CS20" i="46"/>
  <c r="CT33" i="46"/>
  <c r="CT23" i="46"/>
  <c r="CT49" i="46"/>
  <c r="CT51" i="46"/>
  <c r="CS41" i="46"/>
  <c r="CT17" i="46"/>
  <c r="CT22" i="46"/>
  <c r="CS30" i="46"/>
  <c r="CS27" i="46"/>
  <c r="CS49" i="46"/>
  <c r="CS48" i="46"/>
  <c r="CS24" i="46"/>
  <c r="CT32" i="46"/>
  <c r="CT48" i="46"/>
  <c r="CT50" i="46"/>
  <c r="CS19" i="46"/>
  <c r="CT54" i="46"/>
  <c r="CV54" i="46" s="1"/>
  <c r="CS56" i="46"/>
  <c r="CS39" i="46"/>
  <c r="CS37" i="46"/>
  <c r="CS50" i="46"/>
  <c r="CS16" i="46"/>
  <c r="CS14" i="46"/>
  <c r="CT42" i="46"/>
  <c r="CT40" i="46"/>
  <c r="CT5" i="46"/>
  <c r="CS35" i="46"/>
  <c r="CS32" i="46"/>
  <c r="CS44" i="46"/>
  <c r="CS57" i="46"/>
  <c r="CT45" i="46"/>
  <c r="CT13" i="46"/>
  <c r="CS15" i="46"/>
  <c r="CS10" i="46"/>
  <c r="CS11" i="46"/>
  <c r="CS38" i="46"/>
  <c r="CS18" i="46"/>
  <c r="CT11" i="46"/>
  <c r="CS45" i="46"/>
  <c r="CT24" i="46"/>
  <c r="CS7" i="46"/>
  <c r="CV86" i="46" l="1"/>
  <c r="CV66" i="46"/>
  <c r="CV33" i="46"/>
  <c r="CV46" i="46"/>
  <c r="CV28" i="46"/>
  <c r="CV17" i="46"/>
  <c r="CV88" i="46"/>
  <c r="CV73" i="46"/>
  <c r="CV72" i="46"/>
  <c r="CV42" i="46"/>
  <c r="CV12" i="46"/>
  <c r="CV36" i="46"/>
  <c r="CV65" i="46"/>
  <c r="CV79" i="46"/>
  <c r="CV83" i="46"/>
  <c r="CV87" i="46"/>
  <c r="CV40" i="46"/>
  <c r="CV85" i="46"/>
  <c r="CV62" i="46"/>
  <c r="CV78" i="46"/>
  <c r="CV21" i="46"/>
  <c r="CV60" i="46"/>
  <c r="CV63" i="46"/>
  <c r="CV5" i="46"/>
  <c r="CV23" i="46"/>
  <c r="CV48" i="46"/>
  <c r="CV67" i="46"/>
  <c r="CV34" i="46"/>
  <c r="CV24" i="46"/>
  <c r="CV13" i="46"/>
  <c r="CV53" i="46"/>
  <c r="CV59" i="46"/>
  <c r="CV81" i="46"/>
  <c r="CV22" i="46"/>
  <c r="CV69" i="46"/>
  <c r="CV64" i="46"/>
  <c r="CV80" i="46"/>
  <c r="CV51" i="46"/>
  <c r="CV58" i="46"/>
  <c r="CV29" i="46"/>
  <c r="CV68" i="46"/>
  <c r="CV61" i="46"/>
  <c r="CV76" i="46"/>
  <c r="CV47" i="46"/>
  <c r="CV6" i="46"/>
  <c r="CV38" i="46"/>
  <c r="CV18" i="46"/>
  <c r="CV71" i="46"/>
  <c r="CV74" i="46"/>
  <c r="CV77" i="46"/>
  <c r="CV84" i="46"/>
  <c r="CV44" i="46"/>
  <c r="CV37" i="46"/>
  <c r="CV55" i="46"/>
  <c r="CV45" i="46"/>
  <c r="CV50" i="46"/>
  <c r="CV35" i="46"/>
  <c r="CV9" i="46"/>
  <c r="CV57" i="46"/>
  <c r="CV25" i="46"/>
  <c r="CV75" i="46"/>
  <c r="CV11" i="46"/>
  <c r="CV15" i="46"/>
  <c r="CV27" i="46"/>
  <c r="CV26" i="46"/>
  <c r="CV8" i="46"/>
  <c r="CV43" i="46"/>
  <c r="CV32" i="46"/>
  <c r="CV19" i="46"/>
  <c r="CV56" i="46"/>
  <c r="CV10" i="46"/>
  <c r="CV7" i="46"/>
  <c r="CV39" i="46"/>
  <c r="CV30" i="46"/>
  <c r="CV49" i="46"/>
  <c r="CV20" i="46"/>
  <c r="CV41" i="46"/>
  <c r="CV16" i="46"/>
  <c r="CV31" i="46"/>
  <c r="CV14" i="46"/>
  <c r="CS2" i="46"/>
  <c r="CT2"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D62" authorId="0" shapeId="0" xr:uid="{00000000-0006-0000-0400-000001000000}">
      <text>
        <r>
          <rPr>
            <b/>
            <sz val="9"/>
            <color indexed="81"/>
            <rFont val="Tahoma"/>
            <family val="2"/>
          </rPr>
          <t>David:</t>
        </r>
        <r>
          <rPr>
            <sz val="9"/>
            <color indexed="81"/>
            <rFont val="Tahoma"/>
            <family val="2"/>
          </rPr>
          <t xml:space="preserve">
Was 0.5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Y3" authorId="0" shapeId="0" xr:uid="{482BCA3C-62AA-4C4F-AB83-EA0BCE9F9E2C}">
      <text>
        <r>
          <rPr>
            <b/>
            <sz val="9"/>
            <color indexed="81"/>
            <rFont val="Tahoma"/>
            <family val="2"/>
          </rPr>
          <t>David Reddy:</t>
        </r>
        <r>
          <rPr>
            <sz val="9"/>
            <color indexed="81"/>
            <rFont val="Tahoma"/>
            <family val="2"/>
          </rPr>
          <t xml:space="preserve">
Line Feed (Char(10))</t>
        </r>
      </text>
    </comment>
    <comment ref="M6" authorId="0" shapeId="0" xr:uid="{20195DF7-3C29-4BCE-8EBE-ACE7365628E0}">
      <text>
        <r>
          <rPr>
            <b/>
            <sz val="9"/>
            <color indexed="81"/>
            <rFont val="Tahoma"/>
            <family val="2"/>
          </rPr>
          <t>David Reddy:</t>
        </r>
        <r>
          <rPr>
            <sz val="9"/>
            <color indexed="81"/>
            <rFont val="Tahoma"/>
            <family val="2"/>
          </rPr>
          <t xml:space="preserve">
IfVentSpcFunc occupancy is 0, then use SpcFunc occupancy
</t>
        </r>
      </text>
    </comment>
    <comment ref="O6" authorId="0" shapeId="0" xr:uid="{22670B1B-7F56-4EEB-9D60-30C3661BF3F9}">
      <text>
        <r>
          <rPr>
            <b/>
            <sz val="9"/>
            <color indexed="81"/>
            <rFont val="Tahoma"/>
            <family val="2"/>
          </rPr>
          <t>David Reddy:</t>
        </r>
        <r>
          <rPr>
            <sz val="9"/>
            <color indexed="81"/>
            <rFont val="Tahoma"/>
            <family val="2"/>
          </rPr>
          <t xml:space="preserve">
This is the VentPerPerson assumed in rules for modeling DCV</t>
        </r>
      </text>
    </comment>
    <comment ref="P6" authorId="0" shapeId="0" xr:uid="{64C05C0E-86F3-41A7-954E-C0037B56AA7C}">
      <text>
        <r>
          <rPr>
            <b/>
            <sz val="9"/>
            <color indexed="81"/>
            <rFont val="Tahoma"/>
            <family val="2"/>
          </rPr>
          <t>David Reddy:</t>
        </r>
        <r>
          <rPr>
            <sz val="9"/>
            <color indexed="81"/>
            <rFont val="Tahoma"/>
            <family val="2"/>
          </rPr>
          <t xml:space="preserve">
Highlighted values are greater than the Ra defined in VentSpcFunc table</t>
        </r>
      </text>
    </comment>
  </commentList>
</comments>
</file>

<file path=xl/sharedStrings.xml><?xml version="1.0" encoding="utf-8"?>
<sst xmlns="http://schemas.openxmlformats.org/spreadsheetml/2006/main" count="3237" uniqueCount="1131">
  <si>
    <t>per person</t>
  </si>
  <si>
    <t>Lighting</t>
  </si>
  <si>
    <t>Classroom Building</t>
  </si>
  <si>
    <t>Corridors, Restrooms, Stairs, and Support Areas</t>
  </si>
  <si>
    <t>Dry Cleaning (Coin Operated)</t>
  </si>
  <si>
    <t>Dry Cleaning (Full Service Commercial)</t>
  </si>
  <si>
    <t>Housing, Public and Common Areas: Multi-family, Dormitory</t>
  </si>
  <si>
    <t>Laboratory, Scientific</t>
  </si>
  <si>
    <t>Laundry</t>
  </si>
  <si>
    <t>Library, Reading Areas</t>
  </si>
  <si>
    <t>Library, Stacks</t>
  </si>
  <si>
    <t>Lobby, Hotel</t>
  </si>
  <si>
    <t>Lobby, Main Entry</t>
  </si>
  <si>
    <t>Locker/Dressing Room</t>
  </si>
  <si>
    <t>Medical and Clinical Care</t>
  </si>
  <si>
    <t>Police Station and Fire Station</t>
  </si>
  <si>
    <t>Retail Merchandise Sales, Wholesale Showroom (Note 10)</t>
  </si>
  <si>
    <t>Transportation Function (Note 10)</t>
  </si>
  <si>
    <t>Waiting Area</t>
  </si>
  <si>
    <t>W/ft²</t>
  </si>
  <si>
    <t>Sports Arena, Indoor Playing Area</t>
  </si>
  <si>
    <t>Ventilation</t>
  </si>
  <si>
    <t>Hot water</t>
  </si>
  <si>
    <t>Btu/h per person</t>
  </si>
  <si>
    <t>Latent heat</t>
  </si>
  <si>
    <t>Sensible heat</t>
  </si>
  <si>
    <t>People</t>
  </si>
  <si>
    <t>Religious Worship Area (Note 10)</t>
  </si>
  <si>
    <t xml:space="preserve">Auto Repair Area </t>
  </si>
  <si>
    <t>Beauty Salon Area</t>
  </si>
  <si>
    <t>Classrooms, Lecture, Training, Vocational Areas</t>
  </si>
  <si>
    <t>Civic Meeting Place Area (Note 10)</t>
  </si>
  <si>
    <t>Commercial and Industrial Storage Areas (conditioned or unconditioned)</t>
  </si>
  <si>
    <t>Commercial and Industrial Storage Areas (refrigerated)</t>
  </si>
  <si>
    <t>Electrical, Mechanical, Telephone Rooms</t>
  </si>
  <si>
    <t>Exercise Center, Gymnasium Areas</t>
  </si>
  <si>
    <t>Auditorium Building</t>
  </si>
  <si>
    <t>Convention Center Building</t>
  </si>
  <si>
    <r>
      <t>Grocery Store</t>
    </r>
    <r>
      <rPr>
        <sz val="10"/>
        <rFont val="Arial"/>
        <family val="2"/>
      </rPr>
      <t xml:space="preserve"> Buildings</t>
    </r>
  </si>
  <si>
    <t>Library Building</t>
  </si>
  <si>
    <t>Medical Building/Clinic Building</t>
  </si>
  <si>
    <t>Office Building</t>
  </si>
  <si>
    <t>Parking Garage Building</t>
  </si>
  <si>
    <t>School Building</t>
  </si>
  <si>
    <t>Theater Building</t>
  </si>
  <si>
    <t>Financial Transaction Area</t>
  </si>
  <si>
    <t>General Commercial and Industrial Work Areas, Low Bay</t>
  </si>
  <si>
    <t>General Commercial and Industrial Work Areas, High Bay</t>
  </si>
  <si>
    <t>General Commercial and Industrial Work Areas, Precision</t>
  </si>
  <si>
    <t>2013 NACM Space Type</t>
  </si>
  <si>
    <t>2013 NACM</t>
  </si>
  <si>
    <t># per 1000 ft²</t>
  </si>
  <si>
    <t>CFM/ft²</t>
  </si>
  <si>
    <t>Parking Garage Area Daylight Adaptation Zones</t>
  </si>
  <si>
    <t>Schedule</t>
  </si>
  <si>
    <t>Assembly</t>
  </si>
  <si>
    <t>School</t>
  </si>
  <si>
    <t>Warehouse</t>
  </si>
  <si>
    <t>Office</t>
  </si>
  <si>
    <t>Health</t>
  </si>
  <si>
    <t>Parking</t>
  </si>
  <si>
    <t>Restaurant</t>
  </si>
  <si>
    <t>Retail</t>
  </si>
  <si>
    <t xml:space="preserve"> </t>
  </si>
  <si>
    <t>Parking Garage Building, Parking Area</t>
  </si>
  <si>
    <t>All Others (including unleased tenant space in multi-tenant facilities)</t>
  </si>
  <si>
    <t>Videoconferencing Studio (Note S1)</t>
  </si>
  <si>
    <t>Refrig Load</t>
  </si>
  <si>
    <t>W/ft2</t>
  </si>
  <si>
    <t>Gas Appl Load</t>
  </si>
  <si>
    <t>Btu/h-ft2</t>
  </si>
  <si>
    <t>note 9</t>
  </si>
  <si>
    <t>Note 9 - Receptacle Load shall be specified by the user.</t>
  </si>
  <si>
    <t>Load W/ft²</t>
  </si>
  <si>
    <t>Receptacle</t>
  </si>
  <si>
    <t>Laboratory, Equipment Room</t>
  </si>
  <si>
    <t>Illuminance Setpoint for Daylighting</t>
  </si>
  <si>
    <t>Primary Sidelit Daylighting Zone Setpoint Adjustment Factor</t>
  </si>
  <si>
    <t>Secondary Sidelit Daylighting Zone Setpoint Adjustment Factor</t>
  </si>
  <si>
    <t>Gas Equipment Power</t>
  </si>
  <si>
    <t>Data</t>
  </si>
  <si>
    <t>Manufacturing</t>
  </si>
  <si>
    <t>ResidentialLiving</t>
  </si>
  <si>
    <t>ResidentialCommon</t>
  </si>
  <si>
    <t>Laboratory</t>
  </si>
  <si>
    <t>Min (lux)</t>
  </si>
  <si>
    <t>Max (lux)</t>
  </si>
  <si>
    <t>Hotel/Motel Guest Room (Note 9)</t>
  </si>
  <si>
    <t>High-Rise Residential Living Spaces (Note 9)</t>
  </si>
  <si>
    <t>HVACAvail</t>
  </si>
  <si>
    <t>Infiltration</t>
  </si>
  <si>
    <t>Refrigeration</t>
  </si>
  <si>
    <t>GasEquip</t>
  </si>
  <si>
    <t>Lights</t>
  </si>
  <si>
    <t>Occupancy</t>
  </si>
  <si>
    <t>ENDTABLE</t>
  </si>
  <si>
    <t>//</t>
  </si>
  <si>
    <t>Cooling Setpoint Schedule (F)</t>
  </si>
  <si>
    <t>Heating Setpoint Schedule (F)</t>
  </si>
  <si>
    <t>Availability Sched</t>
  </si>
  <si>
    <t>Infiltration Schedule</t>
  </si>
  <si>
    <t>Refrigeration Schedule</t>
  </si>
  <si>
    <t>lux</t>
  </si>
  <si>
    <t>Btu / occupant</t>
  </si>
  <si>
    <t>//SpaceBySpace</t>
  </si>
  <si>
    <t>ClgTstatSchRef</t>
  </si>
  <si>
    <t>HtgTstatSchRef</t>
  </si>
  <si>
    <t>AvailSchRef</t>
  </si>
  <si>
    <t>InfSchRef</t>
  </si>
  <si>
    <t>CommRfrgEqpSchRef</t>
  </si>
  <si>
    <t>ProcGasSchRef</t>
  </si>
  <si>
    <t>HotWtrHtgSchRef</t>
  </si>
  <si>
    <t>RecptSchRef</t>
  </si>
  <si>
    <t>OccSchRef</t>
  </si>
  <si>
    <t>CommRfrgEPD</t>
  </si>
  <si>
    <t>IntLPDReg</t>
  </si>
  <si>
    <t>RecptPwrDens</t>
  </si>
  <si>
    <t>OccLatHtRt</t>
  </si>
  <si>
    <t>OccSensHtRt</t>
  </si>
  <si>
    <t>OccDens</t>
  </si>
  <si>
    <t>ServiceHotWater</t>
  </si>
  <si>
    <t>Elevator</t>
  </si>
  <si>
    <t>Elevator Schedule</t>
  </si>
  <si>
    <t>ElevSchRef</t>
  </si>
  <si>
    <t>EscalSchRef</t>
  </si>
  <si>
    <t>Escalator Schedule</t>
  </si>
  <si>
    <t>Escalator</t>
  </si>
  <si>
    <t>OfficeElevator</t>
  </si>
  <si>
    <t>Gal/h per person</t>
  </si>
  <si>
    <t>WtrHtrTempSetptSchRef</t>
  </si>
  <si>
    <t>Water Heater Temperature Setpoint Schedule</t>
  </si>
  <si>
    <t>NA</t>
  </si>
  <si>
    <t>FuncType</t>
  </si>
  <si>
    <t>Occupancy Schedule</t>
  </si>
  <si>
    <t>Receptacle Schedule</t>
  </si>
  <si>
    <t>Hot Water Schedule</t>
  </si>
  <si>
    <t>Regulated Lighting Schedule</t>
  </si>
  <si>
    <t>Process Gas Schedule</t>
  </si>
  <si>
    <t>AssemblyOccupancy</t>
  </si>
  <si>
    <t>AssemblyReceptacle</t>
  </si>
  <si>
    <t>AssemblyLights</t>
  </si>
  <si>
    <t>AssemblyRefrigeration</t>
  </si>
  <si>
    <t>AssemblyInfiltration</t>
  </si>
  <si>
    <t>DataOccupancy</t>
  </si>
  <si>
    <t>DataReceptacle</t>
  </si>
  <si>
    <t>DataLights</t>
  </si>
  <si>
    <t>DataRefrigeration</t>
  </si>
  <si>
    <t>DataInfiltration</t>
  </si>
  <si>
    <t>HealthOccupancy</t>
  </si>
  <si>
    <t>HealthReceptacle</t>
  </si>
  <si>
    <t>HealthLights</t>
  </si>
  <si>
    <t>HealthRefrigeration</t>
  </si>
  <si>
    <t>HealthInfiltration</t>
  </si>
  <si>
    <t>ManufacturingOccupancy</t>
  </si>
  <si>
    <t>ManufacturingReceptacle</t>
  </si>
  <si>
    <t>ManufacturingLights</t>
  </si>
  <si>
    <t>ManufacturingRefrigeration</t>
  </si>
  <si>
    <t>ManufacturingInfiltration</t>
  </si>
  <si>
    <t>OfficeOccupancy</t>
  </si>
  <si>
    <t>OfficeReceptacle</t>
  </si>
  <si>
    <t>OfficeLights</t>
  </si>
  <si>
    <t>OfficeRefrigeration</t>
  </si>
  <si>
    <t>OfficeInfiltration</t>
  </si>
  <si>
    <t>ParkingOccupancy</t>
  </si>
  <si>
    <t>ParkingReceptacle</t>
  </si>
  <si>
    <t>ParkingLights</t>
  </si>
  <si>
    <t>ParkingRefrigeration</t>
  </si>
  <si>
    <t>ParkingInfiltration</t>
  </si>
  <si>
    <t>ResidentialCommonOccupancy</t>
  </si>
  <si>
    <t>ResidentialCommonReceptacle</t>
  </si>
  <si>
    <t>ResidentialCommonLights</t>
  </si>
  <si>
    <t>ResidentialCommonRefrigeration</t>
  </si>
  <si>
    <t>ResidentialCommonInfiltration</t>
  </si>
  <si>
    <t>ResidentialLivingOccupancy</t>
  </si>
  <si>
    <t>ResidentialLivingReceptacle</t>
  </si>
  <si>
    <t>ResidentialLivingLights</t>
  </si>
  <si>
    <t>ResidentialLivingRefrigeration</t>
  </si>
  <si>
    <t>ResidentialLivingInfiltration</t>
  </si>
  <si>
    <t>RestaurantOccupancy</t>
  </si>
  <si>
    <t>RestaurantReceptacle</t>
  </si>
  <si>
    <t>RestaurantLights</t>
  </si>
  <si>
    <t>RestaurantRefrigeration</t>
  </si>
  <si>
    <t>RestaurantInfiltration</t>
  </si>
  <si>
    <t>RetailOccupancy</t>
  </si>
  <si>
    <t>RetailReceptacle</t>
  </si>
  <si>
    <t>RetailLights</t>
  </si>
  <si>
    <t>RetailRefrigeration</t>
  </si>
  <si>
    <t>RetailInfiltration</t>
  </si>
  <si>
    <t>SchoolOccupancy</t>
  </si>
  <si>
    <t>SchoolReceptacle</t>
  </si>
  <si>
    <t>SchoolLights</t>
  </si>
  <si>
    <t>SchoolRefrigeration</t>
  </si>
  <si>
    <t>SchoolInfiltration</t>
  </si>
  <si>
    <t>WarehouseOccupancy</t>
  </si>
  <si>
    <t>WarehouseReceptacle</t>
  </si>
  <si>
    <t>WarehouseLights</t>
  </si>
  <si>
    <t>WarehouseRefrigeration</t>
  </si>
  <si>
    <t>WarehouseInfiltration</t>
  </si>
  <si>
    <t>AssemblyServiceHotWater</t>
  </si>
  <si>
    <t>AssemblyGasEquip</t>
  </si>
  <si>
    <t>AssemblyHVACAvail</t>
  </si>
  <si>
    <t>AssemblyElevator</t>
  </si>
  <si>
    <t>AssemblyEscalator</t>
  </si>
  <si>
    <t>SchoolServiceHotWater</t>
  </si>
  <si>
    <t>SchoolGasEquip</t>
  </si>
  <si>
    <t>SchoolHVACAvail</t>
  </si>
  <si>
    <t>SchoolElevator</t>
  </si>
  <si>
    <t>SchoolEscalator</t>
  </si>
  <si>
    <t>WarehouseServiceHotWater</t>
  </si>
  <si>
    <t>WarehouseGasEquip</t>
  </si>
  <si>
    <t>WarehouseHVACAvail</t>
  </si>
  <si>
    <t>WarehouseElevator</t>
  </si>
  <si>
    <t>WarehouseEscalator</t>
  </si>
  <si>
    <t>DataServiceHotWater</t>
  </si>
  <si>
    <t>DataGasEquip</t>
  </si>
  <si>
    <t>DataHVACAvail</t>
  </si>
  <si>
    <t>DataElevator</t>
  </si>
  <si>
    <t>DataEscalator</t>
  </si>
  <si>
    <t>OfficeServiceHotWater</t>
  </si>
  <si>
    <t>OfficeGasEquip</t>
  </si>
  <si>
    <t>OfficeHVACAvail</t>
  </si>
  <si>
    <t>OfficeEscalator</t>
  </si>
  <si>
    <t>ManufacturingServiceHotWater</t>
  </si>
  <si>
    <t>ManufacturingGasEquip</t>
  </si>
  <si>
    <t>ManufacturingHVACAvail</t>
  </si>
  <si>
    <t>ManufacturingElevator</t>
  </si>
  <si>
    <t>ManufacturingEscalator</t>
  </si>
  <si>
    <t>RetailServiceHotWater</t>
  </si>
  <si>
    <t>RetailGasEquip</t>
  </si>
  <si>
    <t>RetailHVACAvail</t>
  </si>
  <si>
    <t>RetailElevator</t>
  </si>
  <si>
    <t>RetailEscalator</t>
  </si>
  <si>
    <t>HealthServiceHotWater</t>
  </si>
  <si>
    <t>HealthGasEquip</t>
  </si>
  <si>
    <t>HealthHVACAvail</t>
  </si>
  <si>
    <t>HealthElevator</t>
  </si>
  <si>
    <t>HealthEscalator</t>
  </si>
  <si>
    <t>ParkingServiceHotWater</t>
  </si>
  <si>
    <t>ParkingGasEquip</t>
  </si>
  <si>
    <t>ParkingHVACAvail</t>
  </si>
  <si>
    <t>ParkingElevator</t>
  </si>
  <si>
    <t>ParkingEscalator</t>
  </si>
  <si>
    <t>RestaurantServiceHotWater</t>
  </si>
  <si>
    <t>RestaurantGasEquip</t>
  </si>
  <si>
    <t>RestaurantHVACAvail</t>
  </si>
  <si>
    <t>RestaurantElevator</t>
  </si>
  <si>
    <t>RestaurantEscalator</t>
  </si>
  <si>
    <t>ResidentialLivingServiceHotWater</t>
  </si>
  <si>
    <t>ResidentialLivingGasEquip</t>
  </si>
  <si>
    <t>ResidentialLivingHVACAvail</t>
  </si>
  <si>
    <t>ResidentialLivingElevator</t>
  </si>
  <si>
    <t>ResidentialLivingEscalator</t>
  </si>
  <si>
    <t>ResidentialCommonServiceHotWater</t>
  </si>
  <si>
    <t>ResidentialCommonGasEquip</t>
  </si>
  <si>
    <t>ResidentialCommonHVACAvail</t>
  </si>
  <si>
    <t>ResidentialCommonElevator</t>
  </si>
  <si>
    <t>ResidentialCommonEscalator</t>
  </si>
  <si>
    <t>Function Group Name</t>
  </si>
  <si>
    <t>All Other Buildings</t>
  </si>
  <si>
    <t>Theater, Motion Picture (Note 10)</t>
  </si>
  <si>
    <t>Theater, Performance (Note 10)</t>
  </si>
  <si>
    <t>// Schedule names by Space:FunctionScheduleGroup</t>
  </si>
  <si>
    <t>TABLE SpaceFunctionData</t>
  </si>
  <si>
    <t>FuncSchGrp</t>
  </si>
  <si>
    <t>TABLE SpaceFunctionGroups</t>
  </si>
  <si>
    <t>IntLtgRegSchRef</t>
  </si>
  <si>
    <t>FuncGroup</t>
  </si>
  <si>
    <t>Housing, Public and Common Areas: Senior Housing</t>
  </si>
  <si>
    <t>Data Center Buildings (Note 9)</t>
  </si>
  <si>
    <t xml:space="preserve">; </t>
  </si>
  <si>
    <t>GasEqpPwrDens</t>
  </si>
  <si>
    <t>GasEqpSchRef</t>
  </si>
  <si>
    <t>Gas Equipment Schedule</t>
  </si>
  <si>
    <t>Kitchenette or Residential Kitchen</t>
  </si>
  <si>
    <t>Kitchen, Commercial Food Preparation</t>
  </si>
  <si>
    <t>Unoccupied</t>
  </si>
  <si>
    <t>Unoccupied-Include in Gross Floor Area</t>
  </si>
  <si>
    <t>Unoccupied-Exclude from Gross Floor Area</t>
  </si>
  <si>
    <t>Commercial and Industrial Storage Building</t>
  </si>
  <si>
    <t>Financial Institution Building</t>
  </si>
  <si>
    <t>General Commercia' or Industrial Work Building</t>
  </si>
  <si>
    <t>Religious Facility Building</t>
  </si>
  <si>
    <t>Restaurant Building</t>
  </si>
  <si>
    <t>Parking Garage Area Dedicated Ramps</t>
  </si>
  <si>
    <t>Office (Greater than 250 square feet in floor area)</t>
  </si>
  <si>
    <t>Office (250 square feet in floor area or less)</t>
  </si>
  <si>
    <t>IllumSetptMin</t>
  </si>
  <si>
    <t>IllumSetptMax</t>
  </si>
  <si>
    <t>IllumSetptAdjFacPri</t>
  </si>
  <si>
    <t>IllumSetptAdjFacSec</t>
  </si>
  <si>
    <t>HtgSetpt</t>
  </si>
  <si>
    <t>ClgSetpt</t>
  </si>
  <si>
    <t>WtrHtrSetpt</t>
  </si>
  <si>
    <t>AssemblyHtgSetpt</t>
  </si>
  <si>
    <t>AssemblyClgSetpt</t>
  </si>
  <si>
    <t>AssemblyWtrHtrSetpt</t>
  </si>
  <si>
    <t>DataHtgSetpt</t>
  </si>
  <si>
    <t>DataClgSetpt</t>
  </si>
  <si>
    <t>DataWtrHtrSetpt</t>
  </si>
  <si>
    <t>HealthHtgSetpt</t>
  </si>
  <si>
    <t>HealthClgSetpt</t>
  </si>
  <si>
    <t>HealthWtrHtrSetpt</t>
  </si>
  <si>
    <t>ManufacturingHtgSetpt</t>
  </si>
  <si>
    <t>ManufacturingClgSetpt</t>
  </si>
  <si>
    <t>ManufacturingWtrHtrSetpt</t>
  </si>
  <si>
    <t>OfficeHtgSetpt</t>
  </si>
  <si>
    <t>OfficeClgSetpt</t>
  </si>
  <si>
    <t>OfficeWtrHtrSetpt</t>
  </si>
  <si>
    <t>ParkingHtgSetpt</t>
  </si>
  <si>
    <t>ParkingClgSetpt</t>
  </si>
  <si>
    <t>ParkingWtrHtrSetpt</t>
  </si>
  <si>
    <t>ResidentialLivingHtgSetpt</t>
  </si>
  <si>
    <t>ResidentialLivingClgSetpt</t>
  </si>
  <si>
    <t>ResidentialLivingWtrHtrSetpt</t>
  </si>
  <si>
    <t>ResidentialCommonHtgSetpt</t>
  </si>
  <si>
    <t>ResidentialCommonClgSetpt</t>
  </si>
  <si>
    <t>ResidentialCommonWtrHtrSetpt</t>
  </si>
  <si>
    <t>RestaurantHtgSetpt</t>
  </si>
  <si>
    <t>RestaurantClgSetpt</t>
  </si>
  <si>
    <t>RestaurantWtrHtrSetpt</t>
  </si>
  <si>
    <t>RetailHtgSetpt</t>
  </si>
  <si>
    <t>RetailClgSetpt</t>
  </si>
  <si>
    <t>RetailWtrHtrSetpt</t>
  </si>
  <si>
    <t>SchoolHtgSetpt</t>
  </si>
  <si>
    <t>SchoolClgSetpt</t>
  </si>
  <si>
    <t>SchoolWtrHtrSetpt</t>
  </si>
  <si>
    <t>WarehouseHtgSetpt</t>
  </si>
  <si>
    <t>WarehouseClgSetpt</t>
  </si>
  <si>
    <t>WarehouseWtrHtrSetpt</t>
  </si>
  <si>
    <t>LabOccupancy</t>
  </si>
  <si>
    <t>LabReceptacle</t>
  </si>
  <si>
    <t>LabServiceHotWater</t>
  </si>
  <si>
    <t>LabLights</t>
  </si>
  <si>
    <t>LabGasEquip</t>
  </si>
  <si>
    <t>LabRefrigeration</t>
  </si>
  <si>
    <t>LabInfiltration</t>
  </si>
  <si>
    <t>LabHVACAvail</t>
  </si>
  <si>
    <t>LabHtgSetpt</t>
  </si>
  <si>
    <t>LabClgSetpt</t>
  </si>
  <si>
    <t>LabElevator</t>
  </si>
  <si>
    <t>LabEscalator</t>
  </si>
  <si>
    <t>LabWtrHtrSetpt</t>
  </si>
  <si>
    <t>Notes</t>
  </si>
  <si>
    <t>SpcFunc only valid if user-input receptacle load is &gt;= 20W/ft2</t>
  </si>
  <si>
    <t>GasEquipPwr only valid if hood length &gt; 0.  If there is an exhaust hood, set convective fraction to 0</t>
  </si>
  <si>
    <t>n/a</t>
  </si>
  <si>
    <t>Courtrooms</t>
  </si>
  <si>
    <t>Lobbies</t>
  </si>
  <si>
    <t>Use</t>
  </si>
  <si>
    <t>CBC Occupancy Load (ft²/occ)</t>
  </si>
  <si>
    <t>CBC Occupancy Load</t>
  </si>
  <si>
    <t>CBC Based Ventilation (cfm/ft²)7</t>
  </si>
  <si>
    <t>Ventilation from Table 121-A (cfm/ft²)</t>
  </si>
  <si>
    <t>(occ/1000 ft²)6</t>
  </si>
  <si>
    <t>1)</t>
  </si>
  <si>
    <t>Aircraft Hangars</t>
  </si>
  <si>
    <t>2)</t>
  </si>
  <si>
    <t>Auction Rooms</t>
  </si>
  <si>
    <t>See Section 1004.7</t>
  </si>
  <si>
    <t>3)</t>
  </si>
  <si>
    <t>Assembly Areas (Concentrated Use)</t>
  </si>
  <si>
    <t>Auditoriums</t>
  </si>
  <si>
    <t>Bowling Alleys</t>
  </si>
  <si>
    <t>5 persons per lane</t>
  </si>
  <si>
    <t>Churches &amp; Chapels (Religious Worship)</t>
  </si>
  <si>
    <t>Dance Floors</t>
  </si>
  <si>
    <t>Lodge Rooms</t>
  </si>
  <si>
    <t>Reviewing Stands</t>
  </si>
  <si>
    <t>Stadiums</t>
  </si>
  <si>
    <t>Theaters - All</t>
  </si>
  <si>
    <t>Waiting Areas</t>
  </si>
  <si>
    <t>4)</t>
  </si>
  <si>
    <t>Assembly Areas (Nonconcentrated Use)</t>
  </si>
  <si>
    <r>
      <t xml:space="preserve">Conference &amp; Meeting Rooms </t>
    </r>
    <r>
      <rPr>
        <vertAlign val="superscript"/>
        <sz val="8"/>
        <color indexed="8"/>
        <rFont val="Arial"/>
        <family val="2"/>
      </rPr>
      <t>1</t>
    </r>
  </si>
  <si>
    <t>Dining Rooms/Areas</t>
  </si>
  <si>
    <r>
      <t xml:space="preserve">Drinking Establishments </t>
    </r>
    <r>
      <rPr>
        <vertAlign val="superscript"/>
        <sz val="8"/>
        <color indexed="8"/>
        <rFont val="Arial"/>
        <family val="2"/>
      </rPr>
      <t>2</t>
    </r>
  </si>
  <si>
    <t>Exhibit/Display Areas</t>
  </si>
  <si>
    <t>Gymnasiums/Sports Arenas</t>
  </si>
  <si>
    <t>Lounges</t>
  </si>
  <si>
    <t>Stages</t>
  </si>
  <si>
    <t>Gaming, Keno, Slot Machine and Live Games Areas</t>
  </si>
  <si>
    <t>5)</t>
  </si>
  <si>
    <t>Auto Repair Workshops</t>
  </si>
  <si>
    <t>6)</t>
  </si>
  <si>
    <t>Barber &amp; Beauty Shops</t>
  </si>
  <si>
    <t>7)</t>
  </si>
  <si>
    <t>Children's Homes &amp; Homes for Aged</t>
  </si>
  <si>
    <t>8)</t>
  </si>
  <si>
    <t>Classrooms</t>
  </si>
  <si>
    <t>9)</t>
  </si>
  <si>
    <t>10)</t>
  </si>
  <si>
    <t>Dormitories</t>
  </si>
  <si>
    <t>11)</t>
  </si>
  <si>
    <t>Dry Cleaning (Coin-Operated)</t>
  </si>
  <si>
    <t>12)</t>
  </si>
  <si>
    <t>Dry Cleaning (Commercial)</t>
  </si>
  <si>
    <t>13)</t>
  </si>
  <si>
    <t>Garage, Parking</t>
  </si>
  <si>
    <t>14)</t>
  </si>
  <si>
    <t>Healthcare Facilities:</t>
  </si>
  <si>
    <t>Sleeping Rooms</t>
  </si>
  <si>
    <t>Treatment Rooms</t>
  </si>
  <si>
    <t>15)</t>
  </si>
  <si>
    <t>Hotels and Apartments</t>
  </si>
  <si>
    <r>
      <t xml:space="preserve">Hotel Function Area </t>
    </r>
    <r>
      <rPr>
        <vertAlign val="superscript"/>
        <sz val="8"/>
        <color indexed="8"/>
        <rFont val="Arial"/>
        <family val="2"/>
      </rPr>
      <t>3</t>
    </r>
  </si>
  <si>
    <t>Hotel Lobby</t>
  </si>
  <si>
    <t>Hotel Guest Rooms (&lt;500 ft²)</t>
  </si>
  <si>
    <r>
      <t xml:space="preserve">Footnote </t>
    </r>
    <r>
      <rPr>
        <vertAlign val="superscript"/>
        <sz val="8"/>
        <color indexed="8"/>
        <rFont val="Arial"/>
        <family val="2"/>
      </rPr>
      <t>4</t>
    </r>
  </si>
  <si>
    <t>Hotel Guest rooms (&gt;=500 ft²)</t>
  </si>
  <si>
    <t>Highrise Residential</t>
  </si>
  <si>
    <r>
      <t xml:space="preserve">Footnote </t>
    </r>
    <r>
      <rPr>
        <vertAlign val="superscript"/>
        <sz val="8"/>
        <color indexed="8"/>
        <rFont val="Arial"/>
        <family val="2"/>
      </rPr>
      <t>5</t>
    </r>
  </si>
  <si>
    <t>16)</t>
  </si>
  <si>
    <t>Kitchen(s)</t>
  </si>
  <si>
    <t>17)</t>
  </si>
  <si>
    <t>Library:</t>
  </si>
  <si>
    <t>Reading Rooms</t>
  </si>
  <si>
    <t>Stack Areas</t>
  </si>
  <si>
    <t>18)</t>
  </si>
  <si>
    <t>Locker Rooms</t>
  </si>
  <si>
    <t>19)</t>
  </si>
  <si>
    <t>20)</t>
  </si>
  <si>
    <t>Mechanical Equipment Room</t>
  </si>
  <si>
    <t>21)</t>
  </si>
  <si>
    <t>Nurseries for Children - Day Care</t>
  </si>
  <si>
    <t>22)</t>
  </si>
  <si>
    <t>Offices:</t>
  </si>
  <si>
    <t>Bank/Financial Institution</t>
  </si>
  <si>
    <t>Medical &amp; Clinical Care</t>
  </si>
  <si>
    <t>23)</t>
  </si>
  <si>
    <t>Retail Stores (See Stores)</t>
  </si>
  <si>
    <t>24)</t>
  </si>
  <si>
    <t>School Shops &amp; Vocational Rooms</t>
  </si>
  <si>
    <t>25)</t>
  </si>
  <si>
    <t>Skating Rinks:</t>
  </si>
  <si>
    <t>Skate Area</t>
  </si>
  <si>
    <t>On Deck</t>
  </si>
  <si>
    <t>26)</t>
  </si>
  <si>
    <t>Stores:</t>
  </si>
  <si>
    <t>Retail Sales, Wholesale Showrooms</t>
  </si>
  <si>
    <t>Basement and Ground Floor</t>
  </si>
  <si>
    <t>Upper Floors</t>
  </si>
  <si>
    <t>Grocery</t>
  </si>
  <si>
    <t>Malls, Arcades, &amp; Atria</t>
  </si>
  <si>
    <t>27)</t>
  </si>
  <si>
    <t>Swimming Pools:</t>
  </si>
  <si>
    <t>Pool Area</t>
  </si>
  <si>
    <t>28)</t>
  </si>
  <si>
    <t>Warehouses, Industrial &amp; Commercial Storage/Stockrooms</t>
  </si>
  <si>
    <t>29)</t>
  </si>
  <si>
    <t>All Others -- Including Unknown</t>
  </si>
  <si>
    <t>Corridors, Restrooms, &amp; Support Areas</t>
  </si>
  <si>
    <t>Commercial &amp; Industrial Work</t>
  </si>
  <si>
    <t>Footnotes:</t>
  </si>
  <si>
    <t>Equations used to find:</t>
  </si>
  <si>
    <t xml:space="preserve">1. Convention, Conference, Meeting Rooms </t>
  </si>
  <si>
    <t xml:space="preserve">2. Bars, Cocktail &amp; Smoking Lounges, Casinos </t>
  </si>
  <si>
    <t>3. See Conference Rooms or Dining Rooms</t>
  </si>
  <si>
    <t>4. Guestrooms less than 500 ft² use 30 cfm/guestroom</t>
  </si>
  <si>
    <t>5. Highrise Residential See 1994 UBC Section 1203 Ventilation</t>
  </si>
  <si>
    <t>CBC People</t>
  </si>
  <si>
    <r>
      <t xml:space="preserve">Auditorium Area </t>
    </r>
    <r>
      <rPr>
        <strike/>
        <sz val="10"/>
        <color rgb="FFFF0000"/>
        <rFont val="Arial"/>
        <family val="2"/>
      </rPr>
      <t>(Note 10)</t>
    </r>
  </si>
  <si>
    <r>
      <t xml:space="preserve">Bar, Cocktail Lounge and Casino Areas </t>
    </r>
    <r>
      <rPr>
        <strike/>
        <sz val="10"/>
        <color rgb="FFFF0000"/>
        <rFont val="Arial"/>
        <family val="2"/>
      </rPr>
      <t>(Note 10)</t>
    </r>
  </si>
  <si>
    <r>
      <t xml:space="preserve">Computer Room </t>
    </r>
    <r>
      <rPr>
        <strike/>
        <sz val="10"/>
        <color rgb="FFFF0000"/>
        <rFont val="Arial"/>
        <family val="2"/>
      </rPr>
      <t>(Note 11)</t>
    </r>
  </si>
  <si>
    <t>Auto Repair</t>
  </si>
  <si>
    <t>Drinking Establishments</t>
  </si>
  <si>
    <r>
      <t xml:space="preserve">Convention, Conference, Multipurpose and Meeting Center Areas </t>
    </r>
    <r>
      <rPr>
        <strike/>
        <sz val="10"/>
        <color rgb="FFFF0000"/>
        <rFont val="Arial"/>
        <family val="2"/>
      </rPr>
      <t>(Note 10)</t>
    </r>
  </si>
  <si>
    <r>
      <t xml:space="preserve">Dining Area </t>
    </r>
    <r>
      <rPr>
        <strike/>
        <sz val="10"/>
        <color rgb="FFFF0000"/>
        <rFont val="Arial"/>
        <family val="2"/>
      </rPr>
      <t>(Note 10)</t>
    </r>
  </si>
  <si>
    <r>
      <t xml:space="preserve">Exhibit, Museum Areas </t>
    </r>
    <r>
      <rPr>
        <strike/>
        <sz val="10"/>
        <color rgb="FFFF0000"/>
        <rFont val="Arial"/>
        <family val="2"/>
      </rPr>
      <t>(Note 10)</t>
    </r>
  </si>
  <si>
    <t>Hotel Guestrooms</t>
  </si>
  <si>
    <t>Hotel Function Area</t>
  </si>
  <si>
    <r>
      <t xml:space="preserve">Hotel Function Area </t>
    </r>
    <r>
      <rPr>
        <strike/>
        <sz val="10"/>
        <color rgb="FFFF0000"/>
        <rFont val="Arial"/>
        <family val="2"/>
      </rPr>
      <t>(Note 10)</t>
    </r>
  </si>
  <si>
    <r>
      <t xml:space="preserve">Grocery Sales Areas </t>
    </r>
    <r>
      <rPr>
        <strike/>
        <sz val="10"/>
        <color rgb="FFFF0000"/>
        <rFont val="Arial"/>
        <family val="2"/>
      </rPr>
      <t>(Note 10)</t>
    </r>
  </si>
  <si>
    <t>2. Mechanical ventilation. Each space that is not naturally ventilated under Item 1 above shall be ventilated</t>
  </si>
  <si>
    <t>with a mechanical system capable of providing an outdoor air rate no less than the larger of:</t>
  </si>
  <si>
    <t>A. The conditioned floor area of the space times the applicable ventilation rate from TABLE 120.1-A; or</t>
  </si>
  <si>
    <t>B. 15 cfm per person times the expected number of occupants.</t>
  </si>
  <si>
    <t>number of occupants shall be either the expected number specified by the building designer or one half</t>
  </si>
  <si>
    <t>of the maximum occupant load assumed for egress purposes in the CBC, whichever is greater. For</t>
  </si>
  <si>
    <t>spaces with fixed seating, the expected number of occupants shall be determined in accordance with the</t>
  </si>
  <si>
    <t>CBC.</t>
  </si>
  <si>
    <t>Code: Standards 120.1(b)</t>
  </si>
  <si>
    <r>
      <t>For meeting the requirement in Section 120.1(b)2B</t>
    </r>
    <r>
      <rPr>
        <sz val="12"/>
        <color rgb="FFFF0000"/>
        <rFont val="Arial"/>
        <family val="2"/>
      </rPr>
      <t xml:space="preserve"> for spaces without fixed seating</t>
    </r>
    <r>
      <rPr>
        <sz val="12"/>
        <rFont val="Arial"/>
        <family val="2"/>
      </rPr>
      <t>, the expected</t>
    </r>
  </si>
  <si>
    <t>CBC Adj Occupancy</t>
  </si>
  <si>
    <t>Assembly Areas (Concentrated Use), Lobbies</t>
  </si>
  <si>
    <r>
      <t xml:space="preserve">Lounge, Recreation </t>
    </r>
    <r>
      <rPr>
        <sz val="10"/>
        <color rgb="FFFF0000"/>
        <rFont val="Arial"/>
        <family val="2"/>
      </rPr>
      <t>(Note 10)</t>
    </r>
  </si>
  <si>
    <t>Assembly Areas (Nonconcentrated Use), Lounges</t>
  </si>
  <si>
    <r>
      <t xml:space="preserve">Malls and Atria </t>
    </r>
    <r>
      <rPr>
        <strike/>
        <sz val="10"/>
        <color rgb="FFFF0000"/>
        <rFont val="Arial"/>
        <family val="2"/>
      </rPr>
      <t>(Note 10)</t>
    </r>
  </si>
  <si>
    <t>Stores: Malls, Arcades, &amp; Atria</t>
  </si>
  <si>
    <t>Office: Medical and Clinical Care</t>
  </si>
  <si>
    <t>???</t>
  </si>
  <si>
    <t>Egress Occupancy Multiplier</t>
  </si>
  <si>
    <t>Recommended Occupancy</t>
  </si>
  <si>
    <t>Matching CBC Space Function</t>
  </si>
  <si>
    <t>COMNET People</t>
  </si>
  <si>
    <t>2008 occupancy usable</t>
  </si>
  <si>
    <t>see special note</t>
  </si>
  <si>
    <t>occ based ventilation</t>
  </si>
  <si>
    <t>min ventilation  from (floor &amp; col.L)</t>
  </si>
  <si>
    <t>Table 120.1 A over-rider</t>
  </si>
  <si>
    <t>see note</t>
  </si>
  <si>
    <t>CBC allottment</t>
  </si>
  <si>
    <t>calc cbc density</t>
  </si>
  <si>
    <t># per 1000 ft2</t>
  </si>
  <si>
    <t>All ppl</t>
  </si>
  <si>
    <t>Auditorium Area</t>
  </si>
  <si>
    <t>Civic Meeting Place Area</t>
  </si>
  <si>
    <t>Dining Area</t>
  </si>
  <si>
    <t>Exhibit, Museum Areas</t>
  </si>
  <si>
    <t>Lounge, Recreation</t>
  </si>
  <si>
    <t>Malls and Atria</t>
  </si>
  <si>
    <t>Religious Worship Area</t>
  </si>
  <si>
    <t>Retail Merchandise Sales, Wholesale Showroom</t>
  </si>
  <si>
    <t>Theater, Motion Picture</t>
  </si>
  <si>
    <t>Theater, Performance</t>
  </si>
  <si>
    <t>Occupancy Vent Factor</t>
  </si>
  <si>
    <t>FINAL Occupancy</t>
  </si>
  <si>
    <t>People
(Pre-V3b)</t>
  </si>
  <si>
    <t>Diff</t>
  </si>
  <si>
    <t>Ventilation (Pre-V3b)</t>
  </si>
  <si>
    <t>DR 1/24/15 Revised occupancy from 25 to 67 per JA updates</t>
  </si>
  <si>
    <t>DR 1/24/15 Revised occupancy from 67 to 143 per JA updates</t>
  </si>
  <si>
    <t>DR 1/24/15 Revised occupancy from 10 to 67 per JA updates</t>
  </si>
  <si>
    <t>DR 1/24/15 Revised occupancy from 33.333 to 33 per JA updates</t>
  </si>
  <si>
    <t>OccVentFrac</t>
  </si>
  <si>
    <t>Min. Vent per Area</t>
  </si>
  <si>
    <t>DR 2/18/15: Revised occupancy from 3 to 2 per CEC Review
Instead of relaxed UMLH, use modified thermostat schedule?</t>
  </si>
  <si>
    <t>Instead of relaxed UMLH, use modified thermostat schedule?</t>
  </si>
  <si>
    <t>RLH: Hot water at zero on assumption that the occupancy in this space is double counting of people already counted in other spaces.  
Instead of relaxed UMLH, use modified thermostat schedule?</t>
  </si>
  <si>
    <t>DR 2/18/15: Revised occupancy from 10 to 5 per CEC Review
LF: 0.75 CFM/SF per 2010 CMC Table 4-4  
Instead of relaxed UMLH, use modified thermostat schedule?</t>
  </si>
  <si>
    <t>DR 2/18/15: Revised occupancy from 10 to 5 per CEC Review
LF: 0.75 CFM/SF per 2010 CMC Table 4-4
Instead of relaxed UMLH, use modified thermostat schedule?</t>
  </si>
  <si>
    <t>Hrs</t>
  </si>
  <si>
    <t>Cooling UMLH Limit</t>
  </si>
  <si>
    <t>Heating UMLH Limit</t>
  </si>
  <si>
    <t>ClgUMLHLimit</t>
  </si>
  <si>
    <t>HtgUMLHLimit</t>
  </si>
  <si>
    <t>Transportation Function, Concourse &amp; Baggage</t>
  </si>
  <si>
    <t>Transportation Function, Ticketing</t>
  </si>
  <si>
    <t>CodeVentPerArea</t>
  </si>
  <si>
    <t>Gymnasium/Sports Arena</t>
  </si>
  <si>
    <t>Unleased Tenant Area</t>
  </si>
  <si>
    <t>Exercise Room</t>
  </si>
  <si>
    <t xml:space="preserve">DR 11/19/15: Revised VentPerArea to 0.06 per CEC, LH: Updated Resi LPD - not regulated </t>
  </si>
  <si>
    <t>Primary Function Area</t>
  </si>
  <si>
    <t>Allowed Lighting Power Density (W/ft2)</t>
  </si>
  <si>
    <t>Additional Lighting Power (Note 1)</t>
  </si>
  <si>
    <t>Qualified Lighting Systems</t>
  </si>
  <si>
    <t>Additional Allowance 
(W/ft2, unless noted otherwise)</t>
  </si>
  <si>
    <t>Ornamental</t>
  </si>
  <si>
    <t>Accent, display and feature (Note 3)</t>
  </si>
  <si>
    <t>Auto Repair / Maintenance Area</t>
  </si>
  <si>
    <t>Detailed Task Work (Note 7)</t>
  </si>
  <si>
    <t>Audience Seating Area</t>
  </si>
  <si>
    <t>Classroom, Lecture, Training, Vocational Areas</t>
  </si>
  <si>
    <t>White or Chalk Board (W/ft) (Note 1)</t>
  </si>
  <si>
    <t>Commercial/Industrial Storage (Warehouse)</t>
  </si>
  <si>
    <t>Commercial/Industrial Storage (Shipping &amp; Handling)</t>
  </si>
  <si>
    <t>Copy Room</t>
  </si>
  <si>
    <t>Corridor Area</t>
  </si>
  <si>
    <t>Dining Area (Bar/Lounge and Fine Dining)</t>
  </si>
  <si>
    <t>Dining Area (Cafetaria/Fast Food)</t>
  </si>
  <si>
    <t>Dining Area (Family and Leisure)</t>
  </si>
  <si>
    <t>Exercise/Fitness Center and Gymnasium Areas</t>
  </si>
  <si>
    <t>Museum Area (Exhibition/Display)</t>
  </si>
  <si>
    <t>Museum Area (Restoration Room)</t>
  </si>
  <si>
    <t>General/Commercial &amp; Industrial Work Area (Low Bay)</t>
  </si>
  <si>
    <t>General/Commercial &amp; Industrial Work Area (High Bay)</t>
  </si>
  <si>
    <t>General/Commercial &amp; Industrial Work Area (Precision)</t>
  </si>
  <si>
    <t>Precision Work (Note 9)</t>
  </si>
  <si>
    <t>Library (Reading Area)</t>
  </si>
  <si>
    <t>Library (Stacks Area)</t>
  </si>
  <si>
    <t>Main Entry Lobby</t>
  </si>
  <si>
    <t>Locker Room</t>
  </si>
  <si>
    <t>Lounge, Breakroom, or Waiting Area</t>
  </si>
  <si>
    <t>Concourse and Atria Area</t>
  </si>
  <si>
    <t>Office Area (&gt;250 square feet)</t>
  </si>
  <si>
    <t>Portable lighting for office areas (Note 6)</t>
  </si>
  <si>
    <t>Office Area (&lt;250 square feet)</t>
  </si>
  <si>
    <t>Office Area (Open plan office)</t>
  </si>
  <si>
    <t>Parking Garage Area (Parking Zone)</t>
  </si>
  <si>
    <t>First ATM (W)</t>
  </si>
  <si>
    <t>Parking Garage Area (Dedicated Ramps)</t>
  </si>
  <si>
    <t>Additional ATM (50 W each)</t>
  </si>
  <si>
    <t>Parking Garage Area (Daylight Adaptation Zones) (Note 2)</t>
  </si>
  <si>
    <t>Pharmacy Area</t>
  </si>
  <si>
    <t>Specialized Task Work (Note 8)</t>
  </si>
  <si>
    <t>Retail Sales Area (Grocery Sales)</t>
  </si>
  <si>
    <t>Decorative</t>
  </si>
  <si>
    <t>Retail Sales Area (Retail Merchandise Sales)</t>
  </si>
  <si>
    <t>Retail Sales Area (Fitting Room)</t>
  </si>
  <si>
    <t>Theater Area (Motion Picture)</t>
  </si>
  <si>
    <t>Theater Area (Performance)</t>
  </si>
  <si>
    <t>Kitchen/Food Preparation Area</t>
  </si>
  <si>
    <t>Scientific Laboratory Area</t>
  </si>
  <si>
    <t>Healthcare Facility and Hospitals (Exam/Treatment Room)</t>
  </si>
  <si>
    <t>Healthcare Facility and Hospitals (Imaging Room)</t>
  </si>
  <si>
    <t>Healthcare Facility and Hospitals (Medical Supply Room)</t>
  </si>
  <si>
    <t>Healthcare Facility and Hospitals (Nursery)</t>
  </si>
  <si>
    <t>Tunable while or dim-to-warm (Note 10)</t>
  </si>
  <si>
    <t>Healthcare Facility and Hospitals (Nurse's Station)</t>
  </si>
  <si>
    <t>Healthcare Facility and Hospitals (Operating Room)</t>
  </si>
  <si>
    <t>Healthcare Facility and Hospitals (Patient Room)</t>
  </si>
  <si>
    <t>Healthcare Facility and Hospitals (Physical Therapy Room)</t>
  </si>
  <si>
    <t>Healthcare Facility and Hospitals (Recovery Room)</t>
  </si>
  <si>
    <t xml:space="preserve">Laundry Area </t>
  </si>
  <si>
    <t>Restrooms</t>
  </si>
  <si>
    <t>Transportation Function (Baggage Area)</t>
  </si>
  <si>
    <t>Transportation Function (Ticketing Area)</t>
  </si>
  <si>
    <t>Stairwell</t>
  </si>
  <si>
    <t>Decorative (Note 4)</t>
  </si>
  <si>
    <t>Videoconferencing Studio</t>
  </si>
  <si>
    <t>Videoconferencing</t>
  </si>
  <si>
    <t>All other</t>
  </si>
  <si>
    <t>Aging Eye/Low-vision (Main Entry Lobby) (Note 11)</t>
  </si>
  <si>
    <t>Transition Lighitng OFF at night (Note 12)</t>
  </si>
  <si>
    <t>Aging Eye/Low-vision (Stairwell) (Note 11)</t>
  </si>
  <si>
    <t>Aging Eye/Low-vision (Corridor Area) (Note 11)</t>
  </si>
  <si>
    <t>Aging Eye/Low-vision (Lounge/Waiting Area) (Note 11)</t>
  </si>
  <si>
    <t>Aging Eye/Low-vision (Multipurpose Room) (Note 11)</t>
  </si>
  <si>
    <t>Aging Eye/Low-vision (Religious Worship Area) (Note 11)</t>
  </si>
  <si>
    <t>Aging Eye/Low-vision (Dining) (Note 11)</t>
  </si>
  <si>
    <t>Aging Eye/Low-vision (Restroom) (Note 11)</t>
  </si>
  <si>
    <t>Notes:</t>
  </si>
  <si>
    <t>2. Daylight Adaptation Zones shall be no longer than 66 feet from the entrance to the parking garage.</t>
  </si>
  <si>
    <t>5. Illuminated mirrors. Lighting shall be dedicated to the mirror.</t>
  </si>
  <si>
    <t>6. Portable lighting in office areas includes under shelf or furniture-mounted supplemental task lighting.</t>
  </si>
  <si>
    <t>extreme close up work.</t>
  </si>
  <si>
    <t>specialized equipment associated with pharmaceutical/laboratorial activities.</t>
  </si>
  <si>
    <t>contrast, finely detailed, or fast moving objects.</t>
  </si>
  <si>
    <t>10. Tunable white or dim-to-warm luminaires as specified in Section 140.6(a)4B.</t>
  </si>
  <si>
    <t>11. Aging Eye/Low-vision areas can be documented as being designed to comply with the light levels in ANSI/IES RP-28 and are or will be</t>
  </si>
  <si>
    <t>licensed by local or state authorities for either senior long-term care, adult day care, senior support, and/or people with special visual needs.</t>
  </si>
  <si>
    <t>12. Transition lighting OFF at night. Lighting power controlled by astronomical time clock or other control to shut off lighting at night.</t>
  </si>
  <si>
    <t>Additional LPD only applies to area within 30 feet of an exit. Not applicable to lighting in daylit zones.</t>
  </si>
  <si>
    <t>Additional Allowance</t>
  </si>
  <si>
    <t>W/ft², unless noted otherwise</t>
  </si>
  <si>
    <t>2019 NACM Space Type</t>
  </si>
  <si>
    <t>Computer Room</t>
  </si>
  <si>
    <t>High-Rise Residential Living Spaces</t>
  </si>
  <si>
    <t>Hotel/Motel Guest Room</t>
  </si>
  <si>
    <t xml:space="preserve">Educational Facilities </t>
  </si>
  <si>
    <t>Daycare (through age 4)</t>
  </si>
  <si>
    <t>Daycare sickroom</t>
  </si>
  <si>
    <t>Classrooms (ages 5-8)</t>
  </si>
  <si>
    <t>Lecture/postsecondary classroom</t>
  </si>
  <si>
    <t>F</t>
  </si>
  <si>
    <t>Lecture hall (fixed seats)</t>
  </si>
  <si>
    <t>-</t>
  </si>
  <si>
    <t>Art classroom</t>
  </si>
  <si>
    <t>Science laboratories</t>
  </si>
  <si>
    <t>University/college laboratories</t>
  </si>
  <si>
    <t>Wood/metal shop</t>
  </si>
  <si>
    <t>Computer lab</t>
  </si>
  <si>
    <t>Media center</t>
  </si>
  <si>
    <t>A</t>
  </si>
  <si>
    <r>
      <t>1.07</t>
    </r>
    <r>
      <rPr>
        <vertAlign val="superscript"/>
        <sz val="10"/>
        <rFont val="Times New Roman"/>
        <family val="1"/>
      </rPr>
      <t>*</t>
    </r>
  </si>
  <si>
    <t>Multiuse assembly</t>
  </si>
  <si>
    <t>Food and Beverage Service</t>
  </si>
  <si>
    <t>Restaurant dining rooms</t>
  </si>
  <si>
    <t>Cafeteria/fast-food dining</t>
  </si>
  <si>
    <t>Bars, cocktail lounges</t>
  </si>
  <si>
    <t>Kitchen (cooking)</t>
  </si>
  <si>
    <t>General</t>
  </si>
  <si>
    <t>Break rooms</t>
  </si>
  <si>
    <t>Coffee Stations</t>
  </si>
  <si>
    <t>Conference/meeting</t>
  </si>
  <si>
    <t>Corridors</t>
  </si>
  <si>
    <t>Occupiable storage rooms for liquids or gels</t>
  </si>
  <si>
    <t>B</t>
  </si>
  <si>
    <t>Hotels, Motels, Resorts, Dormitories</t>
  </si>
  <si>
    <t>Bedroom/living room</t>
  </si>
  <si>
    <t>Barracks sleeping areas</t>
  </si>
  <si>
    <t>Laundry rooms, central</t>
  </si>
  <si>
    <t>Laundry rooms within dwelling units</t>
  </si>
  <si>
    <t>Lobbies/pre-function</t>
  </si>
  <si>
    <t>Multipurpose assembly</t>
  </si>
  <si>
    <t>Office Buildings</t>
  </si>
  <si>
    <t>Breakrooms</t>
  </si>
  <si>
    <t>Main entry lobbies</t>
  </si>
  <si>
    <t>Occupiable storage rooms for dry materials</t>
  </si>
  <si>
    <t>Office space</t>
  </si>
  <si>
    <t>Reception areas</t>
  </si>
  <si>
    <t>Telephone/data entry</t>
  </si>
  <si>
    <t>Miscellaneous Spaces</t>
  </si>
  <si>
    <t>Bank vaults/safe deposit</t>
  </si>
  <si>
    <t>Banks or bank lobbies</t>
  </si>
  <si>
    <t>Computer (not printing)</t>
  </si>
  <si>
    <r>
      <t>Freezer and refrigerated spaces (&lt;50</t>
    </r>
    <r>
      <rPr>
        <vertAlign val="superscript"/>
        <sz val="10"/>
        <rFont val="Times New Roman"/>
        <family val="1"/>
      </rPr>
      <t>o</t>
    </r>
    <r>
      <rPr>
        <sz val="10"/>
        <rFont val="Times New Roman"/>
        <family val="1"/>
      </rPr>
      <t>F)</t>
    </r>
  </si>
  <si>
    <t>E</t>
  </si>
  <si>
    <t>General manufacturing (excludes heavy industrial and process using chemicals)</t>
  </si>
  <si>
    <t>Photo studios</t>
  </si>
  <si>
    <t>Shipping/receiving</t>
  </si>
  <si>
    <t>Sorting, packing, light assembly</t>
  </si>
  <si>
    <t>Telephone closets</t>
  </si>
  <si>
    <t>Transportation waiting</t>
  </si>
  <si>
    <t>Warehouses</t>
  </si>
  <si>
    <t>All others</t>
  </si>
  <si>
    <t>Public Assembly Spaces</t>
  </si>
  <si>
    <r>
      <t>Auditorium seating area</t>
    </r>
    <r>
      <rPr>
        <sz val="8"/>
        <rFont val="Times New Roman"/>
        <family val="1"/>
      </rPr>
      <t> </t>
    </r>
  </si>
  <si>
    <r>
      <t>1.07</t>
    </r>
    <r>
      <rPr>
        <vertAlign val="superscript"/>
        <sz val="10"/>
        <rFont val="Times New Roman"/>
        <family val="1"/>
      </rPr>
      <t>a</t>
    </r>
  </si>
  <si>
    <r>
      <t>Places of religious worship</t>
    </r>
    <r>
      <rPr>
        <sz val="8"/>
        <rFont val="Times New Roman"/>
        <family val="1"/>
      </rPr>
      <t> </t>
    </r>
  </si>
  <si>
    <r>
      <t>Courtrooms</t>
    </r>
    <r>
      <rPr>
        <sz val="8"/>
        <rFont val="Times New Roman"/>
        <family val="1"/>
      </rPr>
      <t> </t>
    </r>
  </si>
  <si>
    <r>
      <t>0.19</t>
    </r>
    <r>
      <rPr>
        <vertAlign val="superscript"/>
        <sz val="10"/>
        <rFont val="Times New Roman"/>
        <family val="1"/>
      </rPr>
      <t>a</t>
    </r>
  </si>
  <si>
    <r>
      <t>Legislative chambers</t>
    </r>
    <r>
      <rPr>
        <sz val="8"/>
        <rFont val="Times New Roman"/>
        <family val="1"/>
      </rPr>
      <t> </t>
    </r>
  </si>
  <si>
    <t>Libraries (reading rooms and stack areas)</t>
  </si>
  <si>
    <t>Museums/galleries</t>
  </si>
  <si>
    <t>Residential</t>
  </si>
  <si>
    <t>Common corridors</t>
  </si>
  <si>
    <t>Sales (except as below)</t>
  </si>
  <si>
    <t>Mall common areas</t>
  </si>
  <si>
    <t>Barbershop</t>
  </si>
  <si>
    <t>Beauty and nail salons</t>
  </si>
  <si>
    <t>Pet shops (animal areas)</t>
  </si>
  <si>
    <t>Supermarket</t>
  </si>
  <si>
    <t>Coin-operated laundries</t>
  </si>
  <si>
    <t>Sports and Entertainment</t>
  </si>
  <si>
    <t>Gym, sports arena (play area)</t>
  </si>
  <si>
    <t>Spectator areas</t>
  </si>
  <si>
    <t>Swimming (pool)</t>
  </si>
  <si>
    <t>C</t>
  </si>
  <si>
    <t>Swimming (deck)</t>
  </si>
  <si>
    <t>Disco/dance floors</t>
  </si>
  <si>
    <t>Health club/aerobics room</t>
  </si>
  <si>
    <t>Health club/weight rooms</t>
  </si>
  <si>
    <t>Bowling alley (seating)</t>
  </si>
  <si>
    <t>Gambling casinos</t>
  </si>
  <si>
    <t>Game arcades</t>
  </si>
  <si>
    <t>Stages, studios</t>
  </si>
  <si>
    <t>D, F</t>
  </si>
  <si>
    <t>Occupancy Category</t>
  </si>
  <si>
    <r>
      <t>Area Outdoor Air Rate R</t>
    </r>
    <r>
      <rPr>
        <vertAlign val="subscript"/>
        <sz val="10"/>
        <rFont val="Times New Roman"/>
        <family val="1"/>
      </rPr>
      <t>a</t>
    </r>
  </si>
  <si>
    <r>
      <t>Min Air Rate for DCV</t>
    </r>
    <r>
      <rPr>
        <vertAlign val="superscript"/>
        <sz val="10"/>
        <rFont val="Times New Roman"/>
        <family val="1"/>
      </rPr>
      <t>b</t>
    </r>
  </si>
  <si>
    <t>Air Class</t>
  </si>
  <si>
    <r>
      <t>cfm/ft</t>
    </r>
    <r>
      <rPr>
        <vertAlign val="superscript"/>
        <sz val="10"/>
        <rFont val="Times New Roman"/>
        <family val="1"/>
      </rPr>
      <t>2</t>
    </r>
  </si>
  <si>
    <t>General:</t>
  </si>
  <si>
    <r>
      <t>a</t>
    </r>
    <r>
      <rPr>
        <sz val="8"/>
        <rFont val="Times New Roman"/>
        <family val="1"/>
      </rPr>
      <t xml:space="preserve"> This value assumes non-fixed seating and uses the occupant density assumption in accordance with Section 120.1(c)3.</t>
    </r>
  </si>
  <si>
    <r>
      <t>b</t>
    </r>
    <r>
      <rPr>
        <sz val="8"/>
        <rFont val="Times New Roman"/>
        <family val="1"/>
      </rPr>
      <t>If this column specifies a minimum cfm/ft</t>
    </r>
    <r>
      <rPr>
        <vertAlign val="superscript"/>
        <sz val="8"/>
        <rFont val="Times New Roman"/>
        <family val="1"/>
      </rPr>
      <t>2</t>
    </r>
    <r>
      <rPr>
        <sz val="8"/>
        <rFont val="Times New Roman"/>
        <family val="1"/>
      </rPr>
      <t xml:space="preserve"> then it shall be used to comply with Section 120.1(d)4E.</t>
    </r>
  </si>
  <si>
    <t>Specific Notes:</t>
  </si>
  <si>
    <t>[ASHRAE 62.1: TABLE 6.5]</t>
  </si>
  <si>
    <t>Exhaust Rete,</t>
  </si>
  <si>
    <t>cfm/unit</t>
  </si>
  <si>
    <t>Exhaust Rate,</t>
  </si>
  <si>
    <r>
      <t>cfm/ft</t>
    </r>
    <r>
      <rPr>
        <b/>
        <vertAlign val="superscript"/>
        <sz val="10"/>
        <rFont val="Times New Roman"/>
        <family val="1"/>
      </rPr>
      <t>2</t>
    </r>
  </si>
  <si>
    <t>Arenas</t>
  </si>
  <si>
    <t>Art classrooms</t>
  </si>
  <si>
    <t>Auto repair rooms</t>
  </si>
  <si>
    <t>Barber shops</t>
  </si>
  <si>
    <t>Cells with toilet</t>
  </si>
  <si>
    <t>Copy, printing rooms</t>
  </si>
  <si>
    <t>Darkrooms</t>
  </si>
  <si>
    <t>Educational science laboratories</t>
  </si>
  <si>
    <t>Janitor closets, trash rooms, recycling</t>
  </si>
  <si>
    <t>Kitchenettes</t>
  </si>
  <si>
    <t>Locker rooms for athletic or industrial facilities</t>
  </si>
  <si>
    <t>All other locker rooms</t>
  </si>
  <si>
    <t>Shower rooms</t>
  </si>
  <si>
    <t>20/50</t>
  </si>
  <si>
    <t>G,H</t>
  </si>
  <si>
    <t>Paint spray booths</t>
  </si>
  <si>
    <t>Parking garages</t>
  </si>
  <si>
    <t>Refrigerating machinery rooms</t>
  </si>
  <si>
    <t>Soiled laundry storage rooms</t>
  </si>
  <si>
    <t>Storage rooms, chemical</t>
  </si>
  <si>
    <t>25/50</t>
  </si>
  <si>
    <t>50/70</t>
  </si>
  <si>
    <t>D</t>
  </si>
  <si>
    <t>Woodwork shop/classrooms</t>
  </si>
  <si>
    <t>cfm/ft²</t>
  </si>
  <si>
    <t>Food Service - Restaurant dining rooms</t>
  </si>
  <si>
    <t>Food Service - Cafeteria/fast-food dining</t>
  </si>
  <si>
    <t>Food Service - Bars, cocktail lounges</t>
  </si>
  <si>
    <t>Food Service - Kitchen (cooking)</t>
  </si>
  <si>
    <t>General - Break rooms</t>
  </si>
  <si>
    <t>General - Coffee Stations</t>
  </si>
  <si>
    <t>General - Conference/meeting</t>
  </si>
  <si>
    <t>General - Corridors</t>
  </si>
  <si>
    <t>General - Occupiable storage rooms for liquids or gels</t>
  </si>
  <si>
    <t>Lodging - Bedroom/living room</t>
  </si>
  <si>
    <t>Lodging - Barracks sleeping areas</t>
  </si>
  <si>
    <t>Lodging - Laundry rooms, central</t>
  </si>
  <si>
    <t>Lodging - Laundry rooms within dwelling units</t>
  </si>
  <si>
    <t>Lodging - Lobbies/pre-function</t>
  </si>
  <si>
    <t>Office - Breakrooms</t>
  </si>
  <si>
    <t>Office - Main entry lobbies</t>
  </si>
  <si>
    <t>Office - Occupiable storage rooms for dry materials</t>
  </si>
  <si>
    <t>Office - Office space</t>
  </si>
  <si>
    <t>Office - Reception areas</t>
  </si>
  <si>
    <t>Office - Telephone/data entry</t>
  </si>
  <si>
    <t>Misc - Bank vaults/safe deposit</t>
  </si>
  <si>
    <t>Misc - Banks or bank lobbies</t>
  </si>
  <si>
    <t>Misc - Computer (not printing)</t>
  </si>
  <si>
    <t>Misc - General manufacturing (excludes heavy industrial and process using chemicals)</t>
  </si>
  <si>
    <t>Misc - Photo studios</t>
  </si>
  <si>
    <t>Misc - Shipping/receiving</t>
  </si>
  <si>
    <t>Misc - Telephone closets</t>
  </si>
  <si>
    <t>Misc - Transportation waiting</t>
  </si>
  <si>
    <t>Misc - Warehouses</t>
  </si>
  <si>
    <t>Misc - All others</t>
  </si>
  <si>
    <t>Retail - Mall common areas</t>
  </si>
  <si>
    <t>Retail - Barbershop</t>
  </si>
  <si>
    <t>Retail - Beauty and nail salons</t>
  </si>
  <si>
    <t>Retail - Pet shops (animal areas)</t>
  </si>
  <si>
    <t>Retail - Supermarket</t>
  </si>
  <si>
    <t>Retail - Coin-operated laundries</t>
  </si>
  <si>
    <t>Exhaust - Arenas</t>
  </si>
  <si>
    <t>Exhaust - Auto repair rooms</t>
  </si>
  <si>
    <t>Exhaust - Cells with toilet</t>
  </si>
  <si>
    <t>Exhaust - Copy, printing rooms</t>
  </si>
  <si>
    <t>Exhaust - Darkrooms</t>
  </si>
  <si>
    <t>Exhaust - Janitor closets, trash rooms, recycling</t>
  </si>
  <si>
    <t>Exhaust - Kitchenettes</t>
  </si>
  <si>
    <t>Exhaust - Locker rooms for athletic or industrial facilities</t>
  </si>
  <si>
    <t>Exhaust - All other locker rooms</t>
  </si>
  <si>
    <t>Exhaust - Shower rooms</t>
  </si>
  <si>
    <t>Exhaust - Paint spray booths</t>
  </si>
  <si>
    <t>Exhaust - Parking garages</t>
  </si>
  <si>
    <t>Exhaust - Refrigerating machinery rooms</t>
  </si>
  <si>
    <t>Exhaust - Soiled laundry storage rooms</t>
  </si>
  <si>
    <t>Exhaust - Storage rooms, chemical</t>
  </si>
  <si>
    <t>Exhaust - Woodwork shop/classrooms</t>
  </si>
  <si>
    <t/>
  </si>
  <si>
    <t>Exh. Note B</t>
  </si>
  <si>
    <t>Exh. Note A</t>
  </si>
  <si>
    <t>Exh. Note F</t>
  </si>
  <si>
    <t>Exh. Note C</t>
  </si>
  <si>
    <t>Exh. Note G,H</t>
  </si>
  <si>
    <t>Exh. Note E</t>
  </si>
  <si>
    <t>Exh. Note D</t>
  </si>
  <si>
    <t>Baseline ventilation = proposed?</t>
  </si>
  <si>
    <t>Yes</t>
  </si>
  <si>
    <r>
      <t>Area Outdoor Air Rate R</t>
    </r>
    <r>
      <rPr>
        <vertAlign val="subscript"/>
        <sz val="10"/>
        <rFont val="Arial"/>
        <family val="2"/>
      </rPr>
      <t>a</t>
    </r>
  </si>
  <si>
    <r>
      <t>Min Air Rate for DCV</t>
    </r>
    <r>
      <rPr>
        <vertAlign val="superscript"/>
        <sz val="10"/>
        <rFont val="Arial"/>
        <family val="2"/>
      </rPr>
      <t>b</t>
    </r>
  </si>
  <si>
    <t>Education - Art classroom</t>
  </si>
  <si>
    <t>Education - Classrooms (ages 5-8)</t>
  </si>
  <si>
    <t>Education - Computer lab</t>
  </si>
  <si>
    <t>Education - Daycare (through age 4)</t>
  </si>
  <si>
    <t>Education - Daycare sickroom</t>
  </si>
  <si>
    <t>Education - Lecture hall (fixed seats)</t>
  </si>
  <si>
    <t>Education - Lecture/postsecondary classroom</t>
  </si>
  <si>
    <t>Education - Media center</t>
  </si>
  <si>
    <t>Education - Music/theater/dance </t>
  </si>
  <si>
    <t>Education - Science laboratories</t>
  </si>
  <si>
    <t>Education - University/college laboratories</t>
  </si>
  <si>
    <t>Education - Metal shop</t>
  </si>
  <si>
    <t>Education - Wood shop</t>
  </si>
  <si>
    <t>Assembly - Auditorium seating area </t>
  </si>
  <si>
    <t>Assembly - Libraries (reading rooms and stack areas)</t>
  </si>
  <si>
    <t>Assembly - Lobbies</t>
  </si>
  <si>
    <t>Assembly - Museums/galleries</t>
  </si>
  <si>
    <t>Sports/Entertainment - Bowling alley (seating)</t>
  </si>
  <si>
    <t>Sports/Entertainment - Disco/dance floors</t>
  </si>
  <si>
    <t>Sports/Entertainment - Gambling casinos</t>
  </si>
  <si>
    <t>Sports/Entertainment - Game arcades</t>
  </si>
  <si>
    <t>Sports/Entertainment - Gym, sports arena (play area)</t>
  </si>
  <si>
    <t>Sports/Entertainment - Health club/aerobics room</t>
  </si>
  <si>
    <t>Sports/Entertainment - Health club/weight rooms</t>
  </si>
  <si>
    <t>Sports/Entertainment - Spectator areas</t>
  </si>
  <si>
    <t>Sports/Entertainment - Stages, studios</t>
  </si>
  <si>
    <t>Sports/Entertainment - Swimming (deck)</t>
  </si>
  <si>
    <t>Sports/Entertainment - Swimming (pool)</t>
  </si>
  <si>
    <t>Residential - Common corridors</t>
  </si>
  <si>
    <r>
      <t>Area Outdoor Air Rate R</t>
    </r>
    <r>
      <rPr>
        <vertAlign val="subscript"/>
        <sz val="9"/>
        <rFont val="Arial"/>
        <family val="2"/>
      </rPr>
      <t>a</t>
    </r>
  </si>
  <si>
    <r>
      <t>Min Air Rate for DCV</t>
    </r>
    <r>
      <rPr>
        <vertAlign val="superscript"/>
        <sz val="9"/>
        <rFont val="Arial"/>
        <family val="2"/>
      </rPr>
      <t>b</t>
    </r>
  </si>
  <si>
    <t>No</t>
  </si>
  <si>
    <t>Continuous Exhaust Rate,</t>
  </si>
  <si>
    <t>Intermittent Exhaust Rate,</t>
  </si>
  <si>
    <t>Afloor = dwelling unit floor area (ft²)</t>
  </si>
  <si>
    <t>Nbr = Number of bedrooms</t>
  </si>
  <si>
    <t>Vdwellingunit = dwelling unit volume (ft³)</t>
  </si>
  <si>
    <t>High-Rise Residential Mechanical Ventilation Rate (cfm) shall be Qfan:</t>
  </si>
  <si>
    <t>where:</t>
  </si>
  <si>
    <t>Qfan = (0.15 cfm/ft² x Afloor) + (3.5 cfm/bedroom x (Nbr + 1)) - (Vdwellingunit x 2 ach / 60 min/hr x Aext)</t>
  </si>
  <si>
    <t>Aext = fraction of dwelling unit perimeter wall and roof/ceiling exposed to the outdoors</t>
  </si>
  <si>
    <t>VentFuncType</t>
  </si>
  <si>
    <t>TABLE VentilationSpaceFunctionData</t>
  </si>
  <si>
    <t>AirClass</t>
  </si>
  <si>
    <t>VentShutoffOccSens</t>
  </si>
  <si>
    <t>// This table pasted into App5-4A_SpaceBySpace-T24N_2019.csv</t>
  </si>
  <si>
    <t>AllowType1</t>
  </si>
  <si>
    <t>AllowType2</t>
  </si>
  <si>
    <t>AllowArea1</t>
  </si>
  <si>
    <t>AllowArea2</t>
  </si>
  <si>
    <t>SpcFunc</t>
  </si>
  <si>
    <t>VentSpcFunc</t>
  </si>
  <si>
    <t>VentSpcFunc from ventilation list</t>
  </si>
  <si>
    <t># times referenced above</t>
  </si>
  <si>
    <t>// This table pasted into App5-4C_Ventilation-T24N_2019.csv</t>
  </si>
  <si>
    <r>
      <t xml:space="preserve">Allowed Ventilation Space Type </t>
    </r>
    <r>
      <rPr>
        <sz val="10"/>
        <rFont val="Arial"/>
        <family val="2"/>
      </rPr>
      <t xml:space="preserve">(Default in </t>
    </r>
    <r>
      <rPr>
        <b/>
        <sz val="10"/>
        <color rgb="FFFF0000"/>
        <rFont val="Arial"/>
        <family val="2"/>
      </rPr>
      <t>Bold Red</t>
    </r>
    <r>
      <rPr>
        <sz val="10"/>
        <rFont val="Arial"/>
        <family val="2"/>
      </rPr>
      <t>)</t>
    </r>
  </si>
  <si>
    <t>Default Ventilation Space Function</t>
  </si>
  <si>
    <t>VentSpcFuncDef</t>
  </si>
  <si>
    <t>Added to force user to change selection after opening in 2019 - CheckCode to throw error otherwise.</t>
  </si>
  <si>
    <t>Convention, Conference, Multipurpose and Meeting Area</t>
  </si>
  <si>
    <t>_Invalid from 2016 - Corridors, Restrooms, Stairs, and Support Areas</t>
  </si>
  <si>
    <t>_Invalid from 2016 - Police Station and Fire Station</t>
  </si>
  <si>
    <t>_Invalid from 2016 - Housing, Public and Common Areas: Multi-family, Dormitory</t>
  </si>
  <si>
    <t>_Invalid from 2016 - Housing, Public and Common Areas: Senior Housing</t>
  </si>
  <si>
    <t>General - Unoccupied</t>
  </si>
  <si>
    <t>Parking Garage Area (Daylight Adaptation Zones)</t>
  </si>
  <si>
    <t>TABLE ValidVentilationSpaceFunctionEnumerations</t>
  </si>
  <si>
    <t>ValidVentSpcFuncEnum</t>
  </si>
  <si>
    <t>Auto Repair Area</t>
  </si>
  <si>
    <t>Transportation Function</t>
  </si>
  <si>
    <t>cfm/person</t>
  </si>
  <si>
    <t>people/1000ft2</t>
  </si>
  <si>
    <t>VentOccDensSim</t>
  </si>
  <si>
    <t>Assembly - Auditorium seating area</t>
  </si>
  <si>
    <t>Assembly - Legislative chambers</t>
  </si>
  <si>
    <t>Exhaust - Toilets, public</t>
  </si>
  <si>
    <t>Exhaust - Toilets, private</t>
  </si>
  <si>
    <t>Toilets, public</t>
  </si>
  <si>
    <t>Misc - Pharmacy (preparation area)</t>
  </si>
  <si>
    <t>Pharmacy (preparation area)</t>
  </si>
  <si>
    <t>Sports Arena - Playing Area (&gt; 5,000 Spectators)</t>
  </si>
  <si>
    <t>Sports Arena - Playing Area (2,000 - 5,000 Spectators)</t>
  </si>
  <si>
    <t>Sports Arena - Playing Area (&lt; 2,000 Spectators)</t>
  </si>
  <si>
    <t>Sports Arena - Playing Area (Recreational)</t>
  </si>
  <si>
    <t>Exhaust - Toilets - private</t>
  </si>
  <si>
    <t>Sports Arena - Playing Area (Class I Facility)</t>
  </si>
  <si>
    <t>Sports Arena - Playing Area (Class II Facility)</t>
  </si>
  <si>
    <t>Sports Arena - Playing Area (Class III Facility)</t>
  </si>
  <si>
    <t>Sports Arena - Playing Area (Class IV Facility)</t>
  </si>
  <si>
    <t>1. White board or chalk board. - Directional Llighting shall be dedicated to thea white board or chalk board.</t>
  </si>
  <si>
    <t>3. Accent, display and feature lighting - luminaires shall be adjustable or directional.</t>
  </si>
  <si>
    <t>4. Decorative lighting - primary function shall be decorative and to provide general lighting.</t>
  </si>
  <si>
    <t>7. Detailed task work - Lighting provides high level of visual acuity required for activities with close attention to small elements and/or</t>
  </si>
  <si>
    <t>8. Specialized task work - Lighting provides for small-scale, cognitive or fast performance visual tasks; lighting required for operating</t>
  </si>
  <si>
    <t>9. Precision specialized work - Lighting for work performed within a commercial or industrial environment that entails working with low</t>
  </si>
  <si>
    <t>Table 120.1-A - Minimum Ventilation Rates</t>
  </si>
  <si>
    <t>A - For high-school and college libraries, the values shown for “Public Assembly Spaces - Libraries” shall be used.</t>
  </si>
  <si>
    <t>B - Rate may not be sufficient where stored materials include those having potentially harmful emissions.</t>
  </si>
  <si>
    <t>C - Rate does not allow for humidity control. “Deck area” refers to the area surrounding the pool that is capable of being wetted during pool use or when the pool is occupied. Deck area that is not expected to be wetted shall be designated as an occupancy category.</t>
  </si>
  <si>
    <t>D - Rate does not include special exhaust for stage effects such as dry ice vapors and smoke.</t>
  </si>
  <si>
    <t>E - Where combustion equipment is intended to be used on the playing surface or in the space, additional dilution ventilation source control, or both shall be provided.</t>
  </si>
  <si>
    <t>F - Ventilation air for this occupancy category shall be permitted to be reduced to zero when the space is in occupied-standby mode</t>
  </si>
  <si>
    <t>Table 120.1-B - Minimum Exhaust Rates</t>
  </si>
  <si>
    <t>Kitchens - commercial</t>
  </si>
  <si>
    <t>Toilets - private</t>
  </si>
  <si>
    <t>A - Stands where engines are run shall have exhaust systems that directly connect to the engine exhaust and prevent escape of fumes.</t>
  </si>
  <si>
    <t>B - Where combustion equipment is intended to be used on the playing surface, additional dilution ventilation, source control, or both shall be provided.</t>
  </si>
  <si>
    <t>C - Exhaust shall not be required where two or more sides comprise walls that are at least 50% open to the outside.</t>
  </si>
  <si>
    <t>D - Rate is per water closet, urinal, or both. Provide the higher rate where periods of heavy use are expected to occur. The lower rate shall be permitted to be used otherwise.</t>
  </si>
  <si>
    <t>E - Rate is for a toilet room intended to be occupied by one person at a time. For continuous systems operation during hours of use, the lower rate shall be permitted to be used. Otherwise the higher rate shall be used.</t>
  </si>
  <si>
    <t>F - See other applicable standards for exhaust rate.</t>
  </si>
  <si>
    <t>G - For continuous system operation, the lower rate shall be permitted to be used. Otherwise the higher rate shall be used.</t>
  </si>
  <si>
    <t>H - Rate is per showerhead</t>
  </si>
  <si>
    <t>Assembly - Courtrooms</t>
  </si>
  <si>
    <t>Assembly - Places of religious worship</t>
  </si>
  <si>
    <t>Convention, Conference, Multipurpose and Meeting Center Areas</t>
  </si>
  <si>
    <t>Assembly - Museums (childrens)</t>
  </si>
  <si>
    <t>Museums (childrens)</t>
  </si>
  <si>
    <t>Education - Multiuse assembly</t>
  </si>
  <si>
    <t>Lodging - Multipurpose assembly</t>
  </si>
  <si>
    <t>Misc - Sorting, packing, light assembly</t>
  </si>
  <si>
    <t>Misc - Freezer and refrigerated spaces (&lt;50F)</t>
  </si>
  <si>
    <t>Education - Classrooms (ages 9-18)</t>
  </si>
  <si>
    <t>Classrooms (ages 9-18)</t>
  </si>
  <si>
    <t>CodeVentPerPerson</t>
  </si>
  <si>
    <t>Area Outdoor Air Rate, Ra</t>
  </si>
  <si>
    <t>Person Outdoor Air Rate, Rp</t>
  </si>
  <si>
    <t>cfm/ft2</t>
  </si>
  <si>
    <t>Occ Density for Ra</t>
  </si>
  <si>
    <t>;</t>
  </si>
  <si>
    <t>CodeExhPerArea</t>
  </si>
  <si>
    <t>For TABLE ValidVentilationSpaceFunctionEnumerations look-up</t>
  </si>
  <si>
    <t>Text File Generation</t>
  </si>
  <si>
    <t xml:space="preserve">2,              </t>
  </si>
  <si>
    <t>"</t>
  </si>
  <si>
    <t>Text File Gen</t>
  </si>
  <si>
    <t>Record header</t>
  </si>
  <si>
    <t>comma</t>
  </si>
  <si>
    <t>12 spaces</t>
  </si>
  <si>
    <t>4 spaces</t>
  </si>
  <si>
    <t>quote</t>
  </si>
  <si>
    <t>,</t>
  </si>
  <si>
    <t xml:space="preserve">            </t>
  </si>
  <si>
    <t xml:space="preserve">    </t>
  </si>
  <si>
    <t>SpcFunc - 2016</t>
  </si>
  <si>
    <t>SpcFuncIdx - 2016</t>
  </si>
  <si>
    <t>SpcFunc - 2019 for backward compatibility</t>
  </si>
  <si>
    <t>SpcFuncIdx - 2019</t>
  </si>
  <si>
    <t>Filter</t>
  </si>
  <si>
    <t>BemEnums Backward Compat Entry</t>
  </si>
  <si>
    <t>Bar, Cocktail Lounge and Casino Areas</t>
  </si>
  <si>
    <t>Laundry Area</t>
  </si>
  <si>
    <t>Grocery Sales Areas</t>
  </si>
  <si>
    <t>SpcFuncIdx</t>
  </si>
  <si>
    <t>BEMEnums Entry</t>
  </si>
  <si>
    <t>VentSpcFuncIdx</t>
  </si>
  <si>
    <t>For enums</t>
  </si>
  <si>
    <t>Space Function Index</t>
  </si>
  <si>
    <t xml:space="preserve">  ;  </t>
  </si>
  <si>
    <t xml:space="preserve">,  </t>
  </si>
  <si>
    <t>,     "</t>
  </si>
  <si>
    <t>High-Rise Residential Living Spaces,NA</t>
  </si>
  <si>
    <t xml:space="preserve">1, Spc:SpcFunc,        </t>
  </si>
  <si>
    <t>CodeVentPerAreaForDCV</t>
  </si>
  <si>
    <t>Min Air Rate for DCV</t>
  </si>
  <si>
    <t>0, Spc:VentSpcFunc, 0</t>
  </si>
  <si>
    <t>SpcFuncIdx
(For Perf Reporting)</t>
  </si>
  <si>
    <t>Copied Input Data Model.txt</t>
  </si>
  <si>
    <t>Baseline WtrHtr Type</t>
  </si>
  <si>
    <t>Gas</t>
  </si>
  <si>
    <t>Electric</t>
  </si>
  <si>
    <t>BaseWtrHtrType</t>
  </si>
  <si>
    <t>RULE Spc:DwellingUnitXGalPerDay</t>
  </si>
  <si>
    <t>Original Designations:</t>
  </si>
  <si>
    <t>vvv - Additional Space Types not specifically called out - vvv</t>
  </si>
  <si>
    <t>na</t>
  </si>
  <si>
    <t>Handled in Rules</t>
  </si>
  <si>
    <t>Same as  Kitchen/Food Preparation Area</t>
  </si>
  <si>
    <t>Same as Open Office</t>
  </si>
  <si>
    <t>Same as Copy Room</t>
  </si>
  <si>
    <t>5/16 Updated to 0.5 from 5</t>
  </si>
  <si>
    <t>5/16 Updated to 0.85 from 85</t>
  </si>
  <si>
    <t>5/16 NK Updated as per final 15-day language</t>
  </si>
  <si>
    <t>External Illuminated Mirror (Note5)</t>
  </si>
  <si>
    <t>Internal Illuminated Mirror (Note 5)</t>
  </si>
  <si>
    <t>Music/theater/dance</t>
  </si>
  <si>
    <t>All Other</t>
  </si>
  <si>
    <t>HotWtrHrlyUsePerPers</t>
  </si>
  <si>
    <t>HlthcareEligible</t>
  </si>
  <si>
    <t>Is Eligible for Healthcare Exemption</t>
  </si>
  <si>
    <t>CodeExhContPerFixture</t>
  </si>
  <si>
    <t>CodeExhIntrmtPerFixture</t>
  </si>
  <si>
    <t>Eligible for Healthcare</t>
  </si>
  <si>
    <t>Number of uses - &gt;</t>
  </si>
  <si>
    <t>&lt;- Number of uses</t>
  </si>
  <si>
    <t>Aging Eye/Low-vision (Corridor Area)</t>
  </si>
  <si>
    <t>Aging Eye/Low-vision (Dining)</t>
  </si>
  <si>
    <t>Aging Eye/Low-vision (Lounge/Waiting Area)</t>
  </si>
  <si>
    <t>Aging Eye/Low-vision (Main Entry Lobby)</t>
  </si>
  <si>
    <t>Aging Eye/Low-vision (Multipurpose Room)</t>
  </si>
  <si>
    <t>Aging Eye/Low-vision (Religious Worship Area)</t>
  </si>
  <si>
    <t>Aging Eye/Low-vision (Restroom)</t>
  </si>
  <si>
    <t>Aging Eye/Low-vision (Stairwell)</t>
  </si>
  <si>
    <t>Commercial/Industrial Storage (Refrigerated)</t>
  </si>
  <si>
    <t>VentSpcFunc, Rp assumed for Design Ra</t>
  </si>
  <si>
    <t>VentSpcFunc Rp_adj, Adjusted for Spc</t>
  </si>
  <si>
    <t>Calculated Ra based on Rp_Adj at design occupancy</t>
  </si>
  <si>
    <t>For Rules</t>
  </si>
  <si>
    <t>SpcOccDensSim</t>
  </si>
  <si>
    <t>VentOccDensSim used in rules</t>
  </si>
  <si>
    <t>Retail - Sales</t>
  </si>
  <si>
    <t>Education - Music/theater/dance</t>
  </si>
  <si>
    <t>ExcludeFromPredominantCalc</t>
  </si>
  <si>
    <t>FuncSchGrpIsEditable</t>
  </si>
  <si>
    <t>Is Excludee From Predominant Calculation</t>
  </si>
  <si>
    <t>Its FuncSchGrpIs is Editable</t>
  </si>
  <si>
    <t>NRCCPRFSpaceFunction</t>
  </si>
  <si>
    <t>Mapping from Spc:SpcFunc to NRCC PRF</t>
  </si>
  <si>
    <t>AudienceSeatingArea</t>
  </si>
  <si>
    <t>OfficeGreaterThan250Ft</t>
  </si>
  <si>
    <t>AuditoriumArea</t>
  </si>
  <si>
    <t>AutoRepairArea</t>
  </si>
  <si>
    <t>BeautySalonArea</t>
  </si>
  <si>
    <t>CivicMeetingPlaceArea</t>
  </si>
  <si>
    <t>ClassroomLectureTrainingVocationalArea</t>
  </si>
  <si>
    <t>CommercialIndustrialStorageAreaRefrigerated</t>
  </si>
  <si>
    <t>CommercialIndustrialStorageShipping</t>
  </si>
  <si>
    <t>CommercialIndustrialWarehouse</t>
  </si>
  <si>
    <t>ComputerRoom</t>
  </si>
  <si>
    <t>ConventionConferenceMultipurposeMeetingCenterArea</t>
  </si>
  <si>
    <t>CopyRoom</t>
  </si>
  <si>
    <t>CorridorArea</t>
  </si>
  <si>
    <t>BarLoungeFineDiningArea</t>
  </si>
  <si>
    <t>FastfoodDining</t>
  </si>
  <si>
    <t>FamilyDiningArea</t>
  </si>
  <si>
    <t>ElectricalMechancialTelephoneRoom</t>
  </si>
  <si>
    <t>ExerciseCenterGymnasiumArea</t>
  </si>
  <si>
    <t>FinancialTransactionsArea</t>
  </si>
  <si>
    <t>GeneralCommercialIndustrialWorkAreaHighBay</t>
  </si>
  <si>
    <t>GeneralCommercialIndustrialWorkAreaLowBay</t>
  </si>
  <si>
    <t>GeneralCommercialIndustrialWorkAreaPrecision</t>
  </si>
  <si>
    <t>HospitalExamTreatment</t>
  </si>
  <si>
    <t>HospitalImaging</t>
  </si>
  <si>
    <t>HospitalMedicalSupply</t>
  </si>
  <si>
    <t>HospitalNursery</t>
  </si>
  <si>
    <t>HospitalNurseStation</t>
  </si>
  <si>
    <t>HospitalOperatingRoom</t>
  </si>
  <si>
    <t>HospitalPatientRoom</t>
  </si>
  <si>
    <t>HospitalPhysicalTherapy</t>
  </si>
  <si>
    <t>HospitalRecovery</t>
  </si>
  <si>
    <t>HighRiseResidentialLivingSpace</t>
  </si>
  <si>
    <t>HotelFunctionArea</t>
  </si>
  <si>
    <t>HotelMotelGuestRoom</t>
  </si>
  <si>
    <t>KitchenCommercialFoodPreparation</t>
  </si>
  <si>
    <t>KitchenetteResidentialKitchen</t>
  </si>
  <si>
    <t>LibraryReadingArea</t>
  </si>
  <si>
    <t>LibraryStacks</t>
  </si>
  <si>
    <t>LockerDressingRoom</t>
  </si>
  <si>
    <t>LoungeBreakRoom</t>
  </si>
  <si>
    <t>MallAndAtria</t>
  </si>
  <si>
    <t>LobbyMainEntry</t>
  </si>
  <si>
    <t>MuseumRestoration</t>
  </si>
  <si>
    <t>Office250FtOrLess</t>
  </si>
  <si>
    <t>OfficeOpenPlan</t>
  </si>
  <si>
    <t>ParkingGarageAreaDaylightAdaptationZone</t>
  </si>
  <si>
    <t>ParkingGarageAreaDedicatedRamp</t>
  </si>
  <si>
    <t>ParkingGarageBuildingParkingArea</t>
  </si>
  <si>
    <t>PharmacyArea</t>
  </si>
  <si>
    <t>ReligiousWorshipArea</t>
  </si>
  <si>
    <t>Restroom</t>
  </si>
  <si>
    <t>RetailFittingRoom</t>
  </si>
  <si>
    <t>GrocerySalesArea</t>
  </si>
  <si>
    <t>RetailSalesArea</t>
  </si>
  <si>
    <t>LaboratoryScientific</t>
  </si>
  <si>
    <t>SportsArenaSeatsGTE5000ClassI</t>
  </si>
  <si>
    <t>SportsArenaSeatsLT2000ClassIII</t>
  </si>
  <si>
    <t>SportsArenaSeatsLT5000ClassII</t>
  </si>
  <si>
    <t>SportsArenaSeatsLimitedClassIV</t>
  </si>
  <si>
    <t>TheaterMotionPicture</t>
  </si>
  <si>
    <t>TheaterPerformance</t>
  </si>
  <si>
    <t>TransportationFunctionConcourseBaggage</t>
  </si>
  <si>
    <t>TransportationFunctionTicketing</t>
  </si>
  <si>
    <t>UnleasedTenantArea</t>
  </si>
  <si>
    <t>UnoccupiedExcludeInGrossFloorArea</t>
  </si>
  <si>
    <t>UnoccupiedIncludeInGrossFloorArea</t>
  </si>
  <si>
    <t>VideoConferencingStudio</t>
  </si>
  <si>
    <t>LowVisionCorridorArea</t>
  </si>
  <si>
    <t>LowVisionDiningArea</t>
  </si>
  <si>
    <t>LowVisionLobbyMainEntry</t>
  </si>
  <si>
    <t>LowVisionMultipurposeRoom</t>
  </si>
  <si>
    <t>LowVisionReligiousWorshipArea</t>
  </si>
  <si>
    <t>LowVisionRestroom</t>
  </si>
  <si>
    <t>LowVisionStairwell</t>
  </si>
  <si>
    <t>LowVisionWaitingArea</t>
  </si>
  <si>
    <t>AllOthersSpace</t>
  </si>
  <si>
    <t>ExhibitMuseumArea</t>
  </si>
  <si>
    <t>CorridorRestroomStairsSupportArea</t>
  </si>
  <si>
    <t>PoliceStationFireStation</t>
  </si>
  <si>
    <t>HousingPublicCommonAreaMultifamilyDormitory</t>
  </si>
  <si>
    <t>HousingPublicCommonAreaSeniorHousing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</si>
</sst>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00;0"/>
    <numFmt numFmtId="166" formatCode="&quot;- &quot;0"/>
    <numFmt numFmtId="167" formatCode="0.000"/>
    <numFmt numFmtId="168" formatCode="_(* #,##0_);_(* \(#,##0\);_(* &quot;-&quot;??_);_(@_)"/>
  </numFmts>
  <fonts count="7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sz val="10"/>
      <color indexed="10"/>
      <name val="Arial"/>
      <family val="2"/>
    </font>
    <font>
      <sz val="10"/>
      <color indexed="8"/>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Arial"/>
      <family val="2"/>
    </font>
    <font>
      <sz val="11"/>
      <color theme="1"/>
      <name val="Arial"/>
      <family val="2"/>
    </font>
    <font>
      <sz val="11"/>
      <name val="Calibri"/>
      <family val="2"/>
      <scheme val="minor"/>
    </font>
    <font>
      <i/>
      <sz val="11"/>
      <color theme="1"/>
      <name val="Calibri"/>
      <family val="2"/>
      <scheme val="minor"/>
    </font>
    <font>
      <i/>
      <sz val="11"/>
      <name val="Calibri"/>
      <family val="2"/>
      <scheme val="minor"/>
    </font>
    <font>
      <b/>
      <sz val="11"/>
      <name val="Calibri"/>
      <family val="2"/>
      <scheme val="minor"/>
    </font>
    <font>
      <i/>
      <sz val="11"/>
      <name val="Arial"/>
      <family val="2"/>
    </font>
    <font>
      <b/>
      <sz val="11"/>
      <name val="Arial"/>
      <family val="2"/>
    </font>
    <font>
      <b/>
      <sz val="11"/>
      <color theme="1"/>
      <name val="Arial"/>
      <family val="2"/>
    </font>
    <font>
      <b/>
      <sz val="11"/>
      <color rgb="FFFF0000"/>
      <name val="Arial"/>
      <family val="2"/>
    </font>
    <font>
      <sz val="8"/>
      <color theme="1"/>
      <name val="Arial"/>
      <family val="2"/>
    </font>
    <font>
      <b/>
      <sz val="8"/>
      <color theme="1"/>
      <name val="Arial"/>
      <family val="2"/>
    </font>
    <font>
      <vertAlign val="superscript"/>
      <sz val="8"/>
      <color indexed="8"/>
      <name val="Arial"/>
      <family val="2"/>
    </font>
    <font>
      <strike/>
      <sz val="10"/>
      <color rgb="FFFF0000"/>
      <name val="Arial"/>
      <family val="2"/>
    </font>
    <font>
      <sz val="10"/>
      <color rgb="FFFF0000"/>
      <name val="Arial"/>
      <family val="2"/>
    </font>
    <font>
      <sz val="12"/>
      <name val="Arial"/>
      <family val="2"/>
    </font>
    <font>
      <sz val="12"/>
      <color rgb="FFFF0000"/>
      <name val="Arial"/>
      <family val="2"/>
    </font>
    <font>
      <sz val="10"/>
      <name val="Arial"/>
      <family val="2"/>
    </font>
    <font>
      <b/>
      <sz val="10"/>
      <color rgb="FFFF0000"/>
      <name val="Arial"/>
      <family val="2"/>
    </font>
    <font>
      <sz val="10"/>
      <color theme="1"/>
      <name val="Arial"/>
      <family val="2"/>
    </font>
    <font>
      <sz val="10"/>
      <color rgb="FF006100"/>
      <name val="Arial"/>
      <family val="2"/>
    </font>
    <font>
      <sz val="10"/>
      <name val="Times New Roman"/>
      <family val="1"/>
    </font>
    <font>
      <b/>
      <sz val="10"/>
      <name val="Times New Roman"/>
      <family val="1"/>
    </font>
    <font>
      <sz val="8"/>
      <name val="Times New Roman"/>
      <family val="1"/>
    </font>
    <font>
      <vertAlign val="superscript"/>
      <sz val="10"/>
      <name val="Times New Roman"/>
      <family val="1"/>
    </font>
    <font>
      <vertAlign val="subscript"/>
      <sz val="10"/>
      <name val="Times New Roman"/>
      <family val="1"/>
    </font>
    <font>
      <vertAlign val="superscript"/>
      <sz val="8"/>
      <name val="Times New Roman"/>
      <family val="1"/>
    </font>
    <font>
      <i/>
      <sz val="10"/>
      <name val="Times New Roman"/>
      <family val="1"/>
    </font>
    <font>
      <b/>
      <i/>
      <sz val="12"/>
      <name val="Times New Roman"/>
      <family val="1"/>
    </font>
    <font>
      <b/>
      <vertAlign val="superscript"/>
      <sz val="10"/>
      <name val="Times New Roman"/>
      <family val="1"/>
    </font>
    <font>
      <vertAlign val="subscript"/>
      <sz val="10"/>
      <name val="Arial"/>
      <family val="2"/>
    </font>
    <font>
      <vertAlign val="superscript"/>
      <sz val="10"/>
      <name val="Arial"/>
      <family val="2"/>
    </font>
    <font>
      <sz val="9"/>
      <name val="Arial"/>
      <family val="2"/>
    </font>
    <font>
      <vertAlign val="subscript"/>
      <sz val="9"/>
      <name val="Arial"/>
      <family val="2"/>
    </font>
    <font>
      <vertAlign val="superscript"/>
      <sz val="9"/>
      <name val="Arial"/>
      <family val="2"/>
    </font>
    <font>
      <b/>
      <sz val="9"/>
      <name val="Arial"/>
      <family val="2"/>
    </font>
    <font>
      <i/>
      <sz val="10"/>
      <name val="Arial"/>
      <family val="2"/>
    </font>
    <font>
      <sz val="10"/>
      <color theme="1"/>
      <name val="Calibri"/>
      <family val="2"/>
    </font>
    <font>
      <b/>
      <sz val="12"/>
      <color theme="1"/>
      <name val="Calibri"/>
      <family val="2"/>
      <scheme val="minor"/>
    </font>
    <font>
      <sz val="9"/>
      <color indexed="81"/>
      <name val="Tahoma"/>
      <family val="2"/>
    </font>
    <font>
      <b/>
      <sz val="9"/>
      <color indexed="81"/>
      <name val="Tahoma"/>
      <family val="2"/>
    </font>
    <font>
      <b/>
      <sz val="11"/>
      <color rgb="FFFF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0" tint="-0.14999847407452621"/>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style="thin">
        <color theme="6"/>
      </right>
      <top/>
      <bottom/>
      <diagonal/>
    </border>
    <border>
      <left style="medium">
        <color auto="1"/>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ck">
        <color auto="1"/>
      </left>
      <right/>
      <top/>
      <bottom/>
      <diagonal/>
    </border>
    <border>
      <left/>
      <right style="medium">
        <color auto="1"/>
      </right>
      <top/>
      <bottom/>
      <diagonal/>
    </border>
    <border>
      <left/>
      <right style="thin">
        <color auto="1"/>
      </right>
      <top/>
      <bottom/>
      <diagonal/>
    </border>
    <border>
      <left style="thin">
        <color auto="1"/>
      </left>
      <right style="thin">
        <color auto="1"/>
      </right>
      <top/>
      <bottom/>
      <diagonal/>
    </border>
    <border>
      <left/>
      <right/>
      <top/>
      <bottom style="thin">
        <color indexed="64"/>
      </bottom>
      <diagonal/>
    </border>
    <border>
      <left/>
      <right/>
      <top style="thin">
        <color indexed="64"/>
      </top>
      <bottom/>
      <diagonal/>
    </border>
    <border>
      <left/>
      <right style="thin">
        <color auto="1"/>
      </right>
      <top style="thin">
        <color auto="1"/>
      </top>
      <bottom/>
      <diagonal/>
    </border>
  </borders>
  <cellStyleXfs count="61">
    <xf numFmtId="0" fontId="0" fillId="0" borderId="0"/>
    <xf numFmtId="0" fontId="16" fillId="0" borderId="0" applyNumberFormat="0" applyFill="0" applyBorder="0" applyAlignment="0" applyProtection="0"/>
    <xf numFmtId="0" fontId="17" fillId="0" borderId="1" applyNumberFormat="0" applyFill="0" applyAlignment="0" applyProtection="0"/>
    <xf numFmtId="0" fontId="18" fillId="0" borderId="2" applyNumberFormat="0" applyFill="0" applyAlignment="0" applyProtection="0"/>
    <xf numFmtId="0" fontId="19" fillId="0" borderId="3" applyNumberFormat="0" applyFill="0" applyAlignment="0" applyProtection="0"/>
    <xf numFmtId="0" fontId="19" fillId="0" borderId="0" applyNumberFormat="0" applyFill="0" applyBorder="0" applyAlignment="0" applyProtection="0"/>
    <xf numFmtId="0" fontId="20" fillId="2" borderId="0" applyNumberFormat="0" applyBorder="0" applyAlignment="0" applyProtection="0"/>
    <xf numFmtId="0" fontId="21" fillId="3" borderId="0" applyNumberFormat="0" applyBorder="0" applyAlignment="0" applyProtection="0"/>
    <xf numFmtId="0" fontId="22" fillId="4" borderId="0" applyNumberFormat="0" applyBorder="0" applyAlignment="0" applyProtection="0"/>
    <xf numFmtId="0" fontId="23" fillId="5" borderId="4" applyNumberFormat="0" applyAlignment="0" applyProtection="0"/>
    <xf numFmtId="0" fontId="24" fillId="6" borderId="5" applyNumberFormat="0" applyAlignment="0" applyProtection="0"/>
    <xf numFmtId="0" fontId="25" fillId="6" borderId="4" applyNumberFormat="0" applyAlignment="0" applyProtection="0"/>
    <xf numFmtId="0" fontId="26" fillId="0" borderId="6" applyNumberFormat="0" applyFill="0" applyAlignment="0" applyProtection="0"/>
    <xf numFmtId="0" fontId="27" fillId="7" borderId="7" applyNumberFormat="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30" fillId="0" borderId="8" applyNumberFormat="0" applyFill="0" applyAlignment="0" applyProtection="0"/>
    <xf numFmtId="0" fontId="31"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31" fillId="11" borderId="0" applyNumberFormat="0" applyBorder="0" applyAlignment="0" applyProtection="0"/>
    <xf numFmtId="0" fontId="31" fillId="12"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31" fillId="15" borderId="0" applyNumberFormat="0" applyBorder="0" applyAlignment="0" applyProtection="0"/>
    <xf numFmtId="0" fontId="31"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31" fillId="19" borderId="0" applyNumberFormat="0" applyBorder="0" applyAlignment="0" applyProtection="0"/>
    <xf numFmtId="0" fontId="31"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31" fillId="23" borderId="0" applyNumberFormat="0" applyBorder="0" applyAlignment="0" applyProtection="0"/>
    <xf numFmtId="0" fontId="31"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31" fillId="27" borderId="0" applyNumberFormat="0" applyBorder="0" applyAlignment="0" applyProtection="0"/>
    <xf numFmtId="0" fontId="31"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31" fillId="31" borderId="0" applyNumberFormat="0" applyBorder="0" applyAlignment="0" applyProtection="0"/>
    <xf numFmtId="43" fontId="49" fillId="0" borderId="0" applyFont="0" applyFill="0" applyBorder="0" applyAlignment="0" applyProtection="0"/>
    <xf numFmtId="0" fontId="6" fillId="0" borderId="0"/>
    <xf numFmtId="0" fontId="10" fillId="0" borderId="0"/>
    <xf numFmtId="0" fontId="5" fillId="9"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43" fontId="10" fillId="0" borderId="0" applyFont="0" applyFill="0" applyBorder="0" applyAlignment="0" applyProtection="0"/>
    <xf numFmtId="0" fontId="5" fillId="0" borderId="0"/>
    <xf numFmtId="0" fontId="33" fillId="0" borderId="0"/>
    <xf numFmtId="0" fontId="4" fillId="0" borderId="0"/>
    <xf numFmtId="0" fontId="69" fillId="0" borderId="0"/>
  </cellStyleXfs>
  <cellXfs count="218">
    <xf numFmtId="0" fontId="0" fillId="0" borderId="0" xfId="0"/>
    <xf numFmtId="0" fontId="11" fillId="0" borderId="0" xfId="0" applyFont="1"/>
    <xf numFmtId="0" fontId="12" fillId="0" borderId="0" xfId="0" applyFont="1"/>
    <xf numFmtId="0" fontId="0" fillId="0" borderId="0" xfId="0" applyAlignment="1">
      <alignment horizontal="right"/>
    </xf>
    <xf numFmtId="2" fontId="0" fillId="0" borderId="0" xfId="0" applyNumberFormat="1" applyAlignment="1">
      <alignment horizontal="right"/>
    </xf>
    <xf numFmtId="0" fontId="10" fillId="0" borderId="0" xfId="0" applyFont="1" applyAlignment="1">
      <alignment horizontal="right" wrapText="1"/>
    </xf>
    <xf numFmtId="164" fontId="0" fillId="0" borderId="0" xfId="0" applyNumberFormat="1"/>
    <xf numFmtId="2" fontId="0" fillId="0" borderId="0" xfId="0" applyNumberFormat="1"/>
    <xf numFmtId="0" fontId="10" fillId="0" borderId="0" xfId="0" applyFont="1"/>
    <xf numFmtId="0" fontId="10" fillId="0" borderId="0" xfId="0" applyFont="1" applyAlignment="1">
      <alignment horizontal="right"/>
    </xf>
    <xf numFmtId="0" fontId="14" fillId="0" borderId="0" xfId="0" applyFont="1"/>
    <xf numFmtId="167" fontId="0" fillId="0" borderId="0" xfId="0" applyNumberFormat="1"/>
    <xf numFmtId="167" fontId="10" fillId="0" borderId="0" xfId="0" applyNumberFormat="1" applyFont="1" applyAlignment="1">
      <alignment horizontal="right" wrapText="1"/>
    </xf>
    <xf numFmtId="0" fontId="34" fillId="0" borderId="0" xfId="0" applyFont="1" applyAlignment="1">
      <alignment horizontal="left"/>
    </xf>
    <xf numFmtId="0" fontId="8" fillId="0" borderId="0" xfId="0" applyFont="1" applyAlignment="1">
      <alignment horizontal="left"/>
    </xf>
    <xf numFmtId="0" fontId="35" fillId="0" borderId="0" xfId="0" applyFont="1" applyAlignment="1">
      <alignment horizontal="left"/>
    </xf>
    <xf numFmtId="0" fontId="36" fillId="0" borderId="0" xfId="0" applyFont="1" applyAlignment="1">
      <alignment horizontal="left"/>
    </xf>
    <xf numFmtId="0" fontId="30" fillId="0" borderId="0" xfId="0" applyFont="1" applyAlignment="1">
      <alignment horizontal="left"/>
    </xf>
    <xf numFmtId="0" fontId="37" fillId="0" borderId="0" xfId="0" applyFont="1" applyAlignment="1">
      <alignment horizontal="left"/>
    </xf>
    <xf numFmtId="0" fontId="30" fillId="0" borderId="9" xfId="0" applyFont="1" applyBorder="1" applyAlignment="1">
      <alignment horizontal="left" vertical="top"/>
    </xf>
    <xf numFmtId="0" fontId="30" fillId="0" borderId="0" xfId="0" applyFont="1" applyAlignment="1">
      <alignment horizontal="left" vertical="top"/>
    </xf>
    <xf numFmtId="0" fontId="32" fillId="0" borderId="0" xfId="0" applyFont="1" applyAlignment="1">
      <alignment horizontal="left" vertical="top"/>
    </xf>
    <xf numFmtId="0" fontId="38" fillId="0" borderId="0" xfId="0" applyFont="1" applyAlignment="1">
      <alignment horizontal="left" vertical="top"/>
    </xf>
    <xf numFmtId="0" fontId="39" fillId="0" borderId="0" xfId="0" applyFont="1" applyAlignment="1">
      <alignment horizontal="left" vertical="top"/>
    </xf>
    <xf numFmtId="0" fontId="41" fillId="0" borderId="0" xfId="0" applyFont="1" applyAlignment="1">
      <alignment horizontal="left" vertical="top"/>
    </xf>
    <xf numFmtId="0" fontId="43" fillId="0" borderId="12" xfId="0" applyFont="1" applyBorder="1" applyAlignment="1">
      <alignment horizontal="center" wrapText="1"/>
    </xf>
    <xf numFmtId="0" fontId="43" fillId="0" borderId="14" xfId="0" applyFont="1" applyBorder="1" applyAlignment="1">
      <alignment horizontal="center" wrapText="1"/>
    </xf>
    <xf numFmtId="0" fontId="42" fillId="0" borderId="13" xfId="0" applyFont="1" applyBorder="1" applyAlignment="1">
      <alignment vertical="top"/>
    </xf>
    <xf numFmtId="1" fontId="42" fillId="0" borderId="14" xfId="0" applyNumberFormat="1" applyFont="1" applyBorder="1" applyAlignment="1">
      <alignment horizontal="center"/>
    </xf>
    <xf numFmtId="2" fontId="42" fillId="0" borderId="14" xfId="0" applyNumberFormat="1" applyFont="1" applyBorder="1" applyAlignment="1">
      <alignment horizontal="center"/>
    </xf>
    <xf numFmtId="0" fontId="42" fillId="0" borderId="14" xfId="0" applyFont="1" applyBorder="1" applyAlignment="1">
      <alignment vertical="top"/>
    </xf>
    <xf numFmtId="0" fontId="42" fillId="0" borderId="14" xfId="0" applyFont="1" applyBorder="1"/>
    <xf numFmtId="1" fontId="43" fillId="0" borderId="0" xfId="0" applyNumberFormat="1" applyFont="1" applyAlignment="1">
      <alignment horizontal="center" wrapText="1"/>
    </xf>
    <xf numFmtId="1" fontId="43" fillId="0" borderId="14" xfId="0" applyNumberFormat="1" applyFont="1" applyBorder="1" applyAlignment="1">
      <alignment horizontal="center" wrapText="1"/>
    </xf>
    <xf numFmtId="0" fontId="47" fillId="0" borderId="0" xfId="0" applyFont="1"/>
    <xf numFmtId="0" fontId="10" fillId="0" borderId="0" xfId="0" applyFont="1" applyAlignment="1">
      <alignment horizontal="left" wrapText="1"/>
    </xf>
    <xf numFmtId="0" fontId="34" fillId="0" borderId="0" xfId="6" applyFont="1" applyFill="1" applyAlignment="1">
      <alignment horizontal="right" wrapText="1"/>
    </xf>
    <xf numFmtId="0" fontId="34" fillId="0" borderId="0" xfId="6" applyFont="1" applyFill="1"/>
    <xf numFmtId="0" fontId="10" fillId="0" borderId="17" xfId="0" applyFont="1" applyBorder="1" applyAlignment="1">
      <alignment horizontal="right" wrapText="1"/>
    </xf>
    <xf numFmtId="0" fontId="0" fillId="0" borderId="17" xfId="0" applyBorder="1" applyAlignment="1">
      <alignment horizontal="right"/>
    </xf>
    <xf numFmtId="0" fontId="10" fillId="0" borderId="17" xfId="0" applyFont="1" applyBorder="1" applyAlignment="1">
      <alignment horizontal="right"/>
    </xf>
    <xf numFmtId="0" fontId="0" fillId="0" borderId="18" xfId="0" applyBorder="1"/>
    <xf numFmtId="0" fontId="0" fillId="32" borderId="0" xfId="0" applyFill="1"/>
    <xf numFmtId="0" fontId="0" fillId="33" borderId="0" xfId="0" applyFill="1"/>
    <xf numFmtId="1" fontId="0" fillId="0" borderId="0" xfId="0" applyNumberFormat="1"/>
    <xf numFmtId="0" fontId="11" fillId="0" borderId="0" xfId="0" applyFont="1" applyAlignment="1">
      <alignment vertical="top"/>
    </xf>
    <xf numFmtId="0" fontId="0" fillId="0" borderId="0" xfId="0" applyAlignment="1">
      <alignment vertical="top"/>
    </xf>
    <xf numFmtId="0" fontId="0" fillId="0" borderId="0" xfId="0" applyAlignment="1">
      <alignment horizontal="right" vertical="top"/>
    </xf>
    <xf numFmtId="166" fontId="0" fillId="0" borderId="0" xfId="0" applyNumberFormat="1" applyAlignment="1">
      <alignment horizontal="left" vertical="top"/>
    </xf>
    <xf numFmtId="0" fontId="10" fillId="0" borderId="0" xfId="0" applyFont="1" applyAlignment="1">
      <alignment horizontal="right" vertical="top"/>
    </xf>
    <xf numFmtId="0" fontId="12" fillId="0" borderId="0" xfId="0" applyFont="1" applyAlignment="1">
      <alignment vertical="top"/>
    </xf>
    <xf numFmtId="165" fontId="10" fillId="0" borderId="0" xfId="0" applyNumberFormat="1" applyFont="1" applyAlignment="1">
      <alignment horizontal="right" vertical="top"/>
    </xf>
    <xf numFmtId="164" fontId="10" fillId="0" borderId="0" xfId="0" applyNumberFormat="1" applyFont="1" applyAlignment="1">
      <alignment vertical="top"/>
    </xf>
    <xf numFmtId="2" fontId="10" fillId="0" borderId="0" xfId="0" applyNumberFormat="1" applyFont="1" applyAlignment="1">
      <alignment horizontal="right" vertical="top"/>
    </xf>
    <xf numFmtId="167" fontId="10" fillId="0" borderId="0" xfId="0" applyNumberFormat="1" applyFont="1" applyAlignment="1">
      <alignment vertical="top"/>
    </xf>
    <xf numFmtId="0" fontId="12" fillId="0" borderId="0" xfId="0" applyFont="1" applyAlignment="1">
      <alignment horizontal="center" vertical="center" wrapText="1"/>
    </xf>
    <xf numFmtId="0" fontId="10" fillId="0" borderId="0" xfId="0" applyFont="1" applyAlignment="1">
      <alignment horizontal="center" vertical="center" wrapText="1"/>
    </xf>
    <xf numFmtId="0" fontId="7" fillId="0" borderId="0" xfId="0" applyFont="1" applyAlignment="1">
      <alignment horizontal="left"/>
    </xf>
    <xf numFmtId="0" fontId="10" fillId="0" borderId="0" xfId="0" applyFont="1" applyAlignment="1">
      <alignment vertical="center" wrapText="1"/>
    </xf>
    <xf numFmtId="0" fontId="10" fillId="0" borderId="0" xfId="0" applyFont="1" applyAlignment="1">
      <alignment vertical="center"/>
    </xf>
    <xf numFmtId="43" fontId="0" fillId="0" borderId="0" xfId="41" applyFont="1" applyAlignment="1">
      <alignment vertical="top"/>
    </xf>
    <xf numFmtId="168" fontId="0" fillId="0" borderId="0" xfId="41" applyNumberFormat="1" applyFont="1" applyAlignment="1">
      <alignment vertical="top"/>
    </xf>
    <xf numFmtId="2" fontId="10" fillId="0" borderId="0" xfId="0" applyNumberFormat="1" applyFont="1" applyAlignment="1">
      <alignment vertical="top"/>
    </xf>
    <xf numFmtId="0" fontId="10" fillId="0" borderId="0" xfId="0" applyFont="1" applyAlignment="1">
      <alignment vertical="top"/>
    </xf>
    <xf numFmtId="1" fontId="10" fillId="0" borderId="0" xfId="0" applyNumberFormat="1" applyFont="1" applyAlignment="1">
      <alignment horizontal="right" vertical="top"/>
    </xf>
    <xf numFmtId="164" fontId="10" fillId="0" borderId="0" xfId="0" applyNumberFormat="1" applyFont="1" applyAlignment="1">
      <alignment horizontal="right" vertical="top"/>
    </xf>
    <xf numFmtId="167" fontId="10" fillId="0" borderId="0" xfId="0" applyNumberFormat="1" applyFont="1" applyAlignment="1">
      <alignment horizontal="right" vertical="top"/>
    </xf>
    <xf numFmtId="1" fontId="10" fillId="0" borderId="0" xfId="0" applyNumberFormat="1" applyFont="1" applyAlignment="1">
      <alignment vertical="top"/>
    </xf>
    <xf numFmtId="0" fontId="40" fillId="0" borderId="9" xfId="0" applyFont="1" applyBorder="1" applyAlignment="1">
      <alignment horizontal="left" vertical="top"/>
    </xf>
    <xf numFmtId="0" fontId="40" fillId="0" borderId="0" xfId="0" applyFont="1" applyAlignment="1">
      <alignment horizontal="left" vertical="top"/>
    </xf>
    <xf numFmtId="0" fontId="0" fillId="0" borderId="0" xfId="0" applyAlignment="1">
      <alignment horizontal="center" vertical="center" wrapText="1"/>
    </xf>
    <xf numFmtId="0" fontId="0" fillId="0" borderId="0" xfId="0" applyAlignment="1">
      <alignment horizontal="center" vertical="center"/>
    </xf>
    <xf numFmtId="0" fontId="12" fillId="0" borderId="0" xfId="0" applyFont="1" applyAlignment="1">
      <alignment horizontal="right" wrapText="1"/>
    </xf>
    <xf numFmtId="167" fontId="12" fillId="0" borderId="0" xfId="0" applyNumberFormat="1" applyFont="1" applyAlignment="1">
      <alignment horizontal="right" wrapText="1"/>
    </xf>
    <xf numFmtId="0" fontId="10" fillId="0" borderId="0" xfId="0" applyFont="1" applyAlignment="1">
      <alignment horizontal="right" vertical="center" wrapText="1"/>
    </xf>
    <xf numFmtId="0" fontId="30" fillId="0" borderId="19" xfId="58" applyFont="1" applyBorder="1" applyAlignment="1">
      <alignment horizontal="center" vertical="top"/>
    </xf>
    <xf numFmtId="0" fontId="30" fillId="0" borderId="20" xfId="58" applyFont="1" applyBorder="1" applyAlignment="1">
      <alignment horizontal="center" vertical="top" wrapText="1"/>
    </xf>
    <xf numFmtId="0" fontId="5" fillId="0" borderId="0" xfId="58" applyFont="1"/>
    <xf numFmtId="0" fontId="30" fillId="0" borderId="20" xfId="58" applyFont="1" applyBorder="1" applyAlignment="1">
      <alignment horizontal="center" vertical="top"/>
    </xf>
    <xf numFmtId="0" fontId="30" fillId="0" borderId="22" xfId="58" applyFont="1" applyBorder="1" applyAlignment="1">
      <alignment horizontal="center" vertical="top" wrapText="1"/>
    </xf>
    <xf numFmtId="0" fontId="30" fillId="0" borderId="23" xfId="58" applyFont="1" applyBorder="1" applyAlignment="1">
      <alignment horizontal="center" vertical="top" wrapText="1"/>
    </xf>
    <xf numFmtId="0" fontId="30" fillId="0" borderId="0" xfId="58" applyFont="1" applyAlignment="1">
      <alignment horizontal="center" vertical="top" wrapText="1"/>
    </xf>
    <xf numFmtId="0" fontId="5" fillId="0" borderId="19" xfId="58" applyFont="1" applyBorder="1"/>
    <xf numFmtId="2" fontId="5" fillId="0" borderId="20" xfId="58" applyNumberFormat="1" applyFont="1" applyBorder="1" applyAlignment="1">
      <alignment horizontal="center"/>
    </xf>
    <xf numFmtId="0" fontId="5" fillId="0" borderId="0" xfId="58" applyFont="1" applyAlignment="1">
      <alignment horizontal="center"/>
    </xf>
    <xf numFmtId="2" fontId="5" fillId="0" borderId="19" xfId="58" applyNumberFormat="1" applyFont="1" applyBorder="1" applyAlignment="1">
      <alignment horizontal="center"/>
    </xf>
    <xf numFmtId="2" fontId="5" fillId="0" borderId="0" xfId="58" applyNumberFormat="1" applyFont="1" applyAlignment="1">
      <alignment horizontal="center"/>
    </xf>
    <xf numFmtId="0" fontId="51" fillId="0" borderId="0" xfId="58" applyFont="1" applyAlignment="1">
      <alignment horizontal="center" vertical="center" wrapText="1"/>
    </xf>
    <xf numFmtId="0" fontId="10" fillId="0" borderId="0" xfId="0" applyFont="1" applyAlignment="1">
      <alignment horizontal="left" vertical="top"/>
    </xf>
    <xf numFmtId="165" fontId="15" fillId="0" borderId="0" xfId="0" applyNumberFormat="1" applyFont="1" applyAlignment="1">
      <alignment vertical="top"/>
    </xf>
    <xf numFmtId="0" fontId="10" fillId="0" borderId="0" xfId="0" applyFont="1" applyAlignment="1">
      <alignment horizontal="center" vertical="center"/>
    </xf>
    <xf numFmtId="0" fontId="0" fillId="0" borderId="0" xfId="0" applyAlignment="1">
      <alignment vertical="center"/>
    </xf>
    <xf numFmtId="0" fontId="55" fillId="0" borderId="0" xfId="0" applyFont="1" applyAlignment="1">
      <alignment vertical="center"/>
    </xf>
    <xf numFmtId="0" fontId="54" fillId="0" borderId="0" xfId="0" applyFont="1" applyAlignment="1">
      <alignment vertical="center"/>
    </xf>
    <xf numFmtId="0" fontId="53" fillId="0" borderId="0" xfId="0" applyFont="1" applyAlignment="1">
      <alignment vertical="center"/>
    </xf>
    <xf numFmtId="0" fontId="53" fillId="0" borderId="0" xfId="0" applyFont="1" applyAlignment="1">
      <alignment horizontal="center" vertical="center"/>
    </xf>
    <xf numFmtId="0" fontId="60" fillId="0" borderId="0" xfId="0" applyFont="1" applyAlignment="1">
      <alignment horizontal="left" vertical="center"/>
    </xf>
    <xf numFmtId="0" fontId="54" fillId="0" borderId="0" xfId="0" applyFont="1" applyAlignment="1">
      <alignment horizontal="center" vertical="center"/>
    </xf>
    <xf numFmtId="0" fontId="58" fillId="0" borderId="0" xfId="0" applyFont="1" applyAlignment="1">
      <alignment vertical="center"/>
    </xf>
    <xf numFmtId="0" fontId="60" fillId="0" borderId="0" xfId="0" applyFont="1"/>
    <xf numFmtId="0" fontId="59" fillId="0" borderId="0" xfId="0" applyFont="1"/>
    <xf numFmtId="0" fontId="55" fillId="0" borderId="0" xfId="0" applyFont="1"/>
    <xf numFmtId="0" fontId="50" fillId="0" borderId="0" xfId="0" applyFont="1" applyAlignment="1">
      <alignment vertical="top"/>
    </xf>
    <xf numFmtId="2" fontId="10" fillId="0" borderId="0" xfId="0" applyNumberFormat="1" applyFont="1" applyAlignment="1">
      <alignment horizontal="center" vertical="center"/>
    </xf>
    <xf numFmtId="0" fontId="64" fillId="0" borderId="0" xfId="0" applyFont="1" applyAlignment="1">
      <alignment vertical="center"/>
    </xf>
    <xf numFmtId="0" fontId="64" fillId="0" borderId="0" xfId="0" applyFont="1" applyAlignment="1">
      <alignment horizontal="center" vertical="center" wrapText="1"/>
    </xf>
    <xf numFmtId="0" fontId="64" fillId="0" borderId="0" xfId="0" applyFont="1"/>
    <xf numFmtId="0" fontId="67" fillId="0" borderId="0" xfId="0" applyFont="1" applyAlignment="1">
      <alignment vertical="center"/>
    </xf>
    <xf numFmtId="0" fontId="64" fillId="0" borderId="0" xfId="0" applyFont="1" applyAlignment="1">
      <alignment horizontal="center" vertical="center"/>
    </xf>
    <xf numFmtId="0" fontId="11" fillId="0" borderId="0" xfId="0" applyFont="1" applyAlignment="1">
      <alignment vertical="center"/>
    </xf>
    <xf numFmtId="0" fontId="46" fillId="0" borderId="0" xfId="0" applyFont="1" applyAlignment="1">
      <alignment vertical="center"/>
    </xf>
    <xf numFmtId="165" fontId="10" fillId="0" borderId="0" xfId="0" applyNumberFormat="1" applyFont="1" applyAlignment="1">
      <alignment horizontal="right" vertical="center"/>
    </xf>
    <xf numFmtId="165" fontId="10" fillId="0" borderId="0" xfId="0" applyNumberFormat="1" applyFont="1" applyAlignment="1">
      <alignment vertical="top"/>
    </xf>
    <xf numFmtId="1" fontId="0" fillId="0" borderId="0" xfId="0" applyNumberFormat="1" applyAlignment="1">
      <alignment vertical="top"/>
    </xf>
    <xf numFmtId="0" fontId="10" fillId="34" borderId="0" xfId="0" applyFont="1" applyFill="1" applyAlignment="1">
      <alignment vertical="top"/>
    </xf>
    <xf numFmtId="0" fontId="0" fillId="34" borderId="0" xfId="0" applyFill="1" applyAlignment="1">
      <alignment vertical="top"/>
    </xf>
    <xf numFmtId="1" fontId="0" fillId="34" borderId="0" xfId="0" applyNumberFormat="1" applyFill="1" applyAlignment="1">
      <alignment vertical="top"/>
    </xf>
    <xf numFmtId="0" fontId="10" fillId="34" borderId="0" xfId="0" applyFont="1" applyFill="1" applyAlignment="1">
      <alignment horizontal="left" vertical="top" indent="1"/>
    </xf>
    <xf numFmtId="0" fontId="11" fillId="34" borderId="0" xfId="0" applyFont="1" applyFill="1" applyAlignment="1">
      <alignment vertical="top"/>
    </xf>
    <xf numFmtId="0" fontId="50" fillId="0" borderId="0" xfId="0" applyFont="1" applyAlignment="1">
      <alignment horizontal="left" vertical="top"/>
    </xf>
    <xf numFmtId="0" fontId="11" fillId="0" borderId="0" xfId="0" applyFont="1" applyAlignment="1">
      <alignment horizontal="left" vertical="top"/>
    </xf>
    <xf numFmtId="0" fontId="68" fillId="0" borderId="0" xfId="0" applyFont="1" applyAlignment="1">
      <alignment horizontal="left" vertical="top"/>
    </xf>
    <xf numFmtId="0" fontId="67" fillId="0" borderId="0" xfId="0" applyFont="1" applyAlignment="1">
      <alignment horizontal="left" vertical="top"/>
    </xf>
    <xf numFmtId="0" fontId="67" fillId="0" borderId="0" xfId="0" applyFont="1"/>
    <xf numFmtId="0" fontId="64" fillId="0" borderId="0" xfId="0" applyFont="1" applyAlignment="1">
      <alignment vertical="center" wrapText="1"/>
    </xf>
    <xf numFmtId="0" fontId="64" fillId="0" borderId="0" xfId="0" applyFont="1" applyAlignment="1">
      <alignment horizontal="left" vertical="top"/>
    </xf>
    <xf numFmtId="0" fontId="50" fillId="0" borderId="0" xfId="0" applyFont="1" applyAlignment="1">
      <alignment vertical="center"/>
    </xf>
    <xf numFmtId="0" fontId="0" fillId="0" borderId="0" xfId="0" applyAlignment="1">
      <alignment horizontal="center"/>
    </xf>
    <xf numFmtId="164" fontId="64" fillId="0" borderId="0" xfId="0" applyNumberFormat="1" applyFont="1" applyAlignment="1">
      <alignment horizontal="center" vertical="center"/>
    </xf>
    <xf numFmtId="0" fontId="64" fillId="34" borderId="0" xfId="0" applyFont="1" applyFill="1" applyAlignment="1">
      <alignment horizontal="center" vertical="center"/>
    </xf>
    <xf numFmtId="0" fontId="64" fillId="0" borderId="0" xfId="0" applyFont="1" applyAlignment="1">
      <alignment horizontal="center"/>
    </xf>
    <xf numFmtId="0" fontId="0" fillId="0" borderId="0" xfId="0" applyAlignment="1">
      <alignment wrapText="1"/>
    </xf>
    <xf numFmtId="0" fontId="3" fillId="0" borderId="0" xfId="60" applyFont="1"/>
    <xf numFmtId="0" fontId="69" fillId="0" borderId="0" xfId="60"/>
    <xf numFmtId="0" fontId="23" fillId="5" borderId="4" xfId="9"/>
    <xf numFmtId="0" fontId="70" fillId="0" borderId="0" xfId="60" applyFont="1"/>
    <xf numFmtId="0" fontId="23" fillId="5" borderId="4" xfId="9" applyAlignment="1">
      <alignment vertical="top"/>
    </xf>
    <xf numFmtId="0" fontId="25" fillId="6" borderId="4" xfId="11"/>
    <xf numFmtId="0" fontId="25" fillId="6" borderId="4" xfId="11" applyAlignment="1">
      <alignment vertical="top"/>
    </xf>
    <xf numFmtId="1" fontId="64" fillId="0" borderId="0" xfId="0" applyNumberFormat="1" applyFont="1" applyAlignment="1">
      <alignment horizontal="center" vertical="center"/>
    </xf>
    <xf numFmtId="0" fontId="0" fillId="0" borderId="0" xfId="0" applyAlignment="1">
      <alignment horizontal="center" vertical="top"/>
    </xf>
    <xf numFmtId="0" fontId="12" fillId="35" borderId="0" xfId="0" applyFont="1" applyFill="1" applyAlignment="1">
      <alignment vertical="top"/>
    </xf>
    <xf numFmtId="0" fontId="0" fillId="35" borderId="0" xfId="0" applyFill="1" applyAlignment="1">
      <alignment vertical="top"/>
    </xf>
    <xf numFmtId="0" fontId="10" fillId="35" borderId="0" xfId="0" applyFont="1" applyFill="1" applyAlignment="1">
      <alignment vertical="top"/>
    </xf>
    <xf numFmtId="164" fontId="10" fillId="35" borderId="0" xfId="0" applyNumberFormat="1" applyFont="1" applyFill="1" applyAlignment="1">
      <alignment vertical="top"/>
    </xf>
    <xf numFmtId="167" fontId="10" fillId="35" borderId="0" xfId="0" applyNumberFormat="1" applyFont="1" applyFill="1" applyAlignment="1">
      <alignment vertical="top"/>
    </xf>
    <xf numFmtId="1" fontId="10" fillId="35" borderId="0" xfId="0" applyNumberFormat="1" applyFont="1" applyFill="1" applyAlignment="1">
      <alignment vertical="top"/>
    </xf>
    <xf numFmtId="165" fontId="10" fillId="35" borderId="0" xfId="0" applyNumberFormat="1" applyFont="1" applyFill="1" applyAlignment="1">
      <alignment horizontal="right" vertical="top"/>
    </xf>
    <xf numFmtId="165" fontId="15" fillId="35" borderId="0" xfId="0" applyNumberFormat="1" applyFont="1" applyFill="1" applyAlignment="1">
      <alignment vertical="top"/>
    </xf>
    <xf numFmtId="1" fontId="10" fillId="35" borderId="0" xfId="0" applyNumberFormat="1" applyFont="1" applyFill="1" applyAlignment="1">
      <alignment horizontal="right" vertical="top"/>
    </xf>
    <xf numFmtId="166" fontId="0" fillId="35" borderId="0" xfId="0" applyNumberFormat="1" applyFill="1" applyAlignment="1">
      <alignment horizontal="left" vertical="top"/>
    </xf>
    <xf numFmtId="0" fontId="0" fillId="35" borderId="0" xfId="0" applyFill="1" applyAlignment="1">
      <alignment horizontal="right" vertical="top"/>
    </xf>
    <xf numFmtId="0" fontId="10" fillId="35" borderId="0" xfId="0" applyFont="1" applyFill="1" applyAlignment="1">
      <alignment horizontal="right" vertical="top"/>
    </xf>
    <xf numFmtId="168" fontId="0" fillId="35" borderId="0" xfId="41" applyNumberFormat="1" applyFont="1" applyFill="1" applyAlignment="1">
      <alignment vertical="top"/>
    </xf>
    <xf numFmtId="43" fontId="0" fillId="35" borderId="0" xfId="41" applyFont="1" applyFill="1" applyAlignment="1">
      <alignment vertical="top"/>
    </xf>
    <xf numFmtId="0" fontId="0" fillId="35" borderId="0" xfId="0" applyFill="1" applyAlignment="1">
      <alignment vertical="center"/>
    </xf>
    <xf numFmtId="166" fontId="10" fillId="0" borderId="0" xfId="0" applyNumberFormat="1" applyFont="1" applyAlignment="1">
      <alignment horizontal="left" vertical="top"/>
    </xf>
    <xf numFmtId="0" fontId="52" fillId="0" borderId="0" xfId="6" applyFont="1" applyFill="1" applyAlignment="1">
      <alignment vertical="top"/>
    </xf>
    <xf numFmtId="167" fontId="0" fillId="0" borderId="0" xfId="0" applyNumberFormat="1" applyAlignment="1">
      <alignment vertical="top"/>
    </xf>
    <xf numFmtId="1" fontId="32" fillId="0" borderId="0" xfId="0" applyNumberFormat="1" applyFont="1" applyAlignment="1">
      <alignment horizontal="left" vertical="top"/>
    </xf>
    <xf numFmtId="0" fontId="2" fillId="0" borderId="19" xfId="58" applyFont="1" applyBorder="1"/>
    <xf numFmtId="0" fontId="1" fillId="0" borderId="19" xfId="58" applyFont="1" applyBorder="1"/>
    <xf numFmtId="0" fontId="25" fillId="6" borderId="4" xfId="11" applyAlignment="1">
      <alignment horizontal="left" vertical="top"/>
    </xf>
    <xf numFmtId="0" fontId="73" fillId="0" borderId="0" xfId="58" applyFont="1"/>
    <xf numFmtId="0" fontId="73" fillId="0" borderId="19" xfId="58" applyFont="1" applyBorder="1"/>
    <xf numFmtId="0" fontId="50" fillId="0" borderId="0" xfId="0" applyFont="1"/>
    <xf numFmtId="0" fontId="73" fillId="0" borderId="0" xfId="58" applyFont="1" applyAlignment="1">
      <alignment horizontal="center"/>
    </xf>
    <xf numFmtId="2" fontId="73" fillId="0" borderId="0" xfId="58" applyNumberFormat="1" applyFont="1" applyAlignment="1">
      <alignment horizontal="center"/>
    </xf>
    <xf numFmtId="164" fontId="25" fillId="6" borderId="4" xfId="11" applyNumberFormat="1" applyAlignment="1">
      <alignment vertical="top"/>
    </xf>
    <xf numFmtId="0" fontId="28" fillId="0" borderId="0" xfId="58" applyFont="1"/>
    <xf numFmtId="2" fontId="5" fillId="34" borderId="20" xfId="58" applyNumberFormat="1" applyFont="1" applyFill="1" applyBorder="1" applyAlignment="1">
      <alignment horizontal="center"/>
    </xf>
    <xf numFmtId="0" fontId="1" fillId="34" borderId="0" xfId="58" applyFont="1" applyFill="1" applyAlignment="1">
      <alignment horizontal="center"/>
    </xf>
    <xf numFmtId="2" fontId="5" fillId="34" borderId="19" xfId="58" applyNumberFormat="1" applyFont="1" applyFill="1" applyBorder="1" applyAlignment="1">
      <alignment horizontal="center"/>
    </xf>
    <xf numFmtId="0" fontId="5" fillId="34" borderId="0" xfId="58" applyFont="1" applyFill="1" applyAlignment="1">
      <alignment horizontal="center"/>
    </xf>
    <xf numFmtId="2" fontId="5" fillId="34" borderId="0" xfId="58" applyNumberFormat="1" applyFont="1" applyFill="1" applyAlignment="1">
      <alignment horizontal="center"/>
    </xf>
    <xf numFmtId="0" fontId="10" fillId="36" borderId="0" xfId="0" applyFont="1" applyFill="1"/>
    <xf numFmtId="0" fontId="0" fillId="36" borderId="0" xfId="0" applyFill="1"/>
    <xf numFmtId="0" fontId="10" fillId="36" borderId="0" xfId="0" applyFont="1" applyFill="1" applyAlignment="1">
      <alignment wrapText="1"/>
    </xf>
    <xf numFmtId="0" fontId="0" fillId="36" borderId="0" xfId="0" applyFill="1" applyAlignment="1">
      <alignment wrapText="1"/>
    </xf>
    <xf numFmtId="0" fontId="21" fillId="3" borderId="0" xfId="7" applyAlignment="1">
      <alignment horizontal="center" vertical="center"/>
    </xf>
    <xf numFmtId="0" fontId="0" fillId="0" borderId="0" xfId="0" applyAlignment="1">
      <alignment horizontal="left" textRotation="90"/>
    </xf>
    <xf numFmtId="0" fontId="10" fillId="0" borderId="0" xfId="0" applyFont="1" applyAlignment="1">
      <alignment textRotation="90"/>
    </xf>
    <xf numFmtId="164" fontId="11" fillId="0" borderId="0" xfId="0" applyNumberFormat="1" applyFont="1" applyAlignment="1">
      <alignment horizontal="center" vertical="center"/>
    </xf>
    <xf numFmtId="0" fontId="10" fillId="0" borderId="0" xfId="0" applyFont="1" applyAlignment="1">
      <alignment horizontal="center" vertical="top"/>
    </xf>
    <xf numFmtId="167" fontId="11" fillId="0" borderId="0" xfId="0" applyNumberFormat="1" applyFont="1" applyAlignment="1">
      <alignment horizontal="center" vertical="center"/>
    </xf>
    <xf numFmtId="0" fontId="10" fillId="35" borderId="0" xfId="0" applyFont="1" applyFill="1" applyAlignment="1">
      <alignment horizontal="center" vertical="center" wrapText="1"/>
    </xf>
    <xf numFmtId="0" fontId="0" fillId="37" borderId="0" xfId="0" applyFill="1" applyAlignment="1">
      <alignment horizontal="left" vertical="top"/>
    </xf>
    <xf numFmtId="0" fontId="0" fillId="37" borderId="0" xfId="0" applyFill="1" applyAlignment="1">
      <alignment horizontal="center" vertical="top"/>
    </xf>
    <xf numFmtId="0" fontId="30" fillId="0" borderId="21" xfId="58" applyFont="1" applyBorder="1" applyAlignment="1">
      <alignment horizontal="center" vertical="top" wrapText="1"/>
    </xf>
    <xf numFmtId="0" fontId="10" fillId="0" borderId="0" xfId="0" applyFont="1" applyAlignment="1">
      <alignment horizontal="center" vertical="center" wrapText="1"/>
    </xf>
    <xf numFmtId="0" fontId="43" fillId="0" borderId="12" xfId="0" applyFont="1" applyBorder="1" applyAlignment="1">
      <alignment horizontal="center" wrapText="1"/>
    </xf>
    <xf numFmtId="0" fontId="43" fillId="0" borderId="14" xfId="0" applyFont="1" applyBorder="1" applyAlignment="1">
      <alignment horizontal="center" wrapText="1"/>
    </xf>
    <xf numFmtId="0" fontId="42" fillId="0" borderId="15" xfId="0" applyFont="1" applyBorder="1"/>
    <xf numFmtId="0" fontId="42" fillId="0" borderId="15" xfId="0" applyFont="1" applyBorder="1" applyAlignment="1">
      <alignment horizontal="center"/>
    </xf>
    <xf numFmtId="0" fontId="42" fillId="0" borderId="11" xfId="0" applyFont="1" applyBorder="1" applyAlignment="1">
      <alignment horizontal="center"/>
    </xf>
    <xf numFmtId="0" fontId="42" fillId="0" borderId="13" xfId="0" applyFont="1" applyBorder="1" applyAlignment="1">
      <alignment horizontal="center"/>
    </xf>
    <xf numFmtId="0" fontId="43" fillId="0" borderId="12" xfId="0" applyFont="1" applyBorder="1" applyAlignment="1">
      <alignment horizontal="center"/>
    </xf>
    <xf numFmtId="0" fontId="43" fillId="0" borderId="14" xfId="0" applyFont="1" applyBorder="1" applyAlignment="1">
      <alignment horizontal="center"/>
    </xf>
    <xf numFmtId="0" fontId="42" fillId="0" borderId="15" xfId="0" applyFont="1" applyBorder="1" applyAlignment="1">
      <alignment vertical="top"/>
    </xf>
    <xf numFmtId="2" fontId="43" fillId="0" borderId="12" xfId="0" applyNumberFormat="1" applyFont="1" applyBorder="1" applyAlignment="1">
      <alignment horizontal="center" wrapText="1"/>
    </xf>
    <xf numFmtId="2" fontId="43" fillId="0" borderId="14" xfId="0" applyNumberFormat="1" applyFont="1" applyBorder="1" applyAlignment="1">
      <alignment horizontal="center" wrapText="1"/>
    </xf>
    <xf numFmtId="0" fontId="42" fillId="0" borderId="16" xfId="0" applyFont="1" applyBorder="1" applyAlignment="1">
      <alignment vertical="top"/>
    </xf>
    <xf numFmtId="0" fontId="42" fillId="0" borderId="15" xfId="0" applyFont="1" applyBorder="1" applyAlignment="1">
      <alignment vertical="top" wrapText="1"/>
    </xf>
    <xf numFmtId="0" fontId="42" fillId="0" borderId="11" xfId="0" applyFont="1" applyBorder="1" applyAlignment="1">
      <alignment vertical="top"/>
    </xf>
    <xf numFmtId="0" fontId="42" fillId="0" borderId="12" xfId="0" applyFont="1" applyBorder="1" applyAlignment="1">
      <alignment vertical="top"/>
    </xf>
    <xf numFmtId="0" fontId="42" fillId="0" borderId="12" xfId="0" applyFont="1" applyBorder="1" applyAlignment="1">
      <alignment wrapText="1"/>
    </xf>
    <xf numFmtId="0" fontId="42" fillId="0" borderId="14" xfId="0" applyFont="1" applyBorder="1" applyAlignment="1">
      <alignment wrapText="1"/>
    </xf>
    <xf numFmtId="0" fontId="42" fillId="0" borderId="13" xfId="0" applyFont="1" applyBorder="1" applyAlignment="1">
      <alignment vertical="top"/>
    </xf>
    <xf numFmtId="0" fontId="42" fillId="0" borderId="14" xfId="0" applyFont="1" applyBorder="1" applyAlignment="1">
      <alignment vertical="top"/>
    </xf>
    <xf numFmtId="0" fontId="42" fillId="0" borderId="0" xfId="0" applyFont="1" applyAlignment="1">
      <alignment wrapText="1"/>
    </xf>
    <xf numFmtId="0" fontId="42" fillId="0" borderId="10" xfId="0" applyFont="1" applyBorder="1" applyAlignment="1">
      <alignment vertical="top"/>
    </xf>
    <xf numFmtId="0" fontId="42" fillId="0" borderId="0" xfId="0" applyFont="1" applyAlignment="1">
      <alignment vertical="top"/>
    </xf>
    <xf numFmtId="0" fontId="54" fillId="0" borderId="0" xfId="0" applyFont="1" applyAlignment="1">
      <alignment vertical="center"/>
    </xf>
    <xf numFmtId="0" fontId="54" fillId="0" borderId="0" xfId="0" applyFont="1" applyAlignment="1">
      <alignment horizontal="center" vertical="center"/>
    </xf>
    <xf numFmtId="0" fontId="53" fillId="0" borderId="0" xfId="0" applyFont="1" applyAlignment="1">
      <alignment horizontal="center" vertical="center"/>
    </xf>
    <xf numFmtId="0" fontId="64" fillId="0" borderId="0" xfId="0" applyFont="1" applyAlignment="1">
      <alignment horizontal="center" vertical="center" wrapText="1"/>
    </xf>
    <xf numFmtId="0" fontId="33" fillId="0" borderId="0" xfId="0" applyFont="1"/>
    <xf numFmtId="0" fontId="32" fillId="0" borderId="0" xfId="0" applyFont="1" applyFill="1" applyAlignment="1">
      <alignment horizontal="left" vertical="top"/>
    </xf>
  </cellXfs>
  <cellStyles count="61">
    <cellStyle name="20% - Accent1" xfId="18" builtinId="30" customBuiltin="1"/>
    <cellStyle name="20% - Accent1 2" xfId="44" xr:uid="{00000000-0005-0000-0000-000001000000}"/>
    <cellStyle name="20% - Accent2" xfId="22" builtinId="34" customBuiltin="1"/>
    <cellStyle name="20% - Accent2 2" xfId="46" xr:uid="{00000000-0005-0000-0000-000003000000}"/>
    <cellStyle name="20% - Accent3" xfId="26" builtinId="38" customBuiltin="1"/>
    <cellStyle name="20% - Accent3 2" xfId="48" xr:uid="{00000000-0005-0000-0000-000005000000}"/>
    <cellStyle name="20% - Accent4" xfId="30" builtinId="42" customBuiltin="1"/>
    <cellStyle name="20% - Accent4 2" xfId="50" xr:uid="{00000000-0005-0000-0000-000007000000}"/>
    <cellStyle name="20% - Accent5" xfId="34" builtinId="46" customBuiltin="1"/>
    <cellStyle name="20% - Accent5 2" xfId="52" xr:uid="{00000000-0005-0000-0000-000009000000}"/>
    <cellStyle name="20% - Accent6" xfId="38" builtinId="50" customBuiltin="1"/>
    <cellStyle name="20% - Accent6 2" xfId="54" xr:uid="{00000000-0005-0000-0000-00000B000000}"/>
    <cellStyle name="40% - Accent1" xfId="19" builtinId="31" customBuiltin="1"/>
    <cellStyle name="40% - Accent1 2" xfId="45" xr:uid="{00000000-0005-0000-0000-00000D000000}"/>
    <cellStyle name="40% - Accent2" xfId="23" builtinId="35" customBuiltin="1"/>
    <cellStyle name="40% - Accent2 2" xfId="47" xr:uid="{00000000-0005-0000-0000-00000F000000}"/>
    <cellStyle name="40% - Accent3" xfId="27" builtinId="39" customBuiltin="1"/>
    <cellStyle name="40% - Accent3 2" xfId="49" xr:uid="{00000000-0005-0000-0000-000011000000}"/>
    <cellStyle name="40% - Accent4" xfId="31" builtinId="43" customBuiltin="1"/>
    <cellStyle name="40% - Accent4 2" xfId="51" xr:uid="{00000000-0005-0000-0000-000013000000}"/>
    <cellStyle name="40% - Accent5" xfId="35" builtinId="47" customBuiltin="1"/>
    <cellStyle name="40% - Accent5 2" xfId="53" xr:uid="{00000000-0005-0000-0000-000015000000}"/>
    <cellStyle name="40% - Accent6" xfId="39" builtinId="51" customBuiltin="1"/>
    <cellStyle name="40% - Accent6 2" xfId="55" xr:uid="{00000000-0005-0000-0000-000017000000}"/>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Comma" xfId="41" builtinId="3"/>
    <cellStyle name="Comma 2" xfId="56" xr:uid="{00000000-0005-0000-0000-000028000000}"/>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58" xr:uid="{00000000-0005-0000-0000-000033000000}"/>
    <cellStyle name="Normal 3" xfId="43" xr:uid="{00000000-0005-0000-0000-000034000000}"/>
    <cellStyle name="Normal 4" xfId="42" xr:uid="{00000000-0005-0000-0000-000035000000}"/>
    <cellStyle name="Normal 4 2" xfId="57" xr:uid="{00000000-0005-0000-0000-000036000000}"/>
    <cellStyle name="Normal 5" xfId="59" xr:uid="{00000000-0005-0000-0000-000037000000}"/>
    <cellStyle name="Normal 5 2" xfId="60" xr:uid="{00000000-0005-0000-0000-000038000000}"/>
    <cellStyle name="Output" xfId="10" builtinId="21" customBuiltin="1"/>
    <cellStyle name="Title" xfId="1" builtinId="15" customBuiltin="1"/>
    <cellStyle name="Total" xfId="16" builtinId="25" customBuiltin="1"/>
    <cellStyle name="Warning Text" xfId="14" builtinId="11" customBuiltin="1"/>
  </cellStyles>
  <dxfs count="109">
    <dxf>
      <fill>
        <patternFill>
          <bgColor theme="9" tint="0.59996337778862885"/>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theme="8" tint="0.59996337778862885"/>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ont>
        <color theme="0" tint="-0.24994659260841701"/>
      </font>
    </dxf>
    <dxf>
      <font>
        <b/>
        <i val="0"/>
        <color rgb="FFC00000"/>
      </font>
      <fill>
        <patternFill patternType="solid">
          <fgColor auto="1"/>
          <bgColor theme="5" tint="0.79998168889431442"/>
        </patternFill>
      </fill>
    </dxf>
    <dxf>
      <font>
        <b/>
        <i val="0"/>
        <color rgb="FF0000FF"/>
      </font>
      <fill>
        <patternFill>
          <bgColor rgb="FFFFFFCC"/>
        </patternFill>
      </fill>
    </dxf>
    <dxf>
      <font>
        <color theme="0" tint="-0.24994659260841701"/>
      </font>
    </dxf>
    <dxf>
      <font>
        <b/>
        <i val="0"/>
      </font>
    </dxf>
    <dxf>
      <font>
        <color auto="1"/>
      </font>
      <fill>
        <patternFill>
          <bgColor theme="5" tint="0.59996337778862885"/>
        </patternFill>
      </fill>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auto="1"/>
      </font>
      <fill>
        <patternFill>
          <bgColor theme="5" tint="0.59996337778862885"/>
        </patternFill>
      </fill>
    </dxf>
    <dxf>
      <font>
        <color theme="0" tint="-0.24994659260841701"/>
      </font>
    </dxf>
    <dxf>
      <font>
        <b/>
        <i val="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indexed="43"/>
        </patternFill>
      </fill>
    </dxf>
  </dxfs>
  <tableStyles count="0" defaultTableStyle="TableStyleMedium2" defaultPivotStyle="PivotStyleLight16"/>
  <colors>
    <mruColors>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6</xdr:col>
      <xdr:colOff>0</xdr:colOff>
      <xdr:row>71</xdr:row>
      <xdr:rowOff>0</xdr:rowOff>
    </xdr:from>
    <xdr:to>
      <xdr:col>9</xdr:col>
      <xdr:colOff>590550</xdr:colOff>
      <xdr:row>72</xdr:row>
      <xdr:rowOff>95250</xdr:rowOff>
    </xdr:to>
    <xdr:pic>
      <xdr:nvPicPr>
        <xdr:cNvPr id="2" name="Picture 2">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57750" y="15106650"/>
          <a:ext cx="241935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0</xdr:colOff>
      <xdr:row>73</xdr:row>
      <xdr:rowOff>0</xdr:rowOff>
    </xdr:from>
    <xdr:to>
      <xdr:col>10</xdr:col>
      <xdr:colOff>0</xdr:colOff>
      <xdr:row>75</xdr:row>
      <xdr:rowOff>9525</xdr:rowOff>
    </xdr:to>
    <xdr:pic>
      <xdr:nvPicPr>
        <xdr:cNvPr id="3" name="Picture 3">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857750" y="15497175"/>
          <a:ext cx="27622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21"/>
  <sheetViews>
    <sheetView showGridLines="0" zoomScaleNormal="100" workbookViewId="0">
      <pane xSplit="1" ySplit="2" topLeftCell="B3" activePane="bottomRight" state="frozen"/>
      <selection pane="topRight" activeCell="B1" sqref="B1"/>
      <selection pane="bottomLeft" activeCell="A3" sqref="A3"/>
      <selection pane="bottomRight" activeCell="K1" sqref="K1"/>
    </sheetView>
  </sheetViews>
  <sheetFormatPr defaultColWidth="9.140625" defaultRowHeight="12.75" x14ac:dyDescent="0.2"/>
  <cols>
    <col min="1" max="1" width="41.42578125" customWidth="1"/>
    <col min="2" max="3" width="12.7109375" customWidth="1"/>
    <col min="4" max="4" width="15.140625" customWidth="1"/>
    <col min="5" max="5" width="14.85546875" customWidth="1"/>
    <col min="6" max="6" width="11" bestFit="1" customWidth="1"/>
    <col min="7" max="7" width="15.42578125" style="11" customWidth="1"/>
    <col min="8" max="8" width="9.5703125" customWidth="1"/>
    <col min="9" max="9" width="10.28515625" customWidth="1"/>
    <col min="10" max="10" width="10.7109375" customWidth="1"/>
    <col min="11" max="12" width="11.7109375" customWidth="1"/>
    <col min="13" max="13" width="11.42578125" customWidth="1"/>
    <col min="15" max="15" width="15" customWidth="1"/>
  </cols>
  <sheetData>
    <row r="1" spans="1:15" ht="25.5" x14ac:dyDescent="0.2">
      <c r="A1" s="1" t="s">
        <v>50</v>
      </c>
      <c r="B1" s="72" t="s">
        <v>26</v>
      </c>
      <c r="C1" s="56" t="s">
        <v>514</v>
      </c>
      <c r="D1" s="72" t="s">
        <v>25</v>
      </c>
      <c r="E1" s="72" t="s">
        <v>24</v>
      </c>
      <c r="F1" s="5" t="s">
        <v>74</v>
      </c>
      <c r="G1" s="73" t="s">
        <v>22</v>
      </c>
      <c r="H1" s="72" t="s">
        <v>1</v>
      </c>
      <c r="I1" s="5" t="s">
        <v>524</v>
      </c>
      <c r="J1" s="72" t="s">
        <v>21</v>
      </c>
      <c r="K1" s="74" t="s">
        <v>531</v>
      </c>
      <c r="L1" s="74" t="s">
        <v>532</v>
      </c>
      <c r="M1" s="5" t="s">
        <v>69</v>
      </c>
      <c r="N1" s="5" t="s">
        <v>67</v>
      </c>
      <c r="O1" s="5" t="s">
        <v>54</v>
      </c>
    </row>
    <row r="2" spans="1:15" x14ac:dyDescent="0.2">
      <c r="B2" s="5" t="s">
        <v>51</v>
      </c>
      <c r="C2" s="5"/>
      <c r="D2" s="5" t="s">
        <v>23</v>
      </c>
      <c r="E2" s="5" t="s">
        <v>23</v>
      </c>
      <c r="F2" s="5" t="s">
        <v>73</v>
      </c>
      <c r="G2" s="12" t="s">
        <v>128</v>
      </c>
      <c r="H2" s="5" t="s">
        <v>19</v>
      </c>
      <c r="I2" s="5" t="s">
        <v>52</v>
      </c>
      <c r="J2" s="5" t="s">
        <v>52</v>
      </c>
      <c r="K2" s="74" t="s">
        <v>530</v>
      </c>
      <c r="L2" s="74" t="s">
        <v>530</v>
      </c>
      <c r="M2" s="5" t="s">
        <v>70</v>
      </c>
      <c r="N2" s="5" t="s">
        <v>68</v>
      </c>
    </row>
    <row r="3" spans="1:15" x14ac:dyDescent="0.2">
      <c r="A3" t="s">
        <v>36</v>
      </c>
      <c r="B3">
        <v>143</v>
      </c>
      <c r="C3">
        <v>1</v>
      </c>
      <c r="D3">
        <v>245</v>
      </c>
      <c r="E3">
        <v>105</v>
      </c>
      <c r="F3">
        <v>1</v>
      </c>
      <c r="G3" s="11">
        <v>0.09</v>
      </c>
      <c r="H3" s="6">
        <v>1.5</v>
      </c>
      <c r="I3" s="7">
        <v>0.15</v>
      </c>
      <c r="J3">
        <v>1.07</v>
      </c>
      <c r="K3">
        <v>150</v>
      </c>
      <c r="L3">
        <v>150</v>
      </c>
      <c r="M3">
        <v>0</v>
      </c>
      <c r="N3">
        <v>0</v>
      </c>
      <c r="O3" s="3" t="s">
        <v>55</v>
      </c>
    </row>
    <row r="4" spans="1:15" x14ac:dyDescent="0.2">
      <c r="A4" t="s">
        <v>2</v>
      </c>
      <c r="B4">
        <v>40</v>
      </c>
      <c r="C4">
        <v>0.5</v>
      </c>
      <c r="D4">
        <v>246</v>
      </c>
      <c r="E4">
        <v>171</v>
      </c>
      <c r="F4">
        <v>1</v>
      </c>
      <c r="G4" s="11">
        <v>0.16200000000000001</v>
      </c>
      <c r="H4" s="6">
        <v>1.1000000000000001</v>
      </c>
      <c r="I4" s="7">
        <v>0.15</v>
      </c>
      <c r="J4">
        <v>0.32</v>
      </c>
      <c r="K4">
        <v>150</v>
      </c>
      <c r="L4">
        <v>150</v>
      </c>
      <c r="M4">
        <v>0</v>
      </c>
      <c r="N4">
        <v>0</v>
      </c>
      <c r="O4" s="3" t="s">
        <v>56</v>
      </c>
    </row>
    <row r="5" spans="1:15" x14ac:dyDescent="0.2">
      <c r="A5" s="8" t="s">
        <v>278</v>
      </c>
      <c r="B5">
        <v>5</v>
      </c>
      <c r="C5">
        <v>0.5</v>
      </c>
      <c r="D5">
        <v>268</v>
      </c>
      <c r="E5">
        <v>403</v>
      </c>
      <c r="F5">
        <v>0.43</v>
      </c>
      <c r="G5" s="11">
        <v>0.16200000000000001</v>
      </c>
      <c r="H5" s="6">
        <v>0.6</v>
      </c>
      <c r="I5" s="7">
        <v>0.15</v>
      </c>
      <c r="J5">
        <v>0.15</v>
      </c>
      <c r="K5">
        <v>150</v>
      </c>
      <c r="L5">
        <v>150</v>
      </c>
      <c r="M5">
        <v>0</v>
      </c>
      <c r="N5">
        <v>0.28000000000000003</v>
      </c>
      <c r="O5" s="3" t="s">
        <v>57</v>
      </c>
    </row>
    <row r="6" spans="1:15" x14ac:dyDescent="0.2">
      <c r="A6" t="s">
        <v>37</v>
      </c>
      <c r="B6">
        <v>136</v>
      </c>
      <c r="C6">
        <v>0.5</v>
      </c>
      <c r="D6">
        <v>245</v>
      </c>
      <c r="E6">
        <v>112</v>
      </c>
      <c r="F6">
        <v>0.96</v>
      </c>
      <c r="G6" s="11">
        <v>8.5999999999999993E-2</v>
      </c>
      <c r="H6" s="6">
        <v>1.2</v>
      </c>
      <c r="I6" s="7">
        <v>0.15</v>
      </c>
      <c r="J6">
        <v>1.02</v>
      </c>
      <c r="K6">
        <v>150</v>
      </c>
      <c r="L6">
        <v>150</v>
      </c>
      <c r="M6">
        <v>0.04</v>
      </c>
      <c r="N6">
        <v>0.03</v>
      </c>
      <c r="O6" s="3" t="s">
        <v>55</v>
      </c>
    </row>
    <row r="7" spans="1:15" x14ac:dyDescent="0.2">
      <c r="A7" s="8" t="s">
        <v>268</v>
      </c>
      <c r="B7">
        <v>5</v>
      </c>
      <c r="C7">
        <v>0.5</v>
      </c>
      <c r="D7">
        <v>268</v>
      </c>
      <c r="E7">
        <v>403</v>
      </c>
      <c r="F7" s="3" t="s">
        <v>71</v>
      </c>
      <c r="G7" s="11">
        <v>0.16200000000000001</v>
      </c>
      <c r="H7" s="6">
        <v>0.8</v>
      </c>
      <c r="I7" s="7">
        <v>0.15</v>
      </c>
      <c r="J7">
        <v>0.15</v>
      </c>
      <c r="K7">
        <v>150</v>
      </c>
      <c r="L7">
        <v>150</v>
      </c>
      <c r="M7">
        <v>0</v>
      </c>
      <c r="N7">
        <v>0</v>
      </c>
      <c r="O7" s="9" t="s">
        <v>80</v>
      </c>
    </row>
    <row r="8" spans="1:15" x14ac:dyDescent="0.2">
      <c r="A8" s="8" t="s">
        <v>279</v>
      </c>
      <c r="B8">
        <v>10</v>
      </c>
      <c r="C8">
        <v>0.5</v>
      </c>
      <c r="D8">
        <v>250</v>
      </c>
      <c r="E8">
        <v>250</v>
      </c>
      <c r="F8">
        <v>1.5</v>
      </c>
      <c r="G8" s="11">
        <v>0.18</v>
      </c>
      <c r="H8" s="6">
        <v>1.1000000000000001</v>
      </c>
      <c r="I8" s="7">
        <v>0.15</v>
      </c>
      <c r="J8">
        <v>0.15</v>
      </c>
      <c r="K8">
        <v>150</v>
      </c>
      <c r="L8">
        <v>150</v>
      </c>
      <c r="M8">
        <v>0</v>
      </c>
      <c r="N8">
        <v>0</v>
      </c>
      <c r="O8" s="3" t="s">
        <v>58</v>
      </c>
    </row>
    <row r="9" spans="1:15" x14ac:dyDescent="0.2">
      <c r="A9" s="8" t="s">
        <v>280</v>
      </c>
      <c r="B9">
        <v>7</v>
      </c>
      <c r="C9">
        <v>0.5</v>
      </c>
      <c r="D9">
        <v>375</v>
      </c>
      <c r="E9">
        <v>625</v>
      </c>
      <c r="F9">
        <v>1</v>
      </c>
      <c r="G9" s="11">
        <v>0.18</v>
      </c>
      <c r="H9" s="6">
        <v>1</v>
      </c>
      <c r="I9" s="7">
        <v>0.15</v>
      </c>
      <c r="J9">
        <v>0.15</v>
      </c>
      <c r="K9">
        <v>150</v>
      </c>
      <c r="L9">
        <v>150</v>
      </c>
      <c r="M9">
        <v>0</v>
      </c>
      <c r="N9">
        <v>0.28000000000000003</v>
      </c>
      <c r="O9" s="9" t="s">
        <v>81</v>
      </c>
    </row>
    <row r="10" spans="1:15" x14ac:dyDescent="0.2">
      <c r="A10" s="2" t="s">
        <v>38</v>
      </c>
      <c r="B10">
        <v>29</v>
      </c>
      <c r="C10">
        <v>0.5</v>
      </c>
      <c r="D10">
        <v>252</v>
      </c>
      <c r="E10">
        <v>225</v>
      </c>
      <c r="F10">
        <v>0.91</v>
      </c>
      <c r="G10" s="11">
        <v>0.17</v>
      </c>
      <c r="H10" s="6">
        <v>1.5</v>
      </c>
      <c r="I10" s="7">
        <v>0.15</v>
      </c>
      <c r="J10">
        <v>0.22</v>
      </c>
      <c r="K10">
        <v>150</v>
      </c>
      <c r="L10">
        <v>150</v>
      </c>
      <c r="M10">
        <v>0.03</v>
      </c>
      <c r="N10">
        <v>0.14000000000000001</v>
      </c>
      <c r="O10" s="3" t="s">
        <v>62</v>
      </c>
    </row>
    <row r="11" spans="1:15" x14ac:dyDescent="0.2">
      <c r="A11" s="2" t="s">
        <v>39</v>
      </c>
      <c r="B11">
        <v>10</v>
      </c>
      <c r="C11">
        <v>0.5</v>
      </c>
      <c r="D11">
        <v>250</v>
      </c>
      <c r="E11">
        <v>250</v>
      </c>
      <c r="F11">
        <v>1.5</v>
      </c>
      <c r="G11" s="11">
        <v>0.18</v>
      </c>
      <c r="H11" s="6">
        <v>1.3</v>
      </c>
      <c r="I11" s="7">
        <v>0.15</v>
      </c>
      <c r="J11">
        <v>0.15</v>
      </c>
      <c r="K11">
        <v>150</v>
      </c>
      <c r="L11">
        <v>150</v>
      </c>
      <c r="M11">
        <v>0</v>
      </c>
      <c r="N11">
        <v>0</v>
      </c>
      <c r="O11" s="3" t="s">
        <v>58</v>
      </c>
    </row>
    <row r="12" spans="1:15" x14ac:dyDescent="0.2">
      <c r="A12" s="2" t="s">
        <v>40</v>
      </c>
      <c r="B12">
        <v>10</v>
      </c>
      <c r="C12">
        <v>0.5</v>
      </c>
      <c r="D12">
        <v>250</v>
      </c>
      <c r="E12">
        <v>213</v>
      </c>
      <c r="F12">
        <v>1.18</v>
      </c>
      <c r="G12" s="11">
        <v>0.16500000000000001</v>
      </c>
      <c r="H12" s="6">
        <v>1.1000000000000001</v>
      </c>
      <c r="I12" s="7">
        <v>0.15</v>
      </c>
      <c r="J12">
        <v>0.15</v>
      </c>
      <c r="K12">
        <v>150</v>
      </c>
      <c r="L12">
        <v>150</v>
      </c>
      <c r="M12">
        <v>0.33</v>
      </c>
      <c r="N12">
        <v>1.1200000000000001</v>
      </c>
      <c r="O12" s="3" t="s">
        <v>59</v>
      </c>
    </row>
    <row r="13" spans="1:15" x14ac:dyDescent="0.2">
      <c r="A13" s="2" t="s">
        <v>41</v>
      </c>
      <c r="B13">
        <v>10</v>
      </c>
      <c r="C13">
        <v>0.5</v>
      </c>
      <c r="D13">
        <v>250</v>
      </c>
      <c r="E13">
        <v>206</v>
      </c>
      <c r="F13">
        <v>1.34</v>
      </c>
      <c r="G13" s="11">
        <v>0.159</v>
      </c>
      <c r="H13" s="7">
        <v>0.8</v>
      </c>
      <c r="I13" s="7">
        <v>0.15</v>
      </c>
      <c r="J13">
        <v>0.15</v>
      </c>
      <c r="K13">
        <v>150</v>
      </c>
      <c r="L13">
        <v>150</v>
      </c>
      <c r="M13">
        <v>0</v>
      </c>
      <c r="N13">
        <v>0</v>
      </c>
      <c r="O13" s="3" t="s">
        <v>58</v>
      </c>
    </row>
    <row r="14" spans="1:15" x14ac:dyDescent="0.2">
      <c r="A14" s="2" t="s">
        <v>42</v>
      </c>
      <c r="B14">
        <v>10</v>
      </c>
      <c r="C14">
        <v>0.5</v>
      </c>
      <c r="D14">
        <v>250</v>
      </c>
      <c r="E14">
        <v>200</v>
      </c>
      <c r="F14">
        <v>0</v>
      </c>
      <c r="G14" s="11">
        <v>0</v>
      </c>
      <c r="H14" s="6">
        <v>0.2</v>
      </c>
      <c r="I14" s="7">
        <v>0.15</v>
      </c>
      <c r="J14">
        <v>0.15</v>
      </c>
      <c r="K14">
        <v>150</v>
      </c>
      <c r="L14">
        <v>150</v>
      </c>
      <c r="M14">
        <v>0</v>
      </c>
      <c r="N14">
        <v>0</v>
      </c>
      <c r="O14" s="3" t="s">
        <v>60</v>
      </c>
    </row>
    <row r="15" spans="1:15" x14ac:dyDescent="0.2">
      <c r="A15" s="8" t="s">
        <v>281</v>
      </c>
      <c r="B15">
        <v>136</v>
      </c>
      <c r="C15">
        <v>0.5</v>
      </c>
      <c r="D15">
        <v>245</v>
      </c>
      <c r="E15">
        <v>112</v>
      </c>
      <c r="F15">
        <v>0.96</v>
      </c>
      <c r="G15" s="11">
        <v>8.5999999999999993E-2</v>
      </c>
      <c r="H15" s="6">
        <v>1.6</v>
      </c>
      <c r="I15" s="7">
        <v>0.15</v>
      </c>
      <c r="J15">
        <v>1.03</v>
      </c>
      <c r="K15">
        <v>150</v>
      </c>
      <c r="L15">
        <v>150</v>
      </c>
      <c r="M15">
        <v>0.04</v>
      </c>
      <c r="N15">
        <v>0</v>
      </c>
      <c r="O15" s="3" t="s">
        <v>55</v>
      </c>
    </row>
    <row r="16" spans="1:15" x14ac:dyDescent="0.2">
      <c r="A16" s="8" t="s">
        <v>282</v>
      </c>
      <c r="B16">
        <v>45</v>
      </c>
      <c r="C16">
        <v>0.5</v>
      </c>
      <c r="D16">
        <v>274</v>
      </c>
      <c r="E16">
        <v>334</v>
      </c>
      <c r="F16">
        <v>0.79</v>
      </c>
      <c r="G16" s="11">
        <v>0.54900000000000004</v>
      </c>
      <c r="H16" s="6">
        <v>1.2</v>
      </c>
      <c r="I16" s="7">
        <v>0.15</v>
      </c>
      <c r="J16">
        <v>0.38</v>
      </c>
      <c r="K16">
        <v>150</v>
      </c>
      <c r="L16">
        <v>150</v>
      </c>
      <c r="M16" s="4">
        <v>5.14</v>
      </c>
      <c r="N16" s="4">
        <v>0.06</v>
      </c>
      <c r="O16" s="3" t="s">
        <v>61</v>
      </c>
    </row>
    <row r="17" spans="1:15" x14ac:dyDescent="0.2">
      <c r="A17" s="2" t="s">
        <v>43</v>
      </c>
      <c r="B17">
        <v>40</v>
      </c>
      <c r="C17">
        <v>0.5</v>
      </c>
      <c r="D17">
        <v>246</v>
      </c>
      <c r="E17">
        <v>171</v>
      </c>
      <c r="F17">
        <v>1</v>
      </c>
      <c r="G17" s="11">
        <v>0.16200000000000001</v>
      </c>
      <c r="H17" s="6">
        <v>1</v>
      </c>
      <c r="I17" s="7">
        <v>0.15</v>
      </c>
      <c r="J17">
        <v>0.32</v>
      </c>
      <c r="K17">
        <v>150</v>
      </c>
      <c r="L17">
        <v>150</v>
      </c>
      <c r="M17">
        <v>0.04</v>
      </c>
      <c r="N17">
        <v>0.03</v>
      </c>
      <c r="O17" s="3" t="s">
        <v>56</v>
      </c>
    </row>
    <row r="18" spans="1:15" x14ac:dyDescent="0.2">
      <c r="A18" s="2" t="s">
        <v>44</v>
      </c>
      <c r="B18">
        <v>130</v>
      </c>
      <c r="C18">
        <v>1</v>
      </c>
      <c r="D18">
        <v>268</v>
      </c>
      <c r="E18">
        <v>403</v>
      </c>
      <c r="F18">
        <v>0.54</v>
      </c>
      <c r="G18" s="11">
        <v>0.09</v>
      </c>
      <c r="H18" s="6">
        <v>1.3</v>
      </c>
      <c r="I18" s="7">
        <v>0.15</v>
      </c>
      <c r="J18">
        <v>0.98</v>
      </c>
      <c r="K18">
        <v>150</v>
      </c>
      <c r="L18">
        <v>150</v>
      </c>
      <c r="M18">
        <v>0.04</v>
      </c>
      <c r="N18">
        <v>0</v>
      </c>
      <c r="O18" s="3" t="s">
        <v>55</v>
      </c>
    </row>
    <row r="19" spans="1:15" x14ac:dyDescent="0.2">
      <c r="A19" s="8" t="s">
        <v>258</v>
      </c>
      <c r="B19">
        <v>10</v>
      </c>
      <c r="C19">
        <v>0.5</v>
      </c>
      <c r="D19">
        <v>250</v>
      </c>
      <c r="E19">
        <v>200</v>
      </c>
      <c r="F19">
        <v>1</v>
      </c>
      <c r="G19" s="11">
        <v>0.18</v>
      </c>
      <c r="H19" s="6">
        <v>0.6</v>
      </c>
      <c r="I19" s="7">
        <v>0.15</v>
      </c>
      <c r="J19">
        <v>0.15</v>
      </c>
      <c r="K19">
        <v>150</v>
      </c>
      <c r="L19">
        <v>150</v>
      </c>
      <c r="M19">
        <v>0.04</v>
      </c>
      <c r="N19">
        <v>0.03</v>
      </c>
      <c r="O19" s="3" t="s">
        <v>58</v>
      </c>
    </row>
    <row r="21" spans="1:15" x14ac:dyDescent="0.2">
      <c r="B21" t="s">
        <v>72</v>
      </c>
    </row>
  </sheetData>
  <phoneticPr fontId="13" type="noConversion"/>
  <conditionalFormatting sqref="M16:N16">
    <cfRule type="cellIs" dxfId="108" priority="1" stopIfTrue="1" operator="equal">
      <formula>"N/A"</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T73"/>
  <sheetViews>
    <sheetView workbookViewId="0">
      <pane xSplit="1" ySplit="2" topLeftCell="B3" activePane="bottomRight" state="frozen"/>
      <selection pane="topRight" activeCell="B1" sqref="B1"/>
      <selection pane="bottomLeft" activeCell="A3" sqref="A3"/>
      <selection pane="bottomRight" activeCell="F3" sqref="F3:F59"/>
    </sheetView>
  </sheetViews>
  <sheetFormatPr defaultRowHeight="15" x14ac:dyDescent="0.25"/>
  <cols>
    <col min="1" max="1" width="48.28515625" customWidth="1"/>
    <col min="2" max="2" width="9.7109375" customWidth="1"/>
    <col min="3" max="3" width="6.85546875" hidden="1" customWidth="1"/>
    <col min="4" max="4" width="0" hidden="1" customWidth="1"/>
    <col min="5" max="5" width="9.140625" style="3"/>
    <col min="6" max="6" width="13.140625" customWidth="1"/>
    <col min="7" max="7" width="13.140625" style="37" customWidth="1"/>
    <col min="8" max="8" width="51.28515625" bestFit="1" customWidth="1"/>
    <col min="9" max="9" width="6.5703125" customWidth="1"/>
    <col min="10" max="11" width="14.5703125" customWidth="1"/>
  </cols>
  <sheetData>
    <row r="1" spans="1:20" ht="51.75" customHeight="1" x14ac:dyDescent="0.2">
      <c r="A1" s="1" t="s">
        <v>49</v>
      </c>
      <c r="B1" s="5" t="s">
        <v>493</v>
      </c>
      <c r="D1" s="5" t="s">
        <v>342</v>
      </c>
      <c r="E1" s="38" t="s">
        <v>459</v>
      </c>
      <c r="F1" s="5" t="s">
        <v>490</v>
      </c>
      <c r="G1" s="5" t="s">
        <v>482</v>
      </c>
      <c r="H1" s="35" t="s">
        <v>492</v>
      </c>
      <c r="I1" s="41"/>
      <c r="J1" s="5" t="s">
        <v>491</v>
      </c>
      <c r="K1" s="5" t="s">
        <v>515</v>
      </c>
      <c r="L1" s="5" t="s">
        <v>494</v>
      </c>
      <c r="M1" s="5" t="s">
        <v>496</v>
      </c>
      <c r="N1" s="5" t="s">
        <v>498</v>
      </c>
      <c r="O1" s="5" t="s">
        <v>497</v>
      </c>
      <c r="Q1" s="5" t="s">
        <v>500</v>
      </c>
      <c r="R1" s="5" t="s">
        <v>501</v>
      </c>
      <c r="T1" s="5" t="s">
        <v>503</v>
      </c>
    </row>
    <row r="2" spans="1:20" ht="26.25" x14ac:dyDescent="0.25">
      <c r="A2" t="s">
        <v>63</v>
      </c>
      <c r="B2" s="5" t="s">
        <v>51</v>
      </c>
      <c r="E2" s="38" t="s">
        <v>51</v>
      </c>
      <c r="F2" s="5"/>
      <c r="G2" s="36"/>
      <c r="I2" s="41"/>
      <c r="J2" s="5" t="s">
        <v>51</v>
      </c>
      <c r="K2" s="5"/>
    </row>
    <row r="3" spans="1:20" x14ac:dyDescent="0.25">
      <c r="A3" s="8" t="s">
        <v>460</v>
      </c>
      <c r="B3">
        <v>143</v>
      </c>
      <c r="E3" s="39" t="s">
        <v>345</v>
      </c>
      <c r="F3">
        <v>1</v>
      </c>
      <c r="G3" s="37">
        <f>IF(E3="n/a",999,E3*F3)</f>
        <v>999</v>
      </c>
      <c r="H3" s="8" t="s">
        <v>345</v>
      </c>
      <c r="I3" s="41"/>
      <c r="J3" s="3">
        <f t="shared" ref="J3:J20" si="0">ROUND(IF(ISNUMBER(G3),IF(G3&lt;999,G3,B3),B3),1)</f>
        <v>143</v>
      </c>
      <c r="K3" s="3"/>
      <c r="L3">
        <v>143</v>
      </c>
      <c r="M3" s="7">
        <f>F3*15*L3/1000</f>
        <v>2.145</v>
      </c>
      <c r="O3" s="7">
        <f>MAX(M3,0.15)</f>
        <v>2.145</v>
      </c>
      <c r="Q3">
        <v>7</v>
      </c>
      <c r="R3" s="44">
        <f t="shared" ref="R3:R12" si="1">1000/Q3</f>
        <v>142.85714285714286</v>
      </c>
      <c r="T3">
        <f>MAX(B3,E3)</f>
        <v>143</v>
      </c>
    </row>
    <row r="4" spans="1:20" x14ac:dyDescent="0.25">
      <c r="A4" t="s">
        <v>28</v>
      </c>
      <c r="B4">
        <v>10</v>
      </c>
      <c r="E4" s="39">
        <v>10</v>
      </c>
      <c r="F4">
        <v>0.5</v>
      </c>
      <c r="G4" s="37">
        <f t="shared" ref="G4:G57" si="2">IF(E4="n/a",999,E4*F4)</f>
        <v>5</v>
      </c>
      <c r="H4" s="8" t="s">
        <v>463</v>
      </c>
      <c r="I4" s="41"/>
      <c r="J4" s="3">
        <f t="shared" si="0"/>
        <v>5</v>
      </c>
      <c r="K4" s="3"/>
      <c r="L4">
        <v>10</v>
      </c>
      <c r="M4" s="7">
        <f t="shared" ref="M4:M59" si="3">F4*15*L4/1000</f>
        <v>7.4999999999999997E-2</v>
      </c>
      <c r="N4" s="43">
        <v>1.5</v>
      </c>
      <c r="O4" s="7">
        <v>1.5</v>
      </c>
      <c r="Q4">
        <v>100</v>
      </c>
      <c r="R4" s="44">
        <f t="shared" si="1"/>
        <v>10</v>
      </c>
      <c r="T4">
        <f t="shared" ref="T4:T59" si="4">MAX(B4,E4)</f>
        <v>10</v>
      </c>
    </row>
    <row r="5" spans="1:20" x14ac:dyDescent="0.25">
      <c r="A5" s="8" t="s">
        <v>461</v>
      </c>
      <c r="B5">
        <v>67</v>
      </c>
      <c r="E5" s="39">
        <v>67</v>
      </c>
      <c r="F5">
        <v>0.5</v>
      </c>
      <c r="G5" s="37">
        <f t="shared" si="2"/>
        <v>33.5</v>
      </c>
      <c r="H5" s="8" t="s">
        <v>464</v>
      </c>
      <c r="I5" s="41"/>
      <c r="J5" s="3">
        <f t="shared" si="0"/>
        <v>33.5</v>
      </c>
      <c r="K5" s="3"/>
      <c r="L5">
        <v>67</v>
      </c>
      <c r="M5" s="7">
        <f t="shared" si="3"/>
        <v>0.50249999999999995</v>
      </c>
      <c r="N5">
        <v>0.2</v>
      </c>
      <c r="O5" s="7">
        <f t="shared" ref="O5:O59" si="5">MAX(M5,0.15)</f>
        <v>0.50249999999999995</v>
      </c>
      <c r="Q5">
        <v>15</v>
      </c>
      <c r="R5" s="44">
        <f t="shared" si="1"/>
        <v>66.666666666666671</v>
      </c>
      <c r="T5">
        <f t="shared" si="4"/>
        <v>67</v>
      </c>
    </row>
    <row r="6" spans="1:20" x14ac:dyDescent="0.25">
      <c r="A6" t="s">
        <v>29</v>
      </c>
      <c r="B6">
        <v>10</v>
      </c>
      <c r="E6" s="39">
        <v>10</v>
      </c>
      <c r="F6">
        <v>0.5</v>
      </c>
      <c r="G6" s="37">
        <f t="shared" si="2"/>
        <v>5</v>
      </c>
      <c r="H6" s="8" t="s">
        <v>384</v>
      </c>
      <c r="I6" s="41"/>
      <c r="J6" s="3">
        <f t="shared" si="0"/>
        <v>5</v>
      </c>
      <c r="K6" s="3"/>
      <c r="L6">
        <v>10</v>
      </c>
      <c r="M6" s="7">
        <f t="shared" si="3"/>
        <v>7.4999999999999997E-2</v>
      </c>
      <c r="N6" s="43">
        <v>0.4</v>
      </c>
      <c r="O6" s="7">
        <v>0.4</v>
      </c>
      <c r="Q6">
        <v>100</v>
      </c>
      <c r="R6" s="44">
        <f t="shared" si="1"/>
        <v>10</v>
      </c>
      <c r="T6">
        <f t="shared" si="4"/>
        <v>10</v>
      </c>
    </row>
    <row r="7" spans="1:20" x14ac:dyDescent="0.25">
      <c r="A7" t="s">
        <v>30</v>
      </c>
      <c r="B7">
        <v>50</v>
      </c>
      <c r="E7" s="39">
        <v>50</v>
      </c>
      <c r="F7">
        <v>0.5</v>
      </c>
      <c r="G7" s="37">
        <f t="shared" si="2"/>
        <v>25</v>
      </c>
      <c r="H7" s="8" t="s">
        <v>388</v>
      </c>
      <c r="I7" s="41"/>
      <c r="J7" s="3">
        <f t="shared" si="0"/>
        <v>25</v>
      </c>
      <c r="K7" s="3"/>
      <c r="L7">
        <v>50</v>
      </c>
      <c r="M7" s="7">
        <f t="shared" si="3"/>
        <v>0.375</v>
      </c>
      <c r="O7" s="7">
        <f t="shared" si="5"/>
        <v>0.375</v>
      </c>
      <c r="Q7">
        <v>20</v>
      </c>
      <c r="R7" s="44">
        <f t="shared" si="1"/>
        <v>50</v>
      </c>
      <c r="T7">
        <f t="shared" si="4"/>
        <v>50</v>
      </c>
    </row>
    <row r="8" spans="1:20" x14ac:dyDescent="0.25">
      <c r="A8" t="s">
        <v>31</v>
      </c>
      <c r="B8">
        <v>25</v>
      </c>
      <c r="E8" s="39">
        <v>67</v>
      </c>
      <c r="F8">
        <v>0.5</v>
      </c>
      <c r="G8" s="37">
        <f t="shared" si="2"/>
        <v>33.5</v>
      </c>
      <c r="H8" s="8" t="s">
        <v>347</v>
      </c>
      <c r="I8" s="41"/>
      <c r="J8" s="3">
        <f t="shared" si="0"/>
        <v>33.5</v>
      </c>
      <c r="K8" s="3"/>
      <c r="L8">
        <v>25</v>
      </c>
      <c r="M8" s="7">
        <f t="shared" si="3"/>
        <v>0.1875</v>
      </c>
      <c r="O8" s="7">
        <f t="shared" si="5"/>
        <v>0.1875</v>
      </c>
      <c r="Q8">
        <v>40</v>
      </c>
      <c r="R8" s="44">
        <f t="shared" si="1"/>
        <v>25</v>
      </c>
      <c r="T8">
        <f t="shared" si="4"/>
        <v>67</v>
      </c>
    </row>
    <row r="9" spans="1:20" x14ac:dyDescent="0.25">
      <c r="A9" t="s">
        <v>32</v>
      </c>
      <c r="B9">
        <v>3</v>
      </c>
      <c r="E9" s="39">
        <v>2</v>
      </c>
      <c r="F9">
        <v>0.5</v>
      </c>
      <c r="G9" s="37">
        <f t="shared" si="2"/>
        <v>1</v>
      </c>
      <c r="H9" s="8" t="s">
        <v>447</v>
      </c>
      <c r="I9" s="41"/>
      <c r="J9" s="3">
        <f t="shared" si="0"/>
        <v>1</v>
      </c>
      <c r="K9" s="3"/>
      <c r="L9">
        <v>3</v>
      </c>
      <c r="M9" s="7">
        <f t="shared" si="3"/>
        <v>2.2499999999999999E-2</v>
      </c>
      <c r="O9" s="7">
        <f t="shared" si="5"/>
        <v>0.15</v>
      </c>
      <c r="Q9">
        <v>300</v>
      </c>
      <c r="R9" s="44">
        <f t="shared" si="1"/>
        <v>3.3333333333333335</v>
      </c>
      <c r="T9">
        <f t="shared" si="4"/>
        <v>3</v>
      </c>
    </row>
    <row r="10" spans="1:20" x14ac:dyDescent="0.25">
      <c r="A10" t="s">
        <v>33</v>
      </c>
      <c r="B10">
        <v>0</v>
      </c>
      <c r="E10" s="40" t="s">
        <v>345</v>
      </c>
      <c r="F10" s="8"/>
      <c r="G10" s="37">
        <f t="shared" si="2"/>
        <v>999</v>
      </c>
      <c r="H10" s="8"/>
      <c r="I10" s="41"/>
      <c r="J10" s="3">
        <f t="shared" si="0"/>
        <v>0</v>
      </c>
      <c r="K10" s="3"/>
      <c r="L10" s="42">
        <v>1</v>
      </c>
      <c r="M10" s="7">
        <f t="shared" si="3"/>
        <v>0</v>
      </c>
      <c r="O10" s="7">
        <f t="shared" si="5"/>
        <v>0.15</v>
      </c>
      <c r="Q10">
        <v>500</v>
      </c>
      <c r="R10" s="44">
        <f t="shared" si="1"/>
        <v>2</v>
      </c>
      <c r="T10">
        <f t="shared" si="4"/>
        <v>0</v>
      </c>
    </row>
    <row r="11" spans="1:20" x14ac:dyDescent="0.25">
      <c r="A11" s="8" t="s">
        <v>462</v>
      </c>
      <c r="B11">
        <v>3</v>
      </c>
      <c r="D11" t="s">
        <v>343</v>
      </c>
      <c r="E11" s="40" t="s">
        <v>345</v>
      </c>
      <c r="F11" s="8"/>
      <c r="G11" s="37">
        <f t="shared" si="2"/>
        <v>999</v>
      </c>
      <c r="H11" s="8"/>
      <c r="I11" s="41"/>
      <c r="J11" s="3">
        <f t="shared" si="0"/>
        <v>3</v>
      </c>
      <c r="K11" s="3"/>
      <c r="L11">
        <v>20</v>
      </c>
      <c r="M11" s="7">
        <f t="shared" si="3"/>
        <v>0</v>
      </c>
      <c r="O11" s="7">
        <f t="shared" si="5"/>
        <v>0.15</v>
      </c>
      <c r="Q11">
        <v>50</v>
      </c>
      <c r="R11" s="44">
        <f t="shared" si="1"/>
        <v>20</v>
      </c>
      <c r="T11">
        <f t="shared" si="4"/>
        <v>3</v>
      </c>
    </row>
    <row r="12" spans="1:20" x14ac:dyDescent="0.25">
      <c r="A12" s="8" t="s">
        <v>465</v>
      </c>
      <c r="B12">
        <v>67</v>
      </c>
      <c r="E12" s="40">
        <v>67</v>
      </c>
      <c r="F12" s="8">
        <v>0.5</v>
      </c>
      <c r="G12" s="37">
        <f t="shared" si="2"/>
        <v>33.5</v>
      </c>
      <c r="H12" s="8" t="s">
        <v>372</v>
      </c>
      <c r="I12" s="41"/>
      <c r="J12" s="3">
        <f t="shared" si="0"/>
        <v>33.5</v>
      </c>
      <c r="K12" s="3"/>
      <c r="L12">
        <v>67</v>
      </c>
      <c r="M12" s="7">
        <f t="shared" si="3"/>
        <v>0.50249999999999995</v>
      </c>
      <c r="O12" s="7">
        <f t="shared" si="5"/>
        <v>0.50249999999999995</v>
      </c>
      <c r="Q12">
        <v>15</v>
      </c>
      <c r="R12" s="44">
        <f t="shared" si="1"/>
        <v>66.666666666666671</v>
      </c>
      <c r="T12">
        <f t="shared" si="4"/>
        <v>67</v>
      </c>
    </row>
    <row r="13" spans="1:20" x14ac:dyDescent="0.25">
      <c r="A13" t="s">
        <v>3</v>
      </c>
      <c r="B13">
        <v>10</v>
      </c>
      <c r="E13" s="40" t="s">
        <v>345</v>
      </c>
      <c r="F13" s="8"/>
      <c r="G13" s="37">
        <f t="shared" si="2"/>
        <v>999</v>
      </c>
      <c r="H13" s="8"/>
      <c r="I13" s="41"/>
      <c r="J13" s="3">
        <f t="shared" si="0"/>
        <v>10</v>
      </c>
      <c r="K13" s="3"/>
      <c r="L13">
        <v>10</v>
      </c>
      <c r="M13" s="7">
        <f t="shared" si="3"/>
        <v>0</v>
      </c>
      <c r="N13" s="43"/>
      <c r="O13" s="7">
        <f t="shared" si="5"/>
        <v>0.15</v>
      </c>
      <c r="T13">
        <f t="shared" si="4"/>
        <v>10</v>
      </c>
    </row>
    <row r="14" spans="1:20" x14ac:dyDescent="0.25">
      <c r="A14" s="8" t="s">
        <v>466</v>
      </c>
      <c r="B14">
        <v>67</v>
      </c>
      <c r="E14" s="40" t="s">
        <v>345</v>
      </c>
      <c r="G14" s="37">
        <f t="shared" si="2"/>
        <v>999</v>
      </c>
      <c r="H14" s="8"/>
      <c r="I14" s="41"/>
      <c r="J14" s="3">
        <f t="shared" si="0"/>
        <v>67</v>
      </c>
      <c r="K14" s="3"/>
      <c r="L14">
        <v>67</v>
      </c>
      <c r="M14" s="7">
        <f t="shared" si="3"/>
        <v>0</v>
      </c>
      <c r="O14" s="7">
        <f t="shared" si="5"/>
        <v>0.15</v>
      </c>
      <c r="Q14">
        <v>15</v>
      </c>
      <c r="R14" s="44">
        <f t="shared" ref="R14:R23" si="6">1000/Q14</f>
        <v>66.666666666666671</v>
      </c>
      <c r="T14">
        <f t="shared" si="4"/>
        <v>67</v>
      </c>
    </row>
    <row r="15" spans="1:20" x14ac:dyDescent="0.25">
      <c r="A15" s="2" t="s">
        <v>4</v>
      </c>
      <c r="B15">
        <v>10</v>
      </c>
      <c r="E15" s="39">
        <v>10</v>
      </c>
      <c r="F15">
        <v>0.5</v>
      </c>
      <c r="G15" s="37">
        <f t="shared" si="2"/>
        <v>5</v>
      </c>
      <c r="H15" s="8" t="s">
        <v>393</v>
      </c>
      <c r="I15" s="41"/>
      <c r="J15" s="3">
        <f t="shared" si="0"/>
        <v>5</v>
      </c>
      <c r="K15" s="3"/>
      <c r="L15">
        <v>10</v>
      </c>
      <c r="M15" s="7">
        <f t="shared" si="3"/>
        <v>7.4999999999999997E-2</v>
      </c>
      <c r="N15" s="43">
        <v>0.3</v>
      </c>
      <c r="O15" s="7">
        <v>0.3</v>
      </c>
      <c r="Q15">
        <v>100</v>
      </c>
      <c r="R15" s="44">
        <f t="shared" si="6"/>
        <v>10</v>
      </c>
      <c r="T15">
        <f t="shared" si="4"/>
        <v>10</v>
      </c>
    </row>
    <row r="16" spans="1:20" x14ac:dyDescent="0.25">
      <c r="A16" t="s">
        <v>5</v>
      </c>
      <c r="B16">
        <v>10</v>
      </c>
      <c r="E16" s="39">
        <v>10</v>
      </c>
      <c r="F16">
        <v>0.5</v>
      </c>
      <c r="G16" s="37">
        <f t="shared" si="2"/>
        <v>5</v>
      </c>
      <c r="H16" s="8" t="s">
        <v>395</v>
      </c>
      <c r="I16" s="41"/>
      <c r="J16" s="3">
        <f t="shared" si="0"/>
        <v>5</v>
      </c>
      <c r="K16" s="3"/>
      <c r="L16">
        <v>10</v>
      </c>
      <c r="M16" s="7">
        <f t="shared" si="3"/>
        <v>7.4999999999999997E-2</v>
      </c>
      <c r="N16" s="43">
        <v>0.45</v>
      </c>
      <c r="O16" s="7">
        <v>0.45</v>
      </c>
      <c r="Q16">
        <v>100</v>
      </c>
      <c r="R16" s="44">
        <f t="shared" si="6"/>
        <v>10</v>
      </c>
      <c r="T16">
        <f t="shared" si="4"/>
        <v>10</v>
      </c>
    </row>
    <row r="17" spans="1:20" x14ac:dyDescent="0.25">
      <c r="A17" s="8" t="s">
        <v>34</v>
      </c>
      <c r="B17">
        <v>3</v>
      </c>
      <c r="E17" s="39">
        <v>3</v>
      </c>
      <c r="F17">
        <v>0.5</v>
      </c>
      <c r="G17" s="37">
        <f t="shared" si="2"/>
        <v>1.5</v>
      </c>
      <c r="H17" s="8" t="s">
        <v>421</v>
      </c>
      <c r="I17" s="41"/>
      <c r="J17" s="3">
        <f t="shared" si="0"/>
        <v>1.5</v>
      </c>
      <c r="K17" s="3"/>
      <c r="L17">
        <v>3</v>
      </c>
      <c r="M17" s="7">
        <f t="shared" si="3"/>
        <v>2.2499999999999999E-2</v>
      </c>
      <c r="O17" s="7">
        <f t="shared" si="5"/>
        <v>0.15</v>
      </c>
      <c r="Q17">
        <v>300</v>
      </c>
      <c r="R17" s="44">
        <f t="shared" si="6"/>
        <v>3.3333333333333335</v>
      </c>
      <c r="T17">
        <f t="shared" si="4"/>
        <v>3</v>
      </c>
    </row>
    <row r="18" spans="1:20" x14ac:dyDescent="0.25">
      <c r="A18" t="s">
        <v>35</v>
      </c>
      <c r="B18">
        <v>67</v>
      </c>
      <c r="E18" s="39">
        <v>67</v>
      </c>
      <c r="F18">
        <v>0.5</v>
      </c>
      <c r="G18" s="37">
        <f t="shared" si="2"/>
        <v>33.5</v>
      </c>
      <c r="H18" s="8" t="s">
        <v>377</v>
      </c>
      <c r="I18" s="41"/>
      <c r="J18" s="3">
        <f t="shared" si="0"/>
        <v>33.5</v>
      </c>
      <c r="K18" s="3"/>
      <c r="L18" s="42">
        <v>20</v>
      </c>
      <c r="M18" s="7">
        <f t="shared" si="3"/>
        <v>0.15</v>
      </c>
      <c r="O18" s="7">
        <f t="shared" si="5"/>
        <v>0.15</v>
      </c>
      <c r="Q18">
        <v>50</v>
      </c>
      <c r="R18" s="44">
        <f t="shared" si="6"/>
        <v>20</v>
      </c>
      <c r="T18">
        <f t="shared" si="4"/>
        <v>67</v>
      </c>
    </row>
    <row r="19" spans="1:20" x14ac:dyDescent="0.25">
      <c r="A19" s="8" t="s">
        <v>467</v>
      </c>
      <c r="B19">
        <v>67</v>
      </c>
      <c r="E19" s="39">
        <v>67</v>
      </c>
      <c r="F19">
        <v>0.5</v>
      </c>
      <c r="G19" s="37">
        <f t="shared" si="2"/>
        <v>33.5</v>
      </c>
      <c r="H19" s="8" t="s">
        <v>376</v>
      </c>
      <c r="I19" s="41"/>
      <c r="J19" s="3">
        <f t="shared" si="0"/>
        <v>33.5</v>
      </c>
      <c r="K19" s="3"/>
      <c r="L19">
        <v>67</v>
      </c>
      <c r="M19" s="7">
        <f t="shared" si="3"/>
        <v>0.50249999999999995</v>
      </c>
      <c r="O19" s="7">
        <f t="shared" si="5"/>
        <v>0.50249999999999995</v>
      </c>
      <c r="Q19">
        <v>15</v>
      </c>
      <c r="R19" s="44">
        <f t="shared" si="6"/>
        <v>66.666666666666671</v>
      </c>
      <c r="T19">
        <f t="shared" si="4"/>
        <v>67</v>
      </c>
    </row>
    <row r="20" spans="1:20" x14ac:dyDescent="0.25">
      <c r="A20" s="2" t="s">
        <v>45</v>
      </c>
      <c r="B20">
        <v>10</v>
      </c>
      <c r="E20" s="39">
        <v>10</v>
      </c>
      <c r="F20">
        <v>0.5</v>
      </c>
      <c r="G20" s="37">
        <f t="shared" si="2"/>
        <v>5</v>
      </c>
      <c r="H20" s="8" t="s">
        <v>426</v>
      </c>
      <c r="I20" s="41"/>
      <c r="J20" s="3">
        <f t="shared" si="0"/>
        <v>5</v>
      </c>
      <c r="K20" s="3"/>
      <c r="L20">
        <v>10</v>
      </c>
      <c r="M20" s="7">
        <f t="shared" si="3"/>
        <v>7.4999999999999997E-2</v>
      </c>
      <c r="O20" s="7">
        <f t="shared" si="5"/>
        <v>0.15</v>
      </c>
      <c r="Q20">
        <v>100</v>
      </c>
      <c r="R20" s="44">
        <f t="shared" si="6"/>
        <v>10</v>
      </c>
      <c r="T20">
        <f t="shared" si="4"/>
        <v>10</v>
      </c>
    </row>
    <row r="21" spans="1:20" x14ac:dyDescent="0.25">
      <c r="A21" s="2" t="s">
        <v>47</v>
      </c>
      <c r="B21">
        <v>10</v>
      </c>
      <c r="E21" s="39">
        <v>5</v>
      </c>
      <c r="F21">
        <v>0.5</v>
      </c>
      <c r="G21" s="37">
        <f t="shared" si="2"/>
        <v>2.5</v>
      </c>
      <c r="H21" s="8" t="s">
        <v>81</v>
      </c>
      <c r="I21" s="41"/>
      <c r="J21" s="3">
        <f>ROUND(IF(ISNUMBER(G21),IF(G21&lt;999,G21,B21),B21),1)</f>
        <v>2.5</v>
      </c>
      <c r="K21" s="3"/>
      <c r="L21">
        <v>10</v>
      </c>
      <c r="M21" s="7">
        <f t="shared" si="3"/>
        <v>7.4999999999999997E-2</v>
      </c>
      <c r="N21" s="43"/>
      <c r="O21" s="7">
        <f t="shared" si="5"/>
        <v>0.15</v>
      </c>
      <c r="Q21">
        <v>100</v>
      </c>
      <c r="R21" s="44">
        <f t="shared" si="6"/>
        <v>10</v>
      </c>
      <c r="T21">
        <f t="shared" si="4"/>
        <v>10</v>
      </c>
    </row>
    <row r="22" spans="1:20" x14ac:dyDescent="0.25">
      <c r="A22" s="2" t="s">
        <v>46</v>
      </c>
      <c r="B22">
        <v>10</v>
      </c>
      <c r="E22" s="39">
        <v>5</v>
      </c>
      <c r="F22">
        <v>0.5</v>
      </c>
      <c r="G22" s="37">
        <f t="shared" si="2"/>
        <v>2.5</v>
      </c>
      <c r="H22" s="8" t="s">
        <v>81</v>
      </c>
      <c r="I22" s="41"/>
      <c r="J22" s="3">
        <f t="shared" ref="J22:J59" si="7">ROUND(IF(ISNUMBER(G22),IF(G22&lt;999,G22,B22),B22),1)</f>
        <v>2.5</v>
      </c>
      <c r="K22" s="3"/>
      <c r="L22">
        <v>10</v>
      </c>
      <c r="M22" s="7">
        <f t="shared" si="3"/>
        <v>7.4999999999999997E-2</v>
      </c>
      <c r="N22" s="43"/>
      <c r="O22" s="7">
        <f t="shared" si="5"/>
        <v>0.15</v>
      </c>
      <c r="Q22">
        <v>100</v>
      </c>
      <c r="R22" s="44">
        <f t="shared" si="6"/>
        <v>10</v>
      </c>
      <c r="T22">
        <f t="shared" si="4"/>
        <v>10</v>
      </c>
    </row>
    <row r="23" spans="1:20" x14ac:dyDescent="0.25">
      <c r="A23" s="2" t="s">
        <v>48</v>
      </c>
      <c r="B23">
        <v>10</v>
      </c>
      <c r="E23" s="39">
        <v>5</v>
      </c>
      <c r="F23">
        <v>0.5</v>
      </c>
      <c r="G23" s="37">
        <f t="shared" si="2"/>
        <v>2.5</v>
      </c>
      <c r="H23" s="8" t="s">
        <v>81</v>
      </c>
      <c r="I23" s="41"/>
      <c r="J23" s="3">
        <f t="shared" si="7"/>
        <v>2.5</v>
      </c>
      <c r="K23" s="3"/>
      <c r="L23">
        <v>10</v>
      </c>
      <c r="M23" s="7">
        <f t="shared" si="3"/>
        <v>7.4999999999999997E-2</v>
      </c>
      <c r="N23" s="43"/>
      <c r="O23" s="7">
        <f t="shared" si="5"/>
        <v>0.15</v>
      </c>
      <c r="Q23">
        <v>100</v>
      </c>
      <c r="R23" s="44">
        <f t="shared" si="6"/>
        <v>10</v>
      </c>
      <c r="T23">
        <f t="shared" si="4"/>
        <v>10</v>
      </c>
    </row>
    <row r="24" spans="1:20" x14ac:dyDescent="0.25">
      <c r="A24" s="8" t="s">
        <v>471</v>
      </c>
      <c r="B24">
        <v>33</v>
      </c>
      <c r="E24" s="39">
        <v>33</v>
      </c>
      <c r="F24">
        <v>0.5</v>
      </c>
      <c r="G24" s="37">
        <f t="shared" si="2"/>
        <v>16.5</v>
      </c>
      <c r="H24" s="8" t="s">
        <v>441</v>
      </c>
      <c r="I24" s="41"/>
      <c r="J24" s="3">
        <f t="shared" si="7"/>
        <v>16.5</v>
      </c>
      <c r="K24" s="3"/>
      <c r="L24">
        <v>33</v>
      </c>
      <c r="M24" s="7">
        <f t="shared" si="3"/>
        <v>0.2475</v>
      </c>
      <c r="N24">
        <v>0.2</v>
      </c>
      <c r="O24" s="7">
        <f t="shared" si="5"/>
        <v>0.2475</v>
      </c>
      <c r="T24">
        <f t="shared" si="4"/>
        <v>33</v>
      </c>
    </row>
    <row r="25" spans="1:20" x14ac:dyDescent="0.25">
      <c r="A25" t="s">
        <v>88</v>
      </c>
      <c r="B25">
        <v>5</v>
      </c>
      <c r="E25" s="39">
        <v>5</v>
      </c>
      <c r="F25">
        <v>1</v>
      </c>
      <c r="G25" s="37">
        <f t="shared" si="2"/>
        <v>5</v>
      </c>
      <c r="H25" s="8" t="s">
        <v>468</v>
      </c>
      <c r="I25" s="41"/>
      <c r="J25" s="3">
        <f t="shared" si="7"/>
        <v>5</v>
      </c>
      <c r="K25" s="3"/>
      <c r="L25">
        <v>5</v>
      </c>
      <c r="M25" s="7">
        <f t="shared" si="3"/>
        <v>7.4999999999999997E-2</v>
      </c>
      <c r="N25" s="42" t="s">
        <v>495</v>
      </c>
      <c r="O25" s="7">
        <f t="shared" si="5"/>
        <v>0.15</v>
      </c>
      <c r="Q25">
        <v>200</v>
      </c>
      <c r="R25" s="44">
        <f>1000/Q25</f>
        <v>5</v>
      </c>
      <c r="T25">
        <f t="shared" si="4"/>
        <v>5</v>
      </c>
    </row>
    <row r="26" spans="1:20" x14ac:dyDescent="0.25">
      <c r="A26" s="8" t="s">
        <v>470</v>
      </c>
      <c r="B26">
        <v>67</v>
      </c>
      <c r="E26" s="39">
        <v>143</v>
      </c>
      <c r="F26">
        <v>0.5</v>
      </c>
      <c r="G26" s="37">
        <f t="shared" si="2"/>
        <v>71.5</v>
      </c>
      <c r="H26" s="8" t="s">
        <v>469</v>
      </c>
      <c r="I26" s="41"/>
      <c r="J26" s="3">
        <f t="shared" si="7"/>
        <v>71.5</v>
      </c>
      <c r="K26" s="3"/>
      <c r="L26">
        <v>67</v>
      </c>
      <c r="M26" s="7">
        <f t="shared" si="3"/>
        <v>0.50249999999999995</v>
      </c>
      <c r="O26" s="7">
        <f t="shared" si="5"/>
        <v>0.50249999999999995</v>
      </c>
      <c r="T26">
        <f t="shared" si="4"/>
        <v>143</v>
      </c>
    </row>
    <row r="27" spans="1:20" x14ac:dyDescent="0.25">
      <c r="A27" t="s">
        <v>87</v>
      </c>
      <c r="B27">
        <v>5</v>
      </c>
      <c r="E27" s="39">
        <v>5</v>
      </c>
      <c r="F27">
        <v>1</v>
      </c>
      <c r="G27" s="37">
        <f t="shared" si="2"/>
        <v>5</v>
      </c>
      <c r="H27" s="8" t="s">
        <v>468</v>
      </c>
      <c r="I27" s="41"/>
      <c r="J27" s="3">
        <f t="shared" si="7"/>
        <v>5</v>
      </c>
      <c r="K27" s="3"/>
      <c r="L27">
        <v>5</v>
      </c>
      <c r="M27" s="7">
        <f t="shared" si="3"/>
        <v>7.4999999999999997E-2</v>
      </c>
      <c r="N27" s="42" t="s">
        <v>499</v>
      </c>
      <c r="O27" s="7">
        <f t="shared" si="5"/>
        <v>0.15</v>
      </c>
      <c r="Q27">
        <v>200</v>
      </c>
      <c r="R27" s="44">
        <f>1000/Q27</f>
        <v>5</v>
      </c>
      <c r="T27">
        <f t="shared" si="4"/>
        <v>5</v>
      </c>
    </row>
    <row r="28" spans="1:20" x14ac:dyDescent="0.25">
      <c r="A28" t="s">
        <v>6</v>
      </c>
      <c r="B28">
        <v>10</v>
      </c>
      <c r="E28" s="39">
        <v>20</v>
      </c>
      <c r="F28">
        <v>0.5</v>
      </c>
      <c r="G28" s="37">
        <f t="shared" si="2"/>
        <v>10</v>
      </c>
      <c r="H28" s="8" t="s">
        <v>391</v>
      </c>
      <c r="I28" s="41"/>
      <c r="J28" s="3">
        <f t="shared" si="7"/>
        <v>10</v>
      </c>
      <c r="K28" s="3"/>
      <c r="L28">
        <v>10</v>
      </c>
      <c r="M28" s="7">
        <f t="shared" si="3"/>
        <v>7.4999999999999997E-2</v>
      </c>
      <c r="O28" s="7">
        <f t="shared" si="5"/>
        <v>0.15</v>
      </c>
      <c r="T28">
        <f t="shared" si="4"/>
        <v>20</v>
      </c>
    </row>
    <row r="29" spans="1:20" x14ac:dyDescent="0.25">
      <c r="A29" s="8" t="s">
        <v>267</v>
      </c>
      <c r="B29">
        <v>10</v>
      </c>
      <c r="E29" s="39">
        <v>8</v>
      </c>
      <c r="F29">
        <v>1</v>
      </c>
      <c r="G29" s="37">
        <f t="shared" si="2"/>
        <v>8</v>
      </c>
      <c r="H29" s="8" t="s">
        <v>386</v>
      </c>
      <c r="I29" s="41"/>
      <c r="J29" s="3">
        <f t="shared" si="7"/>
        <v>8</v>
      </c>
      <c r="K29" s="3"/>
      <c r="L29">
        <v>10</v>
      </c>
      <c r="M29" s="7">
        <f t="shared" si="3"/>
        <v>0.15</v>
      </c>
      <c r="O29" s="7">
        <f t="shared" si="5"/>
        <v>0.15</v>
      </c>
      <c r="T29">
        <f t="shared" si="4"/>
        <v>10</v>
      </c>
    </row>
    <row r="30" spans="1:20" x14ac:dyDescent="0.25">
      <c r="A30" t="s">
        <v>274</v>
      </c>
      <c r="B30">
        <v>5</v>
      </c>
      <c r="D30" t="s">
        <v>344</v>
      </c>
      <c r="E30" s="39">
        <v>5</v>
      </c>
      <c r="F30">
        <v>0.5</v>
      </c>
      <c r="G30" s="37">
        <f t="shared" si="2"/>
        <v>2.5</v>
      </c>
      <c r="H30" s="8" t="s">
        <v>412</v>
      </c>
      <c r="I30" s="41"/>
      <c r="J30" s="3">
        <f t="shared" si="7"/>
        <v>2.5</v>
      </c>
      <c r="K30" s="3"/>
      <c r="L30">
        <v>5</v>
      </c>
      <c r="M30" s="7">
        <f t="shared" si="3"/>
        <v>3.7499999999999999E-2</v>
      </c>
      <c r="O30" s="7">
        <f t="shared" si="5"/>
        <v>0.15</v>
      </c>
      <c r="Q30">
        <v>200</v>
      </c>
      <c r="R30" s="44">
        <f t="shared" ref="R30:R53" si="8">1000/Q30</f>
        <v>5</v>
      </c>
      <c r="T30">
        <f t="shared" si="4"/>
        <v>5</v>
      </c>
    </row>
    <row r="31" spans="1:20" x14ac:dyDescent="0.25">
      <c r="A31" s="8" t="s">
        <v>273</v>
      </c>
      <c r="B31">
        <v>5</v>
      </c>
      <c r="E31" s="39">
        <v>5</v>
      </c>
      <c r="F31">
        <v>0.5</v>
      </c>
      <c r="G31" s="37">
        <f t="shared" si="2"/>
        <v>2.5</v>
      </c>
      <c r="H31" s="8" t="s">
        <v>412</v>
      </c>
      <c r="I31" s="41"/>
      <c r="J31" s="3">
        <f t="shared" si="7"/>
        <v>2.5</v>
      </c>
      <c r="K31" s="3"/>
      <c r="L31">
        <v>5</v>
      </c>
      <c r="M31" s="7">
        <f t="shared" si="3"/>
        <v>3.7499999999999999E-2</v>
      </c>
      <c r="O31" s="7">
        <f t="shared" si="5"/>
        <v>0.15</v>
      </c>
      <c r="Q31">
        <v>200</v>
      </c>
      <c r="R31" s="44">
        <f t="shared" si="8"/>
        <v>5</v>
      </c>
      <c r="T31">
        <f t="shared" si="4"/>
        <v>5</v>
      </c>
    </row>
    <row r="32" spans="1:20" x14ac:dyDescent="0.25">
      <c r="A32" t="s">
        <v>7</v>
      </c>
      <c r="B32">
        <v>10</v>
      </c>
      <c r="E32" s="40" t="s">
        <v>345</v>
      </c>
      <c r="G32" s="37">
        <f t="shared" si="2"/>
        <v>999</v>
      </c>
      <c r="H32" s="8"/>
      <c r="I32" s="41"/>
      <c r="J32" s="3">
        <f t="shared" si="7"/>
        <v>10</v>
      </c>
      <c r="K32" s="3"/>
      <c r="L32">
        <v>10</v>
      </c>
      <c r="M32" s="7">
        <f t="shared" si="3"/>
        <v>0</v>
      </c>
      <c r="N32">
        <v>0.38</v>
      </c>
      <c r="O32" s="7">
        <f t="shared" si="5"/>
        <v>0.15</v>
      </c>
      <c r="Q32">
        <v>100</v>
      </c>
      <c r="R32" s="44">
        <f t="shared" si="8"/>
        <v>10</v>
      </c>
      <c r="T32">
        <f t="shared" si="4"/>
        <v>10</v>
      </c>
    </row>
    <row r="33" spans="1:20" x14ac:dyDescent="0.25">
      <c r="A33" s="8" t="s">
        <v>75</v>
      </c>
      <c r="B33" s="8">
        <v>5</v>
      </c>
      <c r="E33" s="40" t="s">
        <v>345</v>
      </c>
      <c r="G33" s="37">
        <f t="shared" si="2"/>
        <v>999</v>
      </c>
      <c r="H33" s="8"/>
      <c r="I33" s="41"/>
      <c r="J33" s="3">
        <f t="shared" si="7"/>
        <v>5</v>
      </c>
      <c r="K33" s="3"/>
      <c r="L33">
        <v>5</v>
      </c>
      <c r="M33" s="7">
        <f t="shared" si="3"/>
        <v>0</v>
      </c>
      <c r="O33" s="7">
        <f t="shared" si="5"/>
        <v>0.15</v>
      </c>
      <c r="Q33">
        <v>200</v>
      </c>
      <c r="R33" s="44">
        <f t="shared" si="8"/>
        <v>5</v>
      </c>
      <c r="T33">
        <f t="shared" si="4"/>
        <v>5</v>
      </c>
    </row>
    <row r="34" spans="1:20" x14ac:dyDescent="0.25">
      <c r="A34" t="s">
        <v>8</v>
      </c>
      <c r="B34">
        <v>10</v>
      </c>
      <c r="E34" s="40" t="s">
        <v>345</v>
      </c>
      <c r="G34" s="37">
        <f t="shared" si="2"/>
        <v>999</v>
      </c>
      <c r="H34" s="8"/>
      <c r="I34" s="41"/>
      <c r="J34" s="3">
        <f t="shared" si="7"/>
        <v>10</v>
      </c>
      <c r="K34" s="3"/>
      <c r="L34">
        <v>10</v>
      </c>
      <c r="M34" s="7">
        <f t="shared" si="3"/>
        <v>0</v>
      </c>
      <c r="O34" s="7">
        <f t="shared" si="5"/>
        <v>0.15</v>
      </c>
      <c r="Q34">
        <v>100</v>
      </c>
      <c r="R34" s="44">
        <f t="shared" si="8"/>
        <v>10</v>
      </c>
      <c r="T34">
        <f t="shared" si="4"/>
        <v>10</v>
      </c>
    </row>
    <row r="35" spans="1:20" x14ac:dyDescent="0.25">
      <c r="A35" t="s">
        <v>9</v>
      </c>
      <c r="B35">
        <v>20</v>
      </c>
      <c r="E35" s="39">
        <v>20</v>
      </c>
      <c r="F35">
        <v>0.5</v>
      </c>
      <c r="G35" s="37">
        <f t="shared" si="2"/>
        <v>10</v>
      </c>
      <c r="H35" s="8" t="s">
        <v>9</v>
      </c>
      <c r="I35" s="41"/>
      <c r="J35" s="3">
        <f t="shared" si="7"/>
        <v>10</v>
      </c>
      <c r="K35" s="3"/>
      <c r="L35">
        <v>20</v>
      </c>
      <c r="M35" s="7">
        <f t="shared" si="3"/>
        <v>0.15</v>
      </c>
      <c r="O35" s="7">
        <f t="shared" si="5"/>
        <v>0.15</v>
      </c>
      <c r="Q35">
        <v>50</v>
      </c>
      <c r="R35" s="44">
        <f t="shared" si="8"/>
        <v>20</v>
      </c>
      <c r="T35">
        <f t="shared" si="4"/>
        <v>20</v>
      </c>
    </row>
    <row r="36" spans="1:20" x14ac:dyDescent="0.25">
      <c r="A36" s="8" t="s">
        <v>10</v>
      </c>
      <c r="B36">
        <v>10</v>
      </c>
      <c r="E36" s="39">
        <v>10</v>
      </c>
      <c r="F36">
        <v>0.5</v>
      </c>
      <c r="G36" s="37">
        <f t="shared" si="2"/>
        <v>5</v>
      </c>
      <c r="H36" s="8" t="s">
        <v>10</v>
      </c>
      <c r="I36" s="41"/>
      <c r="J36" s="3">
        <f t="shared" si="7"/>
        <v>5</v>
      </c>
      <c r="K36" s="3"/>
      <c r="L36">
        <v>10</v>
      </c>
      <c r="M36" s="7">
        <f t="shared" si="3"/>
        <v>7.4999999999999997E-2</v>
      </c>
      <c r="O36" s="7">
        <f t="shared" si="5"/>
        <v>0.15</v>
      </c>
      <c r="Q36">
        <v>100</v>
      </c>
      <c r="R36" s="44">
        <f t="shared" si="8"/>
        <v>10</v>
      </c>
      <c r="T36">
        <f t="shared" si="4"/>
        <v>10</v>
      </c>
    </row>
    <row r="37" spans="1:20" x14ac:dyDescent="0.25">
      <c r="A37" t="s">
        <v>11</v>
      </c>
      <c r="B37">
        <v>10</v>
      </c>
      <c r="E37" s="39">
        <v>67</v>
      </c>
      <c r="F37">
        <v>0.5</v>
      </c>
      <c r="G37" s="37">
        <f t="shared" si="2"/>
        <v>33.5</v>
      </c>
      <c r="H37" s="8" t="s">
        <v>483</v>
      </c>
      <c r="I37" s="41"/>
      <c r="J37" s="3">
        <f t="shared" si="7"/>
        <v>33.5</v>
      </c>
      <c r="K37" s="3"/>
      <c r="L37">
        <v>10</v>
      </c>
      <c r="M37" s="7">
        <f t="shared" si="3"/>
        <v>7.4999999999999997E-2</v>
      </c>
      <c r="O37" s="7">
        <f t="shared" si="5"/>
        <v>0.15</v>
      </c>
      <c r="Q37">
        <v>100</v>
      </c>
      <c r="R37" s="44">
        <f t="shared" si="8"/>
        <v>10</v>
      </c>
      <c r="T37">
        <f t="shared" si="4"/>
        <v>67</v>
      </c>
    </row>
    <row r="38" spans="1:20" x14ac:dyDescent="0.25">
      <c r="A38" t="s">
        <v>12</v>
      </c>
      <c r="B38">
        <v>10</v>
      </c>
      <c r="E38" s="39">
        <v>67</v>
      </c>
      <c r="F38">
        <v>0.5</v>
      </c>
      <c r="G38" s="37">
        <f t="shared" si="2"/>
        <v>33.5</v>
      </c>
      <c r="H38" s="8"/>
      <c r="I38" s="41"/>
      <c r="J38" s="3">
        <f t="shared" si="7"/>
        <v>33.5</v>
      </c>
      <c r="K38" s="3"/>
      <c r="L38">
        <v>10</v>
      </c>
      <c r="M38" s="7">
        <f t="shared" si="3"/>
        <v>7.4999999999999997E-2</v>
      </c>
      <c r="O38" s="7">
        <f t="shared" si="5"/>
        <v>0.15</v>
      </c>
      <c r="Q38">
        <v>100</v>
      </c>
      <c r="R38" s="44">
        <f t="shared" si="8"/>
        <v>10</v>
      </c>
      <c r="T38">
        <f t="shared" si="4"/>
        <v>67</v>
      </c>
    </row>
    <row r="39" spans="1:20" x14ac:dyDescent="0.25">
      <c r="A39" s="8" t="s">
        <v>13</v>
      </c>
      <c r="B39">
        <v>20</v>
      </c>
      <c r="E39" s="39">
        <v>20</v>
      </c>
      <c r="F39">
        <v>0.5</v>
      </c>
      <c r="G39" s="37">
        <f t="shared" si="2"/>
        <v>10</v>
      </c>
      <c r="H39" s="8" t="s">
        <v>418</v>
      </c>
      <c r="I39" s="41"/>
      <c r="J39" s="3">
        <f t="shared" si="7"/>
        <v>10</v>
      </c>
      <c r="K39" s="3"/>
      <c r="L39">
        <v>20</v>
      </c>
      <c r="M39" s="7">
        <f t="shared" si="3"/>
        <v>0.15</v>
      </c>
      <c r="O39" s="7">
        <f t="shared" si="5"/>
        <v>0.15</v>
      </c>
      <c r="Q39">
        <v>50</v>
      </c>
      <c r="R39" s="44">
        <f t="shared" si="8"/>
        <v>20</v>
      </c>
      <c r="T39">
        <f t="shared" si="4"/>
        <v>20</v>
      </c>
    </row>
    <row r="40" spans="1:20" x14ac:dyDescent="0.25">
      <c r="A40" s="8" t="s">
        <v>484</v>
      </c>
      <c r="B40">
        <v>67</v>
      </c>
      <c r="E40" s="39">
        <v>67</v>
      </c>
      <c r="F40">
        <v>0.5</v>
      </c>
      <c r="G40" s="37">
        <f t="shared" si="2"/>
        <v>33.5</v>
      </c>
      <c r="H40" s="8" t="s">
        <v>485</v>
      </c>
      <c r="I40" s="41"/>
      <c r="J40" s="3">
        <f t="shared" si="7"/>
        <v>33.5</v>
      </c>
      <c r="K40" s="3"/>
      <c r="L40">
        <v>67</v>
      </c>
      <c r="M40" s="7">
        <f t="shared" si="3"/>
        <v>0.50249999999999995</v>
      </c>
      <c r="O40" s="7">
        <f t="shared" si="5"/>
        <v>0.50249999999999995</v>
      </c>
      <c r="Q40">
        <v>15</v>
      </c>
      <c r="R40" s="44">
        <f t="shared" si="8"/>
        <v>66.666666666666671</v>
      </c>
      <c r="T40">
        <f t="shared" si="4"/>
        <v>67</v>
      </c>
    </row>
    <row r="41" spans="1:20" x14ac:dyDescent="0.25">
      <c r="A41" s="8" t="s">
        <v>486</v>
      </c>
      <c r="B41">
        <v>33</v>
      </c>
      <c r="E41" s="39">
        <v>33.333333333333336</v>
      </c>
      <c r="F41">
        <v>0.5</v>
      </c>
      <c r="G41" s="37">
        <f t="shared" si="2"/>
        <v>16.666666666666668</v>
      </c>
      <c r="H41" s="8" t="s">
        <v>487</v>
      </c>
      <c r="I41" s="41"/>
      <c r="J41" s="3">
        <f t="shared" si="7"/>
        <v>16.7</v>
      </c>
      <c r="K41" s="3"/>
      <c r="L41">
        <v>33</v>
      </c>
      <c r="M41" s="7">
        <f t="shared" si="3"/>
        <v>0.2475</v>
      </c>
      <c r="O41" s="7">
        <f t="shared" si="5"/>
        <v>0.2475</v>
      </c>
      <c r="Q41">
        <v>30</v>
      </c>
      <c r="R41" s="44">
        <f t="shared" si="8"/>
        <v>33.333333333333336</v>
      </c>
      <c r="T41" s="44">
        <f t="shared" si="4"/>
        <v>33.333333333333336</v>
      </c>
    </row>
    <row r="42" spans="1:20" x14ac:dyDescent="0.25">
      <c r="A42" t="s">
        <v>14</v>
      </c>
      <c r="B42">
        <v>10</v>
      </c>
      <c r="E42" s="39">
        <v>10</v>
      </c>
      <c r="F42">
        <v>0.5</v>
      </c>
      <c r="G42" s="37">
        <f t="shared" si="2"/>
        <v>5</v>
      </c>
      <c r="H42" s="8" t="s">
        <v>488</v>
      </c>
      <c r="I42" s="41"/>
      <c r="J42" s="3">
        <f t="shared" si="7"/>
        <v>5</v>
      </c>
      <c r="K42" s="3"/>
      <c r="L42">
        <v>10</v>
      </c>
      <c r="M42" s="7">
        <f t="shared" si="3"/>
        <v>7.4999999999999997E-2</v>
      </c>
      <c r="O42" s="7">
        <f t="shared" si="5"/>
        <v>0.15</v>
      </c>
      <c r="Q42">
        <v>100</v>
      </c>
      <c r="R42" s="44">
        <f t="shared" si="8"/>
        <v>10</v>
      </c>
      <c r="T42">
        <f t="shared" si="4"/>
        <v>10</v>
      </c>
    </row>
    <row r="43" spans="1:20" x14ac:dyDescent="0.25">
      <c r="A43" s="8" t="s">
        <v>284</v>
      </c>
      <c r="B43">
        <v>10</v>
      </c>
      <c r="E43" s="39">
        <v>10</v>
      </c>
      <c r="F43">
        <v>0.5</v>
      </c>
      <c r="G43" s="37">
        <f t="shared" si="2"/>
        <v>5</v>
      </c>
      <c r="H43" s="8" t="s">
        <v>58</v>
      </c>
      <c r="I43" s="41"/>
      <c r="J43" s="3">
        <f t="shared" si="7"/>
        <v>5</v>
      </c>
      <c r="K43" s="3"/>
      <c r="L43">
        <v>10</v>
      </c>
      <c r="M43" s="7">
        <f t="shared" si="3"/>
        <v>7.4999999999999997E-2</v>
      </c>
      <c r="O43" s="7">
        <f t="shared" si="5"/>
        <v>0.15</v>
      </c>
      <c r="Q43">
        <v>100</v>
      </c>
      <c r="R43" s="44">
        <f t="shared" si="8"/>
        <v>10</v>
      </c>
      <c r="T43">
        <f t="shared" si="4"/>
        <v>10</v>
      </c>
    </row>
    <row r="44" spans="1:20" x14ac:dyDescent="0.25">
      <c r="A44" s="8" t="s">
        <v>285</v>
      </c>
      <c r="B44">
        <v>10</v>
      </c>
      <c r="E44" s="39">
        <v>10</v>
      </c>
      <c r="F44">
        <v>0.5</v>
      </c>
      <c r="G44" s="37">
        <f t="shared" si="2"/>
        <v>5</v>
      </c>
      <c r="H44" s="8" t="s">
        <v>58</v>
      </c>
      <c r="I44" s="41"/>
      <c r="J44" s="3">
        <f t="shared" si="7"/>
        <v>5</v>
      </c>
      <c r="K44" s="3"/>
      <c r="L44">
        <v>10</v>
      </c>
      <c r="M44" s="7">
        <f t="shared" si="3"/>
        <v>7.4999999999999997E-2</v>
      </c>
      <c r="O44" s="7">
        <f t="shared" si="5"/>
        <v>0.15</v>
      </c>
      <c r="Q44">
        <v>100</v>
      </c>
      <c r="R44" s="44">
        <f t="shared" si="8"/>
        <v>10</v>
      </c>
      <c r="T44">
        <f t="shared" si="4"/>
        <v>10</v>
      </c>
    </row>
    <row r="45" spans="1:20" x14ac:dyDescent="0.25">
      <c r="A45" s="8" t="s">
        <v>64</v>
      </c>
      <c r="B45">
        <v>10</v>
      </c>
      <c r="E45" s="39">
        <v>5</v>
      </c>
      <c r="F45">
        <v>0.5</v>
      </c>
      <c r="G45" s="37">
        <f t="shared" si="2"/>
        <v>2.5</v>
      </c>
      <c r="H45" s="8" t="s">
        <v>397</v>
      </c>
      <c r="I45" s="41"/>
      <c r="J45" s="3">
        <f t="shared" si="7"/>
        <v>2.5</v>
      </c>
      <c r="K45" s="3"/>
      <c r="L45">
        <v>5</v>
      </c>
      <c r="M45" s="7">
        <f t="shared" si="3"/>
        <v>3.7499999999999999E-2</v>
      </c>
      <c r="O45" s="7">
        <f t="shared" si="5"/>
        <v>0.15</v>
      </c>
      <c r="Q45">
        <v>200</v>
      </c>
      <c r="R45" s="44">
        <f t="shared" si="8"/>
        <v>5</v>
      </c>
      <c r="T45">
        <f t="shared" si="4"/>
        <v>10</v>
      </c>
    </row>
    <row r="46" spans="1:20" x14ac:dyDescent="0.25">
      <c r="A46" s="8" t="s">
        <v>283</v>
      </c>
      <c r="B46">
        <v>10</v>
      </c>
      <c r="E46" s="39">
        <v>5</v>
      </c>
      <c r="F46">
        <v>0.5</v>
      </c>
      <c r="G46" s="37">
        <f t="shared" si="2"/>
        <v>2.5</v>
      </c>
      <c r="H46" s="8" t="s">
        <v>397</v>
      </c>
      <c r="I46" s="41"/>
      <c r="J46" s="3">
        <f t="shared" si="7"/>
        <v>2.5</v>
      </c>
      <c r="K46" s="3"/>
      <c r="L46">
        <v>5</v>
      </c>
      <c r="M46" s="7">
        <f t="shared" si="3"/>
        <v>3.7499999999999999E-2</v>
      </c>
      <c r="O46" s="7">
        <f t="shared" si="5"/>
        <v>0.15</v>
      </c>
      <c r="Q46">
        <v>200</v>
      </c>
      <c r="R46" s="44">
        <f t="shared" si="8"/>
        <v>5</v>
      </c>
      <c r="T46">
        <f t="shared" si="4"/>
        <v>10</v>
      </c>
    </row>
    <row r="47" spans="1:20" x14ac:dyDescent="0.25">
      <c r="A47" s="8" t="s">
        <v>53</v>
      </c>
      <c r="B47">
        <v>10</v>
      </c>
      <c r="E47" s="39">
        <v>5</v>
      </c>
      <c r="F47">
        <v>0.5</v>
      </c>
      <c r="G47" s="37">
        <f t="shared" si="2"/>
        <v>2.5</v>
      </c>
      <c r="H47" s="8" t="s">
        <v>397</v>
      </c>
      <c r="I47" s="41"/>
      <c r="J47" s="3">
        <f t="shared" si="7"/>
        <v>2.5</v>
      </c>
      <c r="K47" s="3"/>
      <c r="L47">
        <v>5</v>
      </c>
      <c r="M47" s="7">
        <f t="shared" si="3"/>
        <v>3.7499999999999999E-2</v>
      </c>
      <c r="O47" s="7">
        <f t="shared" si="5"/>
        <v>0.15</v>
      </c>
      <c r="Q47">
        <v>200</v>
      </c>
      <c r="R47" s="44">
        <f t="shared" si="8"/>
        <v>5</v>
      </c>
      <c r="T47">
        <f t="shared" si="4"/>
        <v>10</v>
      </c>
    </row>
    <row r="48" spans="1:20" x14ac:dyDescent="0.25">
      <c r="A48" t="s">
        <v>15</v>
      </c>
      <c r="B48">
        <v>10</v>
      </c>
      <c r="E48" s="40" t="s">
        <v>345</v>
      </c>
      <c r="G48" s="37">
        <f t="shared" si="2"/>
        <v>999</v>
      </c>
      <c r="H48" s="8"/>
      <c r="I48" s="41"/>
      <c r="J48" s="3">
        <f t="shared" si="7"/>
        <v>10</v>
      </c>
      <c r="K48" s="3"/>
      <c r="L48">
        <v>10</v>
      </c>
      <c r="M48" s="7">
        <f t="shared" si="3"/>
        <v>0</v>
      </c>
      <c r="O48" s="7">
        <f t="shared" si="5"/>
        <v>0.15</v>
      </c>
      <c r="Q48">
        <v>100</v>
      </c>
      <c r="R48" s="44">
        <f t="shared" si="8"/>
        <v>10</v>
      </c>
      <c r="T48">
        <f t="shared" si="4"/>
        <v>10</v>
      </c>
    </row>
    <row r="49" spans="1:20" x14ac:dyDescent="0.25">
      <c r="A49" t="s">
        <v>27</v>
      </c>
      <c r="B49">
        <v>143</v>
      </c>
      <c r="E49" s="40">
        <v>143</v>
      </c>
      <c r="F49">
        <v>1</v>
      </c>
      <c r="G49" s="37">
        <f t="shared" si="2"/>
        <v>143</v>
      </c>
      <c r="H49" s="8" t="s">
        <v>364</v>
      </c>
      <c r="I49" s="41"/>
      <c r="J49" s="3">
        <f t="shared" si="7"/>
        <v>143</v>
      </c>
      <c r="K49" s="3"/>
      <c r="L49">
        <v>143</v>
      </c>
      <c r="M49" s="7">
        <f t="shared" si="3"/>
        <v>2.145</v>
      </c>
      <c r="O49" s="7">
        <f t="shared" si="5"/>
        <v>2.145</v>
      </c>
      <c r="Q49">
        <v>7</v>
      </c>
      <c r="R49" s="44">
        <f t="shared" si="8"/>
        <v>142.85714285714286</v>
      </c>
      <c r="T49">
        <f t="shared" si="4"/>
        <v>143</v>
      </c>
    </row>
    <row r="50" spans="1:20" x14ac:dyDescent="0.25">
      <c r="A50" t="s">
        <v>16</v>
      </c>
      <c r="B50">
        <v>33</v>
      </c>
      <c r="E50" s="40">
        <v>33</v>
      </c>
      <c r="F50">
        <v>0.5</v>
      </c>
      <c r="G50" s="37">
        <f t="shared" si="2"/>
        <v>16.5</v>
      </c>
      <c r="H50" s="8" t="s">
        <v>438</v>
      </c>
      <c r="I50" s="41"/>
      <c r="J50" s="3">
        <f t="shared" si="7"/>
        <v>16.5</v>
      </c>
      <c r="K50" s="3"/>
      <c r="L50">
        <v>33</v>
      </c>
      <c r="M50" s="7">
        <f t="shared" si="3"/>
        <v>0.2475</v>
      </c>
      <c r="N50">
        <v>0.2</v>
      </c>
      <c r="O50" s="7">
        <f t="shared" si="5"/>
        <v>0.2475</v>
      </c>
      <c r="Q50">
        <v>30</v>
      </c>
      <c r="R50" s="44">
        <f t="shared" si="8"/>
        <v>33.333333333333336</v>
      </c>
      <c r="T50">
        <f t="shared" si="4"/>
        <v>33</v>
      </c>
    </row>
    <row r="51" spans="1:20" x14ac:dyDescent="0.25">
      <c r="A51" t="s">
        <v>20</v>
      </c>
      <c r="B51">
        <v>143</v>
      </c>
      <c r="E51" s="40">
        <v>67</v>
      </c>
      <c r="F51">
        <v>0.5</v>
      </c>
      <c r="G51" s="37">
        <f t="shared" si="2"/>
        <v>33.5</v>
      </c>
      <c r="H51" s="8" t="s">
        <v>377</v>
      </c>
      <c r="I51" s="41"/>
      <c r="J51" s="3">
        <f t="shared" si="7"/>
        <v>33.5</v>
      </c>
      <c r="K51" s="3"/>
      <c r="M51" s="7">
        <f t="shared" si="3"/>
        <v>0</v>
      </c>
      <c r="O51" s="7">
        <f t="shared" si="5"/>
        <v>0.15</v>
      </c>
      <c r="R51" s="44"/>
      <c r="T51">
        <f t="shared" si="4"/>
        <v>143</v>
      </c>
    </row>
    <row r="52" spans="1:20" x14ac:dyDescent="0.25">
      <c r="A52" s="8" t="s">
        <v>259</v>
      </c>
      <c r="B52">
        <v>143</v>
      </c>
      <c r="E52" s="40" t="s">
        <v>345</v>
      </c>
      <c r="G52" s="37">
        <f t="shared" si="2"/>
        <v>999</v>
      </c>
      <c r="H52" s="8"/>
      <c r="I52" s="41"/>
      <c r="J52" s="3">
        <f t="shared" si="7"/>
        <v>143</v>
      </c>
      <c r="K52" s="3"/>
      <c r="L52">
        <v>143</v>
      </c>
      <c r="M52" s="7">
        <f t="shared" si="3"/>
        <v>0</v>
      </c>
      <c r="O52" s="7">
        <f t="shared" si="5"/>
        <v>0.15</v>
      </c>
      <c r="Q52">
        <v>7</v>
      </c>
      <c r="R52" s="44">
        <f t="shared" si="8"/>
        <v>142.85714285714286</v>
      </c>
      <c r="T52">
        <f t="shared" si="4"/>
        <v>143</v>
      </c>
    </row>
    <row r="53" spans="1:20" x14ac:dyDescent="0.25">
      <c r="A53" s="8" t="s">
        <v>260</v>
      </c>
      <c r="B53">
        <v>143</v>
      </c>
      <c r="E53" s="40" t="s">
        <v>345</v>
      </c>
      <c r="G53" s="37">
        <f t="shared" si="2"/>
        <v>999</v>
      </c>
      <c r="H53" s="8"/>
      <c r="I53" s="41"/>
      <c r="J53" s="3">
        <f t="shared" si="7"/>
        <v>143</v>
      </c>
      <c r="K53" s="3"/>
      <c r="L53">
        <v>143</v>
      </c>
      <c r="M53" s="7">
        <f t="shared" si="3"/>
        <v>0</v>
      </c>
      <c r="O53" s="7">
        <f t="shared" si="5"/>
        <v>0.15</v>
      </c>
      <c r="Q53">
        <v>7</v>
      </c>
      <c r="R53" s="44">
        <f t="shared" si="8"/>
        <v>142.85714285714286</v>
      </c>
      <c r="T53">
        <f t="shared" si="4"/>
        <v>143</v>
      </c>
    </row>
    <row r="54" spans="1:20" x14ac:dyDescent="0.25">
      <c r="A54" t="s">
        <v>17</v>
      </c>
      <c r="B54">
        <v>33</v>
      </c>
      <c r="E54" s="40" t="s">
        <v>345</v>
      </c>
      <c r="G54" s="37">
        <f t="shared" si="2"/>
        <v>999</v>
      </c>
      <c r="H54" s="8"/>
      <c r="I54" s="41"/>
      <c r="J54" s="3">
        <f t="shared" si="7"/>
        <v>33</v>
      </c>
      <c r="K54" s="3"/>
      <c r="L54">
        <v>33</v>
      </c>
      <c r="M54" s="7">
        <f t="shared" si="3"/>
        <v>0</v>
      </c>
      <c r="O54" s="7">
        <f t="shared" si="5"/>
        <v>0.15</v>
      </c>
      <c r="R54" s="44"/>
      <c r="T54">
        <f t="shared" si="4"/>
        <v>33</v>
      </c>
    </row>
    <row r="55" spans="1:20" x14ac:dyDescent="0.25">
      <c r="A55" t="s">
        <v>277</v>
      </c>
      <c r="B55">
        <v>0</v>
      </c>
      <c r="E55" s="40" t="s">
        <v>345</v>
      </c>
      <c r="G55" s="37">
        <f t="shared" si="2"/>
        <v>999</v>
      </c>
      <c r="H55" s="8"/>
      <c r="I55" s="41"/>
      <c r="J55" s="3">
        <f t="shared" si="7"/>
        <v>0</v>
      </c>
      <c r="K55" s="3"/>
      <c r="M55" s="7">
        <f t="shared" si="3"/>
        <v>0</v>
      </c>
      <c r="O55" s="7">
        <f t="shared" si="5"/>
        <v>0.15</v>
      </c>
      <c r="R55" s="44"/>
      <c r="T55">
        <f t="shared" si="4"/>
        <v>0</v>
      </c>
    </row>
    <row r="56" spans="1:20" x14ac:dyDescent="0.25">
      <c r="A56" s="8" t="s">
        <v>276</v>
      </c>
      <c r="B56">
        <v>0</v>
      </c>
      <c r="E56" s="39" t="s">
        <v>345</v>
      </c>
      <c r="G56" s="37">
        <f t="shared" si="2"/>
        <v>999</v>
      </c>
      <c r="H56" s="8"/>
      <c r="I56" s="41"/>
      <c r="J56" s="3">
        <f t="shared" si="7"/>
        <v>0</v>
      </c>
      <c r="K56" s="3"/>
      <c r="M56" s="7">
        <f t="shared" si="3"/>
        <v>0</v>
      </c>
      <c r="O56" s="7">
        <f t="shared" si="5"/>
        <v>0.15</v>
      </c>
      <c r="R56" s="44"/>
      <c r="T56">
        <f t="shared" si="4"/>
        <v>0</v>
      </c>
    </row>
    <row r="57" spans="1:20" x14ac:dyDescent="0.25">
      <c r="A57" s="8" t="s">
        <v>66</v>
      </c>
      <c r="B57" s="8">
        <v>10</v>
      </c>
      <c r="E57" s="39" t="s">
        <v>345</v>
      </c>
      <c r="G57" s="37">
        <f t="shared" si="2"/>
        <v>999</v>
      </c>
      <c r="H57" s="8"/>
      <c r="I57" s="41"/>
      <c r="J57" s="3">
        <f t="shared" si="7"/>
        <v>10</v>
      </c>
      <c r="K57" s="3"/>
      <c r="M57" s="7">
        <f t="shared" si="3"/>
        <v>0</v>
      </c>
      <c r="O57" s="7">
        <f t="shared" si="5"/>
        <v>0.15</v>
      </c>
      <c r="R57" s="44"/>
      <c r="T57">
        <f t="shared" si="4"/>
        <v>10</v>
      </c>
    </row>
    <row r="58" spans="1:20" x14ac:dyDescent="0.25">
      <c r="A58" t="s">
        <v>18</v>
      </c>
      <c r="B58">
        <v>10</v>
      </c>
      <c r="E58" s="39" t="s">
        <v>489</v>
      </c>
      <c r="H58" s="8"/>
      <c r="I58" s="41"/>
      <c r="J58" s="3">
        <f t="shared" si="7"/>
        <v>10</v>
      </c>
      <c r="K58" s="3"/>
      <c r="L58">
        <v>10</v>
      </c>
      <c r="M58" s="7">
        <f t="shared" si="3"/>
        <v>0</v>
      </c>
      <c r="O58" s="7">
        <f t="shared" si="5"/>
        <v>0.15</v>
      </c>
      <c r="R58" s="44"/>
      <c r="T58">
        <f t="shared" si="4"/>
        <v>10</v>
      </c>
    </row>
    <row r="59" spans="1:20" x14ac:dyDescent="0.25">
      <c r="A59" t="s">
        <v>65</v>
      </c>
      <c r="B59">
        <v>10</v>
      </c>
      <c r="E59" s="39"/>
      <c r="H59" s="8"/>
      <c r="I59" s="41"/>
      <c r="J59" s="3">
        <f t="shared" si="7"/>
        <v>10</v>
      </c>
      <c r="K59" s="3"/>
      <c r="L59">
        <v>10</v>
      </c>
      <c r="M59" s="7">
        <f t="shared" si="3"/>
        <v>0</v>
      </c>
      <c r="O59" s="7">
        <f t="shared" si="5"/>
        <v>0.15</v>
      </c>
      <c r="T59">
        <f t="shared" si="4"/>
        <v>10</v>
      </c>
    </row>
    <row r="60" spans="1:20" x14ac:dyDescent="0.25">
      <c r="H60" s="8"/>
      <c r="J60" s="3"/>
      <c r="K60" s="3"/>
    </row>
    <row r="61" spans="1:20" x14ac:dyDescent="0.25">
      <c r="H61" s="8"/>
    </row>
    <row r="72" spans="2:2" x14ac:dyDescent="0.25">
      <c r="B72" t="s">
        <v>63</v>
      </c>
    </row>
    <row r="73" spans="2:2" x14ac:dyDescent="0.25">
      <c r="B73" s="10"/>
    </row>
  </sheetData>
  <conditionalFormatting sqref="J3:K3">
    <cfRule type="cellIs" dxfId="66" priority="133" stopIfTrue="1" operator="equal">
      <formula>"N/A"</formula>
    </cfRule>
  </conditionalFormatting>
  <conditionalFormatting sqref="J3:K59">
    <cfRule type="cellIs" dxfId="65" priority="123" stopIfTrue="1" operator="equal">
      <formula>"N/A"</formula>
    </cfRule>
  </conditionalFormatting>
  <conditionalFormatting sqref="J3:K59">
    <cfRule type="expression" priority="122">
      <formula>$J$3&lt;$B$3</formula>
    </cfRule>
  </conditionalFormatting>
  <conditionalFormatting sqref="J3:K59">
    <cfRule type="cellIs" dxfId="64" priority="121" stopIfTrue="1" operator="equal">
      <formula>"N/A"</formula>
    </cfRule>
  </conditionalFormatting>
  <conditionalFormatting sqref="J3:K59">
    <cfRule type="cellIs" dxfId="63" priority="119" stopIfTrue="1" operator="equal">
      <formula>"N/A"</formula>
    </cfRule>
  </conditionalFormatting>
  <conditionalFormatting sqref="J4:K4">
    <cfRule type="cellIs" dxfId="62" priority="117" stopIfTrue="1" operator="equal">
      <formula>"N/A"</formula>
    </cfRule>
  </conditionalFormatting>
  <conditionalFormatting sqref="J5:K5">
    <cfRule type="cellIs" dxfId="61" priority="115" stopIfTrue="1" operator="equal">
      <formula>"N/A"</formula>
    </cfRule>
  </conditionalFormatting>
  <conditionalFormatting sqref="J6:K6">
    <cfRule type="cellIs" dxfId="60" priority="113" stopIfTrue="1" operator="equal">
      <formula>"N/A"</formula>
    </cfRule>
  </conditionalFormatting>
  <conditionalFormatting sqref="J7:K7">
    <cfRule type="cellIs" dxfId="59" priority="111" stopIfTrue="1" operator="equal">
      <formula>"N/A"</formula>
    </cfRule>
  </conditionalFormatting>
  <conditionalFormatting sqref="J8:K8">
    <cfRule type="cellIs" dxfId="58" priority="109" stopIfTrue="1" operator="equal">
      <formula>"N/A"</formula>
    </cfRule>
  </conditionalFormatting>
  <conditionalFormatting sqref="J9:K9">
    <cfRule type="cellIs" dxfId="57" priority="107" stopIfTrue="1" operator="equal">
      <formula>"N/A"</formula>
    </cfRule>
  </conditionalFormatting>
  <conditionalFormatting sqref="J10:K10">
    <cfRule type="cellIs" dxfId="56" priority="105" stopIfTrue="1" operator="equal">
      <formula>"N/A"</formula>
    </cfRule>
  </conditionalFormatting>
  <conditionalFormatting sqref="J11:K11">
    <cfRule type="cellIs" dxfId="55" priority="103" stopIfTrue="1" operator="equal">
      <formula>"N/A"</formula>
    </cfRule>
  </conditionalFormatting>
  <conditionalFormatting sqref="J12:K12">
    <cfRule type="cellIs" dxfId="54" priority="101" stopIfTrue="1" operator="equal">
      <formula>"N/A"</formula>
    </cfRule>
  </conditionalFormatting>
  <conditionalFormatting sqref="J13:K13">
    <cfRule type="cellIs" dxfId="53" priority="99" stopIfTrue="1" operator="equal">
      <formula>"N/A"</formula>
    </cfRule>
  </conditionalFormatting>
  <conditionalFormatting sqref="J14:K14">
    <cfRule type="cellIs" dxfId="52" priority="97" stopIfTrue="1" operator="equal">
      <formula>"N/A"</formula>
    </cfRule>
  </conditionalFormatting>
  <conditionalFormatting sqref="J15:K15">
    <cfRule type="cellIs" dxfId="51" priority="95" stopIfTrue="1" operator="equal">
      <formula>"N/A"</formula>
    </cfRule>
  </conditionalFormatting>
  <conditionalFormatting sqref="J16:K16">
    <cfRule type="cellIs" dxfId="50" priority="93" stopIfTrue="1" operator="equal">
      <formula>"N/A"</formula>
    </cfRule>
  </conditionalFormatting>
  <conditionalFormatting sqref="J17:K17">
    <cfRule type="cellIs" dxfId="49" priority="91" stopIfTrue="1" operator="equal">
      <formula>"N/A"</formula>
    </cfRule>
  </conditionalFormatting>
  <conditionalFormatting sqref="J18:K18">
    <cfRule type="cellIs" dxfId="48" priority="89" stopIfTrue="1" operator="equal">
      <formula>"N/A"</formula>
    </cfRule>
  </conditionalFormatting>
  <conditionalFormatting sqref="J19:K19">
    <cfRule type="cellIs" dxfId="47" priority="87" stopIfTrue="1" operator="equal">
      <formula>"N/A"</formula>
    </cfRule>
  </conditionalFormatting>
  <conditionalFormatting sqref="J20:K20">
    <cfRule type="cellIs" dxfId="46" priority="85" stopIfTrue="1" operator="equal">
      <formula>"N/A"</formula>
    </cfRule>
  </conditionalFormatting>
  <conditionalFormatting sqref="J3:K59">
    <cfRule type="cellIs" dxfId="45" priority="83" stopIfTrue="1" operator="equal">
      <formula>"N/A"</formula>
    </cfRule>
  </conditionalFormatting>
  <conditionalFormatting sqref="J22:K22">
    <cfRule type="cellIs" dxfId="44" priority="81" stopIfTrue="1" operator="equal">
      <formula>"N/A"</formula>
    </cfRule>
  </conditionalFormatting>
  <conditionalFormatting sqref="J23:K23">
    <cfRule type="cellIs" dxfId="43" priority="79" stopIfTrue="1" operator="equal">
      <formula>"N/A"</formula>
    </cfRule>
  </conditionalFormatting>
  <conditionalFormatting sqref="J24:K24">
    <cfRule type="cellIs" dxfId="42" priority="77" stopIfTrue="1" operator="equal">
      <formula>"N/A"</formula>
    </cfRule>
  </conditionalFormatting>
  <conditionalFormatting sqref="J25:K25">
    <cfRule type="cellIs" dxfId="41" priority="75" stopIfTrue="1" operator="equal">
      <formula>"N/A"</formula>
    </cfRule>
  </conditionalFormatting>
  <conditionalFormatting sqref="J26:K26">
    <cfRule type="cellIs" dxfId="40" priority="73" stopIfTrue="1" operator="equal">
      <formula>"N/A"</formula>
    </cfRule>
  </conditionalFormatting>
  <conditionalFormatting sqref="J27:K27">
    <cfRule type="cellIs" dxfId="39" priority="71" stopIfTrue="1" operator="equal">
      <formula>"N/A"</formula>
    </cfRule>
  </conditionalFormatting>
  <conditionalFormatting sqref="J28:K28">
    <cfRule type="cellIs" dxfId="38" priority="69" stopIfTrue="1" operator="equal">
      <formula>"N/A"</formula>
    </cfRule>
  </conditionalFormatting>
  <conditionalFormatting sqref="J29:K29">
    <cfRule type="cellIs" dxfId="37" priority="67" stopIfTrue="1" operator="equal">
      <formula>"N/A"</formula>
    </cfRule>
  </conditionalFormatting>
  <conditionalFormatting sqref="J30:K30">
    <cfRule type="cellIs" dxfId="36" priority="65" stopIfTrue="1" operator="equal">
      <formula>"N/A"</formula>
    </cfRule>
  </conditionalFormatting>
  <conditionalFormatting sqref="J31:K31">
    <cfRule type="cellIs" dxfId="35" priority="63" stopIfTrue="1" operator="equal">
      <formula>"N/A"</formula>
    </cfRule>
  </conditionalFormatting>
  <conditionalFormatting sqref="J32:K32">
    <cfRule type="cellIs" dxfId="34" priority="61" stopIfTrue="1" operator="equal">
      <formula>"N/A"</formula>
    </cfRule>
  </conditionalFormatting>
  <conditionalFormatting sqref="J33:K33">
    <cfRule type="cellIs" dxfId="33" priority="59" stopIfTrue="1" operator="equal">
      <formula>"N/A"</formula>
    </cfRule>
  </conditionalFormatting>
  <conditionalFormatting sqref="J34:K34">
    <cfRule type="cellIs" dxfId="32" priority="57" stopIfTrue="1" operator="equal">
      <formula>"N/A"</formula>
    </cfRule>
  </conditionalFormatting>
  <conditionalFormatting sqref="J35:K35">
    <cfRule type="cellIs" dxfId="31" priority="55" stopIfTrue="1" operator="equal">
      <formula>"N/A"</formula>
    </cfRule>
  </conditionalFormatting>
  <conditionalFormatting sqref="J36:K36">
    <cfRule type="cellIs" dxfId="30" priority="53" stopIfTrue="1" operator="equal">
      <formula>"N/A"</formula>
    </cfRule>
  </conditionalFormatting>
  <conditionalFormatting sqref="J37:K37">
    <cfRule type="cellIs" dxfId="29" priority="51" stopIfTrue="1" operator="equal">
      <formula>"N/A"</formula>
    </cfRule>
  </conditionalFormatting>
  <conditionalFormatting sqref="J38:K38">
    <cfRule type="cellIs" dxfId="28" priority="49" stopIfTrue="1" operator="equal">
      <formula>"N/A"</formula>
    </cfRule>
  </conditionalFormatting>
  <conditionalFormatting sqref="J39:K39">
    <cfRule type="cellIs" dxfId="27" priority="47" stopIfTrue="1" operator="equal">
      <formula>"N/A"</formula>
    </cfRule>
  </conditionalFormatting>
  <conditionalFormatting sqref="J40:K40">
    <cfRule type="cellIs" dxfId="26" priority="45" stopIfTrue="1" operator="equal">
      <formula>"N/A"</formula>
    </cfRule>
  </conditionalFormatting>
  <conditionalFormatting sqref="J41:K41">
    <cfRule type="cellIs" dxfId="25" priority="43" stopIfTrue="1" operator="equal">
      <formula>"N/A"</formula>
    </cfRule>
  </conditionalFormatting>
  <conditionalFormatting sqref="J42:K42">
    <cfRule type="cellIs" dxfId="24" priority="41" stopIfTrue="1" operator="equal">
      <formula>"N/A"</formula>
    </cfRule>
  </conditionalFormatting>
  <conditionalFormatting sqref="J43:K43">
    <cfRule type="cellIs" dxfId="23" priority="39" stopIfTrue="1" operator="equal">
      <formula>"N/A"</formula>
    </cfRule>
  </conditionalFormatting>
  <conditionalFormatting sqref="J44:K44">
    <cfRule type="cellIs" dxfId="22" priority="37" stopIfTrue="1" operator="equal">
      <formula>"N/A"</formula>
    </cfRule>
  </conditionalFormatting>
  <conditionalFormatting sqref="J45:K45">
    <cfRule type="cellIs" dxfId="21" priority="35" stopIfTrue="1" operator="equal">
      <formula>"N/A"</formula>
    </cfRule>
  </conditionalFormatting>
  <conditionalFormatting sqref="J46:K46">
    <cfRule type="cellIs" dxfId="20" priority="33" stopIfTrue="1" operator="equal">
      <formula>"N/A"</formula>
    </cfRule>
  </conditionalFormatting>
  <conditionalFormatting sqref="J47:K47">
    <cfRule type="cellIs" dxfId="19" priority="31" stopIfTrue="1" operator="equal">
      <formula>"N/A"</formula>
    </cfRule>
  </conditionalFormatting>
  <conditionalFormatting sqref="J48:K48">
    <cfRule type="cellIs" dxfId="18" priority="29" stopIfTrue="1" operator="equal">
      <formula>"N/A"</formula>
    </cfRule>
  </conditionalFormatting>
  <conditionalFormatting sqref="J49:K49">
    <cfRule type="cellIs" dxfId="17" priority="27" stopIfTrue="1" operator="equal">
      <formula>"N/A"</formula>
    </cfRule>
  </conditionalFormatting>
  <conditionalFormatting sqref="J50:K50">
    <cfRule type="cellIs" dxfId="16" priority="25" stopIfTrue="1" operator="equal">
      <formula>"N/A"</formula>
    </cfRule>
  </conditionalFormatting>
  <conditionalFormatting sqref="J51:K51">
    <cfRule type="cellIs" dxfId="15" priority="23" stopIfTrue="1" operator="equal">
      <formula>"N/A"</formula>
    </cfRule>
  </conditionalFormatting>
  <conditionalFormatting sqref="J52:K52">
    <cfRule type="cellIs" dxfId="14" priority="21" stopIfTrue="1" operator="equal">
      <formula>"N/A"</formula>
    </cfRule>
  </conditionalFormatting>
  <conditionalFormatting sqref="J53:K53">
    <cfRule type="cellIs" dxfId="13" priority="19" stopIfTrue="1" operator="equal">
      <formula>"N/A"</formula>
    </cfRule>
  </conditionalFormatting>
  <conditionalFormatting sqref="J54:K54">
    <cfRule type="cellIs" dxfId="12" priority="17" stopIfTrue="1" operator="equal">
      <formula>"N/A"</formula>
    </cfRule>
  </conditionalFormatting>
  <conditionalFormatting sqref="J55:K55">
    <cfRule type="cellIs" dxfId="11" priority="15" stopIfTrue="1" operator="equal">
      <formula>"N/A"</formula>
    </cfRule>
  </conditionalFormatting>
  <conditionalFormatting sqref="J56:K56">
    <cfRule type="cellIs" dxfId="10" priority="13" stopIfTrue="1" operator="equal">
      <formula>"N/A"</formula>
    </cfRule>
  </conditionalFormatting>
  <conditionalFormatting sqref="J57:K57">
    <cfRule type="cellIs" dxfId="9" priority="11" stopIfTrue="1" operator="equal">
      <formula>"N/A"</formula>
    </cfRule>
  </conditionalFormatting>
  <conditionalFormatting sqref="J58:K58">
    <cfRule type="cellIs" dxfId="8" priority="9" stopIfTrue="1" operator="equal">
      <formula>"N/A"</formula>
    </cfRule>
  </conditionalFormatting>
  <conditionalFormatting sqref="J59:K59">
    <cfRule type="cellIs" dxfId="7" priority="7" stopIfTrue="1" operator="equal">
      <formula>"N/A"</formula>
    </cfRule>
  </conditionalFormatting>
  <conditionalFormatting sqref="J3:K59">
    <cfRule type="expression" dxfId="6" priority="138">
      <formula>$J3&lt;$B3</formula>
    </cfRule>
  </conditionalFormatting>
  <conditionalFormatting sqref="J28:K28">
    <cfRule type="cellIs" dxfId="5" priority="5" stopIfTrue="1" operator="equal">
      <formula>"N/A"</formula>
    </cfRule>
  </conditionalFormatting>
  <conditionalFormatting sqref="J39:K39">
    <cfRule type="cellIs" dxfId="4" priority="4" stopIfTrue="1" operator="equal">
      <formula>"N/A"</formula>
    </cfRule>
  </conditionalFormatting>
  <conditionalFormatting sqref="J26:K38">
    <cfRule type="cellIs" dxfId="3" priority="3" stopIfTrue="1" operator="equal">
      <formula>"N/A"</formula>
    </cfRule>
  </conditionalFormatting>
  <conditionalFormatting sqref="J26:K38">
    <cfRule type="cellIs" dxfId="2" priority="2" stopIfTrue="1" operator="equal">
      <formula>"N/A"</formula>
    </cfRule>
  </conditionalFormatting>
  <conditionalFormatting sqref="J8:K8">
    <cfRule type="cellIs" dxfId="1" priority="1" stopIfTrue="1" operator="equal">
      <formula>"N/A"</formula>
    </cfRule>
  </conditionalFormatting>
  <printOptions gridLines="1"/>
  <pageMargins left="0.26" right="0.21" top="0.43" bottom="0.37" header="0.3" footer="0.3"/>
  <pageSetup scale="49" orientation="landscape" r:id="rId1"/>
  <headerFooter>
    <oddHeader>&amp;F</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2:F149"/>
  <sheetViews>
    <sheetView topLeftCell="A55" workbookViewId="0">
      <selection activeCell="B71" sqref="B71"/>
    </sheetView>
  </sheetViews>
  <sheetFormatPr defaultColWidth="9.140625" defaultRowHeight="12.75" x14ac:dyDescent="0.2"/>
  <cols>
    <col min="1" max="1" width="4" customWidth="1"/>
    <col min="2" max="2" width="62.85546875" customWidth="1"/>
    <col min="3" max="4" width="14.5703125" customWidth="1"/>
  </cols>
  <sheetData>
    <row r="2" spans="1:6" ht="15.75" x14ac:dyDescent="0.25">
      <c r="A2" s="99" t="s">
        <v>926</v>
      </c>
    </row>
    <row r="3" spans="1:6" ht="15.75" x14ac:dyDescent="0.2">
      <c r="B3" s="94" t="s">
        <v>728</v>
      </c>
      <c r="C3" s="95" t="s">
        <v>729</v>
      </c>
      <c r="D3" s="95" t="s">
        <v>730</v>
      </c>
      <c r="E3" s="214" t="s">
        <v>731</v>
      </c>
      <c r="F3" s="214" t="s">
        <v>342</v>
      </c>
    </row>
    <row r="4" spans="1:6" ht="15.75" x14ac:dyDescent="0.2">
      <c r="B4" s="94"/>
      <c r="C4" s="95" t="s">
        <v>732</v>
      </c>
      <c r="D4" s="95" t="s">
        <v>732</v>
      </c>
      <c r="E4" s="214"/>
      <c r="F4" s="214"/>
    </row>
    <row r="5" spans="1:6" x14ac:dyDescent="0.2">
      <c r="A5" s="93" t="s">
        <v>639</v>
      </c>
      <c r="B5" s="93"/>
      <c r="C5" s="93"/>
      <c r="D5" s="93"/>
      <c r="E5" s="93"/>
    </row>
    <row r="6" spans="1:6" x14ac:dyDescent="0.2">
      <c r="B6" s="94" t="s">
        <v>640</v>
      </c>
      <c r="C6" s="95">
        <v>0.21</v>
      </c>
      <c r="D6" s="95">
        <v>0.15</v>
      </c>
      <c r="E6" s="95">
        <v>2</v>
      </c>
      <c r="F6" s="95"/>
    </row>
    <row r="7" spans="1:6" x14ac:dyDescent="0.2">
      <c r="B7" s="94" t="s">
        <v>641</v>
      </c>
      <c r="C7" s="95">
        <v>0.15</v>
      </c>
      <c r="D7" s="95"/>
      <c r="E7" s="95">
        <v>3</v>
      </c>
      <c r="F7" s="95"/>
    </row>
    <row r="8" spans="1:6" x14ac:dyDescent="0.2">
      <c r="B8" s="94" t="s">
        <v>642</v>
      </c>
      <c r="C8" s="95">
        <v>0.38</v>
      </c>
      <c r="D8" s="95">
        <v>0.15</v>
      </c>
      <c r="E8" s="95">
        <v>1</v>
      </c>
      <c r="F8" s="95"/>
    </row>
    <row r="9" spans="1:6" x14ac:dyDescent="0.2">
      <c r="B9" s="94" t="s">
        <v>954</v>
      </c>
      <c r="C9" s="95">
        <v>0.38</v>
      </c>
      <c r="D9" s="95">
        <v>0.15</v>
      </c>
      <c r="E9" s="95">
        <v>1</v>
      </c>
      <c r="F9" s="95"/>
    </row>
    <row r="10" spans="1:6" x14ac:dyDescent="0.2">
      <c r="B10" s="94" t="s">
        <v>643</v>
      </c>
      <c r="C10" s="95">
        <v>0.38</v>
      </c>
      <c r="D10" s="95">
        <v>0.15</v>
      </c>
      <c r="E10" s="95">
        <v>1</v>
      </c>
      <c r="F10" s="95" t="s">
        <v>644</v>
      </c>
    </row>
    <row r="11" spans="1:6" x14ac:dyDescent="0.2">
      <c r="B11" s="94" t="s">
        <v>645</v>
      </c>
      <c r="C11" s="95" t="s">
        <v>646</v>
      </c>
      <c r="D11" s="95"/>
      <c r="E11" s="95">
        <v>1</v>
      </c>
      <c r="F11" s="95" t="s">
        <v>644</v>
      </c>
    </row>
    <row r="12" spans="1:6" x14ac:dyDescent="0.2">
      <c r="B12" s="94" t="s">
        <v>647</v>
      </c>
      <c r="C12" s="95">
        <v>0.15</v>
      </c>
      <c r="D12" s="95"/>
      <c r="E12" s="95">
        <v>2</v>
      </c>
      <c r="F12" s="95"/>
    </row>
    <row r="13" spans="1:6" x14ac:dyDescent="0.2">
      <c r="B13" s="94" t="s">
        <v>648</v>
      </c>
      <c r="C13" s="95">
        <v>0.15</v>
      </c>
      <c r="D13" s="95"/>
      <c r="E13" s="95">
        <v>2</v>
      </c>
      <c r="F13" s="95"/>
    </row>
    <row r="14" spans="1:6" x14ac:dyDescent="0.2">
      <c r="B14" s="94" t="s">
        <v>649</v>
      </c>
      <c r="C14" s="95">
        <v>0.15</v>
      </c>
      <c r="D14" s="95"/>
      <c r="E14" s="95">
        <v>2</v>
      </c>
      <c r="F14" s="95"/>
    </row>
    <row r="15" spans="1:6" x14ac:dyDescent="0.2">
      <c r="B15" s="94" t="s">
        <v>650</v>
      </c>
      <c r="C15" s="95">
        <v>0.15</v>
      </c>
      <c r="D15" s="95"/>
      <c r="E15" s="95">
        <v>2</v>
      </c>
      <c r="F15" s="95"/>
    </row>
    <row r="16" spans="1:6" x14ac:dyDescent="0.2">
      <c r="B16" s="94" t="s">
        <v>651</v>
      </c>
      <c r="C16" s="95">
        <v>0.15</v>
      </c>
      <c r="D16" s="95"/>
      <c r="E16" s="95">
        <v>1</v>
      </c>
      <c r="F16" s="95"/>
    </row>
    <row r="17" spans="1:6" x14ac:dyDescent="0.2">
      <c r="B17" s="94" t="s">
        <v>652</v>
      </c>
      <c r="C17" s="95">
        <v>0.15</v>
      </c>
      <c r="D17" s="95"/>
      <c r="E17" s="95">
        <v>1</v>
      </c>
      <c r="F17" s="95" t="s">
        <v>653</v>
      </c>
    </row>
    <row r="18" spans="1:6" ht="15.75" x14ac:dyDescent="0.2">
      <c r="B18" s="94" t="s">
        <v>1016</v>
      </c>
      <c r="C18" s="95" t="s">
        <v>654</v>
      </c>
      <c r="D18" s="95">
        <v>0.15</v>
      </c>
      <c r="E18" s="95">
        <v>1</v>
      </c>
      <c r="F18" s="95" t="s">
        <v>644</v>
      </c>
    </row>
    <row r="19" spans="1:6" x14ac:dyDescent="0.2">
      <c r="B19" s="94" t="s">
        <v>655</v>
      </c>
      <c r="C19" s="95">
        <v>0.5</v>
      </c>
      <c r="D19" s="95">
        <v>0.15</v>
      </c>
      <c r="E19" s="95">
        <v>1</v>
      </c>
      <c r="F19" s="95" t="s">
        <v>644</v>
      </c>
    </row>
    <row r="20" spans="1:6" x14ac:dyDescent="0.2">
      <c r="A20" s="93" t="s">
        <v>656</v>
      </c>
      <c r="B20" s="93"/>
      <c r="C20" s="93"/>
      <c r="D20" s="93"/>
      <c r="E20" s="93"/>
    </row>
    <row r="21" spans="1:6" x14ac:dyDescent="0.2">
      <c r="B21" s="94" t="s">
        <v>657</v>
      </c>
      <c r="C21" s="95">
        <v>0.5</v>
      </c>
      <c r="D21" s="95">
        <v>0.15</v>
      </c>
      <c r="E21" s="95">
        <v>2</v>
      </c>
      <c r="F21" s="95"/>
    </row>
    <row r="22" spans="1:6" x14ac:dyDescent="0.2">
      <c r="B22" s="94" t="s">
        <v>658</v>
      </c>
      <c r="C22" s="95">
        <v>0.5</v>
      </c>
      <c r="D22" s="95">
        <v>0.15</v>
      </c>
      <c r="E22" s="95">
        <v>2</v>
      </c>
      <c r="F22" s="95"/>
    </row>
    <row r="23" spans="1:6" x14ac:dyDescent="0.2">
      <c r="B23" s="94" t="s">
        <v>659</v>
      </c>
      <c r="C23" s="95">
        <v>0.5</v>
      </c>
      <c r="D23" s="95">
        <v>0.2</v>
      </c>
      <c r="E23" s="95">
        <v>2</v>
      </c>
      <c r="F23" s="95"/>
    </row>
    <row r="24" spans="1:6" x14ac:dyDescent="0.2">
      <c r="B24" s="94" t="s">
        <v>660</v>
      </c>
      <c r="C24" s="95">
        <v>0.15</v>
      </c>
      <c r="D24" s="95"/>
      <c r="E24" s="95">
        <v>2</v>
      </c>
      <c r="F24" s="95"/>
    </row>
    <row r="25" spans="1:6" x14ac:dyDescent="0.2">
      <c r="A25" s="93" t="s">
        <v>661</v>
      </c>
      <c r="C25" s="93"/>
      <c r="D25" s="93"/>
      <c r="E25" s="93"/>
      <c r="F25" s="93"/>
    </row>
    <row r="26" spans="1:6" x14ac:dyDescent="0.2">
      <c r="B26" s="94" t="s">
        <v>662</v>
      </c>
      <c r="C26" s="95">
        <v>0.5</v>
      </c>
      <c r="D26" s="95">
        <v>0.15</v>
      </c>
      <c r="E26" s="95">
        <v>1</v>
      </c>
      <c r="F26" s="95" t="s">
        <v>644</v>
      </c>
    </row>
    <row r="27" spans="1:6" x14ac:dyDescent="0.2">
      <c r="B27" s="94" t="s">
        <v>663</v>
      </c>
      <c r="C27" s="95">
        <v>0.5</v>
      </c>
      <c r="D27" s="95">
        <v>0.15</v>
      </c>
      <c r="E27" s="95">
        <v>1</v>
      </c>
      <c r="F27" s="95" t="s">
        <v>644</v>
      </c>
    </row>
    <row r="28" spans="1:6" x14ac:dyDescent="0.2">
      <c r="B28" s="94" t="s">
        <v>664</v>
      </c>
      <c r="C28" s="95">
        <v>0.5</v>
      </c>
      <c r="D28" s="95">
        <v>0.15</v>
      </c>
      <c r="E28" s="95">
        <v>1</v>
      </c>
      <c r="F28" s="95" t="s">
        <v>644</v>
      </c>
    </row>
    <row r="29" spans="1:6" x14ac:dyDescent="0.2">
      <c r="B29" s="94" t="s">
        <v>665</v>
      </c>
      <c r="C29" s="95">
        <v>0.15</v>
      </c>
      <c r="D29" s="95"/>
      <c r="E29" s="95">
        <v>1</v>
      </c>
      <c r="F29" s="95" t="s">
        <v>644</v>
      </c>
    </row>
    <row r="30" spans="1:6" x14ac:dyDescent="0.2">
      <c r="B30" s="94" t="s">
        <v>666</v>
      </c>
      <c r="C30" s="95">
        <v>0.15</v>
      </c>
      <c r="D30" s="95"/>
      <c r="E30" s="95">
        <v>2</v>
      </c>
      <c r="F30" s="95" t="s">
        <v>667</v>
      </c>
    </row>
    <row r="31" spans="1:6" x14ac:dyDescent="0.2">
      <c r="A31" s="93" t="s">
        <v>668</v>
      </c>
      <c r="B31" s="93"/>
      <c r="C31" s="93"/>
      <c r="D31" s="93"/>
      <c r="E31" s="93"/>
    </row>
    <row r="32" spans="1:6" x14ac:dyDescent="0.2">
      <c r="B32" s="94" t="s">
        <v>669</v>
      </c>
      <c r="C32" s="95">
        <v>0.15</v>
      </c>
      <c r="D32" s="95"/>
      <c r="E32" s="95">
        <v>1</v>
      </c>
      <c r="F32" s="95" t="s">
        <v>644</v>
      </c>
    </row>
    <row r="33" spans="1:6" x14ac:dyDescent="0.2">
      <c r="B33" s="94" t="s">
        <v>670</v>
      </c>
      <c r="C33" s="95">
        <v>0.15</v>
      </c>
      <c r="D33" s="95"/>
      <c r="E33" s="95">
        <v>1</v>
      </c>
      <c r="F33" s="95" t="s">
        <v>644</v>
      </c>
    </row>
    <row r="34" spans="1:6" x14ac:dyDescent="0.2">
      <c r="B34" s="94" t="s">
        <v>671</v>
      </c>
      <c r="C34" s="95">
        <v>0.15</v>
      </c>
      <c r="D34" s="95"/>
      <c r="E34" s="95">
        <v>2</v>
      </c>
      <c r="F34" s="95"/>
    </row>
    <row r="35" spans="1:6" x14ac:dyDescent="0.2">
      <c r="B35" s="94" t="s">
        <v>672</v>
      </c>
      <c r="C35" s="95">
        <v>0.15</v>
      </c>
      <c r="D35" s="95"/>
      <c r="E35" s="95">
        <v>1</v>
      </c>
      <c r="F35" s="95"/>
    </row>
    <row r="36" spans="1:6" x14ac:dyDescent="0.2">
      <c r="B36" s="94" t="s">
        <v>673</v>
      </c>
      <c r="C36" s="95">
        <v>0.5</v>
      </c>
      <c r="D36" s="95">
        <v>0.15</v>
      </c>
      <c r="E36" s="95">
        <v>1</v>
      </c>
      <c r="F36" s="95" t="s">
        <v>644</v>
      </c>
    </row>
    <row r="37" spans="1:6" x14ac:dyDescent="0.2">
      <c r="B37" s="94" t="s">
        <v>674</v>
      </c>
      <c r="C37" s="95">
        <v>0.5</v>
      </c>
      <c r="D37" s="95"/>
      <c r="E37" s="95">
        <v>1</v>
      </c>
      <c r="F37" s="95" t="s">
        <v>644</v>
      </c>
    </row>
    <row r="38" spans="1:6" x14ac:dyDescent="0.2">
      <c r="A38" s="93" t="s">
        <v>675</v>
      </c>
      <c r="B38" s="93"/>
      <c r="C38" s="93"/>
      <c r="D38" s="93"/>
      <c r="E38" s="93"/>
    </row>
    <row r="39" spans="1:6" x14ac:dyDescent="0.2">
      <c r="B39" s="94" t="s">
        <v>676</v>
      </c>
      <c r="C39" s="95">
        <v>0.5</v>
      </c>
      <c r="D39" s="95">
        <v>0.15</v>
      </c>
      <c r="E39" s="95">
        <v>1</v>
      </c>
      <c r="F39" s="95"/>
    </row>
    <row r="40" spans="1:6" x14ac:dyDescent="0.2">
      <c r="B40" s="94" t="s">
        <v>677</v>
      </c>
      <c r="C40" s="95">
        <v>0.5</v>
      </c>
      <c r="D40" s="95">
        <v>0.15</v>
      </c>
      <c r="E40" s="95">
        <v>1</v>
      </c>
      <c r="F40" s="95" t="s">
        <v>644</v>
      </c>
    </row>
    <row r="41" spans="1:6" x14ac:dyDescent="0.2">
      <c r="B41" s="94" t="s">
        <v>678</v>
      </c>
      <c r="C41" s="95">
        <v>0.15</v>
      </c>
      <c r="D41" s="95"/>
      <c r="E41" s="95">
        <v>1</v>
      </c>
      <c r="F41" s="95"/>
    </row>
    <row r="42" spans="1:6" x14ac:dyDescent="0.2">
      <c r="B42" s="94" t="s">
        <v>679</v>
      </c>
      <c r="C42" s="95">
        <v>0.15</v>
      </c>
      <c r="D42" s="95"/>
      <c r="E42" s="95">
        <v>1</v>
      </c>
      <c r="F42" s="95" t="s">
        <v>644</v>
      </c>
    </row>
    <row r="43" spans="1:6" x14ac:dyDescent="0.2">
      <c r="B43" s="94" t="s">
        <v>680</v>
      </c>
      <c r="C43" s="95">
        <v>0.15</v>
      </c>
      <c r="D43" s="95"/>
      <c r="E43" s="95">
        <v>1</v>
      </c>
      <c r="F43" s="95" t="s">
        <v>644</v>
      </c>
    </row>
    <row r="44" spans="1:6" x14ac:dyDescent="0.2">
      <c r="B44" s="94" t="s">
        <v>681</v>
      </c>
      <c r="C44" s="95">
        <v>0.15</v>
      </c>
      <c r="D44" s="95"/>
      <c r="E44" s="95">
        <v>1</v>
      </c>
      <c r="F44" s="95" t="s">
        <v>644</v>
      </c>
    </row>
    <row r="45" spans="1:6" x14ac:dyDescent="0.2">
      <c r="A45" s="93" t="s">
        <v>682</v>
      </c>
      <c r="B45" s="93"/>
      <c r="C45" s="93"/>
      <c r="D45" s="93"/>
      <c r="E45" s="93"/>
    </row>
    <row r="46" spans="1:6" x14ac:dyDescent="0.2">
      <c r="B46" s="94" t="s">
        <v>683</v>
      </c>
      <c r="C46" s="95">
        <v>0.15</v>
      </c>
      <c r="D46" s="95"/>
      <c r="E46" s="95">
        <v>2</v>
      </c>
      <c r="F46" s="95" t="s">
        <v>644</v>
      </c>
    </row>
    <row r="47" spans="1:6" x14ac:dyDescent="0.2">
      <c r="B47" s="94" t="s">
        <v>684</v>
      </c>
      <c r="C47" s="95">
        <v>0.15</v>
      </c>
      <c r="D47" s="95"/>
      <c r="E47" s="95">
        <v>1</v>
      </c>
      <c r="F47" s="95" t="s">
        <v>644</v>
      </c>
    </row>
    <row r="48" spans="1:6" x14ac:dyDescent="0.2">
      <c r="B48" s="94" t="s">
        <v>685</v>
      </c>
      <c r="C48" s="95">
        <v>0.15</v>
      </c>
      <c r="D48" s="95"/>
      <c r="E48" s="95">
        <v>1</v>
      </c>
      <c r="F48" s="95" t="s">
        <v>644</v>
      </c>
    </row>
    <row r="49" spans="1:6" ht="15.75" x14ac:dyDescent="0.2">
      <c r="B49" s="94" t="s">
        <v>686</v>
      </c>
      <c r="C49" s="95" t="s">
        <v>646</v>
      </c>
      <c r="D49" s="95"/>
      <c r="E49" s="95">
        <v>2</v>
      </c>
      <c r="F49" s="95" t="s">
        <v>687</v>
      </c>
    </row>
    <row r="50" spans="1:6" x14ac:dyDescent="0.2">
      <c r="B50" s="94" t="s">
        <v>688</v>
      </c>
      <c r="C50" s="95">
        <v>0.15</v>
      </c>
      <c r="D50" s="95"/>
      <c r="E50" s="95">
        <v>3</v>
      </c>
      <c r="F50" s="95"/>
    </row>
    <row r="51" spans="1:6" x14ac:dyDescent="0.2">
      <c r="B51" s="94" t="s">
        <v>910</v>
      </c>
      <c r="C51" s="95">
        <v>0.15</v>
      </c>
      <c r="D51" s="95"/>
      <c r="E51" s="95">
        <v>2</v>
      </c>
      <c r="F51" s="95"/>
    </row>
    <row r="52" spans="1:6" x14ac:dyDescent="0.2">
      <c r="B52" s="94" t="s">
        <v>689</v>
      </c>
      <c r="C52" s="95">
        <v>0.15</v>
      </c>
      <c r="D52" s="95"/>
      <c r="E52" s="95">
        <v>1</v>
      </c>
      <c r="F52" s="95"/>
    </row>
    <row r="53" spans="1:6" x14ac:dyDescent="0.2">
      <c r="B53" s="94" t="s">
        <v>690</v>
      </c>
      <c r="C53" s="95">
        <v>0.15</v>
      </c>
      <c r="D53" s="95"/>
      <c r="E53" s="95">
        <v>2</v>
      </c>
      <c r="F53" s="95" t="s">
        <v>667</v>
      </c>
    </row>
    <row r="54" spans="1:6" x14ac:dyDescent="0.2">
      <c r="B54" s="94" t="s">
        <v>691</v>
      </c>
      <c r="C54" s="95">
        <v>0.15</v>
      </c>
      <c r="D54" s="95"/>
      <c r="E54" s="95">
        <v>2</v>
      </c>
      <c r="F54" s="95"/>
    </row>
    <row r="55" spans="1:6" x14ac:dyDescent="0.2">
      <c r="B55" s="94" t="s">
        <v>692</v>
      </c>
      <c r="C55" s="95">
        <v>0.15</v>
      </c>
      <c r="D55" s="95"/>
      <c r="E55" s="95">
        <v>1</v>
      </c>
      <c r="F55" s="95"/>
    </row>
    <row r="56" spans="1:6" x14ac:dyDescent="0.2">
      <c r="B56" s="94" t="s">
        <v>693</v>
      </c>
      <c r="C56" s="95">
        <v>0.5</v>
      </c>
      <c r="D56" s="95">
        <v>0.15</v>
      </c>
      <c r="E56" s="95">
        <v>1</v>
      </c>
      <c r="F56" s="95" t="s">
        <v>644</v>
      </c>
    </row>
    <row r="57" spans="1:6" x14ac:dyDescent="0.2">
      <c r="B57" s="94" t="s">
        <v>694</v>
      </c>
      <c r="C57" s="95">
        <v>0.15</v>
      </c>
      <c r="D57" s="95"/>
      <c r="E57" s="95">
        <v>2</v>
      </c>
      <c r="F57" s="95" t="s">
        <v>667</v>
      </c>
    </row>
    <row r="58" spans="1:6" x14ac:dyDescent="0.2">
      <c r="B58" s="94" t="s">
        <v>695</v>
      </c>
      <c r="C58" s="95">
        <v>0.15</v>
      </c>
      <c r="D58" s="95"/>
      <c r="E58" s="95">
        <v>2</v>
      </c>
      <c r="F58" s="95"/>
    </row>
    <row r="59" spans="1:6" x14ac:dyDescent="0.2">
      <c r="A59" s="93" t="s">
        <v>696</v>
      </c>
      <c r="B59" s="93"/>
      <c r="C59" s="93"/>
      <c r="D59" s="93"/>
      <c r="E59" s="93"/>
    </row>
    <row r="60" spans="1:6" ht="15.75" x14ac:dyDescent="0.2">
      <c r="B60" s="94" t="s">
        <v>697</v>
      </c>
      <c r="C60" s="95" t="s">
        <v>698</v>
      </c>
      <c r="D60" s="95">
        <v>0.15</v>
      </c>
      <c r="E60" s="95">
        <v>1</v>
      </c>
      <c r="F60" s="95" t="s">
        <v>644</v>
      </c>
    </row>
    <row r="61" spans="1:6" ht="15.75" x14ac:dyDescent="0.2">
      <c r="B61" s="94" t="s">
        <v>699</v>
      </c>
      <c r="C61" s="95" t="s">
        <v>698</v>
      </c>
      <c r="D61" s="95">
        <v>0.15</v>
      </c>
      <c r="E61" s="95">
        <v>1</v>
      </c>
      <c r="F61" s="95" t="s">
        <v>644</v>
      </c>
    </row>
    <row r="62" spans="1:6" ht="15.75" x14ac:dyDescent="0.2">
      <c r="B62" s="94" t="s">
        <v>700</v>
      </c>
      <c r="C62" s="95" t="s">
        <v>701</v>
      </c>
      <c r="D62" s="95">
        <v>0.15</v>
      </c>
      <c r="E62" s="95">
        <v>1</v>
      </c>
      <c r="F62" s="95" t="s">
        <v>644</v>
      </c>
    </row>
    <row r="63" spans="1:6" ht="15.75" x14ac:dyDescent="0.2">
      <c r="B63" s="94" t="s">
        <v>702</v>
      </c>
      <c r="C63" s="95" t="s">
        <v>701</v>
      </c>
      <c r="D63" s="95">
        <v>0.15</v>
      </c>
      <c r="E63" s="95">
        <v>1</v>
      </c>
      <c r="F63" s="95" t="s">
        <v>644</v>
      </c>
    </row>
    <row r="64" spans="1:6" x14ac:dyDescent="0.2">
      <c r="B64" s="94" t="s">
        <v>703</v>
      </c>
      <c r="C64" s="95">
        <v>0.15</v>
      </c>
      <c r="D64" s="95"/>
      <c r="E64" s="95">
        <v>1</v>
      </c>
      <c r="F64" s="95"/>
    </row>
    <row r="65" spans="1:6" x14ac:dyDescent="0.2">
      <c r="B65" s="94" t="s">
        <v>347</v>
      </c>
      <c r="C65" s="95">
        <v>0.5</v>
      </c>
      <c r="D65" s="95">
        <v>0.15</v>
      </c>
      <c r="E65" s="95">
        <v>1</v>
      </c>
      <c r="F65" s="95" t="s">
        <v>644</v>
      </c>
    </row>
    <row r="66" spans="1:6" x14ac:dyDescent="0.2">
      <c r="B66" s="94" t="s">
        <v>948</v>
      </c>
      <c r="C66" s="95">
        <v>0.25</v>
      </c>
      <c r="D66" s="95">
        <v>0.15</v>
      </c>
      <c r="E66" s="95">
        <v>1</v>
      </c>
      <c r="F66" s="95"/>
    </row>
    <row r="67" spans="1:6" x14ac:dyDescent="0.2">
      <c r="B67" s="94" t="s">
        <v>704</v>
      </c>
      <c r="C67" s="95">
        <v>0.25</v>
      </c>
      <c r="D67" s="95">
        <v>0.15</v>
      </c>
      <c r="E67" s="95">
        <v>1</v>
      </c>
      <c r="F67" s="95" t="s">
        <v>644</v>
      </c>
    </row>
    <row r="68" spans="1:6" x14ac:dyDescent="0.2">
      <c r="A68" s="93" t="s">
        <v>705</v>
      </c>
      <c r="B68" s="93"/>
      <c r="C68" s="93"/>
      <c r="D68" s="93"/>
      <c r="E68" s="93"/>
    </row>
    <row r="69" spans="1:6" x14ac:dyDescent="0.2">
      <c r="B69" s="94" t="s">
        <v>706</v>
      </c>
      <c r="C69" s="95">
        <v>0.15</v>
      </c>
      <c r="D69" s="95"/>
      <c r="E69" s="95">
        <v>1</v>
      </c>
      <c r="F69" s="95" t="s">
        <v>644</v>
      </c>
    </row>
    <row r="70" spans="1:6" x14ac:dyDescent="0.2">
      <c r="A70" s="93" t="s">
        <v>62</v>
      </c>
      <c r="C70" s="93"/>
      <c r="D70" s="93"/>
      <c r="E70" s="93"/>
      <c r="F70" s="93"/>
    </row>
    <row r="71" spans="1:6" x14ac:dyDescent="0.2">
      <c r="B71" s="94" t="s">
        <v>707</v>
      </c>
      <c r="C71" s="95">
        <v>0.25</v>
      </c>
      <c r="D71" s="95">
        <v>0.2</v>
      </c>
      <c r="E71" s="95">
        <v>2</v>
      </c>
      <c r="F71" s="95"/>
    </row>
    <row r="72" spans="1:6" x14ac:dyDescent="0.2">
      <c r="B72" s="94" t="s">
        <v>708</v>
      </c>
      <c r="C72" s="95">
        <v>0.25</v>
      </c>
      <c r="D72" s="95">
        <v>0.15</v>
      </c>
      <c r="E72" s="95">
        <v>1</v>
      </c>
      <c r="F72" s="95" t="s">
        <v>644</v>
      </c>
    </row>
    <row r="73" spans="1:6" x14ac:dyDescent="0.2">
      <c r="B73" s="94" t="s">
        <v>709</v>
      </c>
      <c r="C73" s="95">
        <v>0.4</v>
      </c>
      <c r="D73" s="95"/>
      <c r="E73" s="95">
        <v>2</v>
      </c>
      <c r="F73" s="95" t="s">
        <v>644</v>
      </c>
    </row>
    <row r="74" spans="1:6" x14ac:dyDescent="0.2">
      <c r="B74" s="94" t="s">
        <v>710</v>
      </c>
      <c r="C74" s="95">
        <v>0.4</v>
      </c>
      <c r="D74" s="95"/>
      <c r="E74" s="95">
        <v>2</v>
      </c>
      <c r="F74" s="95"/>
    </row>
    <row r="75" spans="1:6" x14ac:dyDescent="0.2">
      <c r="B75" s="94" t="s">
        <v>711</v>
      </c>
      <c r="C75" s="95">
        <v>0.25</v>
      </c>
      <c r="D75" s="95">
        <v>0.15</v>
      </c>
      <c r="E75" s="95">
        <v>2</v>
      </c>
      <c r="F75" s="95"/>
    </row>
    <row r="76" spans="1:6" x14ac:dyDescent="0.2">
      <c r="B76" s="94" t="s">
        <v>712</v>
      </c>
      <c r="C76" s="95">
        <v>0.25</v>
      </c>
      <c r="D76" s="95">
        <v>0.2</v>
      </c>
      <c r="E76" s="95">
        <v>1</v>
      </c>
      <c r="F76" s="95" t="s">
        <v>644</v>
      </c>
    </row>
    <row r="77" spans="1:6" x14ac:dyDescent="0.2">
      <c r="B77" s="94" t="s">
        <v>713</v>
      </c>
      <c r="C77" s="95">
        <v>0.3</v>
      </c>
      <c r="D77" s="95"/>
      <c r="E77" s="95">
        <v>2</v>
      </c>
      <c r="F77" s="95"/>
    </row>
    <row r="78" spans="1:6" x14ac:dyDescent="0.2">
      <c r="A78" s="93" t="s">
        <v>714</v>
      </c>
      <c r="C78" s="93"/>
      <c r="D78" s="93"/>
      <c r="E78" s="93"/>
      <c r="F78" s="93"/>
    </row>
    <row r="79" spans="1:6" x14ac:dyDescent="0.2">
      <c r="B79" s="94" t="s">
        <v>715</v>
      </c>
      <c r="C79" s="95">
        <v>0.5</v>
      </c>
      <c r="D79" s="95">
        <v>0.15</v>
      </c>
      <c r="E79" s="95">
        <v>2</v>
      </c>
      <c r="F79" s="95" t="s">
        <v>687</v>
      </c>
    </row>
    <row r="80" spans="1:6" x14ac:dyDescent="0.2">
      <c r="B80" s="94" t="s">
        <v>716</v>
      </c>
      <c r="C80" s="95">
        <v>0.5</v>
      </c>
      <c r="D80" s="95">
        <v>0.15</v>
      </c>
      <c r="E80" s="95">
        <v>1</v>
      </c>
      <c r="F80" s="95" t="s">
        <v>644</v>
      </c>
    </row>
    <row r="81" spans="2:6" x14ac:dyDescent="0.2">
      <c r="B81" s="94" t="s">
        <v>717</v>
      </c>
      <c r="C81" s="95">
        <v>0.15</v>
      </c>
      <c r="D81" s="95"/>
      <c r="E81" s="95">
        <v>2</v>
      </c>
      <c r="F81" s="95" t="s">
        <v>718</v>
      </c>
    </row>
    <row r="82" spans="2:6" x14ac:dyDescent="0.2">
      <c r="B82" s="94" t="s">
        <v>719</v>
      </c>
      <c r="C82" s="95">
        <v>0.5</v>
      </c>
      <c r="D82" s="95">
        <v>0.15</v>
      </c>
      <c r="E82" s="95">
        <v>2</v>
      </c>
      <c r="F82" s="95" t="s">
        <v>718</v>
      </c>
    </row>
    <row r="83" spans="2:6" x14ac:dyDescent="0.2">
      <c r="B83" s="94" t="s">
        <v>720</v>
      </c>
      <c r="C83" s="95">
        <v>1.5</v>
      </c>
      <c r="D83" s="95">
        <v>0.15</v>
      </c>
      <c r="E83" s="95">
        <v>2</v>
      </c>
      <c r="F83" s="95" t="s">
        <v>644</v>
      </c>
    </row>
    <row r="84" spans="2:6" x14ac:dyDescent="0.2">
      <c r="B84" s="94" t="s">
        <v>721</v>
      </c>
      <c r="C84" s="95">
        <v>0.15</v>
      </c>
      <c r="D84" s="95"/>
      <c r="E84" s="95">
        <v>2</v>
      </c>
      <c r="F84" s="95"/>
    </row>
    <row r="85" spans="2:6" x14ac:dyDescent="0.2">
      <c r="B85" s="94" t="s">
        <v>722</v>
      </c>
      <c r="C85" s="95">
        <v>0.15</v>
      </c>
      <c r="D85" s="95"/>
      <c r="E85" s="95">
        <v>2</v>
      </c>
      <c r="F85" s="95"/>
    </row>
    <row r="86" spans="2:6" x14ac:dyDescent="0.2">
      <c r="B86" s="94" t="s">
        <v>723</v>
      </c>
      <c r="C86" s="95">
        <v>1.07</v>
      </c>
      <c r="D86" s="95">
        <v>0.15</v>
      </c>
      <c r="E86" s="95">
        <v>1</v>
      </c>
      <c r="F86" s="95"/>
    </row>
    <row r="87" spans="2:6" x14ac:dyDescent="0.2">
      <c r="B87" s="94" t="s">
        <v>724</v>
      </c>
      <c r="C87" s="95">
        <v>0.68</v>
      </c>
      <c r="D87" s="95">
        <v>0.15</v>
      </c>
      <c r="E87" s="95">
        <v>1</v>
      </c>
      <c r="F87" s="95"/>
    </row>
    <row r="88" spans="2:6" x14ac:dyDescent="0.2">
      <c r="B88" s="94" t="s">
        <v>725</v>
      </c>
      <c r="C88" s="95">
        <v>0.68</v>
      </c>
      <c r="D88" s="95">
        <v>0.15</v>
      </c>
      <c r="E88" s="95">
        <v>1</v>
      </c>
      <c r="F88" s="95"/>
    </row>
    <row r="89" spans="2:6" x14ac:dyDescent="0.2">
      <c r="B89" s="94" t="s">
        <v>726</v>
      </c>
      <c r="C89" s="95">
        <v>0.5</v>
      </c>
      <c r="D89" s="95">
        <v>0.15</v>
      </c>
      <c r="E89" s="95">
        <v>1</v>
      </c>
      <c r="F89" s="95" t="s">
        <v>727</v>
      </c>
    </row>
    <row r="91" spans="2:6" x14ac:dyDescent="0.2">
      <c r="B91" s="92" t="s">
        <v>733</v>
      </c>
    </row>
    <row r="92" spans="2:6" x14ac:dyDescent="0.2">
      <c r="B92" s="98" t="s">
        <v>734</v>
      </c>
    </row>
    <row r="93" spans="2:6" x14ac:dyDescent="0.2">
      <c r="B93" s="98" t="s">
        <v>735</v>
      </c>
    </row>
    <row r="94" spans="2:6" x14ac:dyDescent="0.2">
      <c r="B94" s="92"/>
    </row>
    <row r="95" spans="2:6" x14ac:dyDescent="0.2">
      <c r="B95" s="92" t="s">
        <v>736</v>
      </c>
    </row>
    <row r="96" spans="2:6" x14ac:dyDescent="0.2">
      <c r="B96" s="92" t="s">
        <v>927</v>
      </c>
    </row>
    <row r="97" spans="1:6" x14ac:dyDescent="0.2">
      <c r="B97" s="92" t="s">
        <v>928</v>
      </c>
    </row>
    <row r="98" spans="1:6" x14ac:dyDescent="0.2">
      <c r="B98" s="92" t="s">
        <v>929</v>
      </c>
    </row>
    <row r="99" spans="1:6" x14ac:dyDescent="0.2">
      <c r="B99" s="92" t="s">
        <v>930</v>
      </c>
    </row>
    <row r="100" spans="1:6" x14ac:dyDescent="0.2">
      <c r="B100" s="92" t="s">
        <v>931</v>
      </c>
    </row>
    <row r="101" spans="1:6" x14ac:dyDescent="0.2">
      <c r="B101" s="92" t="s">
        <v>932</v>
      </c>
    </row>
    <row r="105" spans="1:6" ht="15.75" x14ac:dyDescent="0.2">
      <c r="A105" s="96" t="s">
        <v>933</v>
      </c>
    </row>
    <row r="106" spans="1:6" x14ac:dyDescent="0.2">
      <c r="B106" s="100" t="s">
        <v>737</v>
      </c>
    </row>
    <row r="107" spans="1:6" x14ac:dyDescent="0.2">
      <c r="B107" s="212" t="s">
        <v>728</v>
      </c>
      <c r="C107" s="97" t="s">
        <v>738</v>
      </c>
      <c r="D107" s="97" t="s">
        <v>740</v>
      </c>
      <c r="E107" s="213" t="s">
        <v>731</v>
      </c>
      <c r="F107" s="213" t="s">
        <v>342</v>
      </c>
    </row>
    <row r="108" spans="1:6" ht="15.75" x14ac:dyDescent="0.2">
      <c r="B108" s="212"/>
      <c r="C108" s="97" t="s">
        <v>739</v>
      </c>
      <c r="D108" s="97" t="s">
        <v>741</v>
      </c>
      <c r="E108" s="213"/>
      <c r="F108" s="213"/>
    </row>
    <row r="109" spans="1:6" x14ac:dyDescent="0.2">
      <c r="B109" s="94" t="s">
        <v>742</v>
      </c>
      <c r="C109" s="95" t="s">
        <v>646</v>
      </c>
      <c r="D109" s="95">
        <v>0.5</v>
      </c>
      <c r="E109" s="95">
        <v>1</v>
      </c>
      <c r="F109" s="95" t="s">
        <v>667</v>
      </c>
    </row>
    <row r="110" spans="1:6" x14ac:dyDescent="0.2">
      <c r="B110" s="94" t="s">
        <v>743</v>
      </c>
      <c r="C110" s="95" t="s">
        <v>646</v>
      </c>
      <c r="D110" s="95">
        <v>0.7</v>
      </c>
      <c r="E110" s="95">
        <v>2</v>
      </c>
      <c r="F110" s="95"/>
    </row>
    <row r="111" spans="1:6" x14ac:dyDescent="0.2">
      <c r="B111" s="94" t="s">
        <v>744</v>
      </c>
      <c r="C111" s="95" t="s">
        <v>646</v>
      </c>
      <c r="D111" s="95">
        <v>1.5</v>
      </c>
      <c r="E111" s="95">
        <v>2</v>
      </c>
      <c r="F111" s="95" t="s">
        <v>653</v>
      </c>
    </row>
    <row r="112" spans="1:6" x14ac:dyDescent="0.2">
      <c r="B112" s="94" t="s">
        <v>745</v>
      </c>
      <c r="C112" s="95" t="s">
        <v>646</v>
      </c>
      <c r="D112" s="95">
        <v>0.5</v>
      </c>
      <c r="E112" s="95">
        <v>2</v>
      </c>
      <c r="F112" s="95"/>
    </row>
    <row r="113" spans="2:6" x14ac:dyDescent="0.2">
      <c r="B113" s="94" t="s">
        <v>710</v>
      </c>
      <c r="C113" s="95" t="s">
        <v>646</v>
      </c>
      <c r="D113" s="95">
        <v>0.6</v>
      </c>
      <c r="E113" s="95">
        <v>2</v>
      </c>
      <c r="F113" s="95"/>
    </row>
    <row r="114" spans="2:6" x14ac:dyDescent="0.2">
      <c r="B114" s="94" t="s">
        <v>746</v>
      </c>
      <c r="C114" s="95" t="s">
        <v>646</v>
      </c>
      <c r="D114" s="95">
        <v>1</v>
      </c>
      <c r="E114" s="95">
        <v>2</v>
      </c>
      <c r="F114" s="95"/>
    </row>
    <row r="115" spans="2:6" x14ac:dyDescent="0.2">
      <c r="B115" s="94" t="s">
        <v>747</v>
      </c>
      <c r="C115" s="95" t="s">
        <v>646</v>
      </c>
      <c r="D115" s="95">
        <v>0.5</v>
      </c>
      <c r="E115" s="95">
        <v>2</v>
      </c>
      <c r="F115" s="95"/>
    </row>
    <row r="116" spans="2:6" x14ac:dyDescent="0.2">
      <c r="B116" s="94" t="s">
        <v>748</v>
      </c>
      <c r="C116" s="95" t="s">
        <v>646</v>
      </c>
      <c r="D116" s="95">
        <v>1</v>
      </c>
      <c r="E116" s="95">
        <v>2</v>
      </c>
      <c r="F116" s="95"/>
    </row>
    <row r="117" spans="2:6" x14ac:dyDescent="0.2">
      <c r="B117" s="94" t="s">
        <v>749</v>
      </c>
      <c r="C117" s="95" t="s">
        <v>646</v>
      </c>
      <c r="D117" s="95">
        <v>1</v>
      </c>
      <c r="E117" s="95">
        <v>2</v>
      </c>
      <c r="F117" s="95"/>
    </row>
    <row r="118" spans="2:6" x14ac:dyDescent="0.2">
      <c r="B118" s="94" t="s">
        <v>750</v>
      </c>
      <c r="C118" s="95" t="s">
        <v>646</v>
      </c>
      <c r="D118" s="95">
        <v>1</v>
      </c>
      <c r="E118" s="95">
        <v>3</v>
      </c>
      <c r="F118" s="95"/>
    </row>
    <row r="119" spans="2:6" x14ac:dyDescent="0.2">
      <c r="B119" s="94" t="s">
        <v>751</v>
      </c>
      <c r="C119" s="95" t="s">
        <v>646</v>
      </c>
      <c r="D119" s="95">
        <v>0.3</v>
      </c>
      <c r="E119" s="95">
        <v>2</v>
      </c>
      <c r="F119" s="95"/>
    </row>
    <row r="120" spans="2:6" x14ac:dyDescent="0.2">
      <c r="B120" s="94" t="s">
        <v>934</v>
      </c>
      <c r="C120" s="95" t="s">
        <v>646</v>
      </c>
      <c r="D120" s="95">
        <v>0.7</v>
      </c>
      <c r="E120" s="95">
        <v>2</v>
      </c>
      <c r="F120" s="95"/>
    </row>
    <row r="121" spans="2:6" x14ac:dyDescent="0.2">
      <c r="B121" s="94" t="s">
        <v>752</v>
      </c>
      <c r="C121" s="95" t="s">
        <v>646</v>
      </c>
      <c r="D121" s="95">
        <v>0.5</v>
      </c>
      <c r="E121" s="95">
        <v>2</v>
      </c>
      <c r="F121" s="95"/>
    </row>
    <row r="122" spans="2:6" x14ac:dyDescent="0.2">
      <c r="B122" s="94" t="s">
        <v>753</v>
      </c>
      <c r="C122" s="95" t="s">
        <v>646</v>
      </c>
      <c r="D122" s="95">
        <v>0.25</v>
      </c>
      <c r="E122" s="95">
        <v>2</v>
      </c>
      <c r="F122" s="95"/>
    </row>
    <row r="123" spans="2:6" x14ac:dyDescent="0.2">
      <c r="B123" s="94" t="s">
        <v>754</v>
      </c>
      <c r="C123" s="95" t="s">
        <v>755</v>
      </c>
      <c r="D123" s="95" t="s">
        <v>646</v>
      </c>
      <c r="E123" s="95">
        <v>2</v>
      </c>
      <c r="F123" s="95" t="s">
        <v>756</v>
      </c>
    </row>
    <row r="124" spans="2:6" x14ac:dyDescent="0.2">
      <c r="B124" s="94" t="s">
        <v>757</v>
      </c>
      <c r="C124" s="95" t="s">
        <v>646</v>
      </c>
      <c r="D124" s="95" t="s">
        <v>646</v>
      </c>
      <c r="E124" s="95">
        <v>4</v>
      </c>
      <c r="F124" s="95" t="s">
        <v>644</v>
      </c>
    </row>
    <row r="125" spans="2:6" x14ac:dyDescent="0.2">
      <c r="B125" s="94" t="s">
        <v>758</v>
      </c>
      <c r="C125" s="95" t="s">
        <v>646</v>
      </c>
      <c r="D125" s="95">
        <v>0.75</v>
      </c>
      <c r="E125" s="95">
        <v>2</v>
      </c>
      <c r="F125" s="95" t="s">
        <v>718</v>
      </c>
    </row>
    <row r="126" spans="2:6" x14ac:dyDescent="0.2">
      <c r="B126" s="94" t="s">
        <v>711</v>
      </c>
      <c r="C126" s="95" t="s">
        <v>646</v>
      </c>
      <c r="D126" s="95">
        <v>0.9</v>
      </c>
      <c r="E126" s="95">
        <v>2</v>
      </c>
      <c r="F126" s="95"/>
    </row>
    <row r="127" spans="2:6" x14ac:dyDescent="0.2">
      <c r="B127" s="94" t="s">
        <v>759</v>
      </c>
      <c r="C127" s="95" t="s">
        <v>646</v>
      </c>
      <c r="D127" s="95" t="s">
        <v>646</v>
      </c>
      <c r="E127" s="95">
        <v>3</v>
      </c>
      <c r="F127" s="95" t="s">
        <v>644</v>
      </c>
    </row>
    <row r="128" spans="2:6" x14ac:dyDescent="0.2">
      <c r="B128" s="94" t="s">
        <v>760</v>
      </c>
      <c r="C128" s="95" t="s">
        <v>646</v>
      </c>
      <c r="D128" s="95">
        <v>1</v>
      </c>
      <c r="E128" s="95">
        <v>3</v>
      </c>
      <c r="F128" s="95" t="s">
        <v>644</v>
      </c>
    </row>
    <row r="129" spans="2:6" x14ac:dyDescent="0.2">
      <c r="B129" s="94" t="s">
        <v>761</v>
      </c>
      <c r="C129" s="95" t="s">
        <v>646</v>
      </c>
      <c r="D129" s="95">
        <v>1.5</v>
      </c>
      <c r="E129" s="95">
        <v>4</v>
      </c>
      <c r="F129" s="95" t="s">
        <v>644</v>
      </c>
    </row>
    <row r="130" spans="2:6" x14ac:dyDescent="0.2">
      <c r="B130" s="94" t="s">
        <v>935</v>
      </c>
      <c r="C130" s="95" t="s">
        <v>762</v>
      </c>
      <c r="D130" s="95" t="s">
        <v>646</v>
      </c>
      <c r="E130" s="95">
        <v>2</v>
      </c>
      <c r="F130" s="95" t="s">
        <v>687</v>
      </c>
    </row>
    <row r="131" spans="2:6" x14ac:dyDescent="0.2">
      <c r="B131" s="94" t="s">
        <v>908</v>
      </c>
      <c r="C131" s="95" t="s">
        <v>763</v>
      </c>
      <c r="D131" s="95" t="s">
        <v>646</v>
      </c>
      <c r="E131" s="95">
        <v>2</v>
      </c>
      <c r="F131" s="95" t="s">
        <v>764</v>
      </c>
    </row>
    <row r="132" spans="2:6" x14ac:dyDescent="0.2">
      <c r="B132" s="94" t="s">
        <v>765</v>
      </c>
      <c r="C132" s="95" t="s">
        <v>646</v>
      </c>
      <c r="D132" s="95">
        <v>0.5</v>
      </c>
      <c r="E132" s="95">
        <v>2</v>
      </c>
      <c r="F132" s="95"/>
    </row>
    <row r="133" spans="2:6" x14ac:dyDescent="0.2">
      <c r="B133" s="92" t="s">
        <v>621</v>
      </c>
    </row>
    <row r="134" spans="2:6" x14ac:dyDescent="0.2">
      <c r="B134" s="92" t="s">
        <v>936</v>
      </c>
    </row>
    <row r="135" spans="2:6" x14ac:dyDescent="0.2">
      <c r="B135" s="92" t="s">
        <v>937</v>
      </c>
    </row>
    <row r="136" spans="2:6" x14ac:dyDescent="0.2">
      <c r="B136" s="92" t="s">
        <v>938</v>
      </c>
    </row>
    <row r="137" spans="2:6" x14ac:dyDescent="0.2">
      <c r="B137" s="92" t="s">
        <v>939</v>
      </c>
    </row>
    <row r="138" spans="2:6" x14ac:dyDescent="0.2">
      <c r="B138" s="92" t="s">
        <v>940</v>
      </c>
    </row>
    <row r="139" spans="2:6" x14ac:dyDescent="0.2">
      <c r="B139" s="92" t="s">
        <v>941</v>
      </c>
    </row>
    <row r="140" spans="2:6" x14ac:dyDescent="0.2">
      <c r="B140" s="92" t="s">
        <v>942</v>
      </c>
    </row>
    <row r="141" spans="2:6" x14ac:dyDescent="0.2">
      <c r="B141" s="101" t="s">
        <v>943</v>
      </c>
    </row>
    <row r="143" spans="2:6" x14ac:dyDescent="0.2">
      <c r="B143" s="114" t="s">
        <v>868</v>
      </c>
    </row>
    <row r="144" spans="2:6" x14ac:dyDescent="0.2">
      <c r="B144" s="118" t="s">
        <v>870</v>
      </c>
    </row>
    <row r="145" spans="2:2" x14ac:dyDescent="0.2">
      <c r="B145" s="114" t="s">
        <v>869</v>
      </c>
    </row>
    <row r="146" spans="2:2" x14ac:dyDescent="0.2">
      <c r="B146" s="117" t="s">
        <v>865</v>
      </c>
    </row>
    <row r="147" spans="2:2" x14ac:dyDescent="0.2">
      <c r="B147" s="117" t="s">
        <v>866</v>
      </c>
    </row>
    <row r="148" spans="2:2" x14ac:dyDescent="0.2">
      <c r="B148" s="117" t="s">
        <v>867</v>
      </c>
    </row>
    <row r="149" spans="2:2" x14ac:dyDescent="0.2">
      <c r="B149" s="117" t="s">
        <v>871</v>
      </c>
    </row>
  </sheetData>
  <mergeCells count="5">
    <mergeCell ref="B107:B108"/>
    <mergeCell ref="E107:E108"/>
    <mergeCell ref="F107:F108"/>
    <mergeCell ref="E3:E4"/>
    <mergeCell ref="F3:F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3:I130"/>
  <sheetViews>
    <sheetView workbookViewId="0">
      <selection activeCell="A27" sqref="A27"/>
    </sheetView>
  </sheetViews>
  <sheetFormatPr defaultColWidth="9.140625" defaultRowHeight="12" x14ac:dyDescent="0.2"/>
  <cols>
    <col min="1" max="1" width="68.5703125" style="106" bestFit="1" customWidth="1"/>
    <col min="2" max="3" width="9.140625" style="106"/>
    <col min="4" max="4" width="10.28515625" style="106" customWidth="1"/>
    <col min="5" max="5" width="10.5703125" style="106" customWidth="1"/>
    <col min="6" max="7" width="9.140625" style="106"/>
    <col min="8" max="8" width="13.28515625" style="106" bestFit="1" customWidth="1"/>
    <col min="9" max="9" width="11.5703125" style="106" customWidth="1"/>
    <col min="10" max="16384" width="9.140625" style="106"/>
  </cols>
  <sheetData>
    <row r="3" spans="1:9" ht="49.5" x14ac:dyDescent="0.2">
      <c r="A3" s="104" t="s">
        <v>728</v>
      </c>
      <c r="B3" s="105" t="s">
        <v>860</v>
      </c>
      <c r="C3" s="105" t="s">
        <v>861</v>
      </c>
      <c r="D3" s="105" t="s">
        <v>863</v>
      </c>
      <c r="E3" s="105" t="s">
        <v>864</v>
      </c>
      <c r="F3" s="105" t="s">
        <v>740</v>
      </c>
      <c r="G3" s="215" t="s">
        <v>731</v>
      </c>
      <c r="H3" s="215" t="s">
        <v>342</v>
      </c>
      <c r="I3" s="215" t="s">
        <v>827</v>
      </c>
    </row>
    <row r="4" spans="1:9" x14ac:dyDescent="0.2">
      <c r="A4" s="104"/>
      <c r="B4" s="105" t="s">
        <v>766</v>
      </c>
      <c r="C4" s="105" t="s">
        <v>766</v>
      </c>
      <c r="D4" s="105" t="s">
        <v>739</v>
      </c>
      <c r="E4" s="105" t="s">
        <v>739</v>
      </c>
      <c r="F4" s="105" t="s">
        <v>766</v>
      </c>
      <c r="G4" s="215"/>
      <c r="H4" s="215"/>
      <c r="I4" s="215"/>
    </row>
    <row r="5" spans="1:9" x14ac:dyDescent="0.2">
      <c r="A5" s="107"/>
      <c r="B5" s="107"/>
      <c r="C5" s="107"/>
      <c r="I5" s="108"/>
    </row>
    <row r="6" spans="1:9" ht="12.75" customHeight="1" x14ac:dyDescent="0.2">
      <c r="A6" s="104" t="s">
        <v>904</v>
      </c>
      <c r="B6" s="108">
        <v>1.07</v>
      </c>
      <c r="C6" s="108">
        <v>0.15</v>
      </c>
      <c r="G6" s="108">
        <v>1</v>
      </c>
      <c r="H6" s="106" t="s">
        <v>644</v>
      </c>
      <c r="I6" s="108" t="s">
        <v>862</v>
      </c>
    </row>
    <row r="7" spans="1:9" ht="12.75" customHeight="1" x14ac:dyDescent="0.2">
      <c r="A7" s="104" t="s">
        <v>944</v>
      </c>
      <c r="B7" s="108">
        <v>0.19</v>
      </c>
      <c r="C7" s="108">
        <v>0.15</v>
      </c>
      <c r="G7" s="108">
        <v>1</v>
      </c>
      <c r="H7" s="106" t="s">
        <v>644</v>
      </c>
      <c r="I7" s="108" t="s">
        <v>862</v>
      </c>
    </row>
    <row r="8" spans="1:9" ht="12.75" customHeight="1" x14ac:dyDescent="0.2">
      <c r="A8" s="104" t="s">
        <v>905</v>
      </c>
      <c r="B8" s="108">
        <v>0.19</v>
      </c>
      <c r="C8" s="108">
        <v>0.15</v>
      </c>
      <c r="G8" s="108">
        <v>1</v>
      </c>
      <c r="H8" s="106" t="s">
        <v>644</v>
      </c>
      <c r="I8" s="108" t="s">
        <v>862</v>
      </c>
    </row>
    <row r="9" spans="1:9" ht="12.75" customHeight="1" x14ac:dyDescent="0.2">
      <c r="A9" s="104" t="s">
        <v>845</v>
      </c>
      <c r="B9" s="108">
        <v>0.15</v>
      </c>
      <c r="C9" s="108">
        <f>B9</f>
        <v>0.15</v>
      </c>
      <c r="G9" s="108">
        <v>1</v>
      </c>
      <c r="H9" s="106" t="s">
        <v>819</v>
      </c>
      <c r="I9" s="108" t="s">
        <v>862</v>
      </c>
    </row>
    <row r="10" spans="1:9" ht="12.75" customHeight="1" x14ac:dyDescent="0.2">
      <c r="A10" s="104" t="s">
        <v>846</v>
      </c>
      <c r="B10" s="108">
        <v>0.5</v>
      </c>
      <c r="C10" s="108">
        <v>0.15</v>
      </c>
      <c r="G10" s="108">
        <v>1</v>
      </c>
      <c r="H10" s="106" t="s">
        <v>644</v>
      </c>
      <c r="I10" s="108" t="s">
        <v>862</v>
      </c>
    </row>
    <row r="11" spans="1:9" ht="12.75" customHeight="1" x14ac:dyDescent="0.2">
      <c r="A11" s="104" t="s">
        <v>947</v>
      </c>
      <c r="B11" s="108">
        <v>0.25</v>
      </c>
      <c r="C11" s="108">
        <v>0.15</v>
      </c>
      <c r="G11" s="108">
        <v>1</v>
      </c>
      <c r="H11" s="106" t="s">
        <v>819</v>
      </c>
      <c r="I11" s="108" t="s">
        <v>862</v>
      </c>
    </row>
    <row r="12" spans="1:9" ht="12.75" customHeight="1" x14ac:dyDescent="0.2">
      <c r="A12" s="104" t="s">
        <v>847</v>
      </c>
      <c r="B12" s="108">
        <v>0.25</v>
      </c>
      <c r="C12" s="108">
        <v>0.15</v>
      </c>
      <c r="G12" s="108">
        <v>1</v>
      </c>
      <c r="H12" s="106" t="s">
        <v>644</v>
      </c>
      <c r="I12" s="108" t="s">
        <v>862</v>
      </c>
    </row>
    <row r="13" spans="1:9" ht="12.75" customHeight="1" x14ac:dyDescent="0.2">
      <c r="A13" s="104" t="s">
        <v>945</v>
      </c>
      <c r="B13" s="108">
        <v>1.07</v>
      </c>
      <c r="C13" s="108">
        <v>0.15</v>
      </c>
      <c r="G13" s="108">
        <v>1</v>
      </c>
      <c r="H13" s="106" t="s">
        <v>644</v>
      </c>
      <c r="I13" s="108" t="s">
        <v>862</v>
      </c>
    </row>
    <row r="14" spans="1:9" ht="12.75" customHeight="1" x14ac:dyDescent="0.2">
      <c r="A14" s="104" t="s">
        <v>831</v>
      </c>
      <c r="B14" s="108">
        <v>0.15</v>
      </c>
      <c r="C14" s="108">
        <f>B14</f>
        <v>0.15</v>
      </c>
      <c r="D14" s="108"/>
      <c r="E14" s="108"/>
      <c r="F14" s="108">
        <v>0.7</v>
      </c>
      <c r="G14" s="108">
        <v>2</v>
      </c>
      <c r="H14" s="106" t="s">
        <v>819</v>
      </c>
      <c r="I14" s="108" t="s">
        <v>862</v>
      </c>
    </row>
    <row r="15" spans="1:9" ht="12.75" customHeight="1" x14ac:dyDescent="0.2">
      <c r="A15" s="104" t="s">
        <v>953</v>
      </c>
      <c r="B15" s="108">
        <v>0.38</v>
      </c>
      <c r="C15" s="108">
        <v>0.15</v>
      </c>
      <c r="G15" s="108">
        <v>1</v>
      </c>
      <c r="H15" s="106" t="s">
        <v>819</v>
      </c>
      <c r="I15" s="108" t="s">
        <v>862</v>
      </c>
    </row>
    <row r="16" spans="1:9" ht="12.75" customHeight="1" x14ac:dyDescent="0.2">
      <c r="A16" s="104" t="s">
        <v>832</v>
      </c>
      <c r="B16" s="108">
        <v>0.38</v>
      </c>
      <c r="C16" s="108">
        <v>0.15</v>
      </c>
      <c r="G16" s="108">
        <v>1</v>
      </c>
      <c r="H16" s="106" t="s">
        <v>819</v>
      </c>
      <c r="I16" s="108" t="s">
        <v>862</v>
      </c>
    </row>
    <row r="17" spans="1:9" ht="12.75" customHeight="1" x14ac:dyDescent="0.2">
      <c r="A17" s="104" t="s">
        <v>833</v>
      </c>
      <c r="B17" s="108">
        <v>0.15</v>
      </c>
      <c r="C17" s="108">
        <f>B17</f>
        <v>0.15</v>
      </c>
      <c r="G17" s="108">
        <v>1</v>
      </c>
      <c r="H17" s="106" t="s">
        <v>819</v>
      </c>
      <c r="I17" s="108" t="s">
        <v>862</v>
      </c>
    </row>
    <row r="18" spans="1:9" ht="12.75" customHeight="1" x14ac:dyDescent="0.2">
      <c r="A18" s="104" t="s">
        <v>834</v>
      </c>
      <c r="B18" s="108">
        <v>0.21</v>
      </c>
      <c r="C18" s="108">
        <v>0.15</v>
      </c>
      <c r="G18" s="108">
        <v>2</v>
      </c>
      <c r="H18" s="106" t="s">
        <v>819</v>
      </c>
      <c r="I18" s="108" t="s">
        <v>862</v>
      </c>
    </row>
    <row r="19" spans="1:9" ht="12.75" customHeight="1" x14ac:dyDescent="0.2">
      <c r="A19" s="104" t="s">
        <v>835</v>
      </c>
      <c r="B19" s="108">
        <v>0.15</v>
      </c>
      <c r="C19" s="108">
        <f>B19</f>
        <v>0.15</v>
      </c>
      <c r="G19" s="108">
        <v>3</v>
      </c>
      <c r="H19" s="106" t="s">
        <v>819</v>
      </c>
      <c r="I19" s="108" t="s">
        <v>862</v>
      </c>
    </row>
    <row r="20" spans="1:9" ht="12.75" customHeight="1" x14ac:dyDescent="0.2">
      <c r="A20" s="104" t="s">
        <v>836</v>
      </c>
      <c r="B20" s="108"/>
      <c r="C20" s="129">
        <v>0.15</v>
      </c>
      <c r="G20" s="108">
        <v>1</v>
      </c>
      <c r="H20" s="106" t="s">
        <v>644</v>
      </c>
      <c r="I20" s="108" t="s">
        <v>862</v>
      </c>
    </row>
    <row r="21" spans="1:9" ht="12.75" customHeight="1" x14ac:dyDescent="0.2">
      <c r="A21" s="104" t="s">
        <v>837</v>
      </c>
      <c r="B21" s="108">
        <v>0.38</v>
      </c>
      <c r="C21" s="108">
        <v>0.15</v>
      </c>
      <c r="G21" s="108">
        <v>1</v>
      </c>
      <c r="H21" s="106" t="s">
        <v>644</v>
      </c>
      <c r="I21" s="108" t="s">
        <v>862</v>
      </c>
    </row>
    <row r="22" spans="1:9" ht="12.75" customHeight="1" x14ac:dyDescent="0.2">
      <c r="A22" s="104" t="s">
        <v>838</v>
      </c>
      <c r="B22" s="108">
        <v>0.15</v>
      </c>
      <c r="C22" s="108">
        <f>B22</f>
        <v>0.15</v>
      </c>
      <c r="G22" s="108">
        <v>1</v>
      </c>
      <c r="H22" s="106" t="s">
        <v>653</v>
      </c>
      <c r="I22" s="108" t="s">
        <v>862</v>
      </c>
    </row>
    <row r="23" spans="1:9" ht="12.75" customHeight="1" x14ac:dyDescent="0.2">
      <c r="A23" s="104" t="s">
        <v>842</v>
      </c>
      <c r="B23" s="108">
        <v>0.15</v>
      </c>
      <c r="C23" s="108">
        <f>B23</f>
        <v>0.15</v>
      </c>
      <c r="G23" s="108">
        <v>2</v>
      </c>
      <c r="I23" s="108" t="s">
        <v>862</v>
      </c>
    </row>
    <row r="24" spans="1:9" ht="12.75" customHeight="1" x14ac:dyDescent="0.2">
      <c r="A24" s="104" t="s">
        <v>949</v>
      </c>
      <c r="B24" s="108">
        <v>0.5</v>
      </c>
      <c r="C24" s="108">
        <v>0.15</v>
      </c>
      <c r="G24" s="108">
        <v>1</v>
      </c>
      <c r="H24" s="106" t="s">
        <v>644</v>
      </c>
      <c r="I24" s="108" t="s">
        <v>862</v>
      </c>
    </row>
    <row r="25" spans="1:9" ht="12.75" customHeight="1" x14ac:dyDescent="0.2">
      <c r="A25" s="104" t="s">
        <v>1042</v>
      </c>
      <c r="B25" s="108">
        <v>1.07</v>
      </c>
      <c r="C25" s="108">
        <v>0.15</v>
      </c>
      <c r="G25" s="108">
        <v>1</v>
      </c>
      <c r="H25" s="106" t="s">
        <v>644</v>
      </c>
      <c r="I25" s="108" t="s">
        <v>862</v>
      </c>
    </row>
    <row r="26" spans="1:9" ht="12.75" customHeight="1" x14ac:dyDescent="0.2">
      <c r="A26" s="104" t="s">
        <v>840</v>
      </c>
      <c r="B26" s="108">
        <v>0.15</v>
      </c>
      <c r="C26" s="108">
        <f>B26</f>
        <v>0.15</v>
      </c>
      <c r="D26" s="108"/>
      <c r="E26" s="108"/>
      <c r="F26" s="108">
        <v>1</v>
      </c>
      <c r="G26" s="108">
        <v>2</v>
      </c>
      <c r="H26" s="106" t="s">
        <v>819</v>
      </c>
      <c r="I26" s="108" t="s">
        <v>828</v>
      </c>
    </row>
    <row r="27" spans="1:9" ht="12.75" customHeight="1" x14ac:dyDescent="0.2">
      <c r="A27" s="104" t="s">
        <v>841</v>
      </c>
      <c r="B27" s="108">
        <v>0.15</v>
      </c>
      <c r="C27" s="108">
        <f>B27</f>
        <v>0.15</v>
      </c>
      <c r="D27" s="108"/>
      <c r="E27" s="108"/>
      <c r="F27" s="108">
        <v>1</v>
      </c>
      <c r="G27" s="108">
        <v>2</v>
      </c>
      <c r="H27" s="106" t="s">
        <v>819</v>
      </c>
      <c r="I27" s="108" t="s">
        <v>828</v>
      </c>
    </row>
    <row r="28" spans="1:9" ht="12.75" customHeight="1" x14ac:dyDescent="0.2">
      <c r="A28" s="104" t="s">
        <v>843</v>
      </c>
      <c r="B28" s="108">
        <v>0.15</v>
      </c>
      <c r="C28" s="108">
        <f>B28</f>
        <v>0.15</v>
      </c>
      <c r="D28" s="108"/>
      <c r="E28" s="108"/>
      <c r="F28" s="108">
        <v>0.5</v>
      </c>
      <c r="G28" s="108">
        <v>2</v>
      </c>
      <c r="H28" s="106" t="s">
        <v>819</v>
      </c>
      <c r="I28" s="108" t="s">
        <v>862</v>
      </c>
    </row>
    <row r="29" spans="1:9" ht="12.75" customHeight="1" x14ac:dyDescent="0.2">
      <c r="A29" s="104" t="s">
        <v>811</v>
      </c>
      <c r="B29" s="130">
        <v>0</v>
      </c>
      <c r="C29" s="130">
        <v>0</v>
      </c>
      <c r="D29" s="108"/>
      <c r="E29" s="108"/>
      <c r="F29" s="108">
        <v>0.25</v>
      </c>
      <c r="G29" s="108">
        <v>2</v>
      </c>
      <c r="H29" s="106" t="s">
        <v>819</v>
      </c>
      <c r="I29" s="108" t="s">
        <v>862</v>
      </c>
    </row>
    <row r="30" spans="1:9" ht="12.75" customHeight="1" x14ac:dyDescent="0.2">
      <c r="A30" s="104" t="s">
        <v>803</v>
      </c>
      <c r="B30" s="130">
        <v>0</v>
      </c>
      <c r="C30" s="130">
        <v>0</v>
      </c>
      <c r="D30" s="108"/>
      <c r="E30" s="108"/>
      <c r="F30" s="108">
        <v>0.5</v>
      </c>
      <c r="G30" s="108">
        <v>1</v>
      </c>
      <c r="H30" s="106" t="s">
        <v>820</v>
      </c>
      <c r="I30" s="108" t="s">
        <v>862</v>
      </c>
    </row>
    <row r="31" spans="1:9" ht="12.75" customHeight="1" x14ac:dyDescent="0.2">
      <c r="A31" s="104" t="s">
        <v>804</v>
      </c>
      <c r="B31" s="130">
        <v>0</v>
      </c>
      <c r="C31" s="130">
        <v>0</v>
      </c>
      <c r="D31" s="108"/>
      <c r="E31" s="108"/>
      <c r="F31" s="108">
        <v>1.5</v>
      </c>
      <c r="G31" s="108">
        <v>2</v>
      </c>
      <c r="H31" s="106" t="s">
        <v>821</v>
      </c>
      <c r="I31" s="108" t="s">
        <v>862</v>
      </c>
    </row>
    <row r="32" spans="1:9" ht="12.75" customHeight="1" x14ac:dyDescent="0.2">
      <c r="A32" s="104" t="s">
        <v>805</v>
      </c>
      <c r="B32" s="130">
        <v>0</v>
      </c>
      <c r="C32" s="130">
        <v>0</v>
      </c>
      <c r="D32" s="108"/>
      <c r="E32" s="108"/>
      <c r="F32" s="108">
        <v>1</v>
      </c>
      <c r="G32" s="108">
        <v>2</v>
      </c>
      <c r="H32" s="106" t="s">
        <v>819</v>
      </c>
      <c r="I32" s="108" t="s">
        <v>862</v>
      </c>
    </row>
    <row r="33" spans="1:9" ht="12.75" customHeight="1" x14ac:dyDescent="0.2">
      <c r="A33" s="104" t="s">
        <v>806</v>
      </c>
      <c r="B33" s="130">
        <v>0</v>
      </c>
      <c r="C33" s="130">
        <v>0</v>
      </c>
      <c r="D33" s="108"/>
      <c r="E33" s="108"/>
      <c r="F33" s="108">
        <v>0.5</v>
      </c>
      <c r="G33" s="108">
        <v>2</v>
      </c>
      <c r="H33" s="106" t="s">
        <v>819</v>
      </c>
      <c r="I33" s="108" t="s">
        <v>862</v>
      </c>
    </row>
    <row r="34" spans="1:9" ht="12.75" customHeight="1" x14ac:dyDescent="0.2">
      <c r="A34" s="104" t="s">
        <v>807</v>
      </c>
      <c r="B34" s="130">
        <v>0</v>
      </c>
      <c r="C34" s="130">
        <v>0</v>
      </c>
      <c r="D34" s="108"/>
      <c r="E34" s="108"/>
      <c r="F34" s="108">
        <v>1</v>
      </c>
      <c r="G34" s="108">
        <v>2</v>
      </c>
      <c r="H34" s="106" t="s">
        <v>819</v>
      </c>
      <c r="I34" s="108" t="s">
        <v>862</v>
      </c>
    </row>
    <row r="35" spans="1:9" ht="12.75" customHeight="1" x14ac:dyDescent="0.2">
      <c r="A35" s="104" t="s">
        <v>808</v>
      </c>
      <c r="B35" s="130">
        <v>0</v>
      </c>
      <c r="C35" s="130">
        <v>0</v>
      </c>
      <c r="D35" s="108"/>
      <c r="E35" s="108"/>
      <c r="F35" s="108">
        <v>1</v>
      </c>
      <c r="G35" s="108">
        <v>3</v>
      </c>
      <c r="H35" s="106" t="s">
        <v>819</v>
      </c>
      <c r="I35" s="108" t="s">
        <v>862</v>
      </c>
    </row>
    <row r="36" spans="1:9" ht="12.75" customHeight="1" x14ac:dyDescent="0.2">
      <c r="A36" s="104" t="s">
        <v>809</v>
      </c>
      <c r="B36" s="130">
        <v>0</v>
      </c>
      <c r="C36" s="130">
        <v>0</v>
      </c>
      <c r="D36" s="108"/>
      <c r="E36" s="108"/>
      <c r="F36" s="108">
        <v>0.3</v>
      </c>
      <c r="G36" s="108">
        <v>2</v>
      </c>
      <c r="H36" s="106" t="s">
        <v>819</v>
      </c>
      <c r="I36" s="108" t="s">
        <v>862</v>
      </c>
    </row>
    <row r="37" spans="1:9" ht="12.75" customHeight="1" x14ac:dyDescent="0.2">
      <c r="A37" s="104" t="s">
        <v>810</v>
      </c>
      <c r="B37" s="130">
        <v>0</v>
      </c>
      <c r="C37" s="130">
        <v>0</v>
      </c>
      <c r="D37" s="108"/>
      <c r="E37" s="108"/>
      <c r="F37" s="108">
        <v>0.5</v>
      </c>
      <c r="G37" s="108">
        <v>2</v>
      </c>
      <c r="H37" s="106" t="s">
        <v>819</v>
      </c>
      <c r="I37" s="108" t="s">
        <v>862</v>
      </c>
    </row>
    <row r="38" spans="1:9" ht="12.75" customHeight="1" x14ac:dyDescent="0.2">
      <c r="A38" s="104" t="s">
        <v>813</v>
      </c>
      <c r="B38" s="130">
        <v>0</v>
      </c>
      <c r="C38" s="130">
        <v>0</v>
      </c>
      <c r="D38" s="108"/>
      <c r="E38" s="108"/>
      <c r="F38" s="108"/>
      <c r="G38" s="108">
        <v>4</v>
      </c>
      <c r="H38" s="106" t="s">
        <v>822</v>
      </c>
      <c r="I38" s="108" t="s">
        <v>862</v>
      </c>
    </row>
    <row r="39" spans="1:9" ht="12.75" customHeight="1" x14ac:dyDescent="0.2">
      <c r="A39" s="104" t="s">
        <v>814</v>
      </c>
      <c r="B39" s="130">
        <v>0</v>
      </c>
      <c r="C39" s="130">
        <v>0</v>
      </c>
      <c r="D39" s="108"/>
      <c r="E39" s="108"/>
      <c r="F39" s="108">
        <v>0.75</v>
      </c>
      <c r="G39" s="108">
        <v>2</v>
      </c>
      <c r="H39" s="106" t="s">
        <v>823</v>
      </c>
      <c r="I39" s="108" t="s">
        <v>828</v>
      </c>
    </row>
    <row r="40" spans="1:9" ht="12.75" customHeight="1" x14ac:dyDescent="0.2">
      <c r="A40" s="104" t="s">
        <v>815</v>
      </c>
      <c r="B40" s="130">
        <v>0</v>
      </c>
      <c r="C40" s="130">
        <v>0</v>
      </c>
      <c r="D40" s="108"/>
      <c r="E40" s="108"/>
      <c r="F40" s="108"/>
      <c r="G40" s="108">
        <v>3</v>
      </c>
      <c r="H40" s="106" t="s">
        <v>822</v>
      </c>
      <c r="I40" s="108" t="s">
        <v>828</v>
      </c>
    </row>
    <row r="41" spans="1:9" ht="12.75" customHeight="1" x14ac:dyDescent="0.2">
      <c r="A41" s="104" t="s">
        <v>812</v>
      </c>
      <c r="B41" s="130">
        <v>0</v>
      </c>
      <c r="C41" s="130">
        <v>0</v>
      </c>
      <c r="D41" s="108">
        <v>20</v>
      </c>
      <c r="E41" s="108">
        <v>50</v>
      </c>
      <c r="F41" s="108"/>
      <c r="G41" s="108">
        <v>2</v>
      </c>
      <c r="H41" s="106" t="s">
        <v>824</v>
      </c>
      <c r="I41" s="108" t="s">
        <v>862</v>
      </c>
    </row>
    <row r="42" spans="1:9" ht="12.75" customHeight="1" x14ac:dyDescent="0.2">
      <c r="A42" s="104" t="s">
        <v>816</v>
      </c>
      <c r="B42" s="130">
        <v>0</v>
      </c>
      <c r="C42" s="130">
        <v>0</v>
      </c>
      <c r="D42" s="108"/>
      <c r="E42" s="108"/>
      <c r="F42" s="108">
        <v>1</v>
      </c>
      <c r="G42" s="108">
        <v>3</v>
      </c>
      <c r="H42" s="106" t="s">
        <v>822</v>
      </c>
      <c r="I42" s="108" t="s">
        <v>862</v>
      </c>
    </row>
    <row r="43" spans="1:9" ht="12.75" customHeight="1" x14ac:dyDescent="0.2">
      <c r="A43" s="104" t="s">
        <v>817</v>
      </c>
      <c r="B43" s="130">
        <v>0</v>
      </c>
      <c r="C43" s="130">
        <v>0</v>
      </c>
      <c r="D43" s="108"/>
      <c r="E43" s="108"/>
      <c r="F43" s="108">
        <v>1.5</v>
      </c>
      <c r="G43" s="108">
        <v>4</v>
      </c>
      <c r="H43" s="106" t="s">
        <v>822</v>
      </c>
      <c r="I43" s="108" t="s">
        <v>828</v>
      </c>
    </row>
    <row r="44" spans="1:9" ht="12.75" customHeight="1" x14ac:dyDescent="0.2">
      <c r="A44" s="104" t="s">
        <v>907</v>
      </c>
      <c r="B44" s="130">
        <v>0</v>
      </c>
      <c r="C44" s="130">
        <v>0</v>
      </c>
      <c r="D44" s="108">
        <v>25</v>
      </c>
      <c r="E44" s="108">
        <v>50</v>
      </c>
      <c r="F44" s="108"/>
      <c r="G44" s="108">
        <v>2</v>
      </c>
      <c r="H44" s="106" t="s">
        <v>825</v>
      </c>
      <c r="I44" s="108" t="s">
        <v>862</v>
      </c>
    </row>
    <row r="45" spans="1:9" ht="12.75" customHeight="1" x14ac:dyDescent="0.2">
      <c r="A45" s="104" t="s">
        <v>906</v>
      </c>
      <c r="B45" s="130">
        <v>0</v>
      </c>
      <c r="C45" s="130">
        <v>0</v>
      </c>
      <c r="D45" s="108">
        <v>50</v>
      </c>
      <c r="E45" s="108"/>
      <c r="F45" s="108"/>
      <c r="G45" s="108">
        <v>2</v>
      </c>
      <c r="H45" s="106" t="s">
        <v>826</v>
      </c>
      <c r="I45" s="108" t="s">
        <v>862</v>
      </c>
    </row>
    <row r="46" spans="1:9" ht="12.75" customHeight="1" x14ac:dyDescent="0.2">
      <c r="A46" s="104" t="s">
        <v>818</v>
      </c>
      <c r="B46" s="130">
        <v>0</v>
      </c>
      <c r="C46" s="130">
        <v>0</v>
      </c>
      <c r="D46" s="95"/>
      <c r="F46" s="95">
        <v>0.5</v>
      </c>
      <c r="G46" s="95">
        <v>2</v>
      </c>
      <c r="I46" s="108" t="s">
        <v>862</v>
      </c>
    </row>
    <row r="47" spans="1:9" ht="12.75" customHeight="1" x14ac:dyDescent="0.2">
      <c r="A47" s="104" t="s">
        <v>769</v>
      </c>
      <c r="B47" s="108">
        <v>0.5</v>
      </c>
      <c r="C47" s="108">
        <v>0.2</v>
      </c>
      <c r="G47" s="108">
        <v>2</v>
      </c>
      <c r="H47" s="106" t="s">
        <v>819</v>
      </c>
      <c r="I47" s="108" t="s">
        <v>862</v>
      </c>
    </row>
    <row r="48" spans="1:9" ht="12.75" customHeight="1" x14ac:dyDescent="0.2">
      <c r="A48" s="104" t="s">
        <v>768</v>
      </c>
      <c r="B48" s="108">
        <v>0.5</v>
      </c>
      <c r="C48" s="108">
        <v>0.15</v>
      </c>
      <c r="G48" s="108">
        <v>2</v>
      </c>
      <c r="H48" s="106" t="s">
        <v>819</v>
      </c>
      <c r="I48" s="108" t="s">
        <v>862</v>
      </c>
    </row>
    <row r="49" spans="1:9" ht="12.75" customHeight="1" x14ac:dyDescent="0.2">
      <c r="A49" s="104" t="s">
        <v>770</v>
      </c>
      <c r="B49" s="108">
        <v>0.15</v>
      </c>
      <c r="C49" s="108">
        <f>B49</f>
        <v>0.15</v>
      </c>
      <c r="D49" s="108"/>
      <c r="E49" s="108"/>
      <c r="F49" s="108">
        <v>0.7</v>
      </c>
      <c r="G49" s="108">
        <v>2</v>
      </c>
      <c r="H49" s="106" t="s">
        <v>819</v>
      </c>
      <c r="I49" s="108" t="s">
        <v>828</v>
      </c>
    </row>
    <row r="50" spans="1:9" ht="12.75" customHeight="1" x14ac:dyDescent="0.2">
      <c r="A50" s="104" t="s">
        <v>767</v>
      </c>
      <c r="B50" s="108">
        <v>0.5</v>
      </c>
      <c r="C50" s="108">
        <v>0.15</v>
      </c>
      <c r="G50" s="108">
        <v>2</v>
      </c>
      <c r="H50" s="106" t="s">
        <v>819</v>
      </c>
      <c r="I50" s="108" t="s">
        <v>862</v>
      </c>
    </row>
    <row r="51" spans="1:9" ht="12.75" customHeight="1" x14ac:dyDescent="0.2">
      <c r="A51" s="104" t="s">
        <v>771</v>
      </c>
      <c r="B51" s="108">
        <v>0.5</v>
      </c>
      <c r="C51" s="108">
        <v>0.15</v>
      </c>
      <c r="G51" s="108">
        <v>1</v>
      </c>
      <c r="H51" s="106" t="s">
        <v>644</v>
      </c>
      <c r="I51" s="108" t="s">
        <v>862</v>
      </c>
    </row>
    <row r="52" spans="1:9" ht="12.75" customHeight="1" x14ac:dyDescent="0.2">
      <c r="A52" s="104" t="s">
        <v>772</v>
      </c>
      <c r="B52" s="108">
        <v>0.5</v>
      </c>
      <c r="C52" s="108">
        <v>0.15</v>
      </c>
      <c r="G52" s="108">
        <v>1</v>
      </c>
      <c r="H52" s="106" t="s">
        <v>644</v>
      </c>
      <c r="I52" s="108" t="s">
        <v>862</v>
      </c>
    </row>
    <row r="53" spans="1:9" ht="12.75" customHeight="1" x14ac:dyDescent="0.2">
      <c r="A53" s="104" t="s">
        <v>773</v>
      </c>
      <c r="B53" s="108">
        <v>0.5</v>
      </c>
      <c r="C53" s="108">
        <v>0.15</v>
      </c>
      <c r="G53" s="108">
        <v>1</v>
      </c>
      <c r="H53" s="106" t="s">
        <v>644</v>
      </c>
      <c r="I53" s="108" t="s">
        <v>862</v>
      </c>
    </row>
    <row r="54" spans="1:9" ht="12.75" customHeight="1" x14ac:dyDescent="0.2">
      <c r="A54" s="104" t="s">
        <v>774</v>
      </c>
      <c r="B54" s="108">
        <v>0.15</v>
      </c>
      <c r="C54" s="108">
        <f>B54</f>
        <v>0.15</v>
      </c>
      <c r="G54" s="108">
        <v>1</v>
      </c>
      <c r="H54" s="106" t="s">
        <v>644</v>
      </c>
      <c r="I54" s="108" t="s">
        <v>862</v>
      </c>
    </row>
    <row r="55" spans="1:9" ht="12.75" customHeight="1" x14ac:dyDescent="0.2">
      <c r="A55" s="104" t="s">
        <v>775</v>
      </c>
      <c r="B55" s="108">
        <v>0.15</v>
      </c>
      <c r="C55" s="108">
        <f t="shared" ref="C55:C60" si="0">B55</f>
        <v>0.15</v>
      </c>
      <c r="G55" s="108">
        <v>2</v>
      </c>
      <c r="H55" s="106" t="s">
        <v>667</v>
      </c>
      <c r="I55" s="108" t="s">
        <v>828</v>
      </c>
    </row>
    <row r="56" spans="1:9" ht="12.75" customHeight="1" x14ac:dyDescent="0.2">
      <c r="A56" s="104" t="s">
        <v>895</v>
      </c>
      <c r="B56" s="108">
        <v>0</v>
      </c>
      <c r="C56" s="108">
        <v>0</v>
      </c>
      <c r="G56" s="108">
        <v>1</v>
      </c>
      <c r="H56" s="106" t="s">
        <v>819</v>
      </c>
      <c r="I56" s="108" t="s">
        <v>862</v>
      </c>
    </row>
    <row r="57" spans="1:9" ht="12.75" customHeight="1" x14ac:dyDescent="0.2">
      <c r="A57" s="104" t="s">
        <v>777</v>
      </c>
      <c r="B57" s="108">
        <v>0.15</v>
      </c>
      <c r="C57" s="108">
        <f t="shared" si="0"/>
        <v>0.15</v>
      </c>
      <c r="G57" s="108">
        <v>1</v>
      </c>
      <c r="H57" s="106" t="s">
        <v>644</v>
      </c>
      <c r="I57" s="108" t="s">
        <v>862</v>
      </c>
    </row>
    <row r="58" spans="1:9" ht="12.75" customHeight="1" x14ac:dyDescent="0.2">
      <c r="A58" s="104" t="s">
        <v>776</v>
      </c>
      <c r="B58" s="108">
        <v>0.15</v>
      </c>
      <c r="C58" s="108">
        <f t="shared" si="0"/>
        <v>0.15</v>
      </c>
      <c r="G58" s="108">
        <v>1</v>
      </c>
      <c r="H58" s="106" t="s">
        <v>644</v>
      </c>
      <c r="I58" s="108" t="s">
        <v>862</v>
      </c>
    </row>
    <row r="59" spans="1:9" ht="12.75" customHeight="1" x14ac:dyDescent="0.2">
      <c r="A59" s="104" t="s">
        <v>779</v>
      </c>
      <c r="B59" s="108">
        <v>0.15</v>
      </c>
      <c r="C59" s="108">
        <f t="shared" si="0"/>
        <v>0.15</v>
      </c>
      <c r="G59" s="108">
        <v>1</v>
      </c>
      <c r="H59" s="106" t="s">
        <v>819</v>
      </c>
      <c r="I59" s="108" t="s">
        <v>862</v>
      </c>
    </row>
    <row r="60" spans="1:9" ht="12.75" customHeight="1" x14ac:dyDescent="0.2">
      <c r="A60" s="104" t="s">
        <v>778</v>
      </c>
      <c r="B60" s="108">
        <v>0.15</v>
      </c>
      <c r="C60" s="108">
        <f t="shared" si="0"/>
        <v>0.15</v>
      </c>
      <c r="G60" s="108">
        <v>2</v>
      </c>
      <c r="H60" s="106" t="s">
        <v>819</v>
      </c>
      <c r="I60" s="108" t="s">
        <v>862</v>
      </c>
    </row>
    <row r="61" spans="1:9" ht="12.75" customHeight="1" x14ac:dyDescent="0.2">
      <c r="A61" s="104" t="s">
        <v>780</v>
      </c>
      <c r="B61" s="108">
        <v>0.5</v>
      </c>
      <c r="C61" s="108">
        <v>0.15</v>
      </c>
      <c r="G61" s="108">
        <v>1</v>
      </c>
      <c r="H61" s="106" t="s">
        <v>644</v>
      </c>
      <c r="I61" s="108" t="s">
        <v>862</v>
      </c>
    </row>
    <row r="62" spans="1:9" ht="12.75" customHeight="1" x14ac:dyDescent="0.2">
      <c r="A62" s="104" t="s">
        <v>950</v>
      </c>
      <c r="B62" s="108">
        <v>0.5</v>
      </c>
      <c r="C62" s="108">
        <f t="shared" ref="C62:C75" si="1">B62</f>
        <v>0.5</v>
      </c>
      <c r="G62" s="108">
        <v>1</v>
      </c>
      <c r="H62" s="106" t="s">
        <v>644</v>
      </c>
      <c r="I62" s="108" t="s">
        <v>862</v>
      </c>
    </row>
    <row r="63" spans="1:9" ht="12.75" customHeight="1" x14ac:dyDescent="0.2">
      <c r="A63" s="104" t="s">
        <v>796</v>
      </c>
      <c r="B63" s="108">
        <v>0.15</v>
      </c>
      <c r="C63" s="108">
        <f t="shared" si="1"/>
        <v>0.15</v>
      </c>
      <c r="G63" s="108">
        <v>2</v>
      </c>
      <c r="H63" s="106" t="s">
        <v>819</v>
      </c>
      <c r="I63" s="108" t="s">
        <v>862</v>
      </c>
    </row>
    <row r="64" spans="1:9" ht="12.75" customHeight="1" x14ac:dyDescent="0.2">
      <c r="A64" s="104" t="s">
        <v>787</v>
      </c>
      <c r="B64" s="108">
        <v>0.15</v>
      </c>
      <c r="C64" s="108">
        <f t="shared" si="1"/>
        <v>0.15</v>
      </c>
      <c r="G64" s="108">
        <v>2</v>
      </c>
      <c r="H64" s="106" t="s">
        <v>644</v>
      </c>
      <c r="I64" s="108" t="s">
        <v>862</v>
      </c>
    </row>
    <row r="65" spans="1:9" ht="12.75" customHeight="1" x14ac:dyDescent="0.2">
      <c r="A65" s="104" t="s">
        <v>788</v>
      </c>
      <c r="B65" s="108">
        <v>0.15</v>
      </c>
      <c r="C65" s="108">
        <f t="shared" si="1"/>
        <v>0.15</v>
      </c>
      <c r="G65" s="108">
        <v>1</v>
      </c>
      <c r="H65" s="106" t="s">
        <v>644</v>
      </c>
      <c r="I65" s="108" t="s">
        <v>862</v>
      </c>
    </row>
    <row r="66" spans="1:9" ht="12.75" customHeight="1" x14ac:dyDescent="0.2">
      <c r="A66" s="104" t="s">
        <v>789</v>
      </c>
      <c r="B66" s="108">
        <v>0.15</v>
      </c>
      <c r="C66" s="108">
        <f t="shared" si="1"/>
        <v>0.15</v>
      </c>
      <c r="G66" s="108">
        <v>1</v>
      </c>
      <c r="H66" s="106" t="s">
        <v>644</v>
      </c>
      <c r="I66" s="108" t="s">
        <v>828</v>
      </c>
    </row>
    <row r="67" spans="1:9" ht="12.75" customHeight="1" x14ac:dyDescent="0.2">
      <c r="A67" s="104" t="s">
        <v>952</v>
      </c>
      <c r="B67" s="108">
        <v>0</v>
      </c>
      <c r="C67" s="108">
        <v>0</v>
      </c>
      <c r="G67" s="108">
        <v>2</v>
      </c>
      <c r="H67" s="106" t="s">
        <v>687</v>
      </c>
      <c r="I67" s="108" t="s">
        <v>862</v>
      </c>
    </row>
    <row r="68" spans="1:9" ht="12.75" customHeight="1" x14ac:dyDescent="0.2">
      <c r="A68" s="104" t="s">
        <v>790</v>
      </c>
      <c r="B68" s="108">
        <v>0.15</v>
      </c>
      <c r="C68" s="108">
        <f t="shared" si="1"/>
        <v>0.15</v>
      </c>
      <c r="G68" s="108">
        <v>3</v>
      </c>
      <c r="H68" s="106" t="s">
        <v>819</v>
      </c>
      <c r="I68" s="108" t="s">
        <v>828</v>
      </c>
    </row>
    <row r="69" spans="1:9" ht="12.75" customHeight="1" x14ac:dyDescent="0.2">
      <c r="A69" s="104" t="s">
        <v>909</v>
      </c>
      <c r="B69" s="108">
        <v>0.15</v>
      </c>
      <c r="C69" s="108">
        <f t="shared" si="1"/>
        <v>0.15</v>
      </c>
      <c r="G69" s="108">
        <v>2</v>
      </c>
      <c r="H69" s="106" t="s">
        <v>819</v>
      </c>
      <c r="I69" s="108" t="s">
        <v>862</v>
      </c>
    </row>
    <row r="70" spans="1:9" ht="12.75" customHeight="1" x14ac:dyDescent="0.2">
      <c r="A70" s="104" t="s">
        <v>791</v>
      </c>
      <c r="B70" s="108">
        <v>0.15</v>
      </c>
      <c r="C70" s="108">
        <f t="shared" si="1"/>
        <v>0.15</v>
      </c>
      <c r="G70" s="108">
        <v>1</v>
      </c>
      <c r="H70" s="106" t="s">
        <v>819</v>
      </c>
      <c r="I70" s="108" t="s">
        <v>862</v>
      </c>
    </row>
    <row r="71" spans="1:9" ht="12.75" customHeight="1" x14ac:dyDescent="0.2">
      <c r="A71" s="104" t="s">
        <v>792</v>
      </c>
      <c r="B71" s="108">
        <v>0.15</v>
      </c>
      <c r="C71" s="108">
        <f t="shared" si="1"/>
        <v>0.15</v>
      </c>
      <c r="G71" s="108">
        <v>2</v>
      </c>
      <c r="H71" s="106" t="s">
        <v>667</v>
      </c>
      <c r="I71" s="108" t="s">
        <v>862</v>
      </c>
    </row>
    <row r="72" spans="1:9" ht="12.75" customHeight="1" x14ac:dyDescent="0.2">
      <c r="A72" s="104" t="s">
        <v>951</v>
      </c>
      <c r="B72" s="108">
        <v>0.15</v>
      </c>
      <c r="C72" s="108">
        <f t="shared" si="1"/>
        <v>0.15</v>
      </c>
      <c r="G72" s="108">
        <v>2</v>
      </c>
      <c r="H72" s="106" t="s">
        <v>819</v>
      </c>
      <c r="I72" s="108" t="s">
        <v>862</v>
      </c>
    </row>
    <row r="73" spans="1:9" ht="12.75" customHeight="1" x14ac:dyDescent="0.2">
      <c r="A73" s="104" t="s">
        <v>793</v>
      </c>
      <c r="B73" s="108">
        <v>0.15</v>
      </c>
      <c r="C73" s="108">
        <f t="shared" si="1"/>
        <v>0.15</v>
      </c>
      <c r="G73" s="108">
        <v>1</v>
      </c>
      <c r="H73" s="106" t="s">
        <v>819</v>
      </c>
      <c r="I73" s="108" t="s">
        <v>862</v>
      </c>
    </row>
    <row r="74" spans="1:9" ht="12.75" customHeight="1" x14ac:dyDescent="0.2">
      <c r="A74" s="104" t="s">
        <v>794</v>
      </c>
      <c r="B74" s="108">
        <v>0.5</v>
      </c>
      <c r="C74" s="108">
        <v>0.15</v>
      </c>
      <c r="G74" s="108">
        <v>1</v>
      </c>
      <c r="H74" s="106" t="s">
        <v>644</v>
      </c>
      <c r="I74" s="108" t="s">
        <v>862</v>
      </c>
    </row>
    <row r="75" spans="1:9" ht="12.75" customHeight="1" x14ac:dyDescent="0.2">
      <c r="A75" s="104" t="s">
        <v>795</v>
      </c>
      <c r="B75" s="108">
        <v>0.15</v>
      </c>
      <c r="C75" s="108">
        <f t="shared" si="1"/>
        <v>0.15</v>
      </c>
      <c r="G75" s="108">
        <v>2</v>
      </c>
      <c r="H75" s="106" t="s">
        <v>667</v>
      </c>
      <c r="I75" s="108" t="s">
        <v>862</v>
      </c>
    </row>
    <row r="76" spans="1:9" ht="12.75" customHeight="1" x14ac:dyDescent="0.2">
      <c r="A76" s="104" t="s">
        <v>781</v>
      </c>
      <c r="B76" s="108">
        <v>0.5</v>
      </c>
      <c r="C76" s="108">
        <v>0.15</v>
      </c>
      <c r="G76" s="108">
        <v>1</v>
      </c>
      <c r="H76" s="106" t="s">
        <v>819</v>
      </c>
      <c r="I76" s="108" t="s">
        <v>862</v>
      </c>
    </row>
    <row r="77" spans="1:9" ht="12.75" customHeight="1" x14ac:dyDescent="0.2">
      <c r="A77" s="104" t="s">
        <v>782</v>
      </c>
      <c r="B77" s="108">
        <v>0.5</v>
      </c>
      <c r="C77" s="108">
        <v>0.15</v>
      </c>
      <c r="G77" s="108">
        <v>1</v>
      </c>
      <c r="H77" s="106" t="s">
        <v>644</v>
      </c>
      <c r="I77" s="108" t="s">
        <v>862</v>
      </c>
    </row>
    <row r="78" spans="1:9" ht="12.75" customHeight="1" x14ac:dyDescent="0.2">
      <c r="A78" s="104" t="s">
        <v>783</v>
      </c>
      <c r="B78" s="108">
        <v>0.15</v>
      </c>
      <c r="C78" s="108">
        <f t="shared" ref="C78:C85" si="2">B78</f>
        <v>0.15</v>
      </c>
      <c r="G78" s="108">
        <v>1</v>
      </c>
      <c r="H78" s="106" t="s">
        <v>819</v>
      </c>
      <c r="I78" s="108" t="s">
        <v>862</v>
      </c>
    </row>
    <row r="79" spans="1:9" ht="12.75" customHeight="1" x14ac:dyDescent="0.2">
      <c r="A79" s="104" t="s">
        <v>784</v>
      </c>
      <c r="B79" s="108">
        <v>0.15</v>
      </c>
      <c r="C79" s="108">
        <f t="shared" si="2"/>
        <v>0.15</v>
      </c>
      <c r="G79" s="108">
        <v>1</v>
      </c>
      <c r="H79" s="106" t="s">
        <v>644</v>
      </c>
      <c r="I79" s="108" t="s">
        <v>862</v>
      </c>
    </row>
    <row r="80" spans="1:9" ht="12.75" customHeight="1" x14ac:dyDescent="0.2">
      <c r="A80" s="104" t="s">
        <v>785</v>
      </c>
      <c r="B80" s="108">
        <v>0.15</v>
      </c>
      <c r="C80" s="108">
        <f t="shared" si="2"/>
        <v>0.15</v>
      </c>
      <c r="G80" s="108">
        <v>1</v>
      </c>
      <c r="H80" s="106" t="s">
        <v>644</v>
      </c>
      <c r="I80" s="108" t="s">
        <v>862</v>
      </c>
    </row>
    <row r="81" spans="1:9" ht="12.75" customHeight="1" x14ac:dyDescent="0.2">
      <c r="A81" s="104" t="s">
        <v>786</v>
      </c>
      <c r="B81" s="108">
        <v>0.15</v>
      </c>
      <c r="C81" s="108">
        <f t="shared" si="2"/>
        <v>0.15</v>
      </c>
      <c r="G81" s="108">
        <v>1</v>
      </c>
      <c r="H81" s="106" t="s">
        <v>644</v>
      </c>
      <c r="I81" s="108" t="s">
        <v>862</v>
      </c>
    </row>
    <row r="82" spans="1:9" ht="12.75" customHeight="1" x14ac:dyDescent="0.2">
      <c r="A82" s="104" t="s">
        <v>859</v>
      </c>
      <c r="B82" s="108">
        <v>0.15</v>
      </c>
      <c r="C82" s="108">
        <f t="shared" si="2"/>
        <v>0.15</v>
      </c>
      <c r="G82" s="108">
        <v>1</v>
      </c>
      <c r="H82" s="106" t="s">
        <v>644</v>
      </c>
      <c r="I82" s="108" t="s">
        <v>862</v>
      </c>
    </row>
    <row r="83" spans="1:9" ht="12.75" customHeight="1" x14ac:dyDescent="0.2">
      <c r="A83" s="104" t="s">
        <v>798</v>
      </c>
      <c r="B83" s="108">
        <v>0.4</v>
      </c>
      <c r="C83" s="108">
        <f t="shared" si="2"/>
        <v>0.4</v>
      </c>
      <c r="D83" s="108"/>
      <c r="E83" s="108"/>
      <c r="F83" s="108">
        <v>0.5</v>
      </c>
      <c r="G83" s="108">
        <v>2</v>
      </c>
      <c r="H83" s="106" t="s">
        <v>644</v>
      </c>
      <c r="I83" s="108" t="s">
        <v>862</v>
      </c>
    </row>
    <row r="84" spans="1:9" ht="12.75" customHeight="1" x14ac:dyDescent="0.2">
      <c r="A84" s="104" t="s">
        <v>799</v>
      </c>
      <c r="B84" s="108">
        <v>0.4</v>
      </c>
      <c r="C84" s="108">
        <f t="shared" si="2"/>
        <v>0.4</v>
      </c>
      <c r="D84" s="108"/>
      <c r="E84" s="108"/>
      <c r="F84" s="108">
        <v>0.6</v>
      </c>
      <c r="G84" s="108">
        <v>2</v>
      </c>
      <c r="H84" s="106" t="s">
        <v>819</v>
      </c>
      <c r="I84" s="108" t="s">
        <v>862</v>
      </c>
    </row>
    <row r="85" spans="1:9" ht="12.75" customHeight="1" x14ac:dyDescent="0.2">
      <c r="A85" s="104" t="s">
        <v>802</v>
      </c>
      <c r="B85" s="108">
        <v>0.3</v>
      </c>
      <c r="C85" s="108">
        <f t="shared" si="2"/>
        <v>0.3</v>
      </c>
      <c r="G85" s="108">
        <v>2</v>
      </c>
      <c r="H85" s="106" t="s">
        <v>819</v>
      </c>
      <c r="I85" s="108" t="s">
        <v>862</v>
      </c>
    </row>
    <row r="86" spans="1:9" ht="12.75" customHeight="1" x14ac:dyDescent="0.2">
      <c r="A86" s="104" t="s">
        <v>797</v>
      </c>
      <c r="B86" s="108">
        <v>0.25</v>
      </c>
      <c r="C86" s="108">
        <v>0.15</v>
      </c>
      <c r="G86" s="108">
        <v>1</v>
      </c>
      <c r="H86" s="106" t="s">
        <v>644</v>
      </c>
      <c r="I86" s="108" t="s">
        <v>862</v>
      </c>
    </row>
    <row r="87" spans="1:9" ht="12.75" customHeight="1" x14ac:dyDescent="0.2">
      <c r="A87" s="104" t="s">
        <v>800</v>
      </c>
      <c r="B87" s="108">
        <v>0.25</v>
      </c>
      <c r="C87" s="108">
        <v>0.15</v>
      </c>
      <c r="D87" s="108"/>
      <c r="E87" s="108"/>
      <c r="F87" s="108">
        <v>0.9</v>
      </c>
      <c r="G87" s="108">
        <v>2</v>
      </c>
      <c r="H87" s="106" t="s">
        <v>819</v>
      </c>
      <c r="I87" s="108" t="s">
        <v>862</v>
      </c>
    </row>
    <row r="88" spans="1:9" ht="12.75" customHeight="1" x14ac:dyDescent="0.2">
      <c r="A88" s="104" t="s">
        <v>1041</v>
      </c>
      <c r="B88" s="108">
        <v>0.25</v>
      </c>
      <c r="C88" s="108">
        <v>0.2</v>
      </c>
      <c r="G88" s="108">
        <v>2</v>
      </c>
      <c r="H88" s="106" t="s">
        <v>819</v>
      </c>
      <c r="I88" s="108" t="s">
        <v>862</v>
      </c>
    </row>
    <row r="89" spans="1:9" ht="12.75" customHeight="1" x14ac:dyDescent="0.2">
      <c r="A89" s="104" t="s">
        <v>801</v>
      </c>
      <c r="B89" s="108">
        <v>0.25</v>
      </c>
      <c r="C89" s="108">
        <v>0.2</v>
      </c>
      <c r="G89" s="108">
        <v>1</v>
      </c>
      <c r="H89" s="106" t="s">
        <v>644</v>
      </c>
      <c r="I89" s="108" t="s">
        <v>862</v>
      </c>
    </row>
    <row r="90" spans="1:9" ht="12.75" customHeight="1" x14ac:dyDescent="0.2">
      <c r="A90" s="104" t="s">
        <v>848</v>
      </c>
      <c r="B90" s="108">
        <v>1.07</v>
      </c>
      <c r="C90" s="108">
        <v>0.15</v>
      </c>
      <c r="G90" s="108">
        <v>1</v>
      </c>
      <c r="H90" s="106" t="s">
        <v>819</v>
      </c>
      <c r="I90" s="108" t="s">
        <v>862</v>
      </c>
    </row>
    <row r="91" spans="1:9" ht="12.75" customHeight="1" x14ac:dyDescent="0.2">
      <c r="A91" s="104" t="s">
        <v>849</v>
      </c>
      <c r="B91" s="108">
        <v>1.5</v>
      </c>
      <c r="C91" s="108">
        <v>0.15</v>
      </c>
      <c r="G91" s="108">
        <v>2</v>
      </c>
      <c r="H91" s="106" t="s">
        <v>644</v>
      </c>
      <c r="I91" s="108" t="s">
        <v>862</v>
      </c>
    </row>
    <row r="92" spans="1:9" ht="12.75" customHeight="1" x14ac:dyDescent="0.2">
      <c r="A92" s="104" t="s">
        <v>850</v>
      </c>
      <c r="B92" s="108">
        <v>0.68</v>
      </c>
      <c r="C92" s="108">
        <v>0.15</v>
      </c>
      <c r="G92" s="108">
        <v>1</v>
      </c>
      <c r="H92" s="106" t="s">
        <v>819</v>
      </c>
      <c r="I92" s="108" t="s">
        <v>862</v>
      </c>
    </row>
    <row r="93" spans="1:9" ht="12.75" customHeight="1" x14ac:dyDescent="0.2">
      <c r="A93" s="104" t="s">
        <v>851</v>
      </c>
      <c r="B93" s="108">
        <v>0.68</v>
      </c>
      <c r="C93" s="108">
        <v>0.15</v>
      </c>
      <c r="G93" s="108">
        <v>1</v>
      </c>
      <c r="H93" s="106" t="s">
        <v>819</v>
      </c>
      <c r="I93" s="108" t="s">
        <v>862</v>
      </c>
    </row>
    <row r="94" spans="1:9" ht="12.75" customHeight="1" x14ac:dyDescent="0.2">
      <c r="A94" s="104" t="s">
        <v>852</v>
      </c>
      <c r="B94" s="108">
        <v>0.5</v>
      </c>
      <c r="C94" s="108">
        <v>0.15</v>
      </c>
      <c r="G94" s="108">
        <v>2</v>
      </c>
      <c r="H94" s="106" t="s">
        <v>687</v>
      </c>
      <c r="I94" s="108" t="s">
        <v>862</v>
      </c>
    </row>
    <row r="95" spans="1:9" ht="12.75" customHeight="1" x14ac:dyDescent="0.2">
      <c r="A95" s="104" t="s">
        <v>853</v>
      </c>
      <c r="B95" s="108">
        <v>0.15</v>
      </c>
      <c r="C95" s="108">
        <f>B95</f>
        <v>0.15</v>
      </c>
      <c r="G95" s="108">
        <v>2</v>
      </c>
      <c r="H95" s="106" t="s">
        <v>819</v>
      </c>
      <c r="I95" s="108" t="s">
        <v>862</v>
      </c>
    </row>
    <row r="96" spans="1:9" ht="12.75" customHeight="1" x14ac:dyDescent="0.2">
      <c r="A96" s="104" t="s">
        <v>854</v>
      </c>
      <c r="B96" s="108">
        <v>0.15</v>
      </c>
      <c r="C96" s="108">
        <f>B96</f>
        <v>0.15</v>
      </c>
      <c r="G96" s="108">
        <v>2</v>
      </c>
      <c r="H96" s="106" t="s">
        <v>819</v>
      </c>
      <c r="I96" s="108" t="s">
        <v>862</v>
      </c>
    </row>
    <row r="97" spans="1:9" ht="12.75" customHeight="1" x14ac:dyDescent="0.2">
      <c r="A97" s="104" t="s">
        <v>855</v>
      </c>
      <c r="B97" s="108">
        <v>0.5</v>
      </c>
      <c r="C97" s="108">
        <v>0.15</v>
      </c>
      <c r="G97" s="108">
        <v>1</v>
      </c>
      <c r="H97" s="106" t="s">
        <v>644</v>
      </c>
      <c r="I97" s="108" t="s">
        <v>862</v>
      </c>
    </row>
    <row r="98" spans="1:9" ht="12.75" customHeight="1" x14ac:dyDescent="0.2">
      <c r="A98" s="104" t="s">
        <v>856</v>
      </c>
      <c r="B98" s="108">
        <v>0.5</v>
      </c>
      <c r="C98" s="108">
        <v>0.15</v>
      </c>
      <c r="G98" s="108">
        <v>1</v>
      </c>
      <c r="H98" s="106" t="s">
        <v>727</v>
      </c>
      <c r="I98" s="108" t="s">
        <v>862</v>
      </c>
    </row>
    <row r="99" spans="1:9" ht="12.75" customHeight="1" x14ac:dyDescent="0.2">
      <c r="A99" s="104" t="s">
        <v>857</v>
      </c>
      <c r="B99" s="108">
        <v>0.5</v>
      </c>
      <c r="C99" s="108">
        <v>0.15</v>
      </c>
      <c r="G99" s="108">
        <v>2</v>
      </c>
      <c r="H99" s="106" t="s">
        <v>718</v>
      </c>
      <c r="I99" s="108" t="s">
        <v>862</v>
      </c>
    </row>
    <row r="100" spans="1:9" ht="12.75" customHeight="1" x14ac:dyDescent="0.2">
      <c r="A100" s="104" t="s">
        <v>858</v>
      </c>
      <c r="B100" s="108">
        <v>0.15</v>
      </c>
      <c r="C100" s="108">
        <f>B100</f>
        <v>0.15</v>
      </c>
      <c r="G100" s="108">
        <v>2</v>
      </c>
      <c r="H100" s="106" t="s">
        <v>718</v>
      </c>
      <c r="I100" s="108" t="s">
        <v>862</v>
      </c>
    </row>
    <row r="101" spans="1:9" ht="12.75" customHeight="1" x14ac:dyDescent="0.2">
      <c r="A101" s="104" t="s">
        <v>858</v>
      </c>
      <c r="B101" s="108">
        <v>0</v>
      </c>
      <c r="C101" s="108">
        <v>0</v>
      </c>
      <c r="G101" s="108"/>
      <c r="I101" s="108" t="s">
        <v>862</v>
      </c>
    </row>
    <row r="102" spans="1:9" ht="12.75" customHeight="1" x14ac:dyDescent="0.2">
      <c r="A102" s="104" t="s">
        <v>131</v>
      </c>
      <c r="B102" s="108">
        <v>0</v>
      </c>
      <c r="C102" s="108">
        <v>0</v>
      </c>
      <c r="G102" s="106">
        <v>0</v>
      </c>
      <c r="H102" s="106">
        <v>0</v>
      </c>
      <c r="I102" s="108" t="s">
        <v>828</v>
      </c>
    </row>
    <row r="103" spans="1:9" ht="12.75" customHeight="1" x14ac:dyDescent="0.2">
      <c r="I103" s="108"/>
    </row>
    <row r="104" spans="1:9" ht="12.75" customHeight="1" x14ac:dyDescent="0.2">
      <c r="A104" s="114" t="s">
        <v>868</v>
      </c>
    </row>
    <row r="105" spans="1:9" ht="12.75" customHeight="1" x14ac:dyDescent="0.2">
      <c r="A105" s="118" t="s">
        <v>870</v>
      </c>
    </row>
    <row r="106" spans="1:9" ht="12.75" customHeight="1" x14ac:dyDescent="0.2">
      <c r="A106" s="114" t="s">
        <v>869</v>
      </c>
    </row>
    <row r="107" spans="1:9" ht="12.75" customHeight="1" x14ac:dyDescent="0.2">
      <c r="A107" s="117" t="s">
        <v>865</v>
      </c>
    </row>
    <row r="108" spans="1:9" ht="12.75" customHeight="1" x14ac:dyDescent="0.2">
      <c r="A108" s="117" t="s">
        <v>866</v>
      </c>
    </row>
    <row r="109" spans="1:9" ht="12.75" customHeight="1" x14ac:dyDescent="0.2">
      <c r="A109" s="117" t="s">
        <v>867</v>
      </c>
      <c r="B109" s="107"/>
      <c r="C109" s="107"/>
    </row>
    <row r="110" spans="1:9" ht="12.75" customHeight="1" x14ac:dyDescent="0.2">
      <c r="A110" s="117" t="s">
        <v>871</v>
      </c>
      <c r="B110" s="107"/>
      <c r="C110" s="107"/>
    </row>
    <row r="111" spans="1:9" ht="12.75" customHeight="1" x14ac:dyDescent="0.2">
      <c r="A111" s="107"/>
      <c r="B111" s="107"/>
      <c r="C111" s="107"/>
    </row>
    <row r="112" spans="1:9" ht="12.75" customHeight="1" x14ac:dyDescent="0.2">
      <c r="A112" s="107"/>
      <c r="B112" s="107"/>
      <c r="C112" s="107"/>
    </row>
    <row r="113" spans="1:3" ht="12.75" customHeight="1" x14ac:dyDescent="0.2">
      <c r="A113" s="107"/>
      <c r="B113" s="107"/>
      <c r="C113" s="107"/>
    </row>
    <row r="114" spans="1:3" ht="12.75" customHeight="1" x14ac:dyDescent="0.2">
      <c r="A114" s="107"/>
      <c r="B114" s="107"/>
      <c r="C114" s="107"/>
    </row>
    <row r="115" spans="1:3" ht="12.75" customHeight="1" x14ac:dyDescent="0.2">
      <c r="B115" s="107"/>
      <c r="C115" s="107"/>
    </row>
    <row r="116" spans="1:3" ht="12.75" customHeight="1" x14ac:dyDescent="0.2">
      <c r="B116" s="107"/>
      <c r="C116" s="107"/>
    </row>
    <row r="117" spans="1:3" ht="12.75" customHeight="1" x14ac:dyDescent="0.2"/>
    <row r="118" spans="1:3" ht="12.75" customHeight="1" x14ac:dyDescent="0.2"/>
    <row r="119" spans="1:3" ht="12.75" customHeight="1" x14ac:dyDescent="0.2"/>
    <row r="120" spans="1:3" ht="12.75" customHeight="1" x14ac:dyDescent="0.2"/>
    <row r="121" spans="1:3" ht="12.75" customHeight="1" x14ac:dyDescent="0.2"/>
    <row r="122" spans="1:3" ht="12.75" customHeight="1" x14ac:dyDescent="0.2"/>
    <row r="123" spans="1:3" x14ac:dyDescent="0.2">
      <c r="A123" s="104"/>
    </row>
    <row r="124" spans="1:3" x14ac:dyDescent="0.2">
      <c r="A124" s="104"/>
    </row>
    <row r="125" spans="1:3" x14ac:dyDescent="0.2">
      <c r="A125" s="104"/>
    </row>
    <row r="126" spans="1:3" x14ac:dyDescent="0.2">
      <c r="A126" s="104"/>
    </row>
    <row r="127" spans="1:3" x14ac:dyDescent="0.2">
      <c r="A127" s="104"/>
    </row>
    <row r="128" spans="1:3" x14ac:dyDescent="0.2">
      <c r="A128" s="104"/>
    </row>
    <row r="129" spans="1:1" x14ac:dyDescent="0.2">
      <c r="A129" s="104"/>
    </row>
    <row r="130" spans="1:1" x14ac:dyDescent="0.2">
      <c r="A130" s="104"/>
    </row>
  </sheetData>
  <sortState xmlns:xlrd2="http://schemas.microsoft.com/office/spreadsheetml/2017/richdata2" ref="A6:I121">
    <sortCondition ref="A6:A121"/>
  </sortState>
  <mergeCells count="3">
    <mergeCell ref="G3:G4"/>
    <mergeCell ref="H3:H4"/>
    <mergeCell ref="I3:I4"/>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K66"/>
  <sheetViews>
    <sheetView zoomScale="85" zoomScaleNormal="85" workbookViewId="0">
      <selection activeCell="B6" sqref="B6:B66"/>
    </sheetView>
  </sheetViews>
  <sheetFormatPr defaultColWidth="15.5703125" defaultRowHeight="15" x14ac:dyDescent="0.25"/>
  <cols>
    <col min="1" max="1" width="69.7109375" style="132" customWidth="1"/>
    <col min="2" max="2" width="18.5703125" style="132" bestFit="1" customWidth="1"/>
    <col min="3" max="3" width="74" style="132" bestFit="1" customWidth="1"/>
    <col min="4" max="4" width="18.5703125" style="132" bestFit="1" customWidth="1"/>
    <col min="5" max="16384" width="15.5703125" style="132"/>
  </cols>
  <sheetData>
    <row r="1" spans="1:10" x14ac:dyDescent="0.25">
      <c r="F1" s="133" t="s">
        <v>966</v>
      </c>
      <c r="G1" s="133"/>
      <c r="H1" s="133"/>
      <c r="I1" s="133"/>
      <c r="J1" s="133"/>
    </row>
    <row r="2" spans="1:10" x14ac:dyDescent="0.25">
      <c r="F2" s="133" t="s">
        <v>967</v>
      </c>
      <c r="G2" s="133" t="s">
        <v>968</v>
      </c>
      <c r="H2" s="133" t="s">
        <v>969</v>
      </c>
      <c r="I2" s="133" t="s">
        <v>970</v>
      </c>
      <c r="J2" s="133" t="s">
        <v>971</v>
      </c>
    </row>
    <row r="3" spans="1:10" x14ac:dyDescent="0.25">
      <c r="F3" s="134">
        <v>2</v>
      </c>
      <c r="G3" s="134" t="s">
        <v>972</v>
      </c>
      <c r="H3" s="134" t="s">
        <v>973</v>
      </c>
      <c r="I3" s="134" t="s">
        <v>974</v>
      </c>
      <c r="J3" s="134" t="s">
        <v>965</v>
      </c>
    </row>
    <row r="5" spans="1:10" ht="15.75" x14ac:dyDescent="0.25">
      <c r="A5" s="135" t="s">
        <v>975</v>
      </c>
      <c r="B5" s="135" t="s">
        <v>976</v>
      </c>
      <c r="C5" s="135" t="s">
        <v>977</v>
      </c>
      <c r="D5" s="135" t="s">
        <v>978</v>
      </c>
      <c r="E5" s="135" t="s">
        <v>979</v>
      </c>
      <c r="F5" s="132" t="s">
        <v>980</v>
      </c>
    </row>
    <row r="6" spans="1:10" x14ac:dyDescent="0.25">
      <c r="A6" s="136" t="s">
        <v>1017</v>
      </c>
      <c r="B6" s="138">
        <f ca="1">OFFSET('2016SpcFunc'!$B$5,MATCH(A6,'2016SpcFunc'!$A$6:A$66,0),0)</f>
        <v>157</v>
      </c>
      <c r="C6" s="136" t="s">
        <v>611</v>
      </c>
      <c r="D6" s="137">
        <f ca="1">OFFSET('For CSV - 2019 SpcFuncData'!$B$4,MATCH($C6,'For CSV - 2019 SpcFuncData'!$B$5:$B$88,0),36,1,1)</f>
        <v>201</v>
      </c>
      <c r="F6" s="133" t="str">
        <f ca="1">TEXT($F$3,0)&amp;$G$3&amp;$H$3&amp;TEXT($D6,0)&amp;$G$3&amp;$I$3&amp;$J$3&amp;$A6&amp;$J$3</f>
        <v>2,            201,    "All Other"</v>
      </c>
    </row>
    <row r="7" spans="1:10" x14ac:dyDescent="0.25">
      <c r="A7" s="136" t="s">
        <v>504</v>
      </c>
      <c r="B7" s="138">
        <f ca="1">OFFSET('2016SpcFunc'!$B$5,MATCH(A7,'2016SpcFunc'!$A$6:A$66,0),0)</f>
        <v>101</v>
      </c>
      <c r="C7" s="136" t="s">
        <v>504</v>
      </c>
      <c r="D7" s="137">
        <f ca="1">OFFSET('For CSV - 2019 SpcFuncData'!$B$4,MATCH($C7,'For CSV - 2019 SpcFuncData'!$B$5:$B$88,0),36,1,1)</f>
        <v>203</v>
      </c>
      <c r="F7" s="133" t="str">
        <f t="shared" ref="F7:F65" ca="1" si="0">TEXT($F$3,0)&amp;$G$3&amp;$H$3&amp;TEXT($D7,0)&amp;$G$3&amp;$I$3&amp;$J$3&amp;$A7&amp;$J$3</f>
        <v>2,            203,    "Auditorium Area"</v>
      </c>
    </row>
    <row r="8" spans="1:10" x14ac:dyDescent="0.25">
      <c r="A8" s="136" t="s">
        <v>899</v>
      </c>
      <c r="B8" s="138">
        <f ca="1">OFFSET('2016SpcFunc'!$B$5,MATCH(A8,'2016SpcFunc'!$A$6:A$66,0),0)</f>
        <v>102</v>
      </c>
      <c r="C8" s="136" t="s">
        <v>549</v>
      </c>
      <c r="D8" s="137">
        <f ca="1">OFFSET('For CSV - 2019 SpcFuncData'!$B$4,MATCH($C8,'For CSV - 2019 SpcFuncData'!$B$5:$B$88,0),36,1,1)</f>
        <v>204</v>
      </c>
      <c r="F8" s="133" t="str">
        <f t="shared" ca="1" si="0"/>
        <v>2,            204,    "Auto Repair Area"</v>
      </c>
    </row>
    <row r="9" spans="1:10" x14ac:dyDescent="0.25">
      <c r="A9" s="136" t="s">
        <v>981</v>
      </c>
      <c r="B9" s="138">
        <f ca="1">OFFSET('2016SpcFunc'!$B$5,MATCH(A9,'2016SpcFunc'!$A$6:A$66,0),0)</f>
        <v>103</v>
      </c>
      <c r="C9" s="136" t="s">
        <v>558</v>
      </c>
      <c r="D9" s="137">
        <f ca="1">OFFSET('For CSV - 2019 SpcFuncData'!$B$4,MATCH($C9,'For CSV - 2019 SpcFuncData'!$B$5:$B$88,0),36,1,1)</f>
        <v>216</v>
      </c>
      <c r="E9" s="132">
        <v>1</v>
      </c>
      <c r="F9" s="133" t="str">
        <f t="shared" ca="1" si="0"/>
        <v>2,            216,    "Bar, Cocktail Lounge and Casino Areas"</v>
      </c>
    </row>
    <row r="10" spans="1:10" x14ac:dyDescent="0.25">
      <c r="A10" s="136" t="s">
        <v>29</v>
      </c>
      <c r="B10" s="138">
        <f ca="1">OFFSET('2016SpcFunc'!$B$5,MATCH(A10,'2016SpcFunc'!$A$6:A$66,0),0)</f>
        <v>104</v>
      </c>
      <c r="C10" s="136" t="s">
        <v>29</v>
      </c>
      <c r="D10" s="137">
        <f ca="1">OFFSET('For CSV - 2019 SpcFuncData'!$B$4,MATCH($C10,'For CSV - 2019 SpcFuncData'!$B$5:$B$88,0),36,1,1)</f>
        <v>205</v>
      </c>
      <c r="F10" s="133" t="str">
        <f t="shared" ca="1" si="0"/>
        <v>2,            205,    "Beauty Salon Area"</v>
      </c>
    </row>
    <row r="11" spans="1:10" x14ac:dyDescent="0.25">
      <c r="A11" s="136" t="s">
        <v>505</v>
      </c>
      <c r="B11" s="138">
        <f ca="1">OFFSET('2016SpcFunc'!$B$5,MATCH(A11,'2016SpcFunc'!$A$6:A$66,0),0)</f>
        <v>106</v>
      </c>
      <c r="C11" s="136" t="s">
        <v>505</v>
      </c>
      <c r="D11" s="137">
        <f ca="1">OFFSET('For CSV - 2019 SpcFuncData'!$B$4,MATCH($C11,'For CSV - 2019 SpcFuncData'!$B$5:$B$88,0),36,1,1)</f>
        <v>206</v>
      </c>
      <c r="F11" s="133" t="str">
        <f t="shared" ca="1" si="0"/>
        <v>2,            206,    "Civic Meeting Place Area"</v>
      </c>
    </row>
    <row r="12" spans="1:10" x14ac:dyDescent="0.25">
      <c r="A12" s="136" t="s">
        <v>30</v>
      </c>
      <c r="B12" s="138">
        <f ca="1">OFFSET('2016SpcFunc'!$B$5,MATCH(A12,'2016SpcFunc'!$A$6:A$66,0),0)</f>
        <v>105</v>
      </c>
      <c r="C12" s="136" t="s">
        <v>552</v>
      </c>
      <c r="D12" s="137">
        <f ca="1">OFFSET('For CSV - 2019 SpcFuncData'!$B$4,MATCH($C12,'For CSV - 2019 SpcFuncData'!$B$5:$B$88,0),36,1,1)</f>
        <v>207</v>
      </c>
      <c r="F12" s="133" t="str">
        <f t="shared" ca="1" si="0"/>
        <v>2,            207,    "Classrooms, Lecture, Training, Vocational Areas"</v>
      </c>
    </row>
    <row r="13" spans="1:10" x14ac:dyDescent="0.25">
      <c r="A13" s="136" t="s">
        <v>33</v>
      </c>
      <c r="B13" s="138">
        <f ca="1">OFFSET('2016SpcFunc'!$B$5,MATCH(A13,'2016SpcFunc'!$A$6:A$66,0),0)</f>
        <v>108</v>
      </c>
      <c r="C13" s="136" t="s">
        <v>1034</v>
      </c>
      <c r="D13" s="137">
        <f ca="1">OFFSET('For CSV - 2019 SpcFuncData'!$B$4,MATCH($C13,'For CSV - 2019 SpcFuncData'!$B$5:$B$88,0),36,1,1)</f>
        <v>208</v>
      </c>
      <c r="F13" s="133" t="str">
        <f t="shared" ca="1" si="0"/>
        <v>2,            208,    "Commercial and Industrial Storage Areas (refrigerated)"</v>
      </c>
    </row>
    <row r="14" spans="1:10" x14ac:dyDescent="0.25">
      <c r="A14" s="136" t="s">
        <v>32</v>
      </c>
      <c r="B14" s="138">
        <f ca="1">OFFSET('2016SpcFunc'!$B$5,MATCH(A14,'2016SpcFunc'!$A$6:A$66,0),0)</f>
        <v>107</v>
      </c>
      <c r="C14" s="136" t="s">
        <v>554</v>
      </c>
      <c r="D14" s="137">
        <f ca="1">OFFSET('For CSV - 2019 SpcFuncData'!$B$4,MATCH($C14,'For CSV - 2019 SpcFuncData'!$B$5:$B$88,0),36,1,1)</f>
        <v>210</v>
      </c>
      <c r="F14" s="133" t="str">
        <f t="shared" ca="1" si="0"/>
        <v>2,            210,    "Commercial and Industrial Storage Areas (conditioned or unconditioned)"</v>
      </c>
    </row>
    <row r="15" spans="1:10" x14ac:dyDescent="0.25">
      <c r="A15" s="136" t="s">
        <v>636</v>
      </c>
      <c r="B15" s="138">
        <f ca="1">OFFSET('2016SpcFunc'!$B$5,MATCH(A15,'2016SpcFunc'!$A$6:A$66,0),0)</f>
        <v>109</v>
      </c>
      <c r="C15" s="136" t="s">
        <v>636</v>
      </c>
      <c r="D15" s="137">
        <f ca="1">OFFSET('For CSV - 2019 SpcFuncData'!$B$4,MATCH($C15,'For CSV - 2019 SpcFuncData'!$B$5:$B$88,0),36,1,1)</f>
        <v>211</v>
      </c>
      <c r="F15" s="133" t="str">
        <f t="shared" ca="1" si="0"/>
        <v>2,            211,    "Computer Room"</v>
      </c>
    </row>
    <row r="16" spans="1:10" x14ac:dyDescent="0.25">
      <c r="A16" s="136" t="s">
        <v>509</v>
      </c>
      <c r="B16" s="138">
        <f ca="1">OFFSET('2016SpcFunc'!$B$5,MATCH(A16,'2016SpcFunc'!$A$6:A$66,0),0)</f>
        <v>139</v>
      </c>
      <c r="C16" s="136" t="s">
        <v>573</v>
      </c>
      <c r="D16" s="137">
        <f ca="1">OFFSET('For CSV - 2019 SpcFuncData'!$B$4,MATCH($C16,'For CSV - 2019 SpcFuncData'!$B$5:$B$88,0),36,1,1)</f>
        <v>212</v>
      </c>
      <c r="F16" s="133" t="str">
        <f t="shared" ca="1" si="0"/>
        <v>2,            212,    "Malls and Atria"</v>
      </c>
    </row>
    <row r="17" spans="1:6" x14ac:dyDescent="0.25">
      <c r="A17" s="136" t="s">
        <v>946</v>
      </c>
      <c r="B17" s="138">
        <f ca="1">OFFSET('2016SpcFunc'!$B$5,MATCH(A17,'2016SpcFunc'!$A$6:A$66,0),0)</f>
        <v>110</v>
      </c>
      <c r="C17" s="136" t="s">
        <v>890</v>
      </c>
      <c r="D17" s="137">
        <f ca="1">OFFSET('For CSV - 2019 SpcFuncData'!$B$4,MATCH($C17,'For CSV - 2019 SpcFuncData'!$B$5:$B$88,0),36,1,1)</f>
        <v>213</v>
      </c>
      <c r="F17" s="133" t="str">
        <f t="shared" ca="1" si="0"/>
        <v>2,            213,    "Convention, Conference, Multipurpose and Meeting Center Areas"</v>
      </c>
    </row>
    <row r="18" spans="1:6" x14ac:dyDescent="0.25">
      <c r="A18" s="136" t="s">
        <v>3</v>
      </c>
      <c r="B18" s="138">
        <f ca="1">OFFSET('2016SpcFunc'!$B$5,MATCH(A18,'2016SpcFunc'!$A$6:A$66,0),0)</f>
        <v>111</v>
      </c>
      <c r="C18" s="136" t="s">
        <v>891</v>
      </c>
      <c r="D18" s="137">
        <f ca="1">OFFSET('For CSV - 2019 SpcFuncData'!$B$4,MATCH($C18,'For CSV - 2019 SpcFuncData'!$B$5:$B$88,0),36,1,1)</f>
        <v>265</v>
      </c>
      <c r="F18" s="133" t="str">
        <f t="shared" ca="1" si="0"/>
        <v>2,            265,    "Corridors, Restrooms, Stairs, and Support Areas"</v>
      </c>
    </row>
    <row r="19" spans="1:6" x14ac:dyDescent="0.25">
      <c r="A19" s="136" t="s">
        <v>506</v>
      </c>
      <c r="B19" s="138">
        <f ca="1">OFFSET('2016SpcFunc'!$B$5,MATCH(A19,'2016SpcFunc'!$A$6:A$66,0),0)</f>
        <v>112</v>
      </c>
      <c r="C19" s="136" t="s">
        <v>559</v>
      </c>
      <c r="D19" s="137">
        <f ca="1">OFFSET('For CSV - 2019 SpcFuncData'!$B$4,MATCH($C19,'For CSV - 2019 SpcFuncData'!$B$5:$B$88,0),36,1,1)</f>
        <v>217</v>
      </c>
      <c r="F19" s="133" t="str">
        <f t="shared" ca="1" si="0"/>
        <v>2,            217,    "Dining Area"</v>
      </c>
    </row>
    <row r="20" spans="1:6" x14ac:dyDescent="0.25">
      <c r="A20" s="136" t="s">
        <v>4</v>
      </c>
      <c r="B20" s="138">
        <f ca="1">OFFSET('2016SpcFunc'!$B$5,MATCH(A20,'2016SpcFunc'!$A$6:A$66,0),0)</f>
        <v>113</v>
      </c>
      <c r="C20" s="136" t="s">
        <v>982</v>
      </c>
      <c r="D20" s="137">
        <f ca="1">OFFSET('For CSV - 2019 SpcFuncData'!$B$4,MATCH($C20,'For CSV - 2019 SpcFuncData'!$B$5:$B$88,0),36,1,1)</f>
        <v>231</v>
      </c>
      <c r="E20" s="132">
        <v>1</v>
      </c>
      <c r="F20" s="133" t="str">
        <f t="shared" ca="1" si="0"/>
        <v>2,            231,    "Dry Cleaning (Coin Operated)"</v>
      </c>
    </row>
    <row r="21" spans="1:6" x14ac:dyDescent="0.25">
      <c r="A21" s="136" t="s">
        <v>5</v>
      </c>
      <c r="B21" s="138">
        <f ca="1">OFFSET('2016SpcFunc'!$B$5,MATCH(A21,'2016SpcFunc'!$A$6:A$66,0),0)</f>
        <v>114</v>
      </c>
      <c r="C21" s="136" t="s">
        <v>982</v>
      </c>
      <c r="D21" s="137">
        <f ca="1">OFFSET('For CSV - 2019 SpcFuncData'!$B$4,MATCH($C21,'For CSV - 2019 SpcFuncData'!$B$5:$B$88,0),36,1,1)</f>
        <v>231</v>
      </c>
      <c r="E21" s="132">
        <v>1</v>
      </c>
      <c r="F21" s="133" t="str">
        <f t="shared" ca="1" si="0"/>
        <v>2,            231,    "Dry Cleaning (Full Service Commercial)"</v>
      </c>
    </row>
    <row r="22" spans="1:6" x14ac:dyDescent="0.25">
      <c r="A22" s="136" t="s">
        <v>34</v>
      </c>
      <c r="B22" s="138">
        <f ca="1">OFFSET('2016SpcFunc'!$B$5,MATCH(A22,'2016SpcFunc'!$A$6:A$66,0),0)</f>
        <v>115</v>
      </c>
      <c r="C22" s="136" t="s">
        <v>34</v>
      </c>
      <c r="D22" s="137">
        <f ca="1">OFFSET('For CSV - 2019 SpcFuncData'!$B$4,MATCH($C22,'For CSV - 2019 SpcFuncData'!$B$5:$B$88,0),36,1,1)</f>
        <v>219</v>
      </c>
      <c r="F22" s="133" t="str">
        <f t="shared" ca="1" si="0"/>
        <v>2,            219,    "Electrical, Mechanical, Telephone Rooms"</v>
      </c>
    </row>
    <row r="23" spans="1:6" x14ac:dyDescent="0.25">
      <c r="A23" s="136" t="s">
        <v>540</v>
      </c>
      <c r="B23" s="138">
        <f ca="1">OFFSET('2016SpcFunc'!$B$5,MATCH(A23,'2016SpcFunc'!$A$6:A$66,0),0)</f>
        <v>116</v>
      </c>
      <c r="C23" s="136" t="s">
        <v>561</v>
      </c>
      <c r="D23" s="137">
        <f ca="1">OFFSET('For CSV - 2019 SpcFuncData'!$B$4,MATCH($C23,'For CSV - 2019 SpcFuncData'!$B$5:$B$88,0),36,1,1)</f>
        <v>220</v>
      </c>
      <c r="F23" s="133" t="str">
        <f t="shared" ca="1" si="0"/>
        <v>2,            220,    "Exercise Room"</v>
      </c>
    </row>
    <row r="24" spans="1:6" x14ac:dyDescent="0.25">
      <c r="A24" s="136" t="s">
        <v>45</v>
      </c>
      <c r="B24" s="138">
        <f ca="1">OFFSET('2016SpcFunc'!$B$5,MATCH(A24,'2016SpcFunc'!$A$6:A$66,0),0)</f>
        <v>118</v>
      </c>
      <c r="C24" s="136" t="s">
        <v>45</v>
      </c>
      <c r="D24" s="137">
        <f ca="1">OFFSET('For CSV - 2019 SpcFuncData'!$B$4,MATCH($C24,'For CSV - 2019 SpcFuncData'!$B$5:$B$88,0),36,1,1)</f>
        <v>221</v>
      </c>
      <c r="F24" s="133" t="str">
        <f t="shared" ca="1" si="0"/>
        <v>2,            221,    "Financial Transaction Area"</v>
      </c>
    </row>
    <row r="25" spans="1:6" x14ac:dyDescent="0.25">
      <c r="A25" s="136" t="s">
        <v>15</v>
      </c>
      <c r="B25" s="138">
        <f ca="1">OFFSET('2016SpcFunc'!$B$5,MATCH(A25,'2016SpcFunc'!$A$6:A$66,0),0)</f>
        <v>146</v>
      </c>
      <c r="C25" s="136" t="s">
        <v>892</v>
      </c>
      <c r="D25" s="137">
        <f ca="1">OFFSET('For CSV - 2019 SpcFuncData'!$B$4,MATCH($C25,'For CSV - 2019 SpcFuncData'!$B$5:$B$88,0),36,1,1)</f>
        <v>266</v>
      </c>
      <c r="F25" s="133" t="str">
        <f t="shared" ca="1" si="0"/>
        <v>2,            266,    "Police Station and Fire Station"</v>
      </c>
    </row>
    <row r="26" spans="1:6" x14ac:dyDescent="0.25">
      <c r="A26" s="136" t="s">
        <v>47</v>
      </c>
      <c r="B26" s="138">
        <f ca="1">OFFSET('2016SpcFunc'!$B$5,MATCH(A26,'2016SpcFunc'!$A$6:A$66,0),0)</f>
        <v>119</v>
      </c>
      <c r="C26" s="136" t="s">
        <v>565</v>
      </c>
      <c r="D26" s="137">
        <f ca="1">OFFSET('For CSV - 2019 SpcFuncData'!$B$4,MATCH($C26,'For CSV - 2019 SpcFuncData'!$B$5:$B$88,0),36,1,1)</f>
        <v>222</v>
      </c>
      <c r="F26" s="133" t="str">
        <f t="shared" ca="1" si="0"/>
        <v>2,            222,    "General Commercial and Industrial Work Areas, High Bay"</v>
      </c>
    </row>
    <row r="27" spans="1:6" x14ac:dyDescent="0.25">
      <c r="A27" s="136" t="s">
        <v>46</v>
      </c>
      <c r="B27" s="138">
        <f ca="1">OFFSET('2016SpcFunc'!$B$5,MATCH(A27,'2016SpcFunc'!$A$6:A$66,0),0)</f>
        <v>120</v>
      </c>
      <c r="C27" s="136" t="s">
        <v>564</v>
      </c>
      <c r="D27" s="137">
        <f ca="1">OFFSET('For CSV - 2019 SpcFuncData'!$B$4,MATCH($C27,'For CSV - 2019 SpcFuncData'!$B$5:$B$88,0),36,1,1)</f>
        <v>223</v>
      </c>
      <c r="F27" s="133" t="str">
        <f t="shared" ca="1" si="0"/>
        <v>2,            223,    "General Commercial and Industrial Work Areas, Low Bay"</v>
      </c>
    </row>
    <row r="28" spans="1:6" x14ac:dyDescent="0.25">
      <c r="A28" s="136" t="s">
        <v>48</v>
      </c>
      <c r="B28" s="138">
        <f ca="1">OFFSET('2016SpcFunc'!$B$5,MATCH(A28,'2016SpcFunc'!$A$6:A$66,0),0)</f>
        <v>121</v>
      </c>
      <c r="C28" s="136" t="s">
        <v>566</v>
      </c>
      <c r="D28" s="137">
        <f ca="1">OFFSET('For CSV - 2019 SpcFuncData'!$B$4,MATCH($C28,'For CSV - 2019 SpcFuncData'!$B$5:$B$88,0),36,1,1)</f>
        <v>224</v>
      </c>
      <c r="F28" s="133" t="str">
        <f t="shared" ca="1" si="0"/>
        <v>2,            224,    "General Commercial and Industrial Work Areas, Precision"</v>
      </c>
    </row>
    <row r="29" spans="1:6" x14ac:dyDescent="0.25">
      <c r="A29" s="136" t="s">
        <v>983</v>
      </c>
      <c r="B29" s="138">
        <f ca="1">OFFSET('2016SpcFunc'!$B$5,MATCH(A29,'2016SpcFunc'!$A$6:A$66,0),0)</f>
        <v>122</v>
      </c>
      <c r="C29" s="136" t="s">
        <v>585</v>
      </c>
      <c r="D29" s="137">
        <f ca="1">OFFSET('For CSV - 2019 SpcFuncData'!$B$4,MATCH($C29,'For CSV - 2019 SpcFuncData'!$B$5:$B$88,0),36,1,1)</f>
        <v>249</v>
      </c>
      <c r="E29" s="132">
        <v>1</v>
      </c>
      <c r="F29" s="133" t="str">
        <f t="shared" ca="1" si="0"/>
        <v>2,            249,    "Grocery Sales Areas"</v>
      </c>
    </row>
    <row r="30" spans="1:6" x14ac:dyDescent="0.25">
      <c r="A30" s="136" t="s">
        <v>637</v>
      </c>
      <c r="B30" s="138">
        <f ca="1">OFFSET('2016SpcFunc'!$B$5,MATCH(A30,'2016SpcFunc'!$A$6:A$66,0),0)</f>
        <v>123</v>
      </c>
      <c r="C30" s="136" t="s">
        <v>637</v>
      </c>
      <c r="D30" s="137">
        <f ca="1">OFFSET('For CSV - 2019 SpcFuncData'!$B$4,MATCH($C30,'For CSV - 2019 SpcFuncData'!$B$5:$B$88,0),36,1,1)</f>
        <v>226</v>
      </c>
      <c r="F30" s="133" t="str">
        <f t="shared" ca="1" si="0"/>
        <v>2,            226,    "High-Rise Residential Living Spaces"</v>
      </c>
    </row>
    <row r="31" spans="1:6" x14ac:dyDescent="0.25">
      <c r="A31" s="136" t="s">
        <v>469</v>
      </c>
      <c r="B31" s="138">
        <f ca="1">OFFSET('2016SpcFunc'!$B$5,MATCH(A31,'2016SpcFunc'!$A$6:A$66,0),0)</f>
        <v>124</v>
      </c>
      <c r="C31" s="136" t="s">
        <v>469</v>
      </c>
      <c r="D31" s="137">
        <f ca="1">OFFSET('For CSV - 2019 SpcFuncData'!$B$4,MATCH($C31,'For CSV - 2019 SpcFuncData'!$B$5:$B$88,0),36,1,1)</f>
        <v>227</v>
      </c>
      <c r="F31" s="133" t="str">
        <f t="shared" ca="1" si="0"/>
        <v>2,            227,    "Hotel Function Area"</v>
      </c>
    </row>
    <row r="32" spans="1:6" x14ac:dyDescent="0.25">
      <c r="A32" s="136" t="s">
        <v>638</v>
      </c>
      <c r="B32" s="138">
        <f ca="1">OFFSET('2016SpcFunc'!$B$5,MATCH(A32,'2016SpcFunc'!$A$6:A$66,0),0)</f>
        <v>125</v>
      </c>
      <c r="C32" s="136" t="s">
        <v>638</v>
      </c>
      <c r="D32" s="137">
        <f ca="1">OFFSET('For CSV - 2019 SpcFuncData'!$B$4,MATCH($C32,'For CSV - 2019 SpcFuncData'!$B$5:$B$88,0),36,1,1)</f>
        <v>228</v>
      </c>
      <c r="F32" s="133" t="str">
        <f t="shared" ca="1" si="0"/>
        <v>2,            228,    "Hotel/Motel Guest Room"</v>
      </c>
    </row>
    <row r="33" spans="1:6" x14ac:dyDescent="0.25">
      <c r="A33" s="136" t="s">
        <v>6</v>
      </c>
      <c r="B33" s="138">
        <f ca="1">OFFSET('2016SpcFunc'!$B$5,MATCH(A33,'2016SpcFunc'!$A$6:A$66,0),0)</f>
        <v>126</v>
      </c>
      <c r="C33" s="136" t="s">
        <v>893</v>
      </c>
      <c r="D33" s="137">
        <f ca="1">OFFSET('For CSV - 2019 SpcFuncData'!$B$4,MATCH($C33,'For CSV - 2019 SpcFuncData'!$B$5:$B$88,0),36,1,1)</f>
        <v>267</v>
      </c>
      <c r="F33" s="133" t="str">
        <f t="shared" ca="1" si="0"/>
        <v>2,            267,    "Housing, Public and Common Areas: Multi-family, Dormitory"</v>
      </c>
    </row>
    <row r="34" spans="1:6" x14ac:dyDescent="0.25">
      <c r="A34" s="136" t="s">
        <v>267</v>
      </c>
      <c r="B34" s="138">
        <f ca="1">OFFSET('2016SpcFunc'!$B$5,MATCH(A34,'2016SpcFunc'!$A$6:A$66,0),0)</f>
        <v>127</v>
      </c>
      <c r="C34" s="136" t="s">
        <v>894</v>
      </c>
      <c r="D34" s="137">
        <f ca="1">OFFSET('For CSV - 2019 SpcFuncData'!$B$4,MATCH($C34,'For CSV - 2019 SpcFuncData'!$B$5:$B$88,0),36,1,1)</f>
        <v>268</v>
      </c>
      <c r="F34" s="133" t="str">
        <f t="shared" ca="1" si="0"/>
        <v>2,            268,    "Housing, Public and Common Areas: Senior Housing"</v>
      </c>
    </row>
    <row r="35" spans="1:6" x14ac:dyDescent="0.25">
      <c r="A35" s="136" t="s">
        <v>274</v>
      </c>
      <c r="B35" s="138">
        <f ca="1">OFFSET('2016SpcFunc'!$B$5,MATCH(A35,'2016SpcFunc'!$A$6:A$66,0),0)</f>
        <v>128</v>
      </c>
      <c r="C35" s="136" t="s">
        <v>591</v>
      </c>
      <c r="D35" s="137">
        <f ca="1">OFFSET('For CSV - 2019 SpcFuncData'!$B$4,MATCH($C35,'For CSV - 2019 SpcFuncData'!$B$5:$B$88,0),36,1,1)</f>
        <v>229</v>
      </c>
      <c r="F35" s="133" t="str">
        <f t="shared" ca="1" si="0"/>
        <v>2,            229,    "Kitchen, Commercial Food Preparation"</v>
      </c>
    </row>
    <row r="36" spans="1:6" x14ac:dyDescent="0.25">
      <c r="A36" s="136" t="s">
        <v>273</v>
      </c>
      <c r="B36" s="138">
        <f ca="1">OFFSET('2016SpcFunc'!$B$5,MATCH(A36,'2016SpcFunc'!$A$6:A$66,0),0)</f>
        <v>129</v>
      </c>
      <c r="C36" s="136" t="s">
        <v>273</v>
      </c>
      <c r="D36" s="137">
        <f ca="1">OFFSET('For CSV - 2019 SpcFuncData'!$B$4,MATCH($C36,'For CSV - 2019 SpcFuncData'!$B$5:$B$88,0),36,1,1)</f>
        <v>230</v>
      </c>
      <c r="F36" s="133" t="str">
        <f t="shared" ca="1" si="0"/>
        <v>2,            230,    "Kitchenette or Residential Kitchen"</v>
      </c>
    </row>
    <row r="37" spans="1:6" x14ac:dyDescent="0.25">
      <c r="A37" s="136" t="s">
        <v>8</v>
      </c>
      <c r="B37" s="138">
        <f ca="1">OFFSET('2016SpcFunc'!$B$5,MATCH(A37,'2016SpcFunc'!$A$6:A$66,0),0)</f>
        <v>132</v>
      </c>
      <c r="C37" s="136" t="s">
        <v>982</v>
      </c>
      <c r="D37" s="137">
        <f ca="1">OFFSET('For CSV - 2019 SpcFuncData'!$B$4,MATCH($C37,'For CSV - 2019 SpcFuncData'!$B$5:$B$88,0),36,1,1)</f>
        <v>231</v>
      </c>
      <c r="F37" s="133" t="str">
        <f t="shared" ca="1" si="0"/>
        <v>2,            231,    "Laundry"</v>
      </c>
    </row>
    <row r="38" spans="1:6" x14ac:dyDescent="0.25">
      <c r="A38" s="136" t="s">
        <v>9</v>
      </c>
      <c r="B38" s="138">
        <f ca="1">OFFSET('2016SpcFunc'!$B$5,MATCH(A38,'2016SpcFunc'!$A$6:A$66,0),0)</f>
        <v>133</v>
      </c>
      <c r="C38" s="136" t="s">
        <v>568</v>
      </c>
      <c r="D38" s="137">
        <f ca="1">OFFSET('For CSV - 2019 SpcFuncData'!$B$4,MATCH($C38,'For CSV - 2019 SpcFuncData'!$B$5:$B$88,0),36,1,1)</f>
        <v>232</v>
      </c>
      <c r="F38" s="133" t="str">
        <f t="shared" ca="1" si="0"/>
        <v>2,            232,    "Library, Reading Areas"</v>
      </c>
    </row>
    <row r="39" spans="1:6" x14ac:dyDescent="0.25">
      <c r="A39" s="136" t="s">
        <v>10</v>
      </c>
      <c r="B39" s="138">
        <f ca="1">OFFSET('2016SpcFunc'!$B$5,MATCH(A39,'2016SpcFunc'!$A$6:A$66,0),0)</f>
        <v>134</v>
      </c>
      <c r="C39" s="136" t="s">
        <v>569</v>
      </c>
      <c r="D39" s="137">
        <f ca="1">OFFSET('For CSV - 2019 SpcFuncData'!$B$4,MATCH($C39,'For CSV - 2019 SpcFuncData'!$B$5:$B$88,0),36,1,1)</f>
        <v>233</v>
      </c>
      <c r="F39" s="133" t="str">
        <f t="shared" ca="1" si="0"/>
        <v>2,            233,    "Library, Stacks"</v>
      </c>
    </row>
    <row r="40" spans="1:6" x14ac:dyDescent="0.25">
      <c r="A40" s="136" t="s">
        <v>11</v>
      </c>
      <c r="B40" s="138">
        <f ca="1">OFFSET('2016SpcFunc'!$B$5,MATCH(A40,'2016SpcFunc'!$A$6:A$66,0),0)</f>
        <v>135</v>
      </c>
      <c r="C40" s="136" t="s">
        <v>570</v>
      </c>
      <c r="D40" s="137">
        <f ca="1">OFFSET('For CSV - 2019 SpcFuncData'!$B$4,MATCH($C40,'For CSV - 2019 SpcFuncData'!$B$5:$B$88,0),36,1,1)</f>
        <v>236</v>
      </c>
      <c r="E40" s="132">
        <v>1</v>
      </c>
      <c r="F40" s="133" t="str">
        <f t="shared" ca="1" si="0"/>
        <v>2,            236,    "Lobby, Hotel"</v>
      </c>
    </row>
    <row r="41" spans="1:6" x14ac:dyDescent="0.25">
      <c r="A41" s="136" t="s">
        <v>13</v>
      </c>
      <c r="B41" s="138">
        <f ca="1">OFFSET('2016SpcFunc'!$B$5,MATCH(A41,'2016SpcFunc'!$A$6:A$66,0),0)</f>
        <v>137</v>
      </c>
      <c r="C41" s="136" t="s">
        <v>571</v>
      </c>
      <c r="D41" s="137">
        <f ca="1">OFFSET('For CSV - 2019 SpcFuncData'!$B$4,MATCH($C41,'For CSV - 2019 SpcFuncData'!$B$5:$B$88,0),36,1,1)</f>
        <v>234</v>
      </c>
      <c r="F41" s="133" t="str">
        <f t="shared" ca="1" si="0"/>
        <v>2,            234,    "Locker/Dressing Room"</v>
      </c>
    </row>
    <row r="42" spans="1:6" x14ac:dyDescent="0.25">
      <c r="A42" s="136" t="s">
        <v>508</v>
      </c>
      <c r="B42" s="138">
        <f ca="1">OFFSET('2016SpcFunc'!$B$5,MATCH(A42,'2016SpcFunc'!$A$6:A$66,0),0)</f>
        <v>138</v>
      </c>
      <c r="C42" s="136" t="s">
        <v>572</v>
      </c>
      <c r="D42" s="137">
        <f ca="1">OFFSET('For CSV - 2019 SpcFuncData'!$B$4,MATCH($C42,'For CSV - 2019 SpcFuncData'!$B$5:$B$88,0),36,1,1)</f>
        <v>235</v>
      </c>
      <c r="F42" s="133" t="str">
        <f t="shared" ca="1" si="0"/>
        <v>2,            235,    "Lounge, Recreation"</v>
      </c>
    </row>
    <row r="43" spans="1:6" x14ac:dyDescent="0.25">
      <c r="A43" s="136" t="s">
        <v>12</v>
      </c>
      <c r="B43" s="138">
        <f ca="1">OFFSET('2016SpcFunc'!$B$5,MATCH(A43,'2016SpcFunc'!$A$6:A$66,0),0)</f>
        <v>136</v>
      </c>
      <c r="C43" s="136" t="s">
        <v>570</v>
      </c>
      <c r="D43" s="137">
        <f ca="1">OFFSET('For CSV - 2019 SpcFuncData'!$B$4,MATCH($C43,'For CSV - 2019 SpcFuncData'!$B$5:$B$88,0),36,1,1)</f>
        <v>236</v>
      </c>
      <c r="F43" s="133" t="str">
        <f t="shared" ca="1" si="0"/>
        <v>2,            236,    "Lobby, Main Entry"</v>
      </c>
    </row>
    <row r="44" spans="1:6" x14ac:dyDescent="0.25">
      <c r="A44" s="136" t="s">
        <v>14</v>
      </c>
      <c r="B44" s="138">
        <f ca="1">OFFSET('2016SpcFunc'!$B$5,MATCH(A44,'2016SpcFunc'!$A$6:A$66,0),0)</f>
        <v>140</v>
      </c>
      <c r="C44" s="136" t="s">
        <v>593</v>
      </c>
      <c r="D44" s="137">
        <f ca="1">OFFSET('For CSV - 2019 SpcFuncData'!$B$4,MATCH($C44,'For CSV - 2019 SpcFuncData'!$B$5:$B$88,0),36,1,1)</f>
        <v>225</v>
      </c>
      <c r="F44" s="133" t="str">
        <f t="shared" ca="1" si="0"/>
        <v>2,            225,    "Medical and Clinical Care"</v>
      </c>
    </row>
    <row r="45" spans="1:6" x14ac:dyDescent="0.25">
      <c r="A45" s="136" t="s">
        <v>507</v>
      </c>
      <c r="B45" s="138">
        <f ca="1">OFFSET('2016SpcFunc'!$B$5,MATCH(A45,'2016SpcFunc'!$A$6:A$66,0),0)</f>
        <v>117</v>
      </c>
      <c r="C45" s="136" t="s">
        <v>562</v>
      </c>
      <c r="D45" s="137">
        <f ca="1">OFFSET('For CSV - 2019 SpcFuncData'!$B$4,MATCH($C45,'For CSV - 2019 SpcFuncData'!$B$5:$B$88,0),36,1,1)</f>
        <v>237</v>
      </c>
      <c r="F45" s="133" t="str">
        <f t="shared" ca="1" si="0"/>
        <v>2,            237,    "Exhibit, Museum Areas"</v>
      </c>
    </row>
    <row r="46" spans="1:6" x14ac:dyDescent="0.25">
      <c r="A46" s="136" t="s">
        <v>423</v>
      </c>
      <c r="B46" s="138">
        <f ca="1">OFFSET('2016SpcFunc'!$B$5,MATCH(A46,'2016SpcFunc'!$A$6:A$66,0),0)</f>
        <v>202</v>
      </c>
      <c r="C46" s="136" t="s">
        <v>552</v>
      </c>
      <c r="D46" s="137">
        <f ca="1">OFFSET('For CSV - 2019 SpcFuncData'!$B$4,MATCH($C46,'For CSV - 2019 SpcFuncData'!$B$5:$B$88,0),36,1,1)</f>
        <v>207</v>
      </c>
      <c r="F46" s="133" t="str">
        <f t="shared" ca="1" si="0"/>
        <v>2,            207,    "Nurseries for Children - Day Care"</v>
      </c>
    </row>
    <row r="47" spans="1:6" x14ac:dyDescent="0.25">
      <c r="A47" s="136" t="s">
        <v>285</v>
      </c>
      <c r="B47" s="138">
        <f ca="1">OFFSET('2016SpcFunc'!$B$5,MATCH(A47,'2016SpcFunc'!$A$6:A$66,0),0)</f>
        <v>142</v>
      </c>
      <c r="C47" s="136" t="s">
        <v>576</v>
      </c>
      <c r="D47" s="137">
        <f ca="1">OFFSET('For CSV - 2019 SpcFuncData'!$B$4,MATCH($C47,'For CSV - 2019 SpcFuncData'!$B$5:$B$88,0),36,1,1)</f>
        <v>239</v>
      </c>
      <c r="F47" s="133" t="str">
        <f t="shared" ca="1" si="0"/>
        <v>2,            239,    "Office (250 square feet in floor area or less)"</v>
      </c>
    </row>
    <row r="48" spans="1:6" x14ac:dyDescent="0.25">
      <c r="A48" s="136" t="s">
        <v>284</v>
      </c>
      <c r="B48" s="138">
        <f ca="1">OFFSET('2016SpcFunc'!$B$5,MATCH(A48,'2016SpcFunc'!$A$6:A$66,0),0)</f>
        <v>141</v>
      </c>
      <c r="C48" s="136" t="s">
        <v>577</v>
      </c>
      <c r="D48" s="137">
        <f ca="1">OFFSET('For CSV - 2019 SpcFuncData'!$B$4,MATCH($C48,'For CSV - 2019 SpcFuncData'!$B$5:$B$88,0),36,1,1)</f>
        <v>241</v>
      </c>
      <c r="F48" s="133" t="str">
        <f t="shared" ca="1" si="0"/>
        <v>2,            241,    "Office (Greater than 250 square feet in floor area)"</v>
      </c>
    </row>
    <row r="49" spans="1:11" x14ac:dyDescent="0.25">
      <c r="A49" s="136" t="s">
        <v>53</v>
      </c>
      <c r="B49" s="138">
        <f ca="1">OFFSET('2016SpcFunc'!$B$5,MATCH(A49,'2016SpcFunc'!$A$6:A$66,0),0)</f>
        <v>145</v>
      </c>
      <c r="C49" s="136" t="s">
        <v>896</v>
      </c>
      <c r="D49" s="137">
        <f ca="1">OFFSET('For CSV - 2019 SpcFuncData'!$B$4,MATCH($C49,'For CSV - 2019 SpcFuncData'!$B$5:$B$88,0),36,1,1)</f>
        <v>242</v>
      </c>
      <c r="F49" s="133" t="str">
        <f t="shared" ca="1" si="0"/>
        <v>2,            242,    "Parking Garage Area Daylight Adaptation Zones"</v>
      </c>
    </row>
    <row r="50" spans="1:11" x14ac:dyDescent="0.25">
      <c r="A50" s="136" t="s">
        <v>283</v>
      </c>
      <c r="B50" s="138">
        <f ca="1">OFFSET('2016SpcFunc'!$B$5,MATCH(A50,'2016SpcFunc'!$A$6:A$66,0),0)</f>
        <v>144</v>
      </c>
      <c r="C50" s="136" t="s">
        <v>580</v>
      </c>
      <c r="D50" s="137">
        <f ca="1">OFFSET('For CSV - 2019 SpcFuncData'!$B$4,MATCH($C50,'For CSV - 2019 SpcFuncData'!$B$5:$B$88,0),36,1,1)</f>
        <v>243</v>
      </c>
      <c r="F50" s="133" t="str">
        <f t="shared" ca="1" si="0"/>
        <v>2,            243,    "Parking Garage Area Dedicated Ramps"</v>
      </c>
    </row>
    <row r="51" spans="1:11" x14ac:dyDescent="0.25">
      <c r="A51" s="136" t="s">
        <v>64</v>
      </c>
      <c r="B51" s="138">
        <f ca="1">OFFSET('2016SpcFunc'!$B$5,MATCH(A51,'2016SpcFunc'!$A$6:A$66,0),0)</f>
        <v>143</v>
      </c>
      <c r="C51" s="136" t="s">
        <v>578</v>
      </c>
      <c r="D51" s="137">
        <f ca="1">OFFSET('For CSV - 2019 SpcFuncData'!$B$4,MATCH($C51,'For CSV - 2019 SpcFuncData'!$B$5:$B$88,0),36,1,1)</f>
        <v>244</v>
      </c>
      <c r="F51" s="133" t="str">
        <f t="shared" ca="1" si="0"/>
        <v>2,            244,    "Parking Garage Building, Parking Area"</v>
      </c>
    </row>
    <row r="52" spans="1:11" x14ac:dyDescent="0.25">
      <c r="A52" s="136" t="s">
        <v>510</v>
      </c>
      <c r="B52" s="138">
        <f ca="1">OFFSET('2016SpcFunc'!$B$5,MATCH(A52,'2016SpcFunc'!$A$6:A$66,0),0)</f>
        <v>147</v>
      </c>
      <c r="C52" s="136" t="s">
        <v>510</v>
      </c>
      <c r="D52" s="137">
        <f ca="1">OFFSET('For CSV - 2019 SpcFuncData'!$B$4,MATCH($C52,'For CSV - 2019 SpcFuncData'!$B$5:$B$88,0),36,1,1)</f>
        <v>246</v>
      </c>
      <c r="F52" s="133" t="str">
        <f t="shared" ca="1" si="0"/>
        <v>2,            246,    "Religious Worship Area"</v>
      </c>
    </row>
    <row r="53" spans="1:11" x14ac:dyDescent="0.25">
      <c r="A53" s="136" t="s">
        <v>511</v>
      </c>
      <c r="B53" s="138">
        <f ca="1">OFFSET('2016SpcFunc'!$B$5,MATCH(A53,'2016SpcFunc'!$A$6:A$66,0),0)</f>
        <v>148</v>
      </c>
      <c r="C53" s="136" t="s">
        <v>587</v>
      </c>
      <c r="D53" s="137">
        <f ca="1">OFFSET('For CSV - 2019 SpcFuncData'!$B$4,MATCH($C53,'For CSV - 2019 SpcFuncData'!$B$5:$B$88,0),36,1,1)</f>
        <v>250</v>
      </c>
      <c r="F53" s="133" t="str">
        <f t="shared" ca="1" si="0"/>
        <v>2,            250,    "Retail Merchandise Sales, Wholesale Showroom"</v>
      </c>
    </row>
    <row r="54" spans="1:11" x14ac:dyDescent="0.25">
      <c r="A54" s="136" t="s">
        <v>7</v>
      </c>
      <c r="B54" s="138">
        <f ca="1">OFFSET('2016SpcFunc'!$B$5,MATCH(A54,'2016SpcFunc'!$A$6:A$66,0),0)</f>
        <v>130</v>
      </c>
      <c r="C54" s="136" t="s">
        <v>592</v>
      </c>
      <c r="D54" s="137">
        <f ca="1">OFFSET('For CSV - 2019 SpcFuncData'!$B$4,MATCH($C54,'For CSV - 2019 SpcFuncData'!$B$5:$B$88,0),36,1,1)</f>
        <v>251</v>
      </c>
      <c r="F54" s="133" t="str">
        <f t="shared" ca="1" si="0"/>
        <v>2,            251,    "Laboratory, Scientific"</v>
      </c>
    </row>
    <row r="55" spans="1:11" x14ac:dyDescent="0.25">
      <c r="A55" s="136" t="s">
        <v>75</v>
      </c>
      <c r="B55" s="138">
        <f ca="1">OFFSET('2016SpcFunc'!$B$5,MATCH(A55,'2016SpcFunc'!$A$6:A$66,0),0)</f>
        <v>131</v>
      </c>
      <c r="C55" s="136" t="s">
        <v>592</v>
      </c>
      <c r="D55" s="137">
        <f ca="1">OFFSET('For CSV - 2019 SpcFuncData'!$B$4,MATCH($C55,'For CSV - 2019 SpcFuncData'!$B$5:$B$88,0),36,1,1)</f>
        <v>251</v>
      </c>
      <c r="E55" s="132">
        <v>1</v>
      </c>
      <c r="F55" s="133" t="str">
        <f t="shared" ca="1" si="0"/>
        <v>2,            251,    "Laboratory, Equipment Room"</v>
      </c>
    </row>
    <row r="56" spans="1:11" x14ac:dyDescent="0.25">
      <c r="A56" s="136" t="s">
        <v>538</v>
      </c>
      <c r="B56" s="138">
        <f ca="1">OFFSET('2016SpcFunc'!$B$5,MATCH(A56,'2016SpcFunc'!$A$6:A$66,0),0)</f>
        <v>201</v>
      </c>
      <c r="C56" s="136" t="s">
        <v>914</v>
      </c>
      <c r="D56" s="137">
        <f ca="1">OFFSET('For CSV - 2019 SpcFuncData'!$B$4,MATCH($C56,'For CSV - 2019 SpcFuncData'!$B$5:$B$88,0),36,1,1)</f>
        <v>255</v>
      </c>
      <c r="F56" s="133" t="str">
        <f t="shared" ca="1" si="0"/>
        <v>2,            255,    "Gymnasium/Sports Arena"</v>
      </c>
    </row>
    <row r="57" spans="1:11" x14ac:dyDescent="0.25">
      <c r="A57" s="136" t="s">
        <v>512</v>
      </c>
      <c r="B57" s="138">
        <f ca="1">OFFSET('2016SpcFunc'!$B$5,MATCH(A57,'2016SpcFunc'!$A$6:A$66,0),0)</f>
        <v>150</v>
      </c>
      <c r="C57" s="136" t="s">
        <v>589</v>
      </c>
      <c r="D57" s="137">
        <f ca="1">OFFSET('For CSV - 2019 SpcFuncData'!$B$4,MATCH($C57,'For CSV - 2019 SpcFuncData'!$B$5:$B$88,0),36,1,1)</f>
        <v>257</v>
      </c>
      <c r="F57" s="133" t="str">
        <f t="shared" ca="1" si="0"/>
        <v>2,            257,    "Theater, Motion Picture"</v>
      </c>
    </row>
    <row r="58" spans="1:11" x14ac:dyDescent="0.25">
      <c r="A58" s="136" t="s">
        <v>513</v>
      </c>
      <c r="B58" s="138">
        <f ca="1">OFFSET('2016SpcFunc'!$B$5,MATCH(A58,'2016SpcFunc'!$A$6:A$66,0),0)</f>
        <v>151</v>
      </c>
      <c r="C58" s="136" t="s">
        <v>590</v>
      </c>
      <c r="D58" s="137">
        <f ca="1">OFFSET('For CSV - 2019 SpcFuncData'!$B$4,MATCH($C58,'For CSV - 2019 SpcFuncData'!$B$5:$B$88,0),36,1,1)</f>
        <v>258</v>
      </c>
      <c r="F58" s="133" t="str">
        <f t="shared" ca="1" si="0"/>
        <v>2,            258,    "Theater, Performance"</v>
      </c>
    </row>
    <row r="59" spans="1:11" x14ac:dyDescent="0.25">
      <c r="A59" s="136" t="s">
        <v>900</v>
      </c>
      <c r="B59" s="138">
        <f ca="1">OFFSET('2016SpcFunc'!$B$5,MATCH(A59,'2016SpcFunc'!$A$6:A$66,0),0)</f>
        <v>152</v>
      </c>
      <c r="C59" s="136" t="s">
        <v>606</v>
      </c>
      <c r="D59" s="137">
        <f ca="1">OFFSET('For CSV - 2019 SpcFuncData'!$B$4,MATCH($C59,'For CSV - 2019 SpcFuncData'!$B$5:$B$88,0),36,1,1)</f>
        <v>260</v>
      </c>
      <c r="E59" s="132">
        <v>1</v>
      </c>
      <c r="F59" s="133" t="str">
        <f t="shared" ca="1" si="0"/>
        <v>2,            260,    "Transportation Function"</v>
      </c>
    </row>
    <row r="60" spans="1:11" x14ac:dyDescent="0.25">
      <c r="A60" s="136" t="s">
        <v>535</v>
      </c>
      <c r="B60" s="138">
        <f ca="1">OFFSET('2016SpcFunc'!$B$5,MATCH(A60,'2016SpcFunc'!$A$6:A$66,0),0)</f>
        <v>155</v>
      </c>
      <c r="C60" s="136" t="s">
        <v>605</v>
      </c>
      <c r="D60" s="137">
        <f ca="1">OFFSET('For CSV - 2019 SpcFuncData'!$B$4,MATCH($C60,'For CSV - 2019 SpcFuncData'!$B$5:$B$88,0),36,1,1)</f>
        <v>259</v>
      </c>
      <c r="F60" s="133" t="str">
        <f t="shared" ca="1" si="0"/>
        <v>2,            259,    "Transportation Function, Concourse &amp; Baggage"</v>
      </c>
      <c r="K60"/>
    </row>
    <row r="61" spans="1:11" x14ac:dyDescent="0.25">
      <c r="A61" s="136" t="s">
        <v>536</v>
      </c>
      <c r="B61" s="138">
        <f ca="1">OFFSET('2016SpcFunc'!$B$5,MATCH(A61,'2016SpcFunc'!$A$6:A$66,0),0)</f>
        <v>156</v>
      </c>
      <c r="C61" s="136" t="s">
        <v>606</v>
      </c>
      <c r="D61" s="137">
        <f ca="1">OFFSET('For CSV - 2019 SpcFuncData'!$B$4,MATCH($C61,'For CSV - 2019 SpcFuncData'!$B$5:$B$88,0),36,1,1)</f>
        <v>260</v>
      </c>
      <c r="F61" s="133" t="str">
        <f t="shared" ca="1" si="0"/>
        <v>2,            260,    "Transportation Function, Ticketing"</v>
      </c>
      <c r="K61"/>
    </row>
    <row r="62" spans="1:11" x14ac:dyDescent="0.25">
      <c r="A62" s="136" t="s">
        <v>539</v>
      </c>
      <c r="B62" s="138">
        <f ca="1">OFFSET('2016SpcFunc'!$B$5,MATCH(A62,'2016SpcFunc'!$A$6:A$66,0),0)</f>
        <v>203</v>
      </c>
      <c r="C62" s="136" t="s">
        <v>539</v>
      </c>
      <c r="D62" s="137">
        <f ca="1">OFFSET('For CSV - 2019 SpcFuncData'!$B$4,MATCH($C62,'For CSV - 2019 SpcFuncData'!$B$5:$B$88,0),36,1,1)</f>
        <v>261</v>
      </c>
      <c r="F62" s="133" t="str">
        <f t="shared" ca="1" si="0"/>
        <v>2,            261,    "Unleased Tenant Area"</v>
      </c>
      <c r="K62"/>
    </row>
    <row r="63" spans="1:11" x14ac:dyDescent="0.25">
      <c r="A63" s="136" t="s">
        <v>277</v>
      </c>
      <c r="B63" s="138">
        <f ca="1">OFFSET('2016SpcFunc'!$B$5,MATCH(A63,'2016SpcFunc'!$A$6:A$66,0),0)</f>
        <v>99</v>
      </c>
      <c r="C63" s="136" t="s">
        <v>277</v>
      </c>
      <c r="D63" s="137">
        <f ca="1">OFFSET('For CSV - 2019 SpcFuncData'!$B$4,MATCH($C63,'For CSV - 2019 SpcFuncData'!$B$5:$B$88,0),36,1,1)</f>
        <v>262</v>
      </c>
      <c r="F63" s="133" t="str">
        <f t="shared" ca="1" si="0"/>
        <v>2,            262,    "Unoccupied-Exclude from Gross Floor Area"</v>
      </c>
      <c r="K63"/>
    </row>
    <row r="64" spans="1:11" x14ac:dyDescent="0.25">
      <c r="A64" s="136" t="s">
        <v>276</v>
      </c>
      <c r="B64" s="138">
        <f ca="1">OFFSET('2016SpcFunc'!$B$5,MATCH(A64,'2016SpcFunc'!$A$6:A$66,0),0)</f>
        <v>98</v>
      </c>
      <c r="C64" s="136" t="s">
        <v>276</v>
      </c>
      <c r="D64" s="137">
        <f ca="1">OFFSET('For CSV - 2019 SpcFuncData'!$B$4,MATCH($C64,'For CSV - 2019 SpcFuncData'!$B$5:$B$88,0),36,1,1)</f>
        <v>263</v>
      </c>
      <c r="F64" s="133" t="str">
        <f t="shared" ca="1" si="0"/>
        <v>2,            263,    "Unoccupied-Include in Gross Floor Area"</v>
      </c>
      <c r="K64"/>
    </row>
    <row r="65" spans="1:11" x14ac:dyDescent="0.25">
      <c r="A65" s="136" t="s">
        <v>609</v>
      </c>
      <c r="B65" s="138">
        <f ca="1">OFFSET('2016SpcFunc'!$B$5,MATCH(A65,'2016SpcFunc'!$A$6:A$66,0),0)</f>
        <v>153</v>
      </c>
      <c r="C65" s="136" t="s">
        <v>609</v>
      </c>
      <c r="D65" s="137">
        <f ca="1">OFFSET('For CSV - 2019 SpcFuncData'!$B$4,MATCH($C65,'For CSV - 2019 SpcFuncData'!$B$5:$B$88,0),36,1,1)</f>
        <v>264</v>
      </c>
      <c r="F65" s="133" t="str">
        <f t="shared" ca="1" si="0"/>
        <v>2,            264,    "Videoconferencing Studio"</v>
      </c>
      <c r="K65"/>
    </row>
    <row r="66" spans="1:11" x14ac:dyDescent="0.25">
      <c r="A66" s="136" t="s">
        <v>18</v>
      </c>
      <c r="B66" s="138">
        <f ca="1">OFFSET('2016SpcFunc'!$B$5,MATCH(A66,'2016SpcFunc'!$A$6:A$66,0),0)</f>
        <v>154</v>
      </c>
      <c r="C66" s="136" t="s">
        <v>572</v>
      </c>
      <c r="D66" s="137">
        <f ca="1">OFFSET('For CSV - 2019 SpcFuncData'!$B$4,MATCH($C66,'For CSV - 2019 SpcFuncData'!$B$5:$B$88,0),36,1,1)</f>
        <v>235</v>
      </c>
      <c r="F66" s="133" t="str">
        <f ca="1">TEXT($F$3,0)&amp;$G$3&amp;$H$3&amp;TEXT($D66,0)&amp;$G$3&amp;$I$3&amp;$J$3&amp;$A66&amp;$J$3</f>
        <v>2,            235,    "Waiting Area"</v>
      </c>
      <c r="K66"/>
    </row>
  </sheetData>
  <autoFilter ref="A5:E66" xr:uid="{00000000-0009-0000-0000-00000C000000}"/>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3:Q78"/>
  <sheetViews>
    <sheetView workbookViewId="0">
      <selection activeCell="B66" sqref="B66"/>
    </sheetView>
  </sheetViews>
  <sheetFormatPr defaultColWidth="9.140625" defaultRowHeight="12.75" x14ac:dyDescent="0.2"/>
  <cols>
    <col min="1" max="1" width="60" style="133" bestFit="1" customWidth="1"/>
    <col min="2" max="16384" width="9.140625" style="133"/>
  </cols>
  <sheetData>
    <row r="3" spans="1:2" x14ac:dyDescent="0.2">
      <c r="A3" s="133" t="s">
        <v>998</v>
      </c>
    </row>
    <row r="5" spans="1:2" x14ac:dyDescent="0.2">
      <c r="A5" s="133" t="s">
        <v>881</v>
      </c>
      <c r="B5" s="133" t="s">
        <v>984</v>
      </c>
    </row>
    <row r="6" spans="1:2" x14ac:dyDescent="0.2">
      <c r="A6" s="133" t="s">
        <v>276</v>
      </c>
      <c r="B6" s="133">
        <v>98</v>
      </c>
    </row>
    <row r="7" spans="1:2" x14ac:dyDescent="0.2">
      <c r="A7" s="133" t="s">
        <v>277</v>
      </c>
      <c r="B7" s="133">
        <v>99</v>
      </c>
    </row>
    <row r="8" spans="1:2" x14ac:dyDescent="0.2">
      <c r="A8" s="133" t="s">
        <v>504</v>
      </c>
      <c r="B8" s="133">
        <v>101</v>
      </c>
    </row>
    <row r="9" spans="1:2" x14ac:dyDescent="0.2">
      <c r="A9" s="133" t="s">
        <v>899</v>
      </c>
      <c r="B9" s="133">
        <v>102</v>
      </c>
    </row>
    <row r="10" spans="1:2" x14ac:dyDescent="0.2">
      <c r="A10" s="133" t="s">
        <v>981</v>
      </c>
      <c r="B10" s="133">
        <v>103</v>
      </c>
    </row>
    <row r="11" spans="1:2" x14ac:dyDescent="0.2">
      <c r="A11" s="133" t="s">
        <v>29</v>
      </c>
      <c r="B11" s="133">
        <v>104</v>
      </c>
    </row>
    <row r="12" spans="1:2" x14ac:dyDescent="0.2">
      <c r="A12" s="133" t="s">
        <v>505</v>
      </c>
      <c r="B12" s="133">
        <v>106</v>
      </c>
    </row>
    <row r="13" spans="1:2" x14ac:dyDescent="0.2">
      <c r="A13" s="133" t="s">
        <v>30</v>
      </c>
      <c r="B13" s="133">
        <v>105</v>
      </c>
    </row>
    <row r="14" spans="1:2" x14ac:dyDescent="0.2">
      <c r="A14" s="133" t="s">
        <v>32</v>
      </c>
      <c r="B14" s="133">
        <v>107</v>
      </c>
    </row>
    <row r="15" spans="1:2" x14ac:dyDescent="0.2">
      <c r="A15" s="133" t="s">
        <v>33</v>
      </c>
      <c r="B15" s="133">
        <v>108</v>
      </c>
    </row>
    <row r="16" spans="1:2" x14ac:dyDescent="0.2">
      <c r="A16" s="133" t="s">
        <v>636</v>
      </c>
      <c r="B16" s="133">
        <v>109</v>
      </c>
    </row>
    <row r="17" spans="1:2" x14ac:dyDescent="0.2">
      <c r="A17" s="133" t="s">
        <v>946</v>
      </c>
      <c r="B17" s="133">
        <v>110</v>
      </c>
    </row>
    <row r="18" spans="1:2" x14ac:dyDescent="0.2">
      <c r="A18" s="133" t="s">
        <v>3</v>
      </c>
      <c r="B18" s="133">
        <v>111</v>
      </c>
    </row>
    <row r="19" spans="1:2" x14ac:dyDescent="0.2">
      <c r="A19" s="133" t="s">
        <v>506</v>
      </c>
      <c r="B19" s="133">
        <v>112</v>
      </c>
    </row>
    <row r="20" spans="1:2" x14ac:dyDescent="0.2">
      <c r="A20" s="133" t="s">
        <v>4</v>
      </c>
      <c r="B20" s="133">
        <v>113</v>
      </c>
    </row>
    <row r="21" spans="1:2" x14ac:dyDescent="0.2">
      <c r="A21" s="133" t="s">
        <v>5</v>
      </c>
      <c r="B21" s="133">
        <v>114</v>
      </c>
    </row>
    <row r="22" spans="1:2" x14ac:dyDescent="0.2">
      <c r="A22" s="133" t="s">
        <v>34</v>
      </c>
      <c r="B22" s="133">
        <v>115</v>
      </c>
    </row>
    <row r="23" spans="1:2" x14ac:dyDescent="0.2">
      <c r="A23" s="133" t="s">
        <v>540</v>
      </c>
      <c r="B23" s="133">
        <v>116</v>
      </c>
    </row>
    <row r="24" spans="1:2" x14ac:dyDescent="0.2">
      <c r="A24" s="133" t="s">
        <v>507</v>
      </c>
      <c r="B24" s="133">
        <v>117</v>
      </c>
    </row>
    <row r="25" spans="1:2" x14ac:dyDescent="0.2">
      <c r="A25" s="133" t="s">
        <v>45</v>
      </c>
      <c r="B25" s="133">
        <v>118</v>
      </c>
    </row>
    <row r="26" spans="1:2" x14ac:dyDescent="0.2">
      <c r="A26" s="133" t="s">
        <v>47</v>
      </c>
      <c r="B26" s="133">
        <v>119</v>
      </c>
    </row>
    <row r="27" spans="1:2" x14ac:dyDescent="0.2">
      <c r="A27" s="133" t="s">
        <v>46</v>
      </c>
      <c r="B27" s="133">
        <v>120</v>
      </c>
    </row>
    <row r="28" spans="1:2" x14ac:dyDescent="0.2">
      <c r="A28" s="133" t="s">
        <v>48</v>
      </c>
      <c r="B28" s="133">
        <v>121</v>
      </c>
    </row>
    <row r="29" spans="1:2" x14ac:dyDescent="0.2">
      <c r="A29" s="133" t="s">
        <v>983</v>
      </c>
      <c r="B29" s="133">
        <v>122</v>
      </c>
    </row>
    <row r="30" spans="1:2" x14ac:dyDescent="0.2">
      <c r="A30" s="133" t="s">
        <v>538</v>
      </c>
      <c r="B30" s="133">
        <v>201</v>
      </c>
    </row>
    <row r="31" spans="1:2" x14ac:dyDescent="0.2">
      <c r="A31" s="133" t="s">
        <v>637</v>
      </c>
      <c r="B31" s="133">
        <v>123</v>
      </c>
    </row>
    <row r="32" spans="1:2" x14ac:dyDescent="0.2">
      <c r="A32" s="133" t="s">
        <v>469</v>
      </c>
      <c r="B32" s="133">
        <v>124</v>
      </c>
    </row>
    <row r="33" spans="1:2" x14ac:dyDescent="0.2">
      <c r="A33" s="133" t="s">
        <v>638</v>
      </c>
      <c r="B33" s="133">
        <v>125</v>
      </c>
    </row>
    <row r="34" spans="1:2" x14ac:dyDescent="0.2">
      <c r="A34" s="133" t="s">
        <v>6</v>
      </c>
      <c r="B34" s="133">
        <v>126</v>
      </c>
    </row>
    <row r="35" spans="1:2" x14ac:dyDescent="0.2">
      <c r="A35" s="133" t="s">
        <v>267</v>
      </c>
      <c r="B35" s="133">
        <v>127</v>
      </c>
    </row>
    <row r="36" spans="1:2" x14ac:dyDescent="0.2">
      <c r="A36" s="133" t="s">
        <v>274</v>
      </c>
      <c r="B36" s="133">
        <v>128</v>
      </c>
    </row>
    <row r="37" spans="1:2" x14ac:dyDescent="0.2">
      <c r="A37" s="133" t="s">
        <v>273</v>
      </c>
      <c r="B37" s="133">
        <v>129</v>
      </c>
    </row>
    <row r="38" spans="1:2" x14ac:dyDescent="0.2">
      <c r="A38" s="133" t="s">
        <v>75</v>
      </c>
      <c r="B38" s="133">
        <v>131</v>
      </c>
    </row>
    <row r="39" spans="1:2" x14ac:dyDescent="0.2">
      <c r="A39" s="133" t="s">
        <v>7</v>
      </c>
      <c r="B39" s="133">
        <v>130</v>
      </c>
    </row>
    <row r="40" spans="1:2" x14ac:dyDescent="0.2">
      <c r="A40" s="133" t="s">
        <v>8</v>
      </c>
      <c r="B40" s="133">
        <v>132</v>
      </c>
    </row>
    <row r="41" spans="1:2" x14ac:dyDescent="0.2">
      <c r="A41" s="133" t="s">
        <v>9</v>
      </c>
      <c r="B41" s="133">
        <v>133</v>
      </c>
    </row>
    <row r="42" spans="1:2" x14ac:dyDescent="0.2">
      <c r="A42" s="133" t="s">
        <v>10</v>
      </c>
      <c r="B42" s="133">
        <v>134</v>
      </c>
    </row>
    <row r="43" spans="1:2" x14ac:dyDescent="0.2">
      <c r="A43" s="133" t="s">
        <v>11</v>
      </c>
      <c r="B43" s="133">
        <v>135</v>
      </c>
    </row>
    <row r="44" spans="1:2" x14ac:dyDescent="0.2">
      <c r="A44" s="133" t="s">
        <v>12</v>
      </c>
      <c r="B44" s="133">
        <v>136</v>
      </c>
    </row>
    <row r="45" spans="1:2" x14ac:dyDescent="0.2">
      <c r="A45" s="133" t="s">
        <v>13</v>
      </c>
      <c r="B45" s="133">
        <v>137</v>
      </c>
    </row>
    <row r="46" spans="1:2" x14ac:dyDescent="0.2">
      <c r="A46" s="133" t="s">
        <v>508</v>
      </c>
      <c r="B46" s="133">
        <v>138</v>
      </c>
    </row>
    <row r="47" spans="1:2" x14ac:dyDescent="0.2">
      <c r="A47" s="133" t="s">
        <v>509</v>
      </c>
      <c r="B47" s="133">
        <v>139</v>
      </c>
    </row>
    <row r="48" spans="1:2" x14ac:dyDescent="0.2">
      <c r="A48" s="133" t="s">
        <v>14</v>
      </c>
      <c r="B48" s="133">
        <v>140</v>
      </c>
    </row>
    <row r="49" spans="1:2" x14ac:dyDescent="0.2">
      <c r="A49" s="133" t="s">
        <v>423</v>
      </c>
      <c r="B49" s="133">
        <v>202</v>
      </c>
    </row>
    <row r="50" spans="1:2" x14ac:dyDescent="0.2">
      <c r="A50" s="133" t="s">
        <v>285</v>
      </c>
      <c r="B50" s="133">
        <v>142</v>
      </c>
    </row>
    <row r="51" spans="1:2" x14ac:dyDescent="0.2">
      <c r="A51" s="133" t="s">
        <v>284</v>
      </c>
      <c r="B51" s="133">
        <v>141</v>
      </c>
    </row>
    <row r="52" spans="1:2" x14ac:dyDescent="0.2">
      <c r="A52" s="133" t="s">
        <v>53</v>
      </c>
      <c r="B52" s="133">
        <v>145</v>
      </c>
    </row>
    <row r="53" spans="1:2" x14ac:dyDescent="0.2">
      <c r="A53" s="133" t="s">
        <v>283</v>
      </c>
      <c r="B53" s="133">
        <v>144</v>
      </c>
    </row>
    <row r="54" spans="1:2" x14ac:dyDescent="0.2">
      <c r="A54" s="133" t="s">
        <v>64</v>
      </c>
      <c r="B54" s="133">
        <v>143</v>
      </c>
    </row>
    <row r="55" spans="1:2" x14ac:dyDescent="0.2">
      <c r="A55" s="133" t="s">
        <v>15</v>
      </c>
      <c r="B55" s="133">
        <v>146</v>
      </c>
    </row>
    <row r="56" spans="1:2" x14ac:dyDescent="0.2">
      <c r="A56" s="133" t="s">
        <v>510</v>
      </c>
      <c r="B56" s="133">
        <v>147</v>
      </c>
    </row>
    <row r="57" spans="1:2" x14ac:dyDescent="0.2">
      <c r="A57" s="133" t="s">
        <v>511</v>
      </c>
      <c r="B57" s="133">
        <v>148</v>
      </c>
    </row>
    <row r="58" spans="1:2" x14ac:dyDescent="0.2">
      <c r="A58" s="133" t="s">
        <v>512</v>
      </c>
      <c r="B58" s="133">
        <v>150</v>
      </c>
    </row>
    <row r="59" spans="1:2" x14ac:dyDescent="0.2">
      <c r="A59" s="133" t="s">
        <v>513</v>
      </c>
      <c r="B59" s="133">
        <v>151</v>
      </c>
    </row>
    <row r="60" spans="1:2" x14ac:dyDescent="0.2">
      <c r="A60" s="133" t="s">
        <v>900</v>
      </c>
      <c r="B60" s="133">
        <v>152</v>
      </c>
    </row>
    <row r="61" spans="1:2" x14ac:dyDescent="0.2">
      <c r="A61" s="133" t="s">
        <v>535</v>
      </c>
      <c r="B61" s="133">
        <v>155</v>
      </c>
    </row>
    <row r="62" spans="1:2" x14ac:dyDescent="0.2">
      <c r="A62" s="133" t="s">
        <v>536</v>
      </c>
      <c r="B62" s="133">
        <v>156</v>
      </c>
    </row>
    <row r="63" spans="1:2" x14ac:dyDescent="0.2">
      <c r="A63" s="133" t="s">
        <v>539</v>
      </c>
      <c r="B63" s="133">
        <v>203</v>
      </c>
    </row>
    <row r="64" spans="1:2" x14ac:dyDescent="0.2">
      <c r="A64" s="133" t="s">
        <v>609</v>
      </c>
      <c r="B64" s="133">
        <v>153</v>
      </c>
    </row>
    <row r="65" spans="1:17" x14ac:dyDescent="0.2">
      <c r="A65" s="133" t="s">
        <v>18</v>
      </c>
      <c r="B65" s="133">
        <v>154</v>
      </c>
    </row>
    <row r="66" spans="1:17" x14ac:dyDescent="0.2">
      <c r="A66" s="133" t="s">
        <v>1017</v>
      </c>
      <c r="B66" s="133">
        <v>157</v>
      </c>
    </row>
    <row r="78" spans="1:17" x14ac:dyDescent="0.2">
      <c r="Q78" s="133" t="s">
        <v>63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G90"/>
  <sheetViews>
    <sheetView topLeftCell="A43" workbookViewId="0">
      <selection activeCell="A82" sqref="A82"/>
    </sheetView>
  </sheetViews>
  <sheetFormatPr defaultColWidth="9.140625" defaultRowHeight="12.75" x14ac:dyDescent="0.2"/>
  <cols>
    <col min="1" max="1" width="56.85546875" style="133" customWidth="1"/>
    <col min="2" max="2" width="9.85546875" style="133" bestFit="1" customWidth="1"/>
    <col min="3" max="3" width="14.28515625" style="133" customWidth="1"/>
    <col min="4" max="4" width="48.85546875" style="133" customWidth="1"/>
    <col min="5" max="16384" width="9.140625" style="133"/>
  </cols>
  <sheetData>
    <row r="1" spans="1:7" x14ac:dyDescent="0.2">
      <c r="C1" s="133" t="s">
        <v>966</v>
      </c>
    </row>
    <row r="2" spans="1:7" x14ac:dyDescent="0.2">
      <c r="C2" s="133" t="s">
        <v>967</v>
      </c>
      <c r="D2" s="133" t="s">
        <v>968</v>
      </c>
      <c r="E2" s="133" t="s">
        <v>969</v>
      </c>
      <c r="F2" s="133" t="s">
        <v>970</v>
      </c>
      <c r="G2" s="133" t="s">
        <v>971</v>
      </c>
    </row>
    <row r="3" spans="1:7" ht="15" x14ac:dyDescent="0.25">
      <c r="C3" s="134">
        <v>2</v>
      </c>
      <c r="D3" s="134" t="s">
        <v>972</v>
      </c>
      <c r="E3" s="134" t="s">
        <v>973</v>
      </c>
      <c r="F3" s="134" t="s">
        <v>974</v>
      </c>
      <c r="G3" s="134" t="s">
        <v>965</v>
      </c>
    </row>
    <row r="5" spans="1:7" x14ac:dyDescent="0.2">
      <c r="A5" s="133" t="s">
        <v>881</v>
      </c>
      <c r="B5" s="133" t="s">
        <v>984</v>
      </c>
      <c r="C5" s="133" t="s">
        <v>985</v>
      </c>
    </row>
    <row r="6" spans="1:7" ht="15" x14ac:dyDescent="0.25">
      <c r="A6" s="21" t="str">
        <f>TRIM(LEFT('SpaceFuncData-Input'!$A3,IF(ISNUMBER(FIND(" (Note",'SpaceFuncData-Input'!$A3,1)),FIND(" (Note",'SpaceFuncData-Input'!$A3,1),99)))</f>
        <v>Audience Seating Area</v>
      </c>
      <c r="B6" s="137">
        <f ca="1">OFFSET('For CSV - 2019 SpcFuncData'!$B$4,MATCH($A6,'For CSV - 2019 SpcFuncData'!$B$5:$B$88,0),36,1,1)</f>
        <v>202</v>
      </c>
      <c r="C6" s="133" t="str">
        <f t="shared" ref="C6:C71" ca="1" si="0">TEXT($C$3,0)&amp;$D$3&amp;$E$3&amp;TEXT($B6,0)&amp;$D$3&amp;$F$3&amp;$G$3&amp;$A6&amp;$G$3</f>
        <v>2,            202,    "Audience Seating Area"</v>
      </c>
    </row>
    <row r="7" spans="1:7" ht="15" x14ac:dyDescent="0.25">
      <c r="A7" s="21" t="str">
        <f>TRIM(LEFT('SpaceFuncData-Input'!$A4,IF(ISNUMBER(FIND(" (Note",'SpaceFuncData-Input'!$A4,1)),FIND(" (Note",'SpaceFuncData-Input'!$A4,1),99)))</f>
        <v>Auditorium Area</v>
      </c>
      <c r="B7" s="137">
        <f ca="1">OFFSET('For CSV - 2019 SpcFuncData'!$B$4,MATCH($A7,'For CSV - 2019 SpcFuncData'!$B$5:$B$88,0),36,1,1)</f>
        <v>203</v>
      </c>
      <c r="C7" s="133" t="str">
        <f t="shared" ca="1" si="0"/>
        <v>2,            203,    "Auditorium Area"</v>
      </c>
    </row>
    <row r="8" spans="1:7" ht="15" x14ac:dyDescent="0.25">
      <c r="A8" s="21" t="str">
        <f>TRIM(LEFT('SpaceFuncData-Input'!$A5,IF(ISNUMBER(FIND(" (Note",'SpaceFuncData-Input'!$A5,1)),FIND(" (Note",'SpaceFuncData-Input'!$A5,1),99)))</f>
        <v>Auto Repair / Maintenance Area</v>
      </c>
      <c r="B8" s="137">
        <f ca="1">OFFSET('For CSV - 2019 SpcFuncData'!$B$4,MATCH($A8,'For CSV - 2019 SpcFuncData'!$B$5:$B$88,0),36,1,1)</f>
        <v>204</v>
      </c>
      <c r="C8" s="133" t="str">
        <f t="shared" ca="1" si="0"/>
        <v>2,            204,    "Auto Repair / Maintenance Area"</v>
      </c>
    </row>
    <row r="9" spans="1:7" ht="15" x14ac:dyDescent="0.25">
      <c r="A9" s="21" t="str">
        <f>TRIM(LEFT('SpaceFuncData-Input'!$A6,IF(ISNUMBER(FIND(" (Note",'SpaceFuncData-Input'!$A6,1)),FIND(" (Note",'SpaceFuncData-Input'!$A6,1),99)))</f>
        <v>Beauty Salon Area</v>
      </c>
      <c r="B9" s="137">
        <f ca="1">OFFSET('For CSV - 2019 SpcFuncData'!$B$4,MATCH($A9,'For CSV - 2019 SpcFuncData'!$B$5:$B$88,0),36,1,1)</f>
        <v>205</v>
      </c>
      <c r="C9" s="133" t="str">
        <f t="shared" ca="1" si="0"/>
        <v>2,            205,    "Beauty Salon Area"</v>
      </c>
    </row>
    <row r="10" spans="1:7" ht="15" x14ac:dyDescent="0.25">
      <c r="A10" s="21" t="str">
        <f>TRIM(LEFT('SpaceFuncData-Input'!$A7,IF(ISNUMBER(FIND(" (Note",'SpaceFuncData-Input'!$A7,1)),FIND(" (Note",'SpaceFuncData-Input'!$A7,1),99)))</f>
        <v>Civic Meeting Place Area</v>
      </c>
      <c r="B10" s="137">
        <f ca="1">OFFSET('For CSV - 2019 SpcFuncData'!$B$4,MATCH($A10,'For CSV - 2019 SpcFuncData'!$B$5:$B$88,0),36,1,1)</f>
        <v>206</v>
      </c>
      <c r="C10" s="133" t="str">
        <f t="shared" ca="1" si="0"/>
        <v>2,            206,    "Civic Meeting Place Area"</v>
      </c>
    </row>
    <row r="11" spans="1:7" ht="15" x14ac:dyDescent="0.25">
      <c r="A11" s="21" t="str">
        <f>TRIM(LEFT('SpaceFuncData-Input'!$A8,IF(ISNUMBER(FIND(" (Note",'SpaceFuncData-Input'!$A8,1)),FIND(" (Note",'SpaceFuncData-Input'!$A8,1),99)))</f>
        <v>Classroom, Lecture, Training, Vocational Areas</v>
      </c>
      <c r="B11" s="137">
        <f ca="1">OFFSET('For CSV - 2019 SpcFuncData'!$B$4,MATCH($A11,'For CSV - 2019 SpcFuncData'!$B$5:$B$88,0),36,1,1)</f>
        <v>207</v>
      </c>
      <c r="C11" s="133" t="str">
        <f t="shared" ca="1" si="0"/>
        <v>2,            207,    "Classroom, Lecture, Training, Vocational Areas"</v>
      </c>
    </row>
    <row r="12" spans="1:7" ht="15" x14ac:dyDescent="0.25">
      <c r="A12" s="21" t="str">
        <f>TRIM(LEFT('SpaceFuncData-Input'!$A9,IF(ISNUMBER(FIND(" (Note",'SpaceFuncData-Input'!$A9,1)),FIND(" (Note",'SpaceFuncData-Input'!$A9,1),99)))</f>
        <v>Commercial/Industrial Storage (Refrigerated)</v>
      </c>
      <c r="B12" s="137">
        <f ca="1">OFFSET('For CSV - 2019 SpcFuncData'!$B$4,MATCH($A12,'For CSV - 2019 SpcFuncData'!$B$5:$B$88,0),36,1,1)</f>
        <v>208</v>
      </c>
      <c r="C12" s="133" t="str">
        <f t="shared" ca="1" si="0"/>
        <v>2,            208,    "Commercial/Industrial Storage (Refrigerated)"</v>
      </c>
    </row>
    <row r="13" spans="1:7" ht="15" x14ac:dyDescent="0.25">
      <c r="A13" s="21" t="str">
        <f>TRIM(LEFT('SpaceFuncData-Input'!$A10,IF(ISNUMBER(FIND(" (Note",'SpaceFuncData-Input'!$A10,1)),FIND(" (Note",'SpaceFuncData-Input'!$A10,1),99)))</f>
        <v>Commercial/Industrial Storage (Shipping &amp; Handling)</v>
      </c>
      <c r="B13" s="137">
        <f ca="1">OFFSET('For CSV - 2019 SpcFuncData'!$B$4,MATCH($A13,'For CSV - 2019 SpcFuncData'!$B$5:$B$88,0),36,1,1)</f>
        <v>209</v>
      </c>
      <c r="C13" s="133" t="str">
        <f t="shared" ca="1" si="0"/>
        <v>2,            209,    "Commercial/Industrial Storage (Shipping &amp; Handling)"</v>
      </c>
    </row>
    <row r="14" spans="1:7" ht="15" x14ac:dyDescent="0.25">
      <c r="A14" s="21" t="str">
        <f>TRIM(LEFT('SpaceFuncData-Input'!$A11,IF(ISNUMBER(FIND(" (Note",'SpaceFuncData-Input'!$A11,1)),FIND(" (Note",'SpaceFuncData-Input'!$A11,1),99)))</f>
        <v>Commercial/Industrial Storage (Warehouse)</v>
      </c>
      <c r="B14" s="137">
        <f ca="1">OFFSET('For CSV - 2019 SpcFuncData'!$B$4,MATCH($A14,'For CSV - 2019 SpcFuncData'!$B$5:$B$88,0),36,1,1)</f>
        <v>210</v>
      </c>
      <c r="C14" s="133" t="str">
        <f t="shared" ca="1" si="0"/>
        <v>2,            210,    "Commercial/Industrial Storage (Warehouse)"</v>
      </c>
    </row>
    <row r="15" spans="1:7" ht="15" x14ac:dyDescent="0.25">
      <c r="A15" s="21" t="str">
        <f>TRIM(LEFT('SpaceFuncData-Input'!$A12,IF(ISNUMBER(FIND(" (Note",'SpaceFuncData-Input'!$A12,1)),FIND(" (Note",'SpaceFuncData-Input'!$A12,1),99)))</f>
        <v>Computer Room</v>
      </c>
      <c r="B15" s="137">
        <f ca="1">OFFSET('For CSV - 2019 SpcFuncData'!$B$4,MATCH($A15,'For CSV - 2019 SpcFuncData'!$B$5:$B$88,0),36,1,1)</f>
        <v>211</v>
      </c>
      <c r="C15" s="133" t="str">
        <f t="shared" ca="1" si="0"/>
        <v>2,            211,    "Computer Room"</v>
      </c>
    </row>
    <row r="16" spans="1:7" ht="15" x14ac:dyDescent="0.25">
      <c r="A16" s="21" t="str">
        <f>TRIM(LEFT('SpaceFuncData-Input'!$A13,IF(ISNUMBER(FIND(" (Note",'SpaceFuncData-Input'!$A13,1)),FIND(" (Note",'SpaceFuncData-Input'!$A13,1),99)))</f>
        <v>Concourse and Atria Area</v>
      </c>
      <c r="B16" s="137">
        <f ca="1">OFFSET('For CSV - 2019 SpcFuncData'!$B$4,MATCH($A16,'For CSV - 2019 SpcFuncData'!$B$5:$B$88,0),36,1,1)</f>
        <v>212</v>
      </c>
      <c r="C16" s="133" t="str">
        <f t="shared" ca="1" si="0"/>
        <v>2,            212,    "Concourse and Atria Area"</v>
      </c>
    </row>
    <row r="17" spans="1:3" ht="15" x14ac:dyDescent="0.25">
      <c r="A17" s="21" t="str">
        <f>TRIM(LEFT('SpaceFuncData-Input'!$A14,IF(ISNUMBER(FIND(" (Note",'SpaceFuncData-Input'!$A14,1)),FIND(" (Note",'SpaceFuncData-Input'!$A14,1),99)))</f>
        <v>Convention, Conference, Multipurpose and Meeting Area</v>
      </c>
      <c r="B17" s="137">
        <f ca="1">OFFSET('For CSV - 2019 SpcFuncData'!$B$4,MATCH($A17,'For CSV - 2019 SpcFuncData'!$B$5:$B$88,0),36,1,1)</f>
        <v>213</v>
      </c>
      <c r="C17" s="133" t="str">
        <f t="shared" ca="1" si="0"/>
        <v>2,            213,    "Convention, Conference, Multipurpose and Meeting Area"</v>
      </c>
    </row>
    <row r="18" spans="1:3" ht="15" x14ac:dyDescent="0.25">
      <c r="A18" s="21" t="str">
        <f>TRIM(LEFT('SpaceFuncData-Input'!$A15,IF(ISNUMBER(FIND(" (Note",'SpaceFuncData-Input'!$A15,1)),FIND(" (Note",'SpaceFuncData-Input'!$A15,1),99)))</f>
        <v>Copy Room</v>
      </c>
      <c r="B18" s="137">
        <f ca="1">OFFSET('For CSV - 2019 SpcFuncData'!$B$4,MATCH($A18,'For CSV - 2019 SpcFuncData'!$B$5:$B$88,0),36,1,1)</f>
        <v>214</v>
      </c>
      <c r="C18" s="133" t="str">
        <f t="shared" ca="1" si="0"/>
        <v>2,            214,    "Copy Room"</v>
      </c>
    </row>
    <row r="19" spans="1:3" ht="15" x14ac:dyDescent="0.25">
      <c r="A19" s="21" t="str">
        <f>TRIM(LEFT('SpaceFuncData-Input'!$A16,IF(ISNUMBER(FIND(" (Note",'SpaceFuncData-Input'!$A16,1)),FIND(" (Note",'SpaceFuncData-Input'!$A16,1),99)))</f>
        <v>Corridor Area</v>
      </c>
      <c r="B19" s="137">
        <f ca="1">OFFSET('For CSV - 2019 SpcFuncData'!$B$4,MATCH($A19,'For CSV - 2019 SpcFuncData'!$B$5:$B$88,0),36,1,1)</f>
        <v>215</v>
      </c>
      <c r="C19" s="133" t="str">
        <f t="shared" ca="1" si="0"/>
        <v>2,            215,    "Corridor Area"</v>
      </c>
    </row>
    <row r="20" spans="1:3" ht="15" x14ac:dyDescent="0.25">
      <c r="A20" s="21" t="str">
        <f>TRIM(LEFT('SpaceFuncData-Input'!$A17,IF(ISNUMBER(FIND(" (Note",'SpaceFuncData-Input'!$A17,1)),FIND(" (Note",'SpaceFuncData-Input'!$A17,1),99)))</f>
        <v>Dining Area (Bar/Lounge and Fine Dining)</v>
      </c>
      <c r="B20" s="137">
        <f ca="1">OFFSET('For CSV - 2019 SpcFuncData'!$B$4,MATCH($A20,'For CSV - 2019 SpcFuncData'!$B$5:$B$88,0),36,1,1)</f>
        <v>216</v>
      </c>
      <c r="C20" s="133" t="str">
        <f t="shared" ca="1" si="0"/>
        <v>2,            216,    "Dining Area (Bar/Lounge and Fine Dining)"</v>
      </c>
    </row>
    <row r="21" spans="1:3" ht="15" x14ac:dyDescent="0.25">
      <c r="A21" s="21" t="str">
        <f>TRIM(LEFT('SpaceFuncData-Input'!$A18,IF(ISNUMBER(FIND(" (Note",'SpaceFuncData-Input'!$A18,1)),FIND(" (Note",'SpaceFuncData-Input'!$A18,1),99)))</f>
        <v>Dining Area (Cafetaria/Fast Food)</v>
      </c>
      <c r="B21" s="137">
        <f ca="1">OFFSET('For CSV - 2019 SpcFuncData'!$B$4,MATCH($A21,'For CSV - 2019 SpcFuncData'!$B$5:$B$88,0),36,1,1)</f>
        <v>217</v>
      </c>
      <c r="C21" s="133" t="str">
        <f t="shared" ca="1" si="0"/>
        <v>2,            217,    "Dining Area (Cafetaria/Fast Food)"</v>
      </c>
    </row>
    <row r="22" spans="1:3" ht="15" x14ac:dyDescent="0.25">
      <c r="A22" s="21" t="str">
        <f>TRIM(LEFT('SpaceFuncData-Input'!$A19,IF(ISNUMBER(FIND(" (Note",'SpaceFuncData-Input'!$A19,1)),FIND(" (Note",'SpaceFuncData-Input'!$A19,1),99)))</f>
        <v>Dining Area (Family and Leisure)</v>
      </c>
      <c r="B22" s="137">
        <f ca="1">OFFSET('For CSV - 2019 SpcFuncData'!$B$4,MATCH($A22,'For CSV - 2019 SpcFuncData'!$B$5:$B$88,0),36,1,1)</f>
        <v>218</v>
      </c>
      <c r="C22" s="133" t="str">
        <f t="shared" ca="1" si="0"/>
        <v>2,            218,    "Dining Area (Family and Leisure)"</v>
      </c>
    </row>
    <row r="23" spans="1:3" ht="15" x14ac:dyDescent="0.25">
      <c r="A23" s="21" t="str">
        <f>TRIM(LEFT('SpaceFuncData-Input'!$A20,IF(ISNUMBER(FIND(" (Note",'SpaceFuncData-Input'!$A20,1)),FIND(" (Note",'SpaceFuncData-Input'!$A20,1),99)))</f>
        <v>Electrical, Mechanical, Telephone Rooms</v>
      </c>
      <c r="B23" s="137">
        <f ca="1">OFFSET('For CSV - 2019 SpcFuncData'!$B$4,MATCH($A23,'For CSV - 2019 SpcFuncData'!$B$5:$B$88,0),36,1,1)</f>
        <v>219</v>
      </c>
      <c r="C23" s="133" t="str">
        <f t="shared" ca="1" si="0"/>
        <v>2,            219,    "Electrical, Mechanical, Telephone Rooms"</v>
      </c>
    </row>
    <row r="24" spans="1:3" ht="15" x14ac:dyDescent="0.25">
      <c r="A24" s="21" t="str">
        <f>TRIM(LEFT('SpaceFuncData-Input'!$A21,IF(ISNUMBER(FIND(" (Note",'SpaceFuncData-Input'!$A21,1)),FIND(" (Note",'SpaceFuncData-Input'!$A21,1),99)))</f>
        <v>Exercise/Fitness Center and Gymnasium Areas</v>
      </c>
      <c r="B24" s="137">
        <f ca="1">OFFSET('For CSV - 2019 SpcFuncData'!$B$4,MATCH($A24,'For CSV - 2019 SpcFuncData'!$B$5:$B$88,0),36,1,1)</f>
        <v>220</v>
      </c>
      <c r="C24" s="133" t="str">
        <f t="shared" ca="1" si="0"/>
        <v>2,            220,    "Exercise/Fitness Center and Gymnasium Areas"</v>
      </c>
    </row>
    <row r="25" spans="1:3" ht="15" x14ac:dyDescent="0.25">
      <c r="A25" s="21" t="str">
        <f>TRIM(LEFT('SpaceFuncData-Input'!$A22,IF(ISNUMBER(FIND(" (Note",'SpaceFuncData-Input'!$A22,1)),FIND(" (Note",'SpaceFuncData-Input'!$A22,1),99)))</f>
        <v>Financial Transaction Area</v>
      </c>
      <c r="B25" s="137">
        <f ca="1">OFFSET('For CSV - 2019 SpcFuncData'!$B$4,MATCH($A25,'For CSV - 2019 SpcFuncData'!$B$5:$B$88,0),36,1,1)</f>
        <v>221</v>
      </c>
      <c r="C25" s="133" t="str">
        <f t="shared" ca="1" si="0"/>
        <v>2,            221,    "Financial Transaction Area"</v>
      </c>
    </row>
    <row r="26" spans="1:3" ht="15" x14ac:dyDescent="0.25">
      <c r="A26" s="21" t="str">
        <f>TRIM(LEFT('SpaceFuncData-Input'!$A23,IF(ISNUMBER(FIND(" (Note",'SpaceFuncData-Input'!$A23,1)),FIND(" (Note",'SpaceFuncData-Input'!$A23,1),99)))</f>
        <v>General/Commercial &amp; Industrial Work Area (High Bay)</v>
      </c>
      <c r="B26" s="137">
        <f ca="1">OFFSET('For CSV - 2019 SpcFuncData'!$B$4,MATCH($A26,'For CSV - 2019 SpcFuncData'!$B$5:$B$88,0),36,1,1)</f>
        <v>222</v>
      </c>
      <c r="C26" s="133" t="str">
        <f t="shared" ca="1" si="0"/>
        <v>2,            222,    "General/Commercial &amp; Industrial Work Area (High Bay)"</v>
      </c>
    </row>
    <row r="27" spans="1:3" ht="15" x14ac:dyDescent="0.25">
      <c r="A27" s="21" t="str">
        <f>TRIM(LEFT('SpaceFuncData-Input'!$A24,IF(ISNUMBER(FIND(" (Note",'SpaceFuncData-Input'!$A24,1)),FIND(" (Note",'SpaceFuncData-Input'!$A24,1),99)))</f>
        <v>General/Commercial &amp; Industrial Work Area (Low Bay)</v>
      </c>
      <c r="B27" s="137">
        <f ca="1">OFFSET('For CSV - 2019 SpcFuncData'!$B$4,MATCH($A27,'For CSV - 2019 SpcFuncData'!$B$5:$B$88,0),36,1,1)</f>
        <v>223</v>
      </c>
      <c r="C27" s="133" t="str">
        <f t="shared" ca="1" si="0"/>
        <v>2,            223,    "General/Commercial &amp; Industrial Work Area (Low Bay)"</v>
      </c>
    </row>
    <row r="28" spans="1:3" ht="15" x14ac:dyDescent="0.25">
      <c r="A28" s="21" t="str">
        <f>TRIM(LEFT('SpaceFuncData-Input'!$A25,IF(ISNUMBER(FIND(" (Note",'SpaceFuncData-Input'!$A25,1)),FIND(" (Note",'SpaceFuncData-Input'!$A25,1),99)))</f>
        <v>General/Commercial &amp; Industrial Work Area (Precision)</v>
      </c>
      <c r="B28" s="137">
        <f ca="1">OFFSET('For CSV - 2019 SpcFuncData'!$B$4,MATCH($A28,'For CSV - 2019 SpcFuncData'!$B$5:$B$88,0),36,1,1)</f>
        <v>224</v>
      </c>
      <c r="C28" s="133" t="str">
        <f t="shared" ca="1" si="0"/>
        <v>2,            224,    "General/Commercial &amp; Industrial Work Area (Precision)"</v>
      </c>
    </row>
    <row r="29" spans="1:3" ht="15" x14ac:dyDescent="0.25">
      <c r="A29" s="21" t="str">
        <f>TRIM(LEFT('SpaceFuncData-Input'!$A26,IF(ISNUMBER(FIND(" (Note",'SpaceFuncData-Input'!$A26,1)),FIND(" (Note",'SpaceFuncData-Input'!$A26,1),99)))</f>
        <v>Healthcare Facility and Hospitals (Exam/Treatment Room)</v>
      </c>
      <c r="B29" s="137">
        <f ca="1">OFFSET('For CSV - 2019 SpcFuncData'!$B$4,MATCH($A29,'For CSV - 2019 SpcFuncData'!$B$5:$B$88,0),36,1,1)</f>
        <v>225</v>
      </c>
      <c r="C29" s="133" t="str">
        <f t="shared" ca="1" si="0"/>
        <v>2,            225,    "Healthcare Facility and Hospitals (Exam/Treatment Room)"</v>
      </c>
    </row>
    <row r="30" spans="1:3" ht="15" x14ac:dyDescent="0.25">
      <c r="A30" s="21" t="str">
        <f>TRIM(LEFT('SpaceFuncData-Input'!$A27,IF(ISNUMBER(FIND(" (Note",'SpaceFuncData-Input'!$A27,1)),FIND(" (Note",'SpaceFuncData-Input'!$A27,1),99)))</f>
        <v>Healthcare Facility and Hospitals (Imaging Room)</v>
      </c>
      <c r="B30" s="137">
        <f ca="1">OFFSET('For CSV - 2019 SpcFuncData'!$B$4,MATCH($A30,'For CSV - 2019 SpcFuncData'!$B$5:$B$88,0),36,1,1)</f>
        <v>277</v>
      </c>
      <c r="C30" s="133" t="str">
        <f t="shared" ca="1" si="0"/>
        <v>2,            277,    "Healthcare Facility and Hospitals (Imaging Room)"</v>
      </c>
    </row>
    <row r="31" spans="1:3" ht="15" x14ac:dyDescent="0.25">
      <c r="A31" s="21" t="str">
        <f>TRIM(LEFT('SpaceFuncData-Input'!$A28,IF(ISNUMBER(FIND(" (Note",'SpaceFuncData-Input'!$A28,1)),FIND(" (Note",'SpaceFuncData-Input'!$A28,1),99)))</f>
        <v>Healthcare Facility and Hospitals (Medical Supply Room)</v>
      </c>
      <c r="B31" s="137">
        <f ca="1">OFFSET('For CSV - 2019 SpcFuncData'!$B$4,MATCH($A31,'For CSV - 2019 SpcFuncData'!$B$5:$B$88,0),36,1,1)</f>
        <v>278</v>
      </c>
      <c r="C31" s="133" t="str">
        <f t="shared" ca="1" si="0"/>
        <v>2,            278,    "Healthcare Facility and Hospitals (Medical Supply Room)"</v>
      </c>
    </row>
    <row r="32" spans="1:3" ht="15" x14ac:dyDescent="0.25">
      <c r="A32" s="21" t="str">
        <f>TRIM(LEFT('SpaceFuncData-Input'!$A29,IF(ISNUMBER(FIND(" (Note",'SpaceFuncData-Input'!$A29,1)),FIND(" (Note",'SpaceFuncData-Input'!$A29,1),99)))</f>
        <v>Healthcare Facility and Hospitals (Nursery)</v>
      </c>
      <c r="B32" s="137">
        <f ca="1">OFFSET('For CSV - 2019 SpcFuncData'!$B$4,MATCH($A32,'For CSV - 2019 SpcFuncData'!$B$5:$B$88,0),36,1,1)</f>
        <v>279</v>
      </c>
      <c r="C32" s="133" t="str">
        <f t="shared" ca="1" si="0"/>
        <v>2,            279,    "Healthcare Facility and Hospitals (Nursery)"</v>
      </c>
    </row>
    <row r="33" spans="1:3" ht="15" x14ac:dyDescent="0.25">
      <c r="A33" s="21" t="str">
        <f>TRIM(LEFT('SpaceFuncData-Input'!$A30,IF(ISNUMBER(FIND(" (Note",'SpaceFuncData-Input'!$A30,1)),FIND(" (Note",'SpaceFuncData-Input'!$A30,1),99)))</f>
        <v>Healthcare Facility and Hospitals (Nurse's Station)</v>
      </c>
      <c r="B33" s="137">
        <f ca="1">OFFSET('For CSV - 2019 SpcFuncData'!$B$4,MATCH($A33,'For CSV - 2019 SpcFuncData'!$B$5:$B$88,0),36,1,1)</f>
        <v>280</v>
      </c>
      <c r="C33" s="133" t="str">
        <f t="shared" ca="1" si="0"/>
        <v>2,            280,    "Healthcare Facility and Hospitals (Nurse's Station)"</v>
      </c>
    </row>
    <row r="34" spans="1:3" ht="15" x14ac:dyDescent="0.25">
      <c r="A34" s="21" t="str">
        <f>TRIM(LEFT('SpaceFuncData-Input'!$A31,IF(ISNUMBER(FIND(" (Note",'SpaceFuncData-Input'!$A31,1)),FIND(" (Note",'SpaceFuncData-Input'!$A31,1),99)))</f>
        <v>Healthcare Facility and Hospitals (Operating Room)</v>
      </c>
      <c r="B34" s="137">
        <f ca="1">OFFSET('For CSV - 2019 SpcFuncData'!$B$4,MATCH($A34,'For CSV - 2019 SpcFuncData'!$B$5:$B$88,0),36,1,1)</f>
        <v>281</v>
      </c>
      <c r="C34" s="133" t="str">
        <f t="shared" ca="1" si="0"/>
        <v>2,            281,    "Healthcare Facility and Hospitals (Operating Room)"</v>
      </c>
    </row>
    <row r="35" spans="1:3" ht="15" x14ac:dyDescent="0.25">
      <c r="A35" s="21" t="str">
        <f>TRIM(LEFT('SpaceFuncData-Input'!$A32,IF(ISNUMBER(FIND(" (Note",'SpaceFuncData-Input'!$A32,1)),FIND(" (Note",'SpaceFuncData-Input'!$A32,1),99)))</f>
        <v>Healthcare Facility and Hospitals (Patient Room)</v>
      </c>
      <c r="B35" s="137">
        <f ca="1">OFFSET('For CSV - 2019 SpcFuncData'!$B$4,MATCH($A35,'For CSV - 2019 SpcFuncData'!$B$5:$B$88,0),36,1,1)</f>
        <v>282</v>
      </c>
      <c r="C35" s="133" t="str">
        <f t="shared" ca="1" si="0"/>
        <v>2,            282,    "Healthcare Facility and Hospitals (Patient Room)"</v>
      </c>
    </row>
    <row r="36" spans="1:3" ht="15" x14ac:dyDescent="0.25">
      <c r="A36" s="21" t="str">
        <f>TRIM(LEFT('SpaceFuncData-Input'!$A33,IF(ISNUMBER(FIND(" (Note",'SpaceFuncData-Input'!$A33,1)),FIND(" (Note",'SpaceFuncData-Input'!$A33,1),99)))</f>
        <v>Healthcare Facility and Hospitals (Physical Therapy Room)</v>
      </c>
      <c r="B36" s="137">
        <f ca="1">OFFSET('For CSV - 2019 SpcFuncData'!$B$4,MATCH($A36,'For CSV - 2019 SpcFuncData'!$B$5:$B$88,0),36,1,1)</f>
        <v>283</v>
      </c>
      <c r="C36" s="133" t="str">
        <f t="shared" ca="1" si="0"/>
        <v>2,            283,    "Healthcare Facility and Hospitals (Physical Therapy Room)"</v>
      </c>
    </row>
    <row r="37" spans="1:3" ht="15" x14ac:dyDescent="0.25">
      <c r="A37" s="21" t="str">
        <f>TRIM(LEFT('SpaceFuncData-Input'!$A34,IF(ISNUMBER(FIND(" (Note",'SpaceFuncData-Input'!$A34,1)),FIND(" (Note",'SpaceFuncData-Input'!$A34,1),99)))</f>
        <v>Healthcare Facility and Hospitals (Recovery Room)</v>
      </c>
      <c r="B37" s="137">
        <f ca="1">OFFSET('For CSV - 2019 SpcFuncData'!$B$4,MATCH($A37,'For CSV - 2019 SpcFuncData'!$B$5:$B$88,0),36,1,1)</f>
        <v>284</v>
      </c>
      <c r="C37" s="133" t="str">
        <f t="shared" ca="1" si="0"/>
        <v>2,            284,    "Healthcare Facility and Hospitals (Recovery Room)"</v>
      </c>
    </row>
    <row r="38" spans="1:3" ht="15" x14ac:dyDescent="0.25">
      <c r="A38" s="21" t="str">
        <f>TRIM(LEFT('SpaceFuncData-Input'!$A35,IF(ISNUMBER(FIND(" (Note",'SpaceFuncData-Input'!$A35,1)),FIND(" (Note",'SpaceFuncData-Input'!$A35,1),99)))</f>
        <v>High-Rise Residential Living Spaces</v>
      </c>
      <c r="B38" s="137">
        <f ca="1">OFFSET('For CSV - 2019 SpcFuncData'!$B$4,MATCH($A38,'For CSV - 2019 SpcFuncData'!$B$5:$B$88,0),36,1,1)</f>
        <v>226</v>
      </c>
      <c r="C38" s="133" t="str">
        <f t="shared" ca="1" si="0"/>
        <v>2,            226,    "High-Rise Residential Living Spaces"</v>
      </c>
    </row>
    <row r="39" spans="1:3" ht="15" x14ac:dyDescent="0.25">
      <c r="A39" s="21" t="str">
        <f>TRIM(LEFT('SpaceFuncData-Input'!$A36,IF(ISNUMBER(FIND(" (Note",'SpaceFuncData-Input'!$A36,1)),FIND(" (Note",'SpaceFuncData-Input'!$A36,1),99)))</f>
        <v>Hotel Function Area</v>
      </c>
      <c r="B39" s="137">
        <f ca="1">OFFSET('For CSV - 2019 SpcFuncData'!$B$4,MATCH($A39,'For CSV - 2019 SpcFuncData'!$B$5:$B$88,0),36,1,1)</f>
        <v>227</v>
      </c>
      <c r="C39" s="133" t="str">
        <f t="shared" ca="1" si="0"/>
        <v>2,            227,    "Hotel Function Area"</v>
      </c>
    </row>
    <row r="40" spans="1:3" ht="15" x14ac:dyDescent="0.25">
      <c r="A40" s="21" t="str">
        <f>TRIM(LEFT('SpaceFuncData-Input'!$A37,IF(ISNUMBER(FIND(" (Note",'SpaceFuncData-Input'!$A37,1)),FIND(" (Note",'SpaceFuncData-Input'!$A37,1),99)))</f>
        <v>Hotel/Motel Guest Room</v>
      </c>
      <c r="B40" s="137">
        <f ca="1">OFFSET('For CSV - 2019 SpcFuncData'!$B$4,MATCH($A40,'For CSV - 2019 SpcFuncData'!$B$5:$B$88,0),36,1,1)</f>
        <v>228</v>
      </c>
      <c r="C40" s="133" t="str">
        <f t="shared" ca="1" si="0"/>
        <v>2,            228,    "Hotel/Motel Guest Room"</v>
      </c>
    </row>
    <row r="41" spans="1:3" ht="15" x14ac:dyDescent="0.25">
      <c r="A41" s="21" t="str">
        <f>TRIM(LEFT('SpaceFuncData-Input'!$A38,IF(ISNUMBER(FIND(" (Note",'SpaceFuncData-Input'!$A38,1)),FIND(" (Note",'SpaceFuncData-Input'!$A38,1),99)))</f>
        <v>Kitchen/Food Preparation Area</v>
      </c>
      <c r="B41" s="137">
        <f ca="1">OFFSET('For CSV - 2019 SpcFuncData'!$B$4,MATCH($A41,'For CSV - 2019 SpcFuncData'!$B$5:$B$88,0),36,1,1)</f>
        <v>229</v>
      </c>
      <c r="C41" s="133" t="str">
        <f t="shared" ca="1" si="0"/>
        <v>2,            229,    "Kitchen/Food Preparation Area"</v>
      </c>
    </row>
    <row r="42" spans="1:3" ht="15" x14ac:dyDescent="0.25">
      <c r="A42" s="21" t="str">
        <f>TRIM(LEFT('SpaceFuncData-Input'!$A39,IF(ISNUMBER(FIND(" (Note",'SpaceFuncData-Input'!$A39,1)),FIND(" (Note",'SpaceFuncData-Input'!$A39,1),99)))</f>
        <v>Kitchenette or Residential Kitchen</v>
      </c>
      <c r="B42" s="137">
        <f ca="1">OFFSET('For CSV - 2019 SpcFuncData'!$B$4,MATCH($A42,'For CSV - 2019 SpcFuncData'!$B$5:$B$88,0),36,1,1)</f>
        <v>230</v>
      </c>
      <c r="C42" s="133" t="str">
        <f t="shared" ca="1" si="0"/>
        <v>2,            230,    "Kitchenette or Residential Kitchen"</v>
      </c>
    </row>
    <row r="43" spans="1:3" ht="15" x14ac:dyDescent="0.25">
      <c r="A43" s="21" t="str">
        <f>TRIM(LEFT('SpaceFuncData-Input'!$A40,IF(ISNUMBER(FIND(" (Note",'SpaceFuncData-Input'!$A40,1)),FIND(" (Note",'SpaceFuncData-Input'!$A40,1),99)))</f>
        <v>Laundry Area</v>
      </c>
      <c r="B43" s="137">
        <f ca="1">OFFSET('For CSV - 2019 SpcFuncData'!$B$4,MATCH($A43,'For CSV - 2019 SpcFuncData'!$B$5:$B$88,0),36,1,1)</f>
        <v>231</v>
      </c>
      <c r="C43" s="133" t="str">
        <f t="shared" ca="1" si="0"/>
        <v>2,            231,    "Laundry Area"</v>
      </c>
    </row>
    <row r="44" spans="1:3" ht="15" x14ac:dyDescent="0.25">
      <c r="A44" s="21" t="str">
        <f>TRIM(LEFT('SpaceFuncData-Input'!$A41,IF(ISNUMBER(FIND(" (Note",'SpaceFuncData-Input'!$A41,1)),FIND(" (Note",'SpaceFuncData-Input'!$A41,1),99)))</f>
        <v>Library (Reading Area)</v>
      </c>
      <c r="B44" s="137">
        <f ca="1">OFFSET('For CSV - 2019 SpcFuncData'!$B$4,MATCH($A44,'For CSV - 2019 SpcFuncData'!$B$5:$B$88,0),36,1,1)</f>
        <v>232</v>
      </c>
      <c r="C44" s="133" t="str">
        <f t="shared" ca="1" si="0"/>
        <v>2,            232,    "Library (Reading Area)"</v>
      </c>
    </row>
    <row r="45" spans="1:3" ht="15" x14ac:dyDescent="0.25">
      <c r="A45" s="21" t="str">
        <f>TRIM(LEFT('SpaceFuncData-Input'!$A42,IF(ISNUMBER(FIND(" (Note",'SpaceFuncData-Input'!$A42,1)),FIND(" (Note",'SpaceFuncData-Input'!$A42,1),99)))</f>
        <v>Library (Stacks Area)</v>
      </c>
      <c r="B45" s="137">
        <f ca="1">OFFSET('For CSV - 2019 SpcFuncData'!$B$4,MATCH($A45,'For CSV - 2019 SpcFuncData'!$B$5:$B$88,0),36,1,1)</f>
        <v>233</v>
      </c>
      <c r="C45" s="133" t="str">
        <f t="shared" ca="1" si="0"/>
        <v>2,            233,    "Library (Stacks Area)"</v>
      </c>
    </row>
    <row r="46" spans="1:3" ht="15" x14ac:dyDescent="0.25">
      <c r="A46" s="21" t="str">
        <f>TRIM(LEFT('SpaceFuncData-Input'!$A43,IF(ISNUMBER(FIND(" (Note",'SpaceFuncData-Input'!$A43,1)),FIND(" (Note",'SpaceFuncData-Input'!$A43,1),99)))</f>
        <v>Locker Room</v>
      </c>
      <c r="B46" s="137">
        <f ca="1">OFFSET('For CSV - 2019 SpcFuncData'!$B$4,MATCH($A46,'For CSV - 2019 SpcFuncData'!$B$5:$B$88,0),36,1,1)</f>
        <v>234</v>
      </c>
      <c r="C46" s="133" t="str">
        <f t="shared" ca="1" si="0"/>
        <v>2,            234,    "Locker Room"</v>
      </c>
    </row>
    <row r="47" spans="1:3" ht="15" x14ac:dyDescent="0.25">
      <c r="A47" s="21" t="str">
        <f>TRIM(LEFT('SpaceFuncData-Input'!$A44,IF(ISNUMBER(FIND(" (Note",'SpaceFuncData-Input'!$A44,1)),FIND(" (Note",'SpaceFuncData-Input'!$A44,1),99)))</f>
        <v>Lounge, Breakroom, or Waiting Area</v>
      </c>
      <c r="B47" s="137">
        <f ca="1">OFFSET('For CSV - 2019 SpcFuncData'!$B$4,MATCH($A47,'For CSV - 2019 SpcFuncData'!$B$5:$B$88,0),36,1,1)</f>
        <v>235</v>
      </c>
      <c r="C47" s="133" t="str">
        <f t="shared" ca="1" si="0"/>
        <v>2,            235,    "Lounge, Breakroom, or Waiting Area"</v>
      </c>
    </row>
    <row r="48" spans="1:3" ht="15" x14ac:dyDescent="0.25">
      <c r="A48" s="21" t="str">
        <f>TRIM(LEFT('SpaceFuncData-Input'!$A45,IF(ISNUMBER(FIND(" (Note",'SpaceFuncData-Input'!$A45,1)),FIND(" (Note",'SpaceFuncData-Input'!$A45,1),99)))</f>
        <v>Main Entry Lobby</v>
      </c>
      <c r="B48" s="137">
        <f ca="1">OFFSET('For CSV - 2019 SpcFuncData'!$B$4,MATCH($A48,'For CSV - 2019 SpcFuncData'!$B$5:$B$88,0),36,1,1)</f>
        <v>236</v>
      </c>
      <c r="C48" s="133" t="str">
        <f t="shared" ca="1" si="0"/>
        <v>2,            236,    "Main Entry Lobby"</v>
      </c>
    </row>
    <row r="49" spans="1:3" ht="15" x14ac:dyDescent="0.25">
      <c r="A49" s="21" t="str">
        <f>TRIM(LEFT('SpaceFuncData-Input'!$A46,IF(ISNUMBER(FIND(" (Note",'SpaceFuncData-Input'!$A46,1)),FIND(" (Note",'SpaceFuncData-Input'!$A46,1),99)))</f>
        <v>Museum Area (Exhibition/Display)</v>
      </c>
      <c r="B49" s="137">
        <f ca="1">OFFSET('For CSV - 2019 SpcFuncData'!$B$4,MATCH($A49,'For CSV - 2019 SpcFuncData'!$B$5:$B$88,0),36,1,1)</f>
        <v>237</v>
      </c>
      <c r="C49" s="133" t="str">
        <f t="shared" ca="1" si="0"/>
        <v>2,            237,    "Museum Area (Exhibition/Display)"</v>
      </c>
    </row>
    <row r="50" spans="1:3" ht="15" x14ac:dyDescent="0.25">
      <c r="A50" s="21" t="str">
        <f>TRIM(LEFT('SpaceFuncData-Input'!$A47,IF(ISNUMBER(FIND(" (Note",'SpaceFuncData-Input'!$A47,1)),FIND(" (Note",'SpaceFuncData-Input'!$A47,1),99)))</f>
        <v>Museum Area (Restoration Room)</v>
      </c>
      <c r="B50" s="137">
        <f ca="1">OFFSET('For CSV - 2019 SpcFuncData'!$B$4,MATCH($A50,'For CSV - 2019 SpcFuncData'!$B$5:$B$88,0),36,1,1)</f>
        <v>238</v>
      </c>
      <c r="C50" s="133" t="str">
        <f t="shared" ca="1" si="0"/>
        <v>2,            238,    "Museum Area (Restoration Room)"</v>
      </c>
    </row>
    <row r="51" spans="1:3" ht="15" x14ac:dyDescent="0.25">
      <c r="A51" s="21" t="str">
        <f>TRIM(LEFT('SpaceFuncData-Input'!$A48,IF(ISNUMBER(FIND(" (Note",'SpaceFuncData-Input'!$A48,1)),FIND(" (Note",'SpaceFuncData-Input'!$A48,1),99)))</f>
        <v>Office Area (&lt;250 square feet)</v>
      </c>
      <c r="B51" s="137">
        <f ca="1">OFFSET('For CSV - 2019 SpcFuncData'!$B$4,MATCH($A51,'For CSV - 2019 SpcFuncData'!$B$5:$B$88,0),36,1,1)</f>
        <v>239</v>
      </c>
      <c r="C51" s="133" t="str">
        <f t="shared" ca="1" si="0"/>
        <v>2,            239,    "Office Area (&lt;250 square feet)"</v>
      </c>
    </row>
    <row r="52" spans="1:3" ht="15" x14ac:dyDescent="0.25">
      <c r="A52" s="21" t="str">
        <f>TRIM(LEFT('SpaceFuncData-Input'!$A49,IF(ISNUMBER(FIND(" (Note",'SpaceFuncData-Input'!$A49,1)),FIND(" (Note",'SpaceFuncData-Input'!$A49,1),99)))</f>
        <v>Office Area (&gt;250 square feet)</v>
      </c>
      <c r="B52" s="137">
        <f ca="1">OFFSET('For CSV - 2019 SpcFuncData'!$B$4,MATCH($A52,'For CSV - 2019 SpcFuncData'!$B$5:$B$88,0),36,1,1)</f>
        <v>240</v>
      </c>
      <c r="C52" s="133" t="str">
        <f t="shared" ca="1" si="0"/>
        <v>2,            240,    "Office Area (&gt;250 square feet)"</v>
      </c>
    </row>
    <row r="53" spans="1:3" ht="15" x14ac:dyDescent="0.25">
      <c r="A53" s="21" t="str">
        <f>TRIM(LEFT('SpaceFuncData-Input'!$A50,IF(ISNUMBER(FIND(" (Note",'SpaceFuncData-Input'!$A50,1)),FIND(" (Note",'SpaceFuncData-Input'!$A50,1),99)))</f>
        <v>Office Area (Open plan office)</v>
      </c>
      <c r="B53" s="137">
        <f ca="1">OFFSET('For CSV - 2019 SpcFuncData'!$B$4,MATCH($A53,'For CSV - 2019 SpcFuncData'!$B$5:$B$88,0),36,1,1)</f>
        <v>241</v>
      </c>
      <c r="C53" s="133" t="str">
        <f t="shared" ca="1" si="0"/>
        <v>2,            241,    "Office Area (Open plan office)"</v>
      </c>
    </row>
    <row r="54" spans="1:3" ht="15" x14ac:dyDescent="0.25">
      <c r="A54" s="21" t="str">
        <f>TRIM(LEFT('SpaceFuncData-Input'!$A51,IF(ISNUMBER(FIND(" (Note",'SpaceFuncData-Input'!$A51,1)),FIND(" (Note",'SpaceFuncData-Input'!$A51,1),99)))</f>
        <v>Parking Garage Area (Daylight Adaptation Zones)</v>
      </c>
      <c r="B54" s="137">
        <f ca="1">OFFSET('For CSV - 2019 SpcFuncData'!$B$4,MATCH($A54,'For CSV - 2019 SpcFuncData'!$B$5:$B$88,0),36,1,1)</f>
        <v>242</v>
      </c>
      <c r="C54" s="133" t="str">
        <f t="shared" ca="1" si="0"/>
        <v>2,            242,    "Parking Garage Area (Daylight Adaptation Zones)"</v>
      </c>
    </row>
    <row r="55" spans="1:3" ht="15" x14ac:dyDescent="0.25">
      <c r="A55" s="21" t="str">
        <f>TRIM(LEFT('SpaceFuncData-Input'!$A52,IF(ISNUMBER(FIND(" (Note",'SpaceFuncData-Input'!$A52,1)),FIND(" (Note",'SpaceFuncData-Input'!$A52,1),99)))</f>
        <v>Parking Garage Area (Dedicated Ramps)</v>
      </c>
      <c r="B55" s="137">
        <f ca="1">OFFSET('For CSV - 2019 SpcFuncData'!$B$4,MATCH($A55,'For CSV - 2019 SpcFuncData'!$B$5:$B$88,0),36,1,1)</f>
        <v>243</v>
      </c>
      <c r="C55" s="133" t="str">
        <f t="shared" ca="1" si="0"/>
        <v>2,            243,    "Parking Garage Area (Dedicated Ramps)"</v>
      </c>
    </row>
    <row r="56" spans="1:3" ht="15" x14ac:dyDescent="0.25">
      <c r="A56" s="21" t="str">
        <f>TRIM(LEFT('SpaceFuncData-Input'!$A53,IF(ISNUMBER(FIND(" (Note",'SpaceFuncData-Input'!$A53,1)),FIND(" (Note",'SpaceFuncData-Input'!$A53,1),99)))</f>
        <v>Parking Garage Area (Parking Zone)</v>
      </c>
      <c r="B56" s="137">
        <f ca="1">OFFSET('For CSV - 2019 SpcFuncData'!$B$4,MATCH($A56,'For CSV - 2019 SpcFuncData'!$B$5:$B$88,0),36,1,1)</f>
        <v>244</v>
      </c>
      <c r="C56" s="133" t="str">
        <f t="shared" ca="1" si="0"/>
        <v>2,            244,    "Parking Garage Area (Parking Zone)"</v>
      </c>
    </row>
    <row r="57" spans="1:3" ht="15" x14ac:dyDescent="0.25">
      <c r="A57" s="21" t="str">
        <f>TRIM(LEFT('SpaceFuncData-Input'!$A54,IF(ISNUMBER(FIND(" (Note",'SpaceFuncData-Input'!$A54,1)),FIND(" (Note",'SpaceFuncData-Input'!$A54,1),99)))</f>
        <v>Pharmacy Area</v>
      </c>
      <c r="B57" s="137">
        <f ca="1">OFFSET('For CSV - 2019 SpcFuncData'!$B$4,MATCH($A57,'For CSV - 2019 SpcFuncData'!$B$5:$B$88,0),36,1,1)</f>
        <v>245</v>
      </c>
      <c r="C57" s="133" t="str">
        <f t="shared" ca="1" si="0"/>
        <v>2,            245,    "Pharmacy Area"</v>
      </c>
    </row>
    <row r="58" spans="1:3" ht="15" x14ac:dyDescent="0.25">
      <c r="A58" s="21" t="str">
        <f>TRIM(LEFT('SpaceFuncData-Input'!$A55,IF(ISNUMBER(FIND(" (Note",'SpaceFuncData-Input'!$A55,1)),FIND(" (Note",'SpaceFuncData-Input'!$A55,1),99)))</f>
        <v>Religious Worship Area</v>
      </c>
      <c r="B58" s="137">
        <f ca="1">OFFSET('For CSV - 2019 SpcFuncData'!$B$4,MATCH($A58,'For CSV - 2019 SpcFuncData'!$B$5:$B$88,0),36,1,1)</f>
        <v>246</v>
      </c>
      <c r="C58" s="133" t="str">
        <f t="shared" ca="1" si="0"/>
        <v>2,            246,    "Religious Worship Area"</v>
      </c>
    </row>
    <row r="59" spans="1:3" ht="15" x14ac:dyDescent="0.25">
      <c r="A59" s="21" t="str">
        <f>TRIM(LEFT('SpaceFuncData-Input'!$A56,IF(ISNUMBER(FIND(" (Note",'SpaceFuncData-Input'!$A56,1)),FIND(" (Note",'SpaceFuncData-Input'!$A56,1),99)))</f>
        <v>Restrooms</v>
      </c>
      <c r="B59" s="137">
        <f ca="1">OFFSET('For CSV - 2019 SpcFuncData'!$B$4,MATCH($A59,'For CSV - 2019 SpcFuncData'!$B$5:$B$88,0),36,1,1)</f>
        <v>247</v>
      </c>
      <c r="C59" s="133" t="str">
        <f t="shared" ca="1" si="0"/>
        <v>2,            247,    "Restrooms"</v>
      </c>
    </row>
    <row r="60" spans="1:3" ht="15" x14ac:dyDescent="0.25">
      <c r="A60" s="21" t="str">
        <f>TRIM(LEFT('SpaceFuncData-Input'!$A57,IF(ISNUMBER(FIND(" (Note",'SpaceFuncData-Input'!$A57,1)),FIND(" (Note",'SpaceFuncData-Input'!$A57,1),99)))</f>
        <v>Retail Sales Area (Fitting Room)</v>
      </c>
      <c r="B60" s="137">
        <f ca="1">OFFSET('For CSV - 2019 SpcFuncData'!$B$4,MATCH($A60,'For CSV - 2019 SpcFuncData'!$B$5:$B$88,0),36,1,1)</f>
        <v>248</v>
      </c>
      <c r="C60" s="133" t="str">
        <f t="shared" ca="1" si="0"/>
        <v>2,            248,    "Retail Sales Area (Fitting Room)"</v>
      </c>
    </row>
    <row r="61" spans="1:3" ht="15" x14ac:dyDescent="0.25">
      <c r="A61" s="21" t="str">
        <f>TRIM(LEFT('SpaceFuncData-Input'!$A58,IF(ISNUMBER(FIND(" (Note",'SpaceFuncData-Input'!$A58,1)),FIND(" (Note",'SpaceFuncData-Input'!$A58,1),99)))</f>
        <v>Retail Sales Area (Grocery Sales)</v>
      </c>
      <c r="B61" s="137">
        <f ca="1">OFFSET('For CSV - 2019 SpcFuncData'!$B$4,MATCH($A61,'For CSV - 2019 SpcFuncData'!$B$5:$B$88,0),36,1,1)</f>
        <v>249</v>
      </c>
      <c r="C61" s="133" t="str">
        <f t="shared" ca="1" si="0"/>
        <v>2,            249,    "Retail Sales Area (Grocery Sales)"</v>
      </c>
    </row>
    <row r="62" spans="1:3" ht="15" x14ac:dyDescent="0.25">
      <c r="A62" s="21" t="str">
        <f>TRIM(LEFT('SpaceFuncData-Input'!$A59,IF(ISNUMBER(FIND(" (Note",'SpaceFuncData-Input'!$A59,1)),FIND(" (Note",'SpaceFuncData-Input'!$A59,1),99)))</f>
        <v>Retail Sales Area (Retail Merchandise Sales)</v>
      </c>
      <c r="B62" s="137">
        <f ca="1">OFFSET('For CSV - 2019 SpcFuncData'!$B$4,MATCH($A62,'For CSV - 2019 SpcFuncData'!$B$5:$B$88,0),36,1,1)</f>
        <v>250</v>
      </c>
      <c r="C62" s="133" t="str">
        <f t="shared" ca="1" si="0"/>
        <v>2,            250,    "Retail Sales Area (Retail Merchandise Sales)"</v>
      </c>
    </row>
    <row r="63" spans="1:3" ht="15" x14ac:dyDescent="0.25">
      <c r="A63" s="21" t="str">
        <f>TRIM(LEFT('SpaceFuncData-Input'!$A60,IF(ISNUMBER(FIND(" (Note",'SpaceFuncData-Input'!$A60,1)),FIND(" (Note",'SpaceFuncData-Input'!$A60,1),99)))</f>
        <v>Scientific Laboratory Area</v>
      </c>
      <c r="B63" s="137">
        <f ca="1">OFFSET('For CSV - 2019 SpcFuncData'!$B$4,MATCH($A63,'For CSV - 2019 SpcFuncData'!$B$5:$B$88,0),36,1,1)</f>
        <v>251</v>
      </c>
      <c r="C63" s="133" t="str">
        <f t="shared" ca="1" si="0"/>
        <v>2,            251,    "Scientific Laboratory Area"</v>
      </c>
    </row>
    <row r="64" spans="1:3" ht="15" x14ac:dyDescent="0.25">
      <c r="A64" s="21" t="str">
        <f>TRIM(LEFT('SpaceFuncData-Input'!$A61,IF(ISNUMBER(FIND(" (Note",'SpaceFuncData-Input'!$A61,1)),FIND(" (Note",'SpaceFuncData-Input'!$A61,1),99)))</f>
        <v>Sports Arena - Playing Area (&gt; 5,000 Spectators)</v>
      </c>
      <c r="B64" s="137">
        <f ca="1">OFFSET('For CSV - 2019 SpcFuncData'!$B$4,MATCH($A64,'For CSV - 2019 SpcFuncData'!$B$5:$B$88,0),36,1,1)</f>
        <v>252</v>
      </c>
      <c r="C64" s="133" t="str">
        <f t="shared" ca="1" si="0"/>
        <v>2,            252,    "Sports Arena - Playing Area (&gt; 5,000 Spectators)"</v>
      </c>
    </row>
    <row r="65" spans="1:3" ht="15" x14ac:dyDescent="0.25">
      <c r="A65" s="21" t="str">
        <f>TRIM(LEFT('SpaceFuncData-Input'!$A62,IF(ISNUMBER(FIND(" (Note",'SpaceFuncData-Input'!$A62,1)),FIND(" (Note",'SpaceFuncData-Input'!$A62,1),99)))</f>
        <v>Sports Arena - Playing Area (2,000 - 5,000 Spectators)</v>
      </c>
      <c r="B65" s="137">
        <f ca="1">OFFSET('For CSV - 2019 SpcFuncData'!$B$4,MATCH($A65,'For CSV - 2019 SpcFuncData'!$B$5:$B$88,0),36,1,1)</f>
        <v>253</v>
      </c>
      <c r="C65" s="133" t="str">
        <f t="shared" ca="1" si="0"/>
        <v>2,            253,    "Sports Arena - Playing Area (2,000 - 5,000 Spectators)"</v>
      </c>
    </row>
    <row r="66" spans="1:3" ht="15" x14ac:dyDescent="0.25">
      <c r="A66" s="21" t="str">
        <f>TRIM(LEFT('SpaceFuncData-Input'!$A63,IF(ISNUMBER(FIND(" (Note",'SpaceFuncData-Input'!$A63,1)),FIND(" (Note",'SpaceFuncData-Input'!$A63,1),99)))</f>
        <v>Sports Arena - Playing Area (&lt; 2,000 Spectators)</v>
      </c>
      <c r="B66" s="137">
        <f ca="1">OFFSET('For CSV - 2019 SpcFuncData'!$B$4,MATCH($A66,'For CSV - 2019 SpcFuncData'!$B$5:$B$88,0),36,1,1)</f>
        <v>254</v>
      </c>
      <c r="C66" s="133" t="str">
        <f t="shared" ca="1" si="0"/>
        <v>2,            254,    "Sports Arena - Playing Area (&lt; 2,000 Spectators)"</v>
      </c>
    </row>
    <row r="67" spans="1:3" ht="15" x14ac:dyDescent="0.25">
      <c r="A67" s="21" t="str">
        <f>TRIM(LEFT('SpaceFuncData-Input'!$A64,IF(ISNUMBER(FIND(" (Note",'SpaceFuncData-Input'!$A64,1)),FIND(" (Note",'SpaceFuncData-Input'!$A64,1),99)))</f>
        <v>Sports Arena - Playing Area (Recreational)</v>
      </c>
      <c r="B67" s="137">
        <f ca="1">OFFSET('For CSV - 2019 SpcFuncData'!$B$4,MATCH($A67,'For CSV - 2019 SpcFuncData'!$B$5:$B$88,0),36,1,1)</f>
        <v>255</v>
      </c>
      <c r="C67" s="133" t="str">
        <f t="shared" ca="1" si="0"/>
        <v>2,            255,    "Sports Arena - Playing Area (Recreational)"</v>
      </c>
    </row>
    <row r="68" spans="1:3" ht="15" x14ac:dyDescent="0.25">
      <c r="A68" s="21" t="str">
        <f>TRIM(LEFT('SpaceFuncData-Input'!$A65,IF(ISNUMBER(FIND(" (Note",'SpaceFuncData-Input'!$A65,1)),FIND(" (Note",'SpaceFuncData-Input'!$A65,1),99)))</f>
        <v>Stairwell</v>
      </c>
      <c r="B68" s="137">
        <f ca="1">OFFSET('For CSV - 2019 SpcFuncData'!$B$4,MATCH($A68,'For CSV - 2019 SpcFuncData'!$B$5:$B$88,0),36,1,1)</f>
        <v>256</v>
      </c>
      <c r="C68" s="133" t="str">
        <f t="shared" ca="1" si="0"/>
        <v>2,            256,    "Stairwell"</v>
      </c>
    </row>
    <row r="69" spans="1:3" ht="15" x14ac:dyDescent="0.25">
      <c r="A69" s="21" t="str">
        <f>TRIM(LEFT('SpaceFuncData-Input'!$A66,IF(ISNUMBER(FIND(" (Note",'SpaceFuncData-Input'!$A66,1)),FIND(" (Note",'SpaceFuncData-Input'!$A66,1),99)))</f>
        <v>Theater Area (Motion Picture)</v>
      </c>
      <c r="B69" s="137">
        <f ca="1">OFFSET('For CSV - 2019 SpcFuncData'!$B$4,MATCH($A69,'For CSV - 2019 SpcFuncData'!$B$5:$B$88,0),36,1,1)</f>
        <v>257</v>
      </c>
      <c r="C69" s="133" t="str">
        <f t="shared" ca="1" si="0"/>
        <v>2,            257,    "Theater Area (Motion Picture)"</v>
      </c>
    </row>
    <row r="70" spans="1:3" ht="15" x14ac:dyDescent="0.25">
      <c r="A70" s="21" t="str">
        <f>TRIM(LEFT('SpaceFuncData-Input'!$A67,IF(ISNUMBER(FIND(" (Note",'SpaceFuncData-Input'!$A67,1)),FIND(" (Note",'SpaceFuncData-Input'!$A67,1),99)))</f>
        <v>Theater Area (Performance)</v>
      </c>
      <c r="B70" s="137">
        <f ca="1">OFFSET('For CSV - 2019 SpcFuncData'!$B$4,MATCH($A70,'For CSV - 2019 SpcFuncData'!$B$5:$B$88,0),36,1,1)</f>
        <v>258</v>
      </c>
      <c r="C70" s="133" t="str">
        <f t="shared" ca="1" si="0"/>
        <v>2,            258,    "Theater Area (Performance)"</v>
      </c>
    </row>
    <row r="71" spans="1:3" ht="15" x14ac:dyDescent="0.25">
      <c r="A71" s="21" t="str">
        <f>TRIM(LEFT('SpaceFuncData-Input'!$A68,IF(ISNUMBER(FIND(" (Note",'SpaceFuncData-Input'!$A68,1)),FIND(" (Note",'SpaceFuncData-Input'!$A68,1),99)))</f>
        <v>Transportation Function (Baggage Area)</v>
      </c>
      <c r="B71" s="137">
        <f ca="1">OFFSET('For CSV - 2019 SpcFuncData'!$B$4,MATCH($A71,'For CSV - 2019 SpcFuncData'!$B$5:$B$88,0),36,1,1)</f>
        <v>259</v>
      </c>
      <c r="C71" s="133" t="str">
        <f t="shared" ca="1" si="0"/>
        <v>2,            259,    "Transportation Function (Baggage Area)"</v>
      </c>
    </row>
    <row r="72" spans="1:3" ht="15" x14ac:dyDescent="0.25">
      <c r="A72" s="21" t="str">
        <f>TRIM(LEFT('SpaceFuncData-Input'!$A69,IF(ISNUMBER(FIND(" (Note",'SpaceFuncData-Input'!$A69,1)),FIND(" (Note",'SpaceFuncData-Input'!$A69,1),99)))</f>
        <v>Transportation Function (Ticketing Area)</v>
      </c>
      <c r="B72" s="137">
        <f ca="1">OFFSET('For CSV - 2019 SpcFuncData'!$B$4,MATCH($A72,'For CSV - 2019 SpcFuncData'!$B$5:$B$88,0),36,1,1)</f>
        <v>260</v>
      </c>
      <c r="C72" s="133" t="str">
        <f t="shared" ref="C72:C88" ca="1" si="1">TEXT($C$3,0)&amp;$D$3&amp;$E$3&amp;TEXT($B72,0)&amp;$D$3&amp;$F$3&amp;$G$3&amp;$A72&amp;$G$3</f>
        <v>2,            260,    "Transportation Function (Ticketing Area)"</v>
      </c>
    </row>
    <row r="73" spans="1:3" ht="15" x14ac:dyDescent="0.25">
      <c r="A73" s="21" t="str">
        <f>TRIM(LEFT('SpaceFuncData-Input'!$A70,IF(ISNUMBER(FIND(" (Note",'SpaceFuncData-Input'!$A70,1)),FIND(" (Note",'SpaceFuncData-Input'!$A70,1),99)))</f>
        <v>Unleased Tenant Area</v>
      </c>
      <c r="B73" s="137">
        <f ca="1">OFFSET('For CSV - 2019 SpcFuncData'!$B$4,MATCH($A73,'For CSV - 2019 SpcFuncData'!$B$5:$B$88,0),36,1,1)</f>
        <v>261</v>
      </c>
      <c r="C73" s="133" t="str">
        <f t="shared" ca="1" si="1"/>
        <v>2,            261,    "Unleased Tenant Area"</v>
      </c>
    </row>
    <row r="74" spans="1:3" ht="15" x14ac:dyDescent="0.25">
      <c r="A74" s="21" t="str">
        <f>TRIM(LEFT('SpaceFuncData-Input'!$A71,IF(ISNUMBER(FIND(" (Note",'SpaceFuncData-Input'!$A71,1)),FIND(" (Note",'SpaceFuncData-Input'!$A71,1),99)))</f>
        <v>Unoccupied-Exclude from Gross Floor Area</v>
      </c>
      <c r="B74" s="137">
        <f ca="1">OFFSET('For CSV - 2019 SpcFuncData'!$B$4,MATCH($A74,'For CSV - 2019 SpcFuncData'!$B$5:$B$88,0),36,1,1)</f>
        <v>262</v>
      </c>
      <c r="C74" s="133" t="str">
        <f t="shared" ca="1" si="1"/>
        <v>2,            262,    "Unoccupied-Exclude from Gross Floor Area"</v>
      </c>
    </row>
    <row r="75" spans="1:3" ht="15" x14ac:dyDescent="0.25">
      <c r="A75" s="21" t="str">
        <f>TRIM(LEFT('SpaceFuncData-Input'!$A72,IF(ISNUMBER(FIND(" (Note",'SpaceFuncData-Input'!$A72,1)),FIND(" (Note",'SpaceFuncData-Input'!$A72,1),99)))</f>
        <v>Unoccupied-Include in Gross Floor Area</v>
      </c>
      <c r="B75" s="137">
        <f ca="1">OFFSET('For CSV - 2019 SpcFuncData'!$B$4,MATCH($A75,'For CSV - 2019 SpcFuncData'!$B$5:$B$88,0),36,1,1)</f>
        <v>263</v>
      </c>
      <c r="C75" s="133" t="str">
        <f t="shared" ca="1" si="1"/>
        <v>2,            263,    "Unoccupied-Include in Gross Floor Area"</v>
      </c>
    </row>
    <row r="76" spans="1:3" ht="15" x14ac:dyDescent="0.25">
      <c r="A76" s="21" t="str">
        <f>TRIM(LEFT('SpaceFuncData-Input'!$A73,IF(ISNUMBER(FIND(" (Note",'SpaceFuncData-Input'!$A73,1)),FIND(" (Note",'SpaceFuncData-Input'!$A73,1),99)))</f>
        <v>Videoconferencing Studio</v>
      </c>
      <c r="B76" s="137">
        <f ca="1">OFFSET('For CSV - 2019 SpcFuncData'!$B$4,MATCH($A76,'For CSV - 2019 SpcFuncData'!$B$5:$B$88,0),36,1,1)</f>
        <v>264</v>
      </c>
      <c r="C76" s="133" t="str">
        <f t="shared" ca="1" si="1"/>
        <v>2,            264,    "Videoconferencing Studio"</v>
      </c>
    </row>
    <row r="77" spans="1:3" ht="15" x14ac:dyDescent="0.25">
      <c r="A77" s="21" t="str">
        <f>TRIM(LEFT('SpaceFuncData-Input'!$A74,IF(ISNUMBER(FIND(" (Note",'SpaceFuncData-Input'!$A74,1)),FIND(" (Note",'SpaceFuncData-Input'!$A74,1),99)))</f>
        <v>Aging Eye/Low-vision (Corridor Area)</v>
      </c>
      <c r="B77" s="137">
        <f ca="1">OFFSET('For CSV - 2019 SpcFuncData'!$B$4,MATCH($A77,'For CSV - 2019 SpcFuncData'!$B$5:$B$88,0),36,1,1)</f>
        <v>269</v>
      </c>
      <c r="C77" s="133" t="str">
        <f t="shared" ca="1" si="1"/>
        <v>2,            269,    "Aging Eye/Low-vision (Corridor Area)"</v>
      </c>
    </row>
    <row r="78" spans="1:3" ht="15" x14ac:dyDescent="0.25">
      <c r="A78" s="21" t="str">
        <f>TRIM(LEFT('SpaceFuncData-Input'!$A75,IF(ISNUMBER(FIND(" (Note",'SpaceFuncData-Input'!$A75,1)),FIND(" (Note",'SpaceFuncData-Input'!$A75,1),99)))</f>
        <v>Aging Eye/Low-vision (Dining)</v>
      </c>
      <c r="B78" s="137">
        <f ca="1">OFFSET('For CSV - 2019 SpcFuncData'!$B$4,MATCH($A78,'For CSV - 2019 SpcFuncData'!$B$5:$B$88,0),36,1,1)</f>
        <v>270</v>
      </c>
      <c r="C78" s="133" t="str">
        <f t="shared" ca="1" si="1"/>
        <v>2,            270,    "Aging Eye/Low-vision (Dining)"</v>
      </c>
    </row>
    <row r="79" spans="1:3" ht="15" x14ac:dyDescent="0.25">
      <c r="A79" s="21" t="str">
        <f>TRIM(LEFT('SpaceFuncData-Input'!$A76,IF(ISNUMBER(FIND(" (Note",'SpaceFuncData-Input'!$A76,1)),FIND(" (Note",'SpaceFuncData-Input'!$A76,1),99)))</f>
        <v>Aging Eye/Low-vision (Lounge/Waiting Area)</v>
      </c>
      <c r="B79" s="137">
        <f ca="1">OFFSET('For CSV - 2019 SpcFuncData'!$B$4,MATCH($A79,'For CSV - 2019 SpcFuncData'!$B$5:$B$88,0),36,1,1)</f>
        <v>271</v>
      </c>
      <c r="C79" s="133" t="str">
        <f t="shared" ca="1" si="1"/>
        <v>2,            271,    "Aging Eye/Low-vision (Lounge/Waiting Area)"</v>
      </c>
    </row>
    <row r="80" spans="1:3" ht="15" x14ac:dyDescent="0.25">
      <c r="A80" s="21" t="str">
        <f>TRIM(LEFT('SpaceFuncData-Input'!$A77,IF(ISNUMBER(FIND(" (Note",'SpaceFuncData-Input'!$A77,1)),FIND(" (Note",'SpaceFuncData-Input'!$A77,1),99)))</f>
        <v>Aging Eye/Low-vision (Main Entry Lobby)</v>
      </c>
      <c r="B80" s="137">
        <f ca="1">OFFSET('For CSV - 2019 SpcFuncData'!$B$4,MATCH($A80,'For CSV - 2019 SpcFuncData'!$B$5:$B$88,0),36,1,1)</f>
        <v>272</v>
      </c>
      <c r="C80" s="133" t="str">
        <f t="shared" ca="1" si="1"/>
        <v>2,            272,    "Aging Eye/Low-vision (Main Entry Lobby)"</v>
      </c>
    </row>
    <row r="81" spans="1:3" ht="15" x14ac:dyDescent="0.25">
      <c r="A81" s="21" t="str">
        <f>TRIM(LEFT('SpaceFuncData-Input'!$A78,IF(ISNUMBER(FIND(" (Note",'SpaceFuncData-Input'!$A78,1)),FIND(" (Note",'SpaceFuncData-Input'!$A78,1),99)))</f>
        <v>Aging Eye/Low-vision (Multipurpose Room)</v>
      </c>
      <c r="B81" s="137">
        <f ca="1">OFFSET('For CSV - 2019 SpcFuncData'!$B$4,MATCH($A81,'For CSV - 2019 SpcFuncData'!$B$5:$B$88,0),36,1,1)</f>
        <v>273</v>
      </c>
      <c r="C81" s="133" t="str">
        <f t="shared" ca="1" si="1"/>
        <v>2,            273,    "Aging Eye/Low-vision (Multipurpose Room)"</v>
      </c>
    </row>
    <row r="82" spans="1:3" ht="15" x14ac:dyDescent="0.25">
      <c r="A82" s="21" t="str">
        <f>TRIM(LEFT('SpaceFuncData-Input'!$A79,IF(ISNUMBER(FIND(" (Note",'SpaceFuncData-Input'!$A79,1)),FIND(" (Note",'SpaceFuncData-Input'!$A79,1),99)))</f>
        <v>Aging Eye/Low-vision (Religious Worship Area)</v>
      </c>
      <c r="B82" s="137">
        <f ca="1">OFFSET('For CSV - 2019 SpcFuncData'!$B$4,MATCH($A82,'For CSV - 2019 SpcFuncData'!$B$5:$B$88,0),36,1,1)</f>
        <v>274</v>
      </c>
      <c r="C82" s="133" t="str">
        <f t="shared" ca="1" si="1"/>
        <v>2,            274,    "Aging Eye/Low-vision (Religious Worship Area)"</v>
      </c>
    </row>
    <row r="83" spans="1:3" ht="15" x14ac:dyDescent="0.25">
      <c r="A83" s="21" t="str">
        <f>TRIM(LEFT('SpaceFuncData-Input'!$A80,IF(ISNUMBER(FIND(" (Note",'SpaceFuncData-Input'!$A80,1)),FIND(" (Note",'SpaceFuncData-Input'!$A80,1),99)))</f>
        <v>Aging Eye/Low-vision (Restroom)</v>
      </c>
      <c r="B83" s="137">
        <f ca="1">OFFSET('For CSV - 2019 SpcFuncData'!$B$4,MATCH($A83,'For CSV - 2019 SpcFuncData'!$B$5:$B$88,0),36,1,1)</f>
        <v>275</v>
      </c>
      <c r="C83" s="133" t="str">
        <f t="shared" ca="1" si="1"/>
        <v>2,            275,    "Aging Eye/Low-vision (Restroom)"</v>
      </c>
    </row>
    <row r="84" spans="1:3" ht="15" x14ac:dyDescent="0.25">
      <c r="A84" s="21" t="str">
        <f>TRIM(LEFT('SpaceFuncData-Input'!$A81,IF(ISNUMBER(FIND(" (Note",'SpaceFuncData-Input'!$A81,1)),FIND(" (Note",'SpaceFuncData-Input'!$A81,1),99)))</f>
        <v>Aging Eye/Low-vision (Stairwell)</v>
      </c>
      <c r="B84" s="137">
        <f ca="1">OFFSET('For CSV - 2019 SpcFuncData'!$B$4,MATCH($A84,'For CSV - 2019 SpcFuncData'!$B$5:$B$88,0),36,1,1)</f>
        <v>276</v>
      </c>
      <c r="C84" s="133" t="str">
        <f t="shared" ca="1" si="1"/>
        <v>2,            276,    "Aging Eye/Low-vision (Stairwell)"</v>
      </c>
    </row>
    <row r="85" spans="1:3" ht="15" x14ac:dyDescent="0.25">
      <c r="A85" s="21" t="str">
        <f>TRIM(LEFT('SpaceFuncData-Input'!$A82,IF(ISNUMBER(FIND(" (Note",'SpaceFuncData-Input'!$A82,1)),FIND(" (Note",'SpaceFuncData-Input'!$A82,1),99)))</f>
        <v>All other</v>
      </c>
      <c r="B85" s="137">
        <f ca="1">OFFSET('For CSV - 2019 SpcFuncData'!$B$4,MATCH($A85,'For CSV - 2019 SpcFuncData'!$B$5:$B$88,0),36,1,1)</f>
        <v>201</v>
      </c>
      <c r="C85" s="133" t="str">
        <f t="shared" ca="1" si="1"/>
        <v>2,            201,    "All other"</v>
      </c>
    </row>
    <row r="86" spans="1:3" ht="15" x14ac:dyDescent="0.25">
      <c r="A86" s="21" t="str">
        <f>TRIM(LEFT('SpaceFuncData-Input'!$A83,IF(ISNUMBER(FIND(" (Note",'SpaceFuncData-Input'!$A83,1)),FIND(" (Note",'SpaceFuncData-Input'!$A83,1),99)))</f>
        <v>_Invalid from 2016 - Corridors, Restrooms, Stairs, and Support Areas</v>
      </c>
      <c r="B86" s="137">
        <f ca="1">OFFSET('For CSV - 2019 SpcFuncData'!$B$4,MATCH($A86,'For CSV - 2019 SpcFuncData'!$B$5:$B$88,0),36,1,1)</f>
        <v>265</v>
      </c>
      <c r="C86" s="133" t="str">
        <f t="shared" ca="1" si="1"/>
        <v>2,            265,    "_Invalid from 2016 - Corridors, Restrooms, Stairs, and Support Areas"</v>
      </c>
    </row>
    <row r="87" spans="1:3" ht="15" x14ac:dyDescent="0.25">
      <c r="A87" s="21" t="str">
        <f>TRIM(LEFT('SpaceFuncData-Input'!$A84,IF(ISNUMBER(FIND(" (Note",'SpaceFuncData-Input'!$A84,1)),FIND(" (Note",'SpaceFuncData-Input'!$A84,1),99)))</f>
        <v>_Invalid from 2016 - Police Station and Fire Station</v>
      </c>
      <c r="B87" s="137">
        <f ca="1">OFFSET('For CSV - 2019 SpcFuncData'!$B$4,MATCH($A87,'For CSV - 2019 SpcFuncData'!$B$5:$B$88,0),36,1,1)</f>
        <v>266</v>
      </c>
      <c r="C87" s="133" t="str">
        <f t="shared" ca="1" si="1"/>
        <v>2,            266,    "_Invalid from 2016 - Police Station and Fire Station"</v>
      </c>
    </row>
    <row r="88" spans="1:3" ht="15" x14ac:dyDescent="0.25">
      <c r="A88" s="21" t="str">
        <f>TRIM(LEFT('SpaceFuncData-Input'!$A85,IF(ISNUMBER(FIND(" (Note",'SpaceFuncData-Input'!$A85,1)),FIND(" (Note",'SpaceFuncData-Input'!$A85,1),99)))</f>
        <v>_Invalid from 2016 - Housing, Public and Common Areas: Multi-family, Dormitory</v>
      </c>
      <c r="B88" s="137">
        <f ca="1">OFFSET('For CSV - 2019 SpcFuncData'!$B$4,MATCH($A88,'For CSV - 2019 SpcFuncData'!$B$5:$B$88,0),36,1,1)</f>
        <v>267</v>
      </c>
      <c r="C88" s="133" t="str">
        <f t="shared" ca="1" si="1"/>
        <v>2,            267,    "_Invalid from 2016 - Housing, Public and Common Areas: Multi-family, Dormitory"</v>
      </c>
    </row>
    <row r="89" spans="1:3" ht="15" x14ac:dyDescent="0.25">
      <c r="A89" s="21" t="str">
        <f>TRIM(LEFT('SpaceFuncData-Input'!$A86,IF(ISNUMBER(FIND(" (Note",'SpaceFuncData-Input'!$A86,1)),FIND(" (Note",'SpaceFuncData-Input'!$A86,1),99)))</f>
        <v>_Invalid from 2016 - Housing, Public and Common Areas: Senior Housing</v>
      </c>
      <c r="B89" s="137">
        <f ca="1">OFFSET('For CSV - 2019 SpcFuncData'!$B$4,MATCH($A89,'For CSV - 2019 SpcFuncData'!$B$5:$B$88,0),36,1,1)</f>
        <v>268</v>
      </c>
      <c r="C89" s="133" t="str">
        <f ca="1">TEXT($C$3,0)&amp;$D$3&amp;$E$3&amp;TEXT($B89,0)&amp;$D$3&amp;$F$3&amp;$G$3&amp;$A89&amp;$G$3</f>
        <v>2,            268,    "_Invalid from 2016 - Housing, Public and Common Areas: Senior Housing"</v>
      </c>
    </row>
    <row r="90" spans="1:3" ht="14.25" x14ac:dyDescent="0.2">
      <c r="A90" s="21" t="str">
        <f>TRIM(LEFT('SpaceFuncData-Input'!$A87,IF(ISNUMBER(FIND(" (Note",'SpaceFuncData-Input'!$A87,1)),FIND(" (Note",'SpaceFuncData-Input'!$A87,1),99)))</f>
        <v/>
      </c>
    </row>
  </sheetData>
  <conditionalFormatting sqref="A6:A90">
    <cfRule type="expression" dxfId="0" priority="1">
      <formula>IF($AN6="X",TRUE,FALSE)</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dimension ref="A2:L113"/>
  <sheetViews>
    <sheetView showGridLines="0" zoomScale="70" zoomScaleNormal="70" workbookViewId="0">
      <pane ySplit="3" topLeftCell="A46" activePane="bottomLeft" state="frozenSplit"/>
      <selection activeCell="B2" sqref="B2"/>
      <selection pane="bottomLeft" activeCell="B73" sqref="B73"/>
    </sheetView>
  </sheetViews>
  <sheetFormatPr defaultColWidth="9.140625" defaultRowHeight="15" x14ac:dyDescent="0.25"/>
  <cols>
    <col min="1" max="1" width="9.140625" style="77"/>
    <col min="2" max="2" width="65.140625" style="77" customWidth="1"/>
    <col min="3" max="3" width="28" style="84" customWidth="1"/>
    <col min="4" max="4" width="37.85546875" style="84" bestFit="1" customWidth="1"/>
    <col min="5" max="5" width="32" style="84" customWidth="1"/>
    <col min="6" max="6" width="37.42578125" style="84" bestFit="1" customWidth="1"/>
    <col min="7" max="7" width="30.42578125" style="84" customWidth="1"/>
    <col min="8" max="16384" width="9.140625" style="77"/>
  </cols>
  <sheetData>
    <row r="2" spans="2:9" ht="30" x14ac:dyDescent="0.25">
      <c r="B2" s="75" t="s">
        <v>542</v>
      </c>
      <c r="C2" s="76" t="s">
        <v>543</v>
      </c>
      <c r="D2" s="188" t="s">
        <v>544</v>
      </c>
      <c r="E2" s="188"/>
      <c r="F2" s="188"/>
      <c r="G2" s="188"/>
    </row>
    <row r="3" spans="2:9" ht="45" x14ac:dyDescent="0.25">
      <c r="B3" s="75"/>
      <c r="C3" s="78"/>
      <c r="D3" s="79" t="s">
        <v>545</v>
      </c>
      <c r="E3" s="80" t="s">
        <v>546</v>
      </c>
      <c r="F3" s="81" t="s">
        <v>545</v>
      </c>
      <c r="G3" s="81" t="s">
        <v>546</v>
      </c>
    </row>
    <row r="4" spans="2:9" x14ac:dyDescent="0.25">
      <c r="B4" s="82" t="s">
        <v>504</v>
      </c>
      <c r="C4" s="83">
        <v>0.7</v>
      </c>
      <c r="D4" s="84" t="s">
        <v>547</v>
      </c>
      <c r="E4" s="85">
        <v>0.3</v>
      </c>
      <c r="F4" s="84" t="s">
        <v>548</v>
      </c>
      <c r="G4" s="86">
        <v>0.2</v>
      </c>
      <c r="I4" s="169"/>
    </row>
    <row r="5" spans="2:9" x14ac:dyDescent="0.25">
      <c r="B5" s="82" t="s">
        <v>549</v>
      </c>
      <c r="C5" s="83">
        <v>0.55000000000000004</v>
      </c>
      <c r="D5" s="84" t="s">
        <v>550</v>
      </c>
      <c r="E5" s="85">
        <v>0.2</v>
      </c>
      <c r="G5" s="86"/>
      <c r="I5" s="169"/>
    </row>
    <row r="6" spans="2:9" x14ac:dyDescent="0.25">
      <c r="B6" s="82" t="s">
        <v>551</v>
      </c>
      <c r="C6" s="83">
        <v>0.6</v>
      </c>
      <c r="D6" s="84" t="s">
        <v>547</v>
      </c>
      <c r="E6" s="85">
        <v>0.3</v>
      </c>
      <c r="G6" s="86"/>
      <c r="I6" s="169"/>
    </row>
    <row r="7" spans="2:9" x14ac:dyDescent="0.25">
      <c r="B7" s="82" t="s">
        <v>29</v>
      </c>
      <c r="C7" s="83">
        <v>0.8</v>
      </c>
      <c r="D7" s="84" t="s">
        <v>550</v>
      </c>
      <c r="E7" s="85">
        <v>0.2</v>
      </c>
      <c r="F7" s="84" t="s">
        <v>547</v>
      </c>
      <c r="G7" s="86">
        <v>0.3</v>
      </c>
      <c r="I7" s="169"/>
    </row>
    <row r="8" spans="2:9" x14ac:dyDescent="0.25">
      <c r="B8" s="82" t="s">
        <v>505</v>
      </c>
      <c r="C8" s="83">
        <v>1</v>
      </c>
      <c r="D8" s="84" t="s">
        <v>547</v>
      </c>
      <c r="E8" s="85">
        <v>0.3</v>
      </c>
      <c r="G8" s="86"/>
      <c r="I8" s="169"/>
    </row>
    <row r="9" spans="2:9" x14ac:dyDescent="0.25">
      <c r="B9" s="82" t="s">
        <v>552</v>
      </c>
      <c r="C9" s="83">
        <v>0.7</v>
      </c>
      <c r="D9" s="84" t="s">
        <v>553</v>
      </c>
      <c r="E9" s="85">
        <v>4.5</v>
      </c>
      <c r="G9" s="86"/>
      <c r="I9" s="169"/>
    </row>
    <row r="10" spans="2:9" x14ac:dyDescent="0.25">
      <c r="B10" s="161" t="s">
        <v>554</v>
      </c>
      <c r="C10" s="83">
        <v>0.45</v>
      </c>
      <c r="E10" s="85"/>
      <c r="G10" s="86"/>
      <c r="I10" s="169"/>
    </row>
    <row r="11" spans="2:9" x14ac:dyDescent="0.25">
      <c r="B11" s="82" t="s">
        <v>555</v>
      </c>
      <c r="C11" s="83">
        <v>0.6</v>
      </c>
      <c r="E11" s="85"/>
      <c r="G11" s="86"/>
      <c r="I11" s="169"/>
    </row>
    <row r="12" spans="2:9" x14ac:dyDescent="0.25">
      <c r="B12" s="82" t="s">
        <v>890</v>
      </c>
      <c r="C12" s="83">
        <v>0.85</v>
      </c>
      <c r="D12" s="84" t="s">
        <v>547</v>
      </c>
      <c r="E12" s="85">
        <v>0.3</v>
      </c>
      <c r="G12" s="86"/>
      <c r="I12" s="169"/>
    </row>
    <row r="13" spans="2:9" x14ac:dyDescent="0.25">
      <c r="B13" s="161" t="s">
        <v>556</v>
      </c>
      <c r="C13" s="83">
        <v>0.5</v>
      </c>
      <c r="E13" s="85"/>
      <c r="G13" s="86"/>
      <c r="I13" s="169"/>
    </row>
    <row r="14" spans="2:9" x14ac:dyDescent="0.25">
      <c r="B14" s="82" t="s">
        <v>557</v>
      </c>
      <c r="C14" s="83">
        <v>0.6</v>
      </c>
      <c r="E14" s="85"/>
      <c r="G14" s="86"/>
      <c r="I14" s="169"/>
    </row>
    <row r="15" spans="2:9" x14ac:dyDescent="0.25">
      <c r="B15" s="82" t="s">
        <v>558</v>
      </c>
      <c r="C15" s="83">
        <v>0.55000000000000004</v>
      </c>
      <c r="D15" s="84" t="s">
        <v>547</v>
      </c>
      <c r="E15" s="85">
        <v>0.3</v>
      </c>
      <c r="G15" s="86"/>
      <c r="I15" s="169"/>
    </row>
    <row r="16" spans="2:9" x14ac:dyDescent="0.25">
      <c r="B16" s="82" t="s">
        <v>559</v>
      </c>
      <c r="C16" s="83">
        <v>0.4</v>
      </c>
      <c r="D16" s="84" t="s">
        <v>547</v>
      </c>
      <c r="E16" s="85">
        <v>0.3</v>
      </c>
      <c r="G16" s="86"/>
      <c r="I16" s="169"/>
    </row>
    <row r="17" spans="2:9" x14ac:dyDescent="0.25">
      <c r="B17" s="82" t="s">
        <v>560</v>
      </c>
      <c r="C17" s="83">
        <v>0.5</v>
      </c>
      <c r="D17" s="84" t="s">
        <v>547</v>
      </c>
      <c r="E17" s="85">
        <v>0.3</v>
      </c>
      <c r="G17" s="86"/>
      <c r="I17" s="169"/>
    </row>
    <row r="18" spans="2:9" x14ac:dyDescent="0.25">
      <c r="B18" s="82" t="s">
        <v>34</v>
      </c>
      <c r="C18" s="83">
        <v>0.4</v>
      </c>
      <c r="D18" s="84" t="s">
        <v>550</v>
      </c>
      <c r="E18" s="85">
        <v>0.2</v>
      </c>
      <c r="G18" s="86"/>
      <c r="I18" s="169"/>
    </row>
    <row r="19" spans="2:9" x14ac:dyDescent="0.25">
      <c r="B19" s="82" t="s">
        <v>561</v>
      </c>
      <c r="C19" s="170">
        <v>0.5</v>
      </c>
      <c r="E19" s="85"/>
      <c r="G19" s="86"/>
      <c r="I19" s="169" t="s">
        <v>1011</v>
      </c>
    </row>
    <row r="20" spans="2:9" x14ac:dyDescent="0.25">
      <c r="B20" s="82" t="s">
        <v>469</v>
      </c>
      <c r="C20" s="170">
        <v>0.85</v>
      </c>
      <c r="D20" s="84" t="s">
        <v>547</v>
      </c>
      <c r="E20" s="85">
        <v>0.3</v>
      </c>
      <c r="G20" s="86"/>
      <c r="I20" s="169" t="s">
        <v>1012</v>
      </c>
    </row>
    <row r="21" spans="2:9" x14ac:dyDescent="0.25">
      <c r="B21" s="82" t="s">
        <v>562</v>
      </c>
      <c r="C21" s="83">
        <v>0.6</v>
      </c>
      <c r="D21" s="171" t="s">
        <v>548</v>
      </c>
      <c r="E21" s="172">
        <v>0.5</v>
      </c>
      <c r="G21" s="86"/>
      <c r="I21" s="169" t="s">
        <v>1013</v>
      </c>
    </row>
    <row r="22" spans="2:9" x14ac:dyDescent="0.25">
      <c r="B22" s="82" t="s">
        <v>563</v>
      </c>
      <c r="C22" s="83">
        <v>0.75</v>
      </c>
      <c r="D22" s="84" t="s">
        <v>550</v>
      </c>
      <c r="E22" s="85">
        <v>0.2</v>
      </c>
      <c r="G22" s="86"/>
      <c r="I22" s="169"/>
    </row>
    <row r="23" spans="2:9" x14ac:dyDescent="0.25">
      <c r="B23" s="82" t="s">
        <v>45</v>
      </c>
      <c r="C23" s="83">
        <v>0.8</v>
      </c>
      <c r="D23" s="84" t="s">
        <v>547</v>
      </c>
      <c r="E23" s="85">
        <v>0.3</v>
      </c>
      <c r="G23" s="86"/>
      <c r="I23" s="169"/>
    </row>
    <row r="24" spans="2:9" x14ac:dyDescent="0.25">
      <c r="B24" s="82" t="s">
        <v>564</v>
      </c>
      <c r="C24" s="83">
        <v>0.6</v>
      </c>
      <c r="D24" s="84" t="s">
        <v>550</v>
      </c>
      <c r="E24" s="85">
        <v>0.2</v>
      </c>
      <c r="G24" s="86"/>
      <c r="I24" s="169"/>
    </row>
    <row r="25" spans="2:9" x14ac:dyDescent="0.25">
      <c r="B25" s="82" t="s">
        <v>565</v>
      </c>
      <c r="C25" s="83">
        <v>0.65</v>
      </c>
      <c r="D25" s="84" t="s">
        <v>550</v>
      </c>
      <c r="E25" s="85">
        <v>0.2</v>
      </c>
      <c r="G25" s="86"/>
      <c r="I25" s="169"/>
    </row>
    <row r="26" spans="2:9" x14ac:dyDescent="0.25">
      <c r="B26" s="82" t="s">
        <v>566</v>
      </c>
      <c r="C26" s="83">
        <v>0.85</v>
      </c>
      <c r="D26" s="84" t="s">
        <v>567</v>
      </c>
      <c r="E26" s="85">
        <v>0.7</v>
      </c>
      <c r="G26" s="86"/>
      <c r="I26" s="169"/>
    </row>
    <row r="27" spans="2:9" x14ac:dyDescent="0.25">
      <c r="B27" s="82" t="s">
        <v>568</v>
      </c>
      <c r="C27" s="83">
        <v>0.8</v>
      </c>
      <c r="D27" s="84" t="s">
        <v>547</v>
      </c>
      <c r="E27" s="85">
        <v>0.3</v>
      </c>
      <c r="G27" s="86"/>
      <c r="I27" s="169"/>
    </row>
    <row r="28" spans="2:9" x14ac:dyDescent="0.25">
      <c r="B28" s="82" t="s">
        <v>569</v>
      </c>
      <c r="C28" s="83">
        <v>1.1000000000000001</v>
      </c>
      <c r="E28" s="85"/>
      <c r="G28" s="86"/>
      <c r="I28" s="169"/>
    </row>
    <row r="29" spans="2:9" x14ac:dyDescent="0.25">
      <c r="B29" s="82" t="s">
        <v>570</v>
      </c>
      <c r="C29" s="83">
        <v>0.85</v>
      </c>
      <c r="D29" s="84" t="s">
        <v>547</v>
      </c>
      <c r="E29" s="85">
        <v>0.3</v>
      </c>
      <c r="G29" s="86"/>
      <c r="I29" s="169"/>
    </row>
    <row r="30" spans="2:9" x14ac:dyDescent="0.25">
      <c r="B30" s="82" t="s">
        <v>571</v>
      </c>
      <c r="C30" s="83">
        <v>0.45</v>
      </c>
      <c r="E30" s="85"/>
      <c r="G30" s="86"/>
      <c r="I30" s="169"/>
    </row>
    <row r="31" spans="2:9" x14ac:dyDescent="0.25">
      <c r="B31" s="82" t="s">
        <v>572</v>
      </c>
      <c r="C31" s="83">
        <v>0.65</v>
      </c>
      <c r="D31" s="84" t="s">
        <v>547</v>
      </c>
      <c r="E31" s="85">
        <v>0.3</v>
      </c>
      <c r="G31" s="86"/>
      <c r="I31" s="169"/>
    </row>
    <row r="32" spans="2:9" x14ac:dyDescent="0.25">
      <c r="B32" s="82" t="s">
        <v>573</v>
      </c>
      <c r="C32" s="83">
        <v>0.9</v>
      </c>
      <c r="D32" s="84" t="s">
        <v>547</v>
      </c>
      <c r="E32" s="85">
        <v>0.3</v>
      </c>
      <c r="G32" s="86"/>
      <c r="I32" s="169"/>
    </row>
    <row r="33" spans="2:9" x14ac:dyDescent="0.25">
      <c r="B33" s="82" t="s">
        <v>574</v>
      </c>
      <c r="C33" s="83">
        <v>0.65</v>
      </c>
      <c r="D33" s="84" t="s">
        <v>575</v>
      </c>
      <c r="E33" s="85">
        <v>0.2</v>
      </c>
      <c r="G33" s="86"/>
      <c r="I33" s="169"/>
    </row>
    <row r="34" spans="2:9" x14ac:dyDescent="0.25">
      <c r="B34" s="82" t="s">
        <v>576</v>
      </c>
      <c r="C34" s="83">
        <v>0.7</v>
      </c>
      <c r="D34" s="84" t="s">
        <v>575</v>
      </c>
      <c r="E34" s="85">
        <v>0.2</v>
      </c>
      <c r="G34" s="86"/>
      <c r="I34" s="169"/>
    </row>
    <row r="35" spans="2:9" x14ac:dyDescent="0.25">
      <c r="B35" s="82" t="s">
        <v>577</v>
      </c>
      <c r="C35" s="83">
        <v>0.6</v>
      </c>
      <c r="D35" s="84" t="s">
        <v>575</v>
      </c>
      <c r="E35" s="85">
        <v>0.2</v>
      </c>
      <c r="G35" s="86"/>
      <c r="I35" s="169"/>
    </row>
    <row r="36" spans="2:9" x14ac:dyDescent="0.25">
      <c r="B36" s="82" t="s">
        <v>578</v>
      </c>
      <c r="C36" s="83">
        <v>0.1</v>
      </c>
      <c r="D36" s="84" t="s">
        <v>579</v>
      </c>
      <c r="E36" s="85">
        <v>100</v>
      </c>
      <c r="F36" s="173" t="s">
        <v>581</v>
      </c>
      <c r="G36" s="174">
        <v>50</v>
      </c>
      <c r="I36" s="169" t="s">
        <v>1013</v>
      </c>
    </row>
    <row r="37" spans="2:9" x14ac:dyDescent="0.25">
      <c r="B37" s="160" t="s">
        <v>580</v>
      </c>
      <c r="C37" s="83">
        <v>0.25</v>
      </c>
      <c r="D37" s="173"/>
      <c r="E37" s="85"/>
      <c r="G37" s="86"/>
      <c r="I37" s="169" t="s">
        <v>1013</v>
      </c>
    </row>
    <row r="38" spans="2:9" x14ac:dyDescent="0.25">
      <c r="B38" s="82" t="s">
        <v>582</v>
      </c>
      <c r="C38" s="83">
        <v>0.5</v>
      </c>
      <c r="E38" s="85"/>
      <c r="G38" s="86"/>
      <c r="I38" s="169"/>
    </row>
    <row r="39" spans="2:9" x14ac:dyDescent="0.25">
      <c r="B39" s="82" t="s">
        <v>583</v>
      </c>
      <c r="C39" s="83">
        <v>1.1000000000000001</v>
      </c>
      <c r="D39" s="84" t="s">
        <v>584</v>
      </c>
      <c r="E39" s="85">
        <v>0.35</v>
      </c>
      <c r="G39" s="86"/>
      <c r="I39" s="169"/>
    </row>
    <row r="40" spans="2:9" x14ac:dyDescent="0.25">
      <c r="B40" s="82" t="s">
        <v>585</v>
      </c>
      <c r="C40" s="170">
        <v>1.05</v>
      </c>
      <c r="D40" s="84" t="s">
        <v>548</v>
      </c>
      <c r="E40" s="85">
        <v>0.2</v>
      </c>
      <c r="F40" s="84" t="s">
        <v>586</v>
      </c>
      <c r="G40" s="86">
        <v>0.15</v>
      </c>
      <c r="I40" s="169" t="s">
        <v>1013</v>
      </c>
    </row>
    <row r="41" spans="2:9" x14ac:dyDescent="0.25">
      <c r="B41" s="82" t="s">
        <v>587</v>
      </c>
      <c r="C41" s="170">
        <v>1</v>
      </c>
      <c r="D41" s="84" t="s">
        <v>548</v>
      </c>
      <c r="E41" s="85">
        <v>0.2</v>
      </c>
      <c r="F41" s="84" t="s">
        <v>586</v>
      </c>
      <c r="G41" s="86">
        <v>0.15</v>
      </c>
      <c r="I41" s="169"/>
    </row>
    <row r="42" spans="2:9" x14ac:dyDescent="0.25">
      <c r="B42" s="82" t="s">
        <v>588</v>
      </c>
      <c r="C42" s="83">
        <v>0.6</v>
      </c>
      <c r="D42" s="171" t="s">
        <v>1014</v>
      </c>
      <c r="E42" s="172">
        <v>40</v>
      </c>
      <c r="F42" s="171" t="s">
        <v>1015</v>
      </c>
      <c r="G42" s="174">
        <v>120</v>
      </c>
      <c r="I42" s="169" t="s">
        <v>1013</v>
      </c>
    </row>
    <row r="43" spans="2:9" x14ac:dyDescent="0.25">
      <c r="B43" s="82" t="s">
        <v>589</v>
      </c>
      <c r="C43" s="83">
        <v>0.6</v>
      </c>
      <c r="D43" s="84" t="s">
        <v>547</v>
      </c>
      <c r="E43" s="85">
        <v>0.3</v>
      </c>
      <c r="G43" s="86"/>
      <c r="I43" s="169"/>
    </row>
    <row r="44" spans="2:9" x14ac:dyDescent="0.25">
      <c r="B44" s="82" t="s">
        <v>590</v>
      </c>
      <c r="C44" s="83">
        <v>1</v>
      </c>
      <c r="D44" s="84" t="s">
        <v>547</v>
      </c>
      <c r="E44" s="85">
        <v>0.3</v>
      </c>
      <c r="G44" s="86"/>
      <c r="I44" s="169"/>
    </row>
    <row r="45" spans="2:9" x14ac:dyDescent="0.25">
      <c r="B45" s="82" t="s">
        <v>591</v>
      </c>
      <c r="C45" s="83">
        <v>0.95</v>
      </c>
      <c r="E45" s="85"/>
      <c r="G45" s="86"/>
      <c r="I45" s="169"/>
    </row>
    <row r="46" spans="2:9" x14ac:dyDescent="0.25">
      <c r="B46" s="82" t="s">
        <v>592</v>
      </c>
      <c r="C46" s="83">
        <v>1</v>
      </c>
      <c r="D46" s="84" t="s">
        <v>584</v>
      </c>
      <c r="E46" s="85">
        <v>0.35</v>
      </c>
      <c r="G46" s="86"/>
      <c r="I46" s="169"/>
    </row>
    <row r="47" spans="2:9" x14ac:dyDescent="0.25">
      <c r="B47" s="82" t="s">
        <v>593</v>
      </c>
      <c r="C47" s="83">
        <v>1.1499999999999999</v>
      </c>
      <c r="E47" s="85"/>
      <c r="G47" s="86"/>
      <c r="I47" s="169"/>
    </row>
    <row r="48" spans="2:9" x14ac:dyDescent="0.25">
      <c r="B48" s="82" t="s">
        <v>594</v>
      </c>
      <c r="C48" s="83">
        <v>1</v>
      </c>
      <c r="E48" s="85"/>
      <c r="G48" s="86"/>
      <c r="I48" s="169"/>
    </row>
    <row r="49" spans="2:12" x14ac:dyDescent="0.25">
      <c r="B49" s="82" t="s">
        <v>595</v>
      </c>
      <c r="C49" s="83">
        <v>0.55000000000000004</v>
      </c>
      <c r="E49" s="85"/>
      <c r="G49" s="86"/>
      <c r="I49" s="169"/>
    </row>
    <row r="50" spans="2:12" x14ac:dyDescent="0.25">
      <c r="B50" s="82" t="s">
        <v>596</v>
      </c>
      <c r="C50" s="83">
        <v>0.95</v>
      </c>
      <c r="D50" s="84" t="s">
        <v>597</v>
      </c>
      <c r="E50" s="85">
        <v>0.1</v>
      </c>
      <c r="G50" s="86"/>
      <c r="I50" s="169"/>
    </row>
    <row r="51" spans="2:12" x14ac:dyDescent="0.25">
      <c r="B51" s="82" t="s">
        <v>598</v>
      </c>
      <c r="C51" s="83">
        <v>0.75</v>
      </c>
      <c r="D51" s="84" t="s">
        <v>597</v>
      </c>
      <c r="E51" s="85">
        <v>0.1</v>
      </c>
      <c r="G51" s="86"/>
      <c r="I51" s="169"/>
    </row>
    <row r="52" spans="2:12" x14ac:dyDescent="0.25">
      <c r="B52" s="82" t="s">
        <v>599</v>
      </c>
      <c r="C52" s="83">
        <v>1.9</v>
      </c>
      <c r="E52" s="85"/>
      <c r="G52" s="86"/>
      <c r="I52" s="169"/>
    </row>
    <row r="53" spans="2:12" x14ac:dyDescent="0.25">
      <c r="B53" s="82" t="s">
        <v>600</v>
      </c>
      <c r="C53" s="83">
        <v>0.55000000000000004</v>
      </c>
      <c r="D53" s="84" t="s">
        <v>586</v>
      </c>
      <c r="E53" s="85">
        <v>0.15</v>
      </c>
      <c r="F53" s="84" t="s">
        <v>597</v>
      </c>
      <c r="G53" s="86">
        <v>0.1</v>
      </c>
      <c r="I53" s="169"/>
    </row>
    <row r="54" spans="2:12" x14ac:dyDescent="0.25">
      <c r="B54" s="82" t="s">
        <v>601</v>
      </c>
      <c r="C54" s="83">
        <v>0.85</v>
      </c>
      <c r="D54" s="84" t="s">
        <v>597</v>
      </c>
      <c r="E54" s="85">
        <v>0.1</v>
      </c>
      <c r="G54" s="86"/>
      <c r="I54" s="169"/>
    </row>
    <row r="55" spans="2:12" x14ac:dyDescent="0.25">
      <c r="B55" s="82" t="s">
        <v>602</v>
      </c>
      <c r="C55" s="83">
        <v>0.9</v>
      </c>
      <c r="D55" s="84" t="s">
        <v>597</v>
      </c>
      <c r="E55" s="85">
        <v>0.1</v>
      </c>
      <c r="G55" s="86"/>
      <c r="I55" s="169"/>
    </row>
    <row r="56" spans="2:12" x14ac:dyDescent="0.25">
      <c r="B56" s="82" t="s">
        <v>603</v>
      </c>
      <c r="C56" s="83">
        <v>0.45</v>
      </c>
      <c r="E56" s="85"/>
      <c r="G56" s="86"/>
      <c r="I56" s="169"/>
    </row>
    <row r="57" spans="2:12" x14ac:dyDescent="0.25">
      <c r="B57" s="82" t="s">
        <v>510</v>
      </c>
      <c r="C57" s="83">
        <v>0.95</v>
      </c>
      <c r="D57" s="84" t="s">
        <v>547</v>
      </c>
      <c r="E57" s="85">
        <v>0.3</v>
      </c>
      <c r="G57" s="86"/>
      <c r="I57" s="169"/>
    </row>
    <row r="58" spans="2:12" x14ac:dyDescent="0.25">
      <c r="B58" s="82" t="s">
        <v>604</v>
      </c>
      <c r="C58" s="83">
        <v>0.65</v>
      </c>
      <c r="D58" s="173" t="s">
        <v>548</v>
      </c>
      <c r="E58" s="172">
        <v>0.2</v>
      </c>
      <c r="F58" s="173" t="s">
        <v>586</v>
      </c>
      <c r="G58" s="174">
        <v>0.15</v>
      </c>
      <c r="I58" s="169" t="s">
        <v>1013</v>
      </c>
    </row>
    <row r="59" spans="2:12" x14ac:dyDescent="0.25">
      <c r="B59" s="82" t="s">
        <v>605</v>
      </c>
      <c r="C59" s="83">
        <v>0.4</v>
      </c>
      <c r="E59" s="85"/>
      <c r="G59" s="86"/>
      <c r="I59" s="169"/>
    </row>
    <row r="60" spans="2:12" x14ac:dyDescent="0.25">
      <c r="B60" s="82" t="s">
        <v>606</v>
      </c>
      <c r="C60" s="83">
        <v>0.45</v>
      </c>
      <c r="D60" s="84" t="s">
        <v>548</v>
      </c>
      <c r="E60" s="85">
        <v>0.2</v>
      </c>
      <c r="G60" s="86"/>
      <c r="H60" s="163" t="s">
        <v>1004</v>
      </c>
      <c r="I60" s="163"/>
      <c r="J60" s="163"/>
      <c r="K60" s="163"/>
      <c r="L60" s="163"/>
    </row>
    <row r="61" spans="2:12" x14ac:dyDescent="0.25">
      <c r="B61" s="165" t="s">
        <v>911</v>
      </c>
      <c r="C61" s="83">
        <v>2.25</v>
      </c>
      <c r="E61" s="85"/>
      <c r="G61" s="86"/>
      <c r="H61" s="164" t="s">
        <v>916</v>
      </c>
      <c r="I61" s="163"/>
      <c r="J61" s="163"/>
      <c r="K61" s="163"/>
      <c r="L61" s="163"/>
    </row>
    <row r="62" spans="2:12" x14ac:dyDescent="0.25">
      <c r="B62" s="165" t="s">
        <v>912</v>
      </c>
      <c r="C62" s="83">
        <v>1.45</v>
      </c>
      <c r="E62" s="85"/>
      <c r="G62" s="86"/>
      <c r="H62" s="164" t="s">
        <v>917</v>
      </c>
      <c r="I62" s="163"/>
      <c r="J62" s="163"/>
      <c r="K62" s="163"/>
      <c r="L62" s="163"/>
    </row>
    <row r="63" spans="2:12" x14ac:dyDescent="0.25">
      <c r="B63" s="165" t="s">
        <v>913</v>
      </c>
      <c r="C63" s="83">
        <v>1.1000000000000001</v>
      </c>
      <c r="E63" s="85"/>
      <c r="G63" s="86"/>
      <c r="H63" s="164" t="s">
        <v>918</v>
      </c>
      <c r="I63" s="163"/>
      <c r="J63" s="163"/>
      <c r="K63" s="163"/>
      <c r="L63" s="163"/>
    </row>
    <row r="64" spans="2:12" x14ac:dyDescent="0.25">
      <c r="B64" s="165" t="s">
        <v>914</v>
      </c>
      <c r="C64" s="83">
        <v>0.75</v>
      </c>
      <c r="E64" s="85"/>
      <c r="G64" s="86"/>
      <c r="H64" s="164" t="s">
        <v>919</v>
      </c>
      <c r="I64" s="163"/>
      <c r="J64" s="163"/>
      <c r="K64" s="163"/>
      <c r="L64" s="163"/>
    </row>
    <row r="65" spans="1:8" x14ac:dyDescent="0.25">
      <c r="B65" s="82" t="s">
        <v>607</v>
      </c>
      <c r="C65" s="83">
        <v>0.5</v>
      </c>
      <c r="D65" s="84" t="s">
        <v>548</v>
      </c>
      <c r="E65" s="85">
        <v>0.2</v>
      </c>
      <c r="F65" s="84" t="s">
        <v>608</v>
      </c>
      <c r="G65" s="86">
        <v>0.15</v>
      </c>
    </row>
    <row r="66" spans="1:8" x14ac:dyDescent="0.25">
      <c r="B66" s="82" t="s">
        <v>609</v>
      </c>
      <c r="C66" s="83">
        <v>0.9</v>
      </c>
      <c r="D66" s="84" t="s">
        <v>610</v>
      </c>
      <c r="E66" s="85">
        <v>1</v>
      </c>
      <c r="G66" s="86"/>
    </row>
    <row r="67" spans="1:8" x14ac:dyDescent="0.25">
      <c r="B67" s="82" t="s">
        <v>611</v>
      </c>
      <c r="C67" s="83">
        <v>0.4</v>
      </c>
      <c r="E67" s="85"/>
      <c r="G67" s="86"/>
    </row>
    <row r="68" spans="1:8" x14ac:dyDescent="0.25">
      <c r="B68" s="82" t="s">
        <v>612</v>
      </c>
      <c r="C68" s="83">
        <v>0.85</v>
      </c>
      <c r="D68" s="84" t="s">
        <v>547</v>
      </c>
      <c r="E68" s="85">
        <v>0.3</v>
      </c>
      <c r="F68" s="84" t="s">
        <v>613</v>
      </c>
      <c r="G68" s="86">
        <v>0.95</v>
      </c>
    </row>
    <row r="69" spans="1:8" x14ac:dyDescent="0.25">
      <c r="B69" s="82" t="s">
        <v>614</v>
      </c>
      <c r="C69" s="83">
        <v>0.8</v>
      </c>
      <c r="E69" s="85"/>
      <c r="G69" s="86"/>
    </row>
    <row r="70" spans="1:8" x14ac:dyDescent="0.25">
      <c r="B70" s="82" t="s">
        <v>615</v>
      </c>
      <c r="C70" s="83">
        <v>0.8</v>
      </c>
      <c r="D70" s="84" t="s">
        <v>608</v>
      </c>
      <c r="E70" s="85">
        <v>0.15</v>
      </c>
      <c r="G70" s="86"/>
    </row>
    <row r="71" spans="1:8" x14ac:dyDescent="0.25">
      <c r="B71" s="82" t="s">
        <v>616</v>
      </c>
      <c r="C71" s="83">
        <v>0.75</v>
      </c>
      <c r="D71" s="84" t="s">
        <v>547</v>
      </c>
      <c r="E71" s="85">
        <v>0.3</v>
      </c>
      <c r="G71" s="86"/>
    </row>
    <row r="72" spans="1:8" x14ac:dyDescent="0.25">
      <c r="B72" s="82" t="s">
        <v>617</v>
      </c>
      <c r="C72" s="83">
        <v>0.95</v>
      </c>
      <c r="D72" s="84" t="s">
        <v>547</v>
      </c>
      <c r="E72" s="85">
        <v>0.3</v>
      </c>
      <c r="G72" s="86"/>
    </row>
    <row r="73" spans="1:8" x14ac:dyDescent="0.25">
      <c r="B73" s="82" t="s">
        <v>618</v>
      </c>
      <c r="C73" s="83">
        <v>1</v>
      </c>
      <c r="D73" s="84" t="s">
        <v>547</v>
      </c>
      <c r="E73" s="85">
        <v>0.3</v>
      </c>
      <c r="G73" s="86"/>
    </row>
    <row r="74" spans="1:8" x14ac:dyDescent="0.25">
      <c r="B74" s="82" t="s">
        <v>619</v>
      </c>
      <c r="C74" s="83">
        <v>0.8</v>
      </c>
      <c r="D74" s="84" t="s">
        <v>547</v>
      </c>
      <c r="E74" s="85">
        <v>0.3</v>
      </c>
      <c r="G74" s="86"/>
    </row>
    <row r="75" spans="1:8" x14ac:dyDescent="0.25">
      <c r="B75" s="82" t="s">
        <v>620</v>
      </c>
      <c r="C75" s="83">
        <v>0.8</v>
      </c>
      <c r="D75" s="84" t="s">
        <v>548</v>
      </c>
      <c r="E75" s="85">
        <v>0.2</v>
      </c>
      <c r="G75" s="86"/>
    </row>
    <row r="76" spans="1:8" x14ac:dyDescent="0.25">
      <c r="A76" s="163" t="s">
        <v>1005</v>
      </c>
    </row>
    <row r="77" spans="1:8" x14ac:dyDescent="0.25">
      <c r="B77" s="102" t="s">
        <v>637</v>
      </c>
      <c r="C77" s="166" t="s">
        <v>1006</v>
      </c>
      <c r="H77" s="163" t="s">
        <v>1007</v>
      </c>
    </row>
    <row r="78" spans="1:8" x14ac:dyDescent="0.25">
      <c r="B78" s="163" t="s">
        <v>638</v>
      </c>
      <c r="C78" s="166" t="s">
        <v>1006</v>
      </c>
      <c r="H78" s="163" t="s">
        <v>1007</v>
      </c>
    </row>
    <row r="79" spans="1:8" x14ac:dyDescent="0.25">
      <c r="B79" s="163" t="s">
        <v>273</v>
      </c>
      <c r="C79" s="167">
        <f>C45</f>
        <v>0.95</v>
      </c>
      <c r="D79" s="167"/>
      <c r="E79" s="167"/>
      <c r="F79" s="167"/>
      <c r="G79" s="167"/>
      <c r="H79" s="163" t="s">
        <v>1008</v>
      </c>
    </row>
    <row r="80" spans="1:8" x14ac:dyDescent="0.25">
      <c r="B80" s="163" t="s">
        <v>539</v>
      </c>
      <c r="C80" s="167">
        <f>C35</f>
        <v>0.6</v>
      </c>
      <c r="H80" s="163" t="s">
        <v>1009</v>
      </c>
    </row>
    <row r="81" spans="2:8" x14ac:dyDescent="0.25">
      <c r="B81" s="163" t="s">
        <v>277</v>
      </c>
      <c r="C81" s="166">
        <v>0</v>
      </c>
      <c r="H81" s="163"/>
    </row>
    <row r="82" spans="2:8" x14ac:dyDescent="0.25">
      <c r="B82" s="163" t="s">
        <v>276</v>
      </c>
      <c r="C82" s="166">
        <v>0</v>
      </c>
      <c r="H82" s="163"/>
    </row>
    <row r="83" spans="2:8" x14ac:dyDescent="0.25">
      <c r="B83" s="163" t="s">
        <v>611</v>
      </c>
      <c r="C83" s="167">
        <f>C35</f>
        <v>0.6</v>
      </c>
      <c r="H83" s="163" t="s">
        <v>1009</v>
      </c>
    </row>
    <row r="84" spans="2:8" x14ac:dyDescent="0.25">
      <c r="B84" s="163" t="s">
        <v>1034</v>
      </c>
      <c r="C84" s="167">
        <f>C10</f>
        <v>0.45</v>
      </c>
      <c r="H84" s="163" t="s">
        <v>554</v>
      </c>
    </row>
    <row r="85" spans="2:8" x14ac:dyDescent="0.25">
      <c r="B85" s="102" t="s">
        <v>636</v>
      </c>
      <c r="C85" s="167">
        <f>C13</f>
        <v>0.5</v>
      </c>
      <c r="H85" s="163" t="s">
        <v>1010</v>
      </c>
    </row>
    <row r="96" spans="2:8" x14ac:dyDescent="0.25">
      <c r="B96" s="77" t="s">
        <v>621</v>
      </c>
    </row>
    <row r="97" spans="2:2" x14ac:dyDescent="0.25">
      <c r="B97" s="77" t="s">
        <v>920</v>
      </c>
    </row>
    <row r="98" spans="2:2" x14ac:dyDescent="0.25">
      <c r="B98" s="77" t="s">
        <v>622</v>
      </c>
    </row>
    <row r="99" spans="2:2" x14ac:dyDescent="0.25">
      <c r="B99" s="77" t="s">
        <v>921</v>
      </c>
    </row>
    <row r="100" spans="2:2" x14ac:dyDescent="0.25">
      <c r="B100" s="77" t="s">
        <v>922</v>
      </c>
    </row>
    <row r="101" spans="2:2" x14ac:dyDescent="0.25">
      <c r="B101" s="77" t="s">
        <v>623</v>
      </c>
    </row>
    <row r="102" spans="2:2" x14ac:dyDescent="0.25">
      <c r="B102" s="77" t="s">
        <v>624</v>
      </c>
    </row>
    <row r="103" spans="2:2" x14ac:dyDescent="0.25">
      <c r="B103" s="77" t="s">
        <v>923</v>
      </c>
    </row>
    <row r="104" spans="2:2" x14ac:dyDescent="0.25">
      <c r="B104" s="77" t="s">
        <v>625</v>
      </c>
    </row>
    <row r="105" spans="2:2" x14ac:dyDescent="0.25">
      <c r="B105" s="77" t="s">
        <v>924</v>
      </c>
    </row>
    <row r="106" spans="2:2" x14ac:dyDescent="0.25">
      <c r="B106" s="77" t="s">
        <v>626</v>
      </c>
    </row>
    <row r="107" spans="2:2" x14ac:dyDescent="0.25">
      <c r="B107" s="77" t="s">
        <v>925</v>
      </c>
    </row>
    <row r="108" spans="2:2" x14ac:dyDescent="0.25">
      <c r="B108" s="77" t="s">
        <v>627</v>
      </c>
    </row>
    <row r="109" spans="2:2" x14ac:dyDescent="0.25">
      <c r="B109" s="77" t="s">
        <v>628</v>
      </c>
    </row>
    <row r="110" spans="2:2" x14ac:dyDescent="0.25">
      <c r="B110" s="77" t="s">
        <v>629</v>
      </c>
    </row>
    <row r="111" spans="2:2" x14ac:dyDescent="0.25">
      <c r="B111" s="77" t="s">
        <v>630</v>
      </c>
    </row>
    <row r="112" spans="2:2" x14ac:dyDescent="0.25">
      <c r="B112" s="77" t="s">
        <v>631</v>
      </c>
    </row>
    <row r="113" spans="2:2" x14ac:dyDescent="0.25">
      <c r="B113" s="77" t="s">
        <v>632</v>
      </c>
    </row>
  </sheetData>
  <mergeCells count="1">
    <mergeCell ref="D2:G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E95"/>
  <sheetViews>
    <sheetView showGridLines="0" zoomScale="70" zoomScaleNormal="70" workbookViewId="0">
      <pane xSplit="1" ySplit="2" topLeftCell="B38" activePane="bottomRight" state="frozen"/>
      <selection pane="topRight" activeCell="B1" sqref="B1"/>
      <selection pane="bottomLeft" activeCell="A3" sqref="A3"/>
      <selection pane="bottomRight" activeCell="W41" sqref="W41"/>
    </sheetView>
  </sheetViews>
  <sheetFormatPr defaultColWidth="9.140625" defaultRowHeight="12.75" outlineLevelCol="1" x14ac:dyDescent="0.2"/>
  <cols>
    <col min="1" max="1" width="59.28515625" style="46" bestFit="1" customWidth="1"/>
    <col min="2" max="2" width="56.5703125" style="46" customWidth="1" outlineLevel="1"/>
    <col min="3" max="3" width="14.28515625" style="63" customWidth="1" outlineLevel="1"/>
    <col min="4" max="4" width="10.140625" style="46" customWidth="1" outlineLevel="1"/>
    <col min="5" max="5" width="14.140625" style="46" customWidth="1" outlineLevel="1"/>
    <col min="6" max="6" width="13" style="46" customWidth="1" outlineLevel="1"/>
    <col min="7" max="7" width="12.7109375" style="46" customWidth="1" outlineLevel="1"/>
    <col min="8" max="8" width="30" style="46" customWidth="1" outlineLevel="1"/>
    <col min="9" max="9" width="9.28515625" style="46" customWidth="1" outlineLevel="1"/>
    <col min="10" max="10" width="10.7109375" style="46" customWidth="1"/>
    <col min="11" max="11" width="20" style="46" customWidth="1"/>
    <col min="12" max="14" width="10.7109375" style="46" customWidth="1"/>
    <col min="15" max="16" width="10.28515625" style="46" customWidth="1"/>
    <col min="17" max="17" width="12.42578125" style="46" customWidth="1"/>
    <col min="18" max="18" width="9.140625" style="46" customWidth="1"/>
    <col min="19" max="20" width="12.5703125" style="46" customWidth="1"/>
    <col min="21" max="22" width="14.85546875" style="46" customWidth="1"/>
    <col min="23" max="23" width="21.28515625" style="47" customWidth="1"/>
    <col min="24" max="24" width="7.140625" style="47" customWidth="1"/>
    <col min="25" max="25" width="10.140625" style="47" customWidth="1"/>
    <col min="26" max="26" width="84.42578125" style="46" bestFit="1" customWidth="1"/>
    <col min="27" max="27" width="21.42578125" style="46" customWidth="1" outlineLevel="1"/>
    <col min="28" max="28" width="4.85546875" style="46" customWidth="1" outlineLevel="1"/>
    <col min="29" max="29" width="21.42578125" style="46" customWidth="1" outlineLevel="1"/>
    <col min="30" max="30" width="8.5703125" style="46" customWidth="1" outlineLevel="1"/>
    <col min="31" max="31" width="64.28515625" style="46" bestFit="1" customWidth="1"/>
    <col min="32" max="16384" width="9.140625" style="46"/>
  </cols>
  <sheetData>
    <row r="1" spans="1:31" ht="76.5" x14ac:dyDescent="0.2">
      <c r="A1" s="109" t="s">
        <v>635</v>
      </c>
      <c r="B1" s="109" t="s">
        <v>887</v>
      </c>
      <c r="C1" s="56" t="s">
        <v>26</v>
      </c>
      <c r="D1" s="56" t="s">
        <v>514</v>
      </c>
      <c r="E1" s="55" t="s">
        <v>25</v>
      </c>
      <c r="F1" s="55" t="s">
        <v>24</v>
      </c>
      <c r="G1" s="56" t="s">
        <v>74</v>
      </c>
      <c r="H1" s="55" t="s">
        <v>22</v>
      </c>
      <c r="I1" s="56" t="s">
        <v>999</v>
      </c>
      <c r="J1" s="55" t="s">
        <v>1</v>
      </c>
      <c r="K1" s="87" t="s">
        <v>545</v>
      </c>
      <c r="L1" s="87" t="s">
        <v>633</v>
      </c>
      <c r="M1" s="87" t="s">
        <v>545</v>
      </c>
      <c r="N1" s="87" t="s">
        <v>633</v>
      </c>
      <c r="O1" s="56" t="s">
        <v>531</v>
      </c>
      <c r="P1" s="56" t="s">
        <v>532</v>
      </c>
      <c r="Q1" s="56" t="s">
        <v>79</v>
      </c>
      <c r="R1" s="56" t="s">
        <v>67</v>
      </c>
      <c r="S1" s="189" t="s">
        <v>76</v>
      </c>
      <c r="T1" s="189"/>
      <c r="U1" s="56" t="s">
        <v>77</v>
      </c>
      <c r="V1" s="56" t="s">
        <v>78</v>
      </c>
      <c r="W1" s="56" t="s">
        <v>54</v>
      </c>
      <c r="X1" s="56" t="s">
        <v>1023</v>
      </c>
      <c r="Y1" s="56" t="s">
        <v>997</v>
      </c>
      <c r="Z1" s="90" t="s">
        <v>342</v>
      </c>
      <c r="AA1" s="58" t="s">
        <v>516</v>
      </c>
      <c r="AB1" s="59" t="s">
        <v>517</v>
      </c>
      <c r="AC1" s="58" t="s">
        <v>518</v>
      </c>
      <c r="AD1" s="59" t="s">
        <v>517</v>
      </c>
      <c r="AE1" s="45" t="s">
        <v>49</v>
      </c>
    </row>
    <row r="2" spans="1:31" ht="14.25" x14ac:dyDescent="0.2">
      <c r="A2" s="46" t="s">
        <v>63</v>
      </c>
      <c r="C2" s="56" t="s">
        <v>51</v>
      </c>
      <c r="D2" s="56"/>
      <c r="E2" s="56" t="s">
        <v>0</v>
      </c>
      <c r="F2" s="70" t="s">
        <v>0</v>
      </c>
      <c r="G2" s="56" t="s">
        <v>73</v>
      </c>
      <c r="H2" s="56" t="s">
        <v>128</v>
      </c>
      <c r="I2" s="56"/>
      <c r="J2" s="56" t="s">
        <v>19</v>
      </c>
      <c r="K2" s="22"/>
      <c r="L2" s="21" t="s">
        <v>634</v>
      </c>
      <c r="M2" s="21"/>
      <c r="N2" s="21" t="s">
        <v>634</v>
      </c>
      <c r="O2" s="56" t="s">
        <v>530</v>
      </c>
      <c r="P2" s="56" t="s">
        <v>530</v>
      </c>
      <c r="Q2" s="56" t="s">
        <v>70</v>
      </c>
      <c r="R2" s="56" t="s">
        <v>68</v>
      </c>
      <c r="S2" s="56" t="s">
        <v>85</v>
      </c>
      <c r="T2" s="56" t="s">
        <v>86</v>
      </c>
      <c r="U2" s="56"/>
      <c r="V2" s="56"/>
      <c r="W2" s="71"/>
      <c r="X2" s="71"/>
      <c r="Y2" s="71"/>
      <c r="Z2" s="91"/>
      <c r="AA2" s="56" t="s">
        <v>502</v>
      </c>
      <c r="AE2" s="46" t="s">
        <v>63</v>
      </c>
    </row>
    <row r="3" spans="1:31" ht="15" x14ac:dyDescent="0.2">
      <c r="A3" s="63" t="s">
        <v>551</v>
      </c>
      <c r="B3" s="63" t="s">
        <v>904</v>
      </c>
      <c r="C3" s="63">
        <f t="shared" ref="C3:H3" si="0">C4</f>
        <v>142.85714285714286</v>
      </c>
      <c r="D3" s="63">
        <f t="shared" si="0"/>
        <v>0.5</v>
      </c>
      <c r="E3" s="63">
        <f t="shared" si="0"/>
        <v>245</v>
      </c>
      <c r="F3" s="63">
        <f t="shared" si="0"/>
        <v>105</v>
      </c>
      <c r="G3" s="52">
        <f t="shared" si="0"/>
        <v>1</v>
      </c>
      <c r="H3" s="63">
        <f t="shared" si="0"/>
        <v>0.09</v>
      </c>
      <c r="I3" s="54" t="s">
        <v>1001</v>
      </c>
      <c r="J3" s="138">
        <f>VLOOKUP($A3,'2019 Stds Ltg Table'!$B$4:$G$85,2,0)</f>
        <v>0.6</v>
      </c>
      <c r="K3" s="162" t="str">
        <f>VLOOKUP($A3,'2019 Stds Ltg Table'!$B$4:$G$85,3,0)</f>
        <v>Ornamental</v>
      </c>
      <c r="L3" s="138">
        <f>VLOOKUP($A3,'2019 Stds Ltg Table'!$B$4:$G$85,4,0)</f>
        <v>0.3</v>
      </c>
      <c r="M3" s="162">
        <f>VLOOKUP($A3,'2019 Stds Ltg Table'!$B$4:$G$85,5,0)</f>
        <v>0</v>
      </c>
      <c r="N3" s="138">
        <f>VLOOKUP($A3,'2019 Stds Ltg Table'!$B$4:$G$85,6,0)</f>
        <v>0</v>
      </c>
      <c r="O3" s="63">
        <f>O4</f>
        <v>150</v>
      </c>
      <c r="P3" s="63">
        <f>P4</f>
        <v>150</v>
      </c>
      <c r="Q3" s="89">
        <v>0</v>
      </c>
      <c r="R3" s="89">
        <v>0</v>
      </c>
      <c r="S3" s="63">
        <f>S4</f>
        <v>50</v>
      </c>
      <c r="T3" s="156">
        <v>1000</v>
      </c>
      <c r="U3" s="63">
        <f>U4</f>
        <v>1.5</v>
      </c>
      <c r="V3" s="63">
        <f>V4</f>
        <v>2</v>
      </c>
      <c r="W3" s="47" t="s">
        <v>55</v>
      </c>
      <c r="X3" s="47">
        <v>1</v>
      </c>
      <c r="Y3" s="47">
        <v>202</v>
      </c>
      <c r="AB3" s="61"/>
      <c r="AD3" s="60"/>
      <c r="AE3" s="63"/>
    </row>
    <row r="4" spans="1:31" ht="15" x14ac:dyDescent="0.2">
      <c r="A4" s="46" t="s">
        <v>504</v>
      </c>
      <c r="B4" s="63" t="s">
        <v>904</v>
      </c>
      <c r="C4" s="63">
        <v>142.85714285714286</v>
      </c>
      <c r="D4" s="63">
        <v>0.5</v>
      </c>
      <c r="E4" s="63">
        <v>245</v>
      </c>
      <c r="F4" s="63">
        <v>105</v>
      </c>
      <c r="G4" s="52">
        <v>1</v>
      </c>
      <c r="H4" s="54">
        <v>0.09</v>
      </c>
      <c r="I4" s="54" t="s">
        <v>1001</v>
      </c>
      <c r="J4" s="138">
        <f>VLOOKUP($A4,'2019 Stds Ltg Table'!$B$4:$G$85,2,0)</f>
        <v>0.7</v>
      </c>
      <c r="K4" s="162" t="str">
        <f>VLOOKUP($A4,'2019 Stds Ltg Table'!$B$4:$G$85,3,0)</f>
        <v>Ornamental</v>
      </c>
      <c r="L4" s="138">
        <f>VLOOKUP($A4,'2019 Stds Ltg Table'!$B$4:$G$85,4,0)</f>
        <v>0.3</v>
      </c>
      <c r="M4" s="162" t="str">
        <f>VLOOKUP($A4,'2019 Stds Ltg Table'!$B$4:$G$85,5,0)</f>
        <v>Accent, display and feature (Note 3)</v>
      </c>
      <c r="N4" s="138">
        <f>VLOOKUP($A4,'2019 Stds Ltg Table'!$B$4:$G$85,6,0)</f>
        <v>0.2</v>
      </c>
      <c r="O4" s="67">
        <v>150</v>
      </c>
      <c r="P4" s="67">
        <v>150</v>
      </c>
      <c r="Q4" s="89">
        <v>0</v>
      </c>
      <c r="R4" s="89">
        <v>0</v>
      </c>
      <c r="S4" s="64">
        <v>50</v>
      </c>
      <c r="T4" s="48">
        <v>1000</v>
      </c>
      <c r="U4" s="47">
        <v>1.5</v>
      </c>
      <c r="V4" s="47">
        <v>2</v>
      </c>
      <c r="W4" s="47" t="s">
        <v>55</v>
      </c>
      <c r="X4" s="47">
        <v>1</v>
      </c>
      <c r="Y4" s="47">
        <v>203</v>
      </c>
      <c r="AA4" s="46">
        <v>143</v>
      </c>
      <c r="AB4" s="61">
        <f t="shared" ref="AB4:AB9" si="1">C4-AA4</f>
        <v>-0.1428571428571388</v>
      </c>
      <c r="AC4" s="46">
        <v>1.07</v>
      </c>
      <c r="AD4" s="60" t="e">
        <f>#REF!-AC4</f>
        <v>#REF!</v>
      </c>
      <c r="AE4" s="46" t="s">
        <v>504</v>
      </c>
    </row>
    <row r="5" spans="1:31" ht="15" x14ac:dyDescent="0.2">
      <c r="A5" s="46" t="s">
        <v>549</v>
      </c>
      <c r="B5" s="46" t="s">
        <v>804</v>
      </c>
      <c r="C5" s="63">
        <v>10</v>
      </c>
      <c r="D5" s="63">
        <v>0.5</v>
      </c>
      <c r="E5" s="63">
        <v>275</v>
      </c>
      <c r="F5" s="63">
        <v>475</v>
      </c>
      <c r="G5" s="52">
        <v>1</v>
      </c>
      <c r="H5" s="54">
        <v>0.18</v>
      </c>
      <c r="I5" s="54" t="s">
        <v>1000</v>
      </c>
      <c r="J5" s="138">
        <f>VLOOKUP($A5,'2019 Stds Ltg Table'!$B$4:$G$85,2,0)</f>
        <v>0.55000000000000004</v>
      </c>
      <c r="K5" s="162" t="str">
        <f>VLOOKUP($A5,'2019 Stds Ltg Table'!$B$4:$G$85,3,0)</f>
        <v>Detailed Task Work (Note 7)</v>
      </c>
      <c r="L5" s="138">
        <f>VLOOKUP($A5,'2019 Stds Ltg Table'!$B$4:$G$85,4,0)</f>
        <v>0.2</v>
      </c>
      <c r="M5" s="162">
        <f>VLOOKUP($A5,'2019 Stds Ltg Table'!$B$4:$G$85,5,0)</f>
        <v>0</v>
      </c>
      <c r="N5" s="138">
        <f>VLOOKUP($A5,'2019 Stds Ltg Table'!$B$4:$G$85,6,0)</f>
        <v>0</v>
      </c>
      <c r="O5" s="67">
        <v>150</v>
      </c>
      <c r="P5" s="67">
        <v>150</v>
      </c>
      <c r="Q5" s="89">
        <v>0.75063999999999997</v>
      </c>
      <c r="R5" s="89">
        <v>0</v>
      </c>
      <c r="S5" s="64">
        <v>200</v>
      </c>
      <c r="T5" s="48">
        <v>1500</v>
      </c>
      <c r="U5" s="47">
        <v>1.5</v>
      </c>
      <c r="V5" s="47">
        <v>2</v>
      </c>
      <c r="W5" s="49" t="s">
        <v>81</v>
      </c>
      <c r="X5" s="49">
        <v>1</v>
      </c>
      <c r="Y5" s="47">
        <v>204</v>
      </c>
      <c r="AA5" s="46">
        <v>10</v>
      </c>
      <c r="AB5" s="61">
        <f t="shared" si="1"/>
        <v>0</v>
      </c>
      <c r="AC5" s="46">
        <v>1.5</v>
      </c>
      <c r="AD5" s="60" t="e">
        <f>#REF!-AC5</f>
        <v>#REF!</v>
      </c>
      <c r="AE5" s="46" t="s">
        <v>28</v>
      </c>
    </row>
    <row r="6" spans="1:31" ht="15" x14ac:dyDescent="0.2">
      <c r="A6" s="46" t="s">
        <v>29</v>
      </c>
      <c r="B6" s="46" t="s">
        <v>799</v>
      </c>
      <c r="C6" s="63">
        <v>10</v>
      </c>
      <c r="D6" s="63">
        <v>0.5</v>
      </c>
      <c r="E6" s="63">
        <v>250</v>
      </c>
      <c r="F6" s="63">
        <v>200</v>
      </c>
      <c r="G6" s="52">
        <v>2</v>
      </c>
      <c r="H6" s="54">
        <v>0.18</v>
      </c>
      <c r="I6" s="54" t="s">
        <v>1000</v>
      </c>
      <c r="J6" s="138">
        <f>VLOOKUP($A6,'2019 Stds Ltg Table'!$B$4:$G$85,2,0)</f>
        <v>0.8</v>
      </c>
      <c r="K6" s="162" t="str">
        <f>VLOOKUP($A6,'2019 Stds Ltg Table'!$B$4:$G$85,3,0)</f>
        <v>Detailed Task Work (Note 7)</v>
      </c>
      <c r="L6" s="138">
        <f>VLOOKUP($A6,'2019 Stds Ltg Table'!$B$4:$G$85,4,0)</f>
        <v>0.2</v>
      </c>
      <c r="M6" s="162" t="str">
        <f>VLOOKUP($A6,'2019 Stds Ltg Table'!$B$4:$G$85,5,0)</f>
        <v>Ornamental</v>
      </c>
      <c r="N6" s="138">
        <f>VLOOKUP($A6,'2019 Stds Ltg Table'!$B$4:$G$85,6,0)</f>
        <v>0.3</v>
      </c>
      <c r="O6" s="67">
        <v>150</v>
      </c>
      <c r="P6" s="67">
        <v>150</v>
      </c>
      <c r="Q6" s="89">
        <v>0</v>
      </c>
      <c r="R6" s="89">
        <v>0</v>
      </c>
      <c r="S6" s="64">
        <v>500</v>
      </c>
      <c r="T6" s="48">
        <v>500</v>
      </c>
      <c r="U6" s="47">
        <v>1.5</v>
      </c>
      <c r="V6" s="47">
        <v>2</v>
      </c>
      <c r="W6" s="47" t="s">
        <v>62</v>
      </c>
      <c r="X6" s="47">
        <v>1</v>
      </c>
      <c r="Y6" s="47">
        <v>205</v>
      </c>
      <c r="AA6" s="46">
        <v>10</v>
      </c>
      <c r="AB6" s="61">
        <f t="shared" si="1"/>
        <v>0</v>
      </c>
      <c r="AC6" s="46">
        <v>0.4</v>
      </c>
      <c r="AD6" s="60" t="e">
        <f>#REF!-AC6</f>
        <v>#REF!</v>
      </c>
      <c r="AE6" s="46" t="s">
        <v>29</v>
      </c>
    </row>
    <row r="7" spans="1:31" ht="15" x14ac:dyDescent="0.2">
      <c r="A7" s="46" t="s">
        <v>505</v>
      </c>
      <c r="B7" s="63" t="s">
        <v>905</v>
      </c>
      <c r="C7" s="63">
        <v>66.666666666666671</v>
      </c>
      <c r="D7" s="63">
        <v>0.5</v>
      </c>
      <c r="E7" s="63">
        <v>250</v>
      </c>
      <c r="F7" s="63">
        <v>200</v>
      </c>
      <c r="G7" s="52">
        <v>1.5</v>
      </c>
      <c r="H7" s="54">
        <v>0.18</v>
      </c>
      <c r="I7" s="54" t="s">
        <v>1001</v>
      </c>
      <c r="J7" s="138">
        <f>VLOOKUP($A7,'2019 Stds Ltg Table'!$B$4:$G$85,2,0)</f>
        <v>1</v>
      </c>
      <c r="K7" s="162" t="str">
        <f>VLOOKUP($A7,'2019 Stds Ltg Table'!$B$4:$G$85,3,0)</f>
        <v>Ornamental</v>
      </c>
      <c r="L7" s="138">
        <f>VLOOKUP($A7,'2019 Stds Ltg Table'!$B$4:$G$85,4,0)</f>
        <v>0.3</v>
      </c>
      <c r="M7" s="162">
        <f>VLOOKUP($A7,'2019 Stds Ltg Table'!$B$4:$G$85,5,0)</f>
        <v>0</v>
      </c>
      <c r="N7" s="138">
        <f>VLOOKUP($A7,'2019 Stds Ltg Table'!$B$4:$G$85,6,0)</f>
        <v>0</v>
      </c>
      <c r="O7" s="67">
        <v>150</v>
      </c>
      <c r="P7" s="67">
        <v>150</v>
      </c>
      <c r="Q7" s="89">
        <v>0</v>
      </c>
      <c r="R7" s="89">
        <v>0</v>
      </c>
      <c r="S7" s="64">
        <v>30</v>
      </c>
      <c r="T7" s="48">
        <v>300</v>
      </c>
      <c r="U7" s="47">
        <v>1.5</v>
      </c>
      <c r="V7" s="47">
        <v>2</v>
      </c>
      <c r="W7" s="47" t="s">
        <v>55</v>
      </c>
      <c r="X7" s="47">
        <v>1</v>
      </c>
      <c r="Y7" s="47">
        <v>206</v>
      </c>
      <c r="Z7" s="46" t="s">
        <v>519</v>
      </c>
      <c r="AA7" s="46">
        <v>25</v>
      </c>
      <c r="AB7" s="61">
        <f t="shared" si="1"/>
        <v>41.666666666666671</v>
      </c>
      <c r="AC7" s="46">
        <v>0.19</v>
      </c>
      <c r="AD7" s="60" t="e">
        <f>#REF!-AC7</f>
        <v>#REF!</v>
      </c>
      <c r="AE7" s="46" t="s">
        <v>505</v>
      </c>
    </row>
    <row r="8" spans="1:31" ht="15" x14ac:dyDescent="0.2">
      <c r="A8" s="46" t="s">
        <v>552</v>
      </c>
      <c r="B8" s="46" t="s">
        <v>953</v>
      </c>
      <c r="C8" s="63">
        <v>50</v>
      </c>
      <c r="D8" s="63">
        <v>0.5</v>
      </c>
      <c r="E8" s="63">
        <v>245</v>
      </c>
      <c r="F8" s="63">
        <v>155</v>
      </c>
      <c r="G8" s="52">
        <v>1</v>
      </c>
      <c r="H8" s="54">
        <v>0.18</v>
      </c>
      <c r="I8" s="54" t="s">
        <v>1000</v>
      </c>
      <c r="J8" s="138">
        <f>VLOOKUP($A8,'2019 Stds Ltg Table'!$B$4:$G$85,2,0)</f>
        <v>0.7</v>
      </c>
      <c r="K8" s="162" t="str">
        <f>VLOOKUP($A8,'2019 Stds Ltg Table'!$B$4:$G$85,3,0)</f>
        <v>White or Chalk Board (W/ft) (Note 1)</v>
      </c>
      <c r="L8" s="138">
        <f>VLOOKUP($A8,'2019 Stds Ltg Table'!$B$4:$G$85,4,0)</f>
        <v>4.5</v>
      </c>
      <c r="M8" s="162">
        <f>VLOOKUP($A8,'2019 Stds Ltg Table'!$B$4:$G$85,5,0)</f>
        <v>0</v>
      </c>
      <c r="N8" s="138">
        <f>VLOOKUP($A8,'2019 Stds Ltg Table'!$B$4:$G$85,6,0)</f>
        <v>0</v>
      </c>
      <c r="O8" s="67">
        <v>150</v>
      </c>
      <c r="P8" s="67">
        <v>150</v>
      </c>
      <c r="Q8" s="89">
        <v>0</v>
      </c>
      <c r="R8" s="89">
        <v>0</v>
      </c>
      <c r="S8" s="64">
        <v>50</v>
      </c>
      <c r="T8" s="48">
        <v>500</v>
      </c>
      <c r="U8" s="47">
        <v>1.5</v>
      </c>
      <c r="V8" s="47">
        <v>2</v>
      </c>
      <c r="W8" s="47" t="s">
        <v>56</v>
      </c>
      <c r="X8" s="47">
        <v>1</v>
      </c>
      <c r="Y8" s="47">
        <v>207</v>
      </c>
      <c r="AA8" s="46">
        <v>50</v>
      </c>
      <c r="AB8" s="61">
        <f t="shared" si="1"/>
        <v>0</v>
      </c>
      <c r="AC8" s="46">
        <v>0.38</v>
      </c>
      <c r="AD8" s="60" t="e">
        <f>#REF!-AC8</f>
        <v>#REF!</v>
      </c>
      <c r="AE8" s="46" t="s">
        <v>30</v>
      </c>
    </row>
    <row r="9" spans="1:31" ht="15" x14ac:dyDescent="0.2">
      <c r="A9" s="46" t="s">
        <v>1034</v>
      </c>
      <c r="B9" s="46" t="s">
        <v>952</v>
      </c>
      <c r="C9" s="63">
        <v>0</v>
      </c>
      <c r="D9" s="63">
        <v>0.5</v>
      </c>
      <c r="E9" s="63">
        <v>275</v>
      </c>
      <c r="F9" s="63">
        <v>475</v>
      </c>
      <c r="G9" s="52">
        <v>0.2</v>
      </c>
      <c r="H9" s="54">
        <v>0.18</v>
      </c>
      <c r="I9" s="54" t="s">
        <v>1001</v>
      </c>
      <c r="J9" s="138">
        <f>VLOOKUP($A9,'2019 Stds Ltg Table'!$B$4:$G$85,2,0)</f>
        <v>0.45</v>
      </c>
      <c r="K9" s="162">
        <f>VLOOKUP($A9,'2019 Stds Ltg Table'!$B$4:$G$85,3,0)</f>
        <v>0</v>
      </c>
      <c r="L9" s="138">
        <f>VLOOKUP($A9,'2019 Stds Ltg Table'!$B$4:$G$85,4,0)</f>
        <v>0</v>
      </c>
      <c r="M9" s="162">
        <f>VLOOKUP($A9,'2019 Stds Ltg Table'!$B$4:$G$85,5,0)</f>
        <v>0</v>
      </c>
      <c r="N9" s="138">
        <f>VLOOKUP($A9,'2019 Stds Ltg Table'!$B$4:$G$85,6,0)</f>
        <v>0</v>
      </c>
      <c r="O9" s="67">
        <v>8760</v>
      </c>
      <c r="P9" s="67">
        <v>8760</v>
      </c>
      <c r="Q9" s="89">
        <v>0</v>
      </c>
      <c r="R9" s="89">
        <v>10</v>
      </c>
      <c r="S9" s="64">
        <v>50</v>
      </c>
      <c r="T9" s="48">
        <v>300</v>
      </c>
      <c r="U9" s="47">
        <v>1.5</v>
      </c>
      <c r="V9" s="47">
        <v>2</v>
      </c>
      <c r="W9" s="47" t="s">
        <v>57</v>
      </c>
      <c r="X9" s="47">
        <v>1</v>
      </c>
      <c r="Y9" s="47">
        <v>208</v>
      </c>
      <c r="Z9" s="46" t="s">
        <v>526</v>
      </c>
      <c r="AA9" s="46">
        <v>0</v>
      </c>
      <c r="AB9" s="61">
        <f t="shared" si="1"/>
        <v>0</v>
      </c>
      <c r="AC9" s="46">
        <v>0</v>
      </c>
      <c r="AD9" s="60" t="e">
        <f>#REF!-AC9</f>
        <v>#REF!</v>
      </c>
      <c r="AE9" s="46" t="s">
        <v>33</v>
      </c>
    </row>
    <row r="10" spans="1:31" ht="15" x14ac:dyDescent="0.2">
      <c r="A10" s="46" t="s">
        <v>555</v>
      </c>
      <c r="B10" s="46" t="s">
        <v>792</v>
      </c>
      <c r="C10" s="63">
        <v>5</v>
      </c>
      <c r="D10" s="63">
        <v>0.5</v>
      </c>
      <c r="E10" s="63">
        <f>E11</f>
        <v>275</v>
      </c>
      <c r="F10" s="63">
        <f>F11</f>
        <v>475</v>
      </c>
      <c r="G10" s="52">
        <v>0.5</v>
      </c>
      <c r="H10" s="54">
        <f>H11</f>
        <v>0.18</v>
      </c>
      <c r="I10" s="54" t="s">
        <v>1001</v>
      </c>
      <c r="J10" s="138">
        <f>VLOOKUP($A10,'2019 Stds Ltg Table'!$B$4:$G$85,2,0)</f>
        <v>0.6</v>
      </c>
      <c r="K10" s="162">
        <f>VLOOKUP($A10,'2019 Stds Ltg Table'!$B$4:$G$85,3,0)</f>
        <v>0</v>
      </c>
      <c r="L10" s="138">
        <f>VLOOKUP($A10,'2019 Stds Ltg Table'!$B$4:$G$85,4,0)</f>
        <v>0</v>
      </c>
      <c r="M10" s="162">
        <f>VLOOKUP($A10,'2019 Stds Ltg Table'!$B$4:$G$85,5,0)</f>
        <v>0</v>
      </c>
      <c r="N10" s="138">
        <f>VLOOKUP($A10,'2019 Stds Ltg Table'!$B$4:$G$85,6,0)</f>
        <v>0</v>
      </c>
      <c r="O10" s="67">
        <f>O11</f>
        <v>8760</v>
      </c>
      <c r="P10" s="67">
        <f>P11</f>
        <v>8760</v>
      </c>
      <c r="Q10" s="89">
        <v>0</v>
      </c>
      <c r="R10" s="89">
        <v>0</v>
      </c>
      <c r="S10" s="67">
        <f>S11</f>
        <v>50</v>
      </c>
      <c r="T10" s="156">
        <f>T11</f>
        <v>300</v>
      </c>
      <c r="U10" s="47">
        <v>1.5</v>
      </c>
      <c r="V10" s="47">
        <v>2</v>
      </c>
      <c r="W10" s="47" t="s">
        <v>57</v>
      </c>
      <c r="X10" s="47">
        <v>1</v>
      </c>
      <c r="Y10" s="47">
        <v>209</v>
      </c>
      <c r="AB10" s="61"/>
      <c r="AD10" s="60"/>
    </row>
    <row r="11" spans="1:31" ht="15" x14ac:dyDescent="0.2">
      <c r="A11" s="46" t="s">
        <v>554</v>
      </c>
      <c r="B11" s="46" t="s">
        <v>795</v>
      </c>
      <c r="C11" s="63">
        <v>2</v>
      </c>
      <c r="D11" s="63">
        <v>0.5</v>
      </c>
      <c r="E11" s="63">
        <v>275</v>
      </c>
      <c r="F11" s="63">
        <v>475</v>
      </c>
      <c r="G11" s="52">
        <v>0.2</v>
      </c>
      <c r="H11" s="54">
        <v>0.18</v>
      </c>
      <c r="I11" s="54" t="s">
        <v>1001</v>
      </c>
      <c r="J11" s="138">
        <f>VLOOKUP($A11,'2019 Stds Ltg Table'!$B$4:$G$85,2,0)</f>
        <v>0.45</v>
      </c>
      <c r="K11" s="162">
        <f>VLOOKUP($A11,'2019 Stds Ltg Table'!$B$4:$G$85,3,0)</f>
        <v>0</v>
      </c>
      <c r="L11" s="138">
        <f>VLOOKUP($A11,'2019 Stds Ltg Table'!$B$4:$G$85,4,0)</f>
        <v>0</v>
      </c>
      <c r="M11" s="162">
        <f>VLOOKUP($A11,'2019 Stds Ltg Table'!$B$4:$G$85,5,0)</f>
        <v>0</v>
      </c>
      <c r="N11" s="138">
        <f>VLOOKUP($A11,'2019 Stds Ltg Table'!$B$4:$G$85,6,0)</f>
        <v>0</v>
      </c>
      <c r="O11" s="67">
        <v>8760</v>
      </c>
      <c r="P11" s="67">
        <v>8760</v>
      </c>
      <c r="Q11" s="89">
        <v>0</v>
      </c>
      <c r="R11" s="89">
        <v>0</v>
      </c>
      <c r="S11" s="64">
        <v>50</v>
      </c>
      <c r="T11" s="48">
        <v>300</v>
      </c>
      <c r="U11" s="47">
        <v>1.5</v>
      </c>
      <c r="V11" s="47">
        <v>2</v>
      </c>
      <c r="W11" s="47" t="s">
        <v>57</v>
      </c>
      <c r="X11" s="47">
        <v>1</v>
      </c>
      <c r="Y11" s="47">
        <v>210</v>
      </c>
      <c r="Z11" s="46" t="s">
        <v>525</v>
      </c>
      <c r="AA11" s="46">
        <v>3</v>
      </c>
      <c r="AB11" s="61">
        <f>C11-AA11</f>
        <v>-1</v>
      </c>
      <c r="AC11" s="46">
        <v>0.15</v>
      </c>
      <c r="AD11" s="60" t="e">
        <f>#REF!-AC11</f>
        <v>#REF!</v>
      </c>
      <c r="AE11" s="46" t="s">
        <v>32</v>
      </c>
    </row>
    <row r="12" spans="1:31" ht="15" x14ac:dyDescent="0.2">
      <c r="A12" s="63" t="s">
        <v>636</v>
      </c>
      <c r="B12" s="63" t="s">
        <v>789</v>
      </c>
      <c r="C12" s="63">
        <v>3</v>
      </c>
      <c r="D12" s="63">
        <v>0.5</v>
      </c>
      <c r="E12" s="63">
        <v>275</v>
      </c>
      <c r="F12" s="63">
        <v>475</v>
      </c>
      <c r="G12" s="65">
        <v>0</v>
      </c>
      <c r="H12" s="54">
        <v>0.18</v>
      </c>
      <c r="I12" s="54" t="s">
        <v>1001</v>
      </c>
      <c r="J12" s="168">
        <f>VLOOKUP($A12,'2019 Stds Ltg Table'!$B$4:$G$85,2,0)</f>
        <v>0.5</v>
      </c>
      <c r="K12" s="162">
        <f>VLOOKUP($A12,'2019 Stds Ltg Table'!$B$4:$G$85,3,0)</f>
        <v>0</v>
      </c>
      <c r="L12" s="138">
        <f>VLOOKUP($A12,'2019 Stds Ltg Table'!$B$4:$G$85,4,0)</f>
        <v>0</v>
      </c>
      <c r="M12" s="162">
        <f>VLOOKUP($A12,'2019 Stds Ltg Table'!$B$4:$G$85,5,0)</f>
        <v>0</v>
      </c>
      <c r="N12" s="138">
        <f>VLOOKUP($A12,'2019 Stds Ltg Table'!$B$4:$G$85,6,0)</f>
        <v>0</v>
      </c>
      <c r="O12" s="67">
        <v>150</v>
      </c>
      <c r="P12" s="67">
        <v>150</v>
      </c>
      <c r="Q12" s="89">
        <v>0</v>
      </c>
      <c r="R12" s="89">
        <v>0</v>
      </c>
      <c r="S12" s="64">
        <v>75</v>
      </c>
      <c r="T12" s="48">
        <v>300</v>
      </c>
      <c r="U12" s="47">
        <v>1</v>
      </c>
      <c r="V12" s="47">
        <v>4</v>
      </c>
      <c r="W12" s="49" t="s">
        <v>80</v>
      </c>
      <c r="X12" s="49">
        <v>0</v>
      </c>
      <c r="Y12" s="47">
        <v>211</v>
      </c>
      <c r="Z12" s="46" t="s">
        <v>343</v>
      </c>
      <c r="AA12" s="46">
        <v>3</v>
      </c>
      <c r="AB12" s="61">
        <f>C12-AA12</f>
        <v>0</v>
      </c>
      <c r="AC12" s="46">
        <v>0.15</v>
      </c>
      <c r="AD12" s="60" t="e">
        <f>#REF!-AC12</f>
        <v>#REF!</v>
      </c>
      <c r="AE12" s="63" t="s">
        <v>636</v>
      </c>
    </row>
    <row r="13" spans="1:31" ht="15" x14ac:dyDescent="0.2">
      <c r="A13" s="63" t="s">
        <v>573</v>
      </c>
      <c r="B13" s="63" t="s">
        <v>797</v>
      </c>
      <c r="C13" s="67">
        <v>33.333333333333336</v>
      </c>
      <c r="D13" s="63">
        <v>0.5</v>
      </c>
      <c r="E13" s="63">
        <v>250</v>
      </c>
      <c r="F13" s="63">
        <v>250</v>
      </c>
      <c r="G13" s="52">
        <v>0.5</v>
      </c>
      <c r="H13" s="54">
        <v>0.18</v>
      </c>
      <c r="I13" s="54" t="s">
        <v>1001</v>
      </c>
      <c r="J13" s="138">
        <f>VLOOKUP($A13,'2019 Stds Ltg Table'!$B$4:$G$85,2,0)</f>
        <v>0.9</v>
      </c>
      <c r="K13" s="162" t="str">
        <f>VLOOKUP($A13,'2019 Stds Ltg Table'!$B$4:$G$85,3,0)</f>
        <v>Ornamental</v>
      </c>
      <c r="L13" s="138">
        <f>VLOOKUP($A13,'2019 Stds Ltg Table'!$B$4:$G$85,4,0)</f>
        <v>0.3</v>
      </c>
      <c r="M13" s="162">
        <f>VLOOKUP($A13,'2019 Stds Ltg Table'!$B$4:$G$85,5,0)</f>
        <v>0</v>
      </c>
      <c r="N13" s="138">
        <f>VLOOKUP($A13,'2019 Stds Ltg Table'!$B$4:$G$85,6,0)</f>
        <v>0</v>
      </c>
      <c r="O13" s="67">
        <v>150</v>
      </c>
      <c r="P13" s="67">
        <v>150</v>
      </c>
      <c r="Q13" s="89">
        <v>0</v>
      </c>
      <c r="R13" s="89">
        <v>0</v>
      </c>
      <c r="S13" s="64">
        <v>100</v>
      </c>
      <c r="T13" s="48">
        <v>300</v>
      </c>
      <c r="U13" s="47">
        <v>1.5</v>
      </c>
      <c r="V13" s="47">
        <v>2</v>
      </c>
      <c r="W13" s="47" t="s">
        <v>62</v>
      </c>
      <c r="X13" s="47">
        <v>1</v>
      </c>
      <c r="Y13" s="47">
        <v>212</v>
      </c>
      <c r="Z13" s="46" t="s">
        <v>522</v>
      </c>
      <c r="AA13" s="46">
        <v>33</v>
      </c>
      <c r="AB13" s="61">
        <f>C13-AA13</f>
        <v>0.3333333333333357</v>
      </c>
      <c r="AC13" s="46">
        <v>0.25</v>
      </c>
      <c r="AD13" s="60" t="e">
        <f>#REF!-AC13</f>
        <v>#REF!</v>
      </c>
      <c r="AE13" s="63" t="s">
        <v>509</v>
      </c>
    </row>
    <row r="14" spans="1:31" ht="15" x14ac:dyDescent="0.2">
      <c r="A14" s="46" t="s">
        <v>890</v>
      </c>
      <c r="B14" s="46" t="s">
        <v>773</v>
      </c>
      <c r="C14" s="63">
        <v>66.666666666666671</v>
      </c>
      <c r="D14" s="63">
        <v>0.5</v>
      </c>
      <c r="E14" s="63">
        <v>245</v>
      </c>
      <c r="F14" s="63">
        <v>155</v>
      </c>
      <c r="G14" s="52">
        <v>1</v>
      </c>
      <c r="H14" s="54">
        <v>0.09</v>
      </c>
      <c r="I14" s="54" t="s">
        <v>1001</v>
      </c>
      <c r="J14" s="138">
        <f>VLOOKUP($A14,'2019 Stds Ltg Table'!$B$4:$G$85,2,0)</f>
        <v>0.85</v>
      </c>
      <c r="K14" s="162" t="str">
        <f>VLOOKUP($A14,'2019 Stds Ltg Table'!$B$4:$G$85,3,0)</f>
        <v>Ornamental</v>
      </c>
      <c r="L14" s="138">
        <f>VLOOKUP($A14,'2019 Stds Ltg Table'!$B$4:$G$85,4,0)</f>
        <v>0.3</v>
      </c>
      <c r="M14" s="162">
        <f>VLOOKUP($A14,'2019 Stds Ltg Table'!$B$4:$G$85,5,0)</f>
        <v>0</v>
      </c>
      <c r="N14" s="138">
        <f>VLOOKUP($A14,'2019 Stds Ltg Table'!$B$4:$G$85,6,0)</f>
        <v>0</v>
      </c>
      <c r="O14" s="67">
        <v>150</v>
      </c>
      <c r="P14" s="67">
        <v>150</v>
      </c>
      <c r="Q14" s="89">
        <v>0</v>
      </c>
      <c r="R14" s="89">
        <v>0</v>
      </c>
      <c r="S14" s="64">
        <v>30</v>
      </c>
      <c r="T14" s="48">
        <v>300</v>
      </c>
      <c r="U14" s="47">
        <v>1.5</v>
      </c>
      <c r="V14" s="47">
        <v>2</v>
      </c>
      <c r="W14" s="47" t="s">
        <v>55</v>
      </c>
      <c r="X14" s="47">
        <v>1</v>
      </c>
      <c r="Y14" s="47">
        <v>213</v>
      </c>
      <c r="AA14" s="46">
        <v>67</v>
      </c>
      <c r="AB14" s="61">
        <f>C14-AA14</f>
        <v>-0.3333333333333286</v>
      </c>
      <c r="AC14" s="46">
        <v>0.5</v>
      </c>
      <c r="AD14" s="60" t="e">
        <f>#REF!-AC14</f>
        <v>#REF!</v>
      </c>
      <c r="AE14" s="63" t="s">
        <v>946</v>
      </c>
    </row>
    <row r="15" spans="1:31" ht="15" x14ac:dyDescent="0.2">
      <c r="A15" s="46" t="s">
        <v>556</v>
      </c>
      <c r="B15" s="46" t="s">
        <v>806</v>
      </c>
      <c r="C15" s="63">
        <v>10</v>
      </c>
      <c r="D15" s="63">
        <v>0.5</v>
      </c>
      <c r="E15" s="63">
        <v>250</v>
      </c>
      <c r="F15" s="63">
        <v>250</v>
      </c>
      <c r="G15" s="52">
        <v>1</v>
      </c>
      <c r="H15" s="54">
        <v>0.18</v>
      </c>
      <c r="I15" s="54" t="s">
        <v>1001</v>
      </c>
      <c r="J15" s="168">
        <f>VLOOKUP($A15,'2019 Stds Ltg Table'!$B$4:$G$85,2,0)</f>
        <v>0.5</v>
      </c>
      <c r="K15" s="162">
        <f>VLOOKUP($A15,'2019 Stds Ltg Table'!$B$4:$G$85,3,0)</f>
        <v>0</v>
      </c>
      <c r="L15" s="138">
        <f>VLOOKUP($A15,'2019 Stds Ltg Table'!$B$4:$G$85,4,0)</f>
        <v>0</v>
      </c>
      <c r="M15" s="162">
        <f>VLOOKUP($A15,'2019 Stds Ltg Table'!$B$4:$G$85,5,0)</f>
        <v>0</v>
      </c>
      <c r="N15" s="138">
        <f>VLOOKUP($A15,'2019 Stds Ltg Table'!$B$4:$G$85,6,0)</f>
        <v>0</v>
      </c>
      <c r="O15" s="67">
        <v>8760</v>
      </c>
      <c r="P15" s="67">
        <v>8760</v>
      </c>
      <c r="Q15" s="89">
        <v>0</v>
      </c>
      <c r="R15" s="89">
        <v>0</v>
      </c>
      <c r="S15" s="64">
        <v>75</v>
      </c>
      <c r="T15" s="48">
        <v>500</v>
      </c>
      <c r="U15" s="47">
        <v>1.5</v>
      </c>
      <c r="V15" s="47">
        <v>2</v>
      </c>
      <c r="W15" s="47" t="s">
        <v>58</v>
      </c>
      <c r="X15" s="47">
        <v>1</v>
      </c>
      <c r="Y15" s="47">
        <v>214</v>
      </c>
      <c r="Z15" s="46" t="s">
        <v>527</v>
      </c>
      <c r="AA15" s="46">
        <v>10</v>
      </c>
      <c r="AB15" s="61">
        <f>C15-AA15</f>
        <v>0</v>
      </c>
      <c r="AC15" s="46">
        <v>0.15</v>
      </c>
      <c r="AD15" s="60" t="e">
        <f>#REF!-AC15</f>
        <v>#REF!</v>
      </c>
      <c r="AE15" s="46" t="s">
        <v>3</v>
      </c>
    </row>
    <row r="16" spans="1:31" ht="15" x14ac:dyDescent="0.2">
      <c r="A16" s="46" t="s">
        <v>557</v>
      </c>
      <c r="B16" s="46" t="s">
        <v>774</v>
      </c>
      <c r="C16" s="63">
        <v>10</v>
      </c>
      <c r="D16" s="63">
        <v>0.5</v>
      </c>
      <c r="E16" s="63">
        <v>250</v>
      </c>
      <c r="F16" s="63">
        <v>250</v>
      </c>
      <c r="G16" s="52">
        <v>0</v>
      </c>
      <c r="H16" s="54">
        <v>0</v>
      </c>
      <c r="I16" s="54" t="s">
        <v>1001</v>
      </c>
      <c r="J16" s="138">
        <f>VLOOKUP($A16,'2019 Stds Ltg Table'!$B$4:$G$85,2,0)</f>
        <v>0.6</v>
      </c>
      <c r="K16" s="162">
        <f>VLOOKUP($A16,'2019 Stds Ltg Table'!$B$4:$G$85,3,0)</f>
        <v>0</v>
      </c>
      <c r="L16" s="138">
        <f>VLOOKUP($A16,'2019 Stds Ltg Table'!$B$4:$G$85,4,0)</f>
        <v>0</v>
      </c>
      <c r="M16" s="162">
        <f>VLOOKUP($A16,'2019 Stds Ltg Table'!$B$4:$G$85,5,0)</f>
        <v>0</v>
      </c>
      <c r="N16" s="138">
        <f>VLOOKUP($A16,'2019 Stds Ltg Table'!$B$4:$G$85,6,0)</f>
        <v>0</v>
      </c>
      <c r="O16" s="67">
        <v>8760</v>
      </c>
      <c r="P16" s="67">
        <v>8760</v>
      </c>
      <c r="Q16" s="89">
        <v>0</v>
      </c>
      <c r="R16" s="89">
        <v>0</v>
      </c>
      <c r="S16" s="64">
        <v>50</v>
      </c>
      <c r="T16" s="48">
        <v>100</v>
      </c>
      <c r="U16" s="47">
        <v>1.5</v>
      </c>
      <c r="V16" s="47">
        <v>2</v>
      </c>
      <c r="W16" s="47" t="s">
        <v>58</v>
      </c>
      <c r="X16" s="47">
        <v>1</v>
      </c>
      <c r="Y16" s="47">
        <v>215</v>
      </c>
      <c r="AB16" s="61"/>
      <c r="AD16" s="60"/>
    </row>
    <row r="17" spans="1:31" ht="15" x14ac:dyDescent="0.2">
      <c r="A17" s="46" t="s">
        <v>558</v>
      </c>
      <c r="B17" s="46" t="s">
        <v>767</v>
      </c>
      <c r="C17" s="63">
        <v>66.666666666666671</v>
      </c>
      <c r="D17" s="63">
        <v>0.5</v>
      </c>
      <c r="E17" s="63">
        <v>275</v>
      </c>
      <c r="F17" s="63">
        <v>275</v>
      </c>
      <c r="G17" s="52">
        <v>0.5</v>
      </c>
      <c r="H17" s="54">
        <v>0.57799999999999996</v>
      </c>
      <c r="I17" s="54" t="s">
        <v>1000</v>
      </c>
      <c r="J17" s="138">
        <f>VLOOKUP($A17,'2019 Stds Ltg Table'!$B$4:$G$85,2,0)</f>
        <v>0.55000000000000004</v>
      </c>
      <c r="K17" s="162" t="str">
        <f>VLOOKUP($A17,'2019 Stds Ltg Table'!$B$4:$G$85,3,0)</f>
        <v>Ornamental</v>
      </c>
      <c r="L17" s="138">
        <f>VLOOKUP($A17,'2019 Stds Ltg Table'!$B$4:$G$85,4,0)</f>
        <v>0.3</v>
      </c>
      <c r="M17" s="162">
        <f>VLOOKUP($A17,'2019 Stds Ltg Table'!$B$4:$G$85,5,0)</f>
        <v>0</v>
      </c>
      <c r="N17" s="138">
        <f>VLOOKUP($A17,'2019 Stds Ltg Table'!$B$4:$G$85,6,0)</f>
        <v>0</v>
      </c>
      <c r="O17" s="67">
        <v>150</v>
      </c>
      <c r="P17" s="67">
        <v>150</v>
      </c>
      <c r="Q17" s="89">
        <v>0</v>
      </c>
      <c r="R17" s="89">
        <v>0</v>
      </c>
      <c r="S17" s="64">
        <v>50</v>
      </c>
      <c r="T17" s="48">
        <v>200</v>
      </c>
      <c r="U17" s="47">
        <v>1.5</v>
      </c>
      <c r="V17" s="47">
        <v>2</v>
      </c>
      <c r="W17" s="47" t="s">
        <v>61</v>
      </c>
      <c r="X17" s="47">
        <v>1</v>
      </c>
      <c r="Y17" s="47">
        <v>216</v>
      </c>
      <c r="AA17" s="46">
        <v>67</v>
      </c>
      <c r="AB17" s="61">
        <f>C17-AA17</f>
        <v>-0.3333333333333286</v>
      </c>
      <c r="AC17" s="46">
        <v>0.5</v>
      </c>
      <c r="AD17" s="60" t="e">
        <f>#REF!-AC17</f>
        <v>#REF!</v>
      </c>
      <c r="AE17" s="46" t="s">
        <v>506</v>
      </c>
    </row>
    <row r="18" spans="1:31" ht="15" x14ac:dyDescent="0.2">
      <c r="A18" s="46" t="s">
        <v>559</v>
      </c>
      <c r="B18" s="46" t="s">
        <v>768</v>
      </c>
      <c r="C18" s="63">
        <f t="shared" ref="C18:H18" si="2">C17</f>
        <v>66.666666666666671</v>
      </c>
      <c r="D18" s="63">
        <f t="shared" si="2"/>
        <v>0.5</v>
      </c>
      <c r="E18" s="63">
        <f t="shared" si="2"/>
        <v>275</v>
      </c>
      <c r="F18" s="63">
        <f t="shared" si="2"/>
        <v>275</v>
      </c>
      <c r="G18" s="52">
        <f t="shared" si="2"/>
        <v>0.5</v>
      </c>
      <c r="H18" s="54">
        <f t="shared" si="2"/>
        <v>0.57799999999999996</v>
      </c>
      <c r="I18" s="54" t="s">
        <v>1000</v>
      </c>
      <c r="J18" s="138">
        <f>VLOOKUP($A18,'2019 Stds Ltg Table'!$B$4:$G$85,2,0)</f>
        <v>0.4</v>
      </c>
      <c r="K18" s="162" t="str">
        <f>VLOOKUP($A18,'2019 Stds Ltg Table'!$B$4:$G$85,3,0)</f>
        <v>Ornamental</v>
      </c>
      <c r="L18" s="138">
        <f>VLOOKUP($A18,'2019 Stds Ltg Table'!$B$4:$G$85,4,0)</f>
        <v>0.3</v>
      </c>
      <c r="M18" s="162">
        <f>VLOOKUP($A18,'2019 Stds Ltg Table'!$B$4:$G$85,5,0)</f>
        <v>0</v>
      </c>
      <c r="N18" s="138">
        <f>VLOOKUP($A18,'2019 Stds Ltg Table'!$B$4:$G$85,6,0)</f>
        <v>0</v>
      </c>
      <c r="O18" s="67">
        <f>O17</f>
        <v>150</v>
      </c>
      <c r="P18" s="67">
        <f>P17</f>
        <v>150</v>
      </c>
      <c r="Q18" s="89">
        <v>0</v>
      </c>
      <c r="R18" s="89">
        <f>R39/2</f>
        <v>0.25</v>
      </c>
      <c r="S18" s="64">
        <f>S17</f>
        <v>50</v>
      </c>
      <c r="T18" s="48">
        <f>T17</f>
        <v>200</v>
      </c>
      <c r="U18" s="47">
        <f>U17</f>
        <v>1.5</v>
      </c>
      <c r="V18" s="47">
        <f>V17</f>
        <v>2</v>
      </c>
      <c r="W18" s="47" t="s">
        <v>61</v>
      </c>
      <c r="X18" s="47">
        <v>1</v>
      </c>
      <c r="Y18" s="47">
        <v>217</v>
      </c>
      <c r="AB18" s="61"/>
      <c r="AD18" s="60"/>
    </row>
    <row r="19" spans="1:31" ht="15" x14ac:dyDescent="0.2">
      <c r="A19" s="46" t="s">
        <v>560</v>
      </c>
      <c r="B19" s="46" t="s">
        <v>768</v>
      </c>
      <c r="C19" s="63">
        <f t="shared" ref="C19:H19" si="3">C17</f>
        <v>66.666666666666671</v>
      </c>
      <c r="D19" s="63">
        <f t="shared" si="3"/>
        <v>0.5</v>
      </c>
      <c r="E19" s="63">
        <f t="shared" si="3"/>
        <v>275</v>
      </c>
      <c r="F19" s="63">
        <f t="shared" si="3"/>
        <v>275</v>
      </c>
      <c r="G19" s="52">
        <f t="shared" si="3"/>
        <v>0.5</v>
      </c>
      <c r="H19" s="54">
        <f t="shared" si="3"/>
        <v>0.57799999999999996</v>
      </c>
      <c r="I19" s="54" t="s">
        <v>1000</v>
      </c>
      <c r="J19" s="138">
        <f>VLOOKUP($A19,'2019 Stds Ltg Table'!$B$4:$G$85,2,0)</f>
        <v>0.5</v>
      </c>
      <c r="K19" s="162" t="str">
        <f>VLOOKUP($A19,'2019 Stds Ltg Table'!$B$4:$G$85,3,0)</f>
        <v>Ornamental</v>
      </c>
      <c r="L19" s="138">
        <f>VLOOKUP($A19,'2019 Stds Ltg Table'!$B$4:$G$85,4,0)</f>
        <v>0.3</v>
      </c>
      <c r="M19" s="162">
        <f>VLOOKUP($A19,'2019 Stds Ltg Table'!$B$4:$G$85,5,0)</f>
        <v>0</v>
      </c>
      <c r="N19" s="138">
        <f>VLOOKUP($A19,'2019 Stds Ltg Table'!$B$4:$G$85,6,0)</f>
        <v>0</v>
      </c>
      <c r="O19" s="67">
        <f>O17</f>
        <v>150</v>
      </c>
      <c r="P19" s="67">
        <f>P17</f>
        <v>150</v>
      </c>
      <c r="Q19" s="89">
        <v>0</v>
      </c>
      <c r="R19" s="89">
        <f>R39/2</f>
        <v>0.25</v>
      </c>
      <c r="S19" s="64">
        <f>S17</f>
        <v>50</v>
      </c>
      <c r="T19" s="48">
        <f>T17</f>
        <v>200</v>
      </c>
      <c r="U19" s="47">
        <f>U17</f>
        <v>1.5</v>
      </c>
      <c r="V19" s="47">
        <f>V17</f>
        <v>2</v>
      </c>
      <c r="W19" s="47" t="s">
        <v>61</v>
      </c>
      <c r="X19" s="47">
        <v>1</v>
      </c>
      <c r="Y19" s="47">
        <v>218</v>
      </c>
      <c r="AB19" s="61"/>
      <c r="AD19" s="60"/>
    </row>
    <row r="20" spans="1:31" ht="15" x14ac:dyDescent="0.2">
      <c r="A20" s="63" t="s">
        <v>34</v>
      </c>
      <c r="B20" s="63" t="s">
        <v>793</v>
      </c>
      <c r="C20" s="63">
        <v>3</v>
      </c>
      <c r="D20" s="63">
        <v>0.5</v>
      </c>
      <c r="E20" s="63">
        <v>250</v>
      </c>
      <c r="F20" s="63">
        <v>250</v>
      </c>
      <c r="G20" s="52">
        <v>3</v>
      </c>
      <c r="H20" s="54">
        <v>0.18</v>
      </c>
      <c r="I20" s="54" t="s">
        <v>1001</v>
      </c>
      <c r="J20" s="138">
        <f>VLOOKUP($A20,'2019 Stds Ltg Table'!$B$4:$G$85,2,0)</f>
        <v>0.4</v>
      </c>
      <c r="K20" s="162" t="str">
        <f>VLOOKUP($A20,'2019 Stds Ltg Table'!$B$4:$G$85,3,0)</f>
        <v>Detailed Task Work (Note 7)</v>
      </c>
      <c r="L20" s="138">
        <f>VLOOKUP($A20,'2019 Stds Ltg Table'!$B$4:$G$85,4,0)</f>
        <v>0.2</v>
      </c>
      <c r="M20" s="162">
        <f>VLOOKUP($A20,'2019 Stds Ltg Table'!$B$4:$G$85,5,0)</f>
        <v>0</v>
      </c>
      <c r="N20" s="138">
        <f>VLOOKUP($A20,'2019 Stds Ltg Table'!$B$4:$G$85,6,0)</f>
        <v>0</v>
      </c>
      <c r="O20" s="67">
        <v>8760</v>
      </c>
      <c r="P20" s="67">
        <v>8760</v>
      </c>
      <c r="Q20" s="51">
        <v>0</v>
      </c>
      <c r="R20" s="89">
        <v>0</v>
      </c>
      <c r="S20" s="64">
        <v>200</v>
      </c>
      <c r="T20" s="48">
        <v>200</v>
      </c>
      <c r="U20" s="47">
        <v>1</v>
      </c>
      <c r="V20" s="47">
        <v>4</v>
      </c>
      <c r="W20" s="47" t="s">
        <v>57</v>
      </c>
      <c r="X20" s="47">
        <v>1</v>
      </c>
      <c r="Y20" s="47">
        <v>219</v>
      </c>
      <c r="Z20" s="63" t="s">
        <v>526</v>
      </c>
      <c r="AA20" s="46">
        <v>3</v>
      </c>
      <c r="AB20" s="61">
        <f t="shared" ref="AB20:AB25" si="4">C20-AA20</f>
        <v>0</v>
      </c>
      <c r="AC20" s="46">
        <v>0.15</v>
      </c>
      <c r="AD20" s="60" t="e">
        <f>#REF!-AC20</f>
        <v>#REF!</v>
      </c>
      <c r="AE20" s="63" t="s">
        <v>34</v>
      </c>
    </row>
    <row r="21" spans="1:31" ht="15" x14ac:dyDescent="0.2">
      <c r="A21" s="46" t="s">
        <v>561</v>
      </c>
      <c r="B21" s="46" t="s">
        <v>852</v>
      </c>
      <c r="C21" s="63">
        <v>20</v>
      </c>
      <c r="D21" s="63">
        <v>0.5</v>
      </c>
      <c r="E21" s="63">
        <v>255</v>
      </c>
      <c r="F21" s="63">
        <v>875</v>
      </c>
      <c r="G21" s="52">
        <v>0.5</v>
      </c>
      <c r="H21" s="54">
        <v>0.18</v>
      </c>
      <c r="I21" s="54" t="s">
        <v>1000</v>
      </c>
      <c r="J21" s="138">
        <f>VLOOKUP($A21,'2019 Stds Ltg Table'!$B$4:$G$85,2,0)</f>
        <v>0.5</v>
      </c>
      <c r="K21" s="162">
        <f>VLOOKUP($A21,'2019 Stds Ltg Table'!$B$4:$G$85,3,0)</f>
        <v>0</v>
      </c>
      <c r="L21" s="138">
        <f>VLOOKUP($A21,'2019 Stds Ltg Table'!$B$4:$G$85,4,0)</f>
        <v>0</v>
      </c>
      <c r="M21" s="162">
        <f>VLOOKUP($A21,'2019 Stds Ltg Table'!$B$4:$G$85,5,0)</f>
        <v>0</v>
      </c>
      <c r="N21" s="138">
        <f>VLOOKUP($A21,'2019 Stds Ltg Table'!$B$4:$G$85,6,0)</f>
        <v>0</v>
      </c>
      <c r="O21" s="67">
        <v>150</v>
      </c>
      <c r="P21" s="67">
        <v>150</v>
      </c>
      <c r="Q21" s="89">
        <v>0</v>
      </c>
      <c r="R21" s="89">
        <v>0</v>
      </c>
      <c r="S21" s="64">
        <v>150</v>
      </c>
      <c r="T21" s="48">
        <v>400</v>
      </c>
      <c r="U21" s="47">
        <v>1.5</v>
      </c>
      <c r="V21" s="47">
        <v>2</v>
      </c>
      <c r="W21" s="47" t="s">
        <v>62</v>
      </c>
      <c r="X21" s="47">
        <v>1</v>
      </c>
      <c r="Y21" s="47">
        <v>220</v>
      </c>
      <c r="AA21" s="46">
        <v>67</v>
      </c>
      <c r="AB21" s="61">
        <f t="shared" si="4"/>
        <v>-47</v>
      </c>
      <c r="AC21" s="46">
        <v>0.5</v>
      </c>
      <c r="AD21" s="60" t="e">
        <f>#REF!-AC21</f>
        <v>#REF!</v>
      </c>
      <c r="AE21" s="46" t="s">
        <v>540</v>
      </c>
    </row>
    <row r="22" spans="1:31" ht="15" x14ac:dyDescent="0.2">
      <c r="A22" s="50" t="s">
        <v>45</v>
      </c>
      <c r="B22" s="50" t="s">
        <v>788</v>
      </c>
      <c r="C22" s="63">
        <v>10</v>
      </c>
      <c r="D22" s="63">
        <v>0.5</v>
      </c>
      <c r="E22" s="63">
        <v>250</v>
      </c>
      <c r="F22" s="63">
        <v>250</v>
      </c>
      <c r="G22" s="52">
        <v>1.5</v>
      </c>
      <c r="H22" s="54">
        <v>0.18</v>
      </c>
      <c r="I22" s="54" t="s">
        <v>1001</v>
      </c>
      <c r="J22" s="138">
        <f>VLOOKUP($A22,'2019 Stds Ltg Table'!$B$4:$G$85,2,0)</f>
        <v>0.8</v>
      </c>
      <c r="K22" s="162" t="str">
        <f>VLOOKUP($A22,'2019 Stds Ltg Table'!$B$4:$G$85,3,0)</f>
        <v>Ornamental</v>
      </c>
      <c r="L22" s="138">
        <f>VLOOKUP($A22,'2019 Stds Ltg Table'!$B$4:$G$85,4,0)</f>
        <v>0.3</v>
      </c>
      <c r="M22" s="162">
        <f>VLOOKUP($A22,'2019 Stds Ltg Table'!$B$4:$G$85,5,0)</f>
        <v>0</v>
      </c>
      <c r="N22" s="138">
        <f>VLOOKUP($A22,'2019 Stds Ltg Table'!$B$4:$G$85,6,0)</f>
        <v>0</v>
      </c>
      <c r="O22" s="67">
        <v>150</v>
      </c>
      <c r="P22" s="67">
        <v>150</v>
      </c>
      <c r="Q22" s="89">
        <v>0</v>
      </c>
      <c r="R22" s="89">
        <v>0</v>
      </c>
      <c r="S22" s="64">
        <v>100</v>
      </c>
      <c r="T22" s="48">
        <v>300</v>
      </c>
      <c r="U22" s="47">
        <v>1.5</v>
      </c>
      <c r="V22" s="47">
        <v>2</v>
      </c>
      <c r="W22" s="47" t="s">
        <v>58</v>
      </c>
      <c r="X22" s="47">
        <v>1</v>
      </c>
      <c r="Y22" s="47">
        <v>221</v>
      </c>
      <c r="AA22" s="46">
        <v>10</v>
      </c>
      <c r="AB22" s="61">
        <f t="shared" si="4"/>
        <v>0</v>
      </c>
      <c r="AC22" s="46">
        <v>0.15</v>
      </c>
      <c r="AD22" s="60" t="e">
        <f>#REF!-AC22</f>
        <v>#REF!</v>
      </c>
      <c r="AE22" s="50" t="s">
        <v>45</v>
      </c>
    </row>
    <row r="23" spans="1:31" ht="15" x14ac:dyDescent="0.2">
      <c r="A23" s="50" t="s">
        <v>565</v>
      </c>
      <c r="B23" s="50" t="s">
        <v>790</v>
      </c>
      <c r="C23" s="63">
        <v>10</v>
      </c>
      <c r="D23" s="63">
        <v>0.5</v>
      </c>
      <c r="E23" s="63">
        <v>275</v>
      </c>
      <c r="F23" s="63">
        <v>475</v>
      </c>
      <c r="G23" s="52">
        <v>1</v>
      </c>
      <c r="H23" s="54">
        <v>0.18</v>
      </c>
      <c r="I23" s="54" t="s">
        <v>1000</v>
      </c>
      <c r="J23" s="138">
        <f>VLOOKUP($A23,'2019 Stds Ltg Table'!$B$4:$G$85,2,0)</f>
        <v>0.65</v>
      </c>
      <c r="K23" s="162" t="str">
        <f>VLOOKUP($A23,'2019 Stds Ltg Table'!$B$4:$G$85,3,0)</f>
        <v>Detailed Task Work (Note 7)</v>
      </c>
      <c r="L23" s="138">
        <f>VLOOKUP($A23,'2019 Stds Ltg Table'!$B$4:$G$85,4,0)</f>
        <v>0.2</v>
      </c>
      <c r="M23" s="162">
        <f>VLOOKUP($A23,'2019 Stds Ltg Table'!$B$4:$G$85,5,0)</f>
        <v>0</v>
      </c>
      <c r="N23" s="138">
        <f>VLOOKUP($A23,'2019 Stds Ltg Table'!$B$4:$G$85,6,0)</f>
        <v>0</v>
      </c>
      <c r="O23" s="67">
        <v>150</v>
      </c>
      <c r="P23" s="67">
        <v>150</v>
      </c>
      <c r="Q23" s="51">
        <v>0</v>
      </c>
      <c r="R23" s="89">
        <v>0</v>
      </c>
      <c r="S23" s="64">
        <v>300</v>
      </c>
      <c r="T23" s="48">
        <v>1000</v>
      </c>
      <c r="U23" s="47">
        <v>1.5</v>
      </c>
      <c r="V23" s="47">
        <v>2</v>
      </c>
      <c r="W23" s="49" t="s">
        <v>81</v>
      </c>
      <c r="X23" s="49">
        <v>0</v>
      </c>
      <c r="Y23" s="47">
        <v>222</v>
      </c>
      <c r="AA23" s="46">
        <v>10</v>
      </c>
      <c r="AB23" s="61">
        <f t="shared" si="4"/>
        <v>0</v>
      </c>
      <c r="AC23" s="46">
        <v>0.15</v>
      </c>
      <c r="AD23" s="60" t="e">
        <f>#REF!-AC23</f>
        <v>#REF!</v>
      </c>
      <c r="AE23" s="50" t="s">
        <v>47</v>
      </c>
    </row>
    <row r="24" spans="1:31" ht="15" x14ac:dyDescent="0.2">
      <c r="A24" s="50" t="s">
        <v>564</v>
      </c>
      <c r="B24" s="50" t="s">
        <v>790</v>
      </c>
      <c r="C24" s="63">
        <v>10</v>
      </c>
      <c r="D24" s="63">
        <v>0.5</v>
      </c>
      <c r="E24" s="63">
        <v>275</v>
      </c>
      <c r="F24" s="63">
        <v>475</v>
      </c>
      <c r="G24" s="52">
        <v>1</v>
      </c>
      <c r="H24" s="54">
        <v>0.18</v>
      </c>
      <c r="I24" s="54" t="s">
        <v>1000</v>
      </c>
      <c r="J24" s="138">
        <f>VLOOKUP($A24,'2019 Stds Ltg Table'!$B$4:$G$85,2,0)</f>
        <v>0.6</v>
      </c>
      <c r="K24" s="162" t="str">
        <f>VLOOKUP($A24,'2019 Stds Ltg Table'!$B$4:$G$85,3,0)</f>
        <v>Detailed Task Work (Note 7)</v>
      </c>
      <c r="L24" s="138">
        <f>VLOOKUP($A24,'2019 Stds Ltg Table'!$B$4:$G$85,4,0)</f>
        <v>0.2</v>
      </c>
      <c r="M24" s="162">
        <f>VLOOKUP($A24,'2019 Stds Ltg Table'!$B$4:$G$85,5,0)</f>
        <v>0</v>
      </c>
      <c r="N24" s="138">
        <f>VLOOKUP($A24,'2019 Stds Ltg Table'!$B$4:$G$85,6,0)</f>
        <v>0</v>
      </c>
      <c r="O24" s="67">
        <v>150</v>
      </c>
      <c r="P24" s="67">
        <v>150</v>
      </c>
      <c r="Q24" s="51">
        <v>0</v>
      </c>
      <c r="R24" s="89">
        <v>0</v>
      </c>
      <c r="S24" s="64">
        <v>300</v>
      </c>
      <c r="T24" s="48">
        <v>1000</v>
      </c>
      <c r="U24" s="47">
        <v>1.5</v>
      </c>
      <c r="V24" s="47">
        <v>2</v>
      </c>
      <c r="W24" s="49" t="s">
        <v>81</v>
      </c>
      <c r="X24" s="49">
        <v>0</v>
      </c>
      <c r="Y24" s="47">
        <v>223</v>
      </c>
      <c r="AA24" s="46">
        <v>10</v>
      </c>
      <c r="AB24" s="61">
        <f t="shared" si="4"/>
        <v>0</v>
      </c>
      <c r="AC24" s="46">
        <v>0.15</v>
      </c>
      <c r="AD24" s="60" t="e">
        <f>#REF!-AC24</f>
        <v>#REF!</v>
      </c>
      <c r="AE24" s="50" t="s">
        <v>46</v>
      </c>
    </row>
    <row r="25" spans="1:31" ht="15" x14ac:dyDescent="0.2">
      <c r="A25" s="50" t="s">
        <v>566</v>
      </c>
      <c r="B25" s="50" t="s">
        <v>790</v>
      </c>
      <c r="C25" s="63">
        <v>10</v>
      </c>
      <c r="D25" s="63">
        <v>0.5</v>
      </c>
      <c r="E25" s="63">
        <v>250</v>
      </c>
      <c r="F25" s="63">
        <v>200</v>
      </c>
      <c r="G25" s="52">
        <v>1</v>
      </c>
      <c r="H25" s="54">
        <v>0.18</v>
      </c>
      <c r="I25" s="54" t="s">
        <v>1000</v>
      </c>
      <c r="J25" s="138">
        <f>VLOOKUP($A25,'2019 Stds Ltg Table'!$B$4:$G$85,2,0)</f>
        <v>0.85</v>
      </c>
      <c r="K25" s="162" t="str">
        <f>VLOOKUP($A25,'2019 Stds Ltg Table'!$B$4:$G$85,3,0)</f>
        <v>Precision Work (Note 9)</v>
      </c>
      <c r="L25" s="138">
        <f>VLOOKUP($A25,'2019 Stds Ltg Table'!$B$4:$G$85,4,0)</f>
        <v>0.7</v>
      </c>
      <c r="M25" s="162">
        <f>VLOOKUP($A25,'2019 Stds Ltg Table'!$B$4:$G$85,5,0)</f>
        <v>0</v>
      </c>
      <c r="N25" s="138">
        <f>VLOOKUP($A25,'2019 Stds Ltg Table'!$B$4:$G$85,6,0)</f>
        <v>0</v>
      </c>
      <c r="O25" s="67">
        <v>150</v>
      </c>
      <c r="P25" s="67">
        <v>150</v>
      </c>
      <c r="Q25" s="51">
        <v>0</v>
      </c>
      <c r="R25" s="89">
        <v>0</v>
      </c>
      <c r="S25" s="64">
        <v>1000</v>
      </c>
      <c r="T25" s="48">
        <v>3000</v>
      </c>
      <c r="U25" s="47">
        <v>1.5</v>
      </c>
      <c r="V25" s="47">
        <v>2</v>
      </c>
      <c r="W25" s="49" t="s">
        <v>81</v>
      </c>
      <c r="X25" s="49">
        <v>1</v>
      </c>
      <c r="Y25" s="47">
        <v>224</v>
      </c>
      <c r="AA25" s="46">
        <v>10</v>
      </c>
      <c r="AB25" s="61">
        <f t="shared" si="4"/>
        <v>0</v>
      </c>
      <c r="AC25" s="46">
        <v>0.15</v>
      </c>
      <c r="AD25" s="60" t="e">
        <f>#REF!-AC25</f>
        <v>#REF!</v>
      </c>
      <c r="AE25" s="50" t="s">
        <v>48</v>
      </c>
    </row>
    <row r="26" spans="1:31" ht="15" x14ac:dyDescent="0.2">
      <c r="A26" s="46" t="s">
        <v>593</v>
      </c>
      <c r="B26" s="46" t="s">
        <v>796</v>
      </c>
      <c r="C26" s="63">
        <v>10</v>
      </c>
      <c r="D26" s="63">
        <v>0.5</v>
      </c>
      <c r="E26" s="63">
        <v>250</v>
      </c>
      <c r="F26" s="63">
        <v>200</v>
      </c>
      <c r="G26" s="52">
        <v>1.5</v>
      </c>
      <c r="H26" s="54">
        <v>0.24</v>
      </c>
      <c r="I26" s="54" t="s">
        <v>1001</v>
      </c>
      <c r="J26" s="138">
        <f>VLOOKUP($A26,'2019 Stds Ltg Table'!$B$4:$G$85,2,0)</f>
        <v>1.1499999999999999</v>
      </c>
      <c r="K26" s="162">
        <f>VLOOKUP($A26,'2019 Stds Ltg Table'!$B$4:$G$85,3,0)</f>
        <v>0</v>
      </c>
      <c r="L26" s="138">
        <f>VLOOKUP($A26,'2019 Stds Ltg Table'!$B$4:$G$85,4,0)</f>
        <v>0</v>
      </c>
      <c r="M26" s="162">
        <f>VLOOKUP($A26,'2019 Stds Ltg Table'!$B$4:$G$85,5,0)</f>
        <v>0</v>
      </c>
      <c r="N26" s="138">
        <f>VLOOKUP($A26,'2019 Stds Ltg Table'!$B$4:$G$85,6,0)</f>
        <v>0</v>
      </c>
      <c r="O26" s="67">
        <v>150</v>
      </c>
      <c r="P26" s="67">
        <v>150</v>
      </c>
      <c r="Q26" s="89">
        <v>1.1259600000000001</v>
      </c>
      <c r="R26" s="89">
        <v>0</v>
      </c>
      <c r="S26" s="64">
        <v>300</v>
      </c>
      <c r="T26" s="48">
        <v>3000</v>
      </c>
      <c r="U26" s="47">
        <v>1.5</v>
      </c>
      <c r="V26" s="47">
        <v>2</v>
      </c>
      <c r="W26" s="47" t="s">
        <v>59</v>
      </c>
      <c r="X26" s="47">
        <v>1</v>
      </c>
      <c r="Y26" s="47">
        <v>225</v>
      </c>
      <c r="AA26" s="46">
        <v>10</v>
      </c>
      <c r="AB26" s="61">
        <f>C26-AA26</f>
        <v>0</v>
      </c>
      <c r="AC26" s="46">
        <v>0.15</v>
      </c>
      <c r="AD26" s="60" t="e">
        <f>#REF!-AC26</f>
        <v>#REF!</v>
      </c>
      <c r="AE26" s="46" t="s">
        <v>14</v>
      </c>
    </row>
    <row r="27" spans="1:31" ht="15" x14ac:dyDescent="0.2">
      <c r="A27" s="141" t="s">
        <v>594</v>
      </c>
      <c r="B27" s="142" t="s">
        <v>796</v>
      </c>
      <c r="C27" s="143">
        <v>10</v>
      </c>
      <c r="D27" s="143">
        <v>0.5</v>
      </c>
      <c r="E27" s="143">
        <v>250</v>
      </c>
      <c r="F27" s="143">
        <v>200</v>
      </c>
      <c r="G27" s="144">
        <v>1.5</v>
      </c>
      <c r="H27" s="145">
        <v>0.24</v>
      </c>
      <c r="I27" s="145" t="s">
        <v>1000</v>
      </c>
      <c r="J27" s="138">
        <f>VLOOKUP($A27,'2019 Stds Ltg Table'!$B$4:$G$85,2,0)</f>
        <v>1</v>
      </c>
      <c r="K27" s="162">
        <f>VLOOKUP($A27,'2019 Stds Ltg Table'!$B$4:$G$85,3,0)</f>
        <v>0</v>
      </c>
      <c r="L27" s="138">
        <f>VLOOKUP($A27,'2019 Stds Ltg Table'!$B$4:$G$85,4,0)</f>
        <v>0</v>
      </c>
      <c r="M27" s="162">
        <f>VLOOKUP($A27,'2019 Stds Ltg Table'!$B$4:$G$85,5,0)</f>
        <v>0</v>
      </c>
      <c r="N27" s="138">
        <f>VLOOKUP($A27,'2019 Stds Ltg Table'!$B$4:$G$85,6,0)</f>
        <v>0</v>
      </c>
      <c r="O27" s="146">
        <v>150</v>
      </c>
      <c r="P27" s="146">
        <v>150</v>
      </c>
      <c r="Q27" s="147">
        <v>0</v>
      </c>
      <c r="R27" s="148">
        <v>0</v>
      </c>
      <c r="S27" s="149">
        <v>75</v>
      </c>
      <c r="T27" s="150">
        <v>500</v>
      </c>
      <c r="U27" s="151">
        <v>1.5</v>
      </c>
      <c r="V27" s="151">
        <v>2</v>
      </c>
      <c r="W27" s="152" t="s">
        <v>59</v>
      </c>
      <c r="X27" s="152">
        <v>1</v>
      </c>
      <c r="Y27" s="151">
        <v>277</v>
      </c>
      <c r="Z27" s="142"/>
      <c r="AA27" s="142"/>
      <c r="AB27" s="153"/>
      <c r="AC27" s="142"/>
      <c r="AD27" s="154"/>
      <c r="AE27" s="141" t="s">
        <v>14</v>
      </c>
    </row>
    <row r="28" spans="1:31" ht="15" x14ac:dyDescent="0.2">
      <c r="A28" s="141" t="s">
        <v>595</v>
      </c>
      <c r="B28" s="142" t="s">
        <v>796</v>
      </c>
      <c r="C28" s="143">
        <v>10</v>
      </c>
      <c r="D28" s="143">
        <v>0.5</v>
      </c>
      <c r="E28" s="143">
        <v>250</v>
      </c>
      <c r="F28" s="143">
        <v>200</v>
      </c>
      <c r="G28" s="144">
        <v>1.5</v>
      </c>
      <c r="H28" s="145">
        <v>0.24</v>
      </c>
      <c r="I28" s="145" t="s">
        <v>1000</v>
      </c>
      <c r="J28" s="138">
        <f>VLOOKUP($A28,'2019 Stds Ltg Table'!$B$4:$G$85,2,0)</f>
        <v>0.55000000000000004</v>
      </c>
      <c r="K28" s="162">
        <f>VLOOKUP($A28,'2019 Stds Ltg Table'!$B$4:$G$85,3,0)</f>
        <v>0</v>
      </c>
      <c r="L28" s="138">
        <f>VLOOKUP($A28,'2019 Stds Ltg Table'!$B$4:$G$85,4,0)</f>
        <v>0</v>
      </c>
      <c r="M28" s="162">
        <f>VLOOKUP($A28,'2019 Stds Ltg Table'!$B$4:$G$85,5,0)</f>
        <v>0</v>
      </c>
      <c r="N28" s="138">
        <f>VLOOKUP($A28,'2019 Stds Ltg Table'!$B$4:$G$85,6,0)</f>
        <v>0</v>
      </c>
      <c r="O28" s="146">
        <v>150</v>
      </c>
      <c r="P28" s="146">
        <v>150</v>
      </c>
      <c r="Q28" s="147">
        <v>0</v>
      </c>
      <c r="R28" s="148">
        <v>0</v>
      </c>
      <c r="S28" s="149">
        <v>50</v>
      </c>
      <c r="T28" s="150">
        <v>300</v>
      </c>
      <c r="U28" s="151">
        <v>1.5</v>
      </c>
      <c r="V28" s="151">
        <v>2</v>
      </c>
      <c r="W28" s="152" t="s">
        <v>59</v>
      </c>
      <c r="X28" s="152">
        <v>1</v>
      </c>
      <c r="Y28" s="151">
        <v>278</v>
      </c>
      <c r="Z28" s="142"/>
      <c r="AA28" s="142"/>
      <c r="AB28" s="153"/>
      <c r="AC28" s="142"/>
      <c r="AD28" s="154"/>
      <c r="AE28" s="141" t="s">
        <v>14</v>
      </c>
    </row>
    <row r="29" spans="1:31" ht="15" x14ac:dyDescent="0.2">
      <c r="A29" s="141" t="s">
        <v>596</v>
      </c>
      <c r="B29" s="142" t="s">
        <v>796</v>
      </c>
      <c r="C29" s="143">
        <v>10</v>
      </c>
      <c r="D29" s="143">
        <v>0.5</v>
      </c>
      <c r="E29" s="143">
        <v>250</v>
      </c>
      <c r="F29" s="143">
        <v>200</v>
      </c>
      <c r="G29" s="144">
        <v>1.5</v>
      </c>
      <c r="H29" s="145">
        <v>0.24</v>
      </c>
      <c r="I29" s="145" t="s">
        <v>1000</v>
      </c>
      <c r="J29" s="138">
        <f>VLOOKUP($A29,'2019 Stds Ltg Table'!$B$4:$G$85,2,0)</f>
        <v>0.95</v>
      </c>
      <c r="K29" s="162" t="str">
        <f>VLOOKUP($A29,'2019 Stds Ltg Table'!$B$4:$G$85,3,0)</f>
        <v>Tunable while or dim-to-warm (Note 10)</v>
      </c>
      <c r="L29" s="138">
        <f>VLOOKUP($A29,'2019 Stds Ltg Table'!$B$4:$G$85,4,0)</f>
        <v>0.1</v>
      </c>
      <c r="M29" s="162">
        <f>VLOOKUP($A29,'2019 Stds Ltg Table'!$B$4:$G$85,5,0)</f>
        <v>0</v>
      </c>
      <c r="N29" s="138">
        <f>VLOOKUP($A29,'2019 Stds Ltg Table'!$B$4:$G$85,6,0)</f>
        <v>0</v>
      </c>
      <c r="O29" s="146">
        <v>150</v>
      </c>
      <c r="P29" s="146">
        <v>150</v>
      </c>
      <c r="Q29" s="147">
        <v>0</v>
      </c>
      <c r="R29" s="148">
        <v>0</v>
      </c>
      <c r="S29" s="149">
        <v>20</v>
      </c>
      <c r="T29" s="150">
        <v>200</v>
      </c>
      <c r="U29" s="151">
        <v>1.5</v>
      </c>
      <c r="V29" s="151">
        <v>2</v>
      </c>
      <c r="W29" s="152" t="s">
        <v>59</v>
      </c>
      <c r="X29" s="152">
        <v>1</v>
      </c>
      <c r="Y29" s="151">
        <v>279</v>
      </c>
      <c r="Z29" s="142"/>
      <c r="AA29" s="142"/>
      <c r="AB29" s="153"/>
      <c r="AC29" s="142"/>
      <c r="AD29" s="154"/>
      <c r="AE29" s="141" t="s">
        <v>14</v>
      </c>
    </row>
    <row r="30" spans="1:31" ht="15" x14ac:dyDescent="0.2">
      <c r="A30" s="141" t="s">
        <v>598</v>
      </c>
      <c r="B30" s="142" t="s">
        <v>796</v>
      </c>
      <c r="C30" s="143">
        <v>10</v>
      </c>
      <c r="D30" s="143">
        <v>0.5</v>
      </c>
      <c r="E30" s="143">
        <v>250</v>
      </c>
      <c r="F30" s="143">
        <v>200</v>
      </c>
      <c r="G30" s="144">
        <v>1.5</v>
      </c>
      <c r="H30" s="145">
        <v>0.24</v>
      </c>
      <c r="I30" s="145" t="s">
        <v>1000</v>
      </c>
      <c r="J30" s="138">
        <f>VLOOKUP($A30,'2019 Stds Ltg Table'!$B$4:$G$85,2,0)</f>
        <v>0.75</v>
      </c>
      <c r="K30" s="162" t="str">
        <f>VLOOKUP($A30,'2019 Stds Ltg Table'!$B$4:$G$85,3,0)</f>
        <v>Tunable while or dim-to-warm (Note 10)</v>
      </c>
      <c r="L30" s="138">
        <f>VLOOKUP($A30,'2019 Stds Ltg Table'!$B$4:$G$85,4,0)</f>
        <v>0.1</v>
      </c>
      <c r="M30" s="162">
        <f>VLOOKUP($A30,'2019 Stds Ltg Table'!$B$4:$G$85,5,0)</f>
        <v>0</v>
      </c>
      <c r="N30" s="138">
        <f>VLOOKUP($A30,'2019 Stds Ltg Table'!$B$4:$G$85,6,0)</f>
        <v>0</v>
      </c>
      <c r="O30" s="146">
        <v>150</v>
      </c>
      <c r="P30" s="146">
        <v>150</v>
      </c>
      <c r="Q30" s="147">
        <v>0</v>
      </c>
      <c r="R30" s="148">
        <v>0</v>
      </c>
      <c r="S30" s="149">
        <v>75</v>
      </c>
      <c r="T30" s="150">
        <v>500</v>
      </c>
      <c r="U30" s="151">
        <v>1.5</v>
      </c>
      <c r="V30" s="151">
        <v>2</v>
      </c>
      <c r="W30" s="152" t="s">
        <v>59</v>
      </c>
      <c r="X30" s="152">
        <v>1</v>
      </c>
      <c r="Y30" s="151">
        <v>280</v>
      </c>
      <c r="Z30" s="142"/>
      <c r="AA30" s="142"/>
      <c r="AB30" s="153"/>
      <c r="AC30" s="142"/>
      <c r="AD30" s="154"/>
      <c r="AE30" s="141" t="s">
        <v>14</v>
      </c>
    </row>
    <row r="31" spans="1:31" ht="15" x14ac:dyDescent="0.2">
      <c r="A31" s="141" t="s">
        <v>599</v>
      </c>
      <c r="B31" s="142" t="s">
        <v>796</v>
      </c>
      <c r="C31" s="143">
        <v>10</v>
      </c>
      <c r="D31" s="143">
        <v>0.5</v>
      </c>
      <c r="E31" s="143">
        <v>250</v>
      </c>
      <c r="F31" s="143">
        <v>200</v>
      </c>
      <c r="G31" s="144">
        <v>1.5</v>
      </c>
      <c r="H31" s="145">
        <v>0.24</v>
      </c>
      <c r="I31" s="145" t="s">
        <v>1000</v>
      </c>
      <c r="J31" s="138">
        <f>VLOOKUP($A31,'2019 Stds Ltg Table'!$B$4:$G$85,2,0)</f>
        <v>1.9</v>
      </c>
      <c r="K31" s="162">
        <f>VLOOKUP($A31,'2019 Stds Ltg Table'!$B$4:$G$85,3,0)</f>
        <v>0</v>
      </c>
      <c r="L31" s="138">
        <f>VLOOKUP($A31,'2019 Stds Ltg Table'!$B$4:$G$85,4,0)</f>
        <v>0</v>
      </c>
      <c r="M31" s="162">
        <f>VLOOKUP($A31,'2019 Stds Ltg Table'!$B$4:$G$85,5,0)</f>
        <v>0</v>
      </c>
      <c r="N31" s="138">
        <f>VLOOKUP($A31,'2019 Stds Ltg Table'!$B$4:$G$85,6,0)</f>
        <v>0</v>
      </c>
      <c r="O31" s="146">
        <v>150</v>
      </c>
      <c r="P31" s="146">
        <v>150</v>
      </c>
      <c r="Q31" s="147">
        <v>0</v>
      </c>
      <c r="R31" s="148">
        <v>0</v>
      </c>
      <c r="S31" s="149">
        <v>300</v>
      </c>
      <c r="T31" s="150">
        <v>3000</v>
      </c>
      <c r="U31" s="151">
        <v>1.5</v>
      </c>
      <c r="V31" s="151">
        <v>2</v>
      </c>
      <c r="W31" s="152" t="s">
        <v>59</v>
      </c>
      <c r="X31" s="152">
        <v>1</v>
      </c>
      <c r="Y31" s="151">
        <v>281</v>
      </c>
      <c r="Z31" s="142"/>
      <c r="AA31" s="142"/>
      <c r="AB31" s="153"/>
      <c r="AC31" s="142"/>
      <c r="AD31" s="154"/>
      <c r="AE31" s="141" t="s">
        <v>14</v>
      </c>
    </row>
    <row r="32" spans="1:31" ht="15" x14ac:dyDescent="0.2">
      <c r="A32" s="141" t="s">
        <v>600</v>
      </c>
      <c r="B32" s="142" t="s">
        <v>796</v>
      </c>
      <c r="C32" s="143">
        <v>10</v>
      </c>
      <c r="D32" s="143">
        <v>0.5</v>
      </c>
      <c r="E32" s="143">
        <v>250</v>
      </c>
      <c r="F32" s="143">
        <v>200</v>
      </c>
      <c r="G32" s="144">
        <v>1.5</v>
      </c>
      <c r="H32" s="145">
        <v>0.24</v>
      </c>
      <c r="I32" s="145" t="s">
        <v>1000</v>
      </c>
      <c r="J32" s="138">
        <f>VLOOKUP($A32,'2019 Stds Ltg Table'!$B$4:$G$85,2,0)</f>
        <v>0.55000000000000004</v>
      </c>
      <c r="K32" s="162" t="str">
        <f>VLOOKUP($A32,'2019 Stds Ltg Table'!$B$4:$G$85,3,0)</f>
        <v>Decorative</v>
      </c>
      <c r="L32" s="138">
        <f>VLOOKUP($A32,'2019 Stds Ltg Table'!$B$4:$G$85,4,0)</f>
        <v>0.15</v>
      </c>
      <c r="M32" s="162" t="str">
        <f>VLOOKUP($A32,'2019 Stds Ltg Table'!$B$4:$G$85,5,0)</f>
        <v>Tunable while or dim-to-warm (Note 10)</v>
      </c>
      <c r="N32" s="138">
        <f>VLOOKUP($A32,'2019 Stds Ltg Table'!$B$4:$G$85,6,0)</f>
        <v>0.1</v>
      </c>
      <c r="O32" s="146">
        <v>150</v>
      </c>
      <c r="P32" s="146">
        <v>150</v>
      </c>
      <c r="Q32" s="147">
        <v>0</v>
      </c>
      <c r="R32" s="148">
        <v>0</v>
      </c>
      <c r="S32" s="149">
        <v>20</v>
      </c>
      <c r="T32" s="150">
        <v>200</v>
      </c>
      <c r="U32" s="151">
        <v>1.5</v>
      </c>
      <c r="V32" s="151">
        <v>2</v>
      </c>
      <c r="W32" s="152" t="s">
        <v>59</v>
      </c>
      <c r="X32" s="152">
        <v>1</v>
      </c>
      <c r="Y32" s="151">
        <v>282</v>
      </c>
      <c r="Z32" s="142"/>
      <c r="AA32" s="142"/>
      <c r="AB32" s="153"/>
      <c r="AC32" s="142"/>
      <c r="AD32" s="154"/>
      <c r="AE32" s="141" t="s">
        <v>14</v>
      </c>
    </row>
    <row r="33" spans="1:31" ht="15" x14ac:dyDescent="0.2">
      <c r="A33" s="141" t="s">
        <v>601</v>
      </c>
      <c r="B33" s="142" t="s">
        <v>796</v>
      </c>
      <c r="C33" s="143">
        <v>10</v>
      </c>
      <c r="D33" s="143">
        <v>0.5</v>
      </c>
      <c r="E33" s="143">
        <v>250</v>
      </c>
      <c r="F33" s="143">
        <v>200</v>
      </c>
      <c r="G33" s="144">
        <v>1.5</v>
      </c>
      <c r="H33" s="145">
        <v>0.24</v>
      </c>
      <c r="I33" s="145" t="s">
        <v>1001</v>
      </c>
      <c r="J33" s="138">
        <f>VLOOKUP($A33,'2019 Stds Ltg Table'!$B$4:$G$85,2,0)</f>
        <v>0.85</v>
      </c>
      <c r="K33" s="162" t="str">
        <f>VLOOKUP($A33,'2019 Stds Ltg Table'!$B$4:$G$85,3,0)</f>
        <v>Tunable while or dim-to-warm (Note 10)</v>
      </c>
      <c r="L33" s="138">
        <f>VLOOKUP($A33,'2019 Stds Ltg Table'!$B$4:$G$85,4,0)</f>
        <v>0.1</v>
      </c>
      <c r="M33" s="162">
        <f>VLOOKUP($A33,'2019 Stds Ltg Table'!$B$4:$G$85,5,0)</f>
        <v>0</v>
      </c>
      <c r="N33" s="138">
        <f>VLOOKUP($A33,'2019 Stds Ltg Table'!$B$4:$G$85,6,0)</f>
        <v>0</v>
      </c>
      <c r="O33" s="146">
        <v>150</v>
      </c>
      <c r="P33" s="146">
        <v>150</v>
      </c>
      <c r="Q33" s="147">
        <v>0</v>
      </c>
      <c r="R33" s="148">
        <v>0</v>
      </c>
      <c r="S33" s="149">
        <v>75</v>
      </c>
      <c r="T33" s="150">
        <v>500</v>
      </c>
      <c r="U33" s="151">
        <v>1.5</v>
      </c>
      <c r="V33" s="151">
        <v>2</v>
      </c>
      <c r="W33" s="152" t="s">
        <v>59</v>
      </c>
      <c r="X33" s="152">
        <v>1</v>
      </c>
      <c r="Y33" s="151">
        <v>283</v>
      </c>
      <c r="Z33" s="142"/>
      <c r="AA33" s="142"/>
      <c r="AB33" s="153"/>
      <c r="AC33" s="142"/>
      <c r="AD33" s="154"/>
      <c r="AE33" s="141" t="s">
        <v>14</v>
      </c>
    </row>
    <row r="34" spans="1:31" ht="15" x14ac:dyDescent="0.2">
      <c r="A34" s="141" t="s">
        <v>602</v>
      </c>
      <c r="B34" s="142" t="s">
        <v>796</v>
      </c>
      <c r="C34" s="143">
        <v>10</v>
      </c>
      <c r="D34" s="143">
        <v>0.5</v>
      </c>
      <c r="E34" s="143">
        <v>250</v>
      </c>
      <c r="F34" s="143">
        <v>200</v>
      </c>
      <c r="G34" s="144">
        <v>1.5</v>
      </c>
      <c r="H34" s="145">
        <v>0.24</v>
      </c>
      <c r="I34" s="145" t="s">
        <v>1000</v>
      </c>
      <c r="J34" s="138">
        <f>VLOOKUP($A34,'2019 Stds Ltg Table'!$B$4:$G$85,2,0)</f>
        <v>0.9</v>
      </c>
      <c r="K34" s="162" t="str">
        <f>VLOOKUP($A34,'2019 Stds Ltg Table'!$B$4:$G$85,3,0)</f>
        <v>Tunable while or dim-to-warm (Note 10)</v>
      </c>
      <c r="L34" s="138">
        <f>VLOOKUP($A34,'2019 Stds Ltg Table'!$B$4:$G$85,4,0)</f>
        <v>0.1</v>
      </c>
      <c r="M34" s="162">
        <f>VLOOKUP($A34,'2019 Stds Ltg Table'!$B$4:$G$85,5,0)</f>
        <v>0</v>
      </c>
      <c r="N34" s="138">
        <f>VLOOKUP($A34,'2019 Stds Ltg Table'!$B$4:$G$85,6,0)</f>
        <v>0</v>
      </c>
      <c r="O34" s="146">
        <v>150</v>
      </c>
      <c r="P34" s="146">
        <v>150</v>
      </c>
      <c r="Q34" s="147">
        <v>0</v>
      </c>
      <c r="R34" s="148">
        <v>0</v>
      </c>
      <c r="S34" s="149">
        <v>20</v>
      </c>
      <c r="T34" s="150">
        <v>200</v>
      </c>
      <c r="U34" s="151">
        <v>1.5</v>
      </c>
      <c r="V34" s="151">
        <v>2</v>
      </c>
      <c r="W34" s="152" t="s">
        <v>59</v>
      </c>
      <c r="X34" s="152">
        <v>1</v>
      </c>
      <c r="Y34" s="151">
        <v>284</v>
      </c>
      <c r="Z34" s="142"/>
      <c r="AA34" s="142"/>
      <c r="AB34" s="153"/>
      <c r="AC34" s="142"/>
      <c r="AD34" s="154"/>
      <c r="AE34" s="141" t="s">
        <v>14</v>
      </c>
    </row>
    <row r="35" spans="1:31" ht="15" x14ac:dyDescent="0.2">
      <c r="A35" s="46" t="s">
        <v>637</v>
      </c>
      <c r="B35" s="63" t="s">
        <v>131</v>
      </c>
      <c r="C35" s="63">
        <v>5</v>
      </c>
      <c r="D35" s="63">
        <v>0.5</v>
      </c>
      <c r="E35" s="63">
        <v>245</v>
      </c>
      <c r="F35" s="63">
        <v>155</v>
      </c>
      <c r="G35" s="52">
        <v>0.5</v>
      </c>
      <c r="H35" s="66" t="s">
        <v>1003</v>
      </c>
      <c r="I35" s="54" t="s">
        <v>1000</v>
      </c>
      <c r="J35" s="138" t="str">
        <f>VLOOKUP($A35,'2019 Stds Ltg Table'!$B$4:$G$85,2,0)</f>
        <v>na</v>
      </c>
      <c r="K35" s="162">
        <f>VLOOKUP($A35,'2019 Stds Ltg Table'!$B$4:$G$85,3,0)</f>
        <v>0</v>
      </c>
      <c r="L35" s="138">
        <f>VLOOKUP($A35,'2019 Stds Ltg Table'!$B$4:$G$85,4,0)</f>
        <v>0</v>
      </c>
      <c r="M35" s="162">
        <f>VLOOKUP($A35,'2019 Stds Ltg Table'!$B$4:$G$85,5,0)</f>
        <v>0</v>
      </c>
      <c r="N35" s="138">
        <f>VLOOKUP($A35,'2019 Stds Ltg Table'!$B$4:$G$85,6,0)</f>
        <v>0</v>
      </c>
      <c r="O35" s="67">
        <v>150</v>
      </c>
      <c r="P35" s="67">
        <v>150</v>
      </c>
      <c r="Q35" s="89">
        <v>0.68240000000000001</v>
      </c>
      <c r="R35" s="89">
        <v>0</v>
      </c>
      <c r="S35" s="64">
        <v>20</v>
      </c>
      <c r="T35" s="48">
        <v>200</v>
      </c>
      <c r="U35" s="47">
        <v>1.5</v>
      </c>
      <c r="V35" s="47">
        <v>2</v>
      </c>
      <c r="W35" s="49" t="s">
        <v>82</v>
      </c>
      <c r="X35" s="49">
        <v>0</v>
      </c>
      <c r="Y35" s="47">
        <v>226</v>
      </c>
      <c r="Z35" s="63" t="s">
        <v>541</v>
      </c>
      <c r="AA35" s="46">
        <v>5</v>
      </c>
      <c r="AB35" s="61">
        <f t="shared" ref="AB35:AB46" si="5">C35-AA35</f>
        <v>0</v>
      </c>
      <c r="AC35" s="46">
        <v>0.15</v>
      </c>
      <c r="AD35" s="60" t="e">
        <f>#REF!-AC35</f>
        <v>#REF!</v>
      </c>
      <c r="AE35" s="63" t="s">
        <v>637</v>
      </c>
    </row>
    <row r="36" spans="1:31" ht="15" x14ac:dyDescent="0.2">
      <c r="A36" s="46" t="s">
        <v>469</v>
      </c>
      <c r="B36" s="46" t="s">
        <v>950</v>
      </c>
      <c r="C36" s="63">
        <v>142.85714285714286</v>
      </c>
      <c r="D36" s="63">
        <v>0.5</v>
      </c>
      <c r="E36" s="63">
        <v>250</v>
      </c>
      <c r="F36" s="63">
        <v>200</v>
      </c>
      <c r="G36" s="52">
        <v>0.5</v>
      </c>
      <c r="H36" s="54">
        <v>9.6000000000000002E-2</v>
      </c>
      <c r="I36" s="54" t="s">
        <v>1000</v>
      </c>
      <c r="J36" s="138">
        <f>VLOOKUP($A36,'2019 Stds Ltg Table'!$B$4:$G$85,2,0)</f>
        <v>0.85</v>
      </c>
      <c r="K36" s="162" t="str">
        <f>VLOOKUP($A36,'2019 Stds Ltg Table'!$B$4:$G$85,3,0)</f>
        <v>Ornamental</v>
      </c>
      <c r="L36" s="138">
        <f>VLOOKUP($A36,'2019 Stds Ltg Table'!$B$4:$G$85,4,0)</f>
        <v>0.3</v>
      </c>
      <c r="M36" s="162">
        <f>VLOOKUP($A36,'2019 Stds Ltg Table'!$B$4:$G$85,5,0)</f>
        <v>0</v>
      </c>
      <c r="N36" s="138">
        <f>VLOOKUP($A36,'2019 Stds Ltg Table'!$B$4:$G$85,6,0)</f>
        <v>0</v>
      </c>
      <c r="O36" s="67">
        <v>150</v>
      </c>
      <c r="P36" s="67">
        <v>150</v>
      </c>
      <c r="Q36" s="89">
        <v>0</v>
      </c>
      <c r="R36" s="89">
        <v>0</v>
      </c>
      <c r="S36" s="64">
        <v>50</v>
      </c>
      <c r="T36" s="48">
        <v>300</v>
      </c>
      <c r="U36" s="47">
        <v>1.5</v>
      </c>
      <c r="V36" s="47">
        <v>2</v>
      </c>
      <c r="W36" s="47" t="s">
        <v>55</v>
      </c>
      <c r="X36" s="47">
        <v>0</v>
      </c>
      <c r="Y36" s="47">
        <v>227</v>
      </c>
      <c r="Z36" s="46" t="s">
        <v>520</v>
      </c>
      <c r="AA36" s="46">
        <v>67</v>
      </c>
      <c r="AB36" s="61">
        <f t="shared" si="5"/>
        <v>75.857142857142861</v>
      </c>
      <c r="AC36" s="46">
        <v>0.5</v>
      </c>
      <c r="AD36" s="60" t="e">
        <f>#REF!-AC36</f>
        <v>#REF!</v>
      </c>
      <c r="AE36" s="46" t="s">
        <v>469</v>
      </c>
    </row>
    <row r="37" spans="1:31" ht="15" x14ac:dyDescent="0.2">
      <c r="A37" s="46" t="s">
        <v>638</v>
      </c>
      <c r="B37" s="46" t="s">
        <v>776</v>
      </c>
      <c r="C37" s="63">
        <v>5</v>
      </c>
      <c r="D37" s="63">
        <v>0.5</v>
      </c>
      <c r="E37" s="63">
        <v>245</v>
      </c>
      <c r="F37" s="63">
        <v>155</v>
      </c>
      <c r="G37" s="52">
        <v>0.5</v>
      </c>
      <c r="H37" s="54">
        <v>4.4800000000000004</v>
      </c>
      <c r="I37" s="54" t="s">
        <v>1000</v>
      </c>
      <c r="J37" s="138" t="str">
        <f>VLOOKUP($A37,'2019 Stds Ltg Table'!$B$4:$G$85,2,0)</f>
        <v>na</v>
      </c>
      <c r="K37" s="162">
        <f>VLOOKUP($A37,'2019 Stds Ltg Table'!$B$4:$G$85,3,0)</f>
        <v>0</v>
      </c>
      <c r="L37" s="138">
        <f>VLOOKUP($A37,'2019 Stds Ltg Table'!$B$4:$G$85,4,0)</f>
        <v>0</v>
      </c>
      <c r="M37" s="162">
        <f>VLOOKUP($A37,'2019 Stds Ltg Table'!$B$4:$G$85,5,0)</f>
        <v>0</v>
      </c>
      <c r="N37" s="138">
        <f>VLOOKUP($A37,'2019 Stds Ltg Table'!$B$4:$G$85,6,0)</f>
        <v>0</v>
      </c>
      <c r="O37" s="67">
        <v>150</v>
      </c>
      <c r="P37" s="67">
        <v>150</v>
      </c>
      <c r="Q37" s="89">
        <v>0</v>
      </c>
      <c r="R37" s="89">
        <v>0</v>
      </c>
      <c r="S37" s="64">
        <v>20</v>
      </c>
      <c r="T37" s="48">
        <v>200</v>
      </c>
      <c r="U37" s="47">
        <v>1.5</v>
      </c>
      <c r="V37" s="47">
        <v>2</v>
      </c>
      <c r="W37" s="49" t="s">
        <v>82</v>
      </c>
      <c r="X37" s="49">
        <v>0</v>
      </c>
      <c r="Y37" s="47">
        <v>228</v>
      </c>
      <c r="Z37" s="63" t="s">
        <v>541</v>
      </c>
      <c r="AA37" s="46">
        <v>5</v>
      </c>
      <c r="AB37" s="61">
        <f t="shared" si="5"/>
        <v>0</v>
      </c>
      <c r="AC37" s="46">
        <v>0.15</v>
      </c>
      <c r="AD37" s="60" t="e">
        <f>#REF!-AC37</f>
        <v>#REF!</v>
      </c>
      <c r="AE37" s="63" t="s">
        <v>638</v>
      </c>
    </row>
    <row r="38" spans="1:31" ht="15" x14ac:dyDescent="0.2">
      <c r="A38" s="46" t="s">
        <v>591</v>
      </c>
      <c r="B38" s="46" t="s">
        <v>770</v>
      </c>
      <c r="C38" s="63">
        <v>5</v>
      </c>
      <c r="D38" s="63">
        <v>0.5</v>
      </c>
      <c r="E38" s="63">
        <v>275</v>
      </c>
      <c r="F38" s="63">
        <v>475</v>
      </c>
      <c r="G38" s="52">
        <v>1.5</v>
      </c>
      <c r="H38" s="54">
        <v>0.57799999999999996</v>
      </c>
      <c r="I38" s="54" t="s">
        <v>1000</v>
      </c>
      <c r="J38" s="138">
        <f>VLOOKUP($A38,'2019 Stds Ltg Table'!$B$4:$G$85,2,0)</f>
        <v>0.95</v>
      </c>
      <c r="K38" s="162">
        <f>VLOOKUP($A38,'2019 Stds Ltg Table'!$B$4:$G$85,3,0)</f>
        <v>0</v>
      </c>
      <c r="L38" s="138">
        <f>VLOOKUP($A38,'2019 Stds Ltg Table'!$B$4:$G$85,4,0)</f>
        <v>0</v>
      </c>
      <c r="M38" s="162">
        <f>VLOOKUP($A38,'2019 Stds Ltg Table'!$B$4:$G$85,5,0)</f>
        <v>0</v>
      </c>
      <c r="N38" s="138">
        <f>VLOOKUP($A38,'2019 Stds Ltg Table'!$B$4:$G$85,6,0)</f>
        <v>0</v>
      </c>
      <c r="O38" s="67">
        <v>150</v>
      </c>
      <c r="P38" s="67">
        <v>150</v>
      </c>
      <c r="Q38" s="89">
        <v>17.537679999999998</v>
      </c>
      <c r="R38" s="89">
        <v>1.1200000000000001</v>
      </c>
      <c r="S38" s="64">
        <v>100</v>
      </c>
      <c r="T38" s="48">
        <v>500</v>
      </c>
      <c r="U38" s="47">
        <v>1.5</v>
      </c>
      <c r="V38" s="47">
        <v>2</v>
      </c>
      <c r="W38" s="47" t="s">
        <v>61</v>
      </c>
      <c r="X38" s="47">
        <v>1</v>
      </c>
      <c r="Y38" s="47">
        <v>229</v>
      </c>
      <c r="Z38" s="63" t="s">
        <v>344</v>
      </c>
      <c r="AA38" s="46">
        <v>5</v>
      </c>
      <c r="AB38" s="61">
        <f t="shared" si="5"/>
        <v>0</v>
      </c>
      <c r="AC38" s="46">
        <v>0.15</v>
      </c>
      <c r="AD38" s="60" t="e">
        <f>#REF!-AC38</f>
        <v>#REF!</v>
      </c>
      <c r="AE38" s="46" t="s">
        <v>274</v>
      </c>
    </row>
    <row r="39" spans="1:31" ht="15" x14ac:dyDescent="0.2">
      <c r="A39" s="63" t="s">
        <v>273</v>
      </c>
      <c r="B39" s="63" t="s">
        <v>809</v>
      </c>
      <c r="C39" s="63">
        <v>5</v>
      </c>
      <c r="D39" s="63">
        <v>0.5</v>
      </c>
      <c r="E39" s="63">
        <v>275</v>
      </c>
      <c r="F39" s="63">
        <v>475</v>
      </c>
      <c r="G39" s="52">
        <v>1</v>
      </c>
      <c r="H39" s="54">
        <v>0.36</v>
      </c>
      <c r="I39" s="54" t="s">
        <v>1000</v>
      </c>
      <c r="J39" s="138">
        <f>VLOOKUP($A39,'2019 Stds Ltg Table'!$B$4:$G$85,2,0)</f>
        <v>0.95</v>
      </c>
      <c r="K39" s="162">
        <f>VLOOKUP($A39,'2019 Stds Ltg Table'!$B$4:$G$85,3,0)</f>
        <v>0</v>
      </c>
      <c r="L39" s="138">
        <f>VLOOKUP($A39,'2019 Stds Ltg Table'!$B$4:$G$85,4,0)</f>
        <v>0</v>
      </c>
      <c r="M39" s="162">
        <f>VLOOKUP($A39,'2019 Stds Ltg Table'!$B$4:$G$85,5,0)</f>
        <v>0</v>
      </c>
      <c r="N39" s="138">
        <f>VLOOKUP($A39,'2019 Stds Ltg Table'!$B$4:$G$85,6,0)</f>
        <v>0</v>
      </c>
      <c r="O39" s="67">
        <v>150</v>
      </c>
      <c r="P39" s="67">
        <v>150</v>
      </c>
      <c r="Q39" s="89">
        <v>3</v>
      </c>
      <c r="R39" s="89">
        <v>0.5</v>
      </c>
      <c r="S39" s="64">
        <v>100</v>
      </c>
      <c r="T39" s="48">
        <v>500</v>
      </c>
      <c r="U39" s="47">
        <v>1.5</v>
      </c>
      <c r="V39" s="47">
        <v>2</v>
      </c>
      <c r="W39" s="49" t="s">
        <v>58</v>
      </c>
      <c r="X39" s="49">
        <v>1</v>
      </c>
      <c r="Y39" s="47">
        <v>230</v>
      </c>
      <c r="AA39" s="46">
        <v>5</v>
      </c>
      <c r="AB39" s="61">
        <f t="shared" si="5"/>
        <v>0</v>
      </c>
      <c r="AC39" s="46">
        <v>0.15</v>
      </c>
      <c r="AD39" s="60" t="e">
        <f>#REF!-AC39</f>
        <v>#REF!</v>
      </c>
      <c r="AE39" s="63" t="s">
        <v>273</v>
      </c>
    </row>
    <row r="40" spans="1:31" ht="15" x14ac:dyDescent="0.2">
      <c r="A40" s="63" t="s">
        <v>603</v>
      </c>
      <c r="B40" s="46" t="s">
        <v>778</v>
      </c>
      <c r="C40" s="63">
        <v>10</v>
      </c>
      <c r="D40" s="63">
        <v>0.5</v>
      </c>
      <c r="E40" s="63">
        <v>250</v>
      </c>
      <c r="F40" s="63">
        <v>250</v>
      </c>
      <c r="G40" s="52">
        <v>3</v>
      </c>
      <c r="H40" s="54">
        <v>0.57799999999999996</v>
      </c>
      <c r="I40" s="54" t="s">
        <v>1000</v>
      </c>
      <c r="J40" s="138">
        <f>VLOOKUP($A40,'2019 Stds Ltg Table'!$B$4:$G$85,2,0)</f>
        <v>0.45</v>
      </c>
      <c r="K40" s="162">
        <f>VLOOKUP($A40,'2019 Stds Ltg Table'!$B$4:$G$85,3,0)</f>
        <v>0</v>
      </c>
      <c r="L40" s="138">
        <f>VLOOKUP($A40,'2019 Stds Ltg Table'!$B$4:$G$85,4,0)</f>
        <v>0</v>
      </c>
      <c r="M40" s="162">
        <f>VLOOKUP($A40,'2019 Stds Ltg Table'!$B$4:$G$85,5,0)</f>
        <v>0</v>
      </c>
      <c r="N40" s="138">
        <f>VLOOKUP($A40,'2019 Stds Ltg Table'!$B$4:$G$85,6,0)</f>
        <v>0</v>
      </c>
      <c r="O40" s="67">
        <v>8760</v>
      </c>
      <c r="P40" s="67">
        <v>8760</v>
      </c>
      <c r="Q40" s="89">
        <v>0.75063999999999997</v>
      </c>
      <c r="R40" s="89">
        <v>0</v>
      </c>
      <c r="S40" s="64">
        <v>100</v>
      </c>
      <c r="T40" s="48">
        <v>300</v>
      </c>
      <c r="U40" s="47">
        <v>1.5</v>
      </c>
      <c r="V40" s="47">
        <v>2</v>
      </c>
      <c r="W40" s="49" t="s">
        <v>83</v>
      </c>
      <c r="X40" s="49">
        <v>1</v>
      </c>
      <c r="Y40" s="47">
        <v>231</v>
      </c>
      <c r="AA40" s="46">
        <v>10</v>
      </c>
      <c r="AB40" s="61">
        <f t="shared" si="5"/>
        <v>0</v>
      </c>
      <c r="AC40" s="46">
        <v>0.15</v>
      </c>
      <c r="AD40" s="60" t="e">
        <f>#REF!-AC40</f>
        <v>#REF!</v>
      </c>
      <c r="AE40" s="46" t="s">
        <v>8</v>
      </c>
    </row>
    <row r="41" spans="1:31" ht="15" x14ac:dyDescent="0.2">
      <c r="A41" s="46" t="s">
        <v>568</v>
      </c>
      <c r="B41" s="46" t="s">
        <v>845</v>
      </c>
      <c r="C41" s="63">
        <v>20</v>
      </c>
      <c r="D41" s="63">
        <v>0.5</v>
      </c>
      <c r="E41" s="63">
        <v>250</v>
      </c>
      <c r="F41" s="63">
        <v>200</v>
      </c>
      <c r="G41" s="52">
        <v>1.5</v>
      </c>
      <c r="H41" s="54">
        <v>0.18</v>
      </c>
      <c r="I41" s="54" t="s">
        <v>1001</v>
      </c>
      <c r="J41" s="138">
        <f>VLOOKUP($A41,'2019 Stds Ltg Table'!$B$4:$G$85,2,0)</f>
        <v>0.8</v>
      </c>
      <c r="K41" s="162" t="str">
        <f>VLOOKUP($A41,'2019 Stds Ltg Table'!$B$4:$G$85,3,0)</f>
        <v>Ornamental</v>
      </c>
      <c r="L41" s="138">
        <f>VLOOKUP($A41,'2019 Stds Ltg Table'!$B$4:$G$85,4,0)</f>
        <v>0.3</v>
      </c>
      <c r="M41" s="162">
        <f>VLOOKUP($A41,'2019 Stds Ltg Table'!$B$4:$G$85,5,0)</f>
        <v>0</v>
      </c>
      <c r="N41" s="138">
        <f>VLOOKUP($A41,'2019 Stds Ltg Table'!$B$4:$G$85,6,0)</f>
        <v>0</v>
      </c>
      <c r="O41" s="67">
        <v>150</v>
      </c>
      <c r="P41" s="67">
        <v>150</v>
      </c>
      <c r="Q41" s="89">
        <v>0</v>
      </c>
      <c r="R41" s="89">
        <v>0</v>
      </c>
      <c r="S41" s="64">
        <v>150</v>
      </c>
      <c r="T41" s="48">
        <v>500</v>
      </c>
      <c r="U41" s="47">
        <v>1.5</v>
      </c>
      <c r="V41" s="47">
        <v>2</v>
      </c>
      <c r="W41" s="47" t="s">
        <v>58</v>
      </c>
      <c r="X41" s="47">
        <v>1</v>
      </c>
      <c r="Y41" s="47">
        <v>232</v>
      </c>
      <c r="AA41" s="46">
        <v>20</v>
      </c>
      <c r="AB41" s="61">
        <f t="shared" si="5"/>
        <v>0</v>
      </c>
      <c r="AC41" s="46">
        <v>0.15</v>
      </c>
      <c r="AD41" s="60" t="e">
        <f>#REF!-AC41</f>
        <v>#REF!</v>
      </c>
      <c r="AE41" s="46" t="s">
        <v>9</v>
      </c>
    </row>
    <row r="42" spans="1:31" ht="15" x14ac:dyDescent="0.2">
      <c r="A42" s="63" t="s">
        <v>569</v>
      </c>
      <c r="B42" s="63" t="s">
        <v>845</v>
      </c>
      <c r="C42" s="63">
        <v>10</v>
      </c>
      <c r="D42" s="63">
        <v>0.5</v>
      </c>
      <c r="E42" s="63">
        <v>250</v>
      </c>
      <c r="F42" s="63">
        <v>200</v>
      </c>
      <c r="G42" s="52">
        <v>1.5</v>
      </c>
      <c r="H42" s="54">
        <v>0.18</v>
      </c>
      <c r="I42" s="54" t="s">
        <v>1001</v>
      </c>
      <c r="J42" s="138">
        <f>VLOOKUP($A42,'2019 Stds Ltg Table'!$B$4:$G$85,2,0)</f>
        <v>1.1000000000000001</v>
      </c>
      <c r="K42" s="162">
        <f>VLOOKUP($A42,'2019 Stds Ltg Table'!$B$4:$G$85,3,0)</f>
        <v>0</v>
      </c>
      <c r="L42" s="138">
        <f>VLOOKUP($A42,'2019 Stds Ltg Table'!$B$4:$G$85,4,0)</f>
        <v>0</v>
      </c>
      <c r="M42" s="162">
        <f>VLOOKUP($A42,'2019 Stds Ltg Table'!$B$4:$G$85,5,0)</f>
        <v>0</v>
      </c>
      <c r="N42" s="138">
        <f>VLOOKUP($A42,'2019 Stds Ltg Table'!$B$4:$G$85,6,0)</f>
        <v>0</v>
      </c>
      <c r="O42" s="67">
        <v>150</v>
      </c>
      <c r="P42" s="67">
        <v>150</v>
      </c>
      <c r="Q42" s="89">
        <v>0</v>
      </c>
      <c r="R42" s="89">
        <v>0</v>
      </c>
      <c r="S42" s="64">
        <v>200</v>
      </c>
      <c r="T42" s="48">
        <v>300</v>
      </c>
      <c r="U42" s="47">
        <v>1</v>
      </c>
      <c r="V42" s="47">
        <v>4</v>
      </c>
      <c r="W42" s="47" t="s">
        <v>58</v>
      </c>
      <c r="X42" s="47">
        <v>1</v>
      </c>
      <c r="Y42" s="47">
        <v>233</v>
      </c>
      <c r="AA42" s="46">
        <v>10</v>
      </c>
      <c r="AB42" s="61">
        <f t="shared" si="5"/>
        <v>0</v>
      </c>
      <c r="AC42" s="46">
        <v>0.15</v>
      </c>
      <c r="AD42" s="60" t="e">
        <f>#REF!-AC42</f>
        <v>#REF!</v>
      </c>
      <c r="AE42" s="63" t="s">
        <v>10</v>
      </c>
    </row>
    <row r="43" spans="1:31" ht="15" x14ac:dyDescent="0.2">
      <c r="A43" s="63" t="s">
        <v>571</v>
      </c>
      <c r="B43" s="63" t="s">
        <v>810</v>
      </c>
      <c r="C43" s="63">
        <v>20</v>
      </c>
      <c r="D43" s="63">
        <v>0.5</v>
      </c>
      <c r="E43" s="63">
        <v>255</v>
      </c>
      <c r="F43" s="63">
        <v>475</v>
      </c>
      <c r="G43" s="52">
        <v>0.5</v>
      </c>
      <c r="H43" s="54">
        <v>0.57799999999999996</v>
      </c>
      <c r="I43" s="54" t="s">
        <v>1000</v>
      </c>
      <c r="J43" s="138">
        <f>VLOOKUP($A43,'2019 Stds Ltg Table'!$B$4:$G$85,2,0)</f>
        <v>0.45</v>
      </c>
      <c r="K43" s="162">
        <f>VLOOKUP($A43,'2019 Stds Ltg Table'!$B$4:$G$85,3,0)</f>
        <v>0</v>
      </c>
      <c r="L43" s="138">
        <f>VLOOKUP($A43,'2019 Stds Ltg Table'!$B$4:$G$85,4,0)</f>
        <v>0</v>
      </c>
      <c r="M43" s="162">
        <f>VLOOKUP($A43,'2019 Stds Ltg Table'!$B$4:$G$85,5,0)</f>
        <v>0</v>
      </c>
      <c r="N43" s="138">
        <f>VLOOKUP($A43,'2019 Stds Ltg Table'!$B$4:$G$85,6,0)</f>
        <v>0</v>
      </c>
      <c r="O43" s="67">
        <v>8760</v>
      </c>
      <c r="P43" s="67">
        <v>8760</v>
      </c>
      <c r="Q43" s="51">
        <v>0</v>
      </c>
      <c r="R43" s="89">
        <v>0</v>
      </c>
      <c r="S43" s="64">
        <v>20</v>
      </c>
      <c r="T43" s="48">
        <v>200</v>
      </c>
      <c r="U43" s="47">
        <v>1</v>
      </c>
      <c r="V43" s="47">
        <v>4</v>
      </c>
      <c r="W43" s="47" t="s">
        <v>55</v>
      </c>
      <c r="X43" s="47">
        <v>1</v>
      </c>
      <c r="Y43" s="47">
        <v>234</v>
      </c>
      <c r="AA43" s="46">
        <v>20</v>
      </c>
      <c r="AB43" s="61">
        <f t="shared" si="5"/>
        <v>0</v>
      </c>
      <c r="AC43" s="46">
        <v>0.15</v>
      </c>
      <c r="AD43" s="60" t="e">
        <f>#REF!-AC43</f>
        <v>#REF!</v>
      </c>
      <c r="AE43" s="63" t="s">
        <v>13</v>
      </c>
    </row>
    <row r="44" spans="1:31" ht="15" x14ac:dyDescent="0.2">
      <c r="A44" s="46" t="s">
        <v>572</v>
      </c>
      <c r="B44" s="46" t="s">
        <v>771</v>
      </c>
      <c r="C44" s="63">
        <v>66.666666666666671</v>
      </c>
      <c r="D44" s="63">
        <v>0.5</v>
      </c>
      <c r="E44" s="63">
        <v>275</v>
      </c>
      <c r="F44" s="63">
        <v>275</v>
      </c>
      <c r="G44" s="52">
        <v>1</v>
      </c>
      <c r="H44" s="54">
        <v>0.09</v>
      </c>
      <c r="I44" s="54" t="s">
        <v>1000</v>
      </c>
      <c r="J44" s="138">
        <f>VLOOKUP($A44,'2019 Stds Ltg Table'!$B$4:$G$85,2,0)</f>
        <v>0.65</v>
      </c>
      <c r="K44" s="162" t="str">
        <f>VLOOKUP($A44,'2019 Stds Ltg Table'!$B$4:$G$85,3,0)</f>
        <v>Ornamental</v>
      </c>
      <c r="L44" s="138">
        <f>VLOOKUP($A44,'2019 Stds Ltg Table'!$B$4:$G$85,4,0)</f>
        <v>0.3</v>
      </c>
      <c r="M44" s="162">
        <f>VLOOKUP($A44,'2019 Stds Ltg Table'!$B$4:$G$85,5,0)</f>
        <v>0</v>
      </c>
      <c r="N44" s="138">
        <f>VLOOKUP($A44,'2019 Stds Ltg Table'!$B$4:$G$85,6,0)</f>
        <v>0</v>
      </c>
      <c r="O44" s="67">
        <v>150</v>
      </c>
      <c r="P44" s="67">
        <v>150</v>
      </c>
      <c r="Q44" s="89">
        <v>0</v>
      </c>
      <c r="R44" s="89">
        <v>0</v>
      </c>
      <c r="S44" s="64">
        <v>40</v>
      </c>
      <c r="T44" s="48">
        <v>300</v>
      </c>
      <c r="U44" s="47">
        <v>1.5</v>
      </c>
      <c r="V44" s="47">
        <v>2</v>
      </c>
      <c r="W44" s="47" t="s">
        <v>55</v>
      </c>
      <c r="X44" s="47">
        <v>1</v>
      </c>
      <c r="Y44" s="47">
        <v>235</v>
      </c>
      <c r="AA44" s="46">
        <v>67</v>
      </c>
      <c r="AB44" s="61">
        <f t="shared" si="5"/>
        <v>-0.3333333333333286</v>
      </c>
      <c r="AC44" s="46">
        <v>0.5</v>
      </c>
      <c r="AD44" s="60" t="e">
        <f>#REF!-AC44</f>
        <v>#REF!</v>
      </c>
      <c r="AE44" s="46" t="s">
        <v>508</v>
      </c>
    </row>
    <row r="45" spans="1:31" ht="15" x14ac:dyDescent="0.2">
      <c r="A45" s="46" t="s">
        <v>570</v>
      </c>
      <c r="B45" s="46" t="s">
        <v>782</v>
      </c>
      <c r="C45" s="63">
        <v>66.666666666666671</v>
      </c>
      <c r="D45" s="63">
        <v>0.5</v>
      </c>
      <c r="E45" s="63">
        <v>250</v>
      </c>
      <c r="F45" s="63">
        <v>250</v>
      </c>
      <c r="G45" s="52">
        <v>0.5</v>
      </c>
      <c r="H45" s="54">
        <v>0.09</v>
      </c>
      <c r="I45" s="54" t="s">
        <v>1001</v>
      </c>
      <c r="J45" s="138">
        <f>VLOOKUP($A45,'2019 Stds Ltg Table'!$B$4:$G$85,2,0)</f>
        <v>0.85</v>
      </c>
      <c r="K45" s="162" t="str">
        <f>VLOOKUP($A45,'2019 Stds Ltg Table'!$B$4:$G$85,3,0)</f>
        <v>Ornamental</v>
      </c>
      <c r="L45" s="138">
        <f>VLOOKUP($A45,'2019 Stds Ltg Table'!$B$4:$G$85,4,0)</f>
        <v>0.3</v>
      </c>
      <c r="M45" s="162">
        <f>VLOOKUP($A45,'2019 Stds Ltg Table'!$B$4:$G$85,5,0)</f>
        <v>0</v>
      </c>
      <c r="N45" s="138">
        <f>VLOOKUP($A45,'2019 Stds Ltg Table'!$B$4:$G$85,6,0)</f>
        <v>0</v>
      </c>
      <c r="O45" s="67">
        <v>150</v>
      </c>
      <c r="P45" s="67">
        <v>150</v>
      </c>
      <c r="Q45" s="51">
        <v>0</v>
      </c>
      <c r="R45" s="89">
        <v>0</v>
      </c>
      <c r="S45" s="64">
        <v>50</v>
      </c>
      <c r="T45" s="48">
        <v>200</v>
      </c>
      <c r="U45" s="47">
        <v>1.5</v>
      </c>
      <c r="V45" s="47">
        <v>2</v>
      </c>
      <c r="W45" s="47" t="s">
        <v>55</v>
      </c>
      <c r="X45" s="47">
        <v>1</v>
      </c>
      <c r="Y45" s="47">
        <v>236</v>
      </c>
      <c r="Z45" s="46" t="s">
        <v>521</v>
      </c>
      <c r="AA45" s="46">
        <v>10</v>
      </c>
      <c r="AB45" s="61">
        <f t="shared" si="5"/>
        <v>56.666666666666671</v>
      </c>
      <c r="AC45" s="46">
        <v>0.15</v>
      </c>
      <c r="AD45" s="60" t="e">
        <f>#REF!-AC45</f>
        <v>#REF!</v>
      </c>
      <c r="AE45" s="46" t="s">
        <v>12</v>
      </c>
    </row>
    <row r="46" spans="1:31" ht="15" x14ac:dyDescent="0.2">
      <c r="A46" s="46" t="s">
        <v>562</v>
      </c>
      <c r="B46" s="46" t="s">
        <v>847</v>
      </c>
      <c r="C46" s="63">
        <v>66.666666666666671</v>
      </c>
      <c r="D46" s="63">
        <v>0.5</v>
      </c>
      <c r="E46" s="63">
        <v>250</v>
      </c>
      <c r="F46" s="63">
        <v>250</v>
      </c>
      <c r="G46" s="52">
        <v>1.5</v>
      </c>
      <c r="H46" s="54">
        <v>0.09</v>
      </c>
      <c r="I46" s="54" t="s">
        <v>1001</v>
      </c>
      <c r="J46" s="138">
        <f>VLOOKUP($A46,'2019 Stds Ltg Table'!$B$4:$G$85,2,0)</f>
        <v>0.6</v>
      </c>
      <c r="K46" s="162" t="str">
        <f>VLOOKUP($A46,'2019 Stds Ltg Table'!$B$4:$G$85,3,0)</f>
        <v>Accent, display and feature (Note 3)</v>
      </c>
      <c r="L46" s="138">
        <f>VLOOKUP($A46,'2019 Stds Ltg Table'!$B$4:$G$85,4,0)</f>
        <v>0.5</v>
      </c>
      <c r="M46" s="162">
        <f>VLOOKUP($A46,'2019 Stds Ltg Table'!$B$4:$G$85,5,0)</f>
        <v>0</v>
      </c>
      <c r="N46" s="138">
        <f>VLOOKUP($A46,'2019 Stds Ltg Table'!$B$4:$G$85,6,0)</f>
        <v>0</v>
      </c>
      <c r="O46" s="67">
        <v>150</v>
      </c>
      <c r="P46" s="67">
        <v>150</v>
      </c>
      <c r="Q46" s="89">
        <v>0</v>
      </c>
      <c r="R46" s="89">
        <v>0</v>
      </c>
      <c r="S46" s="64">
        <v>150</v>
      </c>
      <c r="T46" s="48">
        <v>500</v>
      </c>
      <c r="U46" s="47">
        <v>1.5</v>
      </c>
      <c r="V46" s="47">
        <v>2</v>
      </c>
      <c r="W46" s="47" t="s">
        <v>55</v>
      </c>
      <c r="X46" s="47">
        <v>1</v>
      </c>
      <c r="Y46" s="47">
        <v>237</v>
      </c>
      <c r="AA46" s="46">
        <v>67</v>
      </c>
      <c r="AB46" s="61">
        <f t="shared" si="5"/>
        <v>-0.3333333333333286</v>
      </c>
      <c r="AC46" s="46">
        <v>0.5</v>
      </c>
      <c r="AD46" s="60" t="e">
        <f>#REF!-AC46</f>
        <v>#REF!</v>
      </c>
      <c r="AE46" s="46" t="s">
        <v>507</v>
      </c>
    </row>
    <row r="47" spans="1:31" ht="15" x14ac:dyDescent="0.2">
      <c r="A47" s="46" t="s">
        <v>563</v>
      </c>
      <c r="B47" s="46" t="s">
        <v>790</v>
      </c>
      <c r="C47" s="63">
        <v>10</v>
      </c>
      <c r="D47" s="63">
        <f>D46</f>
        <v>0.5</v>
      </c>
      <c r="E47" s="63">
        <f>E46</f>
        <v>250</v>
      </c>
      <c r="F47" s="63">
        <f>F46</f>
        <v>250</v>
      </c>
      <c r="G47" s="52">
        <f>G46</f>
        <v>1.5</v>
      </c>
      <c r="H47" s="54">
        <v>0.18</v>
      </c>
      <c r="I47" s="54" t="s">
        <v>1001</v>
      </c>
      <c r="J47" s="138">
        <f>VLOOKUP($A47,'2019 Stds Ltg Table'!$B$4:$G$85,2,0)</f>
        <v>0.75</v>
      </c>
      <c r="K47" s="162" t="str">
        <f>VLOOKUP($A47,'2019 Stds Ltg Table'!$B$4:$G$85,3,0)</f>
        <v>Detailed Task Work (Note 7)</v>
      </c>
      <c r="L47" s="138">
        <f>VLOOKUP($A47,'2019 Stds Ltg Table'!$B$4:$G$85,4,0)</f>
        <v>0.2</v>
      </c>
      <c r="M47" s="162">
        <f>VLOOKUP($A47,'2019 Stds Ltg Table'!$B$4:$G$85,5,0)</f>
        <v>0</v>
      </c>
      <c r="N47" s="138">
        <f>VLOOKUP($A47,'2019 Stds Ltg Table'!$B$4:$G$85,6,0)</f>
        <v>0</v>
      </c>
      <c r="O47" s="67">
        <f>O46</f>
        <v>150</v>
      </c>
      <c r="P47" s="67">
        <f>P46</f>
        <v>150</v>
      </c>
      <c r="Q47" s="89">
        <v>0</v>
      </c>
      <c r="R47" s="89">
        <v>0</v>
      </c>
      <c r="S47" s="64">
        <f>S46</f>
        <v>150</v>
      </c>
      <c r="T47" s="48">
        <f>T46</f>
        <v>500</v>
      </c>
      <c r="U47" s="47">
        <f>U46</f>
        <v>1.5</v>
      </c>
      <c r="V47" s="47">
        <f>V46</f>
        <v>2</v>
      </c>
      <c r="W47" s="47" t="s">
        <v>55</v>
      </c>
      <c r="X47" s="47">
        <v>1</v>
      </c>
      <c r="Y47" s="47">
        <v>238</v>
      </c>
      <c r="AB47" s="61"/>
      <c r="AD47" s="60"/>
    </row>
    <row r="48" spans="1:31" ht="15" x14ac:dyDescent="0.2">
      <c r="A48" s="63" t="s">
        <v>576</v>
      </c>
      <c r="B48" s="63" t="s">
        <v>784</v>
      </c>
      <c r="C48" s="63">
        <v>10</v>
      </c>
      <c r="D48" s="63">
        <v>0.5</v>
      </c>
      <c r="E48" s="63">
        <v>250</v>
      </c>
      <c r="F48" s="63">
        <v>200</v>
      </c>
      <c r="G48" s="52">
        <v>1.5</v>
      </c>
      <c r="H48" s="54">
        <v>0.18</v>
      </c>
      <c r="I48" s="54" t="s">
        <v>1001</v>
      </c>
      <c r="J48" s="138">
        <f>VLOOKUP($A48,'2019 Stds Ltg Table'!$B$4:$G$85,2,0)</f>
        <v>0.7</v>
      </c>
      <c r="K48" s="162" t="str">
        <f>VLOOKUP($A48,'2019 Stds Ltg Table'!$B$4:$G$85,3,0)</f>
        <v>Portable lighting for office areas (Note 6)</v>
      </c>
      <c r="L48" s="138">
        <f>VLOOKUP($A48,'2019 Stds Ltg Table'!$B$4:$G$85,4,0)</f>
        <v>0.2</v>
      </c>
      <c r="M48" s="162">
        <f>VLOOKUP($A48,'2019 Stds Ltg Table'!$B$4:$G$85,5,0)</f>
        <v>0</v>
      </c>
      <c r="N48" s="138">
        <f>VLOOKUP($A48,'2019 Stds Ltg Table'!$B$4:$G$85,6,0)</f>
        <v>0</v>
      </c>
      <c r="O48" s="67">
        <v>150</v>
      </c>
      <c r="P48" s="67">
        <v>150</v>
      </c>
      <c r="Q48" s="89">
        <v>0</v>
      </c>
      <c r="R48" s="89">
        <v>0</v>
      </c>
      <c r="S48" s="64">
        <v>75</v>
      </c>
      <c r="T48" s="48">
        <v>500</v>
      </c>
      <c r="U48" s="47">
        <v>1.5</v>
      </c>
      <c r="V48" s="47">
        <v>2</v>
      </c>
      <c r="W48" s="47" t="s">
        <v>58</v>
      </c>
      <c r="X48" s="47">
        <v>1</v>
      </c>
      <c r="Y48" s="47">
        <v>239</v>
      </c>
      <c r="AA48" s="46">
        <v>10</v>
      </c>
      <c r="AB48" s="61">
        <f>C48-AA48</f>
        <v>0</v>
      </c>
      <c r="AC48" s="46">
        <v>0.15</v>
      </c>
      <c r="AD48" s="60" t="e">
        <f>#REF!-AC48</f>
        <v>#REF!</v>
      </c>
      <c r="AE48" s="63" t="s">
        <v>285</v>
      </c>
    </row>
    <row r="49" spans="1:31" ht="15" x14ac:dyDescent="0.2">
      <c r="A49" s="63" t="s">
        <v>574</v>
      </c>
      <c r="B49" s="63" t="s">
        <v>784</v>
      </c>
      <c r="C49" s="63">
        <v>10</v>
      </c>
      <c r="D49" s="63">
        <v>0.5</v>
      </c>
      <c r="E49" s="63">
        <v>250</v>
      </c>
      <c r="F49" s="63">
        <v>200</v>
      </c>
      <c r="G49" s="52">
        <v>1.5</v>
      </c>
      <c r="H49" s="54">
        <v>0.18</v>
      </c>
      <c r="I49" s="54" t="s">
        <v>1001</v>
      </c>
      <c r="J49" s="138">
        <f>VLOOKUP($A49,'2019 Stds Ltg Table'!$B$4:$G$85,2,0)</f>
        <v>0.65</v>
      </c>
      <c r="K49" s="162" t="str">
        <f>VLOOKUP($A49,'2019 Stds Ltg Table'!$B$4:$G$85,3,0)</f>
        <v>Portable lighting for office areas (Note 6)</v>
      </c>
      <c r="L49" s="138">
        <f>VLOOKUP($A49,'2019 Stds Ltg Table'!$B$4:$G$85,4,0)</f>
        <v>0.2</v>
      </c>
      <c r="M49" s="162">
        <f>VLOOKUP($A49,'2019 Stds Ltg Table'!$B$4:$G$85,5,0)</f>
        <v>0</v>
      </c>
      <c r="N49" s="138">
        <f>VLOOKUP($A49,'2019 Stds Ltg Table'!$B$4:$G$85,6,0)</f>
        <v>0</v>
      </c>
      <c r="O49" s="67">
        <v>150</v>
      </c>
      <c r="P49" s="67">
        <v>150</v>
      </c>
      <c r="Q49" s="89">
        <v>0</v>
      </c>
      <c r="R49" s="89">
        <v>0</v>
      </c>
      <c r="S49" s="64">
        <v>75</v>
      </c>
      <c r="T49" s="48">
        <v>500</v>
      </c>
      <c r="U49" s="47">
        <v>1</v>
      </c>
      <c r="V49" s="47">
        <v>4</v>
      </c>
      <c r="W49" s="47" t="s">
        <v>58</v>
      </c>
      <c r="X49" s="47">
        <v>1</v>
      </c>
      <c r="Y49" s="47">
        <v>240</v>
      </c>
      <c r="AA49" s="46">
        <v>10</v>
      </c>
      <c r="AB49" s="61">
        <f>C49-AA49</f>
        <v>0</v>
      </c>
      <c r="AC49" s="46">
        <v>0.15</v>
      </c>
      <c r="AD49" s="60" t="e">
        <f>#REF!-AC49</f>
        <v>#REF!</v>
      </c>
      <c r="AE49" s="63" t="s">
        <v>284</v>
      </c>
    </row>
    <row r="50" spans="1:31" ht="15" x14ac:dyDescent="0.2">
      <c r="A50" s="63" t="s">
        <v>577</v>
      </c>
      <c r="B50" s="63" t="s">
        <v>784</v>
      </c>
      <c r="C50" s="63">
        <f t="shared" ref="C50:H50" si="6">C49</f>
        <v>10</v>
      </c>
      <c r="D50" s="63">
        <f t="shared" si="6"/>
        <v>0.5</v>
      </c>
      <c r="E50" s="63">
        <f t="shared" si="6"/>
        <v>250</v>
      </c>
      <c r="F50" s="63">
        <f t="shared" si="6"/>
        <v>200</v>
      </c>
      <c r="G50" s="52">
        <f t="shared" si="6"/>
        <v>1.5</v>
      </c>
      <c r="H50" s="54">
        <f t="shared" si="6"/>
        <v>0.18</v>
      </c>
      <c r="I50" s="54" t="s">
        <v>1001</v>
      </c>
      <c r="J50" s="138">
        <f>VLOOKUP($A50,'2019 Stds Ltg Table'!$B$4:$G$85,2,0)</f>
        <v>0.6</v>
      </c>
      <c r="K50" s="162" t="str">
        <f>VLOOKUP($A50,'2019 Stds Ltg Table'!$B$4:$G$85,3,0)</f>
        <v>Portable lighting for office areas (Note 6)</v>
      </c>
      <c r="L50" s="138">
        <f>VLOOKUP($A50,'2019 Stds Ltg Table'!$B$4:$G$85,4,0)</f>
        <v>0.2</v>
      </c>
      <c r="M50" s="162">
        <f>VLOOKUP($A50,'2019 Stds Ltg Table'!$B$4:$G$85,5,0)</f>
        <v>0</v>
      </c>
      <c r="N50" s="138">
        <f>VLOOKUP($A50,'2019 Stds Ltg Table'!$B$4:$G$85,6,0)</f>
        <v>0</v>
      </c>
      <c r="O50" s="67">
        <f>O49</f>
        <v>150</v>
      </c>
      <c r="P50" s="67">
        <f>P49</f>
        <v>150</v>
      </c>
      <c r="Q50" s="89">
        <v>0</v>
      </c>
      <c r="R50" s="89">
        <v>0</v>
      </c>
      <c r="S50" s="64">
        <f>S49</f>
        <v>75</v>
      </c>
      <c r="T50" s="48">
        <f>T49</f>
        <v>500</v>
      </c>
      <c r="U50" s="47">
        <f>U49</f>
        <v>1</v>
      </c>
      <c r="V50" s="47">
        <f>V49</f>
        <v>4</v>
      </c>
      <c r="W50" s="47" t="s">
        <v>58</v>
      </c>
      <c r="X50" s="47">
        <v>1</v>
      </c>
      <c r="Y50" s="47">
        <v>241</v>
      </c>
      <c r="AB50" s="61"/>
      <c r="AD50" s="60"/>
      <c r="AE50" s="63"/>
    </row>
    <row r="51" spans="1:31" ht="15" x14ac:dyDescent="0.2">
      <c r="A51" s="63" t="s">
        <v>582</v>
      </c>
      <c r="B51" s="63" t="s">
        <v>814</v>
      </c>
      <c r="C51" s="63">
        <v>5</v>
      </c>
      <c r="D51" s="63">
        <v>0.5</v>
      </c>
      <c r="E51" s="63">
        <v>250</v>
      </c>
      <c r="F51" s="63">
        <v>200</v>
      </c>
      <c r="G51" s="63">
        <v>0</v>
      </c>
      <c r="H51" s="54">
        <v>0</v>
      </c>
      <c r="I51" s="54" t="s">
        <v>1001</v>
      </c>
      <c r="J51" s="138">
        <f>VLOOKUP($A51,'2019 Stds Ltg Table'!$B$4:$G$85,2,0)</f>
        <v>0.5</v>
      </c>
      <c r="K51" s="162">
        <f>VLOOKUP($A51,'2019 Stds Ltg Table'!$B$4:$G$85,3,0)</f>
        <v>0</v>
      </c>
      <c r="L51" s="138">
        <f>VLOOKUP($A51,'2019 Stds Ltg Table'!$B$4:$G$85,4,0)</f>
        <v>0</v>
      </c>
      <c r="M51" s="162">
        <f>VLOOKUP($A51,'2019 Stds Ltg Table'!$B$4:$G$85,5,0)</f>
        <v>0</v>
      </c>
      <c r="N51" s="138">
        <f>VLOOKUP($A51,'2019 Stds Ltg Table'!$B$4:$G$85,6,0)</f>
        <v>0</v>
      </c>
      <c r="O51" s="67">
        <v>8760</v>
      </c>
      <c r="P51" s="67">
        <v>8760</v>
      </c>
      <c r="Q51" s="89">
        <v>0</v>
      </c>
      <c r="R51" s="89">
        <v>0</v>
      </c>
      <c r="S51" s="64">
        <v>10</v>
      </c>
      <c r="T51" s="48">
        <v>40</v>
      </c>
      <c r="U51" s="47">
        <v>1.5</v>
      </c>
      <c r="V51" s="47">
        <v>2</v>
      </c>
      <c r="W51" s="47" t="s">
        <v>60</v>
      </c>
      <c r="X51" s="47">
        <v>0</v>
      </c>
      <c r="Y51" s="47">
        <v>242</v>
      </c>
      <c r="Z51" s="63" t="s">
        <v>528</v>
      </c>
      <c r="AA51" s="46">
        <v>10</v>
      </c>
      <c r="AB51" s="61">
        <f>C51-AA51</f>
        <v>-5</v>
      </c>
      <c r="AC51" s="46">
        <v>0.75</v>
      </c>
      <c r="AD51" s="60" t="e">
        <f>#REF!-AC51</f>
        <v>#REF!</v>
      </c>
      <c r="AE51" s="63" t="s">
        <v>53</v>
      </c>
    </row>
    <row r="52" spans="1:31" ht="15" x14ac:dyDescent="0.2">
      <c r="A52" s="63" t="s">
        <v>580</v>
      </c>
      <c r="B52" s="63" t="s">
        <v>814</v>
      </c>
      <c r="C52" s="63">
        <v>5</v>
      </c>
      <c r="D52" s="63">
        <v>0.5</v>
      </c>
      <c r="E52" s="63">
        <v>250</v>
      </c>
      <c r="F52" s="63">
        <v>200</v>
      </c>
      <c r="G52" s="63">
        <v>0</v>
      </c>
      <c r="H52" s="54">
        <v>0</v>
      </c>
      <c r="I52" s="54" t="s">
        <v>1001</v>
      </c>
      <c r="J52" s="138">
        <f>VLOOKUP($A52,'2019 Stds Ltg Table'!$B$4:$G$85,2,0)</f>
        <v>0.25</v>
      </c>
      <c r="K52" s="162">
        <f>VLOOKUP($A52,'2019 Stds Ltg Table'!$B$4:$G$85,3,0)</f>
        <v>0</v>
      </c>
      <c r="L52" s="138">
        <f>VLOOKUP($A52,'2019 Stds Ltg Table'!$B$4:$G$85,4,0)</f>
        <v>0</v>
      </c>
      <c r="M52" s="162">
        <f>VLOOKUP($A52,'2019 Stds Ltg Table'!$B$4:$G$85,5,0)</f>
        <v>0</v>
      </c>
      <c r="N52" s="138">
        <f>VLOOKUP($A52,'2019 Stds Ltg Table'!$B$4:$G$85,6,0)</f>
        <v>0</v>
      </c>
      <c r="O52" s="67">
        <v>8760</v>
      </c>
      <c r="P52" s="67">
        <v>8760</v>
      </c>
      <c r="Q52" s="89">
        <v>0</v>
      </c>
      <c r="R52" s="89">
        <v>0</v>
      </c>
      <c r="S52" s="64">
        <v>10</v>
      </c>
      <c r="T52" s="48">
        <v>40</v>
      </c>
      <c r="U52" s="47">
        <v>1.5</v>
      </c>
      <c r="V52" s="47">
        <v>2</v>
      </c>
      <c r="W52" s="47" t="s">
        <v>60</v>
      </c>
      <c r="X52" s="47">
        <v>0</v>
      </c>
      <c r="Y52" s="47">
        <v>243</v>
      </c>
      <c r="Z52" s="63" t="s">
        <v>528</v>
      </c>
      <c r="AA52" s="46">
        <v>10</v>
      </c>
      <c r="AB52" s="61">
        <f>C52-AA52</f>
        <v>-5</v>
      </c>
      <c r="AC52" s="46">
        <v>0.75</v>
      </c>
      <c r="AD52" s="60" t="e">
        <f>#REF!-AC52</f>
        <v>#REF!</v>
      </c>
      <c r="AE52" s="63" t="s">
        <v>283</v>
      </c>
    </row>
    <row r="53" spans="1:31" ht="15" x14ac:dyDescent="0.2">
      <c r="A53" s="63" t="s">
        <v>578</v>
      </c>
      <c r="B53" s="63" t="s">
        <v>814</v>
      </c>
      <c r="C53" s="63">
        <v>5</v>
      </c>
      <c r="D53" s="63">
        <v>0.5</v>
      </c>
      <c r="E53" s="63">
        <v>250</v>
      </c>
      <c r="F53" s="63">
        <v>200</v>
      </c>
      <c r="G53" s="63">
        <v>0</v>
      </c>
      <c r="H53" s="54">
        <v>0</v>
      </c>
      <c r="I53" s="54" t="s">
        <v>1001</v>
      </c>
      <c r="J53" s="138">
        <f>VLOOKUP($A53,'2019 Stds Ltg Table'!$B$4:$G$85,2,0)</f>
        <v>0.1</v>
      </c>
      <c r="K53" s="162" t="str">
        <f>VLOOKUP($A53,'2019 Stds Ltg Table'!$B$4:$G$85,3,0)</f>
        <v>First ATM (W)</v>
      </c>
      <c r="L53" s="138">
        <f>VLOOKUP($A53,'2019 Stds Ltg Table'!$B$4:$G$85,4,0)</f>
        <v>100</v>
      </c>
      <c r="M53" s="162" t="str">
        <f>VLOOKUP($A53,'2019 Stds Ltg Table'!$B$4:$G$85,5,0)</f>
        <v>Additional ATM (50 W each)</v>
      </c>
      <c r="N53" s="138">
        <f>VLOOKUP($A53,'2019 Stds Ltg Table'!$B$4:$G$85,6,0)</f>
        <v>50</v>
      </c>
      <c r="O53" s="67">
        <v>8760</v>
      </c>
      <c r="P53" s="67">
        <v>8760</v>
      </c>
      <c r="Q53" s="89">
        <v>0</v>
      </c>
      <c r="R53" s="89">
        <v>0</v>
      </c>
      <c r="S53" s="64">
        <v>10</v>
      </c>
      <c r="T53" s="48">
        <v>40</v>
      </c>
      <c r="U53" s="47">
        <v>1.5</v>
      </c>
      <c r="V53" s="47">
        <v>2</v>
      </c>
      <c r="W53" s="47" t="s">
        <v>60</v>
      </c>
      <c r="X53" s="47">
        <v>0</v>
      </c>
      <c r="Y53" s="47">
        <v>244</v>
      </c>
      <c r="Z53" s="63" t="s">
        <v>529</v>
      </c>
      <c r="AA53" s="46">
        <v>10</v>
      </c>
      <c r="AB53" s="61">
        <f>C53-AA53</f>
        <v>-5</v>
      </c>
      <c r="AC53" s="46">
        <v>0.75</v>
      </c>
      <c r="AD53" s="60" t="e">
        <f>#REF!-AC53</f>
        <v>#REF!</v>
      </c>
      <c r="AE53" s="63" t="s">
        <v>64</v>
      </c>
    </row>
    <row r="54" spans="1:31" ht="15" x14ac:dyDescent="0.2">
      <c r="A54" s="46" t="s">
        <v>583</v>
      </c>
      <c r="B54" s="63" t="s">
        <v>909</v>
      </c>
      <c r="C54" s="157">
        <v>10</v>
      </c>
      <c r="D54" s="63">
        <f>D57</f>
        <v>0.5</v>
      </c>
      <c r="E54" s="63">
        <f>E57</f>
        <v>250</v>
      </c>
      <c r="F54" s="63">
        <f>F57</f>
        <v>200</v>
      </c>
      <c r="G54" s="52">
        <v>5</v>
      </c>
      <c r="H54" s="54">
        <f>H57</f>
        <v>0.18</v>
      </c>
      <c r="I54" s="54" t="s">
        <v>1001</v>
      </c>
      <c r="J54" s="138">
        <f>VLOOKUP($A54,'2019 Stds Ltg Table'!$B$4:$G$85,2,0)</f>
        <v>1.1000000000000001</v>
      </c>
      <c r="K54" s="162" t="str">
        <f>VLOOKUP($A54,'2019 Stds Ltg Table'!$B$4:$G$85,3,0)</f>
        <v>Specialized Task Work (Note 8)</v>
      </c>
      <c r="L54" s="138">
        <f>VLOOKUP($A54,'2019 Stds Ltg Table'!$B$4:$G$85,4,0)</f>
        <v>0.35</v>
      </c>
      <c r="M54" s="162">
        <f>VLOOKUP($A54,'2019 Stds Ltg Table'!$B$4:$G$85,5,0)</f>
        <v>0</v>
      </c>
      <c r="N54" s="138">
        <f>VLOOKUP($A54,'2019 Stds Ltg Table'!$B$4:$G$85,6,0)</f>
        <v>0</v>
      </c>
      <c r="O54" s="67">
        <f>O57</f>
        <v>150</v>
      </c>
      <c r="P54" s="67">
        <f>P57</f>
        <v>150</v>
      </c>
      <c r="Q54" s="89">
        <v>0</v>
      </c>
      <c r="R54" s="89">
        <v>1</v>
      </c>
      <c r="S54" s="67">
        <f>S57</f>
        <v>100</v>
      </c>
      <c r="T54" s="48">
        <f>T57</f>
        <v>1000</v>
      </c>
      <c r="U54" s="47">
        <f>U57</f>
        <v>1.5</v>
      </c>
      <c r="V54" s="47">
        <f>V57</f>
        <v>2</v>
      </c>
      <c r="W54" s="47" t="s">
        <v>62</v>
      </c>
      <c r="X54" s="47">
        <v>1</v>
      </c>
      <c r="Y54" s="47">
        <v>245</v>
      </c>
      <c r="AA54" s="46">
        <v>33</v>
      </c>
      <c r="AB54" s="61">
        <f>C54-AA54</f>
        <v>-23</v>
      </c>
      <c r="AC54" s="46">
        <v>0.2</v>
      </c>
      <c r="AD54" s="60" t="e">
        <f>#REF!-AC54</f>
        <v>#REF!</v>
      </c>
    </row>
    <row r="55" spans="1:31" ht="15" x14ac:dyDescent="0.2">
      <c r="A55" s="46" t="s">
        <v>510</v>
      </c>
      <c r="B55" s="46" t="s">
        <v>945</v>
      </c>
      <c r="C55" s="63">
        <v>142.85714285714286</v>
      </c>
      <c r="D55" s="63">
        <v>0.5</v>
      </c>
      <c r="E55" s="63">
        <v>245</v>
      </c>
      <c r="F55" s="63">
        <v>105</v>
      </c>
      <c r="G55" s="52">
        <v>0.5</v>
      </c>
      <c r="H55" s="54">
        <v>0.09</v>
      </c>
      <c r="I55" s="54" t="s">
        <v>1001</v>
      </c>
      <c r="J55" s="138">
        <f>VLOOKUP($A55,'2019 Stds Ltg Table'!$B$4:$G$85,2,0)</f>
        <v>0.95</v>
      </c>
      <c r="K55" s="162" t="str">
        <f>VLOOKUP($A55,'2019 Stds Ltg Table'!$B$4:$G$85,3,0)</f>
        <v>Ornamental</v>
      </c>
      <c r="L55" s="138">
        <f>VLOOKUP($A55,'2019 Stds Ltg Table'!$B$4:$G$85,4,0)</f>
        <v>0.3</v>
      </c>
      <c r="M55" s="162">
        <f>VLOOKUP($A55,'2019 Stds Ltg Table'!$B$4:$G$85,5,0)</f>
        <v>0</v>
      </c>
      <c r="N55" s="138">
        <f>VLOOKUP($A55,'2019 Stds Ltg Table'!$B$4:$G$85,6,0)</f>
        <v>0</v>
      </c>
      <c r="O55" s="67">
        <v>150</v>
      </c>
      <c r="P55" s="67">
        <v>150</v>
      </c>
      <c r="Q55" s="89">
        <v>0</v>
      </c>
      <c r="R55" s="89">
        <v>0</v>
      </c>
      <c r="S55" s="64">
        <v>200</v>
      </c>
      <c r="T55" s="48">
        <v>1500</v>
      </c>
      <c r="U55" s="47">
        <v>1.5</v>
      </c>
      <c r="V55" s="47">
        <v>2</v>
      </c>
      <c r="W55" s="47" t="s">
        <v>55</v>
      </c>
      <c r="X55" s="47">
        <v>1</v>
      </c>
      <c r="Y55" s="47">
        <v>246</v>
      </c>
      <c r="AA55" s="46">
        <v>143</v>
      </c>
      <c r="AB55" s="61">
        <f>C55-AA55</f>
        <v>-0.1428571428571388</v>
      </c>
      <c r="AC55" s="46">
        <v>1.07</v>
      </c>
      <c r="AD55" s="60" t="e">
        <f>#REF!-AC55</f>
        <v>#REF!</v>
      </c>
      <c r="AE55" s="46" t="s">
        <v>510</v>
      </c>
    </row>
    <row r="56" spans="1:31" ht="15" x14ac:dyDescent="0.2">
      <c r="A56" s="46" t="s">
        <v>604</v>
      </c>
      <c r="B56" s="63" t="s">
        <v>906</v>
      </c>
      <c r="C56" s="63">
        <v>10</v>
      </c>
      <c r="D56" s="63">
        <v>0.5</v>
      </c>
      <c r="E56" s="63">
        <v>250</v>
      </c>
      <c r="F56" s="63">
        <v>250</v>
      </c>
      <c r="G56" s="52">
        <v>0</v>
      </c>
      <c r="H56" s="54">
        <v>0</v>
      </c>
      <c r="I56" s="54" t="s">
        <v>1000</v>
      </c>
      <c r="J56" s="138">
        <f>VLOOKUP($A56,'2019 Stds Ltg Table'!$B$4:$G$85,2,0)</f>
        <v>0.65</v>
      </c>
      <c r="K56" s="162" t="str">
        <f>VLOOKUP($A56,'2019 Stds Ltg Table'!$B$4:$G$85,3,0)</f>
        <v>Accent, display and feature (Note 3)</v>
      </c>
      <c r="L56" s="138">
        <f>VLOOKUP($A56,'2019 Stds Ltg Table'!$B$4:$G$85,4,0)</f>
        <v>0.2</v>
      </c>
      <c r="M56" s="162" t="str">
        <f>VLOOKUP($A56,'2019 Stds Ltg Table'!$B$4:$G$85,5,0)</f>
        <v>Decorative</v>
      </c>
      <c r="N56" s="138">
        <f>VLOOKUP($A56,'2019 Stds Ltg Table'!$B$4:$G$85,6,0)</f>
        <v>0.15</v>
      </c>
      <c r="O56" s="67">
        <v>8760</v>
      </c>
      <c r="P56" s="67">
        <v>8760</v>
      </c>
      <c r="Q56" s="89">
        <v>0</v>
      </c>
      <c r="R56" s="89">
        <v>0</v>
      </c>
      <c r="S56" s="64">
        <v>50</v>
      </c>
      <c r="T56" s="48">
        <v>100</v>
      </c>
      <c r="U56" s="47">
        <v>1.5</v>
      </c>
      <c r="V56" s="47">
        <v>2</v>
      </c>
      <c r="W56" s="47" t="s">
        <v>58</v>
      </c>
      <c r="X56" s="47">
        <v>1</v>
      </c>
      <c r="Y56" s="47">
        <v>247</v>
      </c>
      <c r="AB56" s="61"/>
      <c r="AD56" s="60"/>
    </row>
    <row r="57" spans="1:31" ht="15" x14ac:dyDescent="0.2">
      <c r="A57" s="46" t="s">
        <v>588</v>
      </c>
      <c r="B57" s="46" t="s">
        <v>1041</v>
      </c>
      <c r="C57" s="63">
        <v>16.6666666666667</v>
      </c>
      <c r="D57" s="63">
        <v>0.5</v>
      </c>
      <c r="E57" s="63">
        <v>250</v>
      </c>
      <c r="F57" s="63">
        <v>200</v>
      </c>
      <c r="G57" s="52">
        <v>1</v>
      </c>
      <c r="H57" s="54">
        <v>0.18</v>
      </c>
      <c r="I57" s="54" t="s">
        <v>1001</v>
      </c>
      <c r="J57" s="138">
        <f>VLOOKUP($A57,'2019 Stds Ltg Table'!$B$4:$G$85,2,0)</f>
        <v>0.6</v>
      </c>
      <c r="K57" s="162" t="str">
        <f>VLOOKUP($A57,'2019 Stds Ltg Table'!$B$4:$G$85,3,0)</f>
        <v>External Illuminated Mirror (Note5)</v>
      </c>
      <c r="L57" s="138">
        <f>VLOOKUP($A57,'2019 Stds Ltg Table'!$B$4:$G$85,4,0)</f>
        <v>40</v>
      </c>
      <c r="M57" s="162" t="str">
        <f>VLOOKUP($A57,'2019 Stds Ltg Table'!$B$4:$G$85,5,0)</f>
        <v>Internal Illuminated Mirror (Note 5)</v>
      </c>
      <c r="N57" s="138">
        <f>VLOOKUP($A57,'2019 Stds Ltg Table'!$B$4:$G$85,6,0)</f>
        <v>120</v>
      </c>
      <c r="O57" s="67">
        <v>150</v>
      </c>
      <c r="P57" s="67">
        <v>150</v>
      </c>
      <c r="Q57" s="89">
        <v>0</v>
      </c>
      <c r="R57" s="89">
        <v>0</v>
      </c>
      <c r="S57" s="64">
        <v>100</v>
      </c>
      <c r="T57" s="48">
        <v>1000</v>
      </c>
      <c r="U57" s="47">
        <v>1.5</v>
      </c>
      <c r="V57" s="47">
        <v>2</v>
      </c>
      <c r="W57" s="47" t="s">
        <v>62</v>
      </c>
      <c r="X57" s="47">
        <v>1</v>
      </c>
      <c r="Y57" s="47">
        <v>248</v>
      </c>
      <c r="AB57" s="61"/>
      <c r="AD57" s="60"/>
      <c r="AE57" s="46" t="s">
        <v>511</v>
      </c>
    </row>
    <row r="58" spans="1:31" ht="15" x14ac:dyDescent="0.2">
      <c r="A58" s="46" t="s">
        <v>585</v>
      </c>
      <c r="B58" s="46" t="s">
        <v>801</v>
      </c>
      <c r="C58" s="157">
        <f t="shared" ref="C58:H58" si="7">C57</f>
        <v>16.6666666666667</v>
      </c>
      <c r="D58" s="63">
        <f t="shared" si="7"/>
        <v>0.5</v>
      </c>
      <c r="E58" s="63">
        <f t="shared" si="7"/>
        <v>250</v>
      </c>
      <c r="F58" s="63">
        <f t="shared" si="7"/>
        <v>200</v>
      </c>
      <c r="G58" s="52">
        <f t="shared" si="7"/>
        <v>1</v>
      </c>
      <c r="H58" s="54">
        <f t="shared" si="7"/>
        <v>0.18</v>
      </c>
      <c r="I58" s="54" t="s">
        <v>1000</v>
      </c>
      <c r="J58" s="138">
        <f>VLOOKUP($A58,'2019 Stds Ltg Table'!$B$4:$G$85,2,0)</f>
        <v>1.05</v>
      </c>
      <c r="K58" s="162" t="str">
        <f>VLOOKUP($A58,'2019 Stds Ltg Table'!$B$4:$G$85,3,0)</f>
        <v>Accent, display and feature (Note 3)</v>
      </c>
      <c r="L58" s="138">
        <f>VLOOKUP($A58,'2019 Stds Ltg Table'!$B$4:$G$85,4,0)</f>
        <v>0.2</v>
      </c>
      <c r="M58" s="162" t="str">
        <f>VLOOKUP($A58,'2019 Stds Ltg Table'!$B$4:$G$85,5,0)</f>
        <v>Decorative</v>
      </c>
      <c r="N58" s="138">
        <f>VLOOKUP($A58,'2019 Stds Ltg Table'!$B$4:$G$85,6,0)</f>
        <v>0.15</v>
      </c>
      <c r="O58" s="67">
        <f>O57</f>
        <v>150</v>
      </c>
      <c r="P58" s="67">
        <f>P57</f>
        <v>150</v>
      </c>
      <c r="Q58" s="89">
        <v>0</v>
      </c>
      <c r="R58" s="89">
        <f>R9/2</f>
        <v>5</v>
      </c>
      <c r="S58" s="64">
        <f>S57</f>
        <v>100</v>
      </c>
      <c r="T58" s="48">
        <f>T57</f>
        <v>1000</v>
      </c>
      <c r="U58" s="47">
        <f>U57</f>
        <v>1.5</v>
      </c>
      <c r="V58" s="47">
        <f>V57</f>
        <v>2</v>
      </c>
      <c r="W58" s="47" t="s">
        <v>62</v>
      </c>
      <c r="X58" s="47">
        <v>1</v>
      </c>
      <c r="Y58" s="47">
        <v>249</v>
      </c>
      <c r="AB58" s="61"/>
      <c r="AD58" s="60"/>
    </row>
    <row r="59" spans="1:31" ht="15" x14ac:dyDescent="0.2">
      <c r="A59" s="46" t="s">
        <v>587</v>
      </c>
      <c r="B59" s="46" t="s">
        <v>1041</v>
      </c>
      <c r="C59" s="157">
        <f t="shared" ref="C59:H59" si="8">C57</f>
        <v>16.6666666666667</v>
      </c>
      <c r="D59" s="63">
        <f t="shared" si="8"/>
        <v>0.5</v>
      </c>
      <c r="E59" s="63">
        <f t="shared" si="8"/>
        <v>250</v>
      </c>
      <c r="F59" s="63">
        <f t="shared" si="8"/>
        <v>200</v>
      </c>
      <c r="G59" s="52">
        <f t="shared" si="8"/>
        <v>1</v>
      </c>
      <c r="H59" s="54">
        <f t="shared" si="8"/>
        <v>0.18</v>
      </c>
      <c r="I59" s="54" t="s">
        <v>1001</v>
      </c>
      <c r="J59" s="138">
        <f>VLOOKUP($A59,'2019 Stds Ltg Table'!$B$4:$G$85,2,0)</f>
        <v>1</v>
      </c>
      <c r="K59" s="162" t="str">
        <f>VLOOKUP($A59,'2019 Stds Ltg Table'!$B$4:$G$85,3,0)</f>
        <v>Accent, display and feature (Note 3)</v>
      </c>
      <c r="L59" s="138">
        <f>VLOOKUP($A59,'2019 Stds Ltg Table'!$B$4:$G$85,4,0)</f>
        <v>0.2</v>
      </c>
      <c r="M59" s="162" t="str">
        <f>VLOOKUP($A59,'2019 Stds Ltg Table'!$B$4:$G$85,5,0)</f>
        <v>Decorative</v>
      </c>
      <c r="N59" s="138">
        <f>VLOOKUP($A59,'2019 Stds Ltg Table'!$B$4:$G$85,6,0)</f>
        <v>0.15</v>
      </c>
      <c r="O59" s="67">
        <f>O57</f>
        <v>150</v>
      </c>
      <c r="P59" s="67">
        <f>P57</f>
        <v>150</v>
      </c>
      <c r="Q59" s="89">
        <v>0</v>
      </c>
      <c r="R59" s="89">
        <v>0</v>
      </c>
      <c r="S59" s="64">
        <f>S57</f>
        <v>100</v>
      </c>
      <c r="T59" s="48">
        <f>T57</f>
        <v>1000</v>
      </c>
      <c r="U59" s="47">
        <f>U57</f>
        <v>1.5</v>
      </c>
      <c r="V59" s="47">
        <f>V57</f>
        <v>2</v>
      </c>
      <c r="W59" s="47" t="s">
        <v>62</v>
      </c>
      <c r="X59" s="47">
        <v>1</v>
      </c>
      <c r="Y59" s="47">
        <v>250</v>
      </c>
      <c r="AB59" s="61"/>
      <c r="AD59" s="60"/>
    </row>
    <row r="60" spans="1:31" ht="15" x14ac:dyDescent="0.2">
      <c r="A60" s="46" t="s">
        <v>592</v>
      </c>
      <c r="B60" s="46" t="s">
        <v>841</v>
      </c>
      <c r="C60" s="63">
        <v>10</v>
      </c>
      <c r="D60" s="63">
        <v>0.5</v>
      </c>
      <c r="E60" s="63">
        <v>250</v>
      </c>
      <c r="F60" s="63">
        <v>200</v>
      </c>
      <c r="G60" s="52">
        <v>2</v>
      </c>
      <c r="H60" s="54">
        <v>0.18</v>
      </c>
      <c r="I60" s="54" t="s">
        <v>1000</v>
      </c>
      <c r="J60" s="138">
        <f>VLOOKUP($A60,'2019 Stds Ltg Table'!$B$4:$G$85,2,0)</f>
        <v>1</v>
      </c>
      <c r="K60" s="162" t="str">
        <f>VLOOKUP($A60,'2019 Stds Ltg Table'!$B$4:$G$85,3,0)</f>
        <v>Specialized Task Work (Note 8)</v>
      </c>
      <c r="L60" s="138">
        <f>VLOOKUP($A60,'2019 Stds Ltg Table'!$B$4:$G$85,4,0)</f>
        <v>0.35</v>
      </c>
      <c r="M60" s="162">
        <f>VLOOKUP($A60,'2019 Stds Ltg Table'!$B$4:$G$85,5,0)</f>
        <v>0</v>
      </c>
      <c r="N60" s="138">
        <f>VLOOKUP($A60,'2019 Stds Ltg Table'!$B$4:$G$85,6,0)</f>
        <v>0</v>
      </c>
      <c r="O60" s="67">
        <v>150</v>
      </c>
      <c r="P60" s="67">
        <v>150</v>
      </c>
      <c r="Q60" s="89">
        <v>12.692640000000001</v>
      </c>
      <c r="R60" s="89">
        <v>0.28000000000000003</v>
      </c>
      <c r="S60" s="64">
        <v>500</v>
      </c>
      <c r="T60" s="48">
        <v>1000</v>
      </c>
      <c r="U60" s="47">
        <v>1.5</v>
      </c>
      <c r="V60" s="47">
        <v>2</v>
      </c>
      <c r="W60" s="49" t="s">
        <v>84</v>
      </c>
      <c r="X60" s="49">
        <v>1</v>
      </c>
      <c r="Y60" s="47">
        <v>251</v>
      </c>
      <c r="AA60" s="46">
        <v>10</v>
      </c>
      <c r="AB60" s="61">
        <f>C60-AA60</f>
        <v>0</v>
      </c>
      <c r="AD60" s="60"/>
      <c r="AE60" s="46" t="s">
        <v>7</v>
      </c>
    </row>
    <row r="61" spans="1:31" ht="15" x14ac:dyDescent="0.2">
      <c r="A61" s="63" t="s">
        <v>911</v>
      </c>
      <c r="B61" s="63" t="s">
        <v>852</v>
      </c>
      <c r="C61" s="63">
        <v>80</v>
      </c>
      <c r="D61" s="63">
        <f>D62</f>
        <v>0.5</v>
      </c>
      <c r="E61" s="63">
        <f>E62</f>
        <v>255</v>
      </c>
      <c r="F61" s="63">
        <f>F62</f>
        <v>875</v>
      </c>
      <c r="G61" s="52">
        <f>G62</f>
        <v>0.5</v>
      </c>
      <c r="H61" s="54">
        <f>H62</f>
        <v>0.18</v>
      </c>
      <c r="I61" s="54" t="s">
        <v>1000</v>
      </c>
      <c r="J61" s="138">
        <f>VLOOKUP($A61,'2019 Stds Ltg Table'!$B$4:$G$85,2,0)</f>
        <v>2.25</v>
      </c>
      <c r="K61" s="162">
        <f>VLOOKUP($A61,'2019 Stds Ltg Table'!$B$4:$G$85,3,0)</f>
        <v>0</v>
      </c>
      <c r="L61" s="138">
        <f>VLOOKUP($A61,'2019 Stds Ltg Table'!$B$4:$G$85,4,0)</f>
        <v>0</v>
      </c>
      <c r="M61" s="162">
        <f>VLOOKUP($A61,'2019 Stds Ltg Table'!$B$4:$G$85,5,0)</f>
        <v>0</v>
      </c>
      <c r="N61" s="138">
        <f>VLOOKUP($A61,'2019 Stds Ltg Table'!$B$4:$G$85,6,0)</f>
        <v>0</v>
      </c>
      <c r="O61" s="67">
        <f>O62</f>
        <v>150</v>
      </c>
      <c r="P61" s="67">
        <f>P62</f>
        <v>150</v>
      </c>
      <c r="Q61" s="89">
        <v>0</v>
      </c>
      <c r="R61" s="89">
        <v>0</v>
      </c>
      <c r="S61" s="64">
        <f>S62</f>
        <v>150</v>
      </c>
      <c r="T61" s="48">
        <f>T62</f>
        <v>400</v>
      </c>
      <c r="U61" s="47">
        <f>U62</f>
        <v>1.5</v>
      </c>
      <c r="V61" s="47">
        <f>V62</f>
        <v>2</v>
      </c>
      <c r="W61" s="47" t="s">
        <v>62</v>
      </c>
      <c r="X61" s="47">
        <v>0</v>
      </c>
      <c r="Y61" s="47">
        <v>252</v>
      </c>
      <c r="AB61" s="61"/>
      <c r="AD61" s="60"/>
    </row>
    <row r="62" spans="1:31" ht="15" x14ac:dyDescent="0.2">
      <c r="A62" s="63" t="s">
        <v>912</v>
      </c>
      <c r="B62" s="63" t="s">
        <v>852</v>
      </c>
      <c r="C62" s="63">
        <v>66.666666666666671</v>
      </c>
      <c r="D62" s="63">
        <v>0.5</v>
      </c>
      <c r="E62" s="63">
        <v>255</v>
      </c>
      <c r="F62" s="63">
        <v>875</v>
      </c>
      <c r="G62" s="52">
        <v>0.5</v>
      </c>
      <c r="H62" s="54">
        <v>0.18</v>
      </c>
      <c r="I62" s="54" t="s">
        <v>1000</v>
      </c>
      <c r="J62" s="138">
        <f>VLOOKUP($A62,'2019 Stds Ltg Table'!$B$4:$G$85,2,0)</f>
        <v>1.45</v>
      </c>
      <c r="K62" s="162">
        <f>VLOOKUP($A62,'2019 Stds Ltg Table'!$B$4:$G$85,3,0)</f>
        <v>0</v>
      </c>
      <c r="L62" s="138">
        <f>VLOOKUP($A62,'2019 Stds Ltg Table'!$B$4:$G$85,4,0)</f>
        <v>0</v>
      </c>
      <c r="M62" s="162">
        <f>VLOOKUP($A62,'2019 Stds Ltg Table'!$B$4:$G$85,5,0)</f>
        <v>0</v>
      </c>
      <c r="N62" s="138">
        <f>VLOOKUP($A62,'2019 Stds Ltg Table'!$B$4:$G$85,6,0)</f>
        <v>0</v>
      </c>
      <c r="O62" s="67">
        <v>150</v>
      </c>
      <c r="P62" s="67">
        <v>150</v>
      </c>
      <c r="Q62" s="89">
        <v>0</v>
      </c>
      <c r="R62" s="89">
        <v>0</v>
      </c>
      <c r="S62" s="64">
        <v>150</v>
      </c>
      <c r="T62" s="48">
        <v>400</v>
      </c>
      <c r="U62" s="47">
        <v>1.5</v>
      </c>
      <c r="V62" s="47">
        <v>2</v>
      </c>
      <c r="W62" s="47" t="s">
        <v>62</v>
      </c>
      <c r="X62" s="47">
        <v>0</v>
      </c>
      <c r="Y62" s="47">
        <v>253</v>
      </c>
      <c r="AB62" s="61"/>
      <c r="AD62" s="60"/>
      <c r="AE62" s="46" t="s">
        <v>538</v>
      </c>
    </row>
    <row r="63" spans="1:31" ht="15" x14ac:dyDescent="0.2">
      <c r="A63" s="63" t="s">
        <v>913</v>
      </c>
      <c r="B63" s="63" t="s">
        <v>852</v>
      </c>
      <c r="C63" s="63">
        <v>50</v>
      </c>
      <c r="D63" s="63">
        <f>D62</f>
        <v>0.5</v>
      </c>
      <c r="E63" s="63">
        <f>E62</f>
        <v>255</v>
      </c>
      <c r="F63" s="63">
        <f>F62</f>
        <v>875</v>
      </c>
      <c r="G63" s="52">
        <f>G62</f>
        <v>0.5</v>
      </c>
      <c r="H63" s="54">
        <f>H62</f>
        <v>0.18</v>
      </c>
      <c r="I63" s="54" t="s">
        <v>1000</v>
      </c>
      <c r="J63" s="138">
        <f>VLOOKUP($A63,'2019 Stds Ltg Table'!$B$4:$G$85,2,0)</f>
        <v>1.1000000000000001</v>
      </c>
      <c r="K63" s="162">
        <f>VLOOKUP($A63,'2019 Stds Ltg Table'!$B$4:$G$85,3,0)</f>
        <v>0</v>
      </c>
      <c r="L63" s="138">
        <f>VLOOKUP($A63,'2019 Stds Ltg Table'!$B$4:$G$85,4,0)</f>
        <v>0</v>
      </c>
      <c r="M63" s="162">
        <f>VLOOKUP($A63,'2019 Stds Ltg Table'!$B$4:$G$85,5,0)</f>
        <v>0</v>
      </c>
      <c r="N63" s="138">
        <f>VLOOKUP($A63,'2019 Stds Ltg Table'!$B$4:$G$85,6,0)</f>
        <v>0</v>
      </c>
      <c r="O63" s="67">
        <f>O62</f>
        <v>150</v>
      </c>
      <c r="P63" s="67">
        <f>P62</f>
        <v>150</v>
      </c>
      <c r="Q63" s="89">
        <v>0</v>
      </c>
      <c r="R63" s="89">
        <v>0</v>
      </c>
      <c r="S63" s="64">
        <f>S62</f>
        <v>150</v>
      </c>
      <c r="T63" s="48">
        <f>T62</f>
        <v>400</v>
      </c>
      <c r="U63" s="47">
        <f>U62</f>
        <v>1.5</v>
      </c>
      <c r="V63" s="47">
        <f>V62</f>
        <v>2</v>
      </c>
      <c r="W63" s="47" t="s">
        <v>62</v>
      </c>
      <c r="X63" s="47">
        <v>0</v>
      </c>
      <c r="Y63" s="47">
        <v>254</v>
      </c>
      <c r="AB63" s="61"/>
      <c r="AD63" s="60"/>
      <c r="AE63" s="63"/>
    </row>
    <row r="64" spans="1:31" ht="15" x14ac:dyDescent="0.2">
      <c r="A64" s="63" t="s">
        <v>914</v>
      </c>
      <c r="B64" s="63" t="s">
        <v>852</v>
      </c>
      <c r="C64" s="63">
        <v>20</v>
      </c>
      <c r="D64" s="46">
        <f>D62</f>
        <v>0.5</v>
      </c>
      <c r="E64" s="46">
        <f>E62</f>
        <v>255</v>
      </c>
      <c r="F64" s="46">
        <f>F62</f>
        <v>875</v>
      </c>
      <c r="G64" s="46">
        <v>0.2</v>
      </c>
      <c r="H64" s="158">
        <f>H62*5</f>
        <v>0.89999999999999991</v>
      </c>
      <c r="I64" s="54" t="s">
        <v>1000</v>
      </c>
      <c r="J64" s="138">
        <f>VLOOKUP($A64,'2019 Stds Ltg Table'!$B$4:$G$85,2,0)</f>
        <v>0.75</v>
      </c>
      <c r="K64" s="162">
        <f>VLOOKUP($A64,'2019 Stds Ltg Table'!$B$4:$G$85,3,0)</f>
        <v>0</v>
      </c>
      <c r="L64" s="138">
        <f>VLOOKUP($A64,'2019 Stds Ltg Table'!$B$4:$G$85,4,0)</f>
        <v>0</v>
      </c>
      <c r="M64" s="162">
        <f>VLOOKUP($A64,'2019 Stds Ltg Table'!$B$4:$G$85,5,0)</f>
        <v>0</v>
      </c>
      <c r="N64" s="138">
        <f>VLOOKUP($A64,'2019 Stds Ltg Table'!$B$4:$G$85,6,0)</f>
        <v>0</v>
      </c>
      <c r="O64" s="46">
        <f>O62</f>
        <v>150</v>
      </c>
      <c r="P64" s="46">
        <f>P62</f>
        <v>150</v>
      </c>
      <c r="Q64" s="89">
        <v>0</v>
      </c>
      <c r="R64" s="89">
        <v>0</v>
      </c>
      <c r="S64" s="46">
        <f>S62</f>
        <v>150</v>
      </c>
      <c r="T64" s="48">
        <f>T62</f>
        <v>400</v>
      </c>
      <c r="U64" s="46">
        <f>U62</f>
        <v>1.5</v>
      </c>
      <c r="V64" s="46">
        <f>V62</f>
        <v>2</v>
      </c>
      <c r="W64" s="47" t="s">
        <v>62</v>
      </c>
      <c r="X64" s="47">
        <v>1</v>
      </c>
      <c r="Y64" s="47">
        <v>255</v>
      </c>
    </row>
    <row r="65" spans="1:31" ht="15" x14ac:dyDescent="0.2">
      <c r="A65" s="46" t="s">
        <v>607</v>
      </c>
      <c r="B65" s="46" t="s">
        <v>774</v>
      </c>
      <c r="C65" s="63">
        <v>10</v>
      </c>
      <c r="D65" s="63">
        <v>0.5</v>
      </c>
      <c r="E65" s="63">
        <v>250</v>
      </c>
      <c r="F65" s="63">
        <v>250</v>
      </c>
      <c r="G65" s="52">
        <v>0</v>
      </c>
      <c r="H65" s="54">
        <v>0</v>
      </c>
      <c r="I65" s="54" t="s">
        <v>1001</v>
      </c>
      <c r="J65" s="138">
        <f>VLOOKUP($A65,'2019 Stds Ltg Table'!$B$4:$G$85,2,0)</f>
        <v>0.5</v>
      </c>
      <c r="K65" s="162" t="str">
        <f>VLOOKUP($A65,'2019 Stds Ltg Table'!$B$4:$G$85,3,0)</f>
        <v>Accent, display and feature (Note 3)</v>
      </c>
      <c r="L65" s="138">
        <f>VLOOKUP($A65,'2019 Stds Ltg Table'!$B$4:$G$85,4,0)</f>
        <v>0.2</v>
      </c>
      <c r="M65" s="162" t="str">
        <f>VLOOKUP($A65,'2019 Stds Ltg Table'!$B$4:$G$85,5,0)</f>
        <v>Decorative (Note 4)</v>
      </c>
      <c r="N65" s="138">
        <f>VLOOKUP($A65,'2019 Stds Ltg Table'!$B$4:$G$85,6,0)</f>
        <v>0.15</v>
      </c>
      <c r="O65" s="67">
        <v>8760</v>
      </c>
      <c r="P65" s="67">
        <v>8760</v>
      </c>
      <c r="Q65" s="89">
        <v>0</v>
      </c>
      <c r="R65" s="89">
        <v>0</v>
      </c>
      <c r="S65" s="64">
        <v>50</v>
      </c>
      <c r="T65" s="48">
        <v>100</v>
      </c>
      <c r="U65" s="47">
        <v>1.5</v>
      </c>
      <c r="V65" s="47">
        <v>2</v>
      </c>
      <c r="W65" s="47" t="s">
        <v>58</v>
      </c>
      <c r="X65" s="47">
        <v>1</v>
      </c>
      <c r="Y65" s="47">
        <v>256</v>
      </c>
      <c r="AB65" s="61"/>
      <c r="AD65" s="60"/>
    </row>
    <row r="66" spans="1:31" ht="15" x14ac:dyDescent="0.2">
      <c r="A66" s="63" t="s">
        <v>589</v>
      </c>
      <c r="B66" s="63" t="s">
        <v>844</v>
      </c>
      <c r="C66" s="63">
        <v>142.85714285714286</v>
      </c>
      <c r="D66" s="63">
        <v>0.5</v>
      </c>
      <c r="E66" s="63">
        <v>245</v>
      </c>
      <c r="F66" s="63">
        <v>105</v>
      </c>
      <c r="G66" s="52">
        <v>0.5</v>
      </c>
      <c r="H66" s="54">
        <v>0.09</v>
      </c>
      <c r="I66" s="54" t="s">
        <v>1001</v>
      </c>
      <c r="J66" s="138">
        <f>VLOOKUP($A66,'2019 Stds Ltg Table'!$B$4:$G$85,2,0)</f>
        <v>0.6</v>
      </c>
      <c r="K66" s="162" t="str">
        <f>VLOOKUP($A66,'2019 Stds Ltg Table'!$B$4:$G$85,3,0)</f>
        <v>Ornamental</v>
      </c>
      <c r="L66" s="138">
        <f>VLOOKUP($A66,'2019 Stds Ltg Table'!$B$4:$G$85,4,0)</f>
        <v>0.3</v>
      </c>
      <c r="M66" s="162">
        <f>VLOOKUP($A66,'2019 Stds Ltg Table'!$B$4:$G$85,5,0)</f>
        <v>0</v>
      </c>
      <c r="N66" s="138">
        <f>VLOOKUP($A66,'2019 Stds Ltg Table'!$B$4:$G$85,6,0)</f>
        <v>0</v>
      </c>
      <c r="O66" s="67">
        <v>150</v>
      </c>
      <c r="P66" s="67">
        <v>150</v>
      </c>
      <c r="Q66" s="89">
        <v>0</v>
      </c>
      <c r="R66" s="89">
        <v>0</v>
      </c>
      <c r="S66" s="64">
        <v>2</v>
      </c>
      <c r="T66" s="48">
        <v>50</v>
      </c>
      <c r="U66" s="47">
        <v>1.5</v>
      </c>
      <c r="V66" s="47">
        <v>2</v>
      </c>
      <c r="W66" s="47" t="s">
        <v>55</v>
      </c>
      <c r="X66" s="47">
        <v>1</v>
      </c>
      <c r="Y66" s="47">
        <v>257</v>
      </c>
      <c r="AA66" s="46">
        <v>143</v>
      </c>
      <c r="AB66" s="61">
        <f>C66-AA66</f>
        <v>-0.1428571428571388</v>
      </c>
      <c r="AC66" s="46">
        <v>1.07</v>
      </c>
      <c r="AD66" s="60" t="e">
        <f>#REF!-AC66</f>
        <v>#REF!</v>
      </c>
      <c r="AE66" s="63" t="s">
        <v>512</v>
      </c>
    </row>
    <row r="67" spans="1:31" ht="15" x14ac:dyDescent="0.2">
      <c r="A67" s="63" t="s">
        <v>590</v>
      </c>
      <c r="B67" s="63" t="s">
        <v>856</v>
      </c>
      <c r="C67" s="63">
        <v>142.85714285714286</v>
      </c>
      <c r="D67" s="63">
        <v>0.5</v>
      </c>
      <c r="E67" s="63">
        <v>245</v>
      </c>
      <c r="F67" s="63">
        <v>105</v>
      </c>
      <c r="G67" s="52">
        <v>0.5</v>
      </c>
      <c r="H67" s="54">
        <v>0.09</v>
      </c>
      <c r="I67" s="54" t="s">
        <v>1000</v>
      </c>
      <c r="J67" s="138">
        <f>VLOOKUP($A67,'2019 Stds Ltg Table'!$B$4:$G$85,2,0)</f>
        <v>1</v>
      </c>
      <c r="K67" s="162" t="str">
        <f>VLOOKUP($A67,'2019 Stds Ltg Table'!$B$4:$G$85,3,0)</f>
        <v>Ornamental</v>
      </c>
      <c r="L67" s="138">
        <f>VLOOKUP($A67,'2019 Stds Ltg Table'!$B$4:$G$85,4,0)</f>
        <v>0.3</v>
      </c>
      <c r="M67" s="162">
        <f>VLOOKUP($A67,'2019 Stds Ltg Table'!$B$4:$G$85,5,0)</f>
        <v>0</v>
      </c>
      <c r="N67" s="138">
        <f>VLOOKUP($A67,'2019 Stds Ltg Table'!$B$4:$G$85,6,0)</f>
        <v>0</v>
      </c>
      <c r="O67" s="67">
        <v>150</v>
      </c>
      <c r="P67" s="67">
        <v>150</v>
      </c>
      <c r="Q67" s="89">
        <v>0</v>
      </c>
      <c r="R67" s="89">
        <v>0</v>
      </c>
      <c r="S67" s="64">
        <v>2</v>
      </c>
      <c r="T67" s="48">
        <v>200</v>
      </c>
      <c r="U67" s="47">
        <v>1.5</v>
      </c>
      <c r="V67" s="47">
        <v>2</v>
      </c>
      <c r="W67" s="47" t="s">
        <v>55</v>
      </c>
      <c r="X67" s="47">
        <v>1</v>
      </c>
      <c r="Y67" s="47">
        <v>258</v>
      </c>
      <c r="AA67" s="46">
        <v>143</v>
      </c>
      <c r="AB67" s="61">
        <f>C67-AA67</f>
        <v>-0.1428571428571388</v>
      </c>
      <c r="AC67" s="46">
        <v>1.07</v>
      </c>
      <c r="AD67" s="60" t="e">
        <f>#REF!-AC67</f>
        <v>#REF!</v>
      </c>
      <c r="AE67" s="63" t="s">
        <v>513</v>
      </c>
    </row>
    <row r="68" spans="1:31" ht="15" x14ac:dyDescent="0.2">
      <c r="A68" s="46" t="s">
        <v>605</v>
      </c>
      <c r="B68" s="46" t="s">
        <v>794</v>
      </c>
      <c r="C68" s="63">
        <v>33.333333333333336</v>
      </c>
      <c r="D68" s="63">
        <v>0.5</v>
      </c>
      <c r="E68" s="63">
        <v>250</v>
      </c>
      <c r="F68" s="63">
        <v>250</v>
      </c>
      <c r="G68" s="52">
        <v>0.5</v>
      </c>
      <c r="H68" s="54">
        <v>0.18</v>
      </c>
      <c r="I68" s="54" t="s">
        <v>1001</v>
      </c>
      <c r="J68" s="138">
        <f>VLOOKUP($A68,'2019 Stds Ltg Table'!$B$4:$G$85,2,0)</f>
        <v>0.4</v>
      </c>
      <c r="K68" s="162">
        <f>VLOOKUP($A68,'2019 Stds Ltg Table'!$B$4:$G$85,3,0)</f>
        <v>0</v>
      </c>
      <c r="L68" s="138">
        <f>VLOOKUP($A68,'2019 Stds Ltg Table'!$B$4:$G$85,4,0)</f>
        <v>0</v>
      </c>
      <c r="M68" s="162">
        <f>VLOOKUP($A68,'2019 Stds Ltg Table'!$B$4:$G$85,5,0)</f>
        <v>0</v>
      </c>
      <c r="N68" s="138">
        <f>VLOOKUP($A68,'2019 Stds Ltg Table'!$B$4:$G$85,6,0)</f>
        <v>0</v>
      </c>
      <c r="O68" s="67">
        <v>150</v>
      </c>
      <c r="P68" s="67">
        <v>150</v>
      </c>
      <c r="Q68" s="89">
        <v>0</v>
      </c>
      <c r="R68" s="89">
        <v>0</v>
      </c>
      <c r="S68" s="64">
        <v>50</v>
      </c>
      <c r="T68" s="48">
        <v>500</v>
      </c>
      <c r="U68" s="47">
        <v>1.5</v>
      </c>
      <c r="V68" s="47">
        <v>2</v>
      </c>
      <c r="W68" s="47" t="s">
        <v>55</v>
      </c>
      <c r="X68" s="47">
        <v>0</v>
      </c>
      <c r="Y68" s="47">
        <v>259</v>
      </c>
      <c r="AB68" s="61"/>
      <c r="AD68" s="60"/>
      <c r="AE68" s="46" t="s">
        <v>535</v>
      </c>
    </row>
    <row r="69" spans="1:31" ht="15" x14ac:dyDescent="0.2">
      <c r="A69" s="46" t="s">
        <v>606</v>
      </c>
      <c r="B69" s="46" t="s">
        <v>794</v>
      </c>
      <c r="C69" s="63">
        <v>33.333333333333336</v>
      </c>
      <c r="D69" s="63">
        <v>0.5</v>
      </c>
      <c r="E69" s="63">
        <v>250</v>
      </c>
      <c r="F69" s="63">
        <v>250</v>
      </c>
      <c r="G69" s="52">
        <v>0.5</v>
      </c>
      <c r="H69" s="54">
        <v>0.18</v>
      </c>
      <c r="I69" s="54" t="s">
        <v>1001</v>
      </c>
      <c r="J69" s="138">
        <f>VLOOKUP($A69,'2019 Stds Ltg Table'!$B$4:$G$85,2,0)</f>
        <v>0.45</v>
      </c>
      <c r="K69" s="162" t="str">
        <f>VLOOKUP($A69,'2019 Stds Ltg Table'!$B$4:$G$85,3,0)</f>
        <v>Accent, display and feature (Note 3)</v>
      </c>
      <c r="L69" s="138">
        <f>VLOOKUP($A69,'2019 Stds Ltg Table'!$B$4:$G$85,4,0)</f>
        <v>0.2</v>
      </c>
      <c r="M69" s="162">
        <f>VLOOKUP($A69,'2019 Stds Ltg Table'!$B$4:$G$85,5,0)</f>
        <v>0</v>
      </c>
      <c r="N69" s="138">
        <f>VLOOKUP($A69,'2019 Stds Ltg Table'!$B$4:$G$85,6,0)</f>
        <v>0</v>
      </c>
      <c r="O69" s="67">
        <v>150</v>
      </c>
      <c r="P69" s="67">
        <v>150</v>
      </c>
      <c r="Q69" s="89">
        <v>0</v>
      </c>
      <c r="R69" s="89">
        <v>0</v>
      </c>
      <c r="S69" s="64">
        <v>50</v>
      </c>
      <c r="T69" s="48">
        <v>500</v>
      </c>
      <c r="U69" s="47">
        <v>1.5</v>
      </c>
      <c r="V69" s="47">
        <v>2</v>
      </c>
      <c r="W69" s="47" t="s">
        <v>55</v>
      </c>
      <c r="X69" s="47">
        <v>0</v>
      </c>
      <c r="Y69" s="47">
        <v>260</v>
      </c>
      <c r="AB69" s="61"/>
      <c r="AD69" s="60"/>
      <c r="AE69" s="46" t="s">
        <v>536</v>
      </c>
    </row>
    <row r="70" spans="1:31" ht="15" x14ac:dyDescent="0.2">
      <c r="A70" s="46" t="s">
        <v>539</v>
      </c>
      <c r="B70" s="46" t="s">
        <v>784</v>
      </c>
      <c r="C70" s="63">
        <v>10</v>
      </c>
      <c r="D70" s="63">
        <v>0.5</v>
      </c>
      <c r="E70" s="63">
        <v>250</v>
      </c>
      <c r="F70" s="63">
        <v>200</v>
      </c>
      <c r="G70" s="52">
        <v>1.5</v>
      </c>
      <c r="H70" s="54">
        <v>0.18</v>
      </c>
      <c r="I70" s="54" t="s">
        <v>1001</v>
      </c>
      <c r="J70" s="138">
        <v>0.4</v>
      </c>
      <c r="K70" s="162">
        <f>VLOOKUP($A70,'2019 Stds Ltg Table'!$B$4:$G$85,3,0)</f>
        <v>0</v>
      </c>
      <c r="L70" s="138">
        <f>VLOOKUP($A70,'2019 Stds Ltg Table'!$B$4:$G$85,4,0)</f>
        <v>0</v>
      </c>
      <c r="M70" s="162">
        <f>VLOOKUP($A70,'2019 Stds Ltg Table'!$B$4:$G$85,5,0)</f>
        <v>0</v>
      </c>
      <c r="N70" s="138">
        <f>VLOOKUP($A70,'2019 Stds Ltg Table'!$B$4:$G$85,6,0)</f>
        <v>0</v>
      </c>
      <c r="O70" s="67">
        <v>150</v>
      </c>
      <c r="P70" s="67">
        <v>150</v>
      </c>
      <c r="Q70" s="89">
        <v>0</v>
      </c>
      <c r="R70" s="89">
        <v>0</v>
      </c>
      <c r="S70" s="64">
        <v>75</v>
      </c>
      <c r="T70" s="48">
        <v>500</v>
      </c>
      <c r="U70" s="47">
        <v>1</v>
      </c>
      <c r="V70" s="47">
        <v>4</v>
      </c>
      <c r="W70" s="47" t="s">
        <v>58</v>
      </c>
      <c r="X70" s="47">
        <v>1</v>
      </c>
      <c r="Y70" s="47">
        <v>261</v>
      </c>
      <c r="AB70" s="61"/>
      <c r="AD70" s="60"/>
      <c r="AE70" s="46" t="s">
        <v>539</v>
      </c>
    </row>
    <row r="71" spans="1:31" ht="15" x14ac:dyDescent="0.2">
      <c r="A71" s="46" t="s">
        <v>277</v>
      </c>
      <c r="B71" s="46" t="s">
        <v>131</v>
      </c>
      <c r="C71" s="63">
        <v>0</v>
      </c>
      <c r="D71" s="63">
        <v>0.5</v>
      </c>
      <c r="E71" s="63">
        <v>250</v>
      </c>
      <c r="F71" s="63">
        <v>250</v>
      </c>
      <c r="G71" s="52">
        <v>0</v>
      </c>
      <c r="H71" s="54">
        <v>0</v>
      </c>
      <c r="I71" s="54" t="s">
        <v>1000</v>
      </c>
      <c r="J71" s="138">
        <f>VLOOKUP($A71,'2019 Stds Ltg Table'!$B$4:$G$85,2,0)</f>
        <v>0</v>
      </c>
      <c r="K71" s="162">
        <f>VLOOKUP($A71,'2019 Stds Ltg Table'!$B$4:$G$85,3,0)</f>
        <v>0</v>
      </c>
      <c r="L71" s="138">
        <f>VLOOKUP($A71,'2019 Stds Ltg Table'!$B$4:$G$85,4,0)</f>
        <v>0</v>
      </c>
      <c r="M71" s="162">
        <f>VLOOKUP($A71,'2019 Stds Ltg Table'!$B$4:$G$85,5,0)</f>
        <v>0</v>
      </c>
      <c r="N71" s="138">
        <f>VLOOKUP($A71,'2019 Stds Ltg Table'!$B$4:$G$85,6,0)</f>
        <v>0</v>
      </c>
      <c r="O71" s="67">
        <v>8760</v>
      </c>
      <c r="P71" s="67">
        <v>8760</v>
      </c>
      <c r="Q71" s="89">
        <v>0</v>
      </c>
      <c r="R71" s="89">
        <v>0</v>
      </c>
      <c r="S71" s="64">
        <v>0</v>
      </c>
      <c r="T71" s="48">
        <v>0</v>
      </c>
      <c r="U71" s="47">
        <v>0</v>
      </c>
      <c r="V71" s="47">
        <v>0</v>
      </c>
      <c r="W71" s="49" t="s">
        <v>275</v>
      </c>
      <c r="X71" s="49">
        <v>1</v>
      </c>
      <c r="Y71" s="47">
        <v>262</v>
      </c>
      <c r="Z71" s="63" t="s">
        <v>526</v>
      </c>
      <c r="AA71" s="46">
        <v>0</v>
      </c>
      <c r="AB71" s="61">
        <f>C71-AA71</f>
        <v>0</v>
      </c>
      <c r="AC71" s="46">
        <v>0</v>
      </c>
      <c r="AD71" s="60" t="e">
        <f>#REF!-AC71</f>
        <v>#REF!</v>
      </c>
      <c r="AE71" s="46" t="s">
        <v>277</v>
      </c>
    </row>
    <row r="72" spans="1:31" ht="15" x14ac:dyDescent="0.2">
      <c r="A72" s="63" t="s">
        <v>276</v>
      </c>
      <c r="B72" s="63" t="s">
        <v>131</v>
      </c>
      <c r="C72" s="63">
        <v>0</v>
      </c>
      <c r="D72" s="63">
        <v>0.5</v>
      </c>
      <c r="E72" s="63">
        <v>250</v>
      </c>
      <c r="F72" s="63">
        <v>250</v>
      </c>
      <c r="G72" s="52">
        <v>0</v>
      </c>
      <c r="H72" s="54">
        <v>0</v>
      </c>
      <c r="I72" s="54" t="s">
        <v>1000</v>
      </c>
      <c r="J72" s="138">
        <f>VLOOKUP($A72,'2019 Stds Ltg Table'!$B$4:$G$85,2,0)</f>
        <v>0</v>
      </c>
      <c r="K72" s="162">
        <f>VLOOKUP($A72,'2019 Stds Ltg Table'!$B$4:$G$85,3,0)</f>
        <v>0</v>
      </c>
      <c r="L72" s="138">
        <f>VLOOKUP($A72,'2019 Stds Ltg Table'!$B$4:$G$85,4,0)</f>
        <v>0</v>
      </c>
      <c r="M72" s="162">
        <f>VLOOKUP($A72,'2019 Stds Ltg Table'!$B$4:$G$85,5,0)</f>
        <v>0</v>
      </c>
      <c r="N72" s="138">
        <f>VLOOKUP($A72,'2019 Stds Ltg Table'!$B$4:$G$85,6,0)</f>
        <v>0</v>
      </c>
      <c r="O72" s="67">
        <v>8760</v>
      </c>
      <c r="P72" s="67">
        <v>8760</v>
      </c>
      <c r="Q72" s="89">
        <v>0</v>
      </c>
      <c r="R72" s="89">
        <v>0</v>
      </c>
      <c r="S72" s="64">
        <v>0</v>
      </c>
      <c r="T72" s="48">
        <v>0</v>
      </c>
      <c r="U72" s="47">
        <v>0</v>
      </c>
      <c r="V72" s="47">
        <v>0</v>
      </c>
      <c r="W72" s="49" t="s">
        <v>275</v>
      </c>
      <c r="X72" s="49">
        <v>1</v>
      </c>
      <c r="Y72" s="47">
        <v>263</v>
      </c>
      <c r="Z72" s="63" t="s">
        <v>526</v>
      </c>
      <c r="AA72" s="46">
        <v>0</v>
      </c>
      <c r="AB72" s="61">
        <f>C72-AA72</f>
        <v>0</v>
      </c>
      <c r="AC72" s="46">
        <v>0</v>
      </c>
      <c r="AD72" s="60" t="e">
        <f>#REF!-AC72</f>
        <v>#REF!</v>
      </c>
      <c r="AE72" s="63" t="s">
        <v>276</v>
      </c>
    </row>
    <row r="73" spans="1:31" ht="15" x14ac:dyDescent="0.2">
      <c r="A73" s="63" t="s">
        <v>609</v>
      </c>
      <c r="B73" s="63" t="s">
        <v>773</v>
      </c>
      <c r="C73" s="63">
        <v>10</v>
      </c>
      <c r="D73" s="63">
        <v>0.5</v>
      </c>
      <c r="E73" s="63">
        <v>250</v>
      </c>
      <c r="F73" s="63">
        <v>200</v>
      </c>
      <c r="G73" s="52">
        <v>1.5</v>
      </c>
      <c r="H73" s="54">
        <v>0.18</v>
      </c>
      <c r="I73" s="54" t="s">
        <v>1001</v>
      </c>
      <c r="J73" s="138">
        <f>VLOOKUP($A73,'2019 Stds Ltg Table'!$B$4:$G$85,2,0)</f>
        <v>0.9</v>
      </c>
      <c r="K73" s="162" t="str">
        <f>VLOOKUP($A73,'2019 Stds Ltg Table'!$B$4:$G$85,3,0)</f>
        <v>Videoconferencing</v>
      </c>
      <c r="L73" s="138">
        <f>VLOOKUP($A73,'2019 Stds Ltg Table'!$B$4:$G$85,4,0)</f>
        <v>1</v>
      </c>
      <c r="M73" s="162">
        <f>VLOOKUP($A73,'2019 Stds Ltg Table'!$B$4:$G$85,5,0)</f>
        <v>0</v>
      </c>
      <c r="N73" s="138">
        <f>VLOOKUP($A73,'2019 Stds Ltg Table'!$B$4:$G$85,6,0)</f>
        <v>0</v>
      </c>
      <c r="O73" s="67">
        <v>150</v>
      </c>
      <c r="P73" s="67">
        <v>150</v>
      </c>
      <c r="Q73" s="89">
        <v>0</v>
      </c>
      <c r="R73" s="89">
        <v>0</v>
      </c>
      <c r="S73" s="64">
        <v>300</v>
      </c>
      <c r="T73" s="48">
        <v>300</v>
      </c>
      <c r="U73" s="47">
        <v>1.5</v>
      </c>
      <c r="V73" s="47">
        <v>2</v>
      </c>
      <c r="W73" s="47" t="s">
        <v>58</v>
      </c>
      <c r="X73" s="47">
        <v>1</v>
      </c>
      <c r="Y73" s="47">
        <v>264</v>
      </c>
      <c r="AA73" s="46">
        <v>10</v>
      </c>
      <c r="AB73" s="61">
        <f>C73-AA73</f>
        <v>0</v>
      </c>
      <c r="AC73" s="46">
        <v>0.15</v>
      </c>
      <c r="AD73" s="60" t="e">
        <f>#REF!-AC73</f>
        <v>#REF!</v>
      </c>
      <c r="AE73" s="63" t="s">
        <v>609</v>
      </c>
    </row>
    <row r="74" spans="1:31" ht="15" x14ac:dyDescent="0.2">
      <c r="A74" s="142" t="s">
        <v>615</v>
      </c>
      <c r="B74" s="142" t="s">
        <v>774</v>
      </c>
      <c r="C74" s="143">
        <v>10</v>
      </c>
      <c r="D74" s="143">
        <v>0.5</v>
      </c>
      <c r="E74" s="143">
        <v>250</v>
      </c>
      <c r="F74" s="143">
        <v>250</v>
      </c>
      <c r="G74" s="144">
        <v>0</v>
      </c>
      <c r="H74" s="145">
        <v>0</v>
      </c>
      <c r="I74" s="145" t="s">
        <v>1001</v>
      </c>
      <c r="J74" s="138">
        <f>VLOOKUP($A74,'2019 Stds Ltg Table'!$B$4:$G$85,2,0)</f>
        <v>0.8</v>
      </c>
      <c r="K74" s="162" t="str">
        <f>VLOOKUP($A74,'2019 Stds Ltg Table'!$B$4:$G$85,3,0)</f>
        <v>Decorative (Note 4)</v>
      </c>
      <c r="L74" s="138">
        <f>VLOOKUP($A74,'2019 Stds Ltg Table'!$B$4:$G$85,4,0)</f>
        <v>0.15</v>
      </c>
      <c r="M74" s="162">
        <f>VLOOKUP($A74,'2019 Stds Ltg Table'!$B$4:$G$85,5,0)</f>
        <v>0</v>
      </c>
      <c r="N74" s="138">
        <f>VLOOKUP($A74,'2019 Stds Ltg Table'!$B$4:$G$85,6,0)</f>
        <v>0</v>
      </c>
      <c r="O74" s="146">
        <v>150</v>
      </c>
      <c r="P74" s="146">
        <v>150</v>
      </c>
      <c r="Q74" s="148">
        <v>0</v>
      </c>
      <c r="R74" s="148">
        <v>0</v>
      </c>
      <c r="S74" s="149">
        <v>50</v>
      </c>
      <c r="T74" s="150">
        <v>100</v>
      </c>
      <c r="U74" s="151">
        <v>1.5</v>
      </c>
      <c r="V74" s="151">
        <v>2</v>
      </c>
      <c r="W74" s="151" t="s">
        <v>58</v>
      </c>
      <c r="X74" s="151">
        <v>1</v>
      </c>
      <c r="Y74" s="151">
        <v>269</v>
      </c>
      <c r="Z74" s="155"/>
      <c r="AA74" s="142"/>
      <c r="AB74" s="153"/>
      <c r="AC74" s="142"/>
      <c r="AD74" s="142"/>
      <c r="AE74" s="142"/>
    </row>
    <row r="75" spans="1:31" ht="15" x14ac:dyDescent="0.2">
      <c r="A75" s="142" t="s">
        <v>619</v>
      </c>
      <c r="B75" s="142" t="s">
        <v>768</v>
      </c>
      <c r="C75" s="143">
        <v>66.666666666666671</v>
      </c>
      <c r="D75" s="143">
        <v>0.5</v>
      </c>
      <c r="E75" s="143">
        <v>275</v>
      </c>
      <c r="F75" s="143">
        <v>275</v>
      </c>
      <c r="G75" s="144">
        <v>0.5</v>
      </c>
      <c r="H75" s="145">
        <v>0.57799999999999996</v>
      </c>
      <c r="I75" s="145" t="s">
        <v>1000</v>
      </c>
      <c r="J75" s="138">
        <f>VLOOKUP($A75,'2019 Stds Ltg Table'!$B$4:$G$85,2,0)</f>
        <v>0.8</v>
      </c>
      <c r="K75" s="162" t="str">
        <f>VLOOKUP($A75,'2019 Stds Ltg Table'!$B$4:$G$85,3,0)</f>
        <v>Ornamental</v>
      </c>
      <c r="L75" s="138">
        <f>VLOOKUP($A75,'2019 Stds Ltg Table'!$B$4:$G$85,4,0)</f>
        <v>0.3</v>
      </c>
      <c r="M75" s="162">
        <f>VLOOKUP($A75,'2019 Stds Ltg Table'!$B$4:$G$85,5,0)</f>
        <v>0</v>
      </c>
      <c r="N75" s="138">
        <f>VLOOKUP($A75,'2019 Stds Ltg Table'!$B$4:$G$85,6,0)</f>
        <v>0</v>
      </c>
      <c r="O75" s="146">
        <v>150</v>
      </c>
      <c r="P75" s="146">
        <v>150</v>
      </c>
      <c r="Q75" s="148">
        <v>0</v>
      </c>
      <c r="R75" s="148">
        <v>0.25</v>
      </c>
      <c r="S75" s="149">
        <v>50</v>
      </c>
      <c r="T75" s="150">
        <v>200</v>
      </c>
      <c r="U75" s="151">
        <v>1.5</v>
      </c>
      <c r="V75" s="151">
        <v>2</v>
      </c>
      <c r="W75" s="151" t="s">
        <v>61</v>
      </c>
      <c r="X75" s="151">
        <v>1</v>
      </c>
      <c r="Y75" s="151">
        <v>270</v>
      </c>
      <c r="Z75" s="155"/>
      <c r="AA75" s="142"/>
      <c r="AB75" s="153"/>
      <c r="AC75" s="142"/>
      <c r="AD75" s="142"/>
      <c r="AE75" s="142"/>
    </row>
    <row r="76" spans="1:31" ht="15" x14ac:dyDescent="0.2">
      <c r="A76" s="142" t="s">
        <v>616</v>
      </c>
      <c r="B76" s="142" t="s">
        <v>771</v>
      </c>
      <c r="C76" s="143">
        <v>66.666666666666671</v>
      </c>
      <c r="D76" s="143">
        <v>0.5</v>
      </c>
      <c r="E76" s="143">
        <v>275</v>
      </c>
      <c r="F76" s="143">
        <v>275</v>
      </c>
      <c r="G76" s="144">
        <v>1</v>
      </c>
      <c r="H76" s="145">
        <v>0.09</v>
      </c>
      <c r="I76" s="145" t="s">
        <v>1000</v>
      </c>
      <c r="J76" s="138">
        <f>VLOOKUP($A76,'2019 Stds Ltg Table'!$B$4:$G$85,2,0)</f>
        <v>0.75</v>
      </c>
      <c r="K76" s="162" t="str">
        <f>VLOOKUP($A76,'2019 Stds Ltg Table'!$B$4:$G$85,3,0)</f>
        <v>Ornamental</v>
      </c>
      <c r="L76" s="138">
        <f>VLOOKUP($A76,'2019 Stds Ltg Table'!$B$4:$G$85,4,0)</f>
        <v>0.3</v>
      </c>
      <c r="M76" s="162">
        <f>VLOOKUP($A76,'2019 Stds Ltg Table'!$B$4:$G$85,5,0)</f>
        <v>0</v>
      </c>
      <c r="N76" s="138">
        <f>VLOOKUP($A76,'2019 Stds Ltg Table'!$B$4:$G$85,6,0)</f>
        <v>0</v>
      </c>
      <c r="O76" s="146">
        <v>150</v>
      </c>
      <c r="P76" s="146">
        <v>150</v>
      </c>
      <c r="Q76" s="148">
        <v>0</v>
      </c>
      <c r="R76" s="148">
        <v>0</v>
      </c>
      <c r="S76" s="149">
        <v>40</v>
      </c>
      <c r="T76" s="150">
        <v>300</v>
      </c>
      <c r="U76" s="151">
        <v>1.5</v>
      </c>
      <c r="V76" s="151">
        <v>2</v>
      </c>
      <c r="W76" s="151" t="s">
        <v>55</v>
      </c>
      <c r="X76" s="151">
        <v>1</v>
      </c>
      <c r="Y76" s="151">
        <v>271</v>
      </c>
      <c r="Z76" s="155"/>
      <c r="AA76" s="142">
        <v>67</v>
      </c>
      <c r="AB76" s="153">
        <v>-0.3333333333333286</v>
      </c>
      <c r="AC76" s="142">
        <v>0.5</v>
      </c>
      <c r="AD76" s="142" t="e">
        <v>#REF!</v>
      </c>
      <c r="AE76" s="142" t="s">
        <v>508</v>
      </c>
    </row>
    <row r="77" spans="1:31" ht="15" x14ac:dyDescent="0.2">
      <c r="A77" s="142" t="s">
        <v>612</v>
      </c>
      <c r="B77" s="142" t="s">
        <v>782</v>
      </c>
      <c r="C77" s="143">
        <v>66.666666666666671</v>
      </c>
      <c r="D77" s="143">
        <v>0.5</v>
      </c>
      <c r="E77" s="143">
        <v>250</v>
      </c>
      <c r="F77" s="143">
        <v>250</v>
      </c>
      <c r="G77" s="144">
        <v>0.5</v>
      </c>
      <c r="H77" s="145">
        <v>0.09</v>
      </c>
      <c r="I77" s="145" t="s">
        <v>1001</v>
      </c>
      <c r="J77" s="138">
        <f>VLOOKUP($A77,'2019 Stds Ltg Table'!$B$4:$G$85,2,0)</f>
        <v>0.85</v>
      </c>
      <c r="K77" s="162" t="str">
        <f>VLOOKUP($A77,'2019 Stds Ltg Table'!$B$4:$G$85,3,0)</f>
        <v>Ornamental</v>
      </c>
      <c r="L77" s="138">
        <f>VLOOKUP($A77,'2019 Stds Ltg Table'!$B$4:$G$85,4,0)</f>
        <v>0.3</v>
      </c>
      <c r="M77" s="162" t="str">
        <f>VLOOKUP($A77,'2019 Stds Ltg Table'!$B$4:$G$85,5,0)</f>
        <v>Transition Lighitng OFF at night (Note 12)</v>
      </c>
      <c r="N77" s="138">
        <f>VLOOKUP($A77,'2019 Stds Ltg Table'!$B$4:$G$85,6,0)</f>
        <v>0.95</v>
      </c>
      <c r="O77" s="146">
        <v>150</v>
      </c>
      <c r="P77" s="146">
        <v>150</v>
      </c>
      <c r="Q77" s="148">
        <v>0</v>
      </c>
      <c r="R77" s="148">
        <v>0</v>
      </c>
      <c r="S77" s="149">
        <v>50</v>
      </c>
      <c r="T77" s="150">
        <v>200</v>
      </c>
      <c r="U77" s="151">
        <v>1.5</v>
      </c>
      <c r="V77" s="151">
        <v>2</v>
      </c>
      <c r="W77" s="151" t="s">
        <v>55</v>
      </c>
      <c r="X77" s="151">
        <v>1</v>
      </c>
      <c r="Y77" s="151">
        <v>272</v>
      </c>
      <c r="Z77" s="155" t="s">
        <v>521</v>
      </c>
      <c r="AA77" s="142">
        <v>10</v>
      </c>
      <c r="AB77" s="153">
        <v>56.666666666666671</v>
      </c>
      <c r="AC77" s="142">
        <v>0.15</v>
      </c>
      <c r="AD77" s="142" t="e">
        <v>#REF!</v>
      </c>
      <c r="AE77" s="142" t="s">
        <v>12</v>
      </c>
    </row>
    <row r="78" spans="1:31" ht="15" x14ac:dyDescent="0.2">
      <c r="A78" s="142" t="s">
        <v>617</v>
      </c>
      <c r="B78" s="142" t="s">
        <v>773</v>
      </c>
      <c r="C78" s="143">
        <v>66.666666666666671</v>
      </c>
      <c r="D78" s="143">
        <v>0.5</v>
      </c>
      <c r="E78" s="143">
        <v>245</v>
      </c>
      <c r="F78" s="143">
        <v>155</v>
      </c>
      <c r="G78" s="144">
        <v>1</v>
      </c>
      <c r="H78" s="145">
        <v>0.09</v>
      </c>
      <c r="I78" s="145" t="s">
        <v>1001</v>
      </c>
      <c r="J78" s="138">
        <f>VLOOKUP($A78,'2019 Stds Ltg Table'!$B$4:$G$85,2,0)</f>
        <v>0.95</v>
      </c>
      <c r="K78" s="162" t="str">
        <f>VLOOKUP($A78,'2019 Stds Ltg Table'!$B$4:$G$85,3,0)</f>
        <v>Ornamental</v>
      </c>
      <c r="L78" s="138">
        <f>VLOOKUP($A78,'2019 Stds Ltg Table'!$B$4:$G$85,4,0)</f>
        <v>0.3</v>
      </c>
      <c r="M78" s="162">
        <f>VLOOKUP($A78,'2019 Stds Ltg Table'!$B$4:$G$85,5,0)</f>
        <v>0</v>
      </c>
      <c r="N78" s="138">
        <f>VLOOKUP($A78,'2019 Stds Ltg Table'!$B$4:$G$85,6,0)</f>
        <v>0</v>
      </c>
      <c r="O78" s="146">
        <v>150</v>
      </c>
      <c r="P78" s="146">
        <v>150</v>
      </c>
      <c r="Q78" s="148">
        <v>0</v>
      </c>
      <c r="R78" s="148">
        <v>0</v>
      </c>
      <c r="S78" s="149">
        <v>30</v>
      </c>
      <c r="T78" s="150">
        <v>300</v>
      </c>
      <c r="U78" s="151">
        <v>1.5</v>
      </c>
      <c r="V78" s="151">
        <v>2</v>
      </c>
      <c r="W78" s="151" t="s">
        <v>55</v>
      </c>
      <c r="X78" s="151">
        <v>1</v>
      </c>
      <c r="Y78" s="151">
        <v>273</v>
      </c>
      <c r="Z78" s="155"/>
      <c r="AA78" s="142">
        <v>67</v>
      </c>
      <c r="AB78" s="153">
        <v>-0.3333333333333286</v>
      </c>
      <c r="AC78" s="142">
        <v>0.5</v>
      </c>
      <c r="AD78" s="142" t="e">
        <v>#REF!</v>
      </c>
      <c r="AE78" s="142" t="s">
        <v>946</v>
      </c>
    </row>
    <row r="79" spans="1:31" ht="15" x14ac:dyDescent="0.2">
      <c r="A79" s="142" t="s">
        <v>618</v>
      </c>
      <c r="B79" s="142" t="s">
        <v>945</v>
      </c>
      <c r="C79" s="143">
        <v>142.85714285714286</v>
      </c>
      <c r="D79" s="143">
        <v>0.5</v>
      </c>
      <c r="E79" s="143">
        <v>245</v>
      </c>
      <c r="F79" s="143">
        <v>105</v>
      </c>
      <c r="G79" s="144">
        <v>0.5</v>
      </c>
      <c r="H79" s="145">
        <v>0.09</v>
      </c>
      <c r="I79" s="145" t="s">
        <v>1001</v>
      </c>
      <c r="J79" s="138">
        <f>VLOOKUP($A79,'2019 Stds Ltg Table'!$B$4:$G$85,2,0)</f>
        <v>1</v>
      </c>
      <c r="K79" s="162" t="str">
        <f>VLOOKUP($A79,'2019 Stds Ltg Table'!$B$4:$G$85,3,0)</f>
        <v>Ornamental</v>
      </c>
      <c r="L79" s="138">
        <f>VLOOKUP($A79,'2019 Stds Ltg Table'!$B$4:$G$85,4,0)</f>
        <v>0.3</v>
      </c>
      <c r="M79" s="162">
        <f>VLOOKUP($A79,'2019 Stds Ltg Table'!$B$4:$G$85,5,0)</f>
        <v>0</v>
      </c>
      <c r="N79" s="138">
        <f>VLOOKUP($A79,'2019 Stds Ltg Table'!$B$4:$G$85,6,0)</f>
        <v>0</v>
      </c>
      <c r="O79" s="146">
        <v>150</v>
      </c>
      <c r="P79" s="146">
        <v>150</v>
      </c>
      <c r="Q79" s="148">
        <v>0</v>
      </c>
      <c r="R79" s="148">
        <v>0</v>
      </c>
      <c r="S79" s="149">
        <v>200</v>
      </c>
      <c r="T79" s="150">
        <v>1500</v>
      </c>
      <c r="U79" s="151">
        <v>1.5</v>
      </c>
      <c r="V79" s="151">
        <v>2</v>
      </c>
      <c r="W79" s="151" t="s">
        <v>55</v>
      </c>
      <c r="X79" s="151">
        <v>1</v>
      </c>
      <c r="Y79" s="151">
        <v>274</v>
      </c>
      <c r="Z79" s="155"/>
      <c r="AA79" s="142">
        <v>143</v>
      </c>
      <c r="AB79" s="153">
        <v>-0.1428571428571388</v>
      </c>
      <c r="AC79" s="142">
        <v>1.07</v>
      </c>
      <c r="AD79" s="142" t="e">
        <v>#REF!</v>
      </c>
      <c r="AE79" s="142" t="s">
        <v>510</v>
      </c>
    </row>
    <row r="80" spans="1:31" ht="15" x14ac:dyDescent="0.2">
      <c r="A80" s="142" t="s">
        <v>620</v>
      </c>
      <c r="B80" s="142" t="s">
        <v>906</v>
      </c>
      <c r="C80" s="143">
        <v>10</v>
      </c>
      <c r="D80" s="143">
        <v>0.5</v>
      </c>
      <c r="E80" s="143">
        <v>250</v>
      </c>
      <c r="F80" s="143">
        <v>250</v>
      </c>
      <c r="G80" s="144">
        <v>0</v>
      </c>
      <c r="H80" s="145">
        <v>0</v>
      </c>
      <c r="I80" s="145" t="s">
        <v>1000</v>
      </c>
      <c r="J80" s="138">
        <f>VLOOKUP($A80,'2019 Stds Ltg Table'!$B$4:$G$85,2,0)</f>
        <v>0.8</v>
      </c>
      <c r="K80" s="162" t="str">
        <f>VLOOKUP($A80,'2019 Stds Ltg Table'!$B$4:$G$85,3,0)</f>
        <v>Accent, display and feature (Note 3)</v>
      </c>
      <c r="L80" s="138">
        <f>VLOOKUP($A80,'2019 Stds Ltg Table'!$B$4:$G$85,4,0)</f>
        <v>0.2</v>
      </c>
      <c r="M80" s="162">
        <f>VLOOKUP($A80,'2019 Stds Ltg Table'!$B$4:$G$85,5,0)</f>
        <v>0</v>
      </c>
      <c r="N80" s="138">
        <f>VLOOKUP($A80,'2019 Stds Ltg Table'!$B$4:$G$85,6,0)</f>
        <v>0</v>
      </c>
      <c r="O80" s="146">
        <v>150</v>
      </c>
      <c r="P80" s="146">
        <v>150</v>
      </c>
      <c r="Q80" s="148">
        <v>0</v>
      </c>
      <c r="R80" s="148">
        <v>0</v>
      </c>
      <c r="S80" s="149">
        <v>50</v>
      </c>
      <c r="T80" s="150">
        <v>100</v>
      </c>
      <c r="U80" s="151">
        <v>1.5</v>
      </c>
      <c r="V80" s="151">
        <v>2</v>
      </c>
      <c r="W80" s="151" t="s">
        <v>58</v>
      </c>
      <c r="X80" s="151">
        <v>1</v>
      </c>
      <c r="Y80" s="151">
        <v>275</v>
      </c>
      <c r="Z80" s="155"/>
      <c r="AA80" s="142"/>
      <c r="AB80" s="153"/>
      <c r="AC80" s="142"/>
      <c r="AD80" s="142"/>
      <c r="AE80" s="142"/>
    </row>
    <row r="81" spans="1:31" ht="15" x14ac:dyDescent="0.2">
      <c r="A81" s="142" t="s">
        <v>614</v>
      </c>
      <c r="B81" s="142" t="s">
        <v>774</v>
      </c>
      <c r="C81" s="143">
        <v>10</v>
      </c>
      <c r="D81" s="143">
        <v>0.5</v>
      </c>
      <c r="E81" s="143">
        <v>250</v>
      </c>
      <c r="F81" s="143">
        <v>250</v>
      </c>
      <c r="G81" s="144">
        <v>0</v>
      </c>
      <c r="H81" s="145">
        <v>0</v>
      </c>
      <c r="I81" s="145" t="s">
        <v>1001</v>
      </c>
      <c r="J81" s="138">
        <f>VLOOKUP($A81,'2019 Stds Ltg Table'!$B$4:$G$85,2,0)</f>
        <v>0.8</v>
      </c>
      <c r="K81" s="162">
        <f>VLOOKUP($A81,'2019 Stds Ltg Table'!$B$4:$G$85,3,0)</f>
        <v>0</v>
      </c>
      <c r="L81" s="138">
        <f>VLOOKUP($A81,'2019 Stds Ltg Table'!$B$4:$G$85,4,0)</f>
        <v>0</v>
      </c>
      <c r="M81" s="162">
        <f>VLOOKUP($A81,'2019 Stds Ltg Table'!$B$4:$G$85,5,0)</f>
        <v>0</v>
      </c>
      <c r="N81" s="138">
        <f>VLOOKUP($A81,'2019 Stds Ltg Table'!$B$4:$G$85,6,0)</f>
        <v>0</v>
      </c>
      <c r="O81" s="146">
        <v>150</v>
      </c>
      <c r="P81" s="146">
        <v>150</v>
      </c>
      <c r="Q81" s="148">
        <v>0</v>
      </c>
      <c r="R81" s="148">
        <v>0</v>
      </c>
      <c r="S81" s="149">
        <v>50</v>
      </c>
      <c r="T81" s="150">
        <v>100</v>
      </c>
      <c r="U81" s="151">
        <v>1.5</v>
      </c>
      <c r="V81" s="151">
        <v>2</v>
      </c>
      <c r="W81" s="151" t="s">
        <v>58</v>
      </c>
      <c r="X81" s="151">
        <v>1</v>
      </c>
      <c r="Y81" s="151">
        <v>276</v>
      </c>
      <c r="Z81" s="155"/>
      <c r="AA81" s="142"/>
      <c r="AB81" s="153"/>
      <c r="AC81" s="142"/>
      <c r="AD81" s="142"/>
      <c r="AE81" s="142"/>
    </row>
    <row r="82" spans="1:31" ht="15" x14ac:dyDescent="0.2">
      <c r="A82" s="46" t="s">
        <v>611</v>
      </c>
      <c r="B82" s="46" t="s">
        <v>796</v>
      </c>
      <c r="C82" s="63">
        <v>10</v>
      </c>
      <c r="D82" s="63">
        <v>0.5</v>
      </c>
      <c r="E82" s="63">
        <v>250</v>
      </c>
      <c r="F82" s="63">
        <v>200</v>
      </c>
      <c r="G82" s="52">
        <v>1</v>
      </c>
      <c r="H82" s="54">
        <v>0.18</v>
      </c>
      <c r="I82" s="54" t="s">
        <v>1000</v>
      </c>
      <c r="J82" s="138">
        <f>VLOOKUP($A82,'2019 Stds Ltg Table'!$B$4:$G$85,2,0)</f>
        <v>0.4</v>
      </c>
      <c r="K82" s="162">
        <f>VLOOKUP($A82,'2019 Stds Ltg Table'!$B$4:$G$85,3,0)</f>
        <v>0</v>
      </c>
      <c r="L82" s="138">
        <f>VLOOKUP($A82,'2019 Stds Ltg Table'!$B$4:$G$85,4,0)</f>
        <v>0</v>
      </c>
      <c r="M82" s="162">
        <f>VLOOKUP($A82,'2019 Stds Ltg Table'!$B$4:$G$85,5,0)</f>
        <v>0</v>
      </c>
      <c r="N82" s="138">
        <f>VLOOKUP($A82,'2019 Stds Ltg Table'!$B$4:$G$85,6,0)</f>
        <v>0</v>
      </c>
      <c r="O82" s="67">
        <v>150</v>
      </c>
      <c r="P82" s="67">
        <v>150</v>
      </c>
      <c r="Q82" s="89">
        <v>0</v>
      </c>
      <c r="R82" s="89">
        <v>0</v>
      </c>
      <c r="S82" s="64">
        <v>100</v>
      </c>
      <c r="T82" s="48">
        <v>300</v>
      </c>
      <c r="U82" s="47">
        <v>1.5</v>
      </c>
      <c r="V82" s="47">
        <v>2</v>
      </c>
      <c r="W82" s="47" t="s">
        <v>58</v>
      </c>
      <c r="X82" s="47">
        <v>1</v>
      </c>
      <c r="Y82" s="47">
        <v>201</v>
      </c>
      <c r="AA82" s="46">
        <v>10</v>
      </c>
      <c r="AB82" s="61">
        <f>C82-AA82</f>
        <v>0</v>
      </c>
      <c r="AC82" s="46">
        <v>0.15</v>
      </c>
      <c r="AD82" s="60" t="e">
        <f>#REF!-AC82</f>
        <v>#REF!</v>
      </c>
      <c r="AE82" s="46" t="s">
        <v>65</v>
      </c>
    </row>
    <row r="83" spans="1:31" x14ac:dyDescent="0.2">
      <c r="A83" s="46" t="s">
        <v>891</v>
      </c>
      <c r="B83" s="63" t="s">
        <v>131</v>
      </c>
      <c r="D83" s="63"/>
      <c r="E83" s="63"/>
      <c r="F83" s="63"/>
      <c r="G83" s="52"/>
      <c r="H83" s="54"/>
      <c r="I83" s="54"/>
      <c r="J83" s="63"/>
      <c r="K83" s="88"/>
      <c r="L83" s="63"/>
      <c r="M83" s="88"/>
      <c r="N83" s="63"/>
      <c r="O83" s="67"/>
      <c r="P83" s="67"/>
      <c r="Q83" s="89"/>
      <c r="R83" s="89"/>
      <c r="S83" s="64"/>
      <c r="T83" s="48"/>
      <c r="U83" s="47"/>
      <c r="V83" s="47"/>
      <c r="X83" s="47">
        <v>0</v>
      </c>
      <c r="Y83" s="47">
        <v>265</v>
      </c>
      <c r="Z83" s="63" t="s">
        <v>889</v>
      </c>
      <c r="AA83" s="46">
        <v>10</v>
      </c>
      <c r="AB83" s="61">
        <f>C83-AA83</f>
        <v>-10</v>
      </c>
      <c r="AC83" s="46">
        <v>0.15</v>
      </c>
      <c r="AD83" s="60" t="e">
        <f>#REF!-AC83</f>
        <v>#REF!</v>
      </c>
      <c r="AE83" s="46" t="s">
        <v>18</v>
      </c>
    </row>
    <row r="84" spans="1:31" x14ac:dyDescent="0.2">
      <c r="A84" s="46" t="s">
        <v>892</v>
      </c>
      <c r="B84" s="63" t="s">
        <v>131</v>
      </c>
      <c r="X84" s="47">
        <v>0</v>
      </c>
      <c r="Y84" s="47">
        <v>266</v>
      </c>
    </row>
    <row r="85" spans="1:31" x14ac:dyDescent="0.2">
      <c r="A85" s="46" t="s">
        <v>893</v>
      </c>
      <c r="B85" s="63" t="s">
        <v>131</v>
      </c>
      <c r="X85" s="47">
        <v>0</v>
      </c>
      <c r="Y85" s="47">
        <v>267</v>
      </c>
    </row>
    <row r="86" spans="1:31" x14ac:dyDescent="0.2">
      <c r="A86" s="46" t="s">
        <v>894</v>
      </c>
      <c r="B86" s="63" t="s">
        <v>131</v>
      </c>
      <c r="X86" s="47">
        <v>0</v>
      </c>
      <c r="Y86" s="47">
        <v>268</v>
      </c>
    </row>
    <row r="87" spans="1:31" x14ac:dyDescent="0.2">
      <c r="D87" s="63"/>
      <c r="E87" s="63"/>
      <c r="F87" s="63"/>
      <c r="G87" s="52"/>
      <c r="H87" s="54"/>
      <c r="I87" s="54"/>
      <c r="J87" s="63"/>
      <c r="K87" s="88"/>
      <c r="L87" s="63"/>
      <c r="M87" s="88"/>
      <c r="N87" s="63"/>
      <c r="O87" s="67"/>
      <c r="P87" s="67"/>
      <c r="Q87" s="89"/>
      <c r="R87" s="89"/>
      <c r="S87" s="64"/>
      <c r="T87" s="48"/>
      <c r="U87" s="47"/>
      <c r="V87" s="47"/>
      <c r="Z87" s="91"/>
      <c r="AB87" s="61"/>
    </row>
    <row r="88" spans="1:31" x14ac:dyDescent="0.2">
      <c r="D88" s="63"/>
      <c r="E88" s="63"/>
      <c r="F88" s="63"/>
      <c r="G88" s="52"/>
      <c r="H88" s="54"/>
      <c r="I88" s="54"/>
      <c r="J88" s="63"/>
      <c r="K88" s="88"/>
      <c r="L88" s="63"/>
      <c r="M88" s="88"/>
      <c r="N88" s="63"/>
      <c r="O88" s="67"/>
      <c r="P88" s="67"/>
      <c r="Q88" s="89"/>
      <c r="R88" s="89"/>
      <c r="S88" s="64"/>
      <c r="T88" s="48"/>
      <c r="U88" s="47"/>
      <c r="V88" s="47"/>
      <c r="Z88" s="91"/>
      <c r="AB88" s="61"/>
    </row>
    <row r="89" spans="1:31" x14ac:dyDescent="0.2">
      <c r="D89" s="63"/>
      <c r="E89" s="63"/>
      <c r="F89" s="63"/>
      <c r="G89" s="52"/>
      <c r="H89" s="54"/>
      <c r="I89" s="54"/>
      <c r="J89" s="63"/>
      <c r="K89" s="88"/>
      <c r="L89" s="63"/>
      <c r="M89" s="88"/>
      <c r="N89" s="63"/>
      <c r="O89" s="67"/>
      <c r="P89" s="67"/>
      <c r="Q89" s="89"/>
      <c r="R89" s="89"/>
      <c r="S89" s="64"/>
      <c r="T89" s="48"/>
      <c r="U89" s="47"/>
      <c r="V89" s="47"/>
      <c r="Z89" s="91"/>
      <c r="AB89" s="61"/>
    </row>
    <row r="90" spans="1:31" x14ac:dyDescent="0.2">
      <c r="D90" s="63"/>
      <c r="E90" s="63"/>
      <c r="F90" s="63"/>
      <c r="G90" s="52"/>
      <c r="H90" s="54"/>
      <c r="I90" s="54"/>
      <c r="J90" s="63"/>
      <c r="K90" s="88"/>
      <c r="L90" s="63"/>
      <c r="M90" s="88"/>
      <c r="N90" s="63"/>
      <c r="O90" s="67"/>
      <c r="P90" s="67"/>
      <c r="Q90" s="89"/>
      <c r="R90" s="89"/>
      <c r="S90" s="64"/>
      <c r="T90" s="48"/>
      <c r="U90" s="47"/>
      <c r="V90" s="47"/>
      <c r="Z90" s="91"/>
      <c r="AB90" s="61"/>
    </row>
    <row r="91" spans="1:31" x14ac:dyDescent="0.2">
      <c r="D91" s="63"/>
      <c r="E91" s="63"/>
      <c r="F91" s="63"/>
      <c r="G91" s="52"/>
      <c r="H91" s="54"/>
      <c r="I91" s="54"/>
      <c r="J91" s="63"/>
      <c r="K91" s="88"/>
      <c r="L91" s="63"/>
      <c r="M91" s="88"/>
      <c r="N91" s="63"/>
      <c r="O91" s="67"/>
      <c r="P91" s="67"/>
      <c r="Q91" s="89"/>
      <c r="R91" s="89"/>
      <c r="S91" s="64"/>
      <c r="T91" s="48"/>
      <c r="U91" s="47"/>
      <c r="V91" s="47"/>
      <c r="Z91" s="91"/>
      <c r="AB91" s="61"/>
    </row>
    <row r="92" spans="1:31" x14ac:dyDescent="0.2">
      <c r="D92" s="63"/>
      <c r="E92" s="63"/>
      <c r="F92" s="63"/>
      <c r="G92" s="52"/>
      <c r="H92" s="54"/>
      <c r="I92" s="54"/>
      <c r="J92" s="63"/>
      <c r="K92" s="88"/>
      <c r="L92" s="63"/>
      <c r="M92" s="88"/>
      <c r="N92" s="63"/>
      <c r="O92" s="67"/>
      <c r="P92" s="67"/>
      <c r="Q92" s="89"/>
      <c r="R92" s="89"/>
      <c r="S92" s="64"/>
      <c r="T92" s="48"/>
      <c r="U92" s="47"/>
      <c r="V92" s="47"/>
      <c r="Z92" s="91"/>
      <c r="AB92" s="61"/>
    </row>
    <row r="93" spans="1:31" x14ac:dyDescent="0.2">
      <c r="D93" s="63"/>
      <c r="E93" s="63"/>
      <c r="F93" s="63"/>
      <c r="G93" s="52"/>
      <c r="H93" s="54"/>
      <c r="I93" s="54"/>
      <c r="J93" s="63"/>
      <c r="K93" s="88"/>
      <c r="L93" s="63"/>
      <c r="M93" s="88"/>
      <c r="N93" s="63"/>
      <c r="O93" s="67"/>
      <c r="P93" s="67"/>
      <c r="Q93" s="89"/>
      <c r="R93" s="89"/>
      <c r="S93" s="64"/>
      <c r="T93" s="48"/>
      <c r="U93" s="47"/>
      <c r="V93" s="47"/>
      <c r="Z93" s="91"/>
      <c r="AB93" s="61"/>
    </row>
    <row r="94" spans="1:31" x14ac:dyDescent="0.2">
      <c r="D94" s="63"/>
      <c r="E94" s="63"/>
      <c r="F94" s="63"/>
      <c r="G94" s="52"/>
      <c r="H94" s="54"/>
      <c r="I94" s="54"/>
      <c r="J94" s="63"/>
      <c r="K94" s="88"/>
      <c r="L94" s="63"/>
      <c r="M94" s="88"/>
      <c r="N94" s="63"/>
      <c r="O94" s="67"/>
      <c r="P94" s="67"/>
      <c r="Q94" s="89"/>
      <c r="R94" s="89"/>
      <c r="S94" s="64"/>
      <c r="T94" s="48"/>
      <c r="U94" s="47"/>
      <c r="V94" s="47"/>
      <c r="Z94" s="91"/>
      <c r="AB94" s="61"/>
    </row>
    <row r="95" spans="1:31" x14ac:dyDescent="0.2">
      <c r="D95" s="63"/>
      <c r="E95" s="63"/>
      <c r="F95" s="63"/>
      <c r="G95" s="52"/>
      <c r="H95" s="54"/>
      <c r="I95" s="54"/>
      <c r="J95" s="63"/>
      <c r="K95" s="88"/>
      <c r="L95" s="63"/>
      <c r="M95" s="88"/>
      <c r="N95" s="63"/>
      <c r="O95" s="67"/>
      <c r="P95" s="67"/>
      <c r="Q95" s="89"/>
      <c r="R95" s="89"/>
      <c r="S95" s="64"/>
      <c r="T95" s="48"/>
      <c r="U95" s="47"/>
      <c r="V95" s="47"/>
      <c r="AB95" s="61"/>
      <c r="AD95" s="60"/>
    </row>
  </sheetData>
  <autoFilter ref="A2:AD86" xr:uid="{00000000-0009-0000-0000-000002000000}"/>
  <sortState xmlns:xlrd2="http://schemas.microsoft.com/office/spreadsheetml/2017/richdata2" ref="A3:AF78">
    <sortCondition ref="A3:A78"/>
  </sortState>
  <mergeCells count="1">
    <mergeCell ref="S1:T1"/>
  </mergeCells>
  <phoneticPr fontId="13" type="noConversion"/>
  <conditionalFormatting sqref="K1:N2 J3:N83">
    <cfRule type="expression" dxfId="107" priority="34">
      <formula>IF($AP1="X",TRUE,FALSE)</formula>
    </cfRule>
  </conditionalFormatting>
  <conditionalFormatting sqref="J87:N94">
    <cfRule type="expression" dxfId="106" priority="10">
      <formula>IF($AP87="X",TRUE,FALSE)</formula>
    </cfRule>
  </conditionalFormatting>
  <conditionalFormatting sqref="J95:N95">
    <cfRule type="expression" dxfId="105" priority="9">
      <formula>IF($AP95="X",TRUE,FALSE)</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R90"/>
  <sheetViews>
    <sheetView tabSelected="1" zoomScale="85" zoomScaleNormal="85" workbookViewId="0">
      <pane xSplit="2" ySplit="4" topLeftCell="AP5" activePane="bottomRight" state="frozen"/>
      <selection pane="topRight" activeCell="C1" sqref="C1"/>
      <selection pane="bottomLeft" activeCell="A5" sqref="A5"/>
      <selection pane="bottomRight" activeCell="AP3" sqref="AP3"/>
    </sheetView>
  </sheetViews>
  <sheetFormatPr defaultColWidth="9.140625" defaultRowHeight="14.25" x14ac:dyDescent="0.2"/>
  <cols>
    <col min="1" max="1" width="3.7109375" style="21" customWidth="1"/>
    <col min="2" max="3" width="71.5703125" style="21" customWidth="1"/>
    <col min="4" max="5" width="14.140625" style="21" bestFit="1" customWidth="1"/>
    <col min="6" max="7" width="15.140625" style="21" bestFit="1" customWidth="1"/>
    <col min="8" max="8" width="16.28515625" style="21" bestFit="1" customWidth="1"/>
    <col min="9" max="9" width="17.28515625" style="21" bestFit="1" customWidth="1"/>
    <col min="10" max="10" width="17.28515625" style="21" customWidth="1"/>
    <col min="11" max="11" width="12" style="21" bestFit="1" customWidth="1"/>
    <col min="12" max="12" width="20.7109375" style="21" customWidth="1"/>
    <col min="13" max="13" width="12.140625" style="21" bestFit="1" customWidth="1"/>
    <col min="14" max="14" width="20.7109375" style="21" customWidth="1"/>
    <col min="15" max="15" width="12.140625" style="21" bestFit="1" customWidth="1"/>
    <col min="16" max="16" width="15.7109375" style="21" bestFit="1" customWidth="1"/>
    <col min="17" max="17" width="15.85546875" style="21" bestFit="1" customWidth="1"/>
    <col min="18" max="18" width="18.42578125" style="21" bestFit="1" customWidth="1"/>
    <col min="19" max="19" width="16.28515625" style="21" bestFit="1" customWidth="1"/>
    <col min="20" max="20" width="15" style="21" bestFit="1" customWidth="1"/>
    <col min="21" max="21" width="15.42578125" style="21" bestFit="1" customWidth="1"/>
    <col min="22" max="22" width="21" style="21" bestFit="1" customWidth="1"/>
    <col min="23" max="23" width="22.140625" style="21" bestFit="1" customWidth="1"/>
    <col min="24" max="24" width="20.85546875" style="21" bestFit="1" customWidth="1"/>
    <col min="25" max="25" width="34" style="21" customWidth="1"/>
    <col min="26" max="26" width="33.140625" style="21" customWidth="1"/>
    <col min="27" max="27" width="29.42578125" style="21" customWidth="1"/>
    <col min="28" max="28" width="26.42578125" style="21" customWidth="1"/>
    <col min="29" max="31" width="36.7109375" style="21" customWidth="1"/>
    <col min="32" max="32" width="31.28515625" style="21" customWidth="1"/>
    <col min="33" max="33" width="31.85546875" style="21" bestFit="1" customWidth="1"/>
    <col min="34" max="34" width="32" style="21" bestFit="1" customWidth="1"/>
    <col min="35" max="35" width="33.28515625" style="21" customWidth="1"/>
    <col min="36" max="36" width="31.140625" style="21" customWidth="1"/>
    <col min="37" max="37" width="56.85546875" style="21" customWidth="1"/>
    <col min="38" max="40" width="15.140625" style="21" customWidth="1"/>
    <col min="41" max="41" width="27.42578125" style="21" customWidth="1"/>
    <col min="42" max="42" width="47.28515625" style="21" customWidth="1"/>
    <col min="43" max="43" width="2.42578125" style="21" customWidth="1"/>
    <col min="44" max="16384" width="9.140625" style="21"/>
  </cols>
  <sheetData>
    <row r="1" spans="1:44" ht="15" x14ac:dyDescent="0.2">
      <c r="A1" s="24" t="s">
        <v>876</v>
      </c>
    </row>
    <row r="2" spans="1:44" x14ac:dyDescent="0.2">
      <c r="A2" s="21" t="s">
        <v>262</v>
      </c>
    </row>
    <row r="3" spans="1:44" s="23" customFormat="1" ht="15" customHeight="1" x14ac:dyDescent="0.2">
      <c r="B3" s="23" t="s">
        <v>132</v>
      </c>
      <c r="C3" s="23" t="s">
        <v>888</v>
      </c>
      <c r="D3" s="23" t="s">
        <v>119</v>
      </c>
      <c r="E3" s="23" t="s">
        <v>523</v>
      </c>
      <c r="F3" s="23" t="s">
        <v>118</v>
      </c>
      <c r="G3" s="23" t="s">
        <v>117</v>
      </c>
      <c r="H3" s="23" t="s">
        <v>116</v>
      </c>
      <c r="I3" s="23" t="s">
        <v>1018</v>
      </c>
      <c r="J3" s="23" t="s">
        <v>1002</v>
      </c>
      <c r="K3" s="23" t="s">
        <v>115</v>
      </c>
      <c r="L3" s="23" t="s">
        <v>877</v>
      </c>
      <c r="M3" s="23" t="s">
        <v>879</v>
      </c>
      <c r="N3" s="23" t="s">
        <v>878</v>
      </c>
      <c r="O3" s="23" t="s">
        <v>880</v>
      </c>
      <c r="P3" s="23" t="s">
        <v>533</v>
      </c>
      <c r="Q3" s="23" t="s">
        <v>534</v>
      </c>
      <c r="R3" s="23" t="s">
        <v>270</v>
      </c>
      <c r="S3" s="23" t="s">
        <v>114</v>
      </c>
      <c r="T3" s="23" t="s">
        <v>286</v>
      </c>
      <c r="U3" s="23" t="s">
        <v>287</v>
      </c>
      <c r="V3" s="23" t="s">
        <v>288</v>
      </c>
      <c r="W3" s="23" t="s">
        <v>289</v>
      </c>
      <c r="X3" s="23" t="s">
        <v>263</v>
      </c>
      <c r="Y3" s="23" t="s">
        <v>113</v>
      </c>
      <c r="Z3" s="23" t="s">
        <v>112</v>
      </c>
      <c r="AA3" s="23" t="s">
        <v>111</v>
      </c>
      <c r="AB3" s="23" t="s">
        <v>265</v>
      </c>
      <c r="AC3" s="68" t="s">
        <v>271</v>
      </c>
      <c r="AD3" s="68" t="s">
        <v>109</v>
      </c>
      <c r="AE3" s="69" t="s">
        <v>108</v>
      </c>
      <c r="AF3" s="69" t="s">
        <v>107</v>
      </c>
      <c r="AG3" s="69" t="s">
        <v>106</v>
      </c>
      <c r="AH3" s="69" t="s">
        <v>105</v>
      </c>
      <c r="AI3" s="68" t="s">
        <v>123</v>
      </c>
      <c r="AJ3" s="68" t="s">
        <v>124</v>
      </c>
      <c r="AK3" s="23" t="s">
        <v>129</v>
      </c>
      <c r="AL3" s="23" t="s">
        <v>984</v>
      </c>
      <c r="AM3" s="23" t="s">
        <v>1019</v>
      </c>
      <c r="AN3" s="23" t="s">
        <v>1043</v>
      </c>
      <c r="AO3" s="23" t="s">
        <v>1044</v>
      </c>
      <c r="AP3" s="23" t="s">
        <v>1047</v>
      </c>
      <c r="AQ3" s="21" t="s">
        <v>269</v>
      </c>
    </row>
    <row r="4" spans="1:44" s="22" customFormat="1" ht="15" customHeight="1" x14ac:dyDescent="0.2">
      <c r="B4" s="22" t="s">
        <v>104</v>
      </c>
      <c r="D4" s="22" t="s">
        <v>51</v>
      </c>
      <c r="F4" s="22" t="s">
        <v>103</v>
      </c>
      <c r="G4" s="22" t="s">
        <v>103</v>
      </c>
      <c r="H4" s="22" t="s">
        <v>73</v>
      </c>
      <c r="I4" s="22" t="s">
        <v>128</v>
      </c>
      <c r="K4" s="22" t="s">
        <v>19</v>
      </c>
      <c r="M4" s="22" t="s">
        <v>19</v>
      </c>
      <c r="O4" s="22" t="s">
        <v>19</v>
      </c>
      <c r="P4" s="22" t="s">
        <v>530</v>
      </c>
      <c r="Q4" s="22" t="s">
        <v>530</v>
      </c>
      <c r="R4" s="22" t="s">
        <v>70</v>
      </c>
      <c r="S4" s="22" t="s">
        <v>68</v>
      </c>
      <c r="T4" s="22" t="s">
        <v>102</v>
      </c>
      <c r="U4" s="22" t="s">
        <v>102</v>
      </c>
      <c r="Y4" s="22" t="s">
        <v>133</v>
      </c>
      <c r="Z4" s="22" t="s">
        <v>134</v>
      </c>
      <c r="AA4" s="22" t="s">
        <v>135</v>
      </c>
      <c r="AB4" s="22" t="s">
        <v>136</v>
      </c>
      <c r="AC4" s="22" t="s">
        <v>272</v>
      </c>
      <c r="AD4" s="22" t="s">
        <v>101</v>
      </c>
      <c r="AE4" s="22" t="s">
        <v>100</v>
      </c>
      <c r="AF4" s="22" t="s">
        <v>99</v>
      </c>
      <c r="AG4" s="22" t="s">
        <v>98</v>
      </c>
      <c r="AH4" s="22" t="s">
        <v>97</v>
      </c>
      <c r="AI4" s="22" t="s">
        <v>122</v>
      </c>
      <c r="AJ4" s="22" t="s">
        <v>125</v>
      </c>
      <c r="AK4" s="22" t="s">
        <v>130</v>
      </c>
      <c r="AL4" s="22" t="s">
        <v>988</v>
      </c>
      <c r="AM4" s="22" t="s">
        <v>1020</v>
      </c>
      <c r="AN4" s="22" t="s">
        <v>1045</v>
      </c>
      <c r="AO4" s="22" t="s">
        <v>1046</v>
      </c>
      <c r="AP4" s="22" t="s">
        <v>1048</v>
      </c>
      <c r="AQ4" s="21" t="s">
        <v>269</v>
      </c>
    </row>
    <row r="5" spans="1:44" x14ac:dyDescent="0.2">
      <c r="B5" s="21" t="str">
        <f>TRIM(LEFT('SpaceFuncData-Input'!$A3,IF(ISNUMBER(FIND(" (Note",'SpaceFuncData-Input'!$A3,1)),FIND(" (Note",'SpaceFuncData-Input'!$A3,1),99)))</f>
        <v>Audience Seating Area</v>
      </c>
      <c r="C5" s="21" t="str">
        <f>TRIM('SpaceFuncData-Input'!B3)</f>
        <v>Assembly - Auditorium seating area</v>
      </c>
      <c r="D5" s="21">
        <f>ROUND('SpaceFuncData-Input'!C3,2)</f>
        <v>142.86000000000001</v>
      </c>
      <c r="E5" s="21">
        <f>'SpaceFuncData-Input'!D3</f>
        <v>0.5</v>
      </c>
      <c r="F5" s="21">
        <f>'SpaceFuncData-Input'!E3</f>
        <v>245</v>
      </c>
      <c r="G5" s="21">
        <f>'SpaceFuncData-Input'!F3</f>
        <v>105</v>
      </c>
      <c r="H5" s="21">
        <f>'SpaceFuncData-Input'!G3</f>
        <v>1</v>
      </c>
      <c r="I5" s="21">
        <f>'SpaceFuncData-Input'!H3</f>
        <v>0.09</v>
      </c>
      <c r="J5" s="21" t="str">
        <f>'SpaceFuncData-Input'!I3</f>
        <v>Electric</v>
      </c>
      <c r="K5" s="21">
        <f>'SpaceFuncData-Input'!J3</f>
        <v>0.6</v>
      </c>
      <c r="L5" s="21" t="str">
        <f>'SpaceFuncData-Input'!K3</f>
        <v>Ornamental</v>
      </c>
      <c r="M5" s="21">
        <f>'SpaceFuncData-Input'!L3</f>
        <v>0.3</v>
      </c>
      <c r="N5" s="21">
        <f>'SpaceFuncData-Input'!M3</f>
        <v>0</v>
      </c>
      <c r="O5" s="21">
        <f>'SpaceFuncData-Input'!N3</f>
        <v>0</v>
      </c>
      <c r="P5" s="159">
        <f>'SpaceFuncData-Input'!O3</f>
        <v>150</v>
      </c>
      <c r="Q5" s="159">
        <f>'SpaceFuncData-Input'!P3</f>
        <v>150</v>
      </c>
      <c r="R5" s="21">
        <f>'SpaceFuncData-Input'!Q3</f>
        <v>0</v>
      </c>
      <c r="S5" s="21">
        <f>'SpaceFuncData-Input'!R3</f>
        <v>0</v>
      </c>
      <c r="T5" s="159">
        <f>'SpaceFuncData-Input'!S3</f>
        <v>50</v>
      </c>
      <c r="U5" s="21">
        <f>'SpaceFuncData-Input'!T3</f>
        <v>1000</v>
      </c>
      <c r="V5" s="21">
        <f>'SpaceFuncData-Input'!U3</f>
        <v>1.5</v>
      </c>
      <c r="W5" s="21">
        <f>'SpaceFuncData-Input'!V3</f>
        <v>2</v>
      </c>
      <c r="X5" s="21" t="str">
        <f>'SpaceFuncData-Input'!W3</f>
        <v>Assembly</v>
      </c>
      <c r="Y5" s="21" t="str">
        <f t="shared" ref="Y5:AK14" si="0">$X5&amp;Y$90</f>
        <v>AssemblyOccupancy</v>
      </c>
      <c r="Z5" s="21" t="str">
        <f t="shared" si="0"/>
        <v>AssemblyReceptacle</v>
      </c>
      <c r="AA5" s="21" t="str">
        <f t="shared" si="0"/>
        <v>AssemblyServiceHotWater</v>
      </c>
      <c r="AB5" s="21" t="str">
        <f t="shared" si="0"/>
        <v>AssemblyLights</v>
      </c>
      <c r="AC5" s="21" t="str">
        <f t="shared" si="0"/>
        <v>AssemblyGasEquip</v>
      </c>
      <c r="AD5" s="21" t="str">
        <f t="shared" si="0"/>
        <v>AssemblyRefrigeration</v>
      </c>
      <c r="AE5" s="21" t="str">
        <f t="shared" si="0"/>
        <v>AssemblyInfiltration</v>
      </c>
      <c r="AF5" s="21" t="str">
        <f t="shared" si="0"/>
        <v>AssemblyHVACAvail</v>
      </c>
      <c r="AG5" s="21" t="str">
        <f t="shared" si="0"/>
        <v>AssemblyHtgSetpt</v>
      </c>
      <c r="AH5" s="21" t="str">
        <f t="shared" si="0"/>
        <v>AssemblyClgSetpt</v>
      </c>
      <c r="AI5" s="21" t="str">
        <f t="shared" si="0"/>
        <v>AssemblyElevator</v>
      </c>
      <c r="AJ5" s="21" t="str">
        <f t="shared" si="0"/>
        <v>AssemblyEscalator</v>
      </c>
      <c r="AK5" s="21" t="str">
        <f t="shared" si="0"/>
        <v>AssemblyWtrHtrSetpt</v>
      </c>
      <c r="AL5" s="21">
        <f>'SpaceFuncData-Input'!Y3</f>
        <v>202</v>
      </c>
      <c r="AM5" s="21">
        <v>1</v>
      </c>
      <c r="AN5" s="21">
        <v>0</v>
      </c>
      <c r="AO5" s="21">
        <v>0</v>
      </c>
      <c r="AP5" s="21" t="s">
        <v>1049</v>
      </c>
      <c r="AQ5" s="21" t="s">
        <v>269</v>
      </c>
      <c r="AR5" s="21" t="str">
        <f>IF(AM5=0,B5,"")</f>
        <v/>
      </c>
    </row>
    <row r="6" spans="1:44" x14ac:dyDescent="0.2">
      <c r="B6" s="21" t="str">
        <f>TRIM(LEFT('SpaceFuncData-Input'!$A4,IF(ISNUMBER(FIND(" (Note",'SpaceFuncData-Input'!$A4,1)),FIND(" (Note",'SpaceFuncData-Input'!$A4,1),99)))</f>
        <v>Auditorium Area</v>
      </c>
      <c r="C6" s="21" t="str">
        <f>TRIM('SpaceFuncData-Input'!B4)</f>
        <v>Assembly - Auditorium seating area</v>
      </c>
      <c r="D6" s="21">
        <f>ROUND('SpaceFuncData-Input'!C4,2)</f>
        <v>142.86000000000001</v>
      </c>
      <c r="E6" s="21">
        <f>'SpaceFuncData-Input'!D4</f>
        <v>0.5</v>
      </c>
      <c r="F6" s="21">
        <f>'SpaceFuncData-Input'!E4</f>
        <v>245</v>
      </c>
      <c r="G6" s="21">
        <f>'SpaceFuncData-Input'!F4</f>
        <v>105</v>
      </c>
      <c r="H6" s="21">
        <f>'SpaceFuncData-Input'!G4</f>
        <v>1</v>
      </c>
      <c r="I6" s="21">
        <f>'SpaceFuncData-Input'!H4</f>
        <v>0.09</v>
      </c>
      <c r="J6" s="21" t="str">
        <f>'SpaceFuncData-Input'!I4</f>
        <v>Electric</v>
      </c>
      <c r="K6" s="21">
        <f>'SpaceFuncData-Input'!J4</f>
        <v>0.7</v>
      </c>
      <c r="L6" s="21" t="str">
        <f>'SpaceFuncData-Input'!K4</f>
        <v>Ornamental</v>
      </c>
      <c r="M6" s="21">
        <f>'SpaceFuncData-Input'!L4</f>
        <v>0.3</v>
      </c>
      <c r="N6" s="21" t="str">
        <f>'SpaceFuncData-Input'!M4</f>
        <v>Accent, display and feature (Note 3)</v>
      </c>
      <c r="O6" s="21">
        <f>'SpaceFuncData-Input'!N4</f>
        <v>0.2</v>
      </c>
      <c r="P6" s="159">
        <f>'SpaceFuncData-Input'!O4</f>
        <v>150</v>
      </c>
      <c r="Q6" s="159">
        <f>'SpaceFuncData-Input'!P4</f>
        <v>150</v>
      </c>
      <c r="R6" s="21">
        <f>'SpaceFuncData-Input'!Q4</f>
        <v>0</v>
      </c>
      <c r="S6" s="21">
        <f>'SpaceFuncData-Input'!R4</f>
        <v>0</v>
      </c>
      <c r="T6" s="159">
        <f>'SpaceFuncData-Input'!S4</f>
        <v>50</v>
      </c>
      <c r="U6" s="21">
        <f>'SpaceFuncData-Input'!T4</f>
        <v>1000</v>
      </c>
      <c r="V6" s="21">
        <f>'SpaceFuncData-Input'!U4</f>
        <v>1.5</v>
      </c>
      <c r="W6" s="21">
        <f>'SpaceFuncData-Input'!V4</f>
        <v>2</v>
      </c>
      <c r="X6" s="21" t="str">
        <f>'SpaceFuncData-Input'!W4</f>
        <v>Assembly</v>
      </c>
      <c r="Y6" s="21" t="str">
        <f t="shared" si="0"/>
        <v>AssemblyOccupancy</v>
      </c>
      <c r="Z6" s="21" t="str">
        <f t="shared" si="0"/>
        <v>AssemblyReceptacle</v>
      </c>
      <c r="AA6" s="21" t="str">
        <f t="shared" si="0"/>
        <v>AssemblyServiceHotWater</v>
      </c>
      <c r="AB6" s="21" t="str">
        <f t="shared" si="0"/>
        <v>AssemblyLights</v>
      </c>
      <c r="AC6" s="21" t="str">
        <f t="shared" si="0"/>
        <v>AssemblyGasEquip</v>
      </c>
      <c r="AD6" s="21" t="str">
        <f t="shared" si="0"/>
        <v>AssemblyRefrigeration</v>
      </c>
      <c r="AE6" s="21" t="str">
        <f t="shared" si="0"/>
        <v>AssemblyInfiltration</v>
      </c>
      <c r="AF6" s="21" t="str">
        <f t="shared" si="0"/>
        <v>AssemblyHVACAvail</v>
      </c>
      <c r="AG6" s="21" t="str">
        <f t="shared" si="0"/>
        <v>AssemblyHtgSetpt</v>
      </c>
      <c r="AH6" s="21" t="str">
        <f t="shared" si="0"/>
        <v>AssemblyClgSetpt</v>
      </c>
      <c r="AI6" s="21" t="str">
        <f t="shared" si="0"/>
        <v>AssemblyElevator</v>
      </c>
      <c r="AJ6" s="21" t="str">
        <f t="shared" si="0"/>
        <v>AssemblyEscalator</v>
      </c>
      <c r="AK6" s="21" t="str">
        <f t="shared" si="0"/>
        <v>AssemblyWtrHtrSetpt</v>
      </c>
      <c r="AL6" s="21">
        <f>'SpaceFuncData-Input'!Y4</f>
        <v>203</v>
      </c>
      <c r="AM6" s="21">
        <v>1</v>
      </c>
      <c r="AN6" s="21">
        <v>0</v>
      </c>
      <c r="AO6" s="21">
        <v>0</v>
      </c>
      <c r="AP6" s="216" t="s">
        <v>1051</v>
      </c>
      <c r="AQ6" s="21" t="s">
        <v>269</v>
      </c>
      <c r="AR6" s="21" t="str">
        <f t="shared" ref="AR6:AR68" si="1">IF(AM6=0,B6,"")</f>
        <v/>
      </c>
    </row>
    <row r="7" spans="1:44" x14ac:dyDescent="0.2">
      <c r="B7" s="21" t="str">
        <f>TRIM(LEFT('SpaceFuncData-Input'!$A5,IF(ISNUMBER(FIND(" (Note",'SpaceFuncData-Input'!$A5,1)),FIND(" (Note",'SpaceFuncData-Input'!$A5,1),99)))</f>
        <v>Auto Repair / Maintenance Area</v>
      </c>
      <c r="C7" s="21" t="str">
        <f>TRIM('SpaceFuncData-Input'!B5)</f>
        <v>Exhaust - Auto repair rooms</v>
      </c>
      <c r="D7" s="21">
        <f>ROUND('SpaceFuncData-Input'!C5,2)</f>
        <v>10</v>
      </c>
      <c r="E7" s="21">
        <f>'SpaceFuncData-Input'!D5</f>
        <v>0.5</v>
      </c>
      <c r="F7" s="21">
        <f>'SpaceFuncData-Input'!E5</f>
        <v>275</v>
      </c>
      <c r="G7" s="21">
        <f>'SpaceFuncData-Input'!F5</f>
        <v>475</v>
      </c>
      <c r="H7" s="21">
        <f>'SpaceFuncData-Input'!G5</f>
        <v>1</v>
      </c>
      <c r="I7" s="21">
        <f>'SpaceFuncData-Input'!H5</f>
        <v>0.18</v>
      </c>
      <c r="J7" s="21" t="str">
        <f>'SpaceFuncData-Input'!I5</f>
        <v>Gas</v>
      </c>
      <c r="K7" s="21">
        <f>'SpaceFuncData-Input'!J5</f>
        <v>0.55000000000000004</v>
      </c>
      <c r="L7" s="21" t="str">
        <f>'SpaceFuncData-Input'!K5</f>
        <v>Detailed Task Work (Note 7)</v>
      </c>
      <c r="M7" s="21">
        <f>'SpaceFuncData-Input'!L5</f>
        <v>0.2</v>
      </c>
      <c r="N7" s="21">
        <f>'SpaceFuncData-Input'!M5</f>
        <v>0</v>
      </c>
      <c r="O7" s="21">
        <f>'SpaceFuncData-Input'!N5</f>
        <v>0</v>
      </c>
      <c r="P7" s="159">
        <f>'SpaceFuncData-Input'!O5</f>
        <v>150</v>
      </c>
      <c r="Q7" s="159">
        <f>'SpaceFuncData-Input'!P5</f>
        <v>150</v>
      </c>
      <c r="R7" s="21">
        <f>'SpaceFuncData-Input'!Q5</f>
        <v>0.75063999999999997</v>
      </c>
      <c r="S7" s="21">
        <f>'SpaceFuncData-Input'!R5</f>
        <v>0</v>
      </c>
      <c r="T7" s="159">
        <f>'SpaceFuncData-Input'!S5</f>
        <v>200</v>
      </c>
      <c r="U7" s="21">
        <f>'SpaceFuncData-Input'!T5</f>
        <v>1500</v>
      </c>
      <c r="V7" s="21">
        <f>'SpaceFuncData-Input'!U5</f>
        <v>1.5</v>
      </c>
      <c r="W7" s="21">
        <f>'SpaceFuncData-Input'!V5</f>
        <v>2</v>
      </c>
      <c r="X7" s="21" t="str">
        <f>'SpaceFuncData-Input'!W5</f>
        <v>Manufacturing</v>
      </c>
      <c r="Y7" s="21" t="str">
        <f t="shared" si="0"/>
        <v>ManufacturingOccupancy</v>
      </c>
      <c r="Z7" s="21" t="str">
        <f t="shared" si="0"/>
        <v>ManufacturingReceptacle</v>
      </c>
      <c r="AA7" s="21" t="str">
        <f t="shared" si="0"/>
        <v>ManufacturingServiceHotWater</v>
      </c>
      <c r="AB7" s="21" t="str">
        <f t="shared" si="0"/>
        <v>ManufacturingLights</v>
      </c>
      <c r="AC7" s="21" t="str">
        <f t="shared" si="0"/>
        <v>ManufacturingGasEquip</v>
      </c>
      <c r="AD7" s="21" t="str">
        <f t="shared" si="0"/>
        <v>ManufacturingRefrigeration</v>
      </c>
      <c r="AE7" s="21" t="str">
        <f t="shared" si="0"/>
        <v>ManufacturingInfiltration</v>
      </c>
      <c r="AF7" s="21" t="str">
        <f t="shared" si="0"/>
        <v>ManufacturingHVACAvail</v>
      </c>
      <c r="AG7" s="21" t="str">
        <f t="shared" si="0"/>
        <v>ManufacturingHtgSetpt</v>
      </c>
      <c r="AH7" s="21" t="str">
        <f t="shared" si="0"/>
        <v>ManufacturingClgSetpt</v>
      </c>
      <c r="AI7" s="21" t="str">
        <f t="shared" si="0"/>
        <v>ManufacturingElevator</v>
      </c>
      <c r="AJ7" s="21" t="str">
        <f t="shared" si="0"/>
        <v>ManufacturingEscalator</v>
      </c>
      <c r="AK7" s="21" t="str">
        <f t="shared" si="0"/>
        <v>ManufacturingWtrHtrSetpt</v>
      </c>
      <c r="AL7" s="21">
        <f>'SpaceFuncData-Input'!Y5</f>
        <v>204</v>
      </c>
      <c r="AM7" s="21">
        <v>1</v>
      </c>
      <c r="AN7" s="21">
        <v>0</v>
      </c>
      <c r="AO7" s="21">
        <v>0</v>
      </c>
      <c r="AP7" s="216" t="s">
        <v>1052</v>
      </c>
      <c r="AQ7" s="21" t="s">
        <v>269</v>
      </c>
      <c r="AR7" s="21" t="str">
        <f t="shared" si="1"/>
        <v/>
      </c>
    </row>
    <row r="8" spans="1:44" x14ac:dyDescent="0.2">
      <c r="B8" s="21" t="str">
        <f>TRIM(LEFT('SpaceFuncData-Input'!$A6,IF(ISNUMBER(FIND(" (Note",'SpaceFuncData-Input'!$A6,1)),FIND(" (Note",'SpaceFuncData-Input'!$A6,1),99)))</f>
        <v>Beauty Salon Area</v>
      </c>
      <c r="C8" s="21" t="str">
        <f>TRIM('SpaceFuncData-Input'!B6)</f>
        <v>Retail - Beauty and nail salons</v>
      </c>
      <c r="D8" s="21">
        <f>ROUND('SpaceFuncData-Input'!C6,2)</f>
        <v>10</v>
      </c>
      <c r="E8" s="21">
        <f>'SpaceFuncData-Input'!D6</f>
        <v>0.5</v>
      </c>
      <c r="F8" s="21">
        <f>'SpaceFuncData-Input'!E6</f>
        <v>250</v>
      </c>
      <c r="G8" s="21">
        <f>'SpaceFuncData-Input'!F6</f>
        <v>200</v>
      </c>
      <c r="H8" s="21">
        <f>'SpaceFuncData-Input'!G6</f>
        <v>2</v>
      </c>
      <c r="I8" s="21">
        <f>'SpaceFuncData-Input'!H6</f>
        <v>0.18</v>
      </c>
      <c r="J8" s="21" t="str">
        <f>'SpaceFuncData-Input'!I6</f>
        <v>Gas</v>
      </c>
      <c r="K8" s="21">
        <f>'SpaceFuncData-Input'!J6</f>
        <v>0.8</v>
      </c>
      <c r="L8" s="21" t="str">
        <f>'SpaceFuncData-Input'!K6</f>
        <v>Detailed Task Work (Note 7)</v>
      </c>
      <c r="M8" s="21">
        <f>'SpaceFuncData-Input'!L6</f>
        <v>0.2</v>
      </c>
      <c r="N8" s="21" t="str">
        <f>'SpaceFuncData-Input'!M6</f>
        <v>Ornamental</v>
      </c>
      <c r="O8" s="21">
        <f>'SpaceFuncData-Input'!N6</f>
        <v>0.3</v>
      </c>
      <c r="P8" s="159">
        <f>'SpaceFuncData-Input'!O6</f>
        <v>150</v>
      </c>
      <c r="Q8" s="159">
        <f>'SpaceFuncData-Input'!P6</f>
        <v>150</v>
      </c>
      <c r="R8" s="21">
        <f>'SpaceFuncData-Input'!Q6</f>
        <v>0</v>
      </c>
      <c r="S8" s="21">
        <f>'SpaceFuncData-Input'!R6</f>
        <v>0</v>
      </c>
      <c r="T8" s="159">
        <f>'SpaceFuncData-Input'!S6</f>
        <v>500</v>
      </c>
      <c r="U8" s="21">
        <f>'SpaceFuncData-Input'!T6</f>
        <v>500</v>
      </c>
      <c r="V8" s="21">
        <f>'SpaceFuncData-Input'!U6</f>
        <v>1.5</v>
      </c>
      <c r="W8" s="21">
        <f>'SpaceFuncData-Input'!V6</f>
        <v>2</v>
      </c>
      <c r="X8" s="21" t="str">
        <f>'SpaceFuncData-Input'!W6</f>
        <v>Retail</v>
      </c>
      <c r="Y8" s="21" t="str">
        <f t="shared" si="0"/>
        <v>RetailOccupancy</v>
      </c>
      <c r="Z8" s="21" t="str">
        <f t="shared" si="0"/>
        <v>RetailReceptacle</v>
      </c>
      <c r="AA8" s="21" t="str">
        <f t="shared" si="0"/>
        <v>RetailServiceHotWater</v>
      </c>
      <c r="AB8" s="21" t="str">
        <f t="shared" si="0"/>
        <v>RetailLights</v>
      </c>
      <c r="AC8" s="21" t="str">
        <f t="shared" si="0"/>
        <v>RetailGasEquip</v>
      </c>
      <c r="AD8" s="21" t="str">
        <f t="shared" si="0"/>
        <v>RetailRefrigeration</v>
      </c>
      <c r="AE8" s="21" t="str">
        <f t="shared" si="0"/>
        <v>RetailInfiltration</v>
      </c>
      <c r="AF8" s="21" t="str">
        <f t="shared" si="0"/>
        <v>RetailHVACAvail</v>
      </c>
      <c r="AG8" s="21" t="str">
        <f t="shared" si="0"/>
        <v>RetailHtgSetpt</v>
      </c>
      <c r="AH8" s="21" t="str">
        <f t="shared" si="0"/>
        <v>RetailClgSetpt</v>
      </c>
      <c r="AI8" s="21" t="str">
        <f t="shared" si="0"/>
        <v>RetailElevator</v>
      </c>
      <c r="AJ8" s="21" t="str">
        <f t="shared" si="0"/>
        <v>RetailEscalator</v>
      </c>
      <c r="AK8" s="21" t="str">
        <f t="shared" si="0"/>
        <v>RetailWtrHtrSetpt</v>
      </c>
      <c r="AL8" s="21">
        <f>'SpaceFuncData-Input'!Y6</f>
        <v>205</v>
      </c>
      <c r="AM8" s="21">
        <v>1</v>
      </c>
      <c r="AN8" s="21">
        <v>0</v>
      </c>
      <c r="AO8" s="21">
        <v>0</v>
      </c>
      <c r="AP8" s="216" t="s">
        <v>1053</v>
      </c>
      <c r="AQ8" s="21" t="s">
        <v>269</v>
      </c>
      <c r="AR8" s="21" t="str">
        <f t="shared" si="1"/>
        <v/>
      </c>
    </row>
    <row r="9" spans="1:44" x14ac:dyDescent="0.2">
      <c r="B9" s="21" t="str">
        <f>TRIM(LEFT('SpaceFuncData-Input'!$A7,IF(ISNUMBER(FIND(" (Note",'SpaceFuncData-Input'!$A7,1)),FIND(" (Note",'SpaceFuncData-Input'!$A7,1),99)))</f>
        <v>Civic Meeting Place Area</v>
      </c>
      <c r="C9" s="21" t="str">
        <f>TRIM('SpaceFuncData-Input'!B7)</f>
        <v>Assembly - Legislative chambers</v>
      </c>
      <c r="D9" s="21">
        <f>ROUND('SpaceFuncData-Input'!C7,2)</f>
        <v>66.67</v>
      </c>
      <c r="E9" s="21">
        <f>'SpaceFuncData-Input'!D7</f>
        <v>0.5</v>
      </c>
      <c r="F9" s="21">
        <f>'SpaceFuncData-Input'!E7</f>
        <v>250</v>
      </c>
      <c r="G9" s="21">
        <f>'SpaceFuncData-Input'!F7</f>
        <v>200</v>
      </c>
      <c r="H9" s="21">
        <f>'SpaceFuncData-Input'!G7</f>
        <v>1.5</v>
      </c>
      <c r="I9" s="21">
        <f>'SpaceFuncData-Input'!H7</f>
        <v>0.18</v>
      </c>
      <c r="J9" s="21" t="str">
        <f>'SpaceFuncData-Input'!I7</f>
        <v>Electric</v>
      </c>
      <c r="K9" s="21">
        <f>'SpaceFuncData-Input'!J7</f>
        <v>1</v>
      </c>
      <c r="L9" s="21" t="str">
        <f>'SpaceFuncData-Input'!K7</f>
        <v>Ornamental</v>
      </c>
      <c r="M9" s="21">
        <f>'SpaceFuncData-Input'!L7</f>
        <v>0.3</v>
      </c>
      <c r="N9" s="21">
        <f>'SpaceFuncData-Input'!M7</f>
        <v>0</v>
      </c>
      <c r="O9" s="21">
        <f>'SpaceFuncData-Input'!N7</f>
        <v>0</v>
      </c>
      <c r="P9" s="159">
        <f>'SpaceFuncData-Input'!O7</f>
        <v>150</v>
      </c>
      <c r="Q9" s="159">
        <f>'SpaceFuncData-Input'!P7</f>
        <v>150</v>
      </c>
      <c r="R9" s="21">
        <f>'SpaceFuncData-Input'!Q7</f>
        <v>0</v>
      </c>
      <c r="S9" s="21">
        <f>'SpaceFuncData-Input'!R7</f>
        <v>0</v>
      </c>
      <c r="T9" s="159">
        <f>'SpaceFuncData-Input'!S7</f>
        <v>30</v>
      </c>
      <c r="U9" s="21">
        <f>'SpaceFuncData-Input'!T7</f>
        <v>300</v>
      </c>
      <c r="V9" s="21">
        <f>'SpaceFuncData-Input'!U7</f>
        <v>1.5</v>
      </c>
      <c r="W9" s="21">
        <f>'SpaceFuncData-Input'!V7</f>
        <v>2</v>
      </c>
      <c r="X9" s="21" t="str">
        <f>'SpaceFuncData-Input'!W7</f>
        <v>Assembly</v>
      </c>
      <c r="Y9" s="21" t="str">
        <f t="shared" si="0"/>
        <v>AssemblyOccupancy</v>
      </c>
      <c r="Z9" s="21" t="str">
        <f t="shared" si="0"/>
        <v>AssemblyReceptacle</v>
      </c>
      <c r="AA9" s="21" t="str">
        <f t="shared" si="0"/>
        <v>AssemblyServiceHotWater</v>
      </c>
      <c r="AB9" s="21" t="str">
        <f t="shared" si="0"/>
        <v>AssemblyLights</v>
      </c>
      <c r="AC9" s="21" t="str">
        <f t="shared" si="0"/>
        <v>AssemblyGasEquip</v>
      </c>
      <c r="AD9" s="21" t="str">
        <f t="shared" si="0"/>
        <v>AssemblyRefrigeration</v>
      </c>
      <c r="AE9" s="21" t="str">
        <f t="shared" si="0"/>
        <v>AssemblyInfiltration</v>
      </c>
      <c r="AF9" s="21" t="str">
        <f t="shared" si="0"/>
        <v>AssemblyHVACAvail</v>
      </c>
      <c r="AG9" s="21" t="str">
        <f t="shared" si="0"/>
        <v>AssemblyHtgSetpt</v>
      </c>
      <c r="AH9" s="21" t="str">
        <f t="shared" si="0"/>
        <v>AssemblyClgSetpt</v>
      </c>
      <c r="AI9" s="21" t="str">
        <f t="shared" si="0"/>
        <v>AssemblyElevator</v>
      </c>
      <c r="AJ9" s="21" t="str">
        <f t="shared" si="0"/>
        <v>AssemblyEscalator</v>
      </c>
      <c r="AK9" s="21" t="str">
        <f t="shared" si="0"/>
        <v>AssemblyWtrHtrSetpt</v>
      </c>
      <c r="AL9" s="21">
        <f>'SpaceFuncData-Input'!Y7</f>
        <v>206</v>
      </c>
      <c r="AM9" s="21">
        <v>1</v>
      </c>
      <c r="AN9" s="21">
        <v>0</v>
      </c>
      <c r="AO9" s="21">
        <v>0</v>
      </c>
      <c r="AP9" s="216" t="s">
        <v>1054</v>
      </c>
      <c r="AQ9" s="21" t="s">
        <v>269</v>
      </c>
      <c r="AR9" s="21" t="str">
        <f t="shared" si="1"/>
        <v/>
      </c>
    </row>
    <row r="10" spans="1:44" x14ac:dyDescent="0.2">
      <c r="B10" s="21" t="str">
        <f>TRIM(LEFT('SpaceFuncData-Input'!$A8,IF(ISNUMBER(FIND(" (Note",'SpaceFuncData-Input'!$A8,1)),FIND(" (Note",'SpaceFuncData-Input'!$A8,1),99)))</f>
        <v>Classroom, Lecture, Training, Vocational Areas</v>
      </c>
      <c r="C10" s="21" t="str">
        <f>TRIM('SpaceFuncData-Input'!B8)</f>
        <v>Education - Classrooms (ages 9-18)</v>
      </c>
      <c r="D10" s="21">
        <f>ROUND('SpaceFuncData-Input'!C8,2)</f>
        <v>50</v>
      </c>
      <c r="E10" s="21">
        <f>'SpaceFuncData-Input'!D8</f>
        <v>0.5</v>
      </c>
      <c r="F10" s="21">
        <f>'SpaceFuncData-Input'!E8</f>
        <v>245</v>
      </c>
      <c r="G10" s="21">
        <f>'SpaceFuncData-Input'!F8</f>
        <v>155</v>
      </c>
      <c r="H10" s="21">
        <f>'SpaceFuncData-Input'!G8</f>
        <v>1</v>
      </c>
      <c r="I10" s="21">
        <f>'SpaceFuncData-Input'!H8</f>
        <v>0.18</v>
      </c>
      <c r="J10" s="21" t="str">
        <f>'SpaceFuncData-Input'!I8</f>
        <v>Gas</v>
      </c>
      <c r="K10" s="21">
        <f>'SpaceFuncData-Input'!J8</f>
        <v>0.7</v>
      </c>
      <c r="L10" s="21" t="str">
        <f>'SpaceFuncData-Input'!K8</f>
        <v>White or Chalk Board (W/ft) (Note 1)</v>
      </c>
      <c r="M10" s="21">
        <f>'SpaceFuncData-Input'!L8</f>
        <v>4.5</v>
      </c>
      <c r="N10" s="21">
        <f>'SpaceFuncData-Input'!M8</f>
        <v>0</v>
      </c>
      <c r="O10" s="21">
        <f>'SpaceFuncData-Input'!N8</f>
        <v>0</v>
      </c>
      <c r="P10" s="159">
        <f>'SpaceFuncData-Input'!O8</f>
        <v>150</v>
      </c>
      <c r="Q10" s="159">
        <f>'SpaceFuncData-Input'!P8</f>
        <v>150</v>
      </c>
      <c r="R10" s="21">
        <f>'SpaceFuncData-Input'!Q8</f>
        <v>0</v>
      </c>
      <c r="S10" s="21">
        <f>'SpaceFuncData-Input'!R8</f>
        <v>0</v>
      </c>
      <c r="T10" s="159">
        <f>'SpaceFuncData-Input'!S8</f>
        <v>50</v>
      </c>
      <c r="U10" s="21">
        <f>'SpaceFuncData-Input'!T8</f>
        <v>500</v>
      </c>
      <c r="V10" s="21">
        <f>'SpaceFuncData-Input'!U8</f>
        <v>1.5</v>
      </c>
      <c r="W10" s="21">
        <f>'SpaceFuncData-Input'!V8</f>
        <v>2</v>
      </c>
      <c r="X10" s="21" t="str">
        <f>'SpaceFuncData-Input'!W8</f>
        <v>School</v>
      </c>
      <c r="Y10" s="21" t="str">
        <f t="shared" si="0"/>
        <v>SchoolOccupancy</v>
      </c>
      <c r="Z10" s="21" t="str">
        <f t="shared" si="0"/>
        <v>SchoolReceptacle</v>
      </c>
      <c r="AA10" s="21" t="str">
        <f t="shared" si="0"/>
        <v>SchoolServiceHotWater</v>
      </c>
      <c r="AB10" s="21" t="str">
        <f t="shared" si="0"/>
        <v>SchoolLights</v>
      </c>
      <c r="AC10" s="21" t="str">
        <f t="shared" si="0"/>
        <v>SchoolGasEquip</v>
      </c>
      <c r="AD10" s="21" t="str">
        <f t="shared" si="0"/>
        <v>SchoolRefrigeration</v>
      </c>
      <c r="AE10" s="21" t="str">
        <f t="shared" si="0"/>
        <v>SchoolInfiltration</v>
      </c>
      <c r="AF10" s="21" t="str">
        <f t="shared" si="0"/>
        <v>SchoolHVACAvail</v>
      </c>
      <c r="AG10" s="21" t="str">
        <f t="shared" si="0"/>
        <v>SchoolHtgSetpt</v>
      </c>
      <c r="AH10" s="21" t="str">
        <f t="shared" si="0"/>
        <v>SchoolClgSetpt</v>
      </c>
      <c r="AI10" s="21" t="str">
        <f t="shared" si="0"/>
        <v>SchoolElevator</v>
      </c>
      <c r="AJ10" s="21" t="str">
        <f t="shared" si="0"/>
        <v>SchoolEscalator</v>
      </c>
      <c r="AK10" s="21" t="str">
        <f t="shared" si="0"/>
        <v>SchoolWtrHtrSetpt</v>
      </c>
      <c r="AL10" s="21">
        <f>'SpaceFuncData-Input'!Y8</f>
        <v>207</v>
      </c>
      <c r="AM10" s="21">
        <v>1</v>
      </c>
      <c r="AN10" s="21">
        <v>0</v>
      </c>
      <c r="AO10" s="21">
        <v>0</v>
      </c>
      <c r="AP10" s="216" t="s">
        <v>1055</v>
      </c>
      <c r="AQ10" s="21" t="s">
        <v>269</v>
      </c>
      <c r="AR10" s="21" t="str">
        <f t="shared" si="1"/>
        <v/>
      </c>
    </row>
    <row r="11" spans="1:44" x14ac:dyDescent="0.2">
      <c r="B11" s="21" t="str">
        <f>TRIM(LEFT('SpaceFuncData-Input'!$A9,IF(ISNUMBER(FIND(" (Note",'SpaceFuncData-Input'!$A9,1)),FIND(" (Note",'SpaceFuncData-Input'!$A9,1),99)))</f>
        <v>Commercial/Industrial Storage (Refrigerated)</v>
      </c>
      <c r="C11" s="21" t="str">
        <f>TRIM('SpaceFuncData-Input'!B9)</f>
        <v>Misc - Freezer and refrigerated spaces (&lt;50F)</v>
      </c>
      <c r="D11" s="21">
        <f>ROUND('SpaceFuncData-Input'!C9,2)</f>
        <v>0</v>
      </c>
      <c r="E11" s="21">
        <f>'SpaceFuncData-Input'!D9</f>
        <v>0.5</v>
      </c>
      <c r="F11" s="21">
        <f>'SpaceFuncData-Input'!E9</f>
        <v>275</v>
      </c>
      <c r="G11" s="21">
        <f>'SpaceFuncData-Input'!F9</f>
        <v>475</v>
      </c>
      <c r="H11" s="21">
        <f>'SpaceFuncData-Input'!G9</f>
        <v>0.2</v>
      </c>
      <c r="I11" s="21">
        <f>'SpaceFuncData-Input'!H9</f>
        <v>0.18</v>
      </c>
      <c r="J11" s="21" t="str">
        <f>'SpaceFuncData-Input'!I9</f>
        <v>Electric</v>
      </c>
      <c r="K11" s="21">
        <f>'SpaceFuncData-Input'!J9</f>
        <v>0.45</v>
      </c>
      <c r="L11" s="21">
        <f>'SpaceFuncData-Input'!K9</f>
        <v>0</v>
      </c>
      <c r="M11" s="21">
        <f>'SpaceFuncData-Input'!L9</f>
        <v>0</v>
      </c>
      <c r="N11" s="21">
        <f>'SpaceFuncData-Input'!M9</f>
        <v>0</v>
      </c>
      <c r="O11" s="21">
        <f>'SpaceFuncData-Input'!N9</f>
        <v>0</v>
      </c>
      <c r="P11" s="159">
        <f>'SpaceFuncData-Input'!O9</f>
        <v>8760</v>
      </c>
      <c r="Q11" s="159">
        <f>'SpaceFuncData-Input'!P9</f>
        <v>8760</v>
      </c>
      <c r="R11" s="21">
        <f>'SpaceFuncData-Input'!Q9</f>
        <v>0</v>
      </c>
      <c r="S11" s="21">
        <f>'SpaceFuncData-Input'!R9</f>
        <v>10</v>
      </c>
      <c r="T11" s="159">
        <f>'SpaceFuncData-Input'!S9</f>
        <v>50</v>
      </c>
      <c r="U11" s="21">
        <f>'SpaceFuncData-Input'!T9</f>
        <v>300</v>
      </c>
      <c r="V11" s="21">
        <f>'SpaceFuncData-Input'!U9</f>
        <v>1.5</v>
      </c>
      <c r="W11" s="21">
        <f>'SpaceFuncData-Input'!V9</f>
        <v>2</v>
      </c>
      <c r="X11" s="21" t="str">
        <f>'SpaceFuncData-Input'!W9</f>
        <v>Warehouse</v>
      </c>
      <c r="Y11" s="21" t="str">
        <f t="shared" si="0"/>
        <v>WarehouseOccupancy</v>
      </c>
      <c r="Z11" s="21" t="str">
        <f t="shared" si="0"/>
        <v>WarehouseReceptacle</v>
      </c>
      <c r="AA11" s="21" t="str">
        <f t="shared" si="0"/>
        <v>WarehouseServiceHotWater</v>
      </c>
      <c r="AB11" s="21" t="str">
        <f t="shared" si="0"/>
        <v>WarehouseLights</v>
      </c>
      <c r="AC11" s="21" t="str">
        <f t="shared" si="0"/>
        <v>WarehouseGasEquip</v>
      </c>
      <c r="AD11" s="21" t="str">
        <f t="shared" si="0"/>
        <v>WarehouseRefrigeration</v>
      </c>
      <c r="AE11" s="21" t="str">
        <f t="shared" si="0"/>
        <v>WarehouseInfiltration</v>
      </c>
      <c r="AF11" s="21" t="str">
        <f t="shared" si="0"/>
        <v>WarehouseHVACAvail</v>
      </c>
      <c r="AG11" s="21" t="str">
        <f t="shared" si="0"/>
        <v>WarehouseHtgSetpt</v>
      </c>
      <c r="AH11" s="21" t="str">
        <f t="shared" si="0"/>
        <v>WarehouseClgSetpt</v>
      </c>
      <c r="AI11" s="21" t="str">
        <f t="shared" si="0"/>
        <v>WarehouseElevator</v>
      </c>
      <c r="AJ11" s="21" t="str">
        <f t="shared" si="0"/>
        <v>WarehouseEscalator</v>
      </c>
      <c r="AK11" s="21" t="str">
        <f t="shared" si="0"/>
        <v>WarehouseWtrHtrSetpt</v>
      </c>
      <c r="AL11" s="21">
        <f>'SpaceFuncData-Input'!Y9</f>
        <v>208</v>
      </c>
      <c r="AM11" s="21">
        <v>1</v>
      </c>
      <c r="AN11" s="21">
        <v>0</v>
      </c>
      <c r="AO11" s="21">
        <v>0</v>
      </c>
      <c r="AP11" s="216" t="s">
        <v>1056</v>
      </c>
      <c r="AQ11" s="21" t="s">
        <v>269</v>
      </c>
      <c r="AR11" s="21" t="str">
        <f t="shared" si="1"/>
        <v/>
      </c>
    </row>
    <row r="12" spans="1:44" x14ac:dyDescent="0.2">
      <c r="B12" s="21" t="str">
        <f>TRIM(LEFT('SpaceFuncData-Input'!$A10,IF(ISNUMBER(FIND(" (Note",'SpaceFuncData-Input'!$A10,1)),FIND(" (Note",'SpaceFuncData-Input'!$A10,1),99)))</f>
        <v>Commercial/Industrial Storage (Shipping &amp; Handling)</v>
      </c>
      <c r="C12" s="21" t="str">
        <f>TRIM('SpaceFuncData-Input'!B10)</f>
        <v>Misc - Shipping/receiving</v>
      </c>
      <c r="D12" s="21">
        <f>ROUND('SpaceFuncData-Input'!C10,2)</f>
        <v>5</v>
      </c>
      <c r="E12" s="21">
        <f>'SpaceFuncData-Input'!D10</f>
        <v>0.5</v>
      </c>
      <c r="F12" s="21">
        <f>'SpaceFuncData-Input'!E10</f>
        <v>275</v>
      </c>
      <c r="G12" s="21">
        <f>'SpaceFuncData-Input'!F10</f>
        <v>475</v>
      </c>
      <c r="H12" s="21">
        <f>'SpaceFuncData-Input'!G10</f>
        <v>0.5</v>
      </c>
      <c r="I12" s="21">
        <f>'SpaceFuncData-Input'!H10</f>
        <v>0.18</v>
      </c>
      <c r="J12" s="21" t="str">
        <f>'SpaceFuncData-Input'!I10</f>
        <v>Electric</v>
      </c>
      <c r="K12" s="21">
        <f>'SpaceFuncData-Input'!J10</f>
        <v>0.6</v>
      </c>
      <c r="L12" s="21">
        <f>'SpaceFuncData-Input'!K10</f>
        <v>0</v>
      </c>
      <c r="M12" s="21">
        <f>'SpaceFuncData-Input'!L10</f>
        <v>0</v>
      </c>
      <c r="N12" s="21">
        <f>'SpaceFuncData-Input'!M10</f>
        <v>0</v>
      </c>
      <c r="O12" s="21">
        <f>'SpaceFuncData-Input'!N10</f>
        <v>0</v>
      </c>
      <c r="P12" s="159">
        <f>'SpaceFuncData-Input'!O10</f>
        <v>8760</v>
      </c>
      <c r="Q12" s="159">
        <f>'SpaceFuncData-Input'!P10</f>
        <v>8760</v>
      </c>
      <c r="R12" s="21">
        <f>'SpaceFuncData-Input'!Q10</f>
        <v>0</v>
      </c>
      <c r="S12" s="21">
        <f>'SpaceFuncData-Input'!R10</f>
        <v>0</v>
      </c>
      <c r="T12" s="159">
        <f>'SpaceFuncData-Input'!S10</f>
        <v>50</v>
      </c>
      <c r="U12" s="21">
        <f>'SpaceFuncData-Input'!T10</f>
        <v>300</v>
      </c>
      <c r="V12" s="21">
        <f>'SpaceFuncData-Input'!U10</f>
        <v>1.5</v>
      </c>
      <c r="W12" s="21">
        <f>'SpaceFuncData-Input'!V10</f>
        <v>2</v>
      </c>
      <c r="X12" s="21" t="str">
        <f>'SpaceFuncData-Input'!W10</f>
        <v>Warehouse</v>
      </c>
      <c r="Y12" s="21" t="str">
        <f t="shared" si="0"/>
        <v>WarehouseOccupancy</v>
      </c>
      <c r="Z12" s="21" t="str">
        <f t="shared" si="0"/>
        <v>WarehouseReceptacle</v>
      </c>
      <c r="AA12" s="21" t="str">
        <f t="shared" si="0"/>
        <v>WarehouseServiceHotWater</v>
      </c>
      <c r="AB12" s="21" t="str">
        <f t="shared" si="0"/>
        <v>WarehouseLights</v>
      </c>
      <c r="AC12" s="21" t="str">
        <f t="shared" si="0"/>
        <v>WarehouseGasEquip</v>
      </c>
      <c r="AD12" s="21" t="str">
        <f t="shared" si="0"/>
        <v>WarehouseRefrigeration</v>
      </c>
      <c r="AE12" s="21" t="str">
        <f t="shared" si="0"/>
        <v>WarehouseInfiltration</v>
      </c>
      <c r="AF12" s="21" t="str">
        <f t="shared" si="0"/>
        <v>WarehouseHVACAvail</v>
      </c>
      <c r="AG12" s="21" t="str">
        <f t="shared" si="0"/>
        <v>WarehouseHtgSetpt</v>
      </c>
      <c r="AH12" s="21" t="str">
        <f t="shared" si="0"/>
        <v>WarehouseClgSetpt</v>
      </c>
      <c r="AI12" s="21" t="str">
        <f t="shared" si="0"/>
        <v>WarehouseElevator</v>
      </c>
      <c r="AJ12" s="21" t="str">
        <f t="shared" si="0"/>
        <v>WarehouseEscalator</v>
      </c>
      <c r="AK12" s="21" t="str">
        <f t="shared" si="0"/>
        <v>WarehouseWtrHtrSetpt</v>
      </c>
      <c r="AL12" s="21">
        <f>'SpaceFuncData-Input'!Y10</f>
        <v>209</v>
      </c>
      <c r="AM12" s="21">
        <v>1</v>
      </c>
      <c r="AN12" s="21">
        <v>0</v>
      </c>
      <c r="AO12" s="21">
        <v>0</v>
      </c>
      <c r="AP12" s="216" t="s">
        <v>1057</v>
      </c>
      <c r="AQ12" s="21" t="s">
        <v>269</v>
      </c>
      <c r="AR12" s="21" t="str">
        <f t="shared" si="1"/>
        <v/>
      </c>
    </row>
    <row r="13" spans="1:44" x14ac:dyDescent="0.2">
      <c r="B13" s="21" t="str">
        <f>TRIM(LEFT('SpaceFuncData-Input'!$A11,IF(ISNUMBER(FIND(" (Note",'SpaceFuncData-Input'!$A11,1)),FIND(" (Note",'SpaceFuncData-Input'!$A11,1),99)))</f>
        <v>Commercial/Industrial Storage (Warehouse)</v>
      </c>
      <c r="C13" s="21" t="str">
        <f>TRIM('SpaceFuncData-Input'!B11)</f>
        <v>Misc - Warehouses</v>
      </c>
      <c r="D13" s="21">
        <f>ROUND('SpaceFuncData-Input'!C11,2)</f>
        <v>2</v>
      </c>
      <c r="E13" s="21">
        <f>'SpaceFuncData-Input'!D11</f>
        <v>0.5</v>
      </c>
      <c r="F13" s="21">
        <f>'SpaceFuncData-Input'!E11</f>
        <v>275</v>
      </c>
      <c r="G13" s="21">
        <f>'SpaceFuncData-Input'!F11</f>
        <v>475</v>
      </c>
      <c r="H13" s="21">
        <f>'SpaceFuncData-Input'!G11</f>
        <v>0.2</v>
      </c>
      <c r="I13" s="21">
        <f>'SpaceFuncData-Input'!H11</f>
        <v>0.18</v>
      </c>
      <c r="J13" s="21" t="str">
        <f>'SpaceFuncData-Input'!I11</f>
        <v>Electric</v>
      </c>
      <c r="K13" s="21">
        <f>'SpaceFuncData-Input'!J11</f>
        <v>0.45</v>
      </c>
      <c r="L13" s="21">
        <f>'SpaceFuncData-Input'!K11</f>
        <v>0</v>
      </c>
      <c r="M13" s="21">
        <f>'SpaceFuncData-Input'!L11</f>
        <v>0</v>
      </c>
      <c r="N13" s="21">
        <f>'SpaceFuncData-Input'!M11</f>
        <v>0</v>
      </c>
      <c r="O13" s="21">
        <f>'SpaceFuncData-Input'!N11</f>
        <v>0</v>
      </c>
      <c r="P13" s="159">
        <f>'SpaceFuncData-Input'!O11</f>
        <v>8760</v>
      </c>
      <c r="Q13" s="159">
        <f>'SpaceFuncData-Input'!P11</f>
        <v>8760</v>
      </c>
      <c r="R13" s="21">
        <f>'SpaceFuncData-Input'!Q11</f>
        <v>0</v>
      </c>
      <c r="S13" s="21">
        <f>'SpaceFuncData-Input'!R11</f>
        <v>0</v>
      </c>
      <c r="T13" s="159">
        <f>'SpaceFuncData-Input'!S11</f>
        <v>50</v>
      </c>
      <c r="U13" s="21">
        <f>'SpaceFuncData-Input'!T11</f>
        <v>300</v>
      </c>
      <c r="V13" s="21">
        <f>'SpaceFuncData-Input'!U11</f>
        <v>1.5</v>
      </c>
      <c r="W13" s="21">
        <f>'SpaceFuncData-Input'!V11</f>
        <v>2</v>
      </c>
      <c r="X13" s="21" t="str">
        <f>'SpaceFuncData-Input'!W11</f>
        <v>Warehouse</v>
      </c>
      <c r="Y13" s="21" t="str">
        <f t="shared" si="0"/>
        <v>WarehouseOccupancy</v>
      </c>
      <c r="Z13" s="21" t="str">
        <f t="shared" si="0"/>
        <v>WarehouseReceptacle</v>
      </c>
      <c r="AA13" s="21" t="str">
        <f t="shared" si="0"/>
        <v>WarehouseServiceHotWater</v>
      </c>
      <c r="AB13" s="21" t="str">
        <f t="shared" si="0"/>
        <v>WarehouseLights</v>
      </c>
      <c r="AC13" s="21" t="str">
        <f t="shared" si="0"/>
        <v>WarehouseGasEquip</v>
      </c>
      <c r="AD13" s="21" t="str">
        <f t="shared" si="0"/>
        <v>WarehouseRefrigeration</v>
      </c>
      <c r="AE13" s="21" t="str">
        <f t="shared" si="0"/>
        <v>WarehouseInfiltration</v>
      </c>
      <c r="AF13" s="21" t="str">
        <f t="shared" si="0"/>
        <v>WarehouseHVACAvail</v>
      </c>
      <c r="AG13" s="21" t="str">
        <f t="shared" si="0"/>
        <v>WarehouseHtgSetpt</v>
      </c>
      <c r="AH13" s="21" t="str">
        <f t="shared" si="0"/>
        <v>WarehouseClgSetpt</v>
      </c>
      <c r="AI13" s="21" t="str">
        <f t="shared" si="0"/>
        <v>WarehouseElevator</v>
      </c>
      <c r="AJ13" s="21" t="str">
        <f t="shared" si="0"/>
        <v>WarehouseEscalator</v>
      </c>
      <c r="AK13" s="21" t="str">
        <f t="shared" si="0"/>
        <v>WarehouseWtrHtrSetpt</v>
      </c>
      <c r="AL13" s="21">
        <f>'SpaceFuncData-Input'!Y11</f>
        <v>210</v>
      </c>
      <c r="AM13" s="21">
        <v>1</v>
      </c>
      <c r="AN13" s="21">
        <v>0</v>
      </c>
      <c r="AO13" s="21">
        <v>0</v>
      </c>
      <c r="AP13" s="216" t="s">
        <v>1058</v>
      </c>
      <c r="AQ13" s="21" t="s">
        <v>269</v>
      </c>
      <c r="AR13" s="21" t="str">
        <f t="shared" si="1"/>
        <v/>
      </c>
    </row>
    <row r="14" spans="1:44" x14ac:dyDescent="0.2">
      <c r="B14" s="21" t="str">
        <f>TRIM(LEFT('SpaceFuncData-Input'!$A12,IF(ISNUMBER(FIND(" (Note",'SpaceFuncData-Input'!$A12,1)),FIND(" (Note",'SpaceFuncData-Input'!$A12,1),99)))</f>
        <v>Computer Room</v>
      </c>
      <c r="C14" s="21" t="str">
        <f>TRIM('SpaceFuncData-Input'!B12)</f>
        <v>Misc - Computer (not printing)</v>
      </c>
      <c r="D14" s="21">
        <f>ROUND('SpaceFuncData-Input'!C12,2)</f>
        <v>3</v>
      </c>
      <c r="E14" s="21">
        <f>'SpaceFuncData-Input'!D12</f>
        <v>0.5</v>
      </c>
      <c r="F14" s="21">
        <f>'SpaceFuncData-Input'!E12</f>
        <v>275</v>
      </c>
      <c r="G14" s="21">
        <f>'SpaceFuncData-Input'!F12</f>
        <v>475</v>
      </c>
      <c r="H14" s="21">
        <f>'SpaceFuncData-Input'!G12</f>
        <v>0</v>
      </c>
      <c r="I14" s="21">
        <f>'SpaceFuncData-Input'!H12</f>
        <v>0.18</v>
      </c>
      <c r="J14" s="21" t="str">
        <f>'SpaceFuncData-Input'!I12</f>
        <v>Electric</v>
      </c>
      <c r="K14" s="21">
        <f>'SpaceFuncData-Input'!J12</f>
        <v>0.5</v>
      </c>
      <c r="L14" s="21">
        <f>'SpaceFuncData-Input'!K12</f>
        <v>0</v>
      </c>
      <c r="M14" s="21">
        <f>'SpaceFuncData-Input'!L12</f>
        <v>0</v>
      </c>
      <c r="N14" s="21">
        <f>'SpaceFuncData-Input'!M12</f>
        <v>0</v>
      </c>
      <c r="O14" s="21">
        <f>'SpaceFuncData-Input'!N12</f>
        <v>0</v>
      </c>
      <c r="P14" s="159">
        <f>'SpaceFuncData-Input'!O12</f>
        <v>150</v>
      </c>
      <c r="Q14" s="159">
        <f>'SpaceFuncData-Input'!P12</f>
        <v>150</v>
      </c>
      <c r="R14" s="21">
        <f>'SpaceFuncData-Input'!Q12</f>
        <v>0</v>
      </c>
      <c r="S14" s="21">
        <f>'SpaceFuncData-Input'!R12</f>
        <v>0</v>
      </c>
      <c r="T14" s="159">
        <f>'SpaceFuncData-Input'!S12</f>
        <v>75</v>
      </c>
      <c r="U14" s="21">
        <f>'SpaceFuncData-Input'!T12</f>
        <v>300</v>
      </c>
      <c r="V14" s="21">
        <f>'SpaceFuncData-Input'!U12</f>
        <v>1</v>
      </c>
      <c r="W14" s="21">
        <f>'SpaceFuncData-Input'!V12</f>
        <v>4</v>
      </c>
      <c r="X14" s="21" t="str">
        <f>'SpaceFuncData-Input'!W12</f>
        <v>Data</v>
      </c>
      <c r="Y14" s="21" t="str">
        <f t="shared" si="0"/>
        <v>DataOccupancy</v>
      </c>
      <c r="Z14" s="21" t="str">
        <f t="shared" si="0"/>
        <v>DataReceptacle</v>
      </c>
      <c r="AA14" s="21" t="str">
        <f t="shared" si="0"/>
        <v>DataServiceHotWater</v>
      </c>
      <c r="AB14" s="21" t="str">
        <f t="shared" si="0"/>
        <v>DataLights</v>
      </c>
      <c r="AC14" s="21" t="str">
        <f t="shared" si="0"/>
        <v>DataGasEquip</v>
      </c>
      <c r="AD14" s="21" t="str">
        <f t="shared" si="0"/>
        <v>DataRefrigeration</v>
      </c>
      <c r="AE14" s="21" t="str">
        <f t="shared" si="0"/>
        <v>DataInfiltration</v>
      </c>
      <c r="AF14" s="21" t="str">
        <f t="shared" si="0"/>
        <v>DataHVACAvail</v>
      </c>
      <c r="AG14" s="21" t="str">
        <f t="shared" si="0"/>
        <v>DataHtgSetpt</v>
      </c>
      <c r="AH14" s="21" t="str">
        <f t="shared" si="0"/>
        <v>DataClgSetpt</v>
      </c>
      <c r="AI14" s="21" t="str">
        <f t="shared" si="0"/>
        <v>DataElevator</v>
      </c>
      <c r="AJ14" s="21" t="str">
        <f t="shared" si="0"/>
        <v>DataEscalator</v>
      </c>
      <c r="AK14" s="21" t="str">
        <f t="shared" si="0"/>
        <v>DataWtrHtrSetpt</v>
      </c>
      <c r="AL14" s="21">
        <f>'SpaceFuncData-Input'!Y12</f>
        <v>211</v>
      </c>
      <c r="AM14" s="21">
        <v>1</v>
      </c>
      <c r="AN14" s="21">
        <v>1</v>
      </c>
      <c r="AO14" s="21">
        <v>0</v>
      </c>
      <c r="AP14" s="216" t="s">
        <v>1059</v>
      </c>
      <c r="AQ14" s="21" t="s">
        <v>269</v>
      </c>
      <c r="AR14" s="21" t="str">
        <f t="shared" si="1"/>
        <v/>
      </c>
    </row>
    <row r="15" spans="1:44" x14ac:dyDescent="0.2">
      <c r="B15" s="217" t="str">
        <f>TRIM(LEFT('SpaceFuncData-Input'!$A13,IF(ISNUMBER(FIND(" (Note",'SpaceFuncData-Input'!$A13,1)),FIND(" (Note",'SpaceFuncData-Input'!$A13,1),99)))</f>
        <v>Concourse and Atria Area</v>
      </c>
      <c r="C15" s="21" t="str">
        <f>TRIM('SpaceFuncData-Input'!B13)</f>
        <v>Retail - Mall common areas</v>
      </c>
      <c r="D15" s="21">
        <f>ROUND('SpaceFuncData-Input'!C13,2)</f>
        <v>33.33</v>
      </c>
      <c r="E15" s="21">
        <f>'SpaceFuncData-Input'!D13</f>
        <v>0.5</v>
      </c>
      <c r="F15" s="21">
        <f>'SpaceFuncData-Input'!E13</f>
        <v>250</v>
      </c>
      <c r="G15" s="21">
        <f>'SpaceFuncData-Input'!F13</f>
        <v>250</v>
      </c>
      <c r="H15" s="21">
        <f>'SpaceFuncData-Input'!G13</f>
        <v>0.5</v>
      </c>
      <c r="I15" s="21">
        <f>'SpaceFuncData-Input'!H13</f>
        <v>0.18</v>
      </c>
      <c r="J15" s="21" t="str">
        <f>'SpaceFuncData-Input'!I13</f>
        <v>Electric</v>
      </c>
      <c r="K15" s="21">
        <f>'SpaceFuncData-Input'!J13</f>
        <v>0.9</v>
      </c>
      <c r="L15" s="21" t="str">
        <f>'SpaceFuncData-Input'!K13</f>
        <v>Ornamental</v>
      </c>
      <c r="M15" s="21">
        <f>'SpaceFuncData-Input'!L13</f>
        <v>0.3</v>
      </c>
      <c r="N15" s="21">
        <f>'SpaceFuncData-Input'!M13</f>
        <v>0</v>
      </c>
      <c r="O15" s="21">
        <f>'SpaceFuncData-Input'!N13</f>
        <v>0</v>
      </c>
      <c r="P15" s="159">
        <f>'SpaceFuncData-Input'!O13</f>
        <v>150</v>
      </c>
      <c r="Q15" s="159">
        <f>'SpaceFuncData-Input'!P13</f>
        <v>150</v>
      </c>
      <c r="R15" s="21">
        <f>'SpaceFuncData-Input'!Q13</f>
        <v>0</v>
      </c>
      <c r="S15" s="21">
        <f>'SpaceFuncData-Input'!R13</f>
        <v>0</v>
      </c>
      <c r="T15" s="159">
        <f>'SpaceFuncData-Input'!S13</f>
        <v>100</v>
      </c>
      <c r="U15" s="21">
        <f>'SpaceFuncData-Input'!T13</f>
        <v>300</v>
      </c>
      <c r="V15" s="21">
        <f>'SpaceFuncData-Input'!U13</f>
        <v>1.5</v>
      </c>
      <c r="W15" s="21">
        <f>'SpaceFuncData-Input'!V13</f>
        <v>2</v>
      </c>
      <c r="X15" s="21" t="str">
        <f>'SpaceFuncData-Input'!W13</f>
        <v>Retail</v>
      </c>
      <c r="Y15" s="21" t="str">
        <f t="shared" ref="Y15:AK24" si="2">$X15&amp;Y$90</f>
        <v>RetailOccupancy</v>
      </c>
      <c r="Z15" s="21" t="str">
        <f t="shared" si="2"/>
        <v>RetailReceptacle</v>
      </c>
      <c r="AA15" s="21" t="str">
        <f t="shared" si="2"/>
        <v>RetailServiceHotWater</v>
      </c>
      <c r="AB15" s="21" t="str">
        <f t="shared" si="2"/>
        <v>RetailLights</v>
      </c>
      <c r="AC15" s="21" t="str">
        <f t="shared" si="2"/>
        <v>RetailGasEquip</v>
      </c>
      <c r="AD15" s="21" t="str">
        <f t="shared" si="2"/>
        <v>RetailRefrigeration</v>
      </c>
      <c r="AE15" s="21" t="str">
        <f t="shared" si="2"/>
        <v>RetailInfiltration</v>
      </c>
      <c r="AF15" s="21" t="str">
        <f t="shared" si="2"/>
        <v>RetailHVACAvail</v>
      </c>
      <c r="AG15" s="21" t="str">
        <f t="shared" si="2"/>
        <v>RetailHtgSetpt</v>
      </c>
      <c r="AH15" s="21" t="str">
        <f t="shared" si="2"/>
        <v>RetailClgSetpt</v>
      </c>
      <c r="AI15" s="21" t="str">
        <f t="shared" si="2"/>
        <v>RetailElevator</v>
      </c>
      <c r="AJ15" s="21" t="str">
        <f t="shared" si="2"/>
        <v>RetailEscalator</v>
      </c>
      <c r="AK15" s="21" t="str">
        <f t="shared" si="2"/>
        <v>RetailWtrHtrSetpt</v>
      </c>
      <c r="AL15" s="21">
        <f>'SpaceFuncData-Input'!Y13</f>
        <v>212</v>
      </c>
      <c r="AM15" s="21">
        <v>1</v>
      </c>
      <c r="AN15" s="21">
        <v>1</v>
      </c>
      <c r="AO15" s="21">
        <v>0</v>
      </c>
      <c r="AP15" s="216" t="s">
        <v>1090</v>
      </c>
      <c r="AQ15" s="21" t="s">
        <v>269</v>
      </c>
      <c r="AR15" s="21" t="str">
        <f t="shared" si="1"/>
        <v/>
      </c>
    </row>
    <row r="16" spans="1:44" x14ac:dyDescent="0.2">
      <c r="B16" s="21" t="str">
        <f>TRIM(LEFT('SpaceFuncData-Input'!$A14,IF(ISNUMBER(FIND(" (Note",'SpaceFuncData-Input'!$A14,1)),FIND(" (Note",'SpaceFuncData-Input'!$A14,1),99)))</f>
        <v>Convention, Conference, Multipurpose and Meeting Area</v>
      </c>
      <c r="C16" s="21" t="str">
        <f>TRIM('SpaceFuncData-Input'!B14)</f>
        <v>General - Conference/meeting</v>
      </c>
      <c r="D16" s="21">
        <f>ROUND('SpaceFuncData-Input'!C14,2)</f>
        <v>66.67</v>
      </c>
      <c r="E16" s="21">
        <f>'SpaceFuncData-Input'!D14</f>
        <v>0.5</v>
      </c>
      <c r="F16" s="21">
        <f>'SpaceFuncData-Input'!E14</f>
        <v>245</v>
      </c>
      <c r="G16" s="21">
        <f>'SpaceFuncData-Input'!F14</f>
        <v>155</v>
      </c>
      <c r="H16" s="21">
        <f>'SpaceFuncData-Input'!G14</f>
        <v>1</v>
      </c>
      <c r="I16" s="21">
        <f>'SpaceFuncData-Input'!H14</f>
        <v>0.09</v>
      </c>
      <c r="J16" s="21" t="str">
        <f>'SpaceFuncData-Input'!I14</f>
        <v>Electric</v>
      </c>
      <c r="K16" s="21">
        <f>'SpaceFuncData-Input'!J14</f>
        <v>0.85</v>
      </c>
      <c r="L16" s="21" t="str">
        <f>'SpaceFuncData-Input'!K14</f>
        <v>Ornamental</v>
      </c>
      <c r="M16" s="21">
        <f>'SpaceFuncData-Input'!L14</f>
        <v>0.3</v>
      </c>
      <c r="N16" s="21">
        <f>'SpaceFuncData-Input'!M14</f>
        <v>0</v>
      </c>
      <c r="O16" s="21">
        <f>'SpaceFuncData-Input'!N14</f>
        <v>0</v>
      </c>
      <c r="P16" s="159">
        <f>'SpaceFuncData-Input'!O14</f>
        <v>150</v>
      </c>
      <c r="Q16" s="159">
        <f>'SpaceFuncData-Input'!P14</f>
        <v>150</v>
      </c>
      <c r="R16" s="21">
        <f>'SpaceFuncData-Input'!Q14</f>
        <v>0</v>
      </c>
      <c r="S16" s="21">
        <f>'SpaceFuncData-Input'!R14</f>
        <v>0</v>
      </c>
      <c r="T16" s="159">
        <f>'SpaceFuncData-Input'!S14</f>
        <v>30</v>
      </c>
      <c r="U16" s="21">
        <f>'SpaceFuncData-Input'!T14</f>
        <v>300</v>
      </c>
      <c r="V16" s="21">
        <f>'SpaceFuncData-Input'!U14</f>
        <v>1.5</v>
      </c>
      <c r="W16" s="21">
        <f>'SpaceFuncData-Input'!V14</f>
        <v>2</v>
      </c>
      <c r="X16" s="21" t="str">
        <f>'SpaceFuncData-Input'!W14</f>
        <v>Assembly</v>
      </c>
      <c r="Y16" s="21" t="str">
        <f t="shared" si="2"/>
        <v>AssemblyOccupancy</v>
      </c>
      <c r="Z16" s="21" t="str">
        <f t="shared" si="2"/>
        <v>AssemblyReceptacle</v>
      </c>
      <c r="AA16" s="21" t="str">
        <f t="shared" si="2"/>
        <v>AssemblyServiceHotWater</v>
      </c>
      <c r="AB16" s="21" t="str">
        <f t="shared" si="2"/>
        <v>AssemblyLights</v>
      </c>
      <c r="AC16" s="21" t="str">
        <f t="shared" si="2"/>
        <v>AssemblyGasEquip</v>
      </c>
      <c r="AD16" s="21" t="str">
        <f t="shared" si="2"/>
        <v>AssemblyRefrigeration</v>
      </c>
      <c r="AE16" s="21" t="str">
        <f t="shared" si="2"/>
        <v>AssemblyInfiltration</v>
      </c>
      <c r="AF16" s="21" t="str">
        <f t="shared" si="2"/>
        <v>AssemblyHVACAvail</v>
      </c>
      <c r="AG16" s="21" t="str">
        <f t="shared" si="2"/>
        <v>AssemblyHtgSetpt</v>
      </c>
      <c r="AH16" s="21" t="str">
        <f t="shared" si="2"/>
        <v>AssemblyClgSetpt</v>
      </c>
      <c r="AI16" s="21" t="str">
        <f t="shared" si="2"/>
        <v>AssemblyElevator</v>
      </c>
      <c r="AJ16" s="21" t="str">
        <f t="shared" si="2"/>
        <v>AssemblyEscalator</v>
      </c>
      <c r="AK16" s="21" t="str">
        <f t="shared" si="2"/>
        <v>AssemblyWtrHtrSetpt</v>
      </c>
      <c r="AL16" s="21">
        <f>'SpaceFuncData-Input'!Y14</f>
        <v>213</v>
      </c>
      <c r="AM16" s="21">
        <v>1</v>
      </c>
      <c r="AN16" s="21">
        <v>0</v>
      </c>
      <c r="AO16" s="21">
        <v>1</v>
      </c>
      <c r="AP16" s="216" t="s">
        <v>1060</v>
      </c>
      <c r="AQ16" s="21" t="s">
        <v>269</v>
      </c>
      <c r="AR16" s="21" t="str">
        <f t="shared" si="1"/>
        <v/>
      </c>
    </row>
    <row r="17" spans="2:44" x14ac:dyDescent="0.2">
      <c r="B17" s="21" t="str">
        <f>TRIM(LEFT('SpaceFuncData-Input'!$A15,IF(ISNUMBER(FIND(" (Note",'SpaceFuncData-Input'!$A15,1)),FIND(" (Note",'SpaceFuncData-Input'!$A15,1),99)))</f>
        <v>Copy Room</v>
      </c>
      <c r="C17" s="21" t="str">
        <f>TRIM('SpaceFuncData-Input'!B15)</f>
        <v>Exhaust - Copy, printing rooms</v>
      </c>
      <c r="D17" s="21">
        <f>ROUND('SpaceFuncData-Input'!C15,2)</f>
        <v>10</v>
      </c>
      <c r="E17" s="21">
        <f>'SpaceFuncData-Input'!D15</f>
        <v>0.5</v>
      </c>
      <c r="F17" s="21">
        <f>'SpaceFuncData-Input'!E15</f>
        <v>250</v>
      </c>
      <c r="G17" s="21">
        <f>'SpaceFuncData-Input'!F15</f>
        <v>250</v>
      </c>
      <c r="H17" s="21">
        <f>'SpaceFuncData-Input'!G15</f>
        <v>1</v>
      </c>
      <c r="I17" s="21">
        <f>'SpaceFuncData-Input'!H15</f>
        <v>0.18</v>
      </c>
      <c r="J17" s="21" t="str">
        <f>'SpaceFuncData-Input'!I15</f>
        <v>Electric</v>
      </c>
      <c r="K17" s="21">
        <f>'SpaceFuncData-Input'!J15</f>
        <v>0.5</v>
      </c>
      <c r="L17" s="21">
        <f>'SpaceFuncData-Input'!K15</f>
        <v>0</v>
      </c>
      <c r="M17" s="21">
        <f>'SpaceFuncData-Input'!L15</f>
        <v>0</v>
      </c>
      <c r="N17" s="21">
        <f>'SpaceFuncData-Input'!M15</f>
        <v>0</v>
      </c>
      <c r="O17" s="21">
        <f>'SpaceFuncData-Input'!N15</f>
        <v>0</v>
      </c>
      <c r="P17" s="159">
        <f>'SpaceFuncData-Input'!O15</f>
        <v>8760</v>
      </c>
      <c r="Q17" s="159">
        <f>'SpaceFuncData-Input'!P15</f>
        <v>8760</v>
      </c>
      <c r="R17" s="21">
        <f>'SpaceFuncData-Input'!Q15</f>
        <v>0</v>
      </c>
      <c r="S17" s="21">
        <f>'SpaceFuncData-Input'!R15</f>
        <v>0</v>
      </c>
      <c r="T17" s="159">
        <f>'SpaceFuncData-Input'!S15</f>
        <v>75</v>
      </c>
      <c r="U17" s="21">
        <f>'SpaceFuncData-Input'!T15</f>
        <v>500</v>
      </c>
      <c r="V17" s="21">
        <f>'SpaceFuncData-Input'!U15</f>
        <v>1.5</v>
      </c>
      <c r="W17" s="21">
        <f>'SpaceFuncData-Input'!V15</f>
        <v>2</v>
      </c>
      <c r="X17" s="21" t="str">
        <f>'SpaceFuncData-Input'!W15</f>
        <v>Office</v>
      </c>
      <c r="Y17" s="21" t="str">
        <f t="shared" si="2"/>
        <v>OfficeOccupancy</v>
      </c>
      <c r="Z17" s="21" t="str">
        <f t="shared" si="2"/>
        <v>OfficeReceptacle</v>
      </c>
      <c r="AA17" s="21" t="str">
        <f t="shared" si="2"/>
        <v>OfficeServiceHotWater</v>
      </c>
      <c r="AB17" s="21" t="str">
        <f t="shared" si="2"/>
        <v>OfficeLights</v>
      </c>
      <c r="AC17" s="21" t="str">
        <f t="shared" si="2"/>
        <v>OfficeGasEquip</v>
      </c>
      <c r="AD17" s="21" t="str">
        <f t="shared" si="2"/>
        <v>OfficeRefrigeration</v>
      </c>
      <c r="AE17" s="21" t="str">
        <f t="shared" si="2"/>
        <v>OfficeInfiltration</v>
      </c>
      <c r="AF17" s="21" t="str">
        <f t="shared" si="2"/>
        <v>OfficeHVACAvail</v>
      </c>
      <c r="AG17" s="21" t="str">
        <f t="shared" si="2"/>
        <v>OfficeHtgSetpt</v>
      </c>
      <c r="AH17" s="21" t="str">
        <f t="shared" si="2"/>
        <v>OfficeClgSetpt</v>
      </c>
      <c r="AI17" s="21" t="str">
        <f t="shared" si="2"/>
        <v>OfficeElevator</v>
      </c>
      <c r="AJ17" s="21" t="str">
        <f t="shared" si="2"/>
        <v>OfficeEscalator</v>
      </c>
      <c r="AK17" s="21" t="str">
        <f t="shared" si="2"/>
        <v>OfficeWtrHtrSetpt</v>
      </c>
      <c r="AL17" s="21">
        <f>'SpaceFuncData-Input'!Y15</f>
        <v>214</v>
      </c>
      <c r="AM17" s="21">
        <v>1</v>
      </c>
      <c r="AN17" s="21">
        <v>0</v>
      </c>
      <c r="AO17" s="21">
        <v>0</v>
      </c>
      <c r="AP17" s="216" t="s">
        <v>1061</v>
      </c>
      <c r="AQ17" s="21" t="s">
        <v>269</v>
      </c>
      <c r="AR17" s="21" t="str">
        <f t="shared" si="1"/>
        <v/>
      </c>
    </row>
    <row r="18" spans="2:44" x14ac:dyDescent="0.2">
      <c r="B18" s="21" t="str">
        <f>TRIM(LEFT('SpaceFuncData-Input'!$A16,IF(ISNUMBER(FIND(" (Note",'SpaceFuncData-Input'!$A16,1)),FIND(" (Note",'SpaceFuncData-Input'!$A16,1),99)))</f>
        <v>Corridor Area</v>
      </c>
      <c r="C18" s="21" t="str">
        <f>TRIM('SpaceFuncData-Input'!B16)</f>
        <v>General - Corridors</v>
      </c>
      <c r="D18" s="21">
        <f>ROUND('SpaceFuncData-Input'!C16,2)</f>
        <v>10</v>
      </c>
      <c r="E18" s="21">
        <f>'SpaceFuncData-Input'!D16</f>
        <v>0.5</v>
      </c>
      <c r="F18" s="21">
        <f>'SpaceFuncData-Input'!E16</f>
        <v>250</v>
      </c>
      <c r="G18" s="21">
        <f>'SpaceFuncData-Input'!F16</f>
        <v>250</v>
      </c>
      <c r="H18" s="21">
        <f>'SpaceFuncData-Input'!G16</f>
        <v>0</v>
      </c>
      <c r="I18" s="21">
        <f>'SpaceFuncData-Input'!H16</f>
        <v>0</v>
      </c>
      <c r="J18" s="21" t="str">
        <f>'SpaceFuncData-Input'!I16</f>
        <v>Electric</v>
      </c>
      <c r="K18" s="21">
        <f>'SpaceFuncData-Input'!J16</f>
        <v>0.6</v>
      </c>
      <c r="L18" s="21">
        <f>'SpaceFuncData-Input'!K16</f>
        <v>0</v>
      </c>
      <c r="M18" s="21">
        <f>'SpaceFuncData-Input'!L16</f>
        <v>0</v>
      </c>
      <c r="N18" s="21">
        <f>'SpaceFuncData-Input'!M16</f>
        <v>0</v>
      </c>
      <c r="O18" s="21">
        <f>'SpaceFuncData-Input'!N16</f>
        <v>0</v>
      </c>
      <c r="P18" s="159">
        <f>'SpaceFuncData-Input'!O16</f>
        <v>8760</v>
      </c>
      <c r="Q18" s="159">
        <f>'SpaceFuncData-Input'!P16</f>
        <v>8760</v>
      </c>
      <c r="R18" s="21">
        <f>'SpaceFuncData-Input'!Q16</f>
        <v>0</v>
      </c>
      <c r="S18" s="21">
        <f>'SpaceFuncData-Input'!R16</f>
        <v>0</v>
      </c>
      <c r="T18" s="159">
        <f>'SpaceFuncData-Input'!S16</f>
        <v>50</v>
      </c>
      <c r="U18" s="21">
        <f>'SpaceFuncData-Input'!T16</f>
        <v>100</v>
      </c>
      <c r="V18" s="21">
        <f>'SpaceFuncData-Input'!U16</f>
        <v>1.5</v>
      </c>
      <c r="W18" s="21">
        <f>'SpaceFuncData-Input'!V16</f>
        <v>2</v>
      </c>
      <c r="X18" s="21" t="str">
        <f>'SpaceFuncData-Input'!W16</f>
        <v>Office</v>
      </c>
      <c r="Y18" s="21" t="str">
        <f t="shared" si="2"/>
        <v>OfficeOccupancy</v>
      </c>
      <c r="Z18" s="21" t="str">
        <f t="shared" si="2"/>
        <v>OfficeReceptacle</v>
      </c>
      <c r="AA18" s="21" t="str">
        <f t="shared" si="2"/>
        <v>OfficeServiceHotWater</v>
      </c>
      <c r="AB18" s="21" t="str">
        <f t="shared" si="2"/>
        <v>OfficeLights</v>
      </c>
      <c r="AC18" s="21" t="str">
        <f t="shared" si="2"/>
        <v>OfficeGasEquip</v>
      </c>
      <c r="AD18" s="21" t="str">
        <f t="shared" si="2"/>
        <v>OfficeRefrigeration</v>
      </c>
      <c r="AE18" s="21" t="str">
        <f t="shared" si="2"/>
        <v>OfficeInfiltration</v>
      </c>
      <c r="AF18" s="21" t="str">
        <f t="shared" si="2"/>
        <v>OfficeHVACAvail</v>
      </c>
      <c r="AG18" s="21" t="str">
        <f t="shared" si="2"/>
        <v>OfficeHtgSetpt</v>
      </c>
      <c r="AH18" s="21" t="str">
        <f t="shared" si="2"/>
        <v>OfficeClgSetpt</v>
      </c>
      <c r="AI18" s="21" t="str">
        <f t="shared" si="2"/>
        <v>OfficeElevator</v>
      </c>
      <c r="AJ18" s="21" t="str">
        <f t="shared" si="2"/>
        <v>OfficeEscalator</v>
      </c>
      <c r="AK18" s="21" t="str">
        <f t="shared" si="2"/>
        <v>OfficeWtrHtrSetpt</v>
      </c>
      <c r="AL18" s="21">
        <f>'SpaceFuncData-Input'!Y16</f>
        <v>215</v>
      </c>
      <c r="AM18" s="21">
        <v>1</v>
      </c>
      <c r="AN18" s="21">
        <v>1</v>
      </c>
      <c r="AO18" s="21">
        <v>0</v>
      </c>
      <c r="AP18" s="216" t="s">
        <v>1062</v>
      </c>
      <c r="AQ18" s="21" t="s">
        <v>269</v>
      </c>
      <c r="AR18" s="21" t="str">
        <f t="shared" si="1"/>
        <v/>
      </c>
    </row>
    <row r="19" spans="2:44" x14ac:dyDescent="0.2">
      <c r="B19" s="21" t="str">
        <f>TRIM(LEFT('SpaceFuncData-Input'!$A17,IF(ISNUMBER(FIND(" (Note",'SpaceFuncData-Input'!$A17,1)),FIND(" (Note",'SpaceFuncData-Input'!$A17,1),99)))</f>
        <v>Dining Area (Bar/Lounge and Fine Dining)</v>
      </c>
      <c r="C19" s="21" t="str">
        <f>TRIM('SpaceFuncData-Input'!B17)</f>
        <v>Food Service - Restaurant dining rooms</v>
      </c>
      <c r="D19" s="21">
        <f>ROUND('SpaceFuncData-Input'!C17,2)</f>
        <v>66.67</v>
      </c>
      <c r="E19" s="21">
        <f>'SpaceFuncData-Input'!D17</f>
        <v>0.5</v>
      </c>
      <c r="F19" s="21">
        <f>'SpaceFuncData-Input'!E17</f>
        <v>275</v>
      </c>
      <c r="G19" s="21">
        <f>'SpaceFuncData-Input'!F17</f>
        <v>275</v>
      </c>
      <c r="H19" s="21">
        <f>'SpaceFuncData-Input'!G17</f>
        <v>0.5</v>
      </c>
      <c r="I19" s="21">
        <f>'SpaceFuncData-Input'!H17</f>
        <v>0.57799999999999996</v>
      </c>
      <c r="J19" s="21" t="str">
        <f>'SpaceFuncData-Input'!I17</f>
        <v>Gas</v>
      </c>
      <c r="K19" s="21">
        <f>'SpaceFuncData-Input'!J17</f>
        <v>0.55000000000000004</v>
      </c>
      <c r="L19" s="21" t="str">
        <f>'SpaceFuncData-Input'!K17</f>
        <v>Ornamental</v>
      </c>
      <c r="M19" s="21">
        <f>'SpaceFuncData-Input'!L17</f>
        <v>0.3</v>
      </c>
      <c r="N19" s="21">
        <f>'SpaceFuncData-Input'!M17</f>
        <v>0</v>
      </c>
      <c r="O19" s="21">
        <f>'SpaceFuncData-Input'!N17</f>
        <v>0</v>
      </c>
      <c r="P19" s="159">
        <f>'SpaceFuncData-Input'!O17</f>
        <v>150</v>
      </c>
      <c r="Q19" s="159">
        <f>'SpaceFuncData-Input'!P17</f>
        <v>150</v>
      </c>
      <c r="R19" s="21">
        <f>'SpaceFuncData-Input'!Q17</f>
        <v>0</v>
      </c>
      <c r="S19" s="21">
        <f>'SpaceFuncData-Input'!R17</f>
        <v>0</v>
      </c>
      <c r="T19" s="159">
        <f>'SpaceFuncData-Input'!S17</f>
        <v>50</v>
      </c>
      <c r="U19" s="21">
        <f>'SpaceFuncData-Input'!T17</f>
        <v>200</v>
      </c>
      <c r="V19" s="21">
        <f>'SpaceFuncData-Input'!U17</f>
        <v>1.5</v>
      </c>
      <c r="W19" s="21">
        <f>'SpaceFuncData-Input'!V17</f>
        <v>2</v>
      </c>
      <c r="X19" s="21" t="str">
        <f>'SpaceFuncData-Input'!W17</f>
        <v>Restaurant</v>
      </c>
      <c r="Y19" s="21" t="str">
        <f t="shared" si="2"/>
        <v>RestaurantOccupancy</v>
      </c>
      <c r="Z19" s="21" t="str">
        <f t="shared" si="2"/>
        <v>RestaurantReceptacle</v>
      </c>
      <c r="AA19" s="21" t="str">
        <f t="shared" si="2"/>
        <v>RestaurantServiceHotWater</v>
      </c>
      <c r="AB19" s="21" t="str">
        <f t="shared" si="2"/>
        <v>RestaurantLights</v>
      </c>
      <c r="AC19" s="21" t="str">
        <f t="shared" si="2"/>
        <v>RestaurantGasEquip</v>
      </c>
      <c r="AD19" s="21" t="str">
        <f t="shared" si="2"/>
        <v>RestaurantRefrigeration</v>
      </c>
      <c r="AE19" s="21" t="str">
        <f t="shared" si="2"/>
        <v>RestaurantInfiltration</v>
      </c>
      <c r="AF19" s="21" t="str">
        <f t="shared" si="2"/>
        <v>RestaurantHVACAvail</v>
      </c>
      <c r="AG19" s="21" t="str">
        <f t="shared" si="2"/>
        <v>RestaurantHtgSetpt</v>
      </c>
      <c r="AH19" s="21" t="str">
        <f t="shared" si="2"/>
        <v>RestaurantClgSetpt</v>
      </c>
      <c r="AI19" s="21" t="str">
        <f t="shared" si="2"/>
        <v>RestaurantElevator</v>
      </c>
      <c r="AJ19" s="21" t="str">
        <f t="shared" si="2"/>
        <v>RestaurantEscalator</v>
      </c>
      <c r="AK19" s="21" t="str">
        <f t="shared" si="2"/>
        <v>RestaurantWtrHtrSetpt</v>
      </c>
      <c r="AL19" s="21">
        <f>'SpaceFuncData-Input'!Y17</f>
        <v>216</v>
      </c>
      <c r="AM19" s="21">
        <v>1</v>
      </c>
      <c r="AN19" s="21">
        <v>0</v>
      </c>
      <c r="AO19" s="21">
        <v>0</v>
      </c>
      <c r="AP19" s="216" t="s">
        <v>1063</v>
      </c>
      <c r="AQ19" s="21" t="s">
        <v>269</v>
      </c>
      <c r="AR19" s="21" t="str">
        <f t="shared" si="1"/>
        <v/>
      </c>
    </row>
    <row r="20" spans="2:44" x14ac:dyDescent="0.2">
      <c r="B20" s="21" t="str">
        <f>TRIM(LEFT('SpaceFuncData-Input'!$A18,IF(ISNUMBER(FIND(" (Note",'SpaceFuncData-Input'!$A18,1)),FIND(" (Note",'SpaceFuncData-Input'!$A18,1),99)))</f>
        <v>Dining Area (Cafetaria/Fast Food)</v>
      </c>
      <c r="C20" s="21" t="str">
        <f>TRIM('SpaceFuncData-Input'!B18)</f>
        <v>Food Service - Cafeteria/fast-food dining</v>
      </c>
      <c r="D20" s="21">
        <f>ROUND('SpaceFuncData-Input'!C18,2)</f>
        <v>66.67</v>
      </c>
      <c r="E20" s="21">
        <f>'SpaceFuncData-Input'!D18</f>
        <v>0.5</v>
      </c>
      <c r="F20" s="21">
        <f>'SpaceFuncData-Input'!E18</f>
        <v>275</v>
      </c>
      <c r="G20" s="21">
        <f>'SpaceFuncData-Input'!F18</f>
        <v>275</v>
      </c>
      <c r="H20" s="21">
        <f>'SpaceFuncData-Input'!G18</f>
        <v>0.5</v>
      </c>
      <c r="I20" s="21">
        <f>'SpaceFuncData-Input'!H18</f>
        <v>0.57799999999999996</v>
      </c>
      <c r="J20" s="21" t="str">
        <f>'SpaceFuncData-Input'!I18</f>
        <v>Gas</v>
      </c>
      <c r="K20" s="21">
        <f>'SpaceFuncData-Input'!J18</f>
        <v>0.4</v>
      </c>
      <c r="L20" s="21" t="str">
        <f>'SpaceFuncData-Input'!K18</f>
        <v>Ornamental</v>
      </c>
      <c r="M20" s="21">
        <f>'SpaceFuncData-Input'!L18</f>
        <v>0.3</v>
      </c>
      <c r="N20" s="21">
        <f>'SpaceFuncData-Input'!M18</f>
        <v>0</v>
      </c>
      <c r="O20" s="21">
        <f>'SpaceFuncData-Input'!N18</f>
        <v>0</v>
      </c>
      <c r="P20" s="159">
        <f>'SpaceFuncData-Input'!O18</f>
        <v>150</v>
      </c>
      <c r="Q20" s="159">
        <f>'SpaceFuncData-Input'!P18</f>
        <v>150</v>
      </c>
      <c r="R20" s="21">
        <f>'SpaceFuncData-Input'!Q18</f>
        <v>0</v>
      </c>
      <c r="S20" s="21">
        <f>'SpaceFuncData-Input'!R18</f>
        <v>0.25</v>
      </c>
      <c r="T20" s="159">
        <f>'SpaceFuncData-Input'!S18</f>
        <v>50</v>
      </c>
      <c r="U20" s="21">
        <f>'SpaceFuncData-Input'!T18</f>
        <v>200</v>
      </c>
      <c r="V20" s="21">
        <f>'SpaceFuncData-Input'!U18</f>
        <v>1.5</v>
      </c>
      <c r="W20" s="21">
        <f>'SpaceFuncData-Input'!V18</f>
        <v>2</v>
      </c>
      <c r="X20" s="21" t="str">
        <f>'SpaceFuncData-Input'!W18</f>
        <v>Restaurant</v>
      </c>
      <c r="Y20" s="21" t="str">
        <f t="shared" si="2"/>
        <v>RestaurantOccupancy</v>
      </c>
      <c r="Z20" s="21" t="str">
        <f t="shared" si="2"/>
        <v>RestaurantReceptacle</v>
      </c>
      <c r="AA20" s="21" t="str">
        <f t="shared" si="2"/>
        <v>RestaurantServiceHotWater</v>
      </c>
      <c r="AB20" s="21" t="str">
        <f t="shared" si="2"/>
        <v>RestaurantLights</v>
      </c>
      <c r="AC20" s="21" t="str">
        <f t="shared" si="2"/>
        <v>RestaurantGasEquip</v>
      </c>
      <c r="AD20" s="21" t="str">
        <f t="shared" si="2"/>
        <v>RestaurantRefrigeration</v>
      </c>
      <c r="AE20" s="21" t="str">
        <f t="shared" si="2"/>
        <v>RestaurantInfiltration</v>
      </c>
      <c r="AF20" s="21" t="str">
        <f t="shared" si="2"/>
        <v>RestaurantHVACAvail</v>
      </c>
      <c r="AG20" s="21" t="str">
        <f t="shared" si="2"/>
        <v>RestaurantHtgSetpt</v>
      </c>
      <c r="AH20" s="21" t="str">
        <f t="shared" si="2"/>
        <v>RestaurantClgSetpt</v>
      </c>
      <c r="AI20" s="21" t="str">
        <f t="shared" si="2"/>
        <v>RestaurantElevator</v>
      </c>
      <c r="AJ20" s="21" t="str">
        <f t="shared" si="2"/>
        <v>RestaurantEscalator</v>
      </c>
      <c r="AK20" s="21" t="str">
        <f t="shared" si="2"/>
        <v>RestaurantWtrHtrSetpt</v>
      </c>
      <c r="AL20" s="21">
        <f>'SpaceFuncData-Input'!Y18</f>
        <v>217</v>
      </c>
      <c r="AM20" s="21">
        <v>1</v>
      </c>
      <c r="AN20" s="21">
        <v>0</v>
      </c>
      <c r="AO20" s="21">
        <v>0</v>
      </c>
      <c r="AP20" s="216" t="s">
        <v>1064</v>
      </c>
      <c r="AQ20" s="21" t="s">
        <v>269</v>
      </c>
      <c r="AR20" s="21" t="str">
        <f t="shared" si="1"/>
        <v/>
      </c>
    </row>
    <row r="21" spans="2:44" x14ac:dyDescent="0.2">
      <c r="B21" s="21" t="str">
        <f>TRIM(LEFT('SpaceFuncData-Input'!$A19,IF(ISNUMBER(FIND(" (Note",'SpaceFuncData-Input'!$A19,1)),FIND(" (Note",'SpaceFuncData-Input'!$A19,1),99)))</f>
        <v>Dining Area (Family and Leisure)</v>
      </c>
      <c r="C21" s="21" t="str">
        <f>TRIM('SpaceFuncData-Input'!B19)</f>
        <v>Food Service - Cafeteria/fast-food dining</v>
      </c>
      <c r="D21" s="21">
        <f>ROUND('SpaceFuncData-Input'!C19,2)</f>
        <v>66.67</v>
      </c>
      <c r="E21" s="21">
        <f>'SpaceFuncData-Input'!D19</f>
        <v>0.5</v>
      </c>
      <c r="F21" s="21">
        <f>'SpaceFuncData-Input'!E19</f>
        <v>275</v>
      </c>
      <c r="G21" s="21">
        <f>'SpaceFuncData-Input'!F19</f>
        <v>275</v>
      </c>
      <c r="H21" s="21">
        <f>'SpaceFuncData-Input'!G19</f>
        <v>0.5</v>
      </c>
      <c r="I21" s="21">
        <f>'SpaceFuncData-Input'!H19</f>
        <v>0.57799999999999996</v>
      </c>
      <c r="J21" s="21" t="str">
        <f>'SpaceFuncData-Input'!I19</f>
        <v>Gas</v>
      </c>
      <c r="K21" s="21">
        <f>'SpaceFuncData-Input'!J19</f>
        <v>0.5</v>
      </c>
      <c r="L21" s="21" t="str">
        <f>'SpaceFuncData-Input'!K19</f>
        <v>Ornamental</v>
      </c>
      <c r="M21" s="21">
        <f>'SpaceFuncData-Input'!L19</f>
        <v>0.3</v>
      </c>
      <c r="N21" s="21">
        <f>'SpaceFuncData-Input'!M19</f>
        <v>0</v>
      </c>
      <c r="O21" s="21">
        <f>'SpaceFuncData-Input'!N19</f>
        <v>0</v>
      </c>
      <c r="P21" s="159">
        <f>'SpaceFuncData-Input'!O19</f>
        <v>150</v>
      </c>
      <c r="Q21" s="159">
        <f>'SpaceFuncData-Input'!P19</f>
        <v>150</v>
      </c>
      <c r="R21" s="21">
        <f>'SpaceFuncData-Input'!Q19</f>
        <v>0</v>
      </c>
      <c r="S21" s="21">
        <f>'SpaceFuncData-Input'!R19</f>
        <v>0.25</v>
      </c>
      <c r="T21" s="159">
        <f>'SpaceFuncData-Input'!S19</f>
        <v>50</v>
      </c>
      <c r="U21" s="21">
        <f>'SpaceFuncData-Input'!T19</f>
        <v>200</v>
      </c>
      <c r="V21" s="21">
        <f>'SpaceFuncData-Input'!U19</f>
        <v>1.5</v>
      </c>
      <c r="W21" s="21">
        <f>'SpaceFuncData-Input'!V19</f>
        <v>2</v>
      </c>
      <c r="X21" s="21" t="str">
        <f>'SpaceFuncData-Input'!W19</f>
        <v>Restaurant</v>
      </c>
      <c r="Y21" s="21" t="str">
        <f t="shared" si="2"/>
        <v>RestaurantOccupancy</v>
      </c>
      <c r="Z21" s="21" t="str">
        <f t="shared" si="2"/>
        <v>RestaurantReceptacle</v>
      </c>
      <c r="AA21" s="21" t="str">
        <f t="shared" si="2"/>
        <v>RestaurantServiceHotWater</v>
      </c>
      <c r="AB21" s="21" t="str">
        <f t="shared" si="2"/>
        <v>RestaurantLights</v>
      </c>
      <c r="AC21" s="21" t="str">
        <f t="shared" si="2"/>
        <v>RestaurantGasEquip</v>
      </c>
      <c r="AD21" s="21" t="str">
        <f t="shared" si="2"/>
        <v>RestaurantRefrigeration</v>
      </c>
      <c r="AE21" s="21" t="str">
        <f t="shared" si="2"/>
        <v>RestaurantInfiltration</v>
      </c>
      <c r="AF21" s="21" t="str">
        <f t="shared" si="2"/>
        <v>RestaurantHVACAvail</v>
      </c>
      <c r="AG21" s="21" t="str">
        <f t="shared" si="2"/>
        <v>RestaurantHtgSetpt</v>
      </c>
      <c r="AH21" s="21" t="str">
        <f t="shared" si="2"/>
        <v>RestaurantClgSetpt</v>
      </c>
      <c r="AI21" s="21" t="str">
        <f t="shared" si="2"/>
        <v>RestaurantElevator</v>
      </c>
      <c r="AJ21" s="21" t="str">
        <f t="shared" si="2"/>
        <v>RestaurantEscalator</v>
      </c>
      <c r="AK21" s="21" t="str">
        <f t="shared" si="2"/>
        <v>RestaurantWtrHtrSetpt</v>
      </c>
      <c r="AL21" s="21">
        <f>'SpaceFuncData-Input'!Y19</f>
        <v>218</v>
      </c>
      <c r="AM21" s="21">
        <v>1</v>
      </c>
      <c r="AN21" s="21">
        <v>0</v>
      </c>
      <c r="AO21" s="21">
        <v>0</v>
      </c>
      <c r="AP21" s="216" t="s">
        <v>1065</v>
      </c>
      <c r="AQ21" s="21" t="s">
        <v>269</v>
      </c>
      <c r="AR21" s="21" t="str">
        <f t="shared" si="1"/>
        <v/>
      </c>
    </row>
    <row r="22" spans="2:44" x14ac:dyDescent="0.2">
      <c r="B22" s="21" t="str">
        <f>TRIM(LEFT('SpaceFuncData-Input'!$A20,IF(ISNUMBER(FIND(" (Note",'SpaceFuncData-Input'!$A20,1)),FIND(" (Note",'SpaceFuncData-Input'!$A20,1),99)))</f>
        <v>Electrical, Mechanical, Telephone Rooms</v>
      </c>
      <c r="C22" s="21" t="str">
        <f>TRIM('SpaceFuncData-Input'!B20)</f>
        <v>Misc - Telephone closets</v>
      </c>
      <c r="D22" s="21">
        <f>ROUND('SpaceFuncData-Input'!C20,2)</f>
        <v>3</v>
      </c>
      <c r="E22" s="21">
        <f>'SpaceFuncData-Input'!D20</f>
        <v>0.5</v>
      </c>
      <c r="F22" s="21">
        <f>'SpaceFuncData-Input'!E20</f>
        <v>250</v>
      </c>
      <c r="G22" s="21">
        <f>'SpaceFuncData-Input'!F20</f>
        <v>250</v>
      </c>
      <c r="H22" s="21">
        <f>'SpaceFuncData-Input'!G20</f>
        <v>3</v>
      </c>
      <c r="I22" s="21">
        <f>'SpaceFuncData-Input'!H20</f>
        <v>0.18</v>
      </c>
      <c r="J22" s="21" t="str">
        <f>'SpaceFuncData-Input'!I20</f>
        <v>Electric</v>
      </c>
      <c r="K22" s="21">
        <f>'SpaceFuncData-Input'!J20</f>
        <v>0.4</v>
      </c>
      <c r="L22" s="21" t="str">
        <f>'SpaceFuncData-Input'!K20</f>
        <v>Detailed Task Work (Note 7)</v>
      </c>
      <c r="M22" s="21">
        <f>'SpaceFuncData-Input'!L20</f>
        <v>0.2</v>
      </c>
      <c r="N22" s="21">
        <f>'SpaceFuncData-Input'!M20</f>
        <v>0</v>
      </c>
      <c r="O22" s="21">
        <f>'SpaceFuncData-Input'!N20</f>
        <v>0</v>
      </c>
      <c r="P22" s="159">
        <f>'SpaceFuncData-Input'!O20</f>
        <v>8760</v>
      </c>
      <c r="Q22" s="159">
        <f>'SpaceFuncData-Input'!P20</f>
        <v>8760</v>
      </c>
      <c r="R22" s="21">
        <f>'SpaceFuncData-Input'!Q20</f>
        <v>0</v>
      </c>
      <c r="S22" s="21">
        <f>'SpaceFuncData-Input'!R20</f>
        <v>0</v>
      </c>
      <c r="T22" s="159">
        <f>'SpaceFuncData-Input'!S20</f>
        <v>200</v>
      </c>
      <c r="U22" s="21">
        <f>'SpaceFuncData-Input'!T20</f>
        <v>200</v>
      </c>
      <c r="V22" s="21">
        <f>'SpaceFuncData-Input'!U20</f>
        <v>1</v>
      </c>
      <c r="W22" s="21">
        <f>'SpaceFuncData-Input'!V20</f>
        <v>4</v>
      </c>
      <c r="X22" s="21" t="str">
        <f>'SpaceFuncData-Input'!W20</f>
        <v>Warehouse</v>
      </c>
      <c r="Y22" s="21" t="str">
        <f t="shared" si="2"/>
        <v>WarehouseOccupancy</v>
      </c>
      <c r="Z22" s="21" t="str">
        <f t="shared" si="2"/>
        <v>WarehouseReceptacle</v>
      </c>
      <c r="AA22" s="21" t="str">
        <f t="shared" si="2"/>
        <v>WarehouseServiceHotWater</v>
      </c>
      <c r="AB22" s="21" t="str">
        <f t="shared" si="2"/>
        <v>WarehouseLights</v>
      </c>
      <c r="AC22" s="21" t="str">
        <f t="shared" si="2"/>
        <v>WarehouseGasEquip</v>
      </c>
      <c r="AD22" s="21" t="str">
        <f t="shared" si="2"/>
        <v>WarehouseRefrigeration</v>
      </c>
      <c r="AE22" s="21" t="str">
        <f t="shared" si="2"/>
        <v>WarehouseInfiltration</v>
      </c>
      <c r="AF22" s="21" t="str">
        <f t="shared" si="2"/>
        <v>WarehouseHVACAvail</v>
      </c>
      <c r="AG22" s="21" t="str">
        <f t="shared" si="2"/>
        <v>WarehouseHtgSetpt</v>
      </c>
      <c r="AH22" s="21" t="str">
        <f t="shared" si="2"/>
        <v>WarehouseClgSetpt</v>
      </c>
      <c r="AI22" s="21" t="str">
        <f t="shared" si="2"/>
        <v>WarehouseElevator</v>
      </c>
      <c r="AJ22" s="21" t="str">
        <f t="shared" si="2"/>
        <v>WarehouseEscalator</v>
      </c>
      <c r="AK22" s="21" t="str">
        <f t="shared" si="2"/>
        <v>WarehouseWtrHtrSetpt</v>
      </c>
      <c r="AL22" s="21">
        <f>'SpaceFuncData-Input'!Y20</f>
        <v>219</v>
      </c>
      <c r="AM22" s="21">
        <v>1</v>
      </c>
      <c r="AN22" s="21">
        <v>1</v>
      </c>
      <c r="AO22" s="21">
        <v>0</v>
      </c>
      <c r="AP22" s="216" t="s">
        <v>1066</v>
      </c>
      <c r="AQ22" s="21" t="s">
        <v>269</v>
      </c>
      <c r="AR22" s="21" t="str">
        <f t="shared" si="1"/>
        <v/>
      </c>
    </row>
    <row r="23" spans="2:44" x14ac:dyDescent="0.2">
      <c r="B23" s="21" t="str">
        <f>TRIM(LEFT('SpaceFuncData-Input'!$A21,IF(ISNUMBER(FIND(" (Note",'SpaceFuncData-Input'!$A21,1)),FIND(" (Note",'SpaceFuncData-Input'!$A21,1),99)))</f>
        <v>Exercise/Fitness Center and Gymnasium Areas</v>
      </c>
      <c r="C23" s="21" t="str">
        <f>TRIM('SpaceFuncData-Input'!B21)</f>
        <v>Sports/Entertainment - Gym, sports arena (play area)</v>
      </c>
      <c r="D23" s="21">
        <f>ROUND('SpaceFuncData-Input'!C21,2)</f>
        <v>20</v>
      </c>
      <c r="E23" s="21">
        <f>'SpaceFuncData-Input'!D21</f>
        <v>0.5</v>
      </c>
      <c r="F23" s="21">
        <f>'SpaceFuncData-Input'!E21</f>
        <v>255</v>
      </c>
      <c r="G23" s="21">
        <f>'SpaceFuncData-Input'!F21</f>
        <v>875</v>
      </c>
      <c r="H23" s="21">
        <f>'SpaceFuncData-Input'!G21</f>
        <v>0.5</v>
      </c>
      <c r="I23" s="21">
        <f>'SpaceFuncData-Input'!H21</f>
        <v>0.18</v>
      </c>
      <c r="J23" s="21" t="str">
        <f>'SpaceFuncData-Input'!I21</f>
        <v>Gas</v>
      </c>
      <c r="K23" s="21">
        <f>'SpaceFuncData-Input'!J21</f>
        <v>0.5</v>
      </c>
      <c r="L23" s="21">
        <f>'SpaceFuncData-Input'!K21</f>
        <v>0</v>
      </c>
      <c r="M23" s="21">
        <f>'SpaceFuncData-Input'!L21</f>
        <v>0</v>
      </c>
      <c r="N23" s="21">
        <f>'SpaceFuncData-Input'!M21</f>
        <v>0</v>
      </c>
      <c r="O23" s="21">
        <f>'SpaceFuncData-Input'!N21</f>
        <v>0</v>
      </c>
      <c r="P23" s="159">
        <f>'SpaceFuncData-Input'!O21</f>
        <v>150</v>
      </c>
      <c r="Q23" s="159">
        <f>'SpaceFuncData-Input'!P21</f>
        <v>150</v>
      </c>
      <c r="R23" s="21">
        <f>'SpaceFuncData-Input'!Q21</f>
        <v>0</v>
      </c>
      <c r="S23" s="21">
        <f>'SpaceFuncData-Input'!R21</f>
        <v>0</v>
      </c>
      <c r="T23" s="159">
        <f>'SpaceFuncData-Input'!S21</f>
        <v>150</v>
      </c>
      <c r="U23" s="21">
        <f>'SpaceFuncData-Input'!T21</f>
        <v>400</v>
      </c>
      <c r="V23" s="21">
        <f>'SpaceFuncData-Input'!U21</f>
        <v>1.5</v>
      </c>
      <c r="W23" s="21">
        <f>'SpaceFuncData-Input'!V21</f>
        <v>2</v>
      </c>
      <c r="X23" s="21" t="str">
        <f>'SpaceFuncData-Input'!W21</f>
        <v>Retail</v>
      </c>
      <c r="Y23" s="21" t="str">
        <f t="shared" si="2"/>
        <v>RetailOccupancy</v>
      </c>
      <c r="Z23" s="21" t="str">
        <f t="shared" si="2"/>
        <v>RetailReceptacle</v>
      </c>
      <c r="AA23" s="21" t="str">
        <f t="shared" si="2"/>
        <v>RetailServiceHotWater</v>
      </c>
      <c r="AB23" s="21" t="str">
        <f t="shared" si="2"/>
        <v>RetailLights</v>
      </c>
      <c r="AC23" s="21" t="str">
        <f t="shared" si="2"/>
        <v>RetailGasEquip</v>
      </c>
      <c r="AD23" s="21" t="str">
        <f t="shared" si="2"/>
        <v>RetailRefrigeration</v>
      </c>
      <c r="AE23" s="21" t="str">
        <f t="shared" si="2"/>
        <v>RetailInfiltration</v>
      </c>
      <c r="AF23" s="21" t="str">
        <f t="shared" si="2"/>
        <v>RetailHVACAvail</v>
      </c>
      <c r="AG23" s="21" t="str">
        <f t="shared" si="2"/>
        <v>RetailHtgSetpt</v>
      </c>
      <c r="AH23" s="21" t="str">
        <f t="shared" si="2"/>
        <v>RetailClgSetpt</v>
      </c>
      <c r="AI23" s="21" t="str">
        <f t="shared" si="2"/>
        <v>RetailElevator</v>
      </c>
      <c r="AJ23" s="21" t="str">
        <f t="shared" si="2"/>
        <v>RetailEscalator</v>
      </c>
      <c r="AK23" s="21" t="str">
        <f t="shared" si="2"/>
        <v>RetailWtrHtrSetpt</v>
      </c>
      <c r="AL23" s="21">
        <f>'SpaceFuncData-Input'!Y21</f>
        <v>220</v>
      </c>
      <c r="AM23" s="21">
        <v>1</v>
      </c>
      <c r="AN23" s="21">
        <v>0</v>
      </c>
      <c r="AO23" s="21">
        <v>1</v>
      </c>
      <c r="AP23" s="216" t="s">
        <v>1067</v>
      </c>
      <c r="AQ23" s="21" t="s">
        <v>269</v>
      </c>
      <c r="AR23" s="21" t="str">
        <f t="shared" si="1"/>
        <v/>
      </c>
    </row>
    <row r="24" spans="2:44" x14ac:dyDescent="0.2">
      <c r="B24" s="21" t="str">
        <f>TRIM(LEFT('SpaceFuncData-Input'!$A22,IF(ISNUMBER(FIND(" (Note",'SpaceFuncData-Input'!$A22,1)),FIND(" (Note",'SpaceFuncData-Input'!$A22,1),99)))</f>
        <v>Financial Transaction Area</v>
      </c>
      <c r="C24" s="21" t="str">
        <f>TRIM('SpaceFuncData-Input'!B22)</f>
        <v>Misc - Banks or bank lobbies</v>
      </c>
      <c r="D24" s="21">
        <f>ROUND('SpaceFuncData-Input'!C22,2)</f>
        <v>10</v>
      </c>
      <c r="E24" s="21">
        <f>'SpaceFuncData-Input'!D22</f>
        <v>0.5</v>
      </c>
      <c r="F24" s="21">
        <f>'SpaceFuncData-Input'!E22</f>
        <v>250</v>
      </c>
      <c r="G24" s="21">
        <f>'SpaceFuncData-Input'!F22</f>
        <v>250</v>
      </c>
      <c r="H24" s="21">
        <f>'SpaceFuncData-Input'!G22</f>
        <v>1.5</v>
      </c>
      <c r="I24" s="21">
        <f>'SpaceFuncData-Input'!H22</f>
        <v>0.18</v>
      </c>
      <c r="J24" s="21" t="str">
        <f>'SpaceFuncData-Input'!I22</f>
        <v>Electric</v>
      </c>
      <c r="K24" s="21">
        <f>'SpaceFuncData-Input'!J22</f>
        <v>0.8</v>
      </c>
      <c r="L24" s="21" t="str">
        <f>'SpaceFuncData-Input'!K22</f>
        <v>Ornamental</v>
      </c>
      <c r="M24" s="21">
        <f>'SpaceFuncData-Input'!L22</f>
        <v>0.3</v>
      </c>
      <c r="N24" s="21">
        <f>'SpaceFuncData-Input'!M22</f>
        <v>0</v>
      </c>
      <c r="O24" s="21">
        <f>'SpaceFuncData-Input'!N22</f>
        <v>0</v>
      </c>
      <c r="P24" s="159">
        <f>'SpaceFuncData-Input'!O22</f>
        <v>150</v>
      </c>
      <c r="Q24" s="159">
        <f>'SpaceFuncData-Input'!P22</f>
        <v>150</v>
      </c>
      <c r="R24" s="21">
        <f>'SpaceFuncData-Input'!Q22</f>
        <v>0</v>
      </c>
      <c r="S24" s="21">
        <f>'SpaceFuncData-Input'!R22</f>
        <v>0</v>
      </c>
      <c r="T24" s="159">
        <f>'SpaceFuncData-Input'!S22</f>
        <v>100</v>
      </c>
      <c r="U24" s="21">
        <f>'SpaceFuncData-Input'!T22</f>
        <v>300</v>
      </c>
      <c r="V24" s="21">
        <f>'SpaceFuncData-Input'!U22</f>
        <v>1.5</v>
      </c>
      <c r="W24" s="21">
        <f>'SpaceFuncData-Input'!V22</f>
        <v>2</v>
      </c>
      <c r="X24" s="21" t="str">
        <f>'SpaceFuncData-Input'!W22</f>
        <v>Office</v>
      </c>
      <c r="Y24" s="21" t="str">
        <f t="shared" si="2"/>
        <v>OfficeOccupancy</v>
      </c>
      <c r="Z24" s="21" t="str">
        <f t="shared" si="2"/>
        <v>OfficeReceptacle</v>
      </c>
      <c r="AA24" s="21" t="str">
        <f t="shared" si="2"/>
        <v>OfficeServiceHotWater</v>
      </c>
      <c r="AB24" s="21" t="str">
        <f t="shared" si="2"/>
        <v>OfficeLights</v>
      </c>
      <c r="AC24" s="21" t="str">
        <f t="shared" si="2"/>
        <v>OfficeGasEquip</v>
      </c>
      <c r="AD24" s="21" t="str">
        <f t="shared" si="2"/>
        <v>OfficeRefrigeration</v>
      </c>
      <c r="AE24" s="21" t="str">
        <f t="shared" si="2"/>
        <v>OfficeInfiltration</v>
      </c>
      <c r="AF24" s="21" t="str">
        <f t="shared" si="2"/>
        <v>OfficeHVACAvail</v>
      </c>
      <c r="AG24" s="21" t="str">
        <f t="shared" si="2"/>
        <v>OfficeHtgSetpt</v>
      </c>
      <c r="AH24" s="21" t="str">
        <f t="shared" si="2"/>
        <v>OfficeClgSetpt</v>
      </c>
      <c r="AI24" s="21" t="str">
        <f t="shared" si="2"/>
        <v>OfficeElevator</v>
      </c>
      <c r="AJ24" s="21" t="str">
        <f t="shared" si="2"/>
        <v>OfficeEscalator</v>
      </c>
      <c r="AK24" s="21" t="str">
        <f t="shared" si="2"/>
        <v>OfficeWtrHtrSetpt</v>
      </c>
      <c r="AL24" s="21">
        <f>'SpaceFuncData-Input'!Y22</f>
        <v>221</v>
      </c>
      <c r="AM24" s="21">
        <v>1</v>
      </c>
      <c r="AN24" s="21">
        <v>0</v>
      </c>
      <c r="AO24" s="21">
        <v>0</v>
      </c>
      <c r="AP24" s="216" t="s">
        <v>1068</v>
      </c>
      <c r="AQ24" s="21" t="s">
        <v>269</v>
      </c>
      <c r="AR24" s="21" t="str">
        <f t="shared" si="1"/>
        <v/>
      </c>
    </row>
    <row r="25" spans="2:44" x14ac:dyDescent="0.2">
      <c r="B25" s="21" t="str">
        <f>TRIM(LEFT('SpaceFuncData-Input'!$A23,IF(ISNUMBER(FIND(" (Note",'SpaceFuncData-Input'!$A23,1)),FIND(" (Note",'SpaceFuncData-Input'!$A23,1),99)))</f>
        <v>General/Commercial &amp; Industrial Work Area (High Bay)</v>
      </c>
      <c r="C25" s="21" t="str">
        <f>TRIM('SpaceFuncData-Input'!B23)</f>
        <v>Misc - General manufacturing (excludes heavy industrial and process using chemicals)</v>
      </c>
      <c r="D25" s="21">
        <f>ROUND('SpaceFuncData-Input'!C23,2)</f>
        <v>10</v>
      </c>
      <c r="E25" s="21">
        <f>'SpaceFuncData-Input'!D23</f>
        <v>0.5</v>
      </c>
      <c r="F25" s="21">
        <f>'SpaceFuncData-Input'!E23</f>
        <v>275</v>
      </c>
      <c r="G25" s="21">
        <f>'SpaceFuncData-Input'!F23</f>
        <v>475</v>
      </c>
      <c r="H25" s="21">
        <f>'SpaceFuncData-Input'!G23</f>
        <v>1</v>
      </c>
      <c r="I25" s="21">
        <f>'SpaceFuncData-Input'!H23</f>
        <v>0.18</v>
      </c>
      <c r="J25" s="21" t="str">
        <f>'SpaceFuncData-Input'!I23</f>
        <v>Gas</v>
      </c>
      <c r="K25" s="21">
        <f>'SpaceFuncData-Input'!J23</f>
        <v>0.65</v>
      </c>
      <c r="L25" s="21" t="str">
        <f>'SpaceFuncData-Input'!K23</f>
        <v>Detailed Task Work (Note 7)</v>
      </c>
      <c r="M25" s="21">
        <f>'SpaceFuncData-Input'!L23</f>
        <v>0.2</v>
      </c>
      <c r="N25" s="21">
        <f>'SpaceFuncData-Input'!M23</f>
        <v>0</v>
      </c>
      <c r="O25" s="21">
        <f>'SpaceFuncData-Input'!N23</f>
        <v>0</v>
      </c>
      <c r="P25" s="159">
        <f>'SpaceFuncData-Input'!O23</f>
        <v>150</v>
      </c>
      <c r="Q25" s="159">
        <f>'SpaceFuncData-Input'!P23</f>
        <v>150</v>
      </c>
      <c r="R25" s="21">
        <f>'SpaceFuncData-Input'!Q23</f>
        <v>0</v>
      </c>
      <c r="S25" s="21">
        <f>'SpaceFuncData-Input'!R23</f>
        <v>0</v>
      </c>
      <c r="T25" s="159">
        <f>'SpaceFuncData-Input'!S23</f>
        <v>300</v>
      </c>
      <c r="U25" s="21">
        <f>'SpaceFuncData-Input'!T23</f>
        <v>1000</v>
      </c>
      <c r="V25" s="21">
        <f>'SpaceFuncData-Input'!U23</f>
        <v>1.5</v>
      </c>
      <c r="W25" s="21">
        <f>'SpaceFuncData-Input'!V23</f>
        <v>2</v>
      </c>
      <c r="X25" s="21" t="str">
        <f>'SpaceFuncData-Input'!W23</f>
        <v>Manufacturing</v>
      </c>
      <c r="Y25" s="21" t="str">
        <f t="shared" ref="Y25:AK34" si="3">$X25&amp;Y$90</f>
        <v>ManufacturingOccupancy</v>
      </c>
      <c r="Z25" s="21" t="str">
        <f t="shared" si="3"/>
        <v>ManufacturingReceptacle</v>
      </c>
      <c r="AA25" s="21" t="str">
        <f t="shared" si="3"/>
        <v>ManufacturingServiceHotWater</v>
      </c>
      <c r="AB25" s="21" t="str">
        <f t="shared" si="3"/>
        <v>ManufacturingLights</v>
      </c>
      <c r="AC25" s="21" t="str">
        <f t="shared" si="3"/>
        <v>ManufacturingGasEquip</v>
      </c>
      <c r="AD25" s="21" t="str">
        <f t="shared" si="3"/>
        <v>ManufacturingRefrigeration</v>
      </c>
      <c r="AE25" s="21" t="str">
        <f t="shared" si="3"/>
        <v>ManufacturingInfiltration</v>
      </c>
      <c r="AF25" s="21" t="str">
        <f t="shared" si="3"/>
        <v>ManufacturingHVACAvail</v>
      </c>
      <c r="AG25" s="21" t="str">
        <f t="shared" si="3"/>
        <v>ManufacturingHtgSetpt</v>
      </c>
      <c r="AH25" s="21" t="str">
        <f t="shared" si="3"/>
        <v>ManufacturingClgSetpt</v>
      </c>
      <c r="AI25" s="21" t="str">
        <f t="shared" si="3"/>
        <v>ManufacturingElevator</v>
      </c>
      <c r="AJ25" s="21" t="str">
        <f t="shared" si="3"/>
        <v>ManufacturingEscalator</v>
      </c>
      <c r="AK25" s="21" t="str">
        <f t="shared" si="3"/>
        <v>ManufacturingWtrHtrSetpt</v>
      </c>
      <c r="AL25" s="21">
        <f>'SpaceFuncData-Input'!Y23</f>
        <v>222</v>
      </c>
      <c r="AM25" s="21">
        <v>1</v>
      </c>
      <c r="AN25" s="21">
        <v>0</v>
      </c>
      <c r="AO25" s="21">
        <v>0</v>
      </c>
      <c r="AP25" s="216" t="s">
        <v>1069</v>
      </c>
      <c r="AQ25" s="21" t="s">
        <v>269</v>
      </c>
      <c r="AR25" s="21" t="str">
        <f t="shared" si="1"/>
        <v/>
      </c>
    </row>
    <row r="26" spans="2:44" x14ac:dyDescent="0.2">
      <c r="B26" s="21" t="str">
        <f>TRIM(LEFT('SpaceFuncData-Input'!$A24,IF(ISNUMBER(FIND(" (Note",'SpaceFuncData-Input'!$A24,1)),FIND(" (Note",'SpaceFuncData-Input'!$A24,1),99)))</f>
        <v>General/Commercial &amp; Industrial Work Area (Low Bay)</v>
      </c>
      <c r="C26" s="21" t="str">
        <f>TRIM('SpaceFuncData-Input'!B24)</f>
        <v>Misc - General manufacturing (excludes heavy industrial and process using chemicals)</v>
      </c>
      <c r="D26" s="21">
        <f>ROUND('SpaceFuncData-Input'!C24,2)</f>
        <v>10</v>
      </c>
      <c r="E26" s="21">
        <f>'SpaceFuncData-Input'!D24</f>
        <v>0.5</v>
      </c>
      <c r="F26" s="21">
        <f>'SpaceFuncData-Input'!E24</f>
        <v>275</v>
      </c>
      <c r="G26" s="21">
        <f>'SpaceFuncData-Input'!F24</f>
        <v>475</v>
      </c>
      <c r="H26" s="21">
        <f>'SpaceFuncData-Input'!G24</f>
        <v>1</v>
      </c>
      <c r="I26" s="21">
        <f>'SpaceFuncData-Input'!H24</f>
        <v>0.18</v>
      </c>
      <c r="J26" s="21" t="str">
        <f>'SpaceFuncData-Input'!I24</f>
        <v>Gas</v>
      </c>
      <c r="K26" s="21">
        <f>'SpaceFuncData-Input'!J24</f>
        <v>0.6</v>
      </c>
      <c r="L26" s="21" t="str">
        <f>'SpaceFuncData-Input'!K24</f>
        <v>Detailed Task Work (Note 7)</v>
      </c>
      <c r="M26" s="21">
        <f>'SpaceFuncData-Input'!L24</f>
        <v>0.2</v>
      </c>
      <c r="N26" s="21">
        <f>'SpaceFuncData-Input'!M24</f>
        <v>0</v>
      </c>
      <c r="O26" s="21">
        <f>'SpaceFuncData-Input'!N24</f>
        <v>0</v>
      </c>
      <c r="P26" s="159">
        <f>'SpaceFuncData-Input'!O24</f>
        <v>150</v>
      </c>
      <c r="Q26" s="159">
        <f>'SpaceFuncData-Input'!P24</f>
        <v>150</v>
      </c>
      <c r="R26" s="21">
        <f>'SpaceFuncData-Input'!Q24</f>
        <v>0</v>
      </c>
      <c r="S26" s="21">
        <f>'SpaceFuncData-Input'!R24</f>
        <v>0</v>
      </c>
      <c r="T26" s="159">
        <f>'SpaceFuncData-Input'!S24</f>
        <v>300</v>
      </c>
      <c r="U26" s="21">
        <f>'SpaceFuncData-Input'!T24</f>
        <v>1000</v>
      </c>
      <c r="V26" s="21">
        <f>'SpaceFuncData-Input'!U24</f>
        <v>1.5</v>
      </c>
      <c r="W26" s="21">
        <f>'SpaceFuncData-Input'!V24</f>
        <v>2</v>
      </c>
      <c r="X26" s="21" t="str">
        <f>'SpaceFuncData-Input'!W24</f>
        <v>Manufacturing</v>
      </c>
      <c r="Y26" s="21" t="str">
        <f t="shared" si="3"/>
        <v>ManufacturingOccupancy</v>
      </c>
      <c r="Z26" s="21" t="str">
        <f t="shared" si="3"/>
        <v>ManufacturingReceptacle</v>
      </c>
      <c r="AA26" s="21" t="str">
        <f t="shared" si="3"/>
        <v>ManufacturingServiceHotWater</v>
      </c>
      <c r="AB26" s="21" t="str">
        <f t="shared" si="3"/>
        <v>ManufacturingLights</v>
      </c>
      <c r="AC26" s="21" t="str">
        <f t="shared" si="3"/>
        <v>ManufacturingGasEquip</v>
      </c>
      <c r="AD26" s="21" t="str">
        <f t="shared" si="3"/>
        <v>ManufacturingRefrigeration</v>
      </c>
      <c r="AE26" s="21" t="str">
        <f t="shared" si="3"/>
        <v>ManufacturingInfiltration</v>
      </c>
      <c r="AF26" s="21" t="str">
        <f t="shared" si="3"/>
        <v>ManufacturingHVACAvail</v>
      </c>
      <c r="AG26" s="21" t="str">
        <f t="shared" si="3"/>
        <v>ManufacturingHtgSetpt</v>
      </c>
      <c r="AH26" s="21" t="str">
        <f t="shared" si="3"/>
        <v>ManufacturingClgSetpt</v>
      </c>
      <c r="AI26" s="21" t="str">
        <f t="shared" si="3"/>
        <v>ManufacturingElevator</v>
      </c>
      <c r="AJ26" s="21" t="str">
        <f t="shared" si="3"/>
        <v>ManufacturingEscalator</v>
      </c>
      <c r="AK26" s="21" t="str">
        <f t="shared" si="3"/>
        <v>ManufacturingWtrHtrSetpt</v>
      </c>
      <c r="AL26" s="21">
        <f>'SpaceFuncData-Input'!Y24</f>
        <v>223</v>
      </c>
      <c r="AM26" s="21">
        <v>1</v>
      </c>
      <c r="AN26" s="21">
        <v>0</v>
      </c>
      <c r="AO26" s="21">
        <v>0</v>
      </c>
      <c r="AP26" s="216" t="s">
        <v>1070</v>
      </c>
      <c r="AQ26" s="21" t="s">
        <v>269</v>
      </c>
      <c r="AR26" s="21" t="str">
        <f t="shared" si="1"/>
        <v/>
      </c>
    </row>
    <row r="27" spans="2:44" x14ac:dyDescent="0.2">
      <c r="B27" s="21" t="str">
        <f>TRIM(LEFT('SpaceFuncData-Input'!$A25,IF(ISNUMBER(FIND(" (Note",'SpaceFuncData-Input'!$A25,1)),FIND(" (Note",'SpaceFuncData-Input'!$A25,1),99)))</f>
        <v>General/Commercial &amp; Industrial Work Area (Precision)</v>
      </c>
      <c r="C27" s="21" t="str">
        <f>TRIM('SpaceFuncData-Input'!B25)</f>
        <v>Misc - General manufacturing (excludes heavy industrial and process using chemicals)</v>
      </c>
      <c r="D27" s="21">
        <f>ROUND('SpaceFuncData-Input'!C25,2)</f>
        <v>10</v>
      </c>
      <c r="E27" s="21">
        <f>'SpaceFuncData-Input'!D25</f>
        <v>0.5</v>
      </c>
      <c r="F27" s="21">
        <f>'SpaceFuncData-Input'!E25</f>
        <v>250</v>
      </c>
      <c r="G27" s="21">
        <f>'SpaceFuncData-Input'!F25</f>
        <v>200</v>
      </c>
      <c r="H27" s="21">
        <f>'SpaceFuncData-Input'!G25</f>
        <v>1</v>
      </c>
      <c r="I27" s="21">
        <f>'SpaceFuncData-Input'!H25</f>
        <v>0.18</v>
      </c>
      <c r="J27" s="21" t="str">
        <f>'SpaceFuncData-Input'!I25</f>
        <v>Gas</v>
      </c>
      <c r="K27" s="21">
        <f>'SpaceFuncData-Input'!J25</f>
        <v>0.85</v>
      </c>
      <c r="L27" s="21" t="str">
        <f>'SpaceFuncData-Input'!K25</f>
        <v>Precision Work (Note 9)</v>
      </c>
      <c r="M27" s="21">
        <f>'SpaceFuncData-Input'!L25</f>
        <v>0.7</v>
      </c>
      <c r="N27" s="21">
        <f>'SpaceFuncData-Input'!M25</f>
        <v>0</v>
      </c>
      <c r="O27" s="21">
        <f>'SpaceFuncData-Input'!N25</f>
        <v>0</v>
      </c>
      <c r="P27" s="159">
        <f>'SpaceFuncData-Input'!O25</f>
        <v>150</v>
      </c>
      <c r="Q27" s="159">
        <f>'SpaceFuncData-Input'!P25</f>
        <v>150</v>
      </c>
      <c r="R27" s="21">
        <f>'SpaceFuncData-Input'!Q25</f>
        <v>0</v>
      </c>
      <c r="S27" s="21">
        <f>'SpaceFuncData-Input'!R25</f>
        <v>0</v>
      </c>
      <c r="T27" s="159">
        <f>'SpaceFuncData-Input'!S25</f>
        <v>1000</v>
      </c>
      <c r="U27" s="21">
        <f>'SpaceFuncData-Input'!T25</f>
        <v>3000</v>
      </c>
      <c r="V27" s="21">
        <f>'SpaceFuncData-Input'!U25</f>
        <v>1.5</v>
      </c>
      <c r="W27" s="21">
        <f>'SpaceFuncData-Input'!V25</f>
        <v>2</v>
      </c>
      <c r="X27" s="21" t="str">
        <f>'SpaceFuncData-Input'!W25</f>
        <v>Manufacturing</v>
      </c>
      <c r="Y27" s="21" t="str">
        <f t="shared" si="3"/>
        <v>ManufacturingOccupancy</v>
      </c>
      <c r="Z27" s="21" t="str">
        <f t="shared" si="3"/>
        <v>ManufacturingReceptacle</v>
      </c>
      <c r="AA27" s="21" t="str">
        <f t="shared" si="3"/>
        <v>ManufacturingServiceHotWater</v>
      </c>
      <c r="AB27" s="21" t="str">
        <f t="shared" si="3"/>
        <v>ManufacturingLights</v>
      </c>
      <c r="AC27" s="21" t="str">
        <f t="shared" si="3"/>
        <v>ManufacturingGasEquip</v>
      </c>
      <c r="AD27" s="21" t="str">
        <f t="shared" si="3"/>
        <v>ManufacturingRefrigeration</v>
      </c>
      <c r="AE27" s="21" t="str">
        <f t="shared" si="3"/>
        <v>ManufacturingInfiltration</v>
      </c>
      <c r="AF27" s="21" t="str">
        <f t="shared" si="3"/>
        <v>ManufacturingHVACAvail</v>
      </c>
      <c r="AG27" s="21" t="str">
        <f t="shared" si="3"/>
        <v>ManufacturingHtgSetpt</v>
      </c>
      <c r="AH27" s="21" t="str">
        <f t="shared" si="3"/>
        <v>ManufacturingClgSetpt</v>
      </c>
      <c r="AI27" s="21" t="str">
        <f t="shared" si="3"/>
        <v>ManufacturingElevator</v>
      </c>
      <c r="AJ27" s="21" t="str">
        <f t="shared" si="3"/>
        <v>ManufacturingEscalator</v>
      </c>
      <c r="AK27" s="21" t="str">
        <f t="shared" si="3"/>
        <v>ManufacturingWtrHtrSetpt</v>
      </c>
      <c r="AL27" s="21">
        <f>'SpaceFuncData-Input'!Y25</f>
        <v>224</v>
      </c>
      <c r="AM27" s="21">
        <v>1</v>
      </c>
      <c r="AN27" s="21">
        <v>0</v>
      </c>
      <c r="AO27" s="21">
        <v>0</v>
      </c>
      <c r="AP27" s="216" t="s">
        <v>1071</v>
      </c>
      <c r="AQ27" s="21" t="s">
        <v>269</v>
      </c>
      <c r="AR27" s="21" t="str">
        <f t="shared" si="1"/>
        <v/>
      </c>
    </row>
    <row r="28" spans="2:44" x14ac:dyDescent="0.2">
      <c r="B28" s="21" t="str">
        <f>TRIM(LEFT('SpaceFuncData-Input'!$A26,IF(ISNUMBER(FIND(" (Note",'SpaceFuncData-Input'!$A26,1)),FIND(" (Note",'SpaceFuncData-Input'!$A26,1),99)))</f>
        <v>Healthcare Facility and Hospitals (Exam/Treatment Room)</v>
      </c>
      <c r="C28" s="21" t="str">
        <f>TRIM('SpaceFuncData-Input'!B26)</f>
        <v>Misc - All others</v>
      </c>
      <c r="D28" s="21">
        <f>ROUND('SpaceFuncData-Input'!C26,2)</f>
        <v>10</v>
      </c>
      <c r="E28" s="21">
        <f>'SpaceFuncData-Input'!D26</f>
        <v>0.5</v>
      </c>
      <c r="F28" s="21">
        <f>'SpaceFuncData-Input'!E26</f>
        <v>250</v>
      </c>
      <c r="G28" s="21">
        <f>'SpaceFuncData-Input'!F26</f>
        <v>200</v>
      </c>
      <c r="H28" s="21">
        <f>'SpaceFuncData-Input'!G26</f>
        <v>1.5</v>
      </c>
      <c r="I28" s="21">
        <f>'SpaceFuncData-Input'!H26</f>
        <v>0.24</v>
      </c>
      <c r="J28" s="21" t="str">
        <f>'SpaceFuncData-Input'!I26</f>
        <v>Electric</v>
      </c>
      <c r="K28" s="21">
        <f>'SpaceFuncData-Input'!J26</f>
        <v>1.1499999999999999</v>
      </c>
      <c r="L28" s="21">
        <f>'SpaceFuncData-Input'!K26</f>
        <v>0</v>
      </c>
      <c r="M28" s="21">
        <f>'SpaceFuncData-Input'!L26</f>
        <v>0</v>
      </c>
      <c r="N28" s="21">
        <f>'SpaceFuncData-Input'!M26</f>
        <v>0</v>
      </c>
      <c r="O28" s="21">
        <f>'SpaceFuncData-Input'!N26</f>
        <v>0</v>
      </c>
      <c r="P28" s="159">
        <f>'SpaceFuncData-Input'!O26</f>
        <v>150</v>
      </c>
      <c r="Q28" s="159">
        <f>'SpaceFuncData-Input'!P26</f>
        <v>150</v>
      </c>
      <c r="R28" s="21">
        <f>'SpaceFuncData-Input'!Q26</f>
        <v>1.1259600000000001</v>
      </c>
      <c r="S28" s="21">
        <f>'SpaceFuncData-Input'!R26</f>
        <v>0</v>
      </c>
      <c r="T28" s="159">
        <f>'SpaceFuncData-Input'!S26</f>
        <v>300</v>
      </c>
      <c r="U28" s="21">
        <f>'SpaceFuncData-Input'!T26</f>
        <v>3000</v>
      </c>
      <c r="V28" s="21">
        <f>'SpaceFuncData-Input'!U26</f>
        <v>1.5</v>
      </c>
      <c r="W28" s="21">
        <f>'SpaceFuncData-Input'!V26</f>
        <v>2</v>
      </c>
      <c r="X28" s="21" t="str">
        <f>'SpaceFuncData-Input'!W26</f>
        <v>Health</v>
      </c>
      <c r="Y28" s="21" t="str">
        <f t="shared" si="3"/>
        <v>HealthOccupancy</v>
      </c>
      <c r="Z28" s="21" t="str">
        <f t="shared" si="3"/>
        <v>HealthReceptacle</v>
      </c>
      <c r="AA28" s="21" t="str">
        <f t="shared" si="3"/>
        <v>HealthServiceHotWater</v>
      </c>
      <c r="AB28" s="21" t="str">
        <f t="shared" si="3"/>
        <v>HealthLights</v>
      </c>
      <c r="AC28" s="21" t="str">
        <f t="shared" si="3"/>
        <v>HealthGasEquip</v>
      </c>
      <c r="AD28" s="21" t="str">
        <f t="shared" si="3"/>
        <v>HealthRefrigeration</v>
      </c>
      <c r="AE28" s="21" t="str">
        <f t="shared" si="3"/>
        <v>HealthInfiltration</v>
      </c>
      <c r="AF28" s="21" t="str">
        <f t="shared" si="3"/>
        <v>HealthHVACAvail</v>
      </c>
      <c r="AG28" s="21" t="str">
        <f t="shared" si="3"/>
        <v>HealthHtgSetpt</v>
      </c>
      <c r="AH28" s="21" t="str">
        <f t="shared" si="3"/>
        <v>HealthClgSetpt</v>
      </c>
      <c r="AI28" s="21" t="str">
        <f t="shared" si="3"/>
        <v>HealthElevator</v>
      </c>
      <c r="AJ28" s="21" t="str">
        <f t="shared" si="3"/>
        <v>HealthEscalator</v>
      </c>
      <c r="AK28" s="21" t="str">
        <f t="shared" si="3"/>
        <v>HealthWtrHtrSetpt</v>
      </c>
      <c r="AL28" s="21">
        <f>'SpaceFuncData-Input'!Y26</f>
        <v>225</v>
      </c>
      <c r="AM28" s="21">
        <v>1</v>
      </c>
      <c r="AN28" s="21">
        <v>0</v>
      </c>
      <c r="AO28" s="21">
        <v>0</v>
      </c>
      <c r="AP28" s="216" t="s">
        <v>1072</v>
      </c>
      <c r="AQ28" s="21" t="s">
        <v>269</v>
      </c>
      <c r="AR28" s="21" t="str">
        <f t="shared" si="1"/>
        <v/>
      </c>
    </row>
    <row r="29" spans="2:44" x14ac:dyDescent="0.2">
      <c r="B29" s="21" t="str">
        <f>TRIM(LEFT('SpaceFuncData-Input'!$A27,IF(ISNUMBER(FIND(" (Note",'SpaceFuncData-Input'!$A27,1)),FIND(" (Note",'SpaceFuncData-Input'!$A27,1),99)))</f>
        <v>Healthcare Facility and Hospitals (Imaging Room)</v>
      </c>
      <c r="C29" s="21" t="str">
        <f>TRIM('SpaceFuncData-Input'!B27)</f>
        <v>Misc - All others</v>
      </c>
      <c r="D29" s="21">
        <f>ROUND('SpaceFuncData-Input'!C27,2)</f>
        <v>10</v>
      </c>
      <c r="E29" s="21">
        <f>'SpaceFuncData-Input'!D27</f>
        <v>0.5</v>
      </c>
      <c r="F29" s="21">
        <f>'SpaceFuncData-Input'!E27</f>
        <v>250</v>
      </c>
      <c r="G29" s="21">
        <f>'SpaceFuncData-Input'!F27</f>
        <v>200</v>
      </c>
      <c r="H29" s="21">
        <f>'SpaceFuncData-Input'!G27</f>
        <v>1.5</v>
      </c>
      <c r="I29" s="21">
        <f>'SpaceFuncData-Input'!H27</f>
        <v>0.24</v>
      </c>
      <c r="J29" s="21" t="str">
        <f>'SpaceFuncData-Input'!I27</f>
        <v>Gas</v>
      </c>
      <c r="K29" s="21">
        <f>'SpaceFuncData-Input'!J27</f>
        <v>1</v>
      </c>
      <c r="L29" s="21">
        <f>'SpaceFuncData-Input'!K27</f>
        <v>0</v>
      </c>
      <c r="M29" s="21">
        <f>'SpaceFuncData-Input'!L27</f>
        <v>0</v>
      </c>
      <c r="N29" s="21">
        <f>'SpaceFuncData-Input'!M27</f>
        <v>0</v>
      </c>
      <c r="O29" s="21">
        <f>'SpaceFuncData-Input'!N27</f>
        <v>0</v>
      </c>
      <c r="P29" s="159">
        <f>'SpaceFuncData-Input'!O27</f>
        <v>150</v>
      </c>
      <c r="Q29" s="159">
        <f>'SpaceFuncData-Input'!P27</f>
        <v>150</v>
      </c>
      <c r="R29" s="21">
        <f>'SpaceFuncData-Input'!Q27</f>
        <v>0</v>
      </c>
      <c r="S29" s="21">
        <f>'SpaceFuncData-Input'!R27</f>
        <v>0</v>
      </c>
      <c r="T29" s="159">
        <f>'SpaceFuncData-Input'!S27</f>
        <v>75</v>
      </c>
      <c r="U29" s="21">
        <f>'SpaceFuncData-Input'!T27</f>
        <v>500</v>
      </c>
      <c r="V29" s="21">
        <f>'SpaceFuncData-Input'!U27</f>
        <v>1.5</v>
      </c>
      <c r="W29" s="21">
        <f>'SpaceFuncData-Input'!V27</f>
        <v>2</v>
      </c>
      <c r="X29" s="21" t="str">
        <f>'SpaceFuncData-Input'!W27</f>
        <v>Health</v>
      </c>
      <c r="Y29" s="21" t="str">
        <f t="shared" si="3"/>
        <v>HealthOccupancy</v>
      </c>
      <c r="Z29" s="21" t="str">
        <f t="shared" si="3"/>
        <v>HealthReceptacle</v>
      </c>
      <c r="AA29" s="21" t="str">
        <f t="shared" si="3"/>
        <v>HealthServiceHotWater</v>
      </c>
      <c r="AB29" s="21" t="str">
        <f t="shared" si="3"/>
        <v>HealthLights</v>
      </c>
      <c r="AC29" s="21" t="str">
        <f t="shared" si="3"/>
        <v>HealthGasEquip</v>
      </c>
      <c r="AD29" s="21" t="str">
        <f t="shared" si="3"/>
        <v>HealthRefrigeration</v>
      </c>
      <c r="AE29" s="21" t="str">
        <f t="shared" si="3"/>
        <v>HealthInfiltration</v>
      </c>
      <c r="AF29" s="21" t="str">
        <f t="shared" si="3"/>
        <v>HealthHVACAvail</v>
      </c>
      <c r="AG29" s="21" t="str">
        <f t="shared" si="3"/>
        <v>HealthHtgSetpt</v>
      </c>
      <c r="AH29" s="21" t="str">
        <f t="shared" si="3"/>
        <v>HealthClgSetpt</v>
      </c>
      <c r="AI29" s="21" t="str">
        <f t="shared" si="3"/>
        <v>HealthElevator</v>
      </c>
      <c r="AJ29" s="21" t="str">
        <f t="shared" si="3"/>
        <v>HealthEscalator</v>
      </c>
      <c r="AK29" s="21" t="str">
        <f t="shared" si="3"/>
        <v>HealthWtrHtrSetpt</v>
      </c>
      <c r="AL29" s="21">
        <f>'SpaceFuncData-Input'!Y27</f>
        <v>277</v>
      </c>
      <c r="AM29" s="21">
        <v>1</v>
      </c>
      <c r="AN29" s="21">
        <v>0</v>
      </c>
      <c r="AO29" s="21">
        <v>0</v>
      </c>
      <c r="AP29" s="216" t="s">
        <v>1073</v>
      </c>
      <c r="AQ29" s="21" t="s">
        <v>269</v>
      </c>
      <c r="AR29" s="21" t="str">
        <f t="shared" si="1"/>
        <v/>
      </c>
    </row>
    <row r="30" spans="2:44" x14ac:dyDescent="0.2">
      <c r="B30" s="21" t="str">
        <f>TRIM(LEFT('SpaceFuncData-Input'!$A28,IF(ISNUMBER(FIND(" (Note",'SpaceFuncData-Input'!$A28,1)),FIND(" (Note",'SpaceFuncData-Input'!$A28,1),99)))</f>
        <v>Healthcare Facility and Hospitals (Medical Supply Room)</v>
      </c>
      <c r="C30" s="21" t="str">
        <f>TRIM('SpaceFuncData-Input'!B28)</f>
        <v>Misc - All others</v>
      </c>
      <c r="D30" s="21">
        <f>ROUND('SpaceFuncData-Input'!C28,2)</f>
        <v>10</v>
      </c>
      <c r="E30" s="21">
        <f>'SpaceFuncData-Input'!D28</f>
        <v>0.5</v>
      </c>
      <c r="F30" s="21">
        <f>'SpaceFuncData-Input'!E28</f>
        <v>250</v>
      </c>
      <c r="G30" s="21">
        <f>'SpaceFuncData-Input'!F28</f>
        <v>200</v>
      </c>
      <c r="H30" s="21">
        <f>'SpaceFuncData-Input'!G28</f>
        <v>1.5</v>
      </c>
      <c r="I30" s="21">
        <f>'SpaceFuncData-Input'!H28</f>
        <v>0.24</v>
      </c>
      <c r="J30" s="21" t="str">
        <f>'SpaceFuncData-Input'!I28</f>
        <v>Gas</v>
      </c>
      <c r="K30" s="21">
        <f>'SpaceFuncData-Input'!J28</f>
        <v>0.55000000000000004</v>
      </c>
      <c r="L30" s="21">
        <f>'SpaceFuncData-Input'!K28</f>
        <v>0</v>
      </c>
      <c r="M30" s="21">
        <f>'SpaceFuncData-Input'!L28</f>
        <v>0</v>
      </c>
      <c r="N30" s="21">
        <f>'SpaceFuncData-Input'!M28</f>
        <v>0</v>
      </c>
      <c r="O30" s="21">
        <f>'SpaceFuncData-Input'!N28</f>
        <v>0</v>
      </c>
      <c r="P30" s="159">
        <f>'SpaceFuncData-Input'!O28</f>
        <v>150</v>
      </c>
      <c r="Q30" s="159">
        <f>'SpaceFuncData-Input'!P28</f>
        <v>150</v>
      </c>
      <c r="R30" s="21">
        <f>'SpaceFuncData-Input'!Q28</f>
        <v>0</v>
      </c>
      <c r="S30" s="21">
        <f>'SpaceFuncData-Input'!R28</f>
        <v>0</v>
      </c>
      <c r="T30" s="159">
        <f>'SpaceFuncData-Input'!S28</f>
        <v>50</v>
      </c>
      <c r="U30" s="21">
        <f>'SpaceFuncData-Input'!T28</f>
        <v>300</v>
      </c>
      <c r="V30" s="21">
        <f>'SpaceFuncData-Input'!U28</f>
        <v>1.5</v>
      </c>
      <c r="W30" s="21">
        <f>'SpaceFuncData-Input'!V28</f>
        <v>2</v>
      </c>
      <c r="X30" s="21" t="str">
        <f>'SpaceFuncData-Input'!W28</f>
        <v>Health</v>
      </c>
      <c r="Y30" s="21" t="str">
        <f t="shared" si="3"/>
        <v>HealthOccupancy</v>
      </c>
      <c r="Z30" s="21" t="str">
        <f t="shared" si="3"/>
        <v>HealthReceptacle</v>
      </c>
      <c r="AA30" s="21" t="str">
        <f t="shared" si="3"/>
        <v>HealthServiceHotWater</v>
      </c>
      <c r="AB30" s="21" t="str">
        <f t="shared" si="3"/>
        <v>HealthLights</v>
      </c>
      <c r="AC30" s="21" t="str">
        <f t="shared" si="3"/>
        <v>HealthGasEquip</v>
      </c>
      <c r="AD30" s="21" t="str">
        <f t="shared" si="3"/>
        <v>HealthRefrigeration</v>
      </c>
      <c r="AE30" s="21" t="str">
        <f t="shared" si="3"/>
        <v>HealthInfiltration</v>
      </c>
      <c r="AF30" s="21" t="str">
        <f t="shared" si="3"/>
        <v>HealthHVACAvail</v>
      </c>
      <c r="AG30" s="21" t="str">
        <f t="shared" si="3"/>
        <v>HealthHtgSetpt</v>
      </c>
      <c r="AH30" s="21" t="str">
        <f t="shared" si="3"/>
        <v>HealthClgSetpt</v>
      </c>
      <c r="AI30" s="21" t="str">
        <f t="shared" si="3"/>
        <v>HealthElevator</v>
      </c>
      <c r="AJ30" s="21" t="str">
        <f t="shared" si="3"/>
        <v>HealthEscalator</v>
      </c>
      <c r="AK30" s="21" t="str">
        <f t="shared" si="3"/>
        <v>HealthWtrHtrSetpt</v>
      </c>
      <c r="AL30" s="21">
        <f>'SpaceFuncData-Input'!Y28</f>
        <v>278</v>
      </c>
      <c r="AM30" s="21">
        <v>1</v>
      </c>
      <c r="AN30" s="21">
        <v>0</v>
      </c>
      <c r="AO30" s="21">
        <v>0</v>
      </c>
      <c r="AP30" s="216" t="s">
        <v>1074</v>
      </c>
      <c r="AQ30" s="21" t="s">
        <v>269</v>
      </c>
      <c r="AR30" s="21" t="str">
        <f t="shared" si="1"/>
        <v/>
      </c>
    </row>
    <row r="31" spans="2:44" x14ac:dyDescent="0.2">
      <c r="B31" s="21" t="str">
        <f>TRIM(LEFT('SpaceFuncData-Input'!$A29,IF(ISNUMBER(FIND(" (Note",'SpaceFuncData-Input'!$A29,1)),FIND(" (Note",'SpaceFuncData-Input'!$A29,1),99)))</f>
        <v>Healthcare Facility and Hospitals (Nursery)</v>
      </c>
      <c r="C31" s="21" t="str">
        <f>TRIM('SpaceFuncData-Input'!B29)</f>
        <v>Misc - All others</v>
      </c>
      <c r="D31" s="21">
        <f>ROUND('SpaceFuncData-Input'!C29,2)</f>
        <v>10</v>
      </c>
      <c r="E31" s="21">
        <f>'SpaceFuncData-Input'!D29</f>
        <v>0.5</v>
      </c>
      <c r="F31" s="21">
        <f>'SpaceFuncData-Input'!E29</f>
        <v>250</v>
      </c>
      <c r="G31" s="21">
        <f>'SpaceFuncData-Input'!F29</f>
        <v>200</v>
      </c>
      <c r="H31" s="21">
        <f>'SpaceFuncData-Input'!G29</f>
        <v>1.5</v>
      </c>
      <c r="I31" s="21">
        <f>'SpaceFuncData-Input'!H29</f>
        <v>0.24</v>
      </c>
      <c r="J31" s="21" t="str">
        <f>'SpaceFuncData-Input'!I29</f>
        <v>Gas</v>
      </c>
      <c r="K31" s="21">
        <f>'SpaceFuncData-Input'!J29</f>
        <v>0.95</v>
      </c>
      <c r="L31" s="21" t="str">
        <f>'SpaceFuncData-Input'!K29</f>
        <v>Tunable while or dim-to-warm (Note 10)</v>
      </c>
      <c r="M31" s="21">
        <f>'SpaceFuncData-Input'!L29</f>
        <v>0.1</v>
      </c>
      <c r="N31" s="21">
        <f>'SpaceFuncData-Input'!M29</f>
        <v>0</v>
      </c>
      <c r="O31" s="21">
        <f>'SpaceFuncData-Input'!N29</f>
        <v>0</v>
      </c>
      <c r="P31" s="159">
        <f>'SpaceFuncData-Input'!O29</f>
        <v>150</v>
      </c>
      <c r="Q31" s="159">
        <f>'SpaceFuncData-Input'!P29</f>
        <v>150</v>
      </c>
      <c r="R31" s="21">
        <f>'SpaceFuncData-Input'!Q29</f>
        <v>0</v>
      </c>
      <c r="S31" s="21">
        <f>'SpaceFuncData-Input'!R29</f>
        <v>0</v>
      </c>
      <c r="T31" s="159">
        <f>'SpaceFuncData-Input'!S29</f>
        <v>20</v>
      </c>
      <c r="U31" s="21">
        <f>'SpaceFuncData-Input'!T29</f>
        <v>200</v>
      </c>
      <c r="V31" s="21">
        <f>'SpaceFuncData-Input'!U29</f>
        <v>1.5</v>
      </c>
      <c r="W31" s="21">
        <f>'SpaceFuncData-Input'!V29</f>
        <v>2</v>
      </c>
      <c r="X31" s="21" t="str">
        <f>'SpaceFuncData-Input'!W29</f>
        <v>Health</v>
      </c>
      <c r="Y31" s="21" t="str">
        <f t="shared" si="3"/>
        <v>HealthOccupancy</v>
      </c>
      <c r="Z31" s="21" t="str">
        <f t="shared" si="3"/>
        <v>HealthReceptacle</v>
      </c>
      <c r="AA31" s="21" t="str">
        <f t="shared" si="3"/>
        <v>HealthServiceHotWater</v>
      </c>
      <c r="AB31" s="21" t="str">
        <f t="shared" si="3"/>
        <v>HealthLights</v>
      </c>
      <c r="AC31" s="21" t="str">
        <f t="shared" si="3"/>
        <v>HealthGasEquip</v>
      </c>
      <c r="AD31" s="21" t="str">
        <f t="shared" si="3"/>
        <v>HealthRefrigeration</v>
      </c>
      <c r="AE31" s="21" t="str">
        <f t="shared" si="3"/>
        <v>HealthInfiltration</v>
      </c>
      <c r="AF31" s="21" t="str">
        <f t="shared" si="3"/>
        <v>HealthHVACAvail</v>
      </c>
      <c r="AG31" s="21" t="str">
        <f t="shared" si="3"/>
        <v>HealthHtgSetpt</v>
      </c>
      <c r="AH31" s="21" t="str">
        <f t="shared" si="3"/>
        <v>HealthClgSetpt</v>
      </c>
      <c r="AI31" s="21" t="str">
        <f t="shared" si="3"/>
        <v>HealthElevator</v>
      </c>
      <c r="AJ31" s="21" t="str">
        <f t="shared" si="3"/>
        <v>HealthEscalator</v>
      </c>
      <c r="AK31" s="21" t="str">
        <f t="shared" si="3"/>
        <v>HealthWtrHtrSetpt</v>
      </c>
      <c r="AL31" s="21">
        <f>'SpaceFuncData-Input'!Y29</f>
        <v>279</v>
      </c>
      <c r="AM31" s="21">
        <v>1</v>
      </c>
      <c r="AN31" s="21">
        <v>0</v>
      </c>
      <c r="AO31" s="21">
        <v>0</v>
      </c>
      <c r="AP31" s="216" t="s">
        <v>1075</v>
      </c>
      <c r="AQ31" s="21" t="s">
        <v>269</v>
      </c>
      <c r="AR31" s="21" t="str">
        <f t="shared" si="1"/>
        <v/>
      </c>
    </row>
    <row r="32" spans="2:44" x14ac:dyDescent="0.2">
      <c r="B32" s="21" t="str">
        <f>TRIM(LEFT('SpaceFuncData-Input'!$A30,IF(ISNUMBER(FIND(" (Note",'SpaceFuncData-Input'!$A30,1)),FIND(" (Note",'SpaceFuncData-Input'!$A30,1),99)))</f>
        <v>Healthcare Facility and Hospitals (Nurse's Station)</v>
      </c>
      <c r="C32" s="21" t="str">
        <f>TRIM('SpaceFuncData-Input'!B30)</f>
        <v>Misc - All others</v>
      </c>
      <c r="D32" s="21">
        <f>ROUND('SpaceFuncData-Input'!C30,2)</f>
        <v>10</v>
      </c>
      <c r="E32" s="21">
        <f>'SpaceFuncData-Input'!D30</f>
        <v>0.5</v>
      </c>
      <c r="F32" s="21">
        <f>'SpaceFuncData-Input'!E30</f>
        <v>250</v>
      </c>
      <c r="G32" s="21">
        <f>'SpaceFuncData-Input'!F30</f>
        <v>200</v>
      </c>
      <c r="H32" s="21">
        <f>'SpaceFuncData-Input'!G30</f>
        <v>1.5</v>
      </c>
      <c r="I32" s="21">
        <f>'SpaceFuncData-Input'!H30</f>
        <v>0.24</v>
      </c>
      <c r="J32" s="21" t="str">
        <f>'SpaceFuncData-Input'!I30</f>
        <v>Gas</v>
      </c>
      <c r="K32" s="21">
        <f>'SpaceFuncData-Input'!J30</f>
        <v>0.75</v>
      </c>
      <c r="L32" s="21" t="str">
        <f>'SpaceFuncData-Input'!K30</f>
        <v>Tunable while or dim-to-warm (Note 10)</v>
      </c>
      <c r="M32" s="21">
        <f>'SpaceFuncData-Input'!L30</f>
        <v>0.1</v>
      </c>
      <c r="N32" s="21">
        <f>'SpaceFuncData-Input'!M30</f>
        <v>0</v>
      </c>
      <c r="O32" s="21">
        <f>'SpaceFuncData-Input'!N30</f>
        <v>0</v>
      </c>
      <c r="P32" s="159">
        <f>'SpaceFuncData-Input'!O30</f>
        <v>150</v>
      </c>
      <c r="Q32" s="159">
        <f>'SpaceFuncData-Input'!P30</f>
        <v>150</v>
      </c>
      <c r="R32" s="21">
        <f>'SpaceFuncData-Input'!Q30</f>
        <v>0</v>
      </c>
      <c r="S32" s="21">
        <f>'SpaceFuncData-Input'!R30</f>
        <v>0</v>
      </c>
      <c r="T32" s="159">
        <f>'SpaceFuncData-Input'!S30</f>
        <v>75</v>
      </c>
      <c r="U32" s="21">
        <f>'SpaceFuncData-Input'!T30</f>
        <v>500</v>
      </c>
      <c r="V32" s="21">
        <f>'SpaceFuncData-Input'!U30</f>
        <v>1.5</v>
      </c>
      <c r="W32" s="21">
        <f>'SpaceFuncData-Input'!V30</f>
        <v>2</v>
      </c>
      <c r="X32" s="21" t="str">
        <f>'SpaceFuncData-Input'!W30</f>
        <v>Health</v>
      </c>
      <c r="Y32" s="21" t="str">
        <f t="shared" si="3"/>
        <v>HealthOccupancy</v>
      </c>
      <c r="Z32" s="21" t="str">
        <f t="shared" si="3"/>
        <v>HealthReceptacle</v>
      </c>
      <c r="AA32" s="21" t="str">
        <f t="shared" si="3"/>
        <v>HealthServiceHotWater</v>
      </c>
      <c r="AB32" s="21" t="str">
        <f t="shared" si="3"/>
        <v>HealthLights</v>
      </c>
      <c r="AC32" s="21" t="str">
        <f t="shared" si="3"/>
        <v>HealthGasEquip</v>
      </c>
      <c r="AD32" s="21" t="str">
        <f t="shared" si="3"/>
        <v>HealthRefrigeration</v>
      </c>
      <c r="AE32" s="21" t="str">
        <f t="shared" si="3"/>
        <v>HealthInfiltration</v>
      </c>
      <c r="AF32" s="21" t="str">
        <f t="shared" si="3"/>
        <v>HealthHVACAvail</v>
      </c>
      <c r="AG32" s="21" t="str">
        <f t="shared" si="3"/>
        <v>HealthHtgSetpt</v>
      </c>
      <c r="AH32" s="21" t="str">
        <f t="shared" si="3"/>
        <v>HealthClgSetpt</v>
      </c>
      <c r="AI32" s="21" t="str">
        <f t="shared" si="3"/>
        <v>HealthElevator</v>
      </c>
      <c r="AJ32" s="21" t="str">
        <f t="shared" si="3"/>
        <v>HealthEscalator</v>
      </c>
      <c r="AK32" s="21" t="str">
        <f t="shared" si="3"/>
        <v>HealthWtrHtrSetpt</v>
      </c>
      <c r="AL32" s="21">
        <f>'SpaceFuncData-Input'!Y30</f>
        <v>280</v>
      </c>
      <c r="AM32" s="21">
        <v>1</v>
      </c>
      <c r="AN32" s="21">
        <v>0</v>
      </c>
      <c r="AO32" s="21">
        <v>0</v>
      </c>
      <c r="AP32" s="216" t="s">
        <v>1076</v>
      </c>
      <c r="AQ32" s="21" t="s">
        <v>269</v>
      </c>
      <c r="AR32" s="21" t="str">
        <f t="shared" si="1"/>
        <v/>
      </c>
    </row>
    <row r="33" spans="2:44" x14ac:dyDescent="0.2">
      <c r="B33" s="21" t="str">
        <f>TRIM(LEFT('SpaceFuncData-Input'!$A31,IF(ISNUMBER(FIND(" (Note",'SpaceFuncData-Input'!$A31,1)),FIND(" (Note",'SpaceFuncData-Input'!$A31,1),99)))</f>
        <v>Healthcare Facility and Hospitals (Operating Room)</v>
      </c>
      <c r="C33" s="21" t="str">
        <f>TRIM('SpaceFuncData-Input'!B31)</f>
        <v>Misc - All others</v>
      </c>
      <c r="D33" s="21">
        <f>ROUND('SpaceFuncData-Input'!C31,2)</f>
        <v>10</v>
      </c>
      <c r="E33" s="21">
        <f>'SpaceFuncData-Input'!D31</f>
        <v>0.5</v>
      </c>
      <c r="F33" s="21">
        <f>'SpaceFuncData-Input'!E31</f>
        <v>250</v>
      </c>
      <c r="G33" s="21">
        <f>'SpaceFuncData-Input'!F31</f>
        <v>200</v>
      </c>
      <c r="H33" s="21">
        <f>'SpaceFuncData-Input'!G31</f>
        <v>1.5</v>
      </c>
      <c r="I33" s="21">
        <f>'SpaceFuncData-Input'!H31</f>
        <v>0.24</v>
      </c>
      <c r="J33" s="21" t="str">
        <f>'SpaceFuncData-Input'!I31</f>
        <v>Gas</v>
      </c>
      <c r="K33" s="21">
        <f>'SpaceFuncData-Input'!J31</f>
        <v>1.9</v>
      </c>
      <c r="L33" s="21">
        <f>'SpaceFuncData-Input'!K31</f>
        <v>0</v>
      </c>
      <c r="M33" s="21">
        <f>'SpaceFuncData-Input'!L31</f>
        <v>0</v>
      </c>
      <c r="N33" s="21">
        <f>'SpaceFuncData-Input'!M31</f>
        <v>0</v>
      </c>
      <c r="O33" s="21">
        <f>'SpaceFuncData-Input'!N31</f>
        <v>0</v>
      </c>
      <c r="P33" s="159">
        <f>'SpaceFuncData-Input'!O31</f>
        <v>150</v>
      </c>
      <c r="Q33" s="159">
        <f>'SpaceFuncData-Input'!P31</f>
        <v>150</v>
      </c>
      <c r="R33" s="21">
        <f>'SpaceFuncData-Input'!Q31</f>
        <v>0</v>
      </c>
      <c r="S33" s="21">
        <f>'SpaceFuncData-Input'!R31</f>
        <v>0</v>
      </c>
      <c r="T33" s="159">
        <f>'SpaceFuncData-Input'!S31</f>
        <v>300</v>
      </c>
      <c r="U33" s="21">
        <f>'SpaceFuncData-Input'!T31</f>
        <v>3000</v>
      </c>
      <c r="V33" s="21">
        <f>'SpaceFuncData-Input'!U31</f>
        <v>1.5</v>
      </c>
      <c r="W33" s="21">
        <f>'SpaceFuncData-Input'!V31</f>
        <v>2</v>
      </c>
      <c r="X33" s="21" t="str">
        <f>'SpaceFuncData-Input'!W31</f>
        <v>Health</v>
      </c>
      <c r="Y33" s="21" t="str">
        <f t="shared" si="3"/>
        <v>HealthOccupancy</v>
      </c>
      <c r="Z33" s="21" t="str">
        <f t="shared" si="3"/>
        <v>HealthReceptacle</v>
      </c>
      <c r="AA33" s="21" t="str">
        <f t="shared" si="3"/>
        <v>HealthServiceHotWater</v>
      </c>
      <c r="AB33" s="21" t="str">
        <f t="shared" si="3"/>
        <v>HealthLights</v>
      </c>
      <c r="AC33" s="21" t="str">
        <f t="shared" si="3"/>
        <v>HealthGasEquip</v>
      </c>
      <c r="AD33" s="21" t="str">
        <f t="shared" si="3"/>
        <v>HealthRefrigeration</v>
      </c>
      <c r="AE33" s="21" t="str">
        <f t="shared" si="3"/>
        <v>HealthInfiltration</v>
      </c>
      <c r="AF33" s="21" t="str">
        <f t="shared" si="3"/>
        <v>HealthHVACAvail</v>
      </c>
      <c r="AG33" s="21" t="str">
        <f t="shared" si="3"/>
        <v>HealthHtgSetpt</v>
      </c>
      <c r="AH33" s="21" t="str">
        <f t="shared" si="3"/>
        <v>HealthClgSetpt</v>
      </c>
      <c r="AI33" s="21" t="str">
        <f t="shared" si="3"/>
        <v>HealthElevator</v>
      </c>
      <c r="AJ33" s="21" t="str">
        <f t="shared" si="3"/>
        <v>HealthEscalator</v>
      </c>
      <c r="AK33" s="21" t="str">
        <f t="shared" si="3"/>
        <v>HealthWtrHtrSetpt</v>
      </c>
      <c r="AL33" s="21">
        <f>'SpaceFuncData-Input'!Y31</f>
        <v>281</v>
      </c>
      <c r="AM33" s="21">
        <v>1</v>
      </c>
      <c r="AN33" s="21">
        <v>0</v>
      </c>
      <c r="AO33" s="21">
        <v>0</v>
      </c>
      <c r="AP33" s="216" t="s">
        <v>1077</v>
      </c>
      <c r="AQ33" s="21" t="s">
        <v>269</v>
      </c>
      <c r="AR33" s="21" t="str">
        <f t="shared" si="1"/>
        <v/>
      </c>
    </row>
    <row r="34" spans="2:44" x14ac:dyDescent="0.2">
      <c r="B34" s="21" t="str">
        <f>TRIM(LEFT('SpaceFuncData-Input'!$A32,IF(ISNUMBER(FIND(" (Note",'SpaceFuncData-Input'!$A32,1)),FIND(" (Note",'SpaceFuncData-Input'!$A32,1),99)))</f>
        <v>Healthcare Facility and Hospitals (Patient Room)</v>
      </c>
      <c r="C34" s="21" t="str">
        <f>TRIM('SpaceFuncData-Input'!B32)</f>
        <v>Misc - All others</v>
      </c>
      <c r="D34" s="21">
        <f>ROUND('SpaceFuncData-Input'!C32,2)</f>
        <v>10</v>
      </c>
      <c r="E34" s="21">
        <f>'SpaceFuncData-Input'!D32</f>
        <v>0.5</v>
      </c>
      <c r="F34" s="21">
        <f>'SpaceFuncData-Input'!E32</f>
        <v>250</v>
      </c>
      <c r="G34" s="21">
        <f>'SpaceFuncData-Input'!F32</f>
        <v>200</v>
      </c>
      <c r="H34" s="21">
        <f>'SpaceFuncData-Input'!G32</f>
        <v>1.5</v>
      </c>
      <c r="I34" s="21">
        <f>'SpaceFuncData-Input'!H32</f>
        <v>0.24</v>
      </c>
      <c r="J34" s="21" t="str">
        <f>'SpaceFuncData-Input'!I32</f>
        <v>Gas</v>
      </c>
      <c r="K34" s="21">
        <f>'SpaceFuncData-Input'!J32</f>
        <v>0.55000000000000004</v>
      </c>
      <c r="L34" s="21" t="str">
        <f>'SpaceFuncData-Input'!K32</f>
        <v>Decorative</v>
      </c>
      <c r="M34" s="21">
        <f>'SpaceFuncData-Input'!L32</f>
        <v>0.15</v>
      </c>
      <c r="N34" s="21" t="str">
        <f>'SpaceFuncData-Input'!M32</f>
        <v>Tunable while or dim-to-warm (Note 10)</v>
      </c>
      <c r="O34" s="21">
        <f>'SpaceFuncData-Input'!N32</f>
        <v>0.1</v>
      </c>
      <c r="P34" s="159">
        <f>'SpaceFuncData-Input'!O32</f>
        <v>150</v>
      </c>
      <c r="Q34" s="159">
        <f>'SpaceFuncData-Input'!P32</f>
        <v>150</v>
      </c>
      <c r="R34" s="21">
        <f>'SpaceFuncData-Input'!Q32</f>
        <v>0</v>
      </c>
      <c r="S34" s="21">
        <f>'SpaceFuncData-Input'!R32</f>
        <v>0</v>
      </c>
      <c r="T34" s="159">
        <f>'SpaceFuncData-Input'!S32</f>
        <v>20</v>
      </c>
      <c r="U34" s="21">
        <f>'SpaceFuncData-Input'!T32</f>
        <v>200</v>
      </c>
      <c r="V34" s="21">
        <f>'SpaceFuncData-Input'!U32</f>
        <v>1.5</v>
      </c>
      <c r="W34" s="21">
        <f>'SpaceFuncData-Input'!V32</f>
        <v>2</v>
      </c>
      <c r="X34" s="21" t="str">
        <f>'SpaceFuncData-Input'!W32</f>
        <v>Health</v>
      </c>
      <c r="Y34" s="21" t="str">
        <f t="shared" si="3"/>
        <v>HealthOccupancy</v>
      </c>
      <c r="Z34" s="21" t="str">
        <f t="shared" si="3"/>
        <v>HealthReceptacle</v>
      </c>
      <c r="AA34" s="21" t="str">
        <f t="shared" si="3"/>
        <v>HealthServiceHotWater</v>
      </c>
      <c r="AB34" s="21" t="str">
        <f t="shared" si="3"/>
        <v>HealthLights</v>
      </c>
      <c r="AC34" s="21" t="str">
        <f t="shared" si="3"/>
        <v>HealthGasEquip</v>
      </c>
      <c r="AD34" s="21" t="str">
        <f t="shared" si="3"/>
        <v>HealthRefrigeration</v>
      </c>
      <c r="AE34" s="21" t="str">
        <f t="shared" si="3"/>
        <v>HealthInfiltration</v>
      </c>
      <c r="AF34" s="21" t="str">
        <f t="shared" si="3"/>
        <v>HealthHVACAvail</v>
      </c>
      <c r="AG34" s="21" t="str">
        <f t="shared" si="3"/>
        <v>HealthHtgSetpt</v>
      </c>
      <c r="AH34" s="21" t="str">
        <f t="shared" si="3"/>
        <v>HealthClgSetpt</v>
      </c>
      <c r="AI34" s="21" t="str">
        <f t="shared" si="3"/>
        <v>HealthElevator</v>
      </c>
      <c r="AJ34" s="21" t="str">
        <f t="shared" si="3"/>
        <v>HealthEscalator</v>
      </c>
      <c r="AK34" s="21" t="str">
        <f t="shared" si="3"/>
        <v>HealthWtrHtrSetpt</v>
      </c>
      <c r="AL34" s="21">
        <f>'SpaceFuncData-Input'!Y32</f>
        <v>282</v>
      </c>
      <c r="AM34" s="21">
        <v>1</v>
      </c>
      <c r="AN34" s="21">
        <v>0</v>
      </c>
      <c r="AO34" s="21">
        <v>0</v>
      </c>
      <c r="AP34" s="216" t="s">
        <v>1078</v>
      </c>
      <c r="AQ34" s="21" t="s">
        <v>269</v>
      </c>
      <c r="AR34" s="21" t="str">
        <f t="shared" si="1"/>
        <v/>
      </c>
    </row>
    <row r="35" spans="2:44" x14ac:dyDescent="0.2">
      <c r="B35" s="21" t="str">
        <f>TRIM(LEFT('SpaceFuncData-Input'!$A33,IF(ISNUMBER(FIND(" (Note",'SpaceFuncData-Input'!$A33,1)),FIND(" (Note",'SpaceFuncData-Input'!$A33,1),99)))</f>
        <v>Healthcare Facility and Hospitals (Physical Therapy Room)</v>
      </c>
      <c r="C35" s="21" t="str">
        <f>TRIM('SpaceFuncData-Input'!B33)</f>
        <v>Misc - All others</v>
      </c>
      <c r="D35" s="21">
        <f>ROUND('SpaceFuncData-Input'!C33,2)</f>
        <v>10</v>
      </c>
      <c r="E35" s="21">
        <f>'SpaceFuncData-Input'!D33</f>
        <v>0.5</v>
      </c>
      <c r="F35" s="21">
        <f>'SpaceFuncData-Input'!E33</f>
        <v>250</v>
      </c>
      <c r="G35" s="21">
        <f>'SpaceFuncData-Input'!F33</f>
        <v>200</v>
      </c>
      <c r="H35" s="21">
        <f>'SpaceFuncData-Input'!G33</f>
        <v>1.5</v>
      </c>
      <c r="I35" s="21">
        <f>'SpaceFuncData-Input'!H33</f>
        <v>0.24</v>
      </c>
      <c r="J35" s="21" t="str">
        <f>'SpaceFuncData-Input'!I33</f>
        <v>Electric</v>
      </c>
      <c r="K35" s="21">
        <f>'SpaceFuncData-Input'!J33</f>
        <v>0.85</v>
      </c>
      <c r="L35" s="21" t="str">
        <f>'SpaceFuncData-Input'!K33</f>
        <v>Tunable while or dim-to-warm (Note 10)</v>
      </c>
      <c r="M35" s="21">
        <f>'SpaceFuncData-Input'!L33</f>
        <v>0.1</v>
      </c>
      <c r="N35" s="21">
        <f>'SpaceFuncData-Input'!M33</f>
        <v>0</v>
      </c>
      <c r="O35" s="21">
        <f>'SpaceFuncData-Input'!N33</f>
        <v>0</v>
      </c>
      <c r="P35" s="159">
        <f>'SpaceFuncData-Input'!O33</f>
        <v>150</v>
      </c>
      <c r="Q35" s="159">
        <f>'SpaceFuncData-Input'!P33</f>
        <v>150</v>
      </c>
      <c r="R35" s="21">
        <f>'SpaceFuncData-Input'!Q33</f>
        <v>0</v>
      </c>
      <c r="S35" s="21">
        <f>'SpaceFuncData-Input'!R33</f>
        <v>0</v>
      </c>
      <c r="T35" s="159">
        <f>'SpaceFuncData-Input'!S33</f>
        <v>75</v>
      </c>
      <c r="U35" s="21">
        <f>'SpaceFuncData-Input'!T33</f>
        <v>500</v>
      </c>
      <c r="V35" s="21">
        <f>'SpaceFuncData-Input'!U33</f>
        <v>1.5</v>
      </c>
      <c r="W35" s="21">
        <f>'SpaceFuncData-Input'!V33</f>
        <v>2</v>
      </c>
      <c r="X35" s="21" t="str">
        <f>'SpaceFuncData-Input'!W33</f>
        <v>Health</v>
      </c>
      <c r="Y35" s="21" t="str">
        <f t="shared" ref="Y35:AK44" si="4">$X35&amp;Y$90</f>
        <v>HealthOccupancy</v>
      </c>
      <c r="Z35" s="21" t="str">
        <f t="shared" si="4"/>
        <v>HealthReceptacle</v>
      </c>
      <c r="AA35" s="21" t="str">
        <f t="shared" si="4"/>
        <v>HealthServiceHotWater</v>
      </c>
      <c r="AB35" s="21" t="str">
        <f t="shared" si="4"/>
        <v>HealthLights</v>
      </c>
      <c r="AC35" s="21" t="str">
        <f t="shared" si="4"/>
        <v>HealthGasEquip</v>
      </c>
      <c r="AD35" s="21" t="str">
        <f t="shared" si="4"/>
        <v>HealthRefrigeration</v>
      </c>
      <c r="AE35" s="21" t="str">
        <f t="shared" si="4"/>
        <v>HealthInfiltration</v>
      </c>
      <c r="AF35" s="21" t="str">
        <f t="shared" si="4"/>
        <v>HealthHVACAvail</v>
      </c>
      <c r="AG35" s="21" t="str">
        <f t="shared" si="4"/>
        <v>HealthHtgSetpt</v>
      </c>
      <c r="AH35" s="21" t="str">
        <f t="shared" si="4"/>
        <v>HealthClgSetpt</v>
      </c>
      <c r="AI35" s="21" t="str">
        <f t="shared" si="4"/>
        <v>HealthElevator</v>
      </c>
      <c r="AJ35" s="21" t="str">
        <f t="shared" si="4"/>
        <v>HealthEscalator</v>
      </c>
      <c r="AK35" s="21" t="str">
        <f t="shared" si="4"/>
        <v>HealthWtrHtrSetpt</v>
      </c>
      <c r="AL35" s="21">
        <f>'SpaceFuncData-Input'!Y33</f>
        <v>283</v>
      </c>
      <c r="AM35" s="21">
        <v>1</v>
      </c>
      <c r="AN35" s="21">
        <v>0</v>
      </c>
      <c r="AO35" s="21">
        <v>0</v>
      </c>
      <c r="AP35" s="216" t="s">
        <v>1079</v>
      </c>
      <c r="AQ35" s="21" t="s">
        <v>269</v>
      </c>
      <c r="AR35" s="21" t="str">
        <f t="shared" si="1"/>
        <v/>
      </c>
    </row>
    <row r="36" spans="2:44" x14ac:dyDescent="0.2">
      <c r="B36" s="21" t="str">
        <f>TRIM(LEFT('SpaceFuncData-Input'!$A34,IF(ISNUMBER(FIND(" (Note",'SpaceFuncData-Input'!$A34,1)),FIND(" (Note",'SpaceFuncData-Input'!$A34,1),99)))</f>
        <v>Healthcare Facility and Hospitals (Recovery Room)</v>
      </c>
      <c r="C36" s="21" t="str">
        <f>TRIM('SpaceFuncData-Input'!B34)</f>
        <v>Misc - All others</v>
      </c>
      <c r="D36" s="21">
        <f>ROUND('SpaceFuncData-Input'!C34,2)</f>
        <v>10</v>
      </c>
      <c r="E36" s="21">
        <f>'SpaceFuncData-Input'!D34</f>
        <v>0.5</v>
      </c>
      <c r="F36" s="21">
        <f>'SpaceFuncData-Input'!E34</f>
        <v>250</v>
      </c>
      <c r="G36" s="21">
        <f>'SpaceFuncData-Input'!F34</f>
        <v>200</v>
      </c>
      <c r="H36" s="21">
        <f>'SpaceFuncData-Input'!G34</f>
        <v>1.5</v>
      </c>
      <c r="I36" s="21">
        <f>'SpaceFuncData-Input'!H34</f>
        <v>0.24</v>
      </c>
      <c r="J36" s="21" t="str">
        <f>'SpaceFuncData-Input'!I34</f>
        <v>Gas</v>
      </c>
      <c r="K36" s="21">
        <f>'SpaceFuncData-Input'!J34</f>
        <v>0.9</v>
      </c>
      <c r="L36" s="21" t="str">
        <f>'SpaceFuncData-Input'!K34</f>
        <v>Tunable while or dim-to-warm (Note 10)</v>
      </c>
      <c r="M36" s="21">
        <f>'SpaceFuncData-Input'!L34</f>
        <v>0.1</v>
      </c>
      <c r="N36" s="21">
        <f>'SpaceFuncData-Input'!M34</f>
        <v>0</v>
      </c>
      <c r="O36" s="21">
        <f>'SpaceFuncData-Input'!N34</f>
        <v>0</v>
      </c>
      <c r="P36" s="159">
        <f>'SpaceFuncData-Input'!O34</f>
        <v>150</v>
      </c>
      <c r="Q36" s="159">
        <f>'SpaceFuncData-Input'!P34</f>
        <v>150</v>
      </c>
      <c r="R36" s="21">
        <f>'SpaceFuncData-Input'!Q34</f>
        <v>0</v>
      </c>
      <c r="S36" s="21">
        <f>'SpaceFuncData-Input'!R34</f>
        <v>0</v>
      </c>
      <c r="T36" s="159">
        <f>'SpaceFuncData-Input'!S34</f>
        <v>20</v>
      </c>
      <c r="U36" s="21">
        <f>'SpaceFuncData-Input'!T34</f>
        <v>200</v>
      </c>
      <c r="V36" s="21">
        <f>'SpaceFuncData-Input'!U34</f>
        <v>1.5</v>
      </c>
      <c r="W36" s="21">
        <f>'SpaceFuncData-Input'!V34</f>
        <v>2</v>
      </c>
      <c r="X36" s="21" t="str">
        <f>'SpaceFuncData-Input'!W34</f>
        <v>Health</v>
      </c>
      <c r="Y36" s="21" t="str">
        <f t="shared" si="4"/>
        <v>HealthOccupancy</v>
      </c>
      <c r="Z36" s="21" t="str">
        <f t="shared" si="4"/>
        <v>HealthReceptacle</v>
      </c>
      <c r="AA36" s="21" t="str">
        <f t="shared" si="4"/>
        <v>HealthServiceHotWater</v>
      </c>
      <c r="AB36" s="21" t="str">
        <f t="shared" si="4"/>
        <v>HealthLights</v>
      </c>
      <c r="AC36" s="21" t="str">
        <f t="shared" si="4"/>
        <v>HealthGasEquip</v>
      </c>
      <c r="AD36" s="21" t="str">
        <f t="shared" si="4"/>
        <v>HealthRefrigeration</v>
      </c>
      <c r="AE36" s="21" t="str">
        <f t="shared" si="4"/>
        <v>HealthInfiltration</v>
      </c>
      <c r="AF36" s="21" t="str">
        <f t="shared" si="4"/>
        <v>HealthHVACAvail</v>
      </c>
      <c r="AG36" s="21" t="str">
        <f t="shared" si="4"/>
        <v>HealthHtgSetpt</v>
      </c>
      <c r="AH36" s="21" t="str">
        <f t="shared" si="4"/>
        <v>HealthClgSetpt</v>
      </c>
      <c r="AI36" s="21" t="str">
        <f t="shared" si="4"/>
        <v>HealthElevator</v>
      </c>
      <c r="AJ36" s="21" t="str">
        <f t="shared" si="4"/>
        <v>HealthEscalator</v>
      </c>
      <c r="AK36" s="21" t="str">
        <f t="shared" si="4"/>
        <v>HealthWtrHtrSetpt</v>
      </c>
      <c r="AL36" s="21">
        <f>'SpaceFuncData-Input'!Y34</f>
        <v>284</v>
      </c>
      <c r="AM36" s="21">
        <v>1</v>
      </c>
      <c r="AN36" s="21">
        <v>0</v>
      </c>
      <c r="AO36" s="21">
        <v>0</v>
      </c>
      <c r="AP36" s="216" t="s">
        <v>1080</v>
      </c>
      <c r="AQ36" s="21" t="s">
        <v>269</v>
      </c>
      <c r="AR36" s="21" t="str">
        <f t="shared" si="1"/>
        <v/>
      </c>
    </row>
    <row r="37" spans="2:44" x14ac:dyDescent="0.2">
      <c r="B37" s="21" t="str">
        <f>TRIM(LEFT('SpaceFuncData-Input'!$A35,IF(ISNUMBER(FIND(" (Note",'SpaceFuncData-Input'!$A35,1)),FIND(" (Note",'SpaceFuncData-Input'!$A35,1),99)))</f>
        <v>High-Rise Residential Living Spaces</v>
      </c>
      <c r="C37" s="21" t="str">
        <f>TRIM('SpaceFuncData-Input'!B35)</f>
        <v>NA</v>
      </c>
      <c r="D37" s="21">
        <f>ROUND('SpaceFuncData-Input'!C35,2)</f>
        <v>5</v>
      </c>
      <c r="E37" s="21">
        <f>'SpaceFuncData-Input'!D35</f>
        <v>0.5</v>
      </c>
      <c r="F37" s="21">
        <f>'SpaceFuncData-Input'!E35</f>
        <v>245</v>
      </c>
      <c r="G37" s="21">
        <f>'SpaceFuncData-Input'!F35</f>
        <v>155</v>
      </c>
      <c r="H37" s="21">
        <f>'SpaceFuncData-Input'!G35</f>
        <v>0.5</v>
      </c>
      <c r="I37" s="21" t="str">
        <f>'SpaceFuncData-Input'!H35</f>
        <v>RULE Spc:DwellingUnitXGalPerDay</v>
      </c>
      <c r="J37" s="21" t="str">
        <f>'SpaceFuncData-Input'!I35</f>
        <v>Gas</v>
      </c>
      <c r="K37" s="21" t="str">
        <f>'SpaceFuncData-Input'!J35</f>
        <v>na</v>
      </c>
      <c r="L37" s="21">
        <f>'SpaceFuncData-Input'!K35</f>
        <v>0</v>
      </c>
      <c r="M37" s="21">
        <f>'SpaceFuncData-Input'!L35</f>
        <v>0</v>
      </c>
      <c r="N37" s="21">
        <f>'SpaceFuncData-Input'!M35</f>
        <v>0</v>
      </c>
      <c r="O37" s="21">
        <f>'SpaceFuncData-Input'!N35</f>
        <v>0</v>
      </c>
      <c r="P37" s="159">
        <f>'SpaceFuncData-Input'!O35</f>
        <v>150</v>
      </c>
      <c r="Q37" s="159">
        <f>'SpaceFuncData-Input'!P35</f>
        <v>150</v>
      </c>
      <c r="R37" s="21">
        <f>'SpaceFuncData-Input'!Q35</f>
        <v>0.68240000000000001</v>
      </c>
      <c r="S37" s="21">
        <f>'SpaceFuncData-Input'!R35</f>
        <v>0</v>
      </c>
      <c r="T37" s="159">
        <f>'SpaceFuncData-Input'!S35</f>
        <v>20</v>
      </c>
      <c r="U37" s="21">
        <f>'SpaceFuncData-Input'!T35</f>
        <v>200</v>
      </c>
      <c r="V37" s="21">
        <f>'SpaceFuncData-Input'!U35</f>
        <v>1.5</v>
      </c>
      <c r="W37" s="21">
        <f>'SpaceFuncData-Input'!V35</f>
        <v>2</v>
      </c>
      <c r="X37" s="21" t="str">
        <f>'SpaceFuncData-Input'!W35</f>
        <v>ResidentialLiving</v>
      </c>
      <c r="Y37" s="21" t="str">
        <f t="shared" si="4"/>
        <v>ResidentialLivingOccupancy</v>
      </c>
      <c r="Z37" s="21" t="str">
        <f t="shared" si="4"/>
        <v>ResidentialLivingReceptacle</v>
      </c>
      <c r="AA37" s="21" t="str">
        <f t="shared" si="4"/>
        <v>ResidentialLivingServiceHotWater</v>
      </c>
      <c r="AB37" s="21" t="str">
        <f t="shared" si="4"/>
        <v>ResidentialLivingLights</v>
      </c>
      <c r="AC37" s="21" t="str">
        <f t="shared" si="4"/>
        <v>ResidentialLivingGasEquip</v>
      </c>
      <c r="AD37" s="21" t="str">
        <f t="shared" si="4"/>
        <v>ResidentialLivingRefrigeration</v>
      </c>
      <c r="AE37" s="21" t="str">
        <f t="shared" si="4"/>
        <v>ResidentialLivingInfiltration</v>
      </c>
      <c r="AF37" s="21" t="str">
        <f t="shared" si="4"/>
        <v>ResidentialLivingHVACAvail</v>
      </c>
      <c r="AG37" s="21" t="str">
        <f t="shared" si="4"/>
        <v>ResidentialLivingHtgSetpt</v>
      </c>
      <c r="AH37" s="21" t="str">
        <f t="shared" si="4"/>
        <v>ResidentialLivingClgSetpt</v>
      </c>
      <c r="AI37" s="21" t="str">
        <f t="shared" si="4"/>
        <v>ResidentialLivingElevator</v>
      </c>
      <c r="AJ37" s="21" t="str">
        <f t="shared" si="4"/>
        <v>ResidentialLivingEscalator</v>
      </c>
      <c r="AK37" s="21" t="str">
        <f t="shared" si="4"/>
        <v>ResidentialLivingWtrHtrSetpt</v>
      </c>
      <c r="AL37" s="21">
        <f>'SpaceFuncData-Input'!Y35</f>
        <v>226</v>
      </c>
      <c r="AM37" s="21">
        <v>0</v>
      </c>
      <c r="AN37" s="21">
        <v>1</v>
      </c>
      <c r="AO37" s="21">
        <v>0</v>
      </c>
      <c r="AP37" s="216" t="s">
        <v>1081</v>
      </c>
      <c r="AQ37" s="21" t="s">
        <v>269</v>
      </c>
      <c r="AR37" s="21" t="str">
        <f t="shared" si="1"/>
        <v>High-Rise Residential Living Spaces</v>
      </c>
    </row>
    <row r="38" spans="2:44" x14ac:dyDescent="0.2">
      <c r="B38" s="21" t="str">
        <f>TRIM(LEFT('SpaceFuncData-Input'!$A36,IF(ISNUMBER(FIND(" (Note",'SpaceFuncData-Input'!$A36,1)),FIND(" (Note",'SpaceFuncData-Input'!$A36,1),99)))</f>
        <v>Hotel Function Area</v>
      </c>
      <c r="C38" s="21" t="str">
        <f>TRIM('SpaceFuncData-Input'!B36)</f>
        <v>Lodging - Multipurpose assembly</v>
      </c>
      <c r="D38" s="21">
        <f>ROUND('SpaceFuncData-Input'!C36,2)</f>
        <v>142.86000000000001</v>
      </c>
      <c r="E38" s="21">
        <f>'SpaceFuncData-Input'!D36</f>
        <v>0.5</v>
      </c>
      <c r="F38" s="21">
        <f>'SpaceFuncData-Input'!E36</f>
        <v>250</v>
      </c>
      <c r="G38" s="21">
        <f>'SpaceFuncData-Input'!F36</f>
        <v>200</v>
      </c>
      <c r="H38" s="21">
        <f>'SpaceFuncData-Input'!G36</f>
        <v>0.5</v>
      </c>
      <c r="I38" s="21">
        <f>'SpaceFuncData-Input'!H36</f>
        <v>9.6000000000000002E-2</v>
      </c>
      <c r="J38" s="21" t="str">
        <f>'SpaceFuncData-Input'!I36</f>
        <v>Gas</v>
      </c>
      <c r="K38" s="21">
        <f>'SpaceFuncData-Input'!J36</f>
        <v>0.85</v>
      </c>
      <c r="L38" s="21" t="str">
        <f>'SpaceFuncData-Input'!K36</f>
        <v>Ornamental</v>
      </c>
      <c r="M38" s="21">
        <f>'SpaceFuncData-Input'!L36</f>
        <v>0.3</v>
      </c>
      <c r="N38" s="21">
        <f>'SpaceFuncData-Input'!M36</f>
        <v>0</v>
      </c>
      <c r="O38" s="21">
        <f>'SpaceFuncData-Input'!N36</f>
        <v>0</v>
      </c>
      <c r="P38" s="159">
        <f>'SpaceFuncData-Input'!O36</f>
        <v>150</v>
      </c>
      <c r="Q38" s="159">
        <f>'SpaceFuncData-Input'!P36</f>
        <v>150</v>
      </c>
      <c r="R38" s="21">
        <f>'SpaceFuncData-Input'!Q36</f>
        <v>0</v>
      </c>
      <c r="S38" s="21">
        <f>'SpaceFuncData-Input'!R36</f>
        <v>0</v>
      </c>
      <c r="T38" s="159">
        <f>'SpaceFuncData-Input'!S36</f>
        <v>50</v>
      </c>
      <c r="U38" s="21">
        <f>'SpaceFuncData-Input'!T36</f>
        <v>300</v>
      </c>
      <c r="V38" s="21">
        <f>'SpaceFuncData-Input'!U36</f>
        <v>1.5</v>
      </c>
      <c r="W38" s="21">
        <f>'SpaceFuncData-Input'!V36</f>
        <v>2</v>
      </c>
      <c r="X38" s="21" t="str">
        <f>'SpaceFuncData-Input'!W36</f>
        <v>Assembly</v>
      </c>
      <c r="Y38" s="21" t="str">
        <f t="shared" si="4"/>
        <v>AssemblyOccupancy</v>
      </c>
      <c r="Z38" s="21" t="str">
        <f t="shared" si="4"/>
        <v>AssemblyReceptacle</v>
      </c>
      <c r="AA38" s="21" t="str">
        <f t="shared" si="4"/>
        <v>AssemblyServiceHotWater</v>
      </c>
      <c r="AB38" s="21" t="str">
        <f t="shared" si="4"/>
        <v>AssemblyLights</v>
      </c>
      <c r="AC38" s="21" t="str">
        <f t="shared" si="4"/>
        <v>AssemblyGasEquip</v>
      </c>
      <c r="AD38" s="21" t="str">
        <f t="shared" si="4"/>
        <v>AssemblyRefrigeration</v>
      </c>
      <c r="AE38" s="21" t="str">
        <f t="shared" si="4"/>
        <v>AssemblyInfiltration</v>
      </c>
      <c r="AF38" s="21" t="str">
        <f t="shared" si="4"/>
        <v>AssemblyHVACAvail</v>
      </c>
      <c r="AG38" s="21" t="str">
        <f t="shared" si="4"/>
        <v>AssemblyHtgSetpt</v>
      </c>
      <c r="AH38" s="21" t="str">
        <f t="shared" si="4"/>
        <v>AssemblyClgSetpt</v>
      </c>
      <c r="AI38" s="21" t="str">
        <f t="shared" si="4"/>
        <v>AssemblyElevator</v>
      </c>
      <c r="AJ38" s="21" t="str">
        <f t="shared" si="4"/>
        <v>AssemblyEscalator</v>
      </c>
      <c r="AK38" s="21" t="str">
        <f t="shared" si="4"/>
        <v>AssemblyWtrHtrSetpt</v>
      </c>
      <c r="AL38" s="21">
        <f>'SpaceFuncData-Input'!Y36</f>
        <v>227</v>
      </c>
      <c r="AM38" s="21">
        <v>0</v>
      </c>
      <c r="AN38" s="21">
        <v>0</v>
      </c>
      <c r="AO38" s="21">
        <v>0</v>
      </c>
      <c r="AP38" s="216" t="s">
        <v>1082</v>
      </c>
      <c r="AQ38" s="21" t="s">
        <v>269</v>
      </c>
      <c r="AR38" s="21" t="str">
        <f t="shared" si="1"/>
        <v>Hotel Function Area</v>
      </c>
    </row>
    <row r="39" spans="2:44" x14ac:dyDescent="0.2">
      <c r="B39" s="21" t="str">
        <f>TRIM(LEFT('SpaceFuncData-Input'!$A37,IF(ISNUMBER(FIND(" (Note",'SpaceFuncData-Input'!$A37,1)),FIND(" (Note",'SpaceFuncData-Input'!$A37,1),99)))</f>
        <v>Hotel/Motel Guest Room</v>
      </c>
      <c r="C39" s="21" t="str">
        <f>TRIM('SpaceFuncData-Input'!B37)</f>
        <v>Lodging - Bedroom/living room</v>
      </c>
      <c r="D39" s="21">
        <f>ROUND('SpaceFuncData-Input'!C37,2)</f>
        <v>5</v>
      </c>
      <c r="E39" s="21">
        <f>'SpaceFuncData-Input'!D37</f>
        <v>0.5</v>
      </c>
      <c r="F39" s="21">
        <f>'SpaceFuncData-Input'!E37</f>
        <v>245</v>
      </c>
      <c r="G39" s="21">
        <f>'SpaceFuncData-Input'!F37</f>
        <v>155</v>
      </c>
      <c r="H39" s="21">
        <f>'SpaceFuncData-Input'!G37</f>
        <v>0.5</v>
      </c>
      <c r="I39" s="21">
        <f>'SpaceFuncData-Input'!H37</f>
        <v>4.4800000000000004</v>
      </c>
      <c r="J39" s="21" t="str">
        <f>'SpaceFuncData-Input'!I37</f>
        <v>Gas</v>
      </c>
      <c r="K39" s="21" t="str">
        <f>'SpaceFuncData-Input'!J37</f>
        <v>na</v>
      </c>
      <c r="L39" s="21">
        <f>'SpaceFuncData-Input'!K37</f>
        <v>0</v>
      </c>
      <c r="M39" s="21">
        <f>'SpaceFuncData-Input'!L37</f>
        <v>0</v>
      </c>
      <c r="N39" s="21">
        <f>'SpaceFuncData-Input'!M37</f>
        <v>0</v>
      </c>
      <c r="O39" s="21">
        <f>'SpaceFuncData-Input'!N37</f>
        <v>0</v>
      </c>
      <c r="P39" s="159">
        <f>'SpaceFuncData-Input'!O37</f>
        <v>150</v>
      </c>
      <c r="Q39" s="159">
        <f>'SpaceFuncData-Input'!P37</f>
        <v>150</v>
      </c>
      <c r="R39" s="21">
        <f>'SpaceFuncData-Input'!Q37</f>
        <v>0</v>
      </c>
      <c r="S39" s="21">
        <f>'SpaceFuncData-Input'!R37</f>
        <v>0</v>
      </c>
      <c r="T39" s="159">
        <f>'SpaceFuncData-Input'!S37</f>
        <v>20</v>
      </c>
      <c r="U39" s="21">
        <f>'SpaceFuncData-Input'!T37</f>
        <v>200</v>
      </c>
      <c r="V39" s="21">
        <f>'SpaceFuncData-Input'!U37</f>
        <v>1.5</v>
      </c>
      <c r="W39" s="21">
        <f>'SpaceFuncData-Input'!V37</f>
        <v>2</v>
      </c>
      <c r="X39" s="21" t="str">
        <f>'SpaceFuncData-Input'!W37</f>
        <v>ResidentialLiving</v>
      </c>
      <c r="Y39" s="21" t="str">
        <f t="shared" si="4"/>
        <v>ResidentialLivingOccupancy</v>
      </c>
      <c r="Z39" s="21" t="str">
        <f t="shared" si="4"/>
        <v>ResidentialLivingReceptacle</v>
      </c>
      <c r="AA39" s="21" t="str">
        <f t="shared" si="4"/>
        <v>ResidentialLivingServiceHotWater</v>
      </c>
      <c r="AB39" s="21" t="str">
        <f t="shared" si="4"/>
        <v>ResidentialLivingLights</v>
      </c>
      <c r="AC39" s="21" t="str">
        <f t="shared" si="4"/>
        <v>ResidentialLivingGasEquip</v>
      </c>
      <c r="AD39" s="21" t="str">
        <f t="shared" si="4"/>
        <v>ResidentialLivingRefrigeration</v>
      </c>
      <c r="AE39" s="21" t="str">
        <f t="shared" si="4"/>
        <v>ResidentialLivingInfiltration</v>
      </c>
      <c r="AF39" s="21" t="str">
        <f t="shared" si="4"/>
        <v>ResidentialLivingHVACAvail</v>
      </c>
      <c r="AG39" s="21" t="str">
        <f t="shared" si="4"/>
        <v>ResidentialLivingHtgSetpt</v>
      </c>
      <c r="AH39" s="21" t="str">
        <f t="shared" si="4"/>
        <v>ResidentialLivingClgSetpt</v>
      </c>
      <c r="AI39" s="21" t="str">
        <f t="shared" si="4"/>
        <v>ResidentialLivingElevator</v>
      </c>
      <c r="AJ39" s="21" t="str">
        <f t="shared" si="4"/>
        <v>ResidentialLivingEscalator</v>
      </c>
      <c r="AK39" s="21" t="str">
        <f t="shared" si="4"/>
        <v>ResidentialLivingWtrHtrSetpt</v>
      </c>
      <c r="AL39" s="21">
        <f>'SpaceFuncData-Input'!Y37</f>
        <v>228</v>
      </c>
      <c r="AM39" s="21">
        <v>0</v>
      </c>
      <c r="AN39" s="21">
        <v>0</v>
      </c>
      <c r="AO39" s="21">
        <v>0</v>
      </c>
      <c r="AP39" s="216" t="s">
        <v>1083</v>
      </c>
      <c r="AQ39" s="21" t="s">
        <v>269</v>
      </c>
      <c r="AR39" s="21" t="str">
        <f t="shared" si="1"/>
        <v>Hotel/Motel Guest Room</v>
      </c>
    </row>
    <row r="40" spans="2:44" x14ac:dyDescent="0.2">
      <c r="B40" s="21" t="str">
        <f>TRIM(LEFT('SpaceFuncData-Input'!$A38,IF(ISNUMBER(FIND(" (Note",'SpaceFuncData-Input'!$A38,1)),FIND(" (Note",'SpaceFuncData-Input'!$A38,1),99)))</f>
        <v>Kitchen/Food Preparation Area</v>
      </c>
      <c r="C40" s="21" t="str">
        <f>TRIM('SpaceFuncData-Input'!B38)</f>
        <v>Food Service - Kitchen (cooking)</v>
      </c>
      <c r="D40" s="21">
        <f>ROUND('SpaceFuncData-Input'!C38,2)</f>
        <v>5</v>
      </c>
      <c r="E40" s="21">
        <f>'SpaceFuncData-Input'!D38</f>
        <v>0.5</v>
      </c>
      <c r="F40" s="21">
        <f>'SpaceFuncData-Input'!E38</f>
        <v>275</v>
      </c>
      <c r="G40" s="21">
        <f>'SpaceFuncData-Input'!F38</f>
        <v>475</v>
      </c>
      <c r="H40" s="21">
        <f>'SpaceFuncData-Input'!G38</f>
        <v>1.5</v>
      </c>
      <c r="I40" s="21">
        <f>'SpaceFuncData-Input'!H38</f>
        <v>0.57799999999999996</v>
      </c>
      <c r="J40" s="21" t="str">
        <f>'SpaceFuncData-Input'!I38</f>
        <v>Gas</v>
      </c>
      <c r="K40" s="21">
        <f>'SpaceFuncData-Input'!J38</f>
        <v>0.95</v>
      </c>
      <c r="L40" s="21">
        <f>'SpaceFuncData-Input'!K38</f>
        <v>0</v>
      </c>
      <c r="M40" s="21">
        <f>'SpaceFuncData-Input'!L38</f>
        <v>0</v>
      </c>
      <c r="N40" s="21">
        <f>'SpaceFuncData-Input'!M38</f>
        <v>0</v>
      </c>
      <c r="O40" s="21">
        <f>'SpaceFuncData-Input'!N38</f>
        <v>0</v>
      </c>
      <c r="P40" s="159">
        <f>'SpaceFuncData-Input'!O38</f>
        <v>150</v>
      </c>
      <c r="Q40" s="159">
        <f>'SpaceFuncData-Input'!P38</f>
        <v>150</v>
      </c>
      <c r="R40" s="21">
        <f>'SpaceFuncData-Input'!Q38</f>
        <v>17.537679999999998</v>
      </c>
      <c r="S40" s="21">
        <f>'SpaceFuncData-Input'!R38</f>
        <v>1.1200000000000001</v>
      </c>
      <c r="T40" s="159">
        <f>'SpaceFuncData-Input'!S38</f>
        <v>100</v>
      </c>
      <c r="U40" s="21">
        <f>'SpaceFuncData-Input'!T38</f>
        <v>500</v>
      </c>
      <c r="V40" s="21">
        <f>'SpaceFuncData-Input'!U38</f>
        <v>1.5</v>
      </c>
      <c r="W40" s="21">
        <f>'SpaceFuncData-Input'!V38</f>
        <v>2</v>
      </c>
      <c r="X40" s="21" t="str">
        <f>'SpaceFuncData-Input'!W38</f>
        <v>Restaurant</v>
      </c>
      <c r="Y40" s="21" t="str">
        <f t="shared" si="4"/>
        <v>RestaurantOccupancy</v>
      </c>
      <c r="Z40" s="21" t="str">
        <f t="shared" si="4"/>
        <v>RestaurantReceptacle</v>
      </c>
      <c r="AA40" s="21" t="str">
        <f t="shared" si="4"/>
        <v>RestaurantServiceHotWater</v>
      </c>
      <c r="AB40" s="21" t="str">
        <f t="shared" si="4"/>
        <v>RestaurantLights</v>
      </c>
      <c r="AC40" s="21" t="str">
        <f t="shared" si="4"/>
        <v>RestaurantGasEquip</v>
      </c>
      <c r="AD40" s="21" t="str">
        <f t="shared" si="4"/>
        <v>RestaurantRefrigeration</v>
      </c>
      <c r="AE40" s="21" t="str">
        <f t="shared" si="4"/>
        <v>RestaurantInfiltration</v>
      </c>
      <c r="AF40" s="21" t="str">
        <f t="shared" si="4"/>
        <v>RestaurantHVACAvail</v>
      </c>
      <c r="AG40" s="21" t="str">
        <f t="shared" si="4"/>
        <v>RestaurantHtgSetpt</v>
      </c>
      <c r="AH40" s="21" t="str">
        <f t="shared" si="4"/>
        <v>RestaurantClgSetpt</v>
      </c>
      <c r="AI40" s="21" t="str">
        <f t="shared" si="4"/>
        <v>RestaurantElevator</v>
      </c>
      <c r="AJ40" s="21" t="str">
        <f t="shared" si="4"/>
        <v>RestaurantEscalator</v>
      </c>
      <c r="AK40" s="21" t="str">
        <f t="shared" si="4"/>
        <v>RestaurantWtrHtrSetpt</v>
      </c>
      <c r="AL40" s="21">
        <f>'SpaceFuncData-Input'!Y38</f>
        <v>229</v>
      </c>
      <c r="AM40" s="21">
        <v>1</v>
      </c>
      <c r="AN40" s="21">
        <v>0</v>
      </c>
      <c r="AO40" s="21">
        <v>0</v>
      </c>
      <c r="AP40" s="216" t="s">
        <v>1084</v>
      </c>
      <c r="AQ40" s="21" t="s">
        <v>269</v>
      </c>
      <c r="AR40" s="21" t="str">
        <f t="shared" si="1"/>
        <v/>
      </c>
    </row>
    <row r="41" spans="2:44" x14ac:dyDescent="0.2">
      <c r="B41" s="21" t="str">
        <f>TRIM(LEFT('SpaceFuncData-Input'!$A39,IF(ISNUMBER(FIND(" (Note",'SpaceFuncData-Input'!$A39,1)),FIND(" (Note",'SpaceFuncData-Input'!$A39,1),99)))</f>
        <v>Kitchenette or Residential Kitchen</v>
      </c>
      <c r="C41" s="21" t="str">
        <f>TRIM('SpaceFuncData-Input'!B39)</f>
        <v>Exhaust - Kitchenettes</v>
      </c>
      <c r="D41" s="21">
        <f>ROUND('SpaceFuncData-Input'!C39,2)</f>
        <v>5</v>
      </c>
      <c r="E41" s="21">
        <f>'SpaceFuncData-Input'!D39</f>
        <v>0.5</v>
      </c>
      <c r="F41" s="21">
        <f>'SpaceFuncData-Input'!E39</f>
        <v>275</v>
      </c>
      <c r="G41" s="21">
        <f>'SpaceFuncData-Input'!F39</f>
        <v>475</v>
      </c>
      <c r="H41" s="21">
        <f>'SpaceFuncData-Input'!G39</f>
        <v>1</v>
      </c>
      <c r="I41" s="21">
        <f>'SpaceFuncData-Input'!H39</f>
        <v>0.36</v>
      </c>
      <c r="J41" s="21" t="str">
        <f>'SpaceFuncData-Input'!I39</f>
        <v>Gas</v>
      </c>
      <c r="K41" s="21">
        <f>'SpaceFuncData-Input'!J39</f>
        <v>0.95</v>
      </c>
      <c r="L41" s="21">
        <f>'SpaceFuncData-Input'!K39</f>
        <v>0</v>
      </c>
      <c r="M41" s="21">
        <f>'SpaceFuncData-Input'!L39</f>
        <v>0</v>
      </c>
      <c r="N41" s="21">
        <f>'SpaceFuncData-Input'!M39</f>
        <v>0</v>
      </c>
      <c r="O41" s="21">
        <f>'SpaceFuncData-Input'!N39</f>
        <v>0</v>
      </c>
      <c r="P41" s="159">
        <f>'SpaceFuncData-Input'!O39</f>
        <v>150</v>
      </c>
      <c r="Q41" s="159">
        <f>'SpaceFuncData-Input'!P39</f>
        <v>150</v>
      </c>
      <c r="R41" s="21">
        <f>'SpaceFuncData-Input'!Q39</f>
        <v>3</v>
      </c>
      <c r="S41" s="21">
        <f>'SpaceFuncData-Input'!R39</f>
        <v>0.5</v>
      </c>
      <c r="T41" s="159">
        <f>'SpaceFuncData-Input'!S39</f>
        <v>100</v>
      </c>
      <c r="U41" s="21">
        <f>'SpaceFuncData-Input'!T39</f>
        <v>500</v>
      </c>
      <c r="V41" s="21">
        <f>'SpaceFuncData-Input'!U39</f>
        <v>1.5</v>
      </c>
      <c r="W41" s="21">
        <f>'SpaceFuncData-Input'!V39</f>
        <v>2</v>
      </c>
      <c r="X41" s="21" t="str">
        <f>'SpaceFuncData-Input'!W39</f>
        <v>Office</v>
      </c>
      <c r="Y41" s="21" t="str">
        <f t="shared" si="4"/>
        <v>OfficeOccupancy</v>
      </c>
      <c r="Z41" s="21" t="str">
        <f t="shared" si="4"/>
        <v>OfficeReceptacle</v>
      </c>
      <c r="AA41" s="21" t="str">
        <f t="shared" si="4"/>
        <v>OfficeServiceHotWater</v>
      </c>
      <c r="AB41" s="21" t="str">
        <f t="shared" si="4"/>
        <v>OfficeLights</v>
      </c>
      <c r="AC41" s="21" t="str">
        <f t="shared" si="4"/>
        <v>OfficeGasEquip</v>
      </c>
      <c r="AD41" s="21" t="str">
        <f t="shared" si="4"/>
        <v>OfficeRefrigeration</v>
      </c>
      <c r="AE41" s="21" t="str">
        <f t="shared" si="4"/>
        <v>OfficeInfiltration</v>
      </c>
      <c r="AF41" s="21" t="str">
        <f t="shared" si="4"/>
        <v>OfficeHVACAvail</v>
      </c>
      <c r="AG41" s="21" t="str">
        <f t="shared" si="4"/>
        <v>OfficeHtgSetpt</v>
      </c>
      <c r="AH41" s="21" t="str">
        <f t="shared" si="4"/>
        <v>OfficeClgSetpt</v>
      </c>
      <c r="AI41" s="21" t="str">
        <f t="shared" si="4"/>
        <v>OfficeElevator</v>
      </c>
      <c r="AJ41" s="21" t="str">
        <f t="shared" si="4"/>
        <v>OfficeEscalator</v>
      </c>
      <c r="AK41" s="21" t="str">
        <f t="shared" si="4"/>
        <v>OfficeWtrHtrSetpt</v>
      </c>
      <c r="AL41" s="21">
        <f>'SpaceFuncData-Input'!Y39</f>
        <v>230</v>
      </c>
      <c r="AM41" s="21">
        <v>1</v>
      </c>
      <c r="AN41" s="21">
        <v>0</v>
      </c>
      <c r="AO41" s="21">
        <v>0</v>
      </c>
      <c r="AP41" s="216" t="s">
        <v>1085</v>
      </c>
      <c r="AQ41" s="21" t="s">
        <v>269</v>
      </c>
      <c r="AR41" s="21" t="str">
        <f t="shared" si="1"/>
        <v/>
      </c>
    </row>
    <row r="42" spans="2:44" x14ac:dyDescent="0.2">
      <c r="B42" s="21" t="str">
        <f>TRIM(LEFT('SpaceFuncData-Input'!$A40,IF(ISNUMBER(FIND(" (Note",'SpaceFuncData-Input'!$A40,1)),FIND(" (Note",'SpaceFuncData-Input'!$A40,1),99)))</f>
        <v>Laundry Area</v>
      </c>
      <c r="C42" s="21" t="str">
        <f>TRIM('SpaceFuncData-Input'!B40)</f>
        <v>Lodging - Laundry rooms, central</v>
      </c>
      <c r="D42" s="21">
        <f>ROUND('SpaceFuncData-Input'!C40,2)</f>
        <v>10</v>
      </c>
      <c r="E42" s="21">
        <f>'SpaceFuncData-Input'!D40</f>
        <v>0.5</v>
      </c>
      <c r="F42" s="21">
        <f>'SpaceFuncData-Input'!E40</f>
        <v>250</v>
      </c>
      <c r="G42" s="21">
        <f>'SpaceFuncData-Input'!F40</f>
        <v>250</v>
      </c>
      <c r="H42" s="21">
        <f>'SpaceFuncData-Input'!G40</f>
        <v>3</v>
      </c>
      <c r="I42" s="21">
        <f>'SpaceFuncData-Input'!H40</f>
        <v>0.57799999999999996</v>
      </c>
      <c r="J42" s="21" t="str">
        <f>'SpaceFuncData-Input'!I40</f>
        <v>Gas</v>
      </c>
      <c r="K42" s="21">
        <f>'SpaceFuncData-Input'!J40</f>
        <v>0.45</v>
      </c>
      <c r="L42" s="21">
        <f>'SpaceFuncData-Input'!K40</f>
        <v>0</v>
      </c>
      <c r="M42" s="21">
        <f>'SpaceFuncData-Input'!L40</f>
        <v>0</v>
      </c>
      <c r="N42" s="21">
        <f>'SpaceFuncData-Input'!M40</f>
        <v>0</v>
      </c>
      <c r="O42" s="21">
        <f>'SpaceFuncData-Input'!N40</f>
        <v>0</v>
      </c>
      <c r="P42" s="159">
        <f>'SpaceFuncData-Input'!O40</f>
        <v>8760</v>
      </c>
      <c r="Q42" s="159">
        <f>'SpaceFuncData-Input'!P40</f>
        <v>8760</v>
      </c>
      <c r="R42" s="21">
        <f>'SpaceFuncData-Input'!Q40</f>
        <v>0.75063999999999997</v>
      </c>
      <c r="S42" s="21">
        <f>'SpaceFuncData-Input'!R40</f>
        <v>0</v>
      </c>
      <c r="T42" s="159">
        <f>'SpaceFuncData-Input'!S40</f>
        <v>100</v>
      </c>
      <c r="U42" s="21">
        <f>'SpaceFuncData-Input'!T40</f>
        <v>300</v>
      </c>
      <c r="V42" s="21">
        <f>'SpaceFuncData-Input'!U40</f>
        <v>1.5</v>
      </c>
      <c r="W42" s="21">
        <f>'SpaceFuncData-Input'!V40</f>
        <v>2</v>
      </c>
      <c r="X42" s="21" t="str">
        <f>'SpaceFuncData-Input'!W40</f>
        <v>ResidentialCommon</v>
      </c>
      <c r="Y42" s="21" t="str">
        <f t="shared" si="4"/>
        <v>ResidentialCommonOccupancy</v>
      </c>
      <c r="Z42" s="21" t="str">
        <f t="shared" si="4"/>
        <v>ResidentialCommonReceptacle</v>
      </c>
      <c r="AA42" s="21" t="str">
        <f t="shared" si="4"/>
        <v>ResidentialCommonServiceHotWater</v>
      </c>
      <c r="AB42" s="21" t="str">
        <f t="shared" si="4"/>
        <v>ResidentialCommonLights</v>
      </c>
      <c r="AC42" s="21" t="str">
        <f t="shared" si="4"/>
        <v>ResidentialCommonGasEquip</v>
      </c>
      <c r="AD42" s="21" t="str">
        <f t="shared" si="4"/>
        <v>ResidentialCommonRefrigeration</v>
      </c>
      <c r="AE42" s="21" t="str">
        <f t="shared" si="4"/>
        <v>ResidentialCommonInfiltration</v>
      </c>
      <c r="AF42" s="21" t="str">
        <f t="shared" si="4"/>
        <v>ResidentialCommonHVACAvail</v>
      </c>
      <c r="AG42" s="21" t="str">
        <f t="shared" si="4"/>
        <v>ResidentialCommonHtgSetpt</v>
      </c>
      <c r="AH42" s="21" t="str">
        <f t="shared" si="4"/>
        <v>ResidentialCommonClgSetpt</v>
      </c>
      <c r="AI42" s="21" t="str">
        <f t="shared" si="4"/>
        <v>ResidentialCommonElevator</v>
      </c>
      <c r="AJ42" s="21" t="str">
        <f t="shared" si="4"/>
        <v>ResidentialCommonEscalator</v>
      </c>
      <c r="AK42" s="21" t="str">
        <f t="shared" si="4"/>
        <v>ResidentialCommonWtrHtrSetpt</v>
      </c>
      <c r="AL42" s="21">
        <f>'SpaceFuncData-Input'!Y40</f>
        <v>231</v>
      </c>
      <c r="AM42" s="21">
        <v>1</v>
      </c>
      <c r="AN42" s="21">
        <v>0</v>
      </c>
      <c r="AO42" s="21">
        <v>1</v>
      </c>
      <c r="AP42" s="216" t="s">
        <v>8</v>
      </c>
      <c r="AQ42" s="21" t="s">
        <v>269</v>
      </c>
      <c r="AR42" s="21" t="str">
        <f t="shared" si="1"/>
        <v/>
      </c>
    </row>
    <row r="43" spans="2:44" x14ac:dyDescent="0.2">
      <c r="B43" s="21" t="str">
        <f>TRIM(LEFT('SpaceFuncData-Input'!$A41,IF(ISNUMBER(FIND(" (Note",'SpaceFuncData-Input'!$A41,1)),FIND(" (Note",'SpaceFuncData-Input'!$A41,1),99)))</f>
        <v>Library (Reading Area)</v>
      </c>
      <c r="C43" s="21" t="str">
        <f>TRIM('SpaceFuncData-Input'!B41)</f>
        <v>Assembly - Libraries (reading rooms and stack areas)</v>
      </c>
      <c r="D43" s="21">
        <f>ROUND('SpaceFuncData-Input'!C41,2)</f>
        <v>20</v>
      </c>
      <c r="E43" s="21">
        <f>'SpaceFuncData-Input'!D41</f>
        <v>0.5</v>
      </c>
      <c r="F43" s="21">
        <f>'SpaceFuncData-Input'!E41</f>
        <v>250</v>
      </c>
      <c r="G43" s="21">
        <f>'SpaceFuncData-Input'!F41</f>
        <v>200</v>
      </c>
      <c r="H43" s="21">
        <f>'SpaceFuncData-Input'!G41</f>
        <v>1.5</v>
      </c>
      <c r="I43" s="21">
        <f>'SpaceFuncData-Input'!H41</f>
        <v>0.18</v>
      </c>
      <c r="J43" s="21" t="str">
        <f>'SpaceFuncData-Input'!I41</f>
        <v>Electric</v>
      </c>
      <c r="K43" s="21">
        <f>'SpaceFuncData-Input'!J41</f>
        <v>0.8</v>
      </c>
      <c r="L43" s="21" t="str">
        <f>'SpaceFuncData-Input'!K41</f>
        <v>Ornamental</v>
      </c>
      <c r="M43" s="21">
        <f>'SpaceFuncData-Input'!L41</f>
        <v>0.3</v>
      </c>
      <c r="N43" s="21">
        <f>'SpaceFuncData-Input'!M41</f>
        <v>0</v>
      </c>
      <c r="O43" s="21">
        <f>'SpaceFuncData-Input'!N41</f>
        <v>0</v>
      </c>
      <c r="P43" s="159">
        <f>'SpaceFuncData-Input'!O41</f>
        <v>150</v>
      </c>
      <c r="Q43" s="159">
        <f>'SpaceFuncData-Input'!P41</f>
        <v>150</v>
      </c>
      <c r="R43" s="21">
        <f>'SpaceFuncData-Input'!Q41</f>
        <v>0</v>
      </c>
      <c r="S43" s="21">
        <f>'SpaceFuncData-Input'!R41</f>
        <v>0</v>
      </c>
      <c r="T43" s="159">
        <f>'SpaceFuncData-Input'!S41</f>
        <v>150</v>
      </c>
      <c r="U43" s="21">
        <f>'SpaceFuncData-Input'!T41</f>
        <v>500</v>
      </c>
      <c r="V43" s="21">
        <f>'SpaceFuncData-Input'!U41</f>
        <v>1.5</v>
      </c>
      <c r="W43" s="21">
        <f>'SpaceFuncData-Input'!V41</f>
        <v>2</v>
      </c>
      <c r="X43" s="21" t="str">
        <f>'SpaceFuncData-Input'!W41</f>
        <v>Office</v>
      </c>
      <c r="Y43" s="21" t="str">
        <f t="shared" si="4"/>
        <v>OfficeOccupancy</v>
      </c>
      <c r="Z43" s="21" t="str">
        <f t="shared" si="4"/>
        <v>OfficeReceptacle</v>
      </c>
      <c r="AA43" s="21" t="str">
        <f t="shared" si="4"/>
        <v>OfficeServiceHotWater</v>
      </c>
      <c r="AB43" s="21" t="str">
        <f t="shared" si="4"/>
        <v>OfficeLights</v>
      </c>
      <c r="AC43" s="21" t="str">
        <f t="shared" si="4"/>
        <v>OfficeGasEquip</v>
      </c>
      <c r="AD43" s="21" t="str">
        <f t="shared" si="4"/>
        <v>OfficeRefrigeration</v>
      </c>
      <c r="AE43" s="21" t="str">
        <f t="shared" si="4"/>
        <v>OfficeInfiltration</v>
      </c>
      <c r="AF43" s="21" t="str">
        <f t="shared" si="4"/>
        <v>OfficeHVACAvail</v>
      </c>
      <c r="AG43" s="21" t="str">
        <f t="shared" si="4"/>
        <v>OfficeHtgSetpt</v>
      </c>
      <c r="AH43" s="21" t="str">
        <f t="shared" si="4"/>
        <v>OfficeClgSetpt</v>
      </c>
      <c r="AI43" s="21" t="str">
        <f t="shared" si="4"/>
        <v>OfficeElevator</v>
      </c>
      <c r="AJ43" s="21" t="str">
        <f t="shared" si="4"/>
        <v>OfficeEscalator</v>
      </c>
      <c r="AK43" s="21" t="str">
        <f t="shared" si="4"/>
        <v>OfficeWtrHtrSetpt</v>
      </c>
      <c r="AL43" s="21">
        <f>'SpaceFuncData-Input'!Y41</f>
        <v>232</v>
      </c>
      <c r="AM43" s="21">
        <v>1</v>
      </c>
      <c r="AN43" s="21">
        <v>0</v>
      </c>
      <c r="AO43" s="21">
        <v>0</v>
      </c>
      <c r="AP43" s="216" t="s">
        <v>1086</v>
      </c>
      <c r="AQ43" s="21" t="s">
        <v>269</v>
      </c>
      <c r="AR43" s="21" t="str">
        <f t="shared" si="1"/>
        <v/>
      </c>
    </row>
    <row r="44" spans="2:44" x14ac:dyDescent="0.2">
      <c r="B44" s="21" t="str">
        <f>TRIM(LEFT('SpaceFuncData-Input'!$A42,IF(ISNUMBER(FIND(" (Note",'SpaceFuncData-Input'!$A42,1)),FIND(" (Note",'SpaceFuncData-Input'!$A42,1),99)))</f>
        <v>Library (Stacks Area)</v>
      </c>
      <c r="C44" s="21" t="str">
        <f>TRIM('SpaceFuncData-Input'!B42)</f>
        <v>Assembly - Libraries (reading rooms and stack areas)</v>
      </c>
      <c r="D44" s="21">
        <f>ROUND('SpaceFuncData-Input'!C42,2)</f>
        <v>10</v>
      </c>
      <c r="E44" s="21">
        <f>'SpaceFuncData-Input'!D42</f>
        <v>0.5</v>
      </c>
      <c r="F44" s="21">
        <f>'SpaceFuncData-Input'!E42</f>
        <v>250</v>
      </c>
      <c r="G44" s="21">
        <f>'SpaceFuncData-Input'!F42</f>
        <v>200</v>
      </c>
      <c r="H44" s="21">
        <f>'SpaceFuncData-Input'!G42</f>
        <v>1.5</v>
      </c>
      <c r="I44" s="21">
        <f>'SpaceFuncData-Input'!H42</f>
        <v>0.18</v>
      </c>
      <c r="J44" s="21" t="str">
        <f>'SpaceFuncData-Input'!I42</f>
        <v>Electric</v>
      </c>
      <c r="K44" s="21">
        <f>'SpaceFuncData-Input'!J42</f>
        <v>1.1000000000000001</v>
      </c>
      <c r="L44" s="21">
        <f>'SpaceFuncData-Input'!K42</f>
        <v>0</v>
      </c>
      <c r="M44" s="21">
        <f>'SpaceFuncData-Input'!L42</f>
        <v>0</v>
      </c>
      <c r="N44" s="21">
        <f>'SpaceFuncData-Input'!M42</f>
        <v>0</v>
      </c>
      <c r="O44" s="21">
        <f>'SpaceFuncData-Input'!N42</f>
        <v>0</v>
      </c>
      <c r="P44" s="159">
        <f>'SpaceFuncData-Input'!O42</f>
        <v>150</v>
      </c>
      <c r="Q44" s="159">
        <f>'SpaceFuncData-Input'!P42</f>
        <v>150</v>
      </c>
      <c r="R44" s="21">
        <f>'SpaceFuncData-Input'!Q42</f>
        <v>0</v>
      </c>
      <c r="S44" s="21">
        <f>'SpaceFuncData-Input'!R42</f>
        <v>0</v>
      </c>
      <c r="T44" s="159">
        <f>'SpaceFuncData-Input'!S42</f>
        <v>200</v>
      </c>
      <c r="U44" s="21">
        <f>'SpaceFuncData-Input'!T42</f>
        <v>300</v>
      </c>
      <c r="V44" s="21">
        <f>'SpaceFuncData-Input'!U42</f>
        <v>1</v>
      </c>
      <c r="W44" s="21">
        <f>'SpaceFuncData-Input'!V42</f>
        <v>4</v>
      </c>
      <c r="X44" s="21" t="str">
        <f>'SpaceFuncData-Input'!W42</f>
        <v>Office</v>
      </c>
      <c r="Y44" s="21" t="str">
        <f t="shared" si="4"/>
        <v>OfficeOccupancy</v>
      </c>
      <c r="Z44" s="21" t="str">
        <f t="shared" si="4"/>
        <v>OfficeReceptacle</v>
      </c>
      <c r="AA44" s="21" t="str">
        <f t="shared" si="4"/>
        <v>OfficeServiceHotWater</v>
      </c>
      <c r="AB44" s="21" t="str">
        <f t="shared" si="4"/>
        <v>OfficeLights</v>
      </c>
      <c r="AC44" s="21" t="str">
        <f t="shared" si="4"/>
        <v>OfficeGasEquip</v>
      </c>
      <c r="AD44" s="21" t="str">
        <f t="shared" si="4"/>
        <v>OfficeRefrigeration</v>
      </c>
      <c r="AE44" s="21" t="str">
        <f t="shared" si="4"/>
        <v>OfficeInfiltration</v>
      </c>
      <c r="AF44" s="21" t="str">
        <f t="shared" si="4"/>
        <v>OfficeHVACAvail</v>
      </c>
      <c r="AG44" s="21" t="str">
        <f t="shared" si="4"/>
        <v>OfficeHtgSetpt</v>
      </c>
      <c r="AH44" s="21" t="str">
        <f t="shared" si="4"/>
        <v>OfficeClgSetpt</v>
      </c>
      <c r="AI44" s="21" t="str">
        <f t="shared" si="4"/>
        <v>OfficeElevator</v>
      </c>
      <c r="AJ44" s="21" t="str">
        <f t="shared" si="4"/>
        <v>OfficeEscalator</v>
      </c>
      <c r="AK44" s="21" t="str">
        <f t="shared" si="4"/>
        <v>OfficeWtrHtrSetpt</v>
      </c>
      <c r="AL44" s="21">
        <f>'SpaceFuncData-Input'!Y42</f>
        <v>233</v>
      </c>
      <c r="AM44" s="21">
        <v>1</v>
      </c>
      <c r="AN44" s="21">
        <v>0</v>
      </c>
      <c r="AO44" s="21">
        <v>0</v>
      </c>
      <c r="AP44" s="216" t="s">
        <v>1087</v>
      </c>
      <c r="AQ44" s="21" t="s">
        <v>269</v>
      </c>
      <c r="AR44" s="21" t="str">
        <f t="shared" si="1"/>
        <v/>
      </c>
    </row>
    <row r="45" spans="2:44" x14ac:dyDescent="0.2">
      <c r="B45" s="21" t="str">
        <f>TRIM(LEFT('SpaceFuncData-Input'!$A43,IF(ISNUMBER(FIND(" (Note",'SpaceFuncData-Input'!$A43,1)),FIND(" (Note",'SpaceFuncData-Input'!$A43,1),99)))</f>
        <v>Locker Room</v>
      </c>
      <c r="C45" s="21" t="str">
        <f>TRIM('SpaceFuncData-Input'!B43)</f>
        <v>Exhaust - Locker rooms for athletic or industrial facilities</v>
      </c>
      <c r="D45" s="21">
        <f>ROUND('SpaceFuncData-Input'!C43,2)</f>
        <v>20</v>
      </c>
      <c r="E45" s="21">
        <f>'SpaceFuncData-Input'!D43</f>
        <v>0.5</v>
      </c>
      <c r="F45" s="21">
        <f>'SpaceFuncData-Input'!E43</f>
        <v>255</v>
      </c>
      <c r="G45" s="21">
        <f>'SpaceFuncData-Input'!F43</f>
        <v>475</v>
      </c>
      <c r="H45" s="21">
        <f>'SpaceFuncData-Input'!G43</f>
        <v>0.5</v>
      </c>
      <c r="I45" s="21">
        <f>'SpaceFuncData-Input'!H43</f>
        <v>0.57799999999999996</v>
      </c>
      <c r="J45" s="21" t="str">
        <f>'SpaceFuncData-Input'!I43</f>
        <v>Gas</v>
      </c>
      <c r="K45" s="21">
        <f>'SpaceFuncData-Input'!J43</f>
        <v>0.45</v>
      </c>
      <c r="L45" s="21">
        <f>'SpaceFuncData-Input'!K43</f>
        <v>0</v>
      </c>
      <c r="M45" s="21">
        <f>'SpaceFuncData-Input'!L43</f>
        <v>0</v>
      </c>
      <c r="N45" s="21">
        <f>'SpaceFuncData-Input'!M43</f>
        <v>0</v>
      </c>
      <c r="O45" s="21">
        <f>'SpaceFuncData-Input'!N43</f>
        <v>0</v>
      </c>
      <c r="P45" s="159">
        <f>'SpaceFuncData-Input'!O43</f>
        <v>8760</v>
      </c>
      <c r="Q45" s="159">
        <f>'SpaceFuncData-Input'!P43</f>
        <v>8760</v>
      </c>
      <c r="R45" s="21">
        <f>'SpaceFuncData-Input'!Q43</f>
        <v>0</v>
      </c>
      <c r="S45" s="21">
        <f>'SpaceFuncData-Input'!R43</f>
        <v>0</v>
      </c>
      <c r="T45" s="159">
        <f>'SpaceFuncData-Input'!S43</f>
        <v>20</v>
      </c>
      <c r="U45" s="21">
        <f>'SpaceFuncData-Input'!T43</f>
        <v>200</v>
      </c>
      <c r="V45" s="21">
        <f>'SpaceFuncData-Input'!U43</f>
        <v>1</v>
      </c>
      <c r="W45" s="21">
        <f>'SpaceFuncData-Input'!V43</f>
        <v>4</v>
      </c>
      <c r="X45" s="21" t="str">
        <f>'SpaceFuncData-Input'!W43</f>
        <v>Assembly</v>
      </c>
      <c r="Y45" s="21" t="str">
        <f t="shared" ref="Y45:AK54" si="5">$X45&amp;Y$90</f>
        <v>AssemblyOccupancy</v>
      </c>
      <c r="Z45" s="21" t="str">
        <f t="shared" si="5"/>
        <v>AssemblyReceptacle</v>
      </c>
      <c r="AA45" s="21" t="str">
        <f t="shared" si="5"/>
        <v>AssemblyServiceHotWater</v>
      </c>
      <c r="AB45" s="21" t="str">
        <f t="shared" si="5"/>
        <v>AssemblyLights</v>
      </c>
      <c r="AC45" s="21" t="str">
        <f t="shared" si="5"/>
        <v>AssemblyGasEquip</v>
      </c>
      <c r="AD45" s="21" t="str">
        <f t="shared" si="5"/>
        <v>AssemblyRefrigeration</v>
      </c>
      <c r="AE45" s="21" t="str">
        <f t="shared" si="5"/>
        <v>AssemblyInfiltration</v>
      </c>
      <c r="AF45" s="21" t="str">
        <f t="shared" si="5"/>
        <v>AssemblyHVACAvail</v>
      </c>
      <c r="AG45" s="21" t="str">
        <f t="shared" si="5"/>
        <v>AssemblyHtgSetpt</v>
      </c>
      <c r="AH45" s="21" t="str">
        <f t="shared" si="5"/>
        <v>AssemblyClgSetpt</v>
      </c>
      <c r="AI45" s="21" t="str">
        <f t="shared" si="5"/>
        <v>AssemblyElevator</v>
      </c>
      <c r="AJ45" s="21" t="str">
        <f t="shared" si="5"/>
        <v>AssemblyEscalator</v>
      </c>
      <c r="AK45" s="21" t="str">
        <f t="shared" si="5"/>
        <v>AssemblyWtrHtrSetpt</v>
      </c>
      <c r="AL45" s="21">
        <f>'SpaceFuncData-Input'!Y43</f>
        <v>234</v>
      </c>
      <c r="AM45" s="21">
        <v>1</v>
      </c>
      <c r="AN45" s="21">
        <v>0</v>
      </c>
      <c r="AO45" s="21">
        <v>0</v>
      </c>
      <c r="AP45" s="216" t="s">
        <v>1088</v>
      </c>
      <c r="AQ45" s="21" t="s">
        <v>269</v>
      </c>
      <c r="AR45" s="21" t="str">
        <f t="shared" si="1"/>
        <v/>
      </c>
    </row>
    <row r="46" spans="2:44" x14ac:dyDescent="0.2">
      <c r="B46" s="21" t="str">
        <f>TRIM(LEFT('SpaceFuncData-Input'!$A44,IF(ISNUMBER(FIND(" (Note",'SpaceFuncData-Input'!$A44,1)),FIND(" (Note",'SpaceFuncData-Input'!$A44,1),99)))</f>
        <v>Lounge, Breakroom, or Waiting Area</v>
      </c>
      <c r="C46" s="21" t="str">
        <f>TRIM('SpaceFuncData-Input'!B44)</f>
        <v>General - Break rooms</v>
      </c>
      <c r="D46" s="21">
        <f>ROUND('SpaceFuncData-Input'!C44,2)</f>
        <v>66.67</v>
      </c>
      <c r="E46" s="21">
        <f>'SpaceFuncData-Input'!D44</f>
        <v>0.5</v>
      </c>
      <c r="F46" s="21">
        <f>'SpaceFuncData-Input'!E44</f>
        <v>275</v>
      </c>
      <c r="G46" s="21">
        <f>'SpaceFuncData-Input'!F44</f>
        <v>275</v>
      </c>
      <c r="H46" s="21">
        <f>'SpaceFuncData-Input'!G44</f>
        <v>1</v>
      </c>
      <c r="I46" s="21">
        <f>'SpaceFuncData-Input'!H44</f>
        <v>0.09</v>
      </c>
      <c r="J46" s="21" t="str">
        <f>'SpaceFuncData-Input'!I44</f>
        <v>Gas</v>
      </c>
      <c r="K46" s="21">
        <f>'SpaceFuncData-Input'!J44</f>
        <v>0.65</v>
      </c>
      <c r="L46" s="21" t="str">
        <f>'SpaceFuncData-Input'!K44</f>
        <v>Ornamental</v>
      </c>
      <c r="M46" s="21">
        <f>'SpaceFuncData-Input'!L44</f>
        <v>0.3</v>
      </c>
      <c r="N46" s="21">
        <f>'SpaceFuncData-Input'!M44</f>
        <v>0</v>
      </c>
      <c r="O46" s="21">
        <f>'SpaceFuncData-Input'!N44</f>
        <v>0</v>
      </c>
      <c r="P46" s="159">
        <f>'SpaceFuncData-Input'!O44</f>
        <v>150</v>
      </c>
      <c r="Q46" s="159">
        <f>'SpaceFuncData-Input'!P44</f>
        <v>150</v>
      </c>
      <c r="R46" s="21">
        <f>'SpaceFuncData-Input'!Q44</f>
        <v>0</v>
      </c>
      <c r="S46" s="21">
        <f>'SpaceFuncData-Input'!R44</f>
        <v>0</v>
      </c>
      <c r="T46" s="159">
        <f>'SpaceFuncData-Input'!S44</f>
        <v>40</v>
      </c>
      <c r="U46" s="21">
        <f>'SpaceFuncData-Input'!T44</f>
        <v>300</v>
      </c>
      <c r="V46" s="21">
        <f>'SpaceFuncData-Input'!U44</f>
        <v>1.5</v>
      </c>
      <c r="W46" s="21">
        <f>'SpaceFuncData-Input'!V44</f>
        <v>2</v>
      </c>
      <c r="X46" s="21" t="str">
        <f>'SpaceFuncData-Input'!W44</f>
        <v>Assembly</v>
      </c>
      <c r="Y46" s="21" t="str">
        <f t="shared" si="5"/>
        <v>AssemblyOccupancy</v>
      </c>
      <c r="Z46" s="21" t="str">
        <f t="shared" si="5"/>
        <v>AssemblyReceptacle</v>
      </c>
      <c r="AA46" s="21" t="str">
        <f t="shared" si="5"/>
        <v>AssemblyServiceHotWater</v>
      </c>
      <c r="AB46" s="21" t="str">
        <f t="shared" si="5"/>
        <v>AssemblyLights</v>
      </c>
      <c r="AC46" s="21" t="str">
        <f t="shared" si="5"/>
        <v>AssemblyGasEquip</v>
      </c>
      <c r="AD46" s="21" t="str">
        <f t="shared" si="5"/>
        <v>AssemblyRefrigeration</v>
      </c>
      <c r="AE46" s="21" t="str">
        <f t="shared" si="5"/>
        <v>AssemblyInfiltration</v>
      </c>
      <c r="AF46" s="21" t="str">
        <f t="shared" si="5"/>
        <v>AssemblyHVACAvail</v>
      </c>
      <c r="AG46" s="21" t="str">
        <f t="shared" si="5"/>
        <v>AssemblyHtgSetpt</v>
      </c>
      <c r="AH46" s="21" t="str">
        <f t="shared" si="5"/>
        <v>AssemblyClgSetpt</v>
      </c>
      <c r="AI46" s="21" t="str">
        <f t="shared" si="5"/>
        <v>AssemblyElevator</v>
      </c>
      <c r="AJ46" s="21" t="str">
        <f t="shared" si="5"/>
        <v>AssemblyEscalator</v>
      </c>
      <c r="AK46" s="21" t="str">
        <f t="shared" si="5"/>
        <v>AssemblyWtrHtrSetpt</v>
      </c>
      <c r="AL46" s="21">
        <f>'SpaceFuncData-Input'!Y44</f>
        <v>235</v>
      </c>
      <c r="AM46" s="21">
        <v>1</v>
      </c>
      <c r="AN46" s="21">
        <v>1</v>
      </c>
      <c r="AO46" s="21">
        <v>0</v>
      </c>
      <c r="AP46" s="216" t="s">
        <v>1089</v>
      </c>
      <c r="AQ46" s="21" t="s">
        <v>269</v>
      </c>
      <c r="AR46" s="21" t="str">
        <f t="shared" si="1"/>
        <v/>
      </c>
    </row>
    <row r="47" spans="2:44" x14ac:dyDescent="0.2">
      <c r="B47" s="21" t="str">
        <f>TRIM(LEFT('SpaceFuncData-Input'!$A45,IF(ISNUMBER(FIND(" (Note",'SpaceFuncData-Input'!$A45,1)),FIND(" (Note",'SpaceFuncData-Input'!$A45,1),99)))</f>
        <v>Main Entry Lobby</v>
      </c>
      <c r="C47" s="21" t="str">
        <f>TRIM('SpaceFuncData-Input'!B45)</f>
        <v>Office - Main entry lobbies</v>
      </c>
      <c r="D47" s="21">
        <f>ROUND('SpaceFuncData-Input'!C45,2)</f>
        <v>66.67</v>
      </c>
      <c r="E47" s="21">
        <f>'SpaceFuncData-Input'!D45</f>
        <v>0.5</v>
      </c>
      <c r="F47" s="21">
        <f>'SpaceFuncData-Input'!E45</f>
        <v>250</v>
      </c>
      <c r="G47" s="21">
        <f>'SpaceFuncData-Input'!F45</f>
        <v>250</v>
      </c>
      <c r="H47" s="21">
        <f>'SpaceFuncData-Input'!G45</f>
        <v>0.5</v>
      </c>
      <c r="I47" s="21">
        <f>'SpaceFuncData-Input'!H45</f>
        <v>0.09</v>
      </c>
      <c r="J47" s="21" t="str">
        <f>'SpaceFuncData-Input'!I45</f>
        <v>Electric</v>
      </c>
      <c r="K47" s="21">
        <f>'SpaceFuncData-Input'!J45</f>
        <v>0.85</v>
      </c>
      <c r="L47" s="21" t="str">
        <f>'SpaceFuncData-Input'!K45</f>
        <v>Ornamental</v>
      </c>
      <c r="M47" s="21">
        <f>'SpaceFuncData-Input'!L45</f>
        <v>0.3</v>
      </c>
      <c r="N47" s="21">
        <f>'SpaceFuncData-Input'!M45</f>
        <v>0</v>
      </c>
      <c r="O47" s="21">
        <f>'SpaceFuncData-Input'!N45</f>
        <v>0</v>
      </c>
      <c r="P47" s="159">
        <f>'SpaceFuncData-Input'!O45</f>
        <v>150</v>
      </c>
      <c r="Q47" s="159">
        <f>'SpaceFuncData-Input'!P45</f>
        <v>150</v>
      </c>
      <c r="R47" s="21">
        <f>'SpaceFuncData-Input'!Q45</f>
        <v>0</v>
      </c>
      <c r="S47" s="21">
        <f>'SpaceFuncData-Input'!R45</f>
        <v>0</v>
      </c>
      <c r="T47" s="159">
        <f>'SpaceFuncData-Input'!S45</f>
        <v>50</v>
      </c>
      <c r="U47" s="21">
        <f>'SpaceFuncData-Input'!T45</f>
        <v>200</v>
      </c>
      <c r="V47" s="21">
        <f>'SpaceFuncData-Input'!U45</f>
        <v>1.5</v>
      </c>
      <c r="W47" s="21">
        <f>'SpaceFuncData-Input'!V45</f>
        <v>2</v>
      </c>
      <c r="X47" s="21" t="str">
        <f>'SpaceFuncData-Input'!W45</f>
        <v>Assembly</v>
      </c>
      <c r="Y47" s="21" t="str">
        <f t="shared" si="5"/>
        <v>AssemblyOccupancy</v>
      </c>
      <c r="Z47" s="21" t="str">
        <f t="shared" si="5"/>
        <v>AssemblyReceptacle</v>
      </c>
      <c r="AA47" s="21" t="str">
        <f t="shared" si="5"/>
        <v>AssemblyServiceHotWater</v>
      </c>
      <c r="AB47" s="21" t="str">
        <f t="shared" si="5"/>
        <v>AssemblyLights</v>
      </c>
      <c r="AC47" s="21" t="str">
        <f t="shared" si="5"/>
        <v>AssemblyGasEquip</v>
      </c>
      <c r="AD47" s="21" t="str">
        <f t="shared" si="5"/>
        <v>AssemblyRefrigeration</v>
      </c>
      <c r="AE47" s="21" t="str">
        <f t="shared" si="5"/>
        <v>AssemblyInfiltration</v>
      </c>
      <c r="AF47" s="21" t="str">
        <f t="shared" si="5"/>
        <v>AssemblyHVACAvail</v>
      </c>
      <c r="AG47" s="21" t="str">
        <f t="shared" si="5"/>
        <v>AssemblyHtgSetpt</v>
      </c>
      <c r="AH47" s="21" t="str">
        <f t="shared" si="5"/>
        <v>AssemblyClgSetpt</v>
      </c>
      <c r="AI47" s="21" t="str">
        <f t="shared" si="5"/>
        <v>AssemblyElevator</v>
      </c>
      <c r="AJ47" s="21" t="str">
        <f t="shared" si="5"/>
        <v>AssemblyEscalator</v>
      </c>
      <c r="AK47" s="21" t="str">
        <f t="shared" si="5"/>
        <v>AssemblyWtrHtrSetpt</v>
      </c>
      <c r="AL47" s="21">
        <f>'SpaceFuncData-Input'!Y45</f>
        <v>236</v>
      </c>
      <c r="AM47" s="21">
        <v>1</v>
      </c>
      <c r="AN47" s="21">
        <v>0</v>
      </c>
      <c r="AO47" s="21">
        <v>0</v>
      </c>
      <c r="AP47" s="216" t="s">
        <v>1091</v>
      </c>
      <c r="AQ47" s="21" t="s">
        <v>269</v>
      </c>
      <c r="AR47" s="21" t="str">
        <f t="shared" si="1"/>
        <v/>
      </c>
    </row>
    <row r="48" spans="2:44" x14ac:dyDescent="0.2">
      <c r="B48" s="217" t="str">
        <f>TRIM(LEFT('SpaceFuncData-Input'!$A46,IF(ISNUMBER(FIND(" (Note",'SpaceFuncData-Input'!$A46,1)),FIND(" (Note",'SpaceFuncData-Input'!$A46,1),99)))</f>
        <v>Museum Area (Exhibition/Display)</v>
      </c>
      <c r="C48" s="21" t="str">
        <f>TRIM('SpaceFuncData-Input'!B46)</f>
        <v>Assembly - Museums/galleries</v>
      </c>
      <c r="D48" s="21">
        <f>ROUND('SpaceFuncData-Input'!C46,2)</f>
        <v>66.67</v>
      </c>
      <c r="E48" s="21">
        <f>'SpaceFuncData-Input'!D46</f>
        <v>0.5</v>
      </c>
      <c r="F48" s="21">
        <f>'SpaceFuncData-Input'!E46</f>
        <v>250</v>
      </c>
      <c r="G48" s="21">
        <f>'SpaceFuncData-Input'!F46</f>
        <v>250</v>
      </c>
      <c r="H48" s="21">
        <f>'SpaceFuncData-Input'!G46</f>
        <v>1.5</v>
      </c>
      <c r="I48" s="21">
        <f>'SpaceFuncData-Input'!H46</f>
        <v>0.09</v>
      </c>
      <c r="J48" s="21" t="str">
        <f>'SpaceFuncData-Input'!I46</f>
        <v>Electric</v>
      </c>
      <c r="K48" s="21">
        <f>'SpaceFuncData-Input'!J46</f>
        <v>0.6</v>
      </c>
      <c r="L48" s="21" t="str">
        <f>'SpaceFuncData-Input'!K46</f>
        <v>Accent, display and feature (Note 3)</v>
      </c>
      <c r="M48" s="21">
        <f>'SpaceFuncData-Input'!L46</f>
        <v>0.5</v>
      </c>
      <c r="N48" s="21">
        <f>'SpaceFuncData-Input'!M46</f>
        <v>0</v>
      </c>
      <c r="O48" s="21">
        <f>'SpaceFuncData-Input'!N46</f>
        <v>0</v>
      </c>
      <c r="P48" s="159">
        <f>'SpaceFuncData-Input'!O46</f>
        <v>150</v>
      </c>
      <c r="Q48" s="159">
        <f>'SpaceFuncData-Input'!P46</f>
        <v>150</v>
      </c>
      <c r="R48" s="21">
        <f>'SpaceFuncData-Input'!Q46</f>
        <v>0</v>
      </c>
      <c r="S48" s="21">
        <f>'SpaceFuncData-Input'!R46</f>
        <v>0</v>
      </c>
      <c r="T48" s="159">
        <f>'SpaceFuncData-Input'!S46</f>
        <v>150</v>
      </c>
      <c r="U48" s="21">
        <f>'SpaceFuncData-Input'!T46</f>
        <v>500</v>
      </c>
      <c r="V48" s="21">
        <f>'SpaceFuncData-Input'!U46</f>
        <v>1.5</v>
      </c>
      <c r="W48" s="21">
        <f>'SpaceFuncData-Input'!V46</f>
        <v>2</v>
      </c>
      <c r="X48" s="21" t="str">
        <f>'SpaceFuncData-Input'!W46</f>
        <v>Assembly</v>
      </c>
      <c r="Y48" s="21" t="str">
        <f t="shared" si="5"/>
        <v>AssemblyOccupancy</v>
      </c>
      <c r="Z48" s="21" t="str">
        <f t="shared" si="5"/>
        <v>AssemblyReceptacle</v>
      </c>
      <c r="AA48" s="21" t="str">
        <f t="shared" si="5"/>
        <v>AssemblyServiceHotWater</v>
      </c>
      <c r="AB48" s="21" t="str">
        <f t="shared" si="5"/>
        <v>AssemblyLights</v>
      </c>
      <c r="AC48" s="21" t="str">
        <f t="shared" si="5"/>
        <v>AssemblyGasEquip</v>
      </c>
      <c r="AD48" s="21" t="str">
        <f t="shared" si="5"/>
        <v>AssemblyRefrigeration</v>
      </c>
      <c r="AE48" s="21" t="str">
        <f t="shared" si="5"/>
        <v>AssemblyInfiltration</v>
      </c>
      <c r="AF48" s="21" t="str">
        <f t="shared" si="5"/>
        <v>AssemblyHVACAvail</v>
      </c>
      <c r="AG48" s="21" t="str">
        <f t="shared" si="5"/>
        <v>AssemblyHtgSetpt</v>
      </c>
      <c r="AH48" s="21" t="str">
        <f t="shared" si="5"/>
        <v>AssemblyClgSetpt</v>
      </c>
      <c r="AI48" s="21" t="str">
        <f t="shared" si="5"/>
        <v>AssemblyElevator</v>
      </c>
      <c r="AJ48" s="21" t="str">
        <f t="shared" si="5"/>
        <v>AssemblyEscalator</v>
      </c>
      <c r="AK48" s="21" t="str">
        <f t="shared" si="5"/>
        <v>AssemblyWtrHtrSetpt</v>
      </c>
      <c r="AL48" s="21">
        <f>'SpaceFuncData-Input'!Y46</f>
        <v>237</v>
      </c>
      <c r="AM48" s="21">
        <v>1</v>
      </c>
      <c r="AN48" s="21">
        <v>0</v>
      </c>
      <c r="AO48" s="21">
        <v>0</v>
      </c>
      <c r="AP48" s="216" t="s">
        <v>1126</v>
      </c>
      <c r="AQ48" s="21" t="s">
        <v>269</v>
      </c>
      <c r="AR48" s="21" t="str">
        <f t="shared" si="1"/>
        <v/>
      </c>
    </row>
    <row r="49" spans="2:44" x14ac:dyDescent="0.2">
      <c r="B49" s="21" t="str">
        <f>TRIM(LEFT('SpaceFuncData-Input'!$A47,IF(ISNUMBER(FIND(" (Note",'SpaceFuncData-Input'!$A47,1)),FIND(" (Note",'SpaceFuncData-Input'!$A47,1),99)))</f>
        <v>Museum Area (Restoration Room)</v>
      </c>
      <c r="C49" s="21" t="str">
        <f>TRIM('SpaceFuncData-Input'!B47)</f>
        <v>Misc - General manufacturing (excludes heavy industrial and process using chemicals)</v>
      </c>
      <c r="D49" s="21">
        <f>ROUND('SpaceFuncData-Input'!C47,2)</f>
        <v>10</v>
      </c>
      <c r="E49" s="21">
        <f>'SpaceFuncData-Input'!D47</f>
        <v>0.5</v>
      </c>
      <c r="F49" s="21">
        <f>'SpaceFuncData-Input'!E47</f>
        <v>250</v>
      </c>
      <c r="G49" s="21">
        <f>'SpaceFuncData-Input'!F47</f>
        <v>250</v>
      </c>
      <c r="H49" s="21">
        <f>'SpaceFuncData-Input'!G47</f>
        <v>1.5</v>
      </c>
      <c r="I49" s="21">
        <f>'SpaceFuncData-Input'!H47</f>
        <v>0.18</v>
      </c>
      <c r="J49" s="21" t="str">
        <f>'SpaceFuncData-Input'!I47</f>
        <v>Electric</v>
      </c>
      <c r="K49" s="21">
        <f>'SpaceFuncData-Input'!J47</f>
        <v>0.75</v>
      </c>
      <c r="L49" s="21" t="str">
        <f>'SpaceFuncData-Input'!K47</f>
        <v>Detailed Task Work (Note 7)</v>
      </c>
      <c r="M49" s="21">
        <f>'SpaceFuncData-Input'!L47</f>
        <v>0.2</v>
      </c>
      <c r="N49" s="21">
        <f>'SpaceFuncData-Input'!M47</f>
        <v>0</v>
      </c>
      <c r="O49" s="21">
        <f>'SpaceFuncData-Input'!N47</f>
        <v>0</v>
      </c>
      <c r="P49" s="159">
        <f>'SpaceFuncData-Input'!O47</f>
        <v>150</v>
      </c>
      <c r="Q49" s="159">
        <f>'SpaceFuncData-Input'!P47</f>
        <v>150</v>
      </c>
      <c r="R49" s="21">
        <f>'SpaceFuncData-Input'!Q47</f>
        <v>0</v>
      </c>
      <c r="S49" s="21">
        <f>'SpaceFuncData-Input'!R47</f>
        <v>0</v>
      </c>
      <c r="T49" s="159">
        <f>'SpaceFuncData-Input'!S47</f>
        <v>150</v>
      </c>
      <c r="U49" s="21">
        <f>'SpaceFuncData-Input'!T47</f>
        <v>500</v>
      </c>
      <c r="V49" s="21">
        <f>'SpaceFuncData-Input'!U47</f>
        <v>1.5</v>
      </c>
      <c r="W49" s="21">
        <f>'SpaceFuncData-Input'!V47</f>
        <v>2</v>
      </c>
      <c r="X49" s="21" t="str">
        <f>'SpaceFuncData-Input'!W47</f>
        <v>Assembly</v>
      </c>
      <c r="Y49" s="21" t="str">
        <f t="shared" si="5"/>
        <v>AssemblyOccupancy</v>
      </c>
      <c r="Z49" s="21" t="str">
        <f t="shared" si="5"/>
        <v>AssemblyReceptacle</v>
      </c>
      <c r="AA49" s="21" t="str">
        <f t="shared" si="5"/>
        <v>AssemblyServiceHotWater</v>
      </c>
      <c r="AB49" s="21" t="str">
        <f t="shared" si="5"/>
        <v>AssemblyLights</v>
      </c>
      <c r="AC49" s="21" t="str">
        <f t="shared" si="5"/>
        <v>AssemblyGasEquip</v>
      </c>
      <c r="AD49" s="21" t="str">
        <f t="shared" si="5"/>
        <v>AssemblyRefrigeration</v>
      </c>
      <c r="AE49" s="21" t="str">
        <f t="shared" si="5"/>
        <v>AssemblyInfiltration</v>
      </c>
      <c r="AF49" s="21" t="str">
        <f t="shared" si="5"/>
        <v>AssemblyHVACAvail</v>
      </c>
      <c r="AG49" s="21" t="str">
        <f t="shared" si="5"/>
        <v>AssemblyHtgSetpt</v>
      </c>
      <c r="AH49" s="21" t="str">
        <f t="shared" si="5"/>
        <v>AssemblyClgSetpt</v>
      </c>
      <c r="AI49" s="21" t="str">
        <f t="shared" si="5"/>
        <v>AssemblyElevator</v>
      </c>
      <c r="AJ49" s="21" t="str">
        <f t="shared" si="5"/>
        <v>AssemblyEscalator</v>
      </c>
      <c r="AK49" s="21" t="str">
        <f t="shared" si="5"/>
        <v>AssemblyWtrHtrSetpt</v>
      </c>
      <c r="AL49" s="21">
        <f>'SpaceFuncData-Input'!Y47</f>
        <v>238</v>
      </c>
      <c r="AM49" s="21">
        <v>1</v>
      </c>
      <c r="AN49" s="21">
        <v>0</v>
      </c>
      <c r="AO49" s="21">
        <v>0</v>
      </c>
      <c r="AP49" s="216" t="s">
        <v>1092</v>
      </c>
      <c r="AQ49" s="21" t="s">
        <v>269</v>
      </c>
      <c r="AR49" s="21" t="str">
        <f t="shared" si="1"/>
        <v/>
      </c>
    </row>
    <row r="50" spans="2:44" x14ac:dyDescent="0.2">
      <c r="B50" s="21" t="str">
        <f>TRIM(LEFT('SpaceFuncData-Input'!$A48,IF(ISNUMBER(FIND(" (Note",'SpaceFuncData-Input'!$A48,1)),FIND(" (Note",'SpaceFuncData-Input'!$A48,1),99)))</f>
        <v>Office Area (&lt;250 square feet)</v>
      </c>
      <c r="C50" s="21" t="str">
        <f>TRIM('SpaceFuncData-Input'!B48)</f>
        <v>Office - Office space</v>
      </c>
      <c r="D50" s="21">
        <f>ROUND('SpaceFuncData-Input'!C48,2)</f>
        <v>10</v>
      </c>
      <c r="E50" s="21">
        <f>'SpaceFuncData-Input'!D48</f>
        <v>0.5</v>
      </c>
      <c r="F50" s="21">
        <f>'SpaceFuncData-Input'!E48</f>
        <v>250</v>
      </c>
      <c r="G50" s="21">
        <f>'SpaceFuncData-Input'!F48</f>
        <v>200</v>
      </c>
      <c r="H50" s="21">
        <f>'SpaceFuncData-Input'!G48</f>
        <v>1.5</v>
      </c>
      <c r="I50" s="21">
        <f>'SpaceFuncData-Input'!H48</f>
        <v>0.18</v>
      </c>
      <c r="J50" s="21" t="str">
        <f>'SpaceFuncData-Input'!I48</f>
        <v>Electric</v>
      </c>
      <c r="K50" s="21">
        <f>'SpaceFuncData-Input'!J48</f>
        <v>0.7</v>
      </c>
      <c r="L50" s="21" t="str">
        <f>'SpaceFuncData-Input'!K48</f>
        <v>Portable lighting for office areas (Note 6)</v>
      </c>
      <c r="M50" s="21">
        <f>'SpaceFuncData-Input'!L48</f>
        <v>0.2</v>
      </c>
      <c r="N50" s="21">
        <f>'SpaceFuncData-Input'!M48</f>
        <v>0</v>
      </c>
      <c r="O50" s="21">
        <f>'SpaceFuncData-Input'!N48</f>
        <v>0</v>
      </c>
      <c r="P50" s="159">
        <f>'SpaceFuncData-Input'!O48</f>
        <v>150</v>
      </c>
      <c r="Q50" s="159">
        <f>'SpaceFuncData-Input'!P48</f>
        <v>150</v>
      </c>
      <c r="R50" s="21">
        <f>'SpaceFuncData-Input'!Q48</f>
        <v>0</v>
      </c>
      <c r="S50" s="21">
        <f>'SpaceFuncData-Input'!R48</f>
        <v>0</v>
      </c>
      <c r="T50" s="159">
        <f>'SpaceFuncData-Input'!S48</f>
        <v>75</v>
      </c>
      <c r="U50" s="21">
        <f>'SpaceFuncData-Input'!T48</f>
        <v>500</v>
      </c>
      <c r="V50" s="21">
        <f>'SpaceFuncData-Input'!U48</f>
        <v>1.5</v>
      </c>
      <c r="W50" s="21">
        <f>'SpaceFuncData-Input'!V48</f>
        <v>2</v>
      </c>
      <c r="X50" s="21" t="str">
        <f>'SpaceFuncData-Input'!W48</f>
        <v>Office</v>
      </c>
      <c r="Y50" s="21" t="str">
        <f t="shared" si="5"/>
        <v>OfficeOccupancy</v>
      </c>
      <c r="Z50" s="21" t="str">
        <f t="shared" si="5"/>
        <v>OfficeReceptacle</v>
      </c>
      <c r="AA50" s="21" t="str">
        <f t="shared" si="5"/>
        <v>OfficeServiceHotWater</v>
      </c>
      <c r="AB50" s="21" t="str">
        <f t="shared" si="5"/>
        <v>OfficeLights</v>
      </c>
      <c r="AC50" s="21" t="str">
        <f t="shared" si="5"/>
        <v>OfficeGasEquip</v>
      </c>
      <c r="AD50" s="21" t="str">
        <f t="shared" si="5"/>
        <v>OfficeRefrigeration</v>
      </c>
      <c r="AE50" s="21" t="str">
        <f t="shared" si="5"/>
        <v>OfficeInfiltration</v>
      </c>
      <c r="AF50" s="21" t="str">
        <f t="shared" si="5"/>
        <v>OfficeHVACAvail</v>
      </c>
      <c r="AG50" s="21" t="str">
        <f t="shared" si="5"/>
        <v>OfficeHtgSetpt</v>
      </c>
      <c r="AH50" s="21" t="str">
        <f t="shared" si="5"/>
        <v>OfficeClgSetpt</v>
      </c>
      <c r="AI50" s="21" t="str">
        <f t="shared" si="5"/>
        <v>OfficeElevator</v>
      </c>
      <c r="AJ50" s="21" t="str">
        <f t="shared" si="5"/>
        <v>OfficeEscalator</v>
      </c>
      <c r="AK50" s="21" t="str">
        <f t="shared" si="5"/>
        <v>OfficeWtrHtrSetpt</v>
      </c>
      <c r="AL50" s="21">
        <f>'SpaceFuncData-Input'!Y48</f>
        <v>239</v>
      </c>
      <c r="AM50" s="21">
        <v>1</v>
      </c>
      <c r="AN50" s="21">
        <v>0</v>
      </c>
      <c r="AO50" s="21">
        <v>0</v>
      </c>
      <c r="AP50" s="216" t="s">
        <v>1093</v>
      </c>
      <c r="AQ50" s="21" t="s">
        <v>269</v>
      </c>
      <c r="AR50" s="21" t="str">
        <f t="shared" si="1"/>
        <v/>
      </c>
    </row>
    <row r="51" spans="2:44" x14ac:dyDescent="0.2">
      <c r="B51" s="21" t="str">
        <f>TRIM(LEFT('SpaceFuncData-Input'!$A49,IF(ISNUMBER(FIND(" (Note",'SpaceFuncData-Input'!$A49,1)),FIND(" (Note",'SpaceFuncData-Input'!$A49,1),99)))</f>
        <v>Office Area (&gt;250 square feet)</v>
      </c>
      <c r="C51" s="21" t="str">
        <f>TRIM('SpaceFuncData-Input'!B49)</f>
        <v>Office - Office space</v>
      </c>
      <c r="D51" s="21">
        <f>ROUND('SpaceFuncData-Input'!C49,2)</f>
        <v>10</v>
      </c>
      <c r="E51" s="21">
        <f>'SpaceFuncData-Input'!D49</f>
        <v>0.5</v>
      </c>
      <c r="F51" s="21">
        <f>'SpaceFuncData-Input'!E49</f>
        <v>250</v>
      </c>
      <c r="G51" s="21">
        <f>'SpaceFuncData-Input'!F49</f>
        <v>200</v>
      </c>
      <c r="H51" s="21">
        <f>'SpaceFuncData-Input'!G49</f>
        <v>1.5</v>
      </c>
      <c r="I51" s="21">
        <f>'SpaceFuncData-Input'!H49</f>
        <v>0.18</v>
      </c>
      <c r="J51" s="21" t="str">
        <f>'SpaceFuncData-Input'!I49</f>
        <v>Electric</v>
      </c>
      <c r="K51" s="21">
        <f>'SpaceFuncData-Input'!J49</f>
        <v>0.65</v>
      </c>
      <c r="L51" s="21" t="str">
        <f>'SpaceFuncData-Input'!K49</f>
        <v>Portable lighting for office areas (Note 6)</v>
      </c>
      <c r="M51" s="21">
        <f>'SpaceFuncData-Input'!L49</f>
        <v>0.2</v>
      </c>
      <c r="N51" s="21">
        <f>'SpaceFuncData-Input'!M49</f>
        <v>0</v>
      </c>
      <c r="O51" s="21">
        <f>'SpaceFuncData-Input'!N49</f>
        <v>0</v>
      </c>
      <c r="P51" s="159">
        <f>'SpaceFuncData-Input'!O49</f>
        <v>150</v>
      </c>
      <c r="Q51" s="159">
        <f>'SpaceFuncData-Input'!P49</f>
        <v>150</v>
      </c>
      <c r="R51" s="21">
        <f>'SpaceFuncData-Input'!Q49</f>
        <v>0</v>
      </c>
      <c r="S51" s="21">
        <f>'SpaceFuncData-Input'!R49</f>
        <v>0</v>
      </c>
      <c r="T51" s="159">
        <f>'SpaceFuncData-Input'!S49</f>
        <v>75</v>
      </c>
      <c r="U51" s="21">
        <f>'SpaceFuncData-Input'!T49</f>
        <v>500</v>
      </c>
      <c r="V51" s="21">
        <f>'SpaceFuncData-Input'!U49</f>
        <v>1</v>
      </c>
      <c r="W51" s="21">
        <f>'SpaceFuncData-Input'!V49</f>
        <v>4</v>
      </c>
      <c r="X51" s="21" t="str">
        <f>'SpaceFuncData-Input'!W49</f>
        <v>Office</v>
      </c>
      <c r="Y51" s="21" t="str">
        <f t="shared" si="5"/>
        <v>OfficeOccupancy</v>
      </c>
      <c r="Z51" s="21" t="str">
        <f t="shared" si="5"/>
        <v>OfficeReceptacle</v>
      </c>
      <c r="AA51" s="21" t="str">
        <f t="shared" si="5"/>
        <v>OfficeServiceHotWater</v>
      </c>
      <c r="AB51" s="21" t="str">
        <f t="shared" si="5"/>
        <v>OfficeLights</v>
      </c>
      <c r="AC51" s="21" t="str">
        <f t="shared" si="5"/>
        <v>OfficeGasEquip</v>
      </c>
      <c r="AD51" s="21" t="str">
        <f t="shared" si="5"/>
        <v>OfficeRefrigeration</v>
      </c>
      <c r="AE51" s="21" t="str">
        <f t="shared" si="5"/>
        <v>OfficeInfiltration</v>
      </c>
      <c r="AF51" s="21" t="str">
        <f t="shared" si="5"/>
        <v>OfficeHVACAvail</v>
      </c>
      <c r="AG51" s="21" t="str">
        <f t="shared" si="5"/>
        <v>OfficeHtgSetpt</v>
      </c>
      <c r="AH51" s="21" t="str">
        <f t="shared" si="5"/>
        <v>OfficeClgSetpt</v>
      </c>
      <c r="AI51" s="21" t="str">
        <f t="shared" si="5"/>
        <v>OfficeElevator</v>
      </c>
      <c r="AJ51" s="21" t="str">
        <f t="shared" si="5"/>
        <v>OfficeEscalator</v>
      </c>
      <c r="AK51" s="21" t="str">
        <f t="shared" si="5"/>
        <v>OfficeWtrHtrSetpt</v>
      </c>
      <c r="AL51" s="21">
        <f>'SpaceFuncData-Input'!Y49</f>
        <v>240</v>
      </c>
      <c r="AM51" s="21">
        <v>1</v>
      </c>
      <c r="AN51" s="21">
        <v>0</v>
      </c>
      <c r="AO51" s="21">
        <v>0</v>
      </c>
      <c r="AP51" s="216" t="s">
        <v>1050</v>
      </c>
      <c r="AQ51" s="21" t="s">
        <v>269</v>
      </c>
      <c r="AR51" s="21" t="str">
        <f t="shared" si="1"/>
        <v/>
      </c>
    </row>
    <row r="52" spans="2:44" x14ac:dyDescent="0.2">
      <c r="B52" s="21" t="str">
        <f>TRIM(LEFT('SpaceFuncData-Input'!$A50,IF(ISNUMBER(FIND(" (Note",'SpaceFuncData-Input'!$A50,1)),FIND(" (Note",'SpaceFuncData-Input'!$A50,1),99)))</f>
        <v>Office Area (Open plan office)</v>
      </c>
      <c r="C52" s="21" t="str">
        <f>TRIM('SpaceFuncData-Input'!B50)</f>
        <v>Office - Office space</v>
      </c>
      <c r="D52" s="21">
        <f>ROUND('SpaceFuncData-Input'!C50,2)</f>
        <v>10</v>
      </c>
      <c r="E52" s="21">
        <f>'SpaceFuncData-Input'!D50</f>
        <v>0.5</v>
      </c>
      <c r="F52" s="21">
        <f>'SpaceFuncData-Input'!E50</f>
        <v>250</v>
      </c>
      <c r="G52" s="21">
        <f>'SpaceFuncData-Input'!F50</f>
        <v>200</v>
      </c>
      <c r="H52" s="21">
        <f>'SpaceFuncData-Input'!G50</f>
        <v>1.5</v>
      </c>
      <c r="I52" s="21">
        <f>'SpaceFuncData-Input'!H50</f>
        <v>0.18</v>
      </c>
      <c r="J52" s="21" t="str">
        <f>'SpaceFuncData-Input'!I50</f>
        <v>Electric</v>
      </c>
      <c r="K52" s="21">
        <f>'SpaceFuncData-Input'!J50</f>
        <v>0.6</v>
      </c>
      <c r="L52" s="21" t="str">
        <f>'SpaceFuncData-Input'!K50</f>
        <v>Portable lighting for office areas (Note 6)</v>
      </c>
      <c r="M52" s="21">
        <f>'SpaceFuncData-Input'!L50</f>
        <v>0.2</v>
      </c>
      <c r="N52" s="21">
        <f>'SpaceFuncData-Input'!M50</f>
        <v>0</v>
      </c>
      <c r="O52" s="21">
        <f>'SpaceFuncData-Input'!N50</f>
        <v>0</v>
      </c>
      <c r="P52" s="159">
        <f>'SpaceFuncData-Input'!O50</f>
        <v>150</v>
      </c>
      <c r="Q52" s="159">
        <f>'SpaceFuncData-Input'!P50</f>
        <v>150</v>
      </c>
      <c r="R52" s="21">
        <f>'SpaceFuncData-Input'!Q50</f>
        <v>0</v>
      </c>
      <c r="S52" s="21">
        <f>'SpaceFuncData-Input'!R50</f>
        <v>0</v>
      </c>
      <c r="T52" s="159">
        <f>'SpaceFuncData-Input'!S50</f>
        <v>75</v>
      </c>
      <c r="U52" s="21">
        <f>'SpaceFuncData-Input'!T50</f>
        <v>500</v>
      </c>
      <c r="V52" s="21">
        <f>'SpaceFuncData-Input'!U50</f>
        <v>1</v>
      </c>
      <c r="W52" s="21">
        <f>'SpaceFuncData-Input'!V50</f>
        <v>4</v>
      </c>
      <c r="X52" s="21" t="str">
        <f>'SpaceFuncData-Input'!W50</f>
        <v>Office</v>
      </c>
      <c r="Y52" s="21" t="str">
        <f t="shared" si="5"/>
        <v>OfficeOccupancy</v>
      </c>
      <c r="Z52" s="21" t="str">
        <f t="shared" si="5"/>
        <v>OfficeReceptacle</v>
      </c>
      <c r="AA52" s="21" t="str">
        <f t="shared" si="5"/>
        <v>OfficeServiceHotWater</v>
      </c>
      <c r="AB52" s="21" t="str">
        <f t="shared" si="5"/>
        <v>OfficeLights</v>
      </c>
      <c r="AC52" s="21" t="str">
        <f t="shared" si="5"/>
        <v>OfficeGasEquip</v>
      </c>
      <c r="AD52" s="21" t="str">
        <f t="shared" si="5"/>
        <v>OfficeRefrigeration</v>
      </c>
      <c r="AE52" s="21" t="str">
        <f t="shared" si="5"/>
        <v>OfficeInfiltration</v>
      </c>
      <c r="AF52" s="21" t="str">
        <f t="shared" si="5"/>
        <v>OfficeHVACAvail</v>
      </c>
      <c r="AG52" s="21" t="str">
        <f t="shared" si="5"/>
        <v>OfficeHtgSetpt</v>
      </c>
      <c r="AH52" s="21" t="str">
        <f t="shared" si="5"/>
        <v>OfficeClgSetpt</v>
      </c>
      <c r="AI52" s="21" t="str">
        <f t="shared" si="5"/>
        <v>OfficeElevator</v>
      </c>
      <c r="AJ52" s="21" t="str">
        <f t="shared" si="5"/>
        <v>OfficeEscalator</v>
      </c>
      <c r="AK52" s="21" t="str">
        <f t="shared" si="5"/>
        <v>OfficeWtrHtrSetpt</v>
      </c>
      <c r="AL52" s="21">
        <f>'SpaceFuncData-Input'!Y50</f>
        <v>241</v>
      </c>
      <c r="AM52" s="21">
        <v>1</v>
      </c>
      <c r="AN52" s="21">
        <v>0</v>
      </c>
      <c r="AO52" s="21">
        <v>0</v>
      </c>
      <c r="AP52" s="216" t="s">
        <v>1094</v>
      </c>
      <c r="AQ52" s="21" t="s">
        <v>269</v>
      </c>
      <c r="AR52" s="21" t="str">
        <f t="shared" si="1"/>
        <v/>
      </c>
    </row>
    <row r="53" spans="2:44" x14ac:dyDescent="0.2">
      <c r="B53" s="21" t="str">
        <f>TRIM(LEFT('SpaceFuncData-Input'!$A51,IF(ISNUMBER(FIND(" (Note",'SpaceFuncData-Input'!$A51,1)),FIND(" (Note",'SpaceFuncData-Input'!$A51,1),99)))</f>
        <v>Parking Garage Area (Daylight Adaptation Zones)</v>
      </c>
      <c r="C53" s="21" t="str">
        <f>TRIM('SpaceFuncData-Input'!B51)</f>
        <v>Exhaust - Parking garages</v>
      </c>
      <c r="D53" s="21">
        <f>ROUND('SpaceFuncData-Input'!C51,2)</f>
        <v>5</v>
      </c>
      <c r="E53" s="21">
        <f>'SpaceFuncData-Input'!D51</f>
        <v>0.5</v>
      </c>
      <c r="F53" s="21">
        <f>'SpaceFuncData-Input'!E51</f>
        <v>250</v>
      </c>
      <c r="G53" s="21">
        <f>'SpaceFuncData-Input'!F51</f>
        <v>200</v>
      </c>
      <c r="H53" s="21">
        <f>'SpaceFuncData-Input'!G51</f>
        <v>0</v>
      </c>
      <c r="I53" s="21">
        <f>'SpaceFuncData-Input'!H51</f>
        <v>0</v>
      </c>
      <c r="J53" s="21" t="str">
        <f>'SpaceFuncData-Input'!I51</f>
        <v>Electric</v>
      </c>
      <c r="K53" s="21">
        <f>'SpaceFuncData-Input'!J51</f>
        <v>0.5</v>
      </c>
      <c r="L53" s="21">
        <f>'SpaceFuncData-Input'!K51</f>
        <v>0</v>
      </c>
      <c r="M53" s="21">
        <f>'SpaceFuncData-Input'!L51</f>
        <v>0</v>
      </c>
      <c r="N53" s="21">
        <f>'SpaceFuncData-Input'!M51</f>
        <v>0</v>
      </c>
      <c r="O53" s="21">
        <f>'SpaceFuncData-Input'!N51</f>
        <v>0</v>
      </c>
      <c r="P53" s="159">
        <f>'SpaceFuncData-Input'!O51</f>
        <v>8760</v>
      </c>
      <c r="Q53" s="159">
        <f>'SpaceFuncData-Input'!P51</f>
        <v>8760</v>
      </c>
      <c r="R53" s="21">
        <f>'SpaceFuncData-Input'!Q51</f>
        <v>0</v>
      </c>
      <c r="S53" s="21">
        <f>'SpaceFuncData-Input'!R51</f>
        <v>0</v>
      </c>
      <c r="T53" s="159">
        <f>'SpaceFuncData-Input'!S51</f>
        <v>10</v>
      </c>
      <c r="U53" s="21">
        <f>'SpaceFuncData-Input'!T51</f>
        <v>40</v>
      </c>
      <c r="V53" s="21">
        <f>'SpaceFuncData-Input'!U51</f>
        <v>1.5</v>
      </c>
      <c r="W53" s="21">
        <f>'SpaceFuncData-Input'!V51</f>
        <v>2</v>
      </c>
      <c r="X53" s="21" t="str">
        <f>'SpaceFuncData-Input'!W51</f>
        <v>Parking</v>
      </c>
      <c r="Y53" s="21" t="str">
        <f t="shared" si="5"/>
        <v>ParkingOccupancy</v>
      </c>
      <c r="Z53" s="21" t="str">
        <f t="shared" si="5"/>
        <v>ParkingReceptacle</v>
      </c>
      <c r="AA53" s="21" t="str">
        <f t="shared" si="5"/>
        <v>ParkingServiceHotWater</v>
      </c>
      <c r="AB53" s="21" t="str">
        <f t="shared" si="5"/>
        <v>ParkingLights</v>
      </c>
      <c r="AC53" s="21" t="str">
        <f t="shared" si="5"/>
        <v>ParkingGasEquip</v>
      </c>
      <c r="AD53" s="21" t="str">
        <f t="shared" si="5"/>
        <v>ParkingRefrigeration</v>
      </c>
      <c r="AE53" s="21" t="str">
        <f t="shared" si="5"/>
        <v>ParkingInfiltration</v>
      </c>
      <c r="AF53" s="21" t="str">
        <f t="shared" si="5"/>
        <v>ParkingHVACAvail</v>
      </c>
      <c r="AG53" s="21" t="str">
        <f t="shared" si="5"/>
        <v>ParkingHtgSetpt</v>
      </c>
      <c r="AH53" s="21" t="str">
        <f t="shared" si="5"/>
        <v>ParkingClgSetpt</v>
      </c>
      <c r="AI53" s="21" t="str">
        <f t="shared" si="5"/>
        <v>ParkingElevator</v>
      </c>
      <c r="AJ53" s="21" t="str">
        <f t="shared" si="5"/>
        <v>ParkingEscalator</v>
      </c>
      <c r="AK53" s="21" t="str">
        <f t="shared" si="5"/>
        <v>ParkingWtrHtrSetpt</v>
      </c>
      <c r="AL53" s="21">
        <f>'SpaceFuncData-Input'!Y51</f>
        <v>242</v>
      </c>
      <c r="AM53" s="21">
        <v>1</v>
      </c>
      <c r="AN53" s="21">
        <v>1</v>
      </c>
      <c r="AO53" s="21">
        <v>0</v>
      </c>
      <c r="AP53" s="216" t="s">
        <v>1095</v>
      </c>
      <c r="AQ53" s="21" t="s">
        <v>269</v>
      </c>
      <c r="AR53" s="21" t="str">
        <f t="shared" si="1"/>
        <v/>
      </c>
    </row>
    <row r="54" spans="2:44" x14ac:dyDescent="0.2">
      <c r="B54" s="21" t="str">
        <f>TRIM(LEFT('SpaceFuncData-Input'!$A52,IF(ISNUMBER(FIND(" (Note",'SpaceFuncData-Input'!$A52,1)),FIND(" (Note",'SpaceFuncData-Input'!$A52,1),99)))</f>
        <v>Parking Garage Area (Dedicated Ramps)</v>
      </c>
      <c r="C54" s="21" t="str">
        <f>TRIM('SpaceFuncData-Input'!B52)</f>
        <v>Exhaust - Parking garages</v>
      </c>
      <c r="D54" s="21">
        <f>ROUND('SpaceFuncData-Input'!C52,2)</f>
        <v>5</v>
      </c>
      <c r="E54" s="21">
        <f>'SpaceFuncData-Input'!D52</f>
        <v>0.5</v>
      </c>
      <c r="F54" s="21">
        <f>'SpaceFuncData-Input'!E52</f>
        <v>250</v>
      </c>
      <c r="G54" s="21">
        <f>'SpaceFuncData-Input'!F52</f>
        <v>200</v>
      </c>
      <c r="H54" s="21">
        <f>'SpaceFuncData-Input'!G52</f>
        <v>0</v>
      </c>
      <c r="I54" s="21">
        <f>'SpaceFuncData-Input'!H52</f>
        <v>0</v>
      </c>
      <c r="J54" s="21" t="str">
        <f>'SpaceFuncData-Input'!I52</f>
        <v>Electric</v>
      </c>
      <c r="K54" s="21">
        <f>'SpaceFuncData-Input'!J52</f>
        <v>0.25</v>
      </c>
      <c r="L54" s="21">
        <f>'SpaceFuncData-Input'!K52</f>
        <v>0</v>
      </c>
      <c r="M54" s="21">
        <f>'SpaceFuncData-Input'!L52</f>
        <v>0</v>
      </c>
      <c r="N54" s="21">
        <f>'SpaceFuncData-Input'!M52</f>
        <v>0</v>
      </c>
      <c r="O54" s="21">
        <f>'SpaceFuncData-Input'!N52</f>
        <v>0</v>
      </c>
      <c r="P54" s="159">
        <f>'SpaceFuncData-Input'!O52</f>
        <v>8760</v>
      </c>
      <c r="Q54" s="159">
        <f>'SpaceFuncData-Input'!P52</f>
        <v>8760</v>
      </c>
      <c r="R54" s="21">
        <f>'SpaceFuncData-Input'!Q52</f>
        <v>0</v>
      </c>
      <c r="S54" s="21">
        <f>'SpaceFuncData-Input'!R52</f>
        <v>0</v>
      </c>
      <c r="T54" s="159">
        <f>'SpaceFuncData-Input'!S52</f>
        <v>10</v>
      </c>
      <c r="U54" s="21">
        <f>'SpaceFuncData-Input'!T52</f>
        <v>40</v>
      </c>
      <c r="V54" s="21">
        <f>'SpaceFuncData-Input'!U52</f>
        <v>1.5</v>
      </c>
      <c r="W54" s="21">
        <f>'SpaceFuncData-Input'!V52</f>
        <v>2</v>
      </c>
      <c r="X54" s="21" t="str">
        <f>'SpaceFuncData-Input'!W52</f>
        <v>Parking</v>
      </c>
      <c r="Y54" s="21" t="str">
        <f t="shared" si="5"/>
        <v>ParkingOccupancy</v>
      </c>
      <c r="Z54" s="21" t="str">
        <f t="shared" si="5"/>
        <v>ParkingReceptacle</v>
      </c>
      <c r="AA54" s="21" t="str">
        <f t="shared" si="5"/>
        <v>ParkingServiceHotWater</v>
      </c>
      <c r="AB54" s="21" t="str">
        <f t="shared" si="5"/>
        <v>ParkingLights</v>
      </c>
      <c r="AC54" s="21" t="str">
        <f t="shared" si="5"/>
        <v>ParkingGasEquip</v>
      </c>
      <c r="AD54" s="21" t="str">
        <f t="shared" si="5"/>
        <v>ParkingRefrigeration</v>
      </c>
      <c r="AE54" s="21" t="str">
        <f t="shared" si="5"/>
        <v>ParkingInfiltration</v>
      </c>
      <c r="AF54" s="21" t="str">
        <f t="shared" si="5"/>
        <v>ParkingHVACAvail</v>
      </c>
      <c r="AG54" s="21" t="str">
        <f t="shared" si="5"/>
        <v>ParkingHtgSetpt</v>
      </c>
      <c r="AH54" s="21" t="str">
        <f t="shared" si="5"/>
        <v>ParkingClgSetpt</v>
      </c>
      <c r="AI54" s="21" t="str">
        <f t="shared" si="5"/>
        <v>ParkingElevator</v>
      </c>
      <c r="AJ54" s="21" t="str">
        <f t="shared" si="5"/>
        <v>ParkingEscalator</v>
      </c>
      <c r="AK54" s="21" t="str">
        <f t="shared" si="5"/>
        <v>ParkingWtrHtrSetpt</v>
      </c>
      <c r="AL54" s="21">
        <f>'SpaceFuncData-Input'!Y52</f>
        <v>243</v>
      </c>
      <c r="AM54" s="21">
        <v>1</v>
      </c>
      <c r="AN54" s="21">
        <v>1</v>
      </c>
      <c r="AO54" s="21">
        <v>0</v>
      </c>
      <c r="AP54" s="216" t="s">
        <v>1096</v>
      </c>
      <c r="AQ54" s="21" t="s">
        <v>269</v>
      </c>
      <c r="AR54" s="21" t="str">
        <f t="shared" si="1"/>
        <v/>
      </c>
    </row>
    <row r="55" spans="2:44" x14ac:dyDescent="0.2">
      <c r="B55" s="21" t="str">
        <f>TRIM(LEFT('SpaceFuncData-Input'!$A53,IF(ISNUMBER(FIND(" (Note",'SpaceFuncData-Input'!$A53,1)),FIND(" (Note",'SpaceFuncData-Input'!$A53,1),99)))</f>
        <v>Parking Garage Area (Parking Zone)</v>
      </c>
      <c r="C55" s="21" t="str">
        <f>TRIM('SpaceFuncData-Input'!B53)</f>
        <v>Exhaust - Parking garages</v>
      </c>
      <c r="D55" s="21">
        <f>ROUND('SpaceFuncData-Input'!C53,2)</f>
        <v>5</v>
      </c>
      <c r="E55" s="21">
        <f>'SpaceFuncData-Input'!D53</f>
        <v>0.5</v>
      </c>
      <c r="F55" s="21">
        <f>'SpaceFuncData-Input'!E53</f>
        <v>250</v>
      </c>
      <c r="G55" s="21">
        <f>'SpaceFuncData-Input'!F53</f>
        <v>200</v>
      </c>
      <c r="H55" s="21">
        <f>'SpaceFuncData-Input'!G53</f>
        <v>0</v>
      </c>
      <c r="I55" s="21">
        <f>'SpaceFuncData-Input'!H53</f>
        <v>0</v>
      </c>
      <c r="J55" s="21" t="str">
        <f>'SpaceFuncData-Input'!I53</f>
        <v>Electric</v>
      </c>
      <c r="K55" s="21">
        <f>'SpaceFuncData-Input'!J53</f>
        <v>0.1</v>
      </c>
      <c r="L55" s="21" t="str">
        <f>'SpaceFuncData-Input'!K53</f>
        <v>First ATM (W)</v>
      </c>
      <c r="M55" s="21">
        <f>'SpaceFuncData-Input'!L53</f>
        <v>100</v>
      </c>
      <c r="N55" s="21" t="str">
        <f>'SpaceFuncData-Input'!M53</f>
        <v>Additional ATM (50 W each)</v>
      </c>
      <c r="O55" s="21">
        <f>'SpaceFuncData-Input'!N53</f>
        <v>50</v>
      </c>
      <c r="P55" s="159">
        <f>'SpaceFuncData-Input'!O53</f>
        <v>8760</v>
      </c>
      <c r="Q55" s="159">
        <f>'SpaceFuncData-Input'!P53</f>
        <v>8760</v>
      </c>
      <c r="R55" s="21">
        <f>'SpaceFuncData-Input'!Q53</f>
        <v>0</v>
      </c>
      <c r="S55" s="21">
        <f>'SpaceFuncData-Input'!R53</f>
        <v>0</v>
      </c>
      <c r="T55" s="159">
        <f>'SpaceFuncData-Input'!S53</f>
        <v>10</v>
      </c>
      <c r="U55" s="21">
        <f>'SpaceFuncData-Input'!T53</f>
        <v>40</v>
      </c>
      <c r="V55" s="21">
        <f>'SpaceFuncData-Input'!U53</f>
        <v>1.5</v>
      </c>
      <c r="W55" s="21">
        <f>'SpaceFuncData-Input'!V53</f>
        <v>2</v>
      </c>
      <c r="X55" s="21" t="str">
        <f>'SpaceFuncData-Input'!W53</f>
        <v>Parking</v>
      </c>
      <c r="Y55" s="21" t="str">
        <f t="shared" ref="Y55:AK64" si="6">$X55&amp;Y$90</f>
        <v>ParkingOccupancy</v>
      </c>
      <c r="Z55" s="21" t="str">
        <f t="shared" si="6"/>
        <v>ParkingReceptacle</v>
      </c>
      <c r="AA55" s="21" t="str">
        <f t="shared" si="6"/>
        <v>ParkingServiceHotWater</v>
      </c>
      <c r="AB55" s="21" t="str">
        <f t="shared" si="6"/>
        <v>ParkingLights</v>
      </c>
      <c r="AC55" s="21" t="str">
        <f t="shared" si="6"/>
        <v>ParkingGasEquip</v>
      </c>
      <c r="AD55" s="21" t="str">
        <f t="shared" si="6"/>
        <v>ParkingRefrigeration</v>
      </c>
      <c r="AE55" s="21" t="str">
        <f t="shared" si="6"/>
        <v>ParkingInfiltration</v>
      </c>
      <c r="AF55" s="21" t="str">
        <f t="shared" si="6"/>
        <v>ParkingHVACAvail</v>
      </c>
      <c r="AG55" s="21" t="str">
        <f t="shared" si="6"/>
        <v>ParkingHtgSetpt</v>
      </c>
      <c r="AH55" s="21" t="str">
        <f t="shared" si="6"/>
        <v>ParkingClgSetpt</v>
      </c>
      <c r="AI55" s="21" t="str">
        <f t="shared" si="6"/>
        <v>ParkingElevator</v>
      </c>
      <c r="AJ55" s="21" t="str">
        <f t="shared" si="6"/>
        <v>ParkingEscalator</v>
      </c>
      <c r="AK55" s="21" t="str">
        <f t="shared" si="6"/>
        <v>ParkingWtrHtrSetpt</v>
      </c>
      <c r="AL55" s="21">
        <f>'SpaceFuncData-Input'!Y53</f>
        <v>244</v>
      </c>
      <c r="AM55" s="21">
        <v>1</v>
      </c>
      <c r="AN55" s="21">
        <v>1</v>
      </c>
      <c r="AO55" s="21">
        <v>0</v>
      </c>
      <c r="AP55" s="216" t="s">
        <v>1097</v>
      </c>
      <c r="AQ55" s="21" t="s">
        <v>269</v>
      </c>
      <c r="AR55" s="21" t="str">
        <f t="shared" si="1"/>
        <v/>
      </c>
    </row>
    <row r="56" spans="2:44" x14ac:dyDescent="0.2">
      <c r="B56" s="21" t="str">
        <f>TRIM(LEFT('SpaceFuncData-Input'!$A54,IF(ISNUMBER(FIND(" (Note",'SpaceFuncData-Input'!$A54,1)),FIND(" (Note",'SpaceFuncData-Input'!$A54,1),99)))</f>
        <v>Pharmacy Area</v>
      </c>
      <c r="C56" s="21" t="str">
        <f>TRIM('SpaceFuncData-Input'!B54)</f>
        <v>Misc - Pharmacy (preparation area)</v>
      </c>
      <c r="D56" s="21">
        <f>ROUND('SpaceFuncData-Input'!C54,2)</f>
        <v>10</v>
      </c>
      <c r="E56" s="21">
        <f>'SpaceFuncData-Input'!D54</f>
        <v>0.5</v>
      </c>
      <c r="F56" s="21">
        <f>'SpaceFuncData-Input'!E54</f>
        <v>250</v>
      </c>
      <c r="G56" s="21">
        <f>'SpaceFuncData-Input'!F54</f>
        <v>200</v>
      </c>
      <c r="H56" s="21">
        <f>'SpaceFuncData-Input'!G54</f>
        <v>5</v>
      </c>
      <c r="I56" s="21">
        <f>'SpaceFuncData-Input'!H54</f>
        <v>0.18</v>
      </c>
      <c r="J56" s="21" t="str">
        <f>'SpaceFuncData-Input'!I54</f>
        <v>Electric</v>
      </c>
      <c r="K56" s="21">
        <f>'SpaceFuncData-Input'!J54</f>
        <v>1.1000000000000001</v>
      </c>
      <c r="L56" s="21" t="str">
        <f>'SpaceFuncData-Input'!K54</f>
        <v>Specialized Task Work (Note 8)</v>
      </c>
      <c r="M56" s="21">
        <f>'SpaceFuncData-Input'!L54</f>
        <v>0.35</v>
      </c>
      <c r="N56" s="21">
        <f>'SpaceFuncData-Input'!M54</f>
        <v>0</v>
      </c>
      <c r="O56" s="21">
        <f>'SpaceFuncData-Input'!N54</f>
        <v>0</v>
      </c>
      <c r="P56" s="159">
        <f>'SpaceFuncData-Input'!O54</f>
        <v>150</v>
      </c>
      <c r="Q56" s="159">
        <f>'SpaceFuncData-Input'!P54</f>
        <v>150</v>
      </c>
      <c r="R56" s="21">
        <f>'SpaceFuncData-Input'!Q54</f>
        <v>0</v>
      </c>
      <c r="S56" s="21">
        <f>'SpaceFuncData-Input'!R54</f>
        <v>1</v>
      </c>
      <c r="T56" s="159">
        <f>'SpaceFuncData-Input'!S54</f>
        <v>100</v>
      </c>
      <c r="U56" s="21">
        <f>'SpaceFuncData-Input'!T54</f>
        <v>1000</v>
      </c>
      <c r="V56" s="21">
        <f>'SpaceFuncData-Input'!U54</f>
        <v>1.5</v>
      </c>
      <c r="W56" s="21">
        <f>'SpaceFuncData-Input'!V54</f>
        <v>2</v>
      </c>
      <c r="X56" s="21" t="str">
        <f>'SpaceFuncData-Input'!W54</f>
        <v>Retail</v>
      </c>
      <c r="Y56" s="21" t="str">
        <f t="shared" si="6"/>
        <v>RetailOccupancy</v>
      </c>
      <c r="Z56" s="21" t="str">
        <f t="shared" si="6"/>
        <v>RetailReceptacle</v>
      </c>
      <c r="AA56" s="21" t="str">
        <f t="shared" si="6"/>
        <v>RetailServiceHotWater</v>
      </c>
      <c r="AB56" s="21" t="str">
        <f t="shared" si="6"/>
        <v>RetailLights</v>
      </c>
      <c r="AC56" s="21" t="str">
        <f t="shared" si="6"/>
        <v>RetailGasEquip</v>
      </c>
      <c r="AD56" s="21" t="str">
        <f t="shared" si="6"/>
        <v>RetailRefrigeration</v>
      </c>
      <c r="AE56" s="21" t="str">
        <f t="shared" si="6"/>
        <v>RetailInfiltration</v>
      </c>
      <c r="AF56" s="21" t="str">
        <f t="shared" si="6"/>
        <v>RetailHVACAvail</v>
      </c>
      <c r="AG56" s="21" t="str">
        <f t="shared" si="6"/>
        <v>RetailHtgSetpt</v>
      </c>
      <c r="AH56" s="21" t="str">
        <f t="shared" si="6"/>
        <v>RetailClgSetpt</v>
      </c>
      <c r="AI56" s="21" t="str">
        <f t="shared" si="6"/>
        <v>RetailElevator</v>
      </c>
      <c r="AJ56" s="21" t="str">
        <f t="shared" si="6"/>
        <v>RetailEscalator</v>
      </c>
      <c r="AK56" s="21" t="str">
        <f t="shared" si="6"/>
        <v>RetailWtrHtrSetpt</v>
      </c>
      <c r="AL56" s="21">
        <f>'SpaceFuncData-Input'!Y54</f>
        <v>245</v>
      </c>
      <c r="AM56" s="21">
        <v>1</v>
      </c>
      <c r="AN56" s="21">
        <v>0</v>
      </c>
      <c r="AO56" s="21">
        <v>0</v>
      </c>
      <c r="AP56" s="216" t="s">
        <v>1098</v>
      </c>
      <c r="AQ56" s="21" t="s">
        <v>269</v>
      </c>
      <c r="AR56" s="21" t="str">
        <f t="shared" si="1"/>
        <v/>
      </c>
    </row>
    <row r="57" spans="2:44" x14ac:dyDescent="0.2">
      <c r="B57" s="21" t="str">
        <f>TRIM(LEFT('SpaceFuncData-Input'!$A55,IF(ISNUMBER(FIND(" (Note",'SpaceFuncData-Input'!$A55,1)),FIND(" (Note",'SpaceFuncData-Input'!$A55,1),99)))</f>
        <v>Religious Worship Area</v>
      </c>
      <c r="C57" s="21" t="str">
        <f>TRIM('SpaceFuncData-Input'!B55)</f>
        <v>Assembly - Places of religious worship</v>
      </c>
      <c r="D57" s="21">
        <f>ROUND('SpaceFuncData-Input'!C55,2)</f>
        <v>142.86000000000001</v>
      </c>
      <c r="E57" s="21">
        <f>'SpaceFuncData-Input'!D55</f>
        <v>0.5</v>
      </c>
      <c r="F57" s="21">
        <f>'SpaceFuncData-Input'!E55</f>
        <v>245</v>
      </c>
      <c r="G57" s="21">
        <f>'SpaceFuncData-Input'!F55</f>
        <v>105</v>
      </c>
      <c r="H57" s="21">
        <f>'SpaceFuncData-Input'!G55</f>
        <v>0.5</v>
      </c>
      <c r="I57" s="21">
        <f>'SpaceFuncData-Input'!H55</f>
        <v>0.09</v>
      </c>
      <c r="J57" s="21" t="str">
        <f>'SpaceFuncData-Input'!I55</f>
        <v>Electric</v>
      </c>
      <c r="K57" s="21">
        <f>'SpaceFuncData-Input'!J55</f>
        <v>0.95</v>
      </c>
      <c r="L57" s="21" t="str">
        <f>'SpaceFuncData-Input'!K55</f>
        <v>Ornamental</v>
      </c>
      <c r="M57" s="21">
        <f>'SpaceFuncData-Input'!L55</f>
        <v>0.3</v>
      </c>
      <c r="N57" s="21">
        <f>'SpaceFuncData-Input'!M55</f>
        <v>0</v>
      </c>
      <c r="O57" s="21">
        <f>'SpaceFuncData-Input'!N55</f>
        <v>0</v>
      </c>
      <c r="P57" s="159">
        <f>'SpaceFuncData-Input'!O55</f>
        <v>150</v>
      </c>
      <c r="Q57" s="159">
        <f>'SpaceFuncData-Input'!P55</f>
        <v>150</v>
      </c>
      <c r="R57" s="21">
        <f>'SpaceFuncData-Input'!Q55</f>
        <v>0</v>
      </c>
      <c r="S57" s="21">
        <f>'SpaceFuncData-Input'!R55</f>
        <v>0</v>
      </c>
      <c r="T57" s="159">
        <f>'SpaceFuncData-Input'!S55</f>
        <v>200</v>
      </c>
      <c r="U57" s="21">
        <f>'SpaceFuncData-Input'!T55</f>
        <v>1500</v>
      </c>
      <c r="V57" s="21">
        <f>'SpaceFuncData-Input'!U55</f>
        <v>1.5</v>
      </c>
      <c r="W57" s="21">
        <f>'SpaceFuncData-Input'!V55</f>
        <v>2</v>
      </c>
      <c r="X57" s="21" t="str">
        <f>'SpaceFuncData-Input'!W55</f>
        <v>Assembly</v>
      </c>
      <c r="Y57" s="21" t="str">
        <f t="shared" si="6"/>
        <v>AssemblyOccupancy</v>
      </c>
      <c r="Z57" s="21" t="str">
        <f t="shared" si="6"/>
        <v>AssemblyReceptacle</v>
      </c>
      <c r="AA57" s="21" t="str">
        <f t="shared" si="6"/>
        <v>AssemblyServiceHotWater</v>
      </c>
      <c r="AB57" s="21" t="str">
        <f t="shared" si="6"/>
        <v>AssemblyLights</v>
      </c>
      <c r="AC57" s="21" t="str">
        <f t="shared" si="6"/>
        <v>AssemblyGasEquip</v>
      </c>
      <c r="AD57" s="21" t="str">
        <f t="shared" si="6"/>
        <v>AssemblyRefrigeration</v>
      </c>
      <c r="AE57" s="21" t="str">
        <f t="shared" si="6"/>
        <v>AssemblyInfiltration</v>
      </c>
      <c r="AF57" s="21" t="str">
        <f t="shared" si="6"/>
        <v>AssemblyHVACAvail</v>
      </c>
      <c r="AG57" s="21" t="str">
        <f t="shared" si="6"/>
        <v>AssemblyHtgSetpt</v>
      </c>
      <c r="AH57" s="21" t="str">
        <f t="shared" si="6"/>
        <v>AssemblyClgSetpt</v>
      </c>
      <c r="AI57" s="21" t="str">
        <f t="shared" si="6"/>
        <v>AssemblyElevator</v>
      </c>
      <c r="AJ57" s="21" t="str">
        <f t="shared" si="6"/>
        <v>AssemblyEscalator</v>
      </c>
      <c r="AK57" s="21" t="str">
        <f t="shared" si="6"/>
        <v>AssemblyWtrHtrSetpt</v>
      </c>
      <c r="AL57" s="21">
        <f>'SpaceFuncData-Input'!Y55</f>
        <v>246</v>
      </c>
      <c r="AM57" s="21">
        <v>1</v>
      </c>
      <c r="AN57" s="21">
        <v>0</v>
      </c>
      <c r="AO57" s="21">
        <v>0</v>
      </c>
      <c r="AP57" s="216" t="s">
        <v>1099</v>
      </c>
      <c r="AQ57" s="21" t="s">
        <v>269</v>
      </c>
      <c r="AR57" s="21" t="str">
        <f t="shared" si="1"/>
        <v/>
      </c>
    </row>
    <row r="58" spans="2:44" x14ac:dyDescent="0.2">
      <c r="B58" s="21" t="str">
        <f>TRIM(LEFT('SpaceFuncData-Input'!$A56,IF(ISNUMBER(FIND(" (Note",'SpaceFuncData-Input'!$A56,1)),FIND(" (Note",'SpaceFuncData-Input'!$A56,1),99)))</f>
        <v>Restrooms</v>
      </c>
      <c r="C58" s="21" t="str">
        <f>TRIM('SpaceFuncData-Input'!B56)</f>
        <v>Exhaust - Toilets, public</v>
      </c>
      <c r="D58" s="21">
        <f>ROUND('SpaceFuncData-Input'!C56,2)</f>
        <v>10</v>
      </c>
      <c r="E58" s="21">
        <f>'SpaceFuncData-Input'!D56</f>
        <v>0.5</v>
      </c>
      <c r="F58" s="21">
        <f>'SpaceFuncData-Input'!E56</f>
        <v>250</v>
      </c>
      <c r="G58" s="21">
        <f>'SpaceFuncData-Input'!F56</f>
        <v>250</v>
      </c>
      <c r="H58" s="21">
        <f>'SpaceFuncData-Input'!G56</f>
        <v>0</v>
      </c>
      <c r="I58" s="21">
        <f>'SpaceFuncData-Input'!H56</f>
        <v>0</v>
      </c>
      <c r="J58" s="21" t="str">
        <f>'SpaceFuncData-Input'!I56</f>
        <v>Gas</v>
      </c>
      <c r="K58" s="21">
        <f>'SpaceFuncData-Input'!J56</f>
        <v>0.65</v>
      </c>
      <c r="L58" s="21" t="str">
        <f>'SpaceFuncData-Input'!K56</f>
        <v>Accent, display and feature (Note 3)</v>
      </c>
      <c r="M58" s="21">
        <f>'SpaceFuncData-Input'!L56</f>
        <v>0.2</v>
      </c>
      <c r="N58" s="21" t="str">
        <f>'SpaceFuncData-Input'!M56</f>
        <v>Decorative</v>
      </c>
      <c r="O58" s="21">
        <f>'SpaceFuncData-Input'!N56</f>
        <v>0.15</v>
      </c>
      <c r="P58" s="159">
        <f>'SpaceFuncData-Input'!O56</f>
        <v>8760</v>
      </c>
      <c r="Q58" s="159">
        <f>'SpaceFuncData-Input'!P56</f>
        <v>8760</v>
      </c>
      <c r="R58" s="21">
        <f>'SpaceFuncData-Input'!Q56</f>
        <v>0</v>
      </c>
      <c r="S58" s="21">
        <f>'SpaceFuncData-Input'!R56</f>
        <v>0</v>
      </c>
      <c r="T58" s="159">
        <f>'SpaceFuncData-Input'!S56</f>
        <v>50</v>
      </c>
      <c r="U58" s="21">
        <f>'SpaceFuncData-Input'!T56</f>
        <v>100</v>
      </c>
      <c r="V58" s="21">
        <f>'SpaceFuncData-Input'!U56</f>
        <v>1.5</v>
      </c>
      <c r="W58" s="21">
        <f>'SpaceFuncData-Input'!V56</f>
        <v>2</v>
      </c>
      <c r="X58" s="21" t="str">
        <f>'SpaceFuncData-Input'!W56</f>
        <v>Office</v>
      </c>
      <c r="Y58" s="21" t="str">
        <f t="shared" si="6"/>
        <v>OfficeOccupancy</v>
      </c>
      <c r="Z58" s="21" t="str">
        <f t="shared" si="6"/>
        <v>OfficeReceptacle</v>
      </c>
      <c r="AA58" s="21" t="str">
        <f t="shared" si="6"/>
        <v>OfficeServiceHotWater</v>
      </c>
      <c r="AB58" s="21" t="str">
        <f t="shared" si="6"/>
        <v>OfficeLights</v>
      </c>
      <c r="AC58" s="21" t="str">
        <f t="shared" si="6"/>
        <v>OfficeGasEquip</v>
      </c>
      <c r="AD58" s="21" t="str">
        <f t="shared" si="6"/>
        <v>OfficeRefrigeration</v>
      </c>
      <c r="AE58" s="21" t="str">
        <f t="shared" si="6"/>
        <v>OfficeInfiltration</v>
      </c>
      <c r="AF58" s="21" t="str">
        <f t="shared" si="6"/>
        <v>OfficeHVACAvail</v>
      </c>
      <c r="AG58" s="21" t="str">
        <f t="shared" si="6"/>
        <v>OfficeHtgSetpt</v>
      </c>
      <c r="AH58" s="21" t="str">
        <f t="shared" si="6"/>
        <v>OfficeClgSetpt</v>
      </c>
      <c r="AI58" s="21" t="str">
        <f t="shared" si="6"/>
        <v>OfficeElevator</v>
      </c>
      <c r="AJ58" s="21" t="str">
        <f t="shared" si="6"/>
        <v>OfficeEscalator</v>
      </c>
      <c r="AK58" s="21" t="str">
        <f t="shared" si="6"/>
        <v>OfficeWtrHtrSetpt</v>
      </c>
      <c r="AL58" s="21">
        <f>'SpaceFuncData-Input'!Y56</f>
        <v>247</v>
      </c>
      <c r="AM58" s="21">
        <v>1</v>
      </c>
      <c r="AN58" s="21">
        <v>1</v>
      </c>
      <c r="AO58" s="21">
        <v>0</v>
      </c>
      <c r="AP58" s="216" t="s">
        <v>1100</v>
      </c>
      <c r="AQ58" s="21" t="s">
        <v>269</v>
      </c>
      <c r="AR58" s="21" t="str">
        <f t="shared" si="1"/>
        <v/>
      </c>
    </row>
    <row r="59" spans="2:44" x14ac:dyDescent="0.2">
      <c r="B59" s="21" t="str">
        <f>TRIM(LEFT('SpaceFuncData-Input'!$A57,IF(ISNUMBER(FIND(" (Note",'SpaceFuncData-Input'!$A57,1)),FIND(" (Note",'SpaceFuncData-Input'!$A57,1),99)))</f>
        <v>Retail Sales Area (Fitting Room)</v>
      </c>
      <c r="C59" s="21" t="str">
        <f>TRIM('SpaceFuncData-Input'!B57)</f>
        <v>Retail - Sales</v>
      </c>
      <c r="D59" s="21">
        <f>ROUND('SpaceFuncData-Input'!C57,2)</f>
        <v>16.670000000000002</v>
      </c>
      <c r="E59" s="21">
        <f>'SpaceFuncData-Input'!D57</f>
        <v>0.5</v>
      </c>
      <c r="F59" s="21">
        <f>'SpaceFuncData-Input'!E57</f>
        <v>250</v>
      </c>
      <c r="G59" s="21">
        <f>'SpaceFuncData-Input'!F57</f>
        <v>200</v>
      </c>
      <c r="H59" s="21">
        <f>'SpaceFuncData-Input'!G57</f>
        <v>1</v>
      </c>
      <c r="I59" s="21">
        <f>'SpaceFuncData-Input'!H57</f>
        <v>0.18</v>
      </c>
      <c r="J59" s="21" t="str">
        <f>'SpaceFuncData-Input'!I57</f>
        <v>Electric</v>
      </c>
      <c r="K59" s="21">
        <f>'SpaceFuncData-Input'!J57</f>
        <v>0.6</v>
      </c>
      <c r="L59" s="21" t="str">
        <f>'SpaceFuncData-Input'!K57</f>
        <v>External Illuminated Mirror (Note5)</v>
      </c>
      <c r="M59" s="21">
        <f>'SpaceFuncData-Input'!L57</f>
        <v>40</v>
      </c>
      <c r="N59" s="21" t="str">
        <f>'SpaceFuncData-Input'!M57</f>
        <v>Internal Illuminated Mirror (Note 5)</v>
      </c>
      <c r="O59" s="21">
        <f>'SpaceFuncData-Input'!N57</f>
        <v>120</v>
      </c>
      <c r="P59" s="159">
        <f>'SpaceFuncData-Input'!O57</f>
        <v>150</v>
      </c>
      <c r="Q59" s="159">
        <f>'SpaceFuncData-Input'!P57</f>
        <v>150</v>
      </c>
      <c r="R59" s="21">
        <f>'SpaceFuncData-Input'!Q57</f>
        <v>0</v>
      </c>
      <c r="S59" s="21">
        <f>'SpaceFuncData-Input'!R57</f>
        <v>0</v>
      </c>
      <c r="T59" s="159">
        <f>'SpaceFuncData-Input'!S57</f>
        <v>100</v>
      </c>
      <c r="U59" s="21">
        <f>'SpaceFuncData-Input'!T57</f>
        <v>1000</v>
      </c>
      <c r="V59" s="21">
        <f>'SpaceFuncData-Input'!U57</f>
        <v>1.5</v>
      </c>
      <c r="W59" s="21">
        <f>'SpaceFuncData-Input'!V57</f>
        <v>2</v>
      </c>
      <c r="X59" s="21" t="str">
        <f>'SpaceFuncData-Input'!W57</f>
        <v>Retail</v>
      </c>
      <c r="Y59" s="21" t="str">
        <f t="shared" si="6"/>
        <v>RetailOccupancy</v>
      </c>
      <c r="Z59" s="21" t="str">
        <f t="shared" si="6"/>
        <v>RetailReceptacle</v>
      </c>
      <c r="AA59" s="21" t="str">
        <f t="shared" si="6"/>
        <v>RetailServiceHotWater</v>
      </c>
      <c r="AB59" s="21" t="str">
        <f t="shared" si="6"/>
        <v>RetailLights</v>
      </c>
      <c r="AC59" s="21" t="str">
        <f t="shared" si="6"/>
        <v>RetailGasEquip</v>
      </c>
      <c r="AD59" s="21" t="str">
        <f t="shared" si="6"/>
        <v>RetailRefrigeration</v>
      </c>
      <c r="AE59" s="21" t="str">
        <f t="shared" si="6"/>
        <v>RetailInfiltration</v>
      </c>
      <c r="AF59" s="21" t="str">
        <f t="shared" si="6"/>
        <v>RetailHVACAvail</v>
      </c>
      <c r="AG59" s="21" t="str">
        <f t="shared" si="6"/>
        <v>RetailHtgSetpt</v>
      </c>
      <c r="AH59" s="21" t="str">
        <f t="shared" si="6"/>
        <v>RetailClgSetpt</v>
      </c>
      <c r="AI59" s="21" t="str">
        <f t="shared" si="6"/>
        <v>RetailElevator</v>
      </c>
      <c r="AJ59" s="21" t="str">
        <f t="shared" si="6"/>
        <v>RetailEscalator</v>
      </c>
      <c r="AK59" s="21" t="str">
        <f t="shared" si="6"/>
        <v>RetailWtrHtrSetpt</v>
      </c>
      <c r="AL59" s="21">
        <f>'SpaceFuncData-Input'!Y57</f>
        <v>248</v>
      </c>
      <c r="AM59" s="21">
        <v>1</v>
      </c>
      <c r="AN59" s="21">
        <v>0</v>
      </c>
      <c r="AO59" s="21">
        <v>0</v>
      </c>
      <c r="AP59" s="216" t="s">
        <v>1101</v>
      </c>
      <c r="AQ59" s="21" t="s">
        <v>269</v>
      </c>
      <c r="AR59" s="21" t="str">
        <f t="shared" si="1"/>
        <v/>
      </c>
    </row>
    <row r="60" spans="2:44" x14ac:dyDescent="0.2">
      <c r="B60" s="21" t="str">
        <f>TRIM(LEFT('SpaceFuncData-Input'!$A58,IF(ISNUMBER(FIND(" (Note",'SpaceFuncData-Input'!$A58,1)),FIND(" (Note",'SpaceFuncData-Input'!$A58,1),99)))</f>
        <v>Retail Sales Area (Grocery Sales)</v>
      </c>
      <c r="C60" s="21" t="str">
        <f>TRIM('SpaceFuncData-Input'!B58)</f>
        <v>Retail - Supermarket</v>
      </c>
      <c r="D60" s="21">
        <f>ROUND('SpaceFuncData-Input'!C58,2)</f>
        <v>16.670000000000002</v>
      </c>
      <c r="E60" s="21">
        <f>'SpaceFuncData-Input'!D58</f>
        <v>0.5</v>
      </c>
      <c r="F60" s="21">
        <f>'SpaceFuncData-Input'!E58</f>
        <v>250</v>
      </c>
      <c r="G60" s="21">
        <f>'SpaceFuncData-Input'!F58</f>
        <v>200</v>
      </c>
      <c r="H60" s="21">
        <f>'SpaceFuncData-Input'!G58</f>
        <v>1</v>
      </c>
      <c r="I60" s="21">
        <f>'SpaceFuncData-Input'!H58</f>
        <v>0.18</v>
      </c>
      <c r="J60" s="21" t="str">
        <f>'SpaceFuncData-Input'!I58</f>
        <v>Gas</v>
      </c>
      <c r="K60" s="21">
        <f>'SpaceFuncData-Input'!J58</f>
        <v>1.05</v>
      </c>
      <c r="L60" s="21" t="str">
        <f>'SpaceFuncData-Input'!K58</f>
        <v>Accent, display and feature (Note 3)</v>
      </c>
      <c r="M60" s="21">
        <f>'SpaceFuncData-Input'!L58</f>
        <v>0.2</v>
      </c>
      <c r="N60" s="21" t="str">
        <f>'SpaceFuncData-Input'!M58</f>
        <v>Decorative</v>
      </c>
      <c r="O60" s="21">
        <f>'SpaceFuncData-Input'!N58</f>
        <v>0.15</v>
      </c>
      <c r="P60" s="159">
        <f>'SpaceFuncData-Input'!O58</f>
        <v>150</v>
      </c>
      <c r="Q60" s="159">
        <f>'SpaceFuncData-Input'!P58</f>
        <v>150</v>
      </c>
      <c r="R60" s="21">
        <f>'SpaceFuncData-Input'!Q58</f>
        <v>0</v>
      </c>
      <c r="S60" s="21">
        <f>'SpaceFuncData-Input'!R58</f>
        <v>5</v>
      </c>
      <c r="T60" s="159">
        <f>'SpaceFuncData-Input'!S58</f>
        <v>100</v>
      </c>
      <c r="U60" s="21">
        <f>'SpaceFuncData-Input'!T58</f>
        <v>1000</v>
      </c>
      <c r="V60" s="21">
        <f>'SpaceFuncData-Input'!U58</f>
        <v>1.5</v>
      </c>
      <c r="W60" s="21">
        <f>'SpaceFuncData-Input'!V58</f>
        <v>2</v>
      </c>
      <c r="X60" s="21" t="str">
        <f>'SpaceFuncData-Input'!W58</f>
        <v>Retail</v>
      </c>
      <c r="Y60" s="21" t="str">
        <f t="shared" si="6"/>
        <v>RetailOccupancy</v>
      </c>
      <c r="Z60" s="21" t="str">
        <f t="shared" si="6"/>
        <v>RetailReceptacle</v>
      </c>
      <c r="AA60" s="21" t="str">
        <f t="shared" si="6"/>
        <v>RetailServiceHotWater</v>
      </c>
      <c r="AB60" s="21" t="str">
        <f t="shared" si="6"/>
        <v>RetailLights</v>
      </c>
      <c r="AC60" s="21" t="str">
        <f t="shared" si="6"/>
        <v>RetailGasEquip</v>
      </c>
      <c r="AD60" s="21" t="str">
        <f t="shared" si="6"/>
        <v>RetailRefrigeration</v>
      </c>
      <c r="AE60" s="21" t="str">
        <f t="shared" si="6"/>
        <v>RetailInfiltration</v>
      </c>
      <c r="AF60" s="21" t="str">
        <f t="shared" si="6"/>
        <v>RetailHVACAvail</v>
      </c>
      <c r="AG60" s="21" t="str">
        <f t="shared" si="6"/>
        <v>RetailHtgSetpt</v>
      </c>
      <c r="AH60" s="21" t="str">
        <f t="shared" si="6"/>
        <v>RetailClgSetpt</v>
      </c>
      <c r="AI60" s="21" t="str">
        <f t="shared" si="6"/>
        <v>RetailElevator</v>
      </c>
      <c r="AJ60" s="21" t="str">
        <f t="shared" si="6"/>
        <v>RetailEscalator</v>
      </c>
      <c r="AK60" s="21" t="str">
        <f t="shared" si="6"/>
        <v>RetailWtrHtrSetpt</v>
      </c>
      <c r="AL60" s="21">
        <f>'SpaceFuncData-Input'!Y58</f>
        <v>249</v>
      </c>
      <c r="AM60" s="21">
        <v>1</v>
      </c>
      <c r="AN60" s="21">
        <v>0</v>
      </c>
      <c r="AO60" s="21">
        <v>0</v>
      </c>
      <c r="AP60" s="216" t="s">
        <v>1102</v>
      </c>
      <c r="AQ60" s="21" t="s">
        <v>269</v>
      </c>
      <c r="AR60" s="21" t="str">
        <f t="shared" si="1"/>
        <v/>
      </c>
    </row>
    <row r="61" spans="2:44" x14ac:dyDescent="0.2">
      <c r="B61" s="21" t="str">
        <f>TRIM(LEFT('SpaceFuncData-Input'!$A59,IF(ISNUMBER(FIND(" (Note",'SpaceFuncData-Input'!$A59,1)),FIND(" (Note",'SpaceFuncData-Input'!$A59,1),99)))</f>
        <v>Retail Sales Area (Retail Merchandise Sales)</v>
      </c>
      <c r="C61" s="21" t="str">
        <f>TRIM('SpaceFuncData-Input'!B59)</f>
        <v>Retail - Sales</v>
      </c>
      <c r="D61" s="21">
        <f>ROUND('SpaceFuncData-Input'!C59,2)</f>
        <v>16.670000000000002</v>
      </c>
      <c r="E61" s="21">
        <f>'SpaceFuncData-Input'!D59</f>
        <v>0.5</v>
      </c>
      <c r="F61" s="21">
        <f>'SpaceFuncData-Input'!E59</f>
        <v>250</v>
      </c>
      <c r="G61" s="21">
        <f>'SpaceFuncData-Input'!F59</f>
        <v>200</v>
      </c>
      <c r="H61" s="21">
        <f>'SpaceFuncData-Input'!G59</f>
        <v>1</v>
      </c>
      <c r="I61" s="21">
        <f>'SpaceFuncData-Input'!H59</f>
        <v>0.18</v>
      </c>
      <c r="J61" s="21" t="str">
        <f>'SpaceFuncData-Input'!I59</f>
        <v>Electric</v>
      </c>
      <c r="K61" s="21">
        <f>'SpaceFuncData-Input'!J59</f>
        <v>1</v>
      </c>
      <c r="L61" s="21" t="str">
        <f>'SpaceFuncData-Input'!K59</f>
        <v>Accent, display and feature (Note 3)</v>
      </c>
      <c r="M61" s="21">
        <f>'SpaceFuncData-Input'!L59</f>
        <v>0.2</v>
      </c>
      <c r="N61" s="21" t="str">
        <f>'SpaceFuncData-Input'!M59</f>
        <v>Decorative</v>
      </c>
      <c r="O61" s="21">
        <f>'SpaceFuncData-Input'!N59</f>
        <v>0.15</v>
      </c>
      <c r="P61" s="159">
        <f>'SpaceFuncData-Input'!O59</f>
        <v>150</v>
      </c>
      <c r="Q61" s="159">
        <f>'SpaceFuncData-Input'!P59</f>
        <v>150</v>
      </c>
      <c r="R61" s="21">
        <f>'SpaceFuncData-Input'!Q59</f>
        <v>0</v>
      </c>
      <c r="S61" s="21">
        <f>'SpaceFuncData-Input'!R59</f>
        <v>0</v>
      </c>
      <c r="T61" s="159">
        <f>'SpaceFuncData-Input'!S59</f>
        <v>100</v>
      </c>
      <c r="U61" s="21">
        <f>'SpaceFuncData-Input'!T59</f>
        <v>1000</v>
      </c>
      <c r="V61" s="21">
        <f>'SpaceFuncData-Input'!U59</f>
        <v>1.5</v>
      </c>
      <c r="W61" s="21">
        <f>'SpaceFuncData-Input'!V59</f>
        <v>2</v>
      </c>
      <c r="X61" s="21" t="str">
        <f>'SpaceFuncData-Input'!W59</f>
        <v>Retail</v>
      </c>
      <c r="Y61" s="21" t="str">
        <f t="shared" si="6"/>
        <v>RetailOccupancy</v>
      </c>
      <c r="Z61" s="21" t="str">
        <f t="shared" si="6"/>
        <v>RetailReceptacle</v>
      </c>
      <c r="AA61" s="21" t="str">
        <f t="shared" si="6"/>
        <v>RetailServiceHotWater</v>
      </c>
      <c r="AB61" s="21" t="str">
        <f t="shared" si="6"/>
        <v>RetailLights</v>
      </c>
      <c r="AC61" s="21" t="str">
        <f t="shared" si="6"/>
        <v>RetailGasEquip</v>
      </c>
      <c r="AD61" s="21" t="str">
        <f t="shared" si="6"/>
        <v>RetailRefrigeration</v>
      </c>
      <c r="AE61" s="21" t="str">
        <f t="shared" si="6"/>
        <v>RetailInfiltration</v>
      </c>
      <c r="AF61" s="21" t="str">
        <f t="shared" si="6"/>
        <v>RetailHVACAvail</v>
      </c>
      <c r="AG61" s="21" t="str">
        <f t="shared" si="6"/>
        <v>RetailHtgSetpt</v>
      </c>
      <c r="AH61" s="21" t="str">
        <f t="shared" si="6"/>
        <v>RetailClgSetpt</v>
      </c>
      <c r="AI61" s="21" t="str">
        <f t="shared" si="6"/>
        <v>RetailElevator</v>
      </c>
      <c r="AJ61" s="21" t="str">
        <f t="shared" si="6"/>
        <v>RetailEscalator</v>
      </c>
      <c r="AK61" s="21" t="str">
        <f t="shared" si="6"/>
        <v>RetailWtrHtrSetpt</v>
      </c>
      <c r="AL61" s="21">
        <f>'SpaceFuncData-Input'!Y59</f>
        <v>250</v>
      </c>
      <c r="AM61" s="21">
        <v>1</v>
      </c>
      <c r="AN61" s="21">
        <v>0</v>
      </c>
      <c r="AO61" s="21">
        <v>0</v>
      </c>
      <c r="AP61" s="216" t="s">
        <v>1103</v>
      </c>
      <c r="AQ61" s="21" t="s">
        <v>269</v>
      </c>
      <c r="AR61" s="21" t="str">
        <f t="shared" si="1"/>
        <v/>
      </c>
    </row>
    <row r="62" spans="2:44" x14ac:dyDescent="0.2">
      <c r="B62" s="21" t="str">
        <f>TRIM(LEFT('SpaceFuncData-Input'!$A60,IF(ISNUMBER(FIND(" (Note",'SpaceFuncData-Input'!$A60,1)),FIND(" (Note",'SpaceFuncData-Input'!$A60,1),99)))</f>
        <v>Scientific Laboratory Area</v>
      </c>
      <c r="C62" s="21" t="str">
        <f>TRIM('SpaceFuncData-Input'!B60)</f>
        <v>Education - University/college laboratories</v>
      </c>
      <c r="D62" s="21">
        <f>ROUND('SpaceFuncData-Input'!C60,2)</f>
        <v>10</v>
      </c>
      <c r="E62" s="21">
        <f>'SpaceFuncData-Input'!D60</f>
        <v>0.5</v>
      </c>
      <c r="F62" s="21">
        <f>'SpaceFuncData-Input'!E60</f>
        <v>250</v>
      </c>
      <c r="G62" s="21">
        <f>'SpaceFuncData-Input'!F60</f>
        <v>200</v>
      </c>
      <c r="H62" s="21">
        <f>'SpaceFuncData-Input'!G60</f>
        <v>2</v>
      </c>
      <c r="I62" s="21">
        <f>'SpaceFuncData-Input'!H60</f>
        <v>0.18</v>
      </c>
      <c r="J62" s="21" t="str">
        <f>'SpaceFuncData-Input'!I60</f>
        <v>Gas</v>
      </c>
      <c r="K62" s="21">
        <f>'SpaceFuncData-Input'!J60</f>
        <v>1</v>
      </c>
      <c r="L62" s="21" t="str">
        <f>'SpaceFuncData-Input'!K60</f>
        <v>Specialized Task Work (Note 8)</v>
      </c>
      <c r="M62" s="21">
        <f>'SpaceFuncData-Input'!L60</f>
        <v>0.35</v>
      </c>
      <c r="N62" s="21">
        <f>'SpaceFuncData-Input'!M60</f>
        <v>0</v>
      </c>
      <c r="O62" s="21">
        <f>'SpaceFuncData-Input'!N60</f>
        <v>0</v>
      </c>
      <c r="P62" s="159">
        <f>'SpaceFuncData-Input'!O60</f>
        <v>150</v>
      </c>
      <c r="Q62" s="159">
        <f>'SpaceFuncData-Input'!P60</f>
        <v>150</v>
      </c>
      <c r="R62" s="21">
        <f>'SpaceFuncData-Input'!Q60</f>
        <v>12.692640000000001</v>
      </c>
      <c r="S62" s="21">
        <f>'SpaceFuncData-Input'!R60</f>
        <v>0.28000000000000003</v>
      </c>
      <c r="T62" s="159">
        <f>'SpaceFuncData-Input'!S60</f>
        <v>500</v>
      </c>
      <c r="U62" s="21">
        <f>'SpaceFuncData-Input'!T60</f>
        <v>1000</v>
      </c>
      <c r="V62" s="21">
        <f>'SpaceFuncData-Input'!U60</f>
        <v>1.5</v>
      </c>
      <c r="W62" s="21">
        <f>'SpaceFuncData-Input'!V60</f>
        <v>2</v>
      </c>
      <c r="X62" s="21" t="str">
        <f>'SpaceFuncData-Input'!W60</f>
        <v>Laboratory</v>
      </c>
      <c r="Y62" s="21" t="str">
        <f t="shared" si="6"/>
        <v>LaboratoryOccupancy</v>
      </c>
      <c r="Z62" s="21" t="str">
        <f t="shared" si="6"/>
        <v>LaboratoryReceptacle</v>
      </c>
      <c r="AA62" s="21" t="str">
        <f t="shared" si="6"/>
        <v>LaboratoryServiceHotWater</v>
      </c>
      <c r="AB62" s="21" t="str">
        <f t="shared" si="6"/>
        <v>LaboratoryLights</v>
      </c>
      <c r="AC62" s="21" t="str">
        <f t="shared" si="6"/>
        <v>LaboratoryGasEquip</v>
      </c>
      <c r="AD62" s="21" t="str">
        <f t="shared" si="6"/>
        <v>LaboratoryRefrigeration</v>
      </c>
      <c r="AE62" s="21" t="str">
        <f t="shared" si="6"/>
        <v>LaboratoryInfiltration</v>
      </c>
      <c r="AF62" s="21" t="str">
        <f t="shared" si="6"/>
        <v>LaboratoryHVACAvail</v>
      </c>
      <c r="AG62" s="21" t="str">
        <f t="shared" si="6"/>
        <v>LaboratoryHtgSetpt</v>
      </c>
      <c r="AH62" s="21" t="str">
        <f t="shared" si="6"/>
        <v>LaboratoryClgSetpt</v>
      </c>
      <c r="AI62" s="21" t="str">
        <f t="shared" si="6"/>
        <v>LaboratoryElevator</v>
      </c>
      <c r="AJ62" s="21" t="str">
        <f t="shared" si="6"/>
        <v>LaboratoryEscalator</v>
      </c>
      <c r="AK62" s="21" t="str">
        <f t="shared" si="6"/>
        <v>LaboratoryWtrHtrSetpt</v>
      </c>
      <c r="AL62" s="21">
        <f>'SpaceFuncData-Input'!Y60</f>
        <v>251</v>
      </c>
      <c r="AM62" s="21">
        <v>1</v>
      </c>
      <c r="AN62" s="21">
        <v>1</v>
      </c>
      <c r="AO62" s="21">
        <v>0</v>
      </c>
      <c r="AP62" s="216" t="s">
        <v>1104</v>
      </c>
      <c r="AQ62" s="21" t="s">
        <v>269</v>
      </c>
      <c r="AR62" s="21" t="str">
        <f t="shared" si="1"/>
        <v/>
      </c>
    </row>
    <row r="63" spans="2:44" x14ac:dyDescent="0.2">
      <c r="B63" s="21" t="str">
        <f>TRIM(LEFT('SpaceFuncData-Input'!$A61,IF(ISNUMBER(FIND(" (Note",'SpaceFuncData-Input'!$A61,1)),FIND(" (Note",'SpaceFuncData-Input'!$A61,1),99)))</f>
        <v>Sports Arena - Playing Area (&gt; 5,000 Spectators)</v>
      </c>
      <c r="C63" s="21" t="str">
        <f>TRIM('SpaceFuncData-Input'!B61)</f>
        <v>Sports/Entertainment - Gym, sports arena (play area)</v>
      </c>
      <c r="D63" s="21">
        <f>ROUND('SpaceFuncData-Input'!C61,2)</f>
        <v>80</v>
      </c>
      <c r="E63" s="21">
        <f>'SpaceFuncData-Input'!D61</f>
        <v>0.5</v>
      </c>
      <c r="F63" s="21">
        <f>'SpaceFuncData-Input'!E61</f>
        <v>255</v>
      </c>
      <c r="G63" s="21">
        <f>'SpaceFuncData-Input'!F61</f>
        <v>875</v>
      </c>
      <c r="H63" s="21">
        <f>'SpaceFuncData-Input'!G61</f>
        <v>0.5</v>
      </c>
      <c r="I63" s="21">
        <f>'SpaceFuncData-Input'!H61</f>
        <v>0.18</v>
      </c>
      <c r="J63" s="21" t="str">
        <f>'SpaceFuncData-Input'!I61</f>
        <v>Gas</v>
      </c>
      <c r="K63" s="21">
        <f>'SpaceFuncData-Input'!J61</f>
        <v>2.25</v>
      </c>
      <c r="L63" s="21">
        <f>'SpaceFuncData-Input'!K61</f>
        <v>0</v>
      </c>
      <c r="M63" s="21">
        <f>'SpaceFuncData-Input'!L61</f>
        <v>0</v>
      </c>
      <c r="N63" s="21">
        <f>'SpaceFuncData-Input'!M61</f>
        <v>0</v>
      </c>
      <c r="O63" s="21">
        <f>'SpaceFuncData-Input'!N61</f>
        <v>0</v>
      </c>
      <c r="P63" s="159">
        <f>'SpaceFuncData-Input'!O61</f>
        <v>150</v>
      </c>
      <c r="Q63" s="159">
        <f>'SpaceFuncData-Input'!P61</f>
        <v>150</v>
      </c>
      <c r="R63" s="21">
        <f>'SpaceFuncData-Input'!Q61</f>
        <v>0</v>
      </c>
      <c r="S63" s="21">
        <f>'SpaceFuncData-Input'!R61</f>
        <v>0</v>
      </c>
      <c r="T63" s="159">
        <f>'SpaceFuncData-Input'!S61</f>
        <v>150</v>
      </c>
      <c r="U63" s="21">
        <f>'SpaceFuncData-Input'!T61</f>
        <v>400</v>
      </c>
      <c r="V63" s="21">
        <f>'SpaceFuncData-Input'!U61</f>
        <v>1.5</v>
      </c>
      <c r="W63" s="21">
        <f>'SpaceFuncData-Input'!V61</f>
        <v>2</v>
      </c>
      <c r="X63" s="21" t="str">
        <f>'SpaceFuncData-Input'!W61</f>
        <v>Retail</v>
      </c>
      <c r="Y63" s="21" t="str">
        <f t="shared" si="6"/>
        <v>RetailOccupancy</v>
      </c>
      <c r="Z63" s="21" t="str">
        <f t="shared" si="6"/>
        <v>RetailReceptacle</v>
      </c>
      <c r="AA63" s="21" t="str">
        <f t="shared" si="6"/>
        <v>RetailServiceHotWater</v>
      </c>
      <c r="AB63" s="21" t="str">
        <f t="shared" si="6"/>
        <v>RetailLights</v>
      </c>
      <c r="AC63" s="21" t="str">
        <f t="shared" si="6"/>
        <v>RetailGasEquip</v>
      </c>
      <c r="AD63" s="21" t="str">
        <f t="shared" si="6"/>
        <v>RetailRefrigeration</v>
      </c>
      <c r="AE63" s="21" t="str">
        <f t="shared" si="6"/>
        <v>RetailInfiltration</v>
      </c>
      <c r="AF63" s="21" t="str">
        <f t="shared" si="6"/>
        <v>RetailHVACAvail</v>
      </c>
      <c r="AG63" s="21" t="str">
        <f t="shared" si="6"/>
        <v>RetailHtgSetpt</v>
      </c>
      <c r="AH63" s="21" t="str">
        <f t="shared" si="6"/>
        <v>RetailClgSetpt</v>
      </c>
      <c r="AI63" s="21" t="str">
        <f t="shared" si="6"/>
        <v>RetailElevator</v>
      </c>
      <c r="AJ63" s="21" t="str">
        <f t="shared" si="6"/>
        <v>RetailEscalator</v>
      </c>
      <c r="AK63" s="21" t="str">
        <f t="shared" si="6"/>
        <v>RetailWtrHtrSetpt</v>
      </c>
      <c r="AL63" s="21">
        <f>'SpaceFuncData-Input'!Y61</f>
        <v>252</v>
      </c>
      <c r="AM63" s="21">
        <v>0</v>
      </c>
      <c r="AN63" s="21">
        <v>0</v>
      </c>
      <c r="AO63" s="21">
        <v>0</v>
      </c>
      <c r="AP63" s="216" t="s">
        <v>1105</v>
      </c>
      <c r="AQ63" s="21" t="s">
        <v>269</v>
      </c>
      <c r="AR63" s="21" t="str">
        <f t="shared" si="1"/>
        <v>Sports Arena - Playing Area (&gt; 5,000 Spectators)</v>
      </c>
    </row>
    <row r="64" spans="2:44" x14ac:dyDescent="0.2">
      <c r="B64" s="21" t="str">
        <f>TRIM(LEFT('SpaceFuncData-Input'!$A62,IF(ISNUMBER(FIND(" (Note",'SpaceFuncData-Input'!$A62,1)),FIND(" (Note",'SpaceFuncData-Input'!$A62,1),99)))</f>
        <v>Sports Arena - Playing Area (2,000 - 5,000 Spectators)</v>
      </c>
      <c r="C64" s="21" t="str">
        <f>TRIM('SpaceFuncData-Input'!B62)</f>
        <v>Sports/Entertainment - Gym, sports arena (play area)</v>
      </c>
      <c r="D64" s="21">
        <f>ROUND('SpaceFuncData-Input'!C62,2)</f>
        <v>66.67</v>
      </c>
      <c r="E64" s="21">
        <f>'SpaceFuncData-Input'!D62</f>
        <v>0.5</v>
      </c>
      <c r="F64" s="21">
        <f>'SpaceFuncData-Input'!E62</f>
        <v>255</v>
      </c>
      <c r="G64" s="21">
        <f>'SpaceFuncData-Input'!F62</f>
        <v>875</v>
      </c>
      <c r="H64" s="21">
        <f>'SpaceFuncData-Input'!G62</f>
        <v>0.5</v>
      </c>
      <c r="I64" s="21">
        <f>'SpaceFuncData-Input'!H62</f>
        <v>0.18</v>
      </c>
      <c r="J64" s="21" t="str">
        <f>'SpaceFuncData-Input'!I62</f>
        <v>Gas</v>
      </c>
      <c r="K64" s="21">
        <f>'SpaceFuncData-Input'!J62</f>
        <v>1.45</v>
      </c>
      <c r="L64" s="21">
        <f>'SpaceFuncData-Input'!K62</f>
        <v>0</v>
      </c>
      <c r="M64" s="21">
        <f>'SpaceFuncData-Input'!L62</f>
        <v>0</v>
      </c>
      <c r="N64" s="21">
        <f>'SpaceFuncData-Input'!M62</f>
        <v>0</v>
      </c>
      <c r="O64" s="21">
        <f>'SpaceFuncData-Input'!N62</f>
        <v>0</v>
      </c>
      <c r="P64" s="159">
        <f>'SpaceFuncData-Input'!O62</f>
        <v>150</v>
      </c>
      <c r="Q64" s="159">
        <f>'SpaceFuncData-Input'!P62</f>
        <v>150</v>
      </c>
      <c r="R64" s="21">
        <f>'SpaceFuncData-Input'!Q62</f>
        <v>0</v>
      </c>
      <c r="S64" s="21">
        <f>'SpaceFuncData-Input'!R62</f>
        <v>0</v>
      </c>
      <c r="T64" s="159">
        <f>'SpaceFuncData-Input'!S62</f>
        <v>150</v>
      </c>
      <c r="U64" s="21">
        <f>'SpaceFuncData-Input'!T62</f>
        <v>400</v>
      </c>
      <c r="V64" s="21">
        <f>'SpaceFuncData-Input'!U62</f>
        <v>1.5</v>
      </c>
      <c r="W64" s="21">
        <f>'SpaceFuncData-Input'!V62</f>
        <v>2</v>
      </c>
      <c r="X64" s="21" t="str">
        <f>'SpaceFuncData-Input'!W62</f>
        <v>Retail</v>
      </c>
      <c r="Y64" s="21" t="str">
        <f t="shared" si="6"/>
        <v>RetailOccupancy</v>
      </c>
      <c r="Z64" s="21" t="str">
        <f t="shared" si="6"/>
        <v>RetailReceptacle</v>
      </c>
      <c r="AA64" s="21" t="str">
        <f t="shared" si="6"/>
        <v>RetailServiceHotWater</v>
      </c>
      <c r="AB64" s="21" t="str">
        <f t="shared" si="6"/>
        <v>RetailLights</v>
      </c>
      <c r="AC64" s="21" t="str">
        <f t="shared" si="6"/>
        <v>RetailGasEquip</v>
      </c>
      <c r="AD64" s="21" t="str">
        <f t="shared" si="6"/>
        <v>RetailRefrigeration</v>
      </c>
      <c r="AE64" s="21" t="str">
        <f t="shared" si="6"/>
        <v>RetailInfiltration</v>
      </c>
      <c r="AF64" s="21" t="str">
        <f t="shared" si="6"/>
        <v>RetailHVACAvail</v>
      </c>
      <c r="AG64" s="21" t="str">
        <f t="shared" si="6"/>
        <v>RetailHtgSetpt</v>
      </c>
      <c r="AH64" s="21" t="str">
        <f t="shared" si="6"/>
        <v>RetailClgSetpt</v>
      </c>
      <c r="AI64" s="21" t="str">
        <f t="shared" si="6"/>
        <v>RetailElevator</v>
      </c>
      <c r="AJ64" s="21" t="str">
        <f t="shared" si="6"/>
        <v>RetailEscalator</v>
      </c>
      <c r="AK64" s="21" t="str">
        <f t="shared" si="6"/>
        <v>RetailWtrHtrSetpt</v>
      </c>
      <c r="AL64" s="21">
        <f>'SpaceFuncData-Input'!Y62</f>
        <v>253</v>
      </c>
      <c r="AM64" s="21">
        <v>0</v>
      </c>
      <c r="AN64" s="21">
        <v>0</v>
      </c>
      <c r="AO64" s="21">
        <v>0</v>
      </c>
      <c r="AP64" s="216" t="s">
        <v>1107</v>
      </c>
      <c r="AQ64" s="21" t="s">
        <v>269</v>
      </c>
      <c r="AR64" s="21" t="str">
        <f t="shared" si="1"/>
        <v>Sports Arena - Playing Area (2,000 - 5,000 Spectators)</v>
      </c>
    </row>
    <row r="65" spans="2:44" x14ac:dyDescent="0.2">
      <c r="B65" s="21" t="str">
        <f>TRIM(LEFT('SpaceFuncData-Input'!$A63,IF(ISNUMBER(FIND(" (Note",'SpaceFuncData-Input'!$A63,1)),FIND(" (Note",'SpaceFuncData-Input'!$A63,1),99)))</f>
        <v>Sports Arena - Playing Area (&lt; 2,000 Spectators)</v>
      </c>
      <c r="C65" s="21" t="str">
        <f>TRIM('SpaceFuncData-Input'!B63)</f>
        <v>Sports/Entertainment - Gym, sports arena (play area)</v>
      </c>
      <c r="D65" s="21">
        <f>ROUND('SpaceFuncData-Input'!C63,2)</f>
        <v>50</v>
      </c>
      <c r="E65" s="21">
        <f>'SpaceFuncData-Input'!D63</f>
        <v>0.5</v>
      </c>
      <c r="F65" s="21">
        <f>'SpaceFuncData-Input'!E63</f>
        <v>255</v>
      </c>
      <c r="G65" s="21">
        <f>'SpaceFuncData-Input'!F63</f>
        <v>875</v>
      </c>
      <c r="H65" s="21">
        <f>'SpaceFuncData-Input'!G63</f>
        <v>0.5</v>
      </c>
      <c r="I65" s="21">
        <f>'SpaceFuncData-Input'!H63</f>
        <v>0.18</v>
      </c>
      <c r="J65" s="21" t="str">
        <f>'SpaceFuncData-Input'!I63</f>
        <v>Gas</v>
      </c>
      <c r="K65" s="21">
        <f>'SpaceFuncData-Input'!J63</f>
        <v>1.1000000000000001</v>
      </c>
      <c r="L65" s="21">
        <f>'SpaceFuncData-Input'!K63</f>
        <v>0</v>
      </c>
      <c r="M65" s="21">
        <f>'SpaceFuncData-Input'!L63</f>
        <v>0</v>
      </c>
      <c r="N65" s="21">
        <f>'SpaceFuncData-Input'!M63</f>
        <v>0</v>
      </c>
      <c r="O65" s="21">
        <f>'SpaceFuncData-Input'!N63</f>
        <v>0</v>
      </c>
      <c r="P65" s="159">
        <f>'SpaceFuncData-Input'!O63</f>
        <v>150</v>
      </c>
      <c r="Q65" s="159">
        <f>'SpaceFuncData-Input'!P63</f>
        <v>150</v>
      </c>
      <c r="R65" s="21">
        <f>'SpaceFuncData-Input'!Q63</f>
        <v>0</v>
      </c>
      <c r="S65" s="21">
        <f>'SpaceFuncData-Input'!R63</f>
        <v>0</v>
      </c>
      <c r="T65" s="159">
        <f>'SpaceFuncData-Input'!S63</f>
        <v>150</v>
      </c>
      <c r="U65" s="21">
        <f>'SpaceFuncData-Input'!T63</f>
        <v>400</v>
      </c>
      <c r="V65" s="21">
        <f>'SpaceFuncData-Input'!U63</f>
        <v>1.5</v>
      </c>
      <c r="W65" s="21">
        <f>'SpaceFuncData-Input'!V63</f>
        <v>2</v>
      </c>
      <c r="X65" s="21" t="str">
        <f>'SpaceFuncData-Input'!W63</f>
        <v>Retail</v>
      </c>
      <c r="Y65" s="21" t="str">
        <f t="shared" ref="Y65:AK74" si="7">$X65&amp;Y$90</f>
        <v>RetailOccupancy</v>
      </c>
      <c r="Z65" s="21" t="str">
        <f t="shared" si="7"/>
        <v>RetailReceptacle</v>
      </c>
      <c r="AA65" s="21" t="str">
        <f t="shared" si="7"/>
        <v>RetailServiceHotWater</v>
      </c>
      <c r="AB65" s="21" t="str">
        <f t="shared" si="7"/>
        <v>RetailLights</v>
      </c>
      <c r="AC65" s="21" t="str">
        <f t="shared" si="7"/>
        <v>RetailGasEquip</v>
      </c>
      <c r="AD65" s="21" t="str">
        <f t="shared" si="7"/>
        <v>RetailRefrigeration</v>
      </c>
      <c r="AE65" s="21" t="str">
        <f t="shared" si="7"/>
        <v>RetailInfiltration</v>
      </c>
      <c r="AF65" s="21" t="str">
        <f t="shared" si="7"/>
        <v>RetailHVACAvail</v>
      </c>
      <c r="AG65" s="21" t="str">
        <f t="shared" si="7"/>
        <v>RetailHtgSetpt</v>
      </c>
      <c r="AH65" s="21" t="str">
        <f t="shared" si="7"/>
        <v>RetailClgSetpt</v>
      </c>
      <c r="AI65" s="21" t="str">
        <f t="shared" si="7"/>
        <v>RetailElevator</v>
      </c>
      <c r="AJ65" s="21" t="str">
        <f t="shared" si="7"/>
        <v>RetailEscalator</v>
      </c>
      <c r="AK65" s="21" t="str">
        <f t="shared" si="7"/>
        <v>RetailWtrHtrSetpt</v>
      </c>
      <c r="AL65" s="21">
        <f>'SpaceFuncData-Input'!Y63</f>
        <v>254</v>
      </c>
      <c r="AM65" s="21">
        <v>0</v>
      </c>
      <c r="AN65" s="21">
        <v>0</v>
      </c>
      <c r="AO65" s="21">
        <v>0</v>
      </c>
      <c r="AP65" s="216" t="s">
        <v>1106</v>
      </c>
      <c r="AQ65" s="21" t="s">
        <v>269</v>
      </c>
      <c r="AR65" s="21" t="str">
        <f t="shared" si="1"/>
        <v>Sports Arena - Playing Area (&lt; 2,000 Spectators)</v>
      </c>
    </row>
    <row r="66" spans="2:44" x14ac:dyDescent="0.2">
      <c r="B66" s="21" t="str">
        <f>TRIM(LEFT('SpaceFuncData-Input'!$A64,IF(ISNUMBER(FIND(" (Note",'SpaceFuncData-Input'!$A64,1)),FIND(" (Note",'SpaceFuncData-Input'!$A64,1),99)))</f>
        <v>Sports Arena - Playing Area (Recreational)</v>
      </c>
      <c r="C66" s="21" t="str">
        <f>TRIM('SpaceFuncData-Input'!B64)</f>
        <v>Sports/Entertainment - Gym, sports arena (play area)</v>
      </c>
      <c r="D66" s="21">
        <f>ROUND('SpaceFuncData-Input'!C64,2)</f>
        <v>20</v>
      </c>
      <c r="E66" s="21">
        <f>'SpaceFuncData-Input'!D64</f>
        <v>0.5</v>
      </c>
      <c r="F66" s="21">
        <f>'SpaceFuncData-Input'!E64</f>
        <v>255</v>
      </c>
      <c r="G66" s="21">
        <f>'SpaceFuncData-Input'!F64</f>
        <v>875</v>
      </c>
      <c r="H66" s="21">
        <f>'SpaceFuncData-Input'!G64</f>
        <v>0.2</v>
      </c>
      <c r="I66" s="21">
        <f>'SpaceFuncData-Input'!H64</f>
        <v>0.89999999999999991</v>
      </c>
      <c r="J66" s="21" t="str">
        <f>'SpaceFuncData-Input'!I64</f>
        <v>Gas</v>
      </c>
      <c r="K66" s="21">
        <f>'SpaceFuncData-Input'!J64</f>
        <v>0.75</v>
      </c>
      <c r="L66" s="21">
        <f>'SpaceFuncData-Input'!K64</f>
        <v>0</v>
      </c>
      <c r="M66" s="21">
        <f>'SpaceFuncData-Input'!L64</f>
        <v>0</v>
      </c>
      <c r="N66" s="21">
        <f>'SpaceFuncData-Input'!M64</f>
        <v>0</v>
      </c>
      <c r="O66" s="21">
        <f>'SpaceFuncData-Input'!N64</f>
        <v>0</v>
      </c>
      <c r="P66" s="159">
        <f>'SpaceFuncData-Input'!O64</f>
        <v>150</v>
      </c>
      <c r="Q66" s="159">
        <f>'SpaceFuncData-Input'!P64</f>
        <v>150</v>
      </c>
      <c r="R66" s="21">
        <f>'SpaceFuncData-Input'!Q64</f>
        <v>0</v>
      </c>
      <c r="S66" s="21">
        <f>'SpaceFuncData-Input'!R64</f>
        <v>0</v>
      </c>
      <c r="T66" s="159">
        <f>'SpaceFuncData-Input'!S64</f>
        <v>150</v>
      </c>
      <c r="U66" s="21">
        <f>'SpaceFuncData-Input'!T64</f>
        <v>400</v>
      </c>
      <c r="V66" s="21">
        <f>'SpaceFuncData-Input'!U64</f>
        <v>1.5</v>
      </c>
      <c r="W66" s="21">
        <f>'SpaceFuncData-Input'!V64</f>
        <v>2</v>
      </c>
      <c r="X66" s="21" t="str">
        <f>'SpaceFuncData-Input'!W64</f>
        <v>Retail</v>
      </c>
      <c r="Y66" s="21" t="str">
        <f t="shared" si="7"/>
        <v>RetailOccupancy</v>
      </c>
      <c r="Z66" s="21" t="str">
        <f t="shared" si="7"/>
        <v>RetailReceptacle</v>
      </c>
      <c r="AA66" s="21" t="str">
        <f t="shared" si="7"/>
        <v>RetailServiceHotWater</v>
      </c>
      <c r="AB66" s="21" t="str">
        <f t="shared" si="7"/>
        <v>RetailLights</v>
      </c>
      <c r="AC66" s="21" t="str">
        <f t="shared" si="7"/>
        <v>RetailGasEquip</v>
      </c>
      <c r="AD66" s="21" t="str">
        <f t="shared" si="7"/>
        <v>RetailRefrigeration</v>
      </c>
      <c r="AE66" s="21" t="str">
        <f t="shared" si="7"/>
        <v>RetailInfiltration</v>
      </c>
      <c r="AF66" s="21" t="str">
        <f t="shared" si="7"/>
        <v>RetailHVACAvail</v>
      </c>
      <c r="AG66" s="21" t="str">
        <f t="shared" si="7"/>
        <v>RetailHtgSetpt</v>
      </c>
      <c r="AH66" s="21" t="str">
        <f t="shared" si="7"/>
        <v>RetailClgSetpt</v>
      </c>
      <c r="AI66" s="21" t="str">
        <f t="shared" si="7"/>
        <v>RetailElevator</v>
      </c>
      <c r="AJ66" s="21" t="str">
        <f t="shared" si="7"/>
        <v>RetailEscalator</v>
      </c>
      <c r="AK66" s="21" t="str">
        <f t="shared" si="7"/>
        <v>RetailWtrHtrSetpt</v>
      </c>
      <c r="AL66" s="21">
        <f>'SpaceFuncData-Input'!Y64</f>
        <v>255</v>
      </c>
      <c r="AM66" s="21">
        <v>1</v>
      </c>
      <c r="AN66" s="21">
        <v>0</v>
      </c>
      <c r="AO66" s="21">
        <v>0</v>
      </c>
      <c r="AP66" s="216" t="s">
        <v>1108</v>
      </c>
      <c r="AQ66" s="21" t="s">
        <v>269</v>
      </c>
      <c r="AR66" s="21" t="str">
        <f t="shared" si="1"/>
        <v/>
      </c>
    </row>
    <row r="67" spans="2:44" x14ac:dyDescent="0.2">
      <c r="B67" s="21" t="str">
        <f>TRIM(LEFT('SpaceFuncData-Input'!$A65,IF(ISNUMBER(FIND(" (Note",'SpaceFuncData-Input'!$A65,1)),FIND(" (Note",'SpaceFuncData-Input'!$A65,1),99)))</f>
        <v>Stairwell</v>
      </c>
      <c r="C67" s="21" t="str">
        <f>TRIM('SpaceFuncData-Input'!B65)</f>
        <v>General - Corridors</v>
      </c>
      <c r="D67" s="21">
        <f>ROUND('SpaceFuncData-Input'!C65,2)</f>
        <v>10</v>
      </c>
      <c r="E67" s="21">
        <f>'SpaceFuncData-Input'!D65</f>
        <v>0.5</v>
      </c>
      <c r="F67" s="21">
        <f>'SpaceFuncData-Input'!E65</f>
        <v>250</v>
      </c>
      <c r="G67" s="21">
        <f>'SpaceFuncData-Input'!F65</f>
        <v>250</v>
      </c>
      <c r="H67" s="21">
        <f>'SpaceFuncData-Input'!G65</f>
        <v>0</v>
      </c>
      <c r="I67" s="21">
        <f>'SpaceFuncData-Input'!H65</f>
        <v>0</v>
      </c>
      <c r="J67" s="21" t="str">
        <f>'SpaceFuncData-Input'!I65</f>
        <v>Electric</v>
      </c>
      <c r="K67" s="21">
        <f>'SpaceFuncData-Input'!J65</f>
        <v>0.5</v>
      </c>
      <c r="L67" s="21" t="str">
        <f>'SpaceFuncData-Input'!K65</f>
        <v>Accent, display and feature (Note 3)</v>
      </c>
      <c r="M67" s="21">
        <f>'SpaceFuncData-Input'!L65</f>
        <v>0.2</v>
      </c>
      <c r="N67" s="21" t="str">
        <f>'SpaceFuncData-Input'!M65</f>
        <v>Decorative (Note 4)</v>
      </c>
      <c r="O67" s="21">
        <f>'SpaceFuncData-Input'!N65</f>
        <v>0.15</v>
      </c>
      <c r="P67" s="159">
        <f>'SpaceFuncData-Input'!O65</f>
        <v>8760</v>
      </c>
      <c r="Q67" s="159">
        <f>'SpaceFuncData-Input'!P65</f>
        <v>8760</v>
      </c>
      <c r="R67" s="21">
        <f>'SpaceFuncData-Input'!Q65</f>
        <v>0</v>
      </c>
      <c r="S67" s="21">
        <f>'SpaceFuncData-Input'!R65</f>
        <v>0</v>
      </c>
      <c r="T67" s="159">
        <f>'SpaceFuncData-Input'!S65</f>
        <v>50</v>
      </c>
      <c r="U67" s="21">
        <f>'SpaceFuncData-Input'!T65</f>
        <v>100</v>
      </c>
      <c r="V67" s="21">
        <f>'SpaceFuncData-Input'!U65</f>
        <v>1.5</v>
      </c>
      <c r="W67" s="21">
        <f>'SpaceFuncData-Input'!V65</f>
        <v>2</v>
      </c>
      <c r="X67" s="21" t="str">
        <f>'SpaceFuncData-Input'!W65</f>
        <v>Office</v>
      </c>
      <c r="Y67" s="21" t="str">
        <f t="shared" si="7"/>
        <v>OfficeOccupancy</v>
      </c>
      <c r="Z67" s="21" t="str">
        <f t="shared" si="7"/>
        <v>OfficeReceptacle</v>
      </c>
      <c r="AA67" s="21" t="str">
        <f t="shared" si="7"/>
        <v>OfficeServiceHotWater</v>
      </c>
      <c r="AB67" s="21" t="str">
        <f t="shared" si="7"/>
        <v>OfficeLights</v>
      </c>
      <c r="AC67" s="21" t="str">
        <f t="shared" si="7"/>
        <v>OfficeGasEquip</v>
      </c>
      <c r="AD67" s="21" t="str">
        <f t="shared" si="7"/>
        <v>OfficeRefrigeration</v>
      </c>
      <c r="AE67" s="21" t="str">
        <f t="shared" si="7"/>
        <v>OfficeInfiltration</v>
      </c>
      <c r="AF67" s="21" t="str">
        <f t="shared" si="7"/>
        <v>OfficeHVACAvail</v>
      </c>
      <c r="AG67" s="21" t="str">
        <f t="shared" si="7"/>
        <v>OfficeHtgSetpt</v>
      </c>
      <c r="AH67" s="21" t="str">
        <f t="shared" si="7"/>
        <v>OfficeClgSetpt</v>
      </c>
      <c r="AI67" s="21" t="str">
        <f t="shared" si="7"/>
        <v>OfficeElevator</v>
      </c>
      <c r="AJ67" s="21" t="str">
        <f t="shared" si="7"/>
        <v>OfficeEscalator</v>
      </c>
      <c r="AK67" s="21" t="str">
        <f t="shared" si="7"/>
        <v>OfficeWtrHtrSetpt</v>
      </c>
      <c r="AL67" s="21">
        <f>'SpaceFuncData-Input'!Y65</f>
        <v>256</v>
      </c>
      <c r="AM67" s="21">
        <v>1</v>
      </c>
      <c r="AN67" s="21">
        <v>1</v>
      </c>
      <c r="AO67" s="21">
        <v>0</v>
      </c>
      <c r="AP67" s="216" t="s">
        <v>607</v>
      </c>
      <c r="AQ67" s="21" t="s">
        <v>269</v>
      </c>
      <c r="AR67" s="21" t="str">
        <f t="shared" si="1"/>
        <v/>
      </c>
    </row>
    <row r="68" spans="2:44" x14ac:dyDescent="0.2">
      <c r="B68" s="21" t="str">
        <f>TRIM(LEFT('SpaceFuncData-Input'!$A66,IF(ISNUMBER(FIND(" (Note",'SpaceFuncData-Input'!$A66,1)),FIND(" (Note",'SpaceFuncData-Input'!$A66,1),99)))</f>
        <v>Theater Area (Motion Picture)</v>
      </c>
      <c r="C68" s="21" t="str">
        <f>TRIM('SpaceFuncData-Input'!B66)</f>
        <v>Assembly - Auditorium seating area </v>
      </c>
      <c r="D68" s="21">
        <f>ROUND('SpaceFuncData-Input'!C66,2)</f>
        <v>142.86000000000001</v>
      </c>
      <c r="E68" s="21">
        <f>'SpaceFuncData-Input'!D66</f>
        <v>0.5</v>
      </c>
      <c r="F68" s="21">
        <f>'SpaceFuncData-Input'!E66</f>
        <v>245</v>
      </c>
      <c r="G68" s="21">
        <f>'SpaceFuncData-Input'!F66</f>
        <v>105</v>
      </c>
      <c r="H68" s="21">
        <f>'SpaceFuncData-Input'!G66</f>
        <v>0.5</v>
      </c>
      <c r="I68" s="21">
        <f>'SpaceFuncData-Input'!H66</f>
        <v>0.09</v>
      </c>
      <c r="J68" s="21" t="str">
        <f>'SpaceFuncData-Input'!I66</f>
        <v>Electric</v>
      </c>
      <c r="K68" s="21">
        <f>'SpaceFuncData-Input'!J66</f>
        <v>0.6</v>
      </c>
      <c r="L68" s="21" t="str">
        <f>'SpaceFuncData-Input'!K66</f>
        <v>Ornamental</v>
      </c>
      <c r="M68" s="21">
        <f>'SpaceFuncData-Input'!L66</f>
        <v>0.3</v>
      </c>
      <c r="N68" s="21">
        <f>'SpaceFuncData-Input'!M66</f>
        <v>0</v>
      </c>
      <c r="O68" s="21">
        <f>'SpaceFuncData-Input'!N66</f>
        <v>0</v>
      </c>
      <c r="P68" s="159">
        <f>'SpaceFuncData-Input'!O66</f>
        <v>150</v>
      </c>
      <c r="Q68" s="159">
        <f>'SpaceFuncData-Input'!P66</f>
        <v>150</v>
      </c>
      <c r="R68" s="21">
        <f>'SpaceFuncData-Input'!Q66</f>
        <v>0</v>
      </c>
      <c r="S68" s="21">
        <f>'SpaceFuncData-Input'!R66</f>
        <v>0</v>
      </c>
      <c r="T68" s="159">
        <f>'SpaceFuncData-Input'!S66</f>
        <v>2</v>
      </c>
      <c r="U68" s="21">
        <f>'SpaceFuncData-Input'!T66</f>
        <v>50</v>
      </c>
      <c r="V68" s="21">
        <f>'SpaceFuncData-Input'!U66</f>
        <v>1.5</v>
      </c>
      <c r="W68" s="21">
        <f>'SpaceFuncData-Input'!V66</f>
        <v>2</v>
      </c>
      <c r="X68" s="21" t="str">
        <f>'SpaceFuncData-Input'!W66</f>
        <v>Assembly</v>
      </c>
      <c r="Y68" s="21" t="str">
        <f t="shared" si="7"/>
        <v>AssemblyOccupancy</v>
      </c>
      <c r="Z68" s="21" t="str">
        <f t="shared" si="7"/>
        <v>AssemblyReceptacle</v>
      </c>
      <c r="AA68" s="21" t="str">
        <f t="shared" si="7"/>
        <v>AssemblyServiceHotWater</v>
      </c>
      <c r="AB68" s="21" t="str">
        <f t="shared" si="7"/>
        <v>AssemblyLights</v>
      </c>
      <c r="AC68" s="21" t="str">
        <f t="shared" si="7"/>
        <v>AssemblyGasEquip</v>
      </c>
      <c r="AD68" s="21" t="str">
        <f t="shared" si="7"/>
        <v>AssemblyRefrigeration</v>
      </c>
      <c r="AE68" s="21" t="str">
        <f t="shared" si="7"/>
        <v>AssemblyInfiltration</v>
      </c>
      <c r="AF68" s="21" t="str">
        <f t="shared" si="7"/>
        <v>AssemblyHVACAvail</v>
      </c>
      <c r="AG68" s="21" t="str">
        <f t="shared" si="7"/>
        <v>AssemblyHtgSetpt</v>
      </c>
      <c r="AH68" s="21" t="str">
        <f t="shared" si="7"/>
        <v>AssemblyClgSetpt</v>
      </c>
      <c r="AI68" s="21" t="str">
        <f t="shared" si="7"/>
        <v>AssemblyElevator</v>
      </c>
      <c r="AJ68" s="21" t="str">
        <f t="shared" si="7"/>
        <v>AssemblyEscalator</v>
      </c>
      <c r="AK68" s="21" t="str">
        <f t="shared" si="7"/>
        <v>AssemblyWtrHtrSetpt</v>
      </c>
      <c r="AL68" s="21">
        <f>'SpaceFuncData-Input'!Y66</f>
        <v>257</v>
      </c>
      <c r="AM68" s="21">
        <v>1</v>
      </c>
      <c r="AN68" s="21">
        <v>0</v>
      </c>
      <c r="AO68" s="21">
        <v>0</v>
      </c>
      <c r="AP68" s="216" t="s">
        <v>1109</v>
      </c>
      <c r="AQ68" s="21" t="s">
        <v>269</v>
      </c>
      <c r="AR68" s="21" t="str">
        <f t="shared" si="1"/>
        <v/>
      </c>
    </row>
    <row r="69" spans="2:44" x14ac:dyDescent="0.2">
      <c r="B69" s="21" t="str">
        <f>TRIM(LEFT('SpaceFuncData-Input'!$A67,IF(ISNUMBER(FIND(" (Note",'SpaceFuncData-Input'!$A67,1)),FIND(" (Note",'SpaceFuncData-Input'!$A67,1),99)))</f>
        <v>Theater Area (Performance)</v>
      </c>
      <c r="C69" s="21" t="str">
        <f>TRIM('SpaceFuncData-Input'!B67)</f>
        <v>Sports/Entertainment - Stages, studios</v>
      </c>
      <c r="D69" s="21">
        <f>ROUND('SpaceFuncData-Input'!C67,2)</f>
        <v>142.86000000000001</v>
      </c>
      <c r="E69" s="21">
        <f>'SpaceFuncData-Input'!D67</f>
        <v>0.5</v>
      </c>
      <c r="F69" s="21">
        <f>'SpaceFuncData-Input'!E67</f>
        <v>245</v>
      </c>
      <c r="G69" s="21">
        <f>'SpaceFuncData-Input'!F67</f>
        <v>105</v>
      </c>
      <c r="H69" s="21">
        <f>'SpaceFuncData-Input'!G67</f>
        <v>0.5</v>
      </c>
      <c r="I69" s="21">
        <f>'SpaceFuncData-Input'!H67</f>
        <v>0.09</v>
      </c>
      <c r="J69" s="21" t="str">
        <f>'SpaceFuncData-Input'!I67</f>
        <v>Gas</v>
      </c>
      <c r="K69" s="21">
        <f>'SpaceFuncData-Input'!J67</f>
        <v>1</v>
      </c>
      <c r="L69" s="21" t="str">
        <f>'SpaceFuncData-Input'!K67</f>
        <v>Ornamental</v>
      </c>
      <c r="M69" s="21">
        <f>'SpaceFuncData-Input'!L67</f>
        <v>0.3</v>
      </c>
      <c r="N69" s="21">
        <f>'SpaceFuncData-Input'!M67</f>
        <v>0</v>
      </c>
      <c r="O69" s="21">
        <f>'SpaceFuncData-Input'!N67</f>
        <v>0</v>
      </c>
      <c r="P69" s="159">
        <f>'SpaceFuncData-Input'!O67</f>
        <v>150</v>
      </c>
      <c r="Q69" s="159">
        <f>'SpaceFuncData-Input'!P67</f>
        <v>150</v>
      </c>
      <c r="R69" s="21">
        <f>'SpaceFuncData-Input'!Q67</f>
        <v>0</v>
      </c>
      <c r="S69" s="21">
        <f>'SpaceFuncData-Input'!R67</f>
        <v>0</v>
      </c>
      <c r="T69" s="159">
        <f>'SpaceFuncData-Input'!S67</f>
        <v>2</v>
      </c>
      <c r="U69" s="21">
        <f>'SpaceFuncData-Input'!T67</f>
        <v>200</v>
      </c>
      <c r="V69" s="21">
        <f>'SpaceFuncData-Input'!U67</f>
        <v>1.5</v>
      </c>
      <c r="W69" s="21">
        <f>'SpaceFuncData-Input'!V67</f>
        <v>2</v>
      </c>
      <c r="X69" s="21" t="str">
        <f>'SpaceFuncData-Input'!W67</f>
        <v>Assembly</v>
      </c>
      <c r="Y69" s="21" t="str">
        <f t="shared" si="7"/>
        <v>AssemblyOccupancy</v>
      </c>
      <c r="Z69" s="21" t="str">
        <f t="shared" si="7"/>
        <v>AssemblyReceptacle</v>
      </c>
      <c r="AA69" s="21" t="str">
        <f t="shared" si="7"/>
        <v>AssemblyServiceHotWater</v>
      </c>
      <c r="AB69" s="21" t="str">
        <f t="shared" si="7"/>
        <v>AssemblyLights</v>
      </c>
      <c r="AC69" s="21" t="str">
        <f t="shared" si="7"/>
        <v>AssemblyGasEquip</v>
      </c>
      <c r="AD69" s="21" t="str">
        <f t="shared" si="7"/>
        <v>AssemblyRefrigeration</v>
      </c>
      <c r="AE69" s="21" t="str">
        <f t="shared" si="7"/>
        <v>AssemblyInfiltration</v>
      </c>
      <c r="AF69" s="21" t="str">
        <f t="shared" si="7"/>
        <v>AssemblyHVACAvail</v>
      </c>
      <c r="AG69" s="21" t="str">
        <f t="shared" si="7"/>
        <v>AssemblyHtgSetpt</v>
      </c>
      <c r="AH69" s="21" t="str">
        <f t="shared" si="7"/>
        <v>AssemblyClgSetpt</v>
      </c>
      <c r="AI69" s="21" t="str">
        <f t="shared" si="7"/>
        <v>AssemblyElevator</v>
      </c>
      <c r="AJ69" s="21" t="str">
        <f t="shared" si="7"/>
        <v>AssemblyEscalator</v>
      </c>
      <c r="AK69" s="21" t="str">
        <f t="shared" si="7"/>
        <v>AssemblyWtrHtrSetpt</v>
      </c>
      <c r="AL69" s="21">
        <f>'SpaceFuncData-Input'!Y67</f>
        <v>258</v>
      </c>
      <c r="AM69" s="21">
        <v>1</v>
      </c>
      <c r="AN69" s="21">
        <v>0</v>
      </c>
      <c r="AO69" s="21">
        <v>0</v>
      </c>
      <c r="AP69" s="216" t="s">
        <v>1110</v>
      </c>
      <c r="AQ69" s="21" t="s">
        <v>269</v>
      </c>
      <c r="AR69" s="21" t="str">
        <f>IF(AM69=0,B69,"")</f>
        <v/>
      </c>
    </row>
    <row r="70" spans="2:44" x14ac:dyDescent="0.2">
      <c r="B70" s="21" t="str">
        <f>TRIM(LEFT('SpaceFuncData-Input'!$A68,IF(ISNUMBER(FIND(" (Note",'SpaceFuncData-Input'!$A68,1)),FIND(" (Note",'SpaceFuncData-Input'!$A68,1),99)))</f>
        <v>Transportation Function (Baggage Area)</v>
      </c>
      <c r="C70" s="21" t="str">
        <f>TRIM('SpaceFuncData-Input'!B68)</f>
        <v>Misc - Transportation waiting</v>
      </c>
      <c r="D70" s="21">
        <f>ROUND('SpaceFuncData-Input'!C68,2)</f>
        <v>33.33</v>
      </c>
      <c r="E70" s="21">
        <f>'SpaceFuncData-Input'!D68</f>
        <v>0.5</v>
      </c>
      <c r="F70" s="21">
        <f>'SpaceFuncData-Input'!E68</f>
        <v>250</v>
      </c>
      <c r="G70" s="21">
        <f>'SpaceFuncData-Input'!F68</f>
        <v>250</v>
      </c>
      <c r="H70" s="21">
        <f>'SpaceFuncData-Input'!G68</f>
        <v>0.5</v>
      </c>
      <c r="I70" s="21">
        <f>'SpaceFuncData-Input'!H68</f>
        <v>0.18</v>
      </c>
      <c r="J70" s="21" t="str">
        <f>'SpaceFuncData-Input'!I68</f>
        <v>Electric</v>
      </c>
      <c r="K70" s="21">
        <f>'SpaceFuncData-Input'!J68</f>
        <v>0.4</v>
      </c>
      <c r="L70" s="21">
        <f>'SpaceFuncData-Input'!K68</f>
        <v>0</v>
      </c>
      <c r="M70" s="21">
        <f>'SpaceFuncData-Input'!L68</f>
        <v>0</v>
      </c>
      <c r="N70" s="21">
        <f>'SpaceFuncData-Input'!M68</f>
        <v>0</v>
      </c>
      <c r="O70" s="21">
        <f>'SpaceFuncData-Input'!N68</f>
        <v>0</v>
      </c>
      <c r="P70" s="159">
        <f>'SpaceFuncData-Input'!O68</f>
        <v>150</v>
      </c>
      <c r="Q70" s="159">
        <f>'SpaceFuncData-Input'!P68</f>
        <v>150</v>
      </c>
      <c r="R70" s="21">
        <f>'SpaceFuncData-Input'!Q68</f>
        <v>0</v>
      </c>
      <c r="S70" s="21">
        <f>'SpaceFuncData-Input'!R68</f>
        <v>0</v>
      </c>
      <c r="T70" s="159">
        <f>'SpaceFuncData-Input'!S68</f>
        <v>50</v>
      </c>
      <c r="U70" s="21">
        <f>'SpaceFuncData-Input'!T68</f>
        <v>500</v>
      </c>
      <c r="V70" s="21">
        <f>'SpaceFuncData-Input'!U68</f>
        <v>1.5</v>
      </c>
      <c r="W70" s="21">
        <f>'SpaceFuncData-Input'!V68</f>
        <v>2</v>
      </c>
      <c r="X70" s="21" t="str">
        <f>'SpaceFuncData-Input'!W68</f>
        <v>Assembly</v>
      </c>
      <c r="Y70" s="21" t="str">
        <f t="shared" si="7"/>
        <v>AssemblyOccupancy</v>
      </c>
      <c r="Z70" s="21" t="str">
        <f t="shared" si="7"/>
        <v>AssemblyReceptacle</v>
      </c>
      <c r="AA70" s="21" t="str">
        <f t="shared" si="7"/>
        <v>AssemblyServiceHotWater</v>
      </c>
      <c r="AB70" s="21" t="str">
        <f t="shared" si="7"/>
        <v>AssemblyLights</v>
      </c>
      <c r="AC70" s="21" t="str">
        <f t="shared" si="7"/>
        <v>AssemblyGasEquip</v>
      </c>
      <c r="AD70" s="21" t="str">
        <f t="shared" si="7"/>
        <v>AssemblyRefrigeration</v>
      </c>
      <c r="AE70" s="21" t="str">
        <f t="shared" si="7"/>
        <v>AssemblyInfiltration</v>
      </c>
      <c r="AF70" s="21" t="str">
        <f t="shared" si="7"/>
        <v>AssemblyHVACAvail</v>
      </c>
      <c r="AG70" s="21" t="str">
        <f t="shared" si="7"/>
        <v>AssemblyHtgSetpt</v>
      </c>
      <c r="AH70" s="21" t="str">
        <f t="shared" si="7"/>
        <v>AssemblyClgSetpt</v>
      </c>
      <c r="AI70" s="21" t="str">
        <f t="shared" si="7"/>
        <v>AssemblyElevator</v>
      </c>
      <c r="AJ70" s="21" t="str">
        <f t="shared" si="7"/>
        <v>AssemblyEscalator</v>
      </c>
      <c r="AK70" s="21" t="str">
        <f t="shared" si="7"/>
        <v>AssemblyWtrHtrSetpt</v>
      </c>
      <c r="AL70" s="21">
        <f>'SpaceFuncData-Input'!Y68</f>
        <v>259</v>
      </c>
      <c r="AM70" s="21">
        <v>0</v>
      </c>
      <c r="AN70" s="21">
        <v>0</v>
      </c>
      <c r="AO70" s="21">
        <v>0</v>
      </c>
      <c r="AP70" s="216" t="s">
        <v>1111</v>
      </c>
      <c r="AQ70" s="21" t="s">
        <v>269</v>
      </c>
      <c r="AR70" s="21" t="str">
        <f>IF(AM70=0,B70,"")</f>
        <v>Transportation Function (Baggage Area)</v>
      </c>
    </row>
    <row r="71" spans="2:44" x14ac:dyDescent="0.2">
      <c r="B71" s="21" t="str">
        <f>TRIM(LEFT('SpaceFuncData-Input'!$A69,IF(ISNUMBER(FIND(" (Note",'SpaceFuncData-Input'!$A69,1)),FIND(" (Note",'SpaceFuncData-Input'!$A69,1),99)))</f>
        <v>Transportation Function (Ticketing Area)</v>
      </c>
      <c r="C71" s="21" t="str">
        <f>TRIM('SpaceFuncData-Input'!B69)</f>
        <v>Misc - Transportation waiting</v>
      </c>
      <c r="D71" s="21">
        <f>ROUND('SpaceFuncData-Input'!C69,2)</f>
        <v>33.33</v>
      </c>
      <c r="E71" s="21">
        <f>'SpaceFuncData-Input'!D69</f>
        <v>0.5</v>
      </c>
      <c r="F71" s="21">
        <f>'SpaceFuncData-Input'!E69</f>
        <v>250</v>
      </c>
      <c r="G71" s="21">
        <f>'SpaceFuncData-Input'!F69</f>
        <v>250</v>
      </c>
      <c r="H71" s="21">
        <f>'SpaceFuncData-Input'!G69</f>
        <v>0.5</v>
      </c>
      <c r="I71" s="21">
        <f>'SpaceFuncData-Input'!H69</f>
        <v>0.18</v>
      </c>
      <c r="J71" s="21" t="str">
        <f>'SpaceFuncData-Input'!I69</f>
        <v>Electric</v>
      </c>
      <c r="K71" s="21">
        <f>'SpaceFuncData-Input'!J69</f>
        <v>0.45</v>
      </c>
      <c r="L71" s="21" t="str">
        <f>'SpaceFuncData-Input'!K69</f>
        <v>Accent, display and feature (Note 3)</v>
      </c>
      <c r="M71" s="21">
        <f>'SpaceFuncData-Input'!L69</f>
        <v>0.2</v>
      </c>
      <c r="N71" s="21">
        <f>'SpaceFuncData-Input'!M69</f>
        <v>0</v>
      </c>
      <c r="O71" s="21">
        <f>'SpaceFuncData-Input'!N69</f>
        <v>0</v>
      </c>
      <c r="P71" s="159">
        <f>'SpaceFuncData-Input'!O69</f>
        <v>150</v>
      </c>
      <c r="Q71" s="159">
        <f>'SpaceFuncData-Input'!P69</f>
        <v>150</v>
      </c>
      <c r="R71" s="21">
        <f>'SpaceFuncData-Input'!Q69</f>
        <v>0</v>
      </c>
      <c r="S71" s="21">
        <f>'SpaceFuncData-Input'!R69</f>
        <v>0</v>
      </c>
      <c r="T71" s="159">
        <f>'SpaceFuncData-Input'!S69</f>
        <v>50</v>
      </c>
      <c r="U71" s="21">
        <f>'SpaceFuncData-Input'!T69</f>
        <v>500</v>
      </c>
      <c r="V71" s="21">
        <f>'SpaceFuncData-Input'!U69</f>
        <v>1.5</v>
      </c>
      <c r="W71" s="21">
        <f>'SpaceFuncData-Input'!V69</f>
        <v>2</v>
      </c>
      <c r="X71" s="21" t="str">
        <f>'SpaceFuncData-Input'!W69</f>
        <v>Assembly</v>
      </c>
      <c r="Y71" s="21" t="str">
        <f t="shared" si="7"/>
        <v>AssemblyOccupancy</v>
      </c>
      <c r="Z71" s="21" t="str">
        <f t="shared" si="7"/>
        <v>AssemblyReceptacle</v>
      </c>
      <c r="AA71" s="21" t="str">
        <f t="shared" si="7"/>
        <v>AssemblyServiceHotWater</v>
      </c>
      <c r="AB71" s="21" t="str">
        <f t="shared" si="7"/>
        <v>AssemblyLights</v>
      </c>
      <c r="AC71" s="21" t="str">
        <f t="shared" si="7"/>
        <v>AssemblyGasEquip</v>
      </c>
      <c r="AD71" s="21" t="str">
        <f t="shared" si="7"/>
        <v>AssemblyRefrigeration</v>
      </c>
      <c r="AE71" s="21" t="str">
        <f t="shared" si="7"/>
        <v>AssemblyInfiltration</v>
      </c>
      <c r="AF71" s="21" t="str">
        <f t="shared" si="7"/>
        <v>AssemblyHVACAvail</v>
      </c>
      <c r="AG71" s="21" t="str">
        <f t="shared" si="7"/>
        <v>AssemblyHtgSetpt</v>
      </c>
      <c r="AH71" s="21" t="str">
        <f t="shared" si="7"/>
        <v>AssemblyClgSetpt</v>
      </c>
      <c r="AI71" s="21" t="str">
        <f t="shared" si="7"/>
        <v>AssemblyElevator</v>
      </c>
      <c r="AJ71" s="21" t="str">
        <f t="shared" si="7"/>
        <v>AssemblyEscalator</v>
      </c>
      <c r="AK71" s="21" t="str">
        <f t="shared" si="7"/>
        <v>AssemblyWtrHtrSetpt</v>
      </c>
      <c r="AL71" s="21">
        <f>'SpaceFuncData-Input'!Y69</f>
        <v>260</v>
      </c>
      <c r="AM71" s="21">
        <v>0</v>
      </c>
      <c r="AN71" s="21">
        <v>0</v>
      </c>
      <c r="AO71" s="21">
        <v>0</v>
      </c>
      <c r="AP71" s="216" t="s">
        <v>1112</v>
      </c>
      <c r="AQ71" s="21" t="s">
        <v>269</v>
      </c>
      <c r="AR71" s="21" t="str">
        <f t="shared" ref="AR71:AR88" si="8">IF(AM71=0,B71,"")</f>
        <v>Transportation Function (Ticketing Area)</v>
      </c>
    </row>
    <row r="72" spans="2:44" x14ac:dyDescent="0.2">
      <c r="B72" s="21" t="str">
        <f>TRIM(LEFT('SpaceFuncData-Input'!$A70,IF(ISNUMBER(FIND(" (Note",'SpaceFuncData-Input'!$A70,1)),FIND(" (Note",'SpaceFuncData-Input'!$A70,1),99)))</f>
        <v>Unleased Tenant Area</v>
      </c>
      <c r="C72" s="21" t="str">
        <f>TRIM('SpaceFuncData-Input'!B70)</f>
        <v>Office - Office space</v>
      </c>
      <c r="D72" s="21">
        <f>ROUND('SpaceFuncData-Input'!C70,2)</f>
        <v>10</v>
      </c>
      <c r="E72" s="21">
        <f>'SpaceFuncData-Input'!D70</f>
        <v>0.5</v>
      </c>
      <c r="F72" s="21">
        <f>'SpaceFuncData-Input'!E70</f>
        <v>250</v>
      </c>
      <c r="G72" s="21">
        <f>'SpaceFuncData-Input'!F70</f>
        <v>200</v>
      </c>
      <c r="H72" s="21">
        <f>'SpaceFuncData-Input'!G70</f>
        <v>1.5</v>
      </c>
      <c r="I72" s="21">
        <f>'SpaceFuncData-Input'!H70</f>
        <v>0.18</v>
      </c>
      <c r="J72" s="21" t="str">
        <f>'SpaceFuncData-Input'!I70</f>
        <v>Electric</v>
      </c>
      <c r="K72" s="21">
        <f>'SpaceFuncData-Input'!J70</f>
        <v>0.4</v>
      </c>
      <c r="L72" s="21">
        <f>'SpaceFuncData-Input'!K70</f>
        <v>0</v>
      </c>
      <c r="M72" s="21">
        <f>'SpaceFuncData-Input'!L70</f>
        <v>0</v>
      </c>
      <c r="N72" s="21">
        <f>'SpaceFuncData-Input'!M70</f>
        <v>0</v>
      </c>
      <c r="O72" s="21">
        <f>'SpaceFuncData-Input'!N70</f>
        <v>0</v>
      </c>
      <c r="P72" s="159">
        <f>'SpaceFuncData-Input'!O70</f>
        <v>150</v>
      </c>
      <c r="Q72" s="159">
        <f>'SpaceFuncData-Input'!P70</f>
        <v>150</v>
      </c>
      <c r="R72" s="21">
        <f>'SpaceFuncData-Input'!Q70</f>
        <v>0</v>
      </c>
      <c r="S72" s="21">
        <f>'SpaceFuncData-Input'!R70</f>
        <v>0</v>
      </c>
      <c r="T72" s="159">
        <f>'SpaceFuncData-Input'!S70</f>
        <v>75</v>
      </c>
      <c r="U72" s="21">
        <f>'SpaceFuncData-Input'!T70</f>
        <v>500</v>
      </c>
      <c r="V72" s="21">
        <f>'SpaceFuncData-Input'!U70</f>
        <v>1</v>
      </c>
      <c r="W72" s="21">
        <f>'SpaceFuncData-Input'!V70</f>
        <v>4</v>
      </c>
      <c r="X72" s="21" t="str">
        <f>'SpaceFuncData-Input'!W70</f>
        <v>Office</v>
      </c>
      <c r="Y72" s="21" t="str">
        <f t="shared" si="7"/>
        <v>OfficeOccupancy</v>
      </c>
      <c r="Z72" s="21" t="str">
        <f t="shared" si="7"/>
        <v>OfficeReceptacle</v>
      </c>
      <c r="AA72" s="21" t="str">
        <f t="shared" si="7"/>
        <v>OfficeServiceHotWater</v>
      </c>
      <c r="AB72" s="21" t="str">
        <f t="shared" si="7"/>
        <v>OfficeLights</v>
      </c>
      <c r="AC72" s="21" t="str">
        <f t="shared" si="7"/>
        <v>OfficeGasEquip</v>
      </c>
      <c r="AD72" s="21" t="str">
        <f t="shared" si="7"/>
        <v>OfficeRefrigeration</v>
      </c>
      <c r="AE72" s="21" t="str">
        <f t="shared" si="7"/>
        <v>OfficeInfiltration</v>
      </c>
      <c r="AF72" s="21" t="str">
        <f t="shared" si="7"/>
        <v>OfficeHVACAvail</v>
      </c>
      <c r="AG72" s="21" t="str">
        <f t="shared" si="7"/>
        <v>OfficeHtgSetpt</v>
      </c>
      <c r="AH72" s="21" t="str">
        <f t="shared" si="7"/>
        <v>OfficeClgSetpt</v>
      </c>
      <c r="AI72" s="21" t="str">
        <f t="shared" si="7"/>
        <v>OfficeElevator</v>
      </c>
      <c r="AJ72" s="21" t="str">
        <f t="shared" si="7"/>
        <v>OfficeEscalator</v>
      </c>
      <c r="AK72" s="21" t="str">
        <f t="shared" si="7"/>
        <v>OfficeWtrHtrSetpt</v>
      </c>
      <c r="AL72" s="21">
        <f>'SpaceFuncData-Input'!Y70</f>
        <v>261</v>
      </c>
      <c r="AM72" s="21">
        <v>1</v>
      </c>
      <c r="AN72" s="21">
        <v>0</v>
      </c>
      <c r="AO72" s="21">
        <v>1</v>
      </c>
      <c r="AP72" s="216" t="s">
        <v>1113</v>
      </c>
      <c r="AQ72" s="21" t="s">
        <v>269</v>
      </c>
      <c r="AR72" s="21" t="str">
        <f t="shared" si="8"/>
        <v/>
      </c>
    </row>
    <row r="73" spans="2:44" x14ac:dyDescent="0.2">
      <c r="B73" s="21" t="str">
        <f>TRIM(LEFT('SpaceFuncData-Input'!$A71,IF(ISNUMBER(FIND(" (Note",'SpaceFuncData-Input'!$A71,1)),FIND(" (Note",'SpaceFuncData-Input'!$A71,1),99)))</f>
        <v>Unoccupied-Exclude from Gross Floor Area</v>
      </c>
      <c r="C73" s="21" t="str">
        <f>TRIM('SpaceFuncData-Input'!B71)</f>
        <v>NA</v>
      </c>
      <c r="D73" s="21">
        <f>ROUND('SpaceFuncData-Input'!C71,2)</f>
        <v>0</v>
      </c>
      <c r="E73" s="21">
        <f>'SpaceFuncData-Input'!D71</f>
        <v>0.5</v>
      </c>
      <c r="F73" s="21">
        <f>'SpaceFuncData-Input'!E71</f>
        <v>250</v>
      </c>
      <c r="G73" s="21">
        <f>'SpaceFuncData-Input'!F71</f>
        <v>250</v>
      </c>
      <c r="H73" s="21">
        <f>'SpaceFuncData-Input'!G71</f>
        <v>0</v>
      </c>
      <c r="I73" s="21">
        <f>'SpaceFuncData-Input'!H71</f>
        <v>0</v>
      </c>
      <c r="J73" s="21" t="str">
        <f>'SpaceFuncData-Input'!I71</f>
        <v>Gas</v>
      </c>
      <c r="K73" s="21">
        <f>'SpaceFuncData-Input'!J71</f>
        <v>0</v>
      </c>
      <c r="L73" s="21">
        <f>'SpaceFuncData-Input'!K71</f>
        <v>0</v>
      </c>
      <c r="M73" s="21">
        <f>'SpaceFuncData-Input'!L71</f>
        <v>0</v>
      </c>
      <c r="N73" s="21">
        <f>'SpaceFuncData-Input'!M71</f>
        <v>0</v>
      </c>
      <c r="O73" s="21">
        <f>'SpaceFuncData-Input'!N71</f>
        <v>0</v>
      </c>
      <c r="P73" s="159">
        <f>'SpaceFuncData-Input'!O71</f>
        <v>8760</v>
      </c>
      <c r="Q73" s="159">
        <f>'SpaceFuncData-Input'!P71</f>
        <v>8760</v>
      </c>
      <c r="R73" s="21">
        <f>'SpaceFuncData-Input'!Q71</f>
        <v>0</v>
      </c>
      <c r="S73" s="21">
        <f>'SpaceFuncData-Input'!R71</f>
        <v>0</v>
      </c>
      <c r="T73" s="159">
        <f>'SpaceFuncData-Input'!S71</f>
        <v>0</v>
      </c>
      <c r="U73" s="21">
        <f>'SpaceFuncData-Input'!T71</f>
        <v>0</v>
      </c>
      <c r="V73" s="21">
        <f>'SpaceFuncData-Input'!U71</f>
        <v>0</v>
      </c>
      <c r="W73" s="21">
        <f>'SpaceFuncData-Input'!V71</f>
        <v>0</v>
      </c>
      <c r="X73" s="21" t="str">
        <f>'SpaceFuncData-Input'!W71</f>
        <v>Unoccupied</v>
      </c>
      <c r="Y73" s="21" t="str">
        <f t="shared" si="7"/>
        <v>UnoccupiedOccupancy</v>
      </c>
      <c r="Z73" s="21" t="str">
        <f t="shared" si="7"/>
        <v>UnoccupiedReceptacle</v>
      </c>
      <c r="AA73" s="21" t="str">
        <f t="shared" si="7"/>
        <v>UnoccupiedServiceHotWater</v>
      </c>
      <c r="AB73" s="21" t="str">
        <f t="shared" si="7"/>
        <v>UnoccupiedLights</v>
      </c>
      <c r="AC73" s="21" t="str">
        <f t="shared" si="7"/>
        <v>UnoccupiedGasEquip</v>
      </c>
      <c r="AD73" s="21" t="str">
        <f t="shared" si="7"/>
        <v>UnoccupiedRefrigeration</v>
      </c>
      <c r="AE73" s="21" t="str">
        <f t="shared" si="7"/>
        <v>UnoccupiedInfiltration</v>
      </c>
      <c r="AF73" s="21" t="str">
        <f t="shared" si="7"/>
        <v>UnoccupiedHVACAvail</v>
      </c>
      <c r="AG73" s="21" t="str">
        <f t="shared" si="7"/>
        <v>UnoccupiedHtgSetpt</v>
      </c>
      <c r="AH73" s="21" t="str">
        <f t="shared" si="7"/>
        <v>UnoccupiedClgSetpt</v>
      </c>
      <c r="AI73" s="21" t="str">
        <f t="shared" si="7"/>
        <v>UnoccupiedElevator</v>
      </c>
      <c r="AJ73" s="21" t="str">
        <f t="shared" si="7"/>
        <v>UnoccupiedEscalator</v>
      </c>
      <c r="AK73" s="21" t="str">
        <f t="shared" si="7"/>
        <v>UnoccupiedWtrHtrSetpt</v>
      </c>
      <c r="AL73" s="21">
        <f>'SpaceFuncData-Input'!Y71</f>
        <v>262</v>
      </c>
      <c r="AM73" s="21">
        <v>1</v>
      </c>
      <c r="AN73" s="21">
        <v>1</v>
      </c>
      <c r="AO73" s="21">
        <v>0</v>
      </c>
      <c r="AP73" s="216" t="s">
        <v>1114</v>
      </c>
      <c r="AQ73" s="21" t="s">
        <v>269</v>
      </c>
      <c r="AR73" s="21" t="str">
        <f t="shared" si="8"/>
        <v/>
      </c>
    </row>
    <row r="74" spans="2:44" x14ac:dyDescent="0.2">
      <c r="B74" s="21" t="str">
        <f>TRIM(LEFT('SpaceFuncData-Input'!$A72,IF(ISNUMBER(FIND(" (Note",'SpaceFuncData-Input'!$A72,1)),FIND(" (Note",'SpaceFuncData-Input'!$A72,1),99)))</f>
        <v>Unoccupied-Include in Gross Floor Area</v>
      </c>
      <c r="C74" s="21" t="str">
        <f>TRIM('SpaceFuncData-Input'!B72)</f>
        <v>NA</v>
      </c>
      <c r="D74" s="21">
        <f>ROUND('SpaceFuncData-Input'!C72,2)</f>
        <v>0</v>
      </c>
      <c r="E74" s="21">
        <f>'SpaceFuncData-Input'!D72</f>
        <v>0.5</v>
      </c>
      <c r="F74" s="21">
        <f>'SpaceFuncData-Input'!E72</f>
        <v>250</v>
      </c>
      <c r="G74" s="21">
        <f>'SpaceFuncData-Input'!F72</f>
        <v>250</v>
      </c>
      <c r="H74" s="21">
        <f>'SpaceFuncData-Input'!G72</f>
        <v>0</v>
      </c>
      <c r="I74" s="21">
        <f>'SpaceFuncData-Input'!H72</f>
        <v>0</v>
      </c>
      <c r="J74" s="21" t="str">
        <f>'SpaceFuncData-Input'!I72</f>
        <v>Gas</v>
      </c>
      <c r="K74" s="21">
        <f>'SpaceFuncData-Input'!J72</f>
        <v>0</v>
      </c>
      <c r="L74" s="21">
        <f>'SpaceFuncData-Input'!K72</f>
        <v>0</v>
      </c>
      <c r="M74" s="21">
        <f>'SpaceFuncData-Input'!L72</f>
        <v>0</v>
      </c>
      <c r="N74" s="21">
        <f>'SpaceFuncData-Input'!M72</f>
        <v>0</v>
      </c>
      <c r="O74" s="21">
        <f>'SpaceFuncData-Input'!N72</f>
        <v>0</v>
      </c>
      <c r="P74" s="159">
        <f>'SpaceFuncData-Input'!O72</f>
        <v>8760</v>
      </c>
      <c r="Q74" s="159">
        <f>'SpaceFuncData-Input'!P72</f>
        <v>8760</v>
      </c>
      <c r="R74" s="21">
        <f>'SpaceFuncData-Input'!Q72</f>
        <v>0</v>
      </c>
      <c r="S74" s="21">
        <f>'SpaceFuncData-Input'!R72</f>
        <v>0</v>
      </c>
      <c r="T74" s="159">
        <f>'SpaceFuncData-Input'!S72</f>
        <v>0</v>
      </c>
      <c r="U74" s="21">
        <f>'SpaceFuncData-Input'!T72</f>
        <v>0</v>
      </c>
      <c r="V74" s="21">
        <f>'SpaceFuncData-Input'!U72</f>
        <v>0</v>
      </c>
      <c r="W74" s="21">
        <f>'SpaceFuncData-Input'!V72</f>
        <v>0</v>
      </c>
      <c r="X74" s="21" t="str">
        <f>'SpaceFuncData-Input'!W72</f>
        <v>Unoccupied</v>
      </c>
      <c r="Y74" s="21" t="str">
        <f t="shared" si="7"/>
        <v>UnoccupiedOccupancy</v>
      </c>
      <c r="Z74" s="21" t="str">
        <f t="shared" si="7"/>
        <v>UnoccupiedReceptacle</v>
      </c>
      <c r="AA74" s="21" t="str">
        <f t="shared" si="7"/>
        <v>UnoccupiedServiceHotWater</v>
      </c>
      <c r="AB74" s="21" t="str">
        <f t="shared" si="7"/>
        <v>UnoccupiedLights</v>
      </c>
      <c r="AC74" s="21" t="str">
        <f t="shared" si="7"/>
        <v>UnoccupiedGasEquip</v>
      </c>
      <c r="AD74" s="21" t="str">
        <f t="shared" si="7"/>
        <v>UnoccupiedRefrigeration</v>
      </c>
      <c r="AE74" s="21" t="str">
        <f t="shared" si="7"/>
        <v>UnoccupiedInfiltration</v>
      </c>
      <c r="AF74" s="21" t="str">
        <f t="shared" si="7"/>
        <v>UnoccupiedHVACAvail</v>
      </c>
      <c r="AG74" s="21" t="str">
        <f t="shared" si="7"/>
        <v>UnoccupiedHtgSetpt</v>
      </c>
      <c r="AH74" s="21" t="str">
        <f t="shared" si="7"/>
        <v>UnoccupiedClgSetpt</v>
      </c>
      <c r="AI74" s="21" t="str">
        <f t="shared" si="7"/>
        <v>UnoccupiedElevator</v>
      </c>
      <c r="AJ74" s="21" t="str">
        <f t="shared" si="7"/>
        <v>UnoccupiedEscalator</v>
      </c>
      <c r="AK74" s="21" t="str">
        <f t="shared" si="7"/>
        <v>UnoccupiedWtrHtrSetpt</v>
      </c>
      <c r="AL74" s="21">
        <f>'SpaceFuncData-Input'!Y72</f>
        <v>263</v>
      </c>
      <c r="AM74" s="21">
        <v>1</v>
      </c>
      <c r="AN74" s="21">
        <v>1</v>
      </c>
      <c r="AO74" s="21">
        <v>0</v>
      </c>
      <c r="AP74" s="216" t="s">
        <v>1115</v>
      </c>
      <c r="AQ74" s="21" t="s">
        <v>269</v>
      </c>
      <c r="AR74" s="21" t="str">
        <f t="shared" si="8"/>
        <v/>
      </c>
    </row>
    <row r="75" spans="2:44" x14ac:dyDescent="0.2">
      <c r="B75" s="21" t="str">
        <f>TRIM(LEFT('SpaceFuncData-Input'!$A73,IF(ISNUMBER(FIND(" (Note",'SpaceFuncData-Input'!$A73,1)),FIND(" (Note",'SpaceFuncData-Input'!$A73,1),99)))</f>
        <v>Videoconferencing Studio</v>
      </c>
      <c r="C75" s="21" t="str">
        <f>TRIM('SpaceFuncData-Input'!B73)</f>
        <v>General - Conference/meeting</v>
      </c>
      <c r="D75" s="21">
        <f>ROUND('SpaceFuncData-Input'!C73,2)</f>
        <v>10</v>
      </c>
      <c r="E75" s="21">
        <f>'SpaceFuncData-Input'!D73</f>
        <v>0.5</v>
      </c>
      <c r="F75" s="21">
        <f>'SpaceFuncData-Input'!E73</f>
        <v>250</v>
      </c>
      <c r="G75" s="21">
        <f>'SpaceFuncData-Input'!F73</f>
        <v>200</v>
      </c>
      <c r="H75" s="21">
        <f>'SpaceFuncData-Input'!G73</f>
        <v>1.5</v>
      </c>
      <c r="I75" s="21">
        <f>'SpaceFuncData-Input'!H73</f>
        <v>0.18</v>
      </c>
      <c r="J75" s="21" t="str">
        <f>'SpaceFuncData-Input'!I73</f>
        <v>Electric</v>
      </c>
      <c r="K75" s="21">
        <f>'SpaceFuncData-Input'!J73</f>
        <v>0.9</v>
      </c>
      <c r="L75" s="21" t="str">
        <f>'SpaceFuncData-Input'!K73</f>
        <v>Videoconferencing</v>
      </c>
      <c r="M75" s="21">
        <f>'SpaceFuncData-Input'!L73</f>
        <v>1</v>
      </c>
      <c r="N75" s="21">
        <f>'SpaceFuncData-Input'!M73</f>
        <v>0</v>
      </c>
      <c r="O75" s="21">
        <f>'SpaceFuncData-Input'!N73</f>
        <v>0</v>
      </c>
      <c r="P75" s="159">
        <f>'SpaceFuncData-Input'!O73</f>
        <v>150</v>
      </c>
      <c r="Q75" s="159">
        <f>'SpaceFuncData-Input'!P73</f>
        <v>150</v>
      </c>
      <c r="R75" s="21">
        <f>'SpaceFuncData-Input'!Q73</f>
        <v>0</v>
      </c>
      <c r="S75" s="21">
        <f>'SpaceFuncData-Input'!R73</f>
        <v>0</v>
      </c>
      <c r="T75" s="159">
        <f>'SpaceFuncData-Input'!S73</f>
        <v>300</v>
      </c>
      <c r="U75" s="21">
        <f>'SpaceFuncData-Input'!T73</f>
        <v>300</v>
      </c>
      <c r="V75" s="21">
        <f>'SpaceFuncData-Input'!U73</f>
        <v>1.5</v>
      </c>
      <c r="W75" s="21">
        <f>'SpaceFuncData-Input'!V73</f>
        <v>2</v>
      </c>
      <c r="X75" s="21" t="str">
        <f>'SpaceFuncData-Input'!W73</f>
        <v>Office</v>
      </c>
      <c r="Y75" s="21" t="str">
        <f t="shared" ref="Y75:AK88" si="9">$X75&amp;Y$90</f>
        <v>OfficeOccupancy</v>
      </c>
      <c r="Z75" s="21" t="str">
        <f t="shared" si="9"/>
        <v>OfficeReceptacle</v>
      </c>
      <c r="AA75" s="21" t="str">
        <f t="shared" si="9"/>
        <v>OfficeServiceHotWater</v>
      </c>
      <c r="AB75" s="21" t="str">
        <f t="shared" si="9"/>
        <v>OfficeLights</v>
      </c>
      <c r="AC75" s="21" t="str">
        <f t="shared" si="9"/>
        <v>OfficeGasEquip</v>
      </c>
      <c r="AD75" s="21" t="str">
        <f t="shared" si="9"/>
        <v>OfficeRefrigeration</v>
      </c>
      <c r="AE75" s="21" t="str">
        <f t="shared" si="9"/>
        <v>OfficeInfiltration</v>
      </c>
      <c r="AF75" s="21" t="str">
        <f t="shared" si="9"/>
        <v>OfficeHVACAvail</v>
      </c>
      <c r="AG75" s="21" t="str">
        <f t="shared" si="9"/>
        <v>OfficeHtgSetpt</v>
      </c>
      <c r="AH75" s="21" t="str">
        <f t="shared" si="9"/>
        <v>OfficeClgSetpt</v>
      </c>
      <c r="AI75" s="21" t="str">
        <f t="shared" si="9"/>
        <v>OfficeElevator</v>
      </c>
      <c r="AJ75" s="21" t="str">
        <f t="shared" si="9"/>
        <v>OfficeEscalator</v>
      </c>
      <c r="AK75" s="21" t="str">
        <f t="shared" si="9"/>
        <v>OfficeWtrHtrSetpt</v>
      </c>
      <c r="AL75" s="21">
        <f>'SpaceFuncData-Input'!Y73</f>
        <v>264</v>
      </c>
      <c r="AM75" s="21">
        <v>1</v>
      </c>
      <c r="AN75" s="21">
        <v>0</v>
      </c>
      <c r="AO75" s="21">
        <v>0</v>
      </c>
      <c r="AP75" s="216" t="s">
        <v>1116</v>
      </c>
      <c r="AQ75" s="21" t="s">
        <v>269</v>
      </c>
      <c r="AR75" s="21" t="str">
        <f t="shared" si="8"/>
        <v/>
      </c>
    </row>
    <row r="76" spans="2:44" x14ac:dyDescent="0.2">
      <c r="B76" s="21" t="str">
        <f>TRIM(LEFT('SpaceFuncData-Input'!$A74,IF(ISNUMBER(FIND(" (Note",'SpaceFuncData-Input'!$A74,1)),FIND(" (Note",'SpaceFuncData-Input'!$A74,1),99)))</f>
        <v>Aging Eye/Low-vision (Corridor Area)</v>
      </c>
      <c r="C76" s="21" t="str">
        <f>TRIM('SpaceFuncData-Input'!B74)</f>
        <v>General - Corridors</v>
      </c>
      <c r="D76" s="21">
        <f>ROUND('SpaceFuncData-Input'!C74,2)</f>
        <v>10</v>
      </c>
      <c r="E76" s="21">
        <f>'SpaceFuncData-Input'!D74</f>
        <v>0.5</v>
      </c>
      <c r="F76" s="21">
        <f>'SpaceFuncData-Input'!E74</f>
        <v>250</v>
      </c>
      <c r="G76" s="21">
        <f>'SpaceFuncData-Input'!F74</f>
        <v>250</v>
      </c>
      <c r="H76" s="21">
        <f>'SpaceFuncData-Input'!G74</f>
        <v>0</v>
      </c>
      <c r="I76" s="21">
        <f>'SpaceFuncData-Input'!H74</f>
        <v>0</v>
      </c>
      <c r="J76" s="21" t="str">
        <f>'SpaceFuncData-Input'!I74</f>
        <v>Electric</v>
      </c>
      <c r="K76" s="21">
        <f>'SpaceFuncData-Input'!J74</f>
        <v>0.8</v>
      </c>
      <c r="L76" s="21" t="str">
        <f>'SpaceFuncData-Input'!K74</f>
        <v>Decorative (Note 4)</v>
      </c>
      <c r="M76" s="21">
        <f>'SpaceFuncData-Input'!L74</f>
        <v>0.15</v>
      </c>
      <c r="N76" s="21">
        <f>'SpaceFuncData-Input'!M74</f>
        <v>0</v>
      </c>
      <c r="O76" s="21">
        <f>'SpaceFuncData-Input'!N74</f>
        <v>0</v>
      </c>
      <c r="P76" s="159">
        <f>'SpaceFuncData-Input'!O74</f>
        <v>150</v>
      </c>
      <c r="Q76" s="159">
        <f>'SpaceFuncData-Input'!P74</f>
        <v>150</v>
      </c>
      <c r="R76" s="21">
        <f>'SpaceFuncData-Input'!Q74</f>
        <v>0</v>
      </c>
      <c r="S76" s="21">
        <f>'SpaceFuncData-Input'!R74</f>
        <v>0</v>
      </c>
      <c r="T76" s="159">
        <f>'SpaceFuncData-Input'!S74</f>
        <v>50</v>
      </c>
      <c r="U76" s="21">
        <f>'SpaceFuncData-Input'!T74</f>
        <v>100</v>
      </c>
      <c r="V76" s="21">
        <f>'SpaceFuncData-Input'!U74</f>
        <v>1.5</v>
      </c>
      <c r="W76" s="21">
        <f>'SpaceFuncData-Input'!V74</f>
        <v>2</v>
      </c>
      <c r="X76" s="21" t="str">
        <f>'SpaceFuncData-Input'!W74</f>
        <v>Office</v>
      </c>
      <c r="Y76" s="21" t="str">
        <f t="shared" si="9"/>
        <v>OfficeOccupancy</v>
      </c>
      <c r="Z76" s="21" t="str">
        <f t="shared" si="9"/>
        <v>OfficeReceptacle</v>
      </c>
      <c r="AA76" s="21" t="str">
        <f t="shared" si="9"/>
        <v>OfficeServiceHotWater</v>
      </c>
      <c r="AB76" s="21" t="str">
        <f t="shared" si="9"/>
        <v>OfficeLights</v>
      </c>
      <c r="AC76" s="21" t="str">
        <f t="shared" si="9"/>
        <v>OfficeGasEquip</v>
      </c>
      <c r="AD76" s="21" t="str">
        <f t="shared" si="9"/>
        <v>OfficeRefrigeration</v>
      </c>
      <c r="AE76" s="21" t="str">
        <f t="shared" si="9"/>
        <v>OfficeInfiltration</v>
      </c>
      <c r="AF76" s="21" t="str">
        <f t="shared" si="9"/>
        <v>OfficeHVACAvail</v>
      </c>
      <c r="AG76" s="21" t="str">
        <f t="shared" si="9"/>
        <v>OfficeHtgSetpt</v>
      </c>
      <c r="AH76" s="21" t="str">
        <f t="shared" si="9"/>
        <v>OfficeClgSetpt</v>
      </c>
      <c r="AI76" s="21" t="str">
        <f t="shared" si="9"/>
        <v>OfficeElevator</v>
      </c>
      <c r="AJ76" s="21" t="str">
        <f t="shared" si="9"/>
        <v>OfficeEscalator</v>
      </c>
      <c r="AK76" s="21" t="str">
        <f t="shared" si="9"/>
        <v>OfficeWtrHtrSetpt</v>
      </c>
      <c r="AL76" s="21">
        <f>'SpaceFuncData-Input'!Y74</f>
        <v>269</v>
      </c>
      <c r="AM76" s="21">
        <v>1</v>
      </c>
      <c r="AN76" s="21">
        <v>1</v>
      </c>
      <c r="AO76" s="21">
        <v>0</v>
      </c>
      <c r="AP76" s="216" t="s">
        <v>1117</v>
      </c>
      <c r="AQ76" s="21" t="s">
        <v>269</v>
      </c>
      <c r="AR76" s="21" t="str">
        <f t="shared" si="8"/>
        <v/>
      </c>
    </row>
    <row r="77" spans="2:44" x14ac:dyDescent="0.2">
      <c r="B77" s="21" t="str">
        <f>TRIM(LEFT('SpaceFuncData-Input'!$A75,IF(ISNUMBER(FIND(" (Note",'SpaceFuncData-Input'!$A75,1)),FIND(" (Note",'SpaceFuncData-Input'!$A75,1),99)))</f>
        <v>Aging Eye/Low-vision (Dining)</v>
      </c>
      <c r="C77" s="21" t="str">
        <f>TRIM('SpaceFuncData-Input'!B75)</f>
        <v>Food Service - Cafeteria/fast-food dining</v>
      </c>
      <c r="D77" s="21">
        <f>ROUND('SpaceFuncData-Input'!C75,2)</f>
        <v>66.67</v>
      </c>
      <c r="E77" s="21">
        <f>'SpaceFuncData-Input'!D75</f>
        <v>0.5</v>
      </c>
      <c r="F77" s="21">
        <f>'SpaceFuncData-Input'!E75</f>
        <v>275</v>
      </c>
      <c r="G77" s="21">
        <f>'SpaceFuncData-Input'!F75</f>
        <v>275</v>
      </c>
      <c r="H77" s="21">
        <f>'SpaceFuncData-Input'!G75</f>
        <v>0.5</v>
      </c>
      <c r="I77" s="21">
        <f>'SpaceFuncData-Input'!H75</f>
        <v>0.57799999999999996</v>
      </c>
      <c r="J77" s="21" t="str">
        <f>'SpaceFuncData-Input'!I75</f>
        <v>Gas</v>
      </c>
      <c r="K77" s="21">
        <f>'SpaceFuncData-Input'!J75</f>
        <v>0.8</v>
      </c>
      <c r="L77" s="21" t="str">
        <f>'SpaceFuncData-Input'!K75</f>
        <v>Ornamental</v>
      </c>
      <c r="M77" s="21">
        <f>'SpaceFuncData-Input'!L75</f>
        <v>0.3</v>
      </c>
      <c r="N77" s="21">
        <f>'SpaceFuncData-Input'!M75</f>
        <v>0</v>
      </c>
      <c r="O77" s="21">
        <f>'SpaceFuncData-Input'!N75</f>
        <v>0</v>
      </c>
      <c r="P77" s="159">
        <f>'SpaceFuncData-Input'!O75</f>
        <v>150</v>
      </c>
      <c r="Q77" s="159">
        <f>'SpaceFuncData-Input'!P75</f>
        <v>150</v>
      </c>
      <c r="R77" s="21">
        <f>'SpaceFuncData-Input'!Q75</f>
        <v>0</v>
      </c>
      <c r="S77" s="21">
        <f>'SpaceFuncData-Input'!R75</f>
        <v>0.25</v>
      </c>
      <c r="T77" s="159">
        <f>'SpaceFuncData-Input'!S75</f>
        <v>50</v>
      </c>
      <c r="U77" s="21">
        <f>'SpaceFuncData-Input'!T75</f>
        <v>200</v>
      </c>
      <c r="V77" s="21">
        <f>'SpaceFuncData-Input'!U75</f>
        <v>1.5</v>
      </c>
      <c r="W77" s="21">
        <f>'SpaceFuncData-Input'!V75</f>
        <v>2</v>
      </c>
      <c r="X77" s="21" t="str">
        <f>'SpaceFuncData-Input'!W75</f>
        <v>Restaurant</v>
      </c>
      <c r="Y77" s="21" t="str">
        <f t="shared" si="9"/>
        <v>RestaurantOccupancy</v>
      </c>
      <c r="Z77" s="21" t="str">
        <f t="shared" si="9"/>
        <v>RestaurantReceptacle</v>
      </c>
      <c r="AA77" s="21" t="str">
        <f t="shared" si="9"/>
        <v>RestaurantServiceHotWater</v>
      </c>
      <c r="AB77" s="21" t="str">
        <f t="shared" si="9"/>
        <v>RestaurantLights</v>
      </c>
      <c r="AC77" s="21" t="str">
        <f t="shared" si="9"/>
        <v>RestaurantGasEquip</v>
      </c>
      <c r="AD77" s="21" t="str">
        <f t="shared" si="9"/>
        <v>RestaurantRefrigeration</v>
      </c>
      <c r="AE77" s="21" t="str">
        <f t="shared" si="9"/>
        <v>RestaurantInfiltration</v>
      </c>
      <c r="AF77" s="21" t="str">
        <f t="shared" si="9"/>
        <v>RestaurantHVACAvail</v>
      </c>
      <c r="AG77" s="21" t="str">
        <f t="shared" si="9"/>
        <v>RestaurantHtgSetpt</v>
      </c>
      <c r="AH77" s="21" t="str">
        <f t="shared" si="9"/>
        <v>RestaurantClgSetpt</v>
      </c>
      <c r="AI77" s="21" t="str">
        <f t="shared" si="9"/>
        <v>RestaurantElevator</v>
      </c>
      <c r="AJ77" s="21" t="str">
        <f t="shared" si="9"/>
        <v>RestaurantEscalator</v>
      </c>
      <c r="AK77" s="21" t="str">
        <f t="shared" si="9"/>
        <v>RestaurantWtrHtrSetpt</v>
      </c>
      <c r="AL77" s="21">
        <f>'SpaceFuncData-Input'!Y75</f>
        <v>270</v>
      </c>
      <c r="AM77" s="21">
        <v>1</v>
      </c>
      <c r="AN77" s="21">
        <v>0</v>
      </c>
      <c r="AO77" s="21">
        <v>0</v>
      </c>
      <c r="AP77" s="216" t="s">
        <v>1118</v>
      </c>
      <c r="AQ77" s="21" t="s">
        <v>269</v>
      </c>
      <c r="AR77" s="21" t="str">
        <f t="shared" si="8"/>
        <v/>
      </c>
    </row>
    <row r="78" spans="2:44" x14ac:dyDescent="0.2">
      <c r="B78" s="21" t="str">
        <f>TRIM(LEFT('SpaceFuncData-Input'!$A76,IF(ISNUMBER(FIND(" (Note",'SpaceFuncData-Input'!$A76,1)),FIND(" (Note",'SpaceFuncData-Input'!$A76,1),99)))</f>
        <v>Aging Eye/Low-vision (Lounge/Waiting Area)</v>
      </c>
      <c r="C78" s="21" t="str">
        <f>TRIM('SpaceFuncData-Input'!B76)</f>
        <v>General - Break rooms</v>
      </c>
      <c r="D78" s="21">
        <f>ROUND('SpaceFuncData-Input'!C76,2)</f>
        <v>66.67</v>
      </c>
      <c r="E78" s="21">
        <f>'SpaceFuncData-Input'!D76</f>
        <v>0.5</v>
      </c>
      <c r="F78" s="21">
        <f>'SpaceFuncData-Input'!E76</f>
        <v>275</v>
      </c>
      <c r="G78" s="21">
        <f>'SpaceFuncData-Input'!F76</f>
        <v>275</v>
      </c>
      <c r="H78" s="21">
        <f>'SpaceFuncData-Input'!G76</f>
        <v>1</v>
      </c>
      <c r="I78" s="21">
        <f>'SpaceFuncData-Input'!H76</f>
        <v>0.09</v>
      </c>
      <c r="J78" s="21" t="str">
        <f>'SpaceFuncData-Input'!I76</f>
        <v>Gas</v>
      </c>
      <c r="K78" s="21">
        <f>'SpaceFuncData-Input'!J76</f>
        <v>0.75</v>
      </c>
      <c r="L78" s="21" t="str">
        <f>'SpaceFuncData-Input'!K76</f>
        <v>Ornamental</v>
      </c>
      <c r="M78" s="21">
        <f>'SpaceFuncData-Input'!L76</f>
        <v>0.3</v>
      </c>
      <c r="N78" s="21">
        <f>'SpaceFuncData-Input'!M76</f>
        <v>0</v>
      </c>
      <c r="O78" s="21">
        <f>'SpaceFuncData-Input'!N76</f>
        <v>0</v>
      </c>
      <c r="P78" s="159">
        <f>'SpaceFuncData-Input'!O76</f>
        <v>150</v>
      </c>
      <c r="Q78" s="159">
        <f>'SpaceFuncData-Input'!P76</f>
        <v>150</v>
      </c>
      <c r="R78" s="21">
        <f>'SpaceFuncData-Input'!Q76</f>
        <v>0</v>
      </c>
      <c r="S78" s="21">
        <f>'SpaceFuncData-Input'!R76</f>
        <v>0</v>
      </c>
      <c r="T78" s="159">
        <f>'SpaceFuncData-Input'!S76</f>
        <v>40</v>
      </c>
      <c r="U78" s="21">
        <f>'SpaceFuncData-Input'!T76</f>
        <v>300</v>
      </c>
      <c r="V78" s="21">
        <f>'SpaceFuncData-Input'!U76</f>
        <v>1.5</v>
      </c>
      <c r="W78" s="21">
        <f>'SpaceFuncData-Input'!V76</f>
        <v>2</v>
      </c>
      <c r="X78" s="21" t="str">
        <f>'SpaceFuncData-Input'!W76</f>
        <v>Assembly</v>
      </c>
      <c r="Y78" s="21" t="str">
        <f t="shared" si="9"/>
        <v>AssemblyOccupancy</v>
      </c>
      <c r="Z78" s="21" t="str">
        <f t="shared" si="9"/>
        <v>AssemblyReceptacle</v>
      </c>
      <c r="AA78" s="21" t="str">
        <f t="shared" si="9"/>
        <v>AssemblyServiceHotWater</v>
      </c>
      <c r="AB78" s="21" t="str">
        <f t="shared" si="9"/>
        <v>AssemblyLights</v>
      </c>
      <c r="AC78" s="21" t="str">
        <f t="shared" si="9"/>
        <v>AssemblyGasEquip</v>
      </c>
      <c r="AD78" s="21" t="str">
        <f t="shared" si="9"/>
        <v>AssemblyRefrigeration</v>
      </c>
      <c r="AE78" s="21" t="str">
        <f t="shared" si="9"/>
        <v>AssemblyInfiltration</v>
      </c>
      <c r="AF78" s="21" t="str">
        <f t="shared" si="9"/>
        <v>AssemblyHVACAvail</v>
      </c>
      <c r="AG78" s="21" t="str">
        <f t="shared" si="9"/>
        <v>AssemblyHtgSetpt</v>
      </c>
      <c r="AH78" s="21" t="str">
        <f t="shared" si="9"/>
        <v>AssemblyClgSetpt</v>
      </c>
      <c r="AI78" s="21" t="str">
        <f t="shared" si="9"/>
        <v>AssemblyElevator</v>
      </c>
      <c r="AJ78" s="21" t="str">
        <f t="shared" si="9"/>
        <v>AssemblyEscalator</v>
      </c>
      <c r="AK78" s="21" t="str">
        <f t="shared" si="9"/>
        <v>AssemblyWtrHtrSetpt</v>
      </c>
      <c r="AL78" s="21">
        <f>'SpaceFuncData-Input'!Y76</f>
        <v>271</v>
      </c>
      <c r="AM78" s="21">
        <v>1</v>
      </c>
      <c r="AN78" s="21">
        <v>0</v>
      </c>
      <c r="AO78" s="21">
        <v>0</v>
      </c>
      <c r="AP78" s="216" t="s">
        <v>1124</v>
      </c>
      <c r="AQ78" s="21" t="s">
        <v>269</v>
      </c>
      <c r="AR78" s="21" t="str">
        <f t="shared" si="8"/>
        <v/>
      </c>
    </row>
    <row r="79" spans="2:44" x14ac:dyDescent="0.2">
      <c r="B79" s="21" t="str">
        <f>TRIM(LEFT('SpaceFuncData-Input'!$A77,IF(ISNUMBER(FIND(" (Note",'SpaceFuncData-Input'!$A77,1)),FIND(" (Note",'SpaceFuncData-Input'!$A77,1),99)))</f>
        <v>Aging Eye/Low-vision (Main Entry Lobby)</v>
      </c>
      <c r="C79" s="21" t="str">
        <f>TRIM('SpaceFuncData-Input'!B77)</f>
        <v>Office - Main entry lobbies</v>
      </c>
      <c r="D79" s="21">
        <f>ROUND('SpaceFuncData-Input'!C77,2)</f>
        <v>66.67</v>
      </c>
      <c r="E79" s="21">
        <f>'SpaceFuncData-Input'!D77</f>
        <v>0.5</v>
      </c>
      <c r="F79" s="21">
        <f>'SpaceFuncData-Input'!E77</f>
        <v>250</v>
      </c>
      <c r="G79" s="21">
        <f>'SpaceFuncData-Input'!F77</f>
        <v>250</v>
      </c>
      <c r="H79" s="21">
        <f>'SpaceFuncData-Input'!G77</f>
        <v>0.5</v>
      </c>
      <c r="I79" s="21">
        <f>'SpaceFuncData-Input'!H77</f>
        <v>0.09</v>
      </c>
      <c r="J79" s="21" t="str">
        <f>'SpaceFuncData-Input'!I77</f>
        <v>Electric</v>
      </c>
      <c r="K79" s="21">
        <f>'SpaceFuncData-Input'!J77</f>
        <v>0.85</v>
      </c>
      <c r="L79" s="21" t="str">
        <f>'SpaceFuncData-Input'!K77</f>
        <v>Ornamental</v>
      </c>
      <c r="M79" s="21">
        <f>'SpaceFuncData-Input'!L77</f>
        <v>0.3</v>
      </c>
      <c r="N79" s="21" t="str">
        <f>'SpaceFuncData-Input'!M77</f>
        <v>Transition Lighitng OFF at night (Note 12)</v>
      </c>
      <c r="O79" s="21">
        <f>'SpaceFuncData-Input'!N77</f>
        <v>0.95</v>
      </c>
      <c r="P79" s="159">
        <f>'SpaceFuncData-Input'!O77</f>
        <v>150</v>
      </c>
      <c r="Q79" s="159">
        <f>'SpaceFuncData-Input'!P77</f>
        <v>150</v>
      </c>
      <c r="R79" s="21">
        <f>'SpaceFuncData-Input'!Q77</f>
        <v>0</v>
      </c>
      <c r="S79" s="21">
        <f>'SpaceFuncData-Input'!R77</f>
        <v>0</v>
      </c>
      <c r="T79" s="159">
        <f>'SpaceFuncData-Input'!S77</f>
        <v>50</v>
      </c>
      <c r="U79" s="21">
        <f>'SpaceFuncData-Input'!T77</f>
        <v>200</v>
      </c>
      <c r="V79" s="21">
        <f>'SpaceFuncData-Input'!U77</f>
        <v>1.5</v>
      </c>
      <c r="W79" s="21">
        <f>'SpaceFuncData-Input'!V77</f>
        <v>2</v>
      </c>
      <c r="X79" s="21" t="str">
        <f>'SpaceFuncData-Input'!W77</f>
        <v>Assembly</v>
      </c>
      <c r="Y79" s="21" t="str">
        <f t="shared" si="9"/>
        <v>AssemblyOccupancy</v>
      </c>
      <c r="Z79" s="21" t="str">
        <f t="shared" si="9"/>
        <v>AssemblyReceptacle</v>
      </c>
      <c r="AA79" s="21" t="str">
        <f t="shared" si="9"/>
        <v>AssemblyServiceHotWater</v>
      </c>
      <c r="AB79" s="21" t="str">
        <f t="shared" si="9"/>
        <v>AssemblyLights</v>
      </c>
      <c r="AC79" s="21" t="str">
        <f t="shared" si="9"/>
        <v>AssemblyGasEquip</v>
      </c>
      <c r="AD79" s="21" t="str">
        <f t="shared" si="9"/>
        <v>AssemblyRefrigeration</v>
      </c>
      <c r="AE79" s="21" t="str">
        <f t="shared" si="9"/>
        <v>AssemblyInfiltration</v>
      </c>
      <c r="AF79" s="21" t="str">
        <f t="shared" si="9"/>
        <v>AssemblyHVACAvail</v>
      </c>
      <c r="AG79" s="21" t="str">
        <f t="shared" si="9"/>
        <v>AssemblyHtgSetpt</v>
      </c>
      <c r="AH79" s="21" t="str">
        <f t="shared" si="9"/>
        <v>AssemblyClgSetpt</v>
      </c>
      <c r="AI79" s="21" t="str">
        <f t="shared" si="9"/>
        <v>AssemblyElevator</v>
      </c>
      <c r="AJ79" s="21" t="str">
        <f t="shared" si="9"/>
        <v>AssemblyEscalator</v>
      </c>
      <c r="AK79" s="21" t="str">
        <f t="shared" si="9"/>
        <v>AssemblyWtrHtrSetpt</v>
      </c>
      <c r="AL79" s="21">
        <f>'SpaceFuncData-Input'!Y77</f>
        <v>272</v>
      </c>
      <c r="AM79" s="21">
        <v>1</v>
      </c>
      <c r="AN79" s="21">
        <v>0</v>
      </c>
      <c r="AO79" s="21">
        <v>0</v>
      </c>
      <c r="AP79" s="216" t="s">
        <v>1119</v>
      </c>
      <c r="AQ79" s="21" t="s">
        <v>269</v>
      </c>
      <c r="AR79" s="21" t="str">
        <f t="shared" si="8"/>
        <v/>
      </c>
    </row>
    <row r="80" spans="2:44" x14ac:dyDescent="0.2">
      <c r="B80" s="21" t="str">
        <f>TRIM(LEFT('SpaceFuncData-Input'!$A78,IF(ISNUMBER(FIND(" (Note",'SpaceFuncData-Input'!$A78,1)),FIND(" (Note",'SpaceFuncData-Input'!$A78,1),99)))</f>
        <v>Aging Eye/Low-vision (Multipurpose Room)</v>
      </c>
      <c r="C80" s="21" t="str">
        <f>TRIM('SpaceFuncData-Input'!B78)</f>
        <v>General - Conference/meeting</v>
      </c>
      <c r="D80" s="21">
        <f>ROUND('SpaceFuncData-Input'!C78,2)</f>
        <v>66.67</v>
      </c>
      <c r="E80" s="21">
        <f>'SpaceFuncData-Input'!D78</f>
        <v>0.5</v>
      </c>
      <c r="F80" s="21">
        <f>'SpaceFuncData-Input'!E78</f>
        <v>245</v>
      </c>
      <c r="G80" s="21">
        <f>'SpaceFuncData-Input'!F78</f>
        <v>155</v>
      </c>
      <c r="H80" s="21">
        <f>'SpaceFuncData-Input'!G78</f>
        <v>1</v>
      </c>
      <c r="I80" s="21">
        <f>'SpaceFuncData-Input'!H78</f>
        <v>0.09</v>
      </c>
      <c r="J80" s="21" t="str">
        <f>'SpaceFuncData-Input'!I78</f>
        <v>Electric</v>
      </c>
      <c r="K80" s="21">
        <f>'SpaceFuncData-Input'!J78</f>
        <v>0.95</v>
      </c>
      <c r="L80" s="21" t="str">
        <f>'SpaceFuncData-Input'!K78</f>
        <v>Ornamental</v>
      </c>
      <c r="M80" s="21">
        <f>'SpaceFuncData-Input'!L78</f>
        <v>0.3</v>
      </c>
      <c r="N80" s="21">
        <f>'SpaceFuncData-Input'!M78</f>
        <v>0</v>
      </c>
      <c r="O80" s="21">
        <f>'SpaceFuncData-Input'!N78</f>
        <v>0</v>
      </c>
      <c r="P80" s="159">
        <f>'SpaceFuncData-Input'!O78</f>
        <v>150</v>
      </c>
      <c r="Q80" s="159">
        <f>'SpaceFuncData-Input'!P78</f>
        <v>150</v>
      </c>
      <c r="R80" s="21">
        <f>'SpaceFuncData-Input'!Q78</f>
        <v>0</v>
      </c>
      <c r="S80" s="21">
        <f>'SpaceFuncData-Input'!R78</f>
        <v>0</v>
      </c>
      <c r="T80" s="159">
        <f>'SpaceFuncData-Input'!S78</f>
        <v>30</v>
      </c>
      <c r="U80" s="21">
        <f>'SpaceFuncData-Input'!T78</f>
        <v>300</v>
      </c>
      <c r="V80" s="21">
        <f>'SpaceFuncData-Input'!U78</f>
        <v>1.5</v>
      </c>
      <c r="W80" s="21">
        <f>'SpaceFuncData-Input'!V78</f>
        <v>2</v>
      </c>
      <c r="X80" s="21" t="str">
        <f>'SpaceFuncData-Input'!W78</f>
        <v>Assembly</v>
      </c>
      <c r="Y80" s="21" t="str">
        <f t="shared" si="9"/>
        <v>AssemblyOccupancy</v>
      </c>
      <c r="Z80" s="21" t="str">
        <f t="shared" si="9"/>
        <v>AssemblyReceptacle</v>
      </c>
      <c r="AA80" s="21" t="str">
        <f t="shared" si="9"/>
        <v>AssemblyServiceHotWater</v>
      </c>
      <c r="AB80" s="21" t="str">
        <f t="shared" si="9"/>
        <v>AssemblyLights</v>
      </c>
      <c r="AC80" s="21" t="str">
        <f t="shared" si="9"/>
        <v>AssemblyGasEquip</v>
      </c>
      <c r="AD80" s="21" t="str">
        <f t="shared" si="9"/>
        <v>AssemblyRefrigeration</v>
      </c>
      <c r="AE80" s="21" t="str">
        <f t="shared" si="9"/>
        <v>AssemblyInfiltration</v>
      </c>
      <c r="AF80" s="21" t="str">
        <f t="shared" si="9"/>
        <v>AssemblyHVACAvail</v>
      </c>
      <c r="AG80" s="21" t="str">
        <f t="shared" si="9"/>
        <v>AssemblyHtgSetpt</v>
      </c>
      <c r="AH80" s="21" t="str">
        <f t="shared" si="9"/>
        <v>AssemblyClgSetpt</v>
      </c>
      <c r="AI80" s="21" t="str">
        <f t="shared" si="9"/>
        <v>AssemblyElevator</v>
      </c>
      <c r="AJ80" s="21" t="str">
        <f t="shared" si="9"/>
        <v>AssemblyEscalator</v>
      </c>
      <c r="AK80" s="21" t="str">
        <f t="shared" si="9"/>
        <v>AssemblyWtrHtrSetpt</v>
      </c>
      <c r="AL80" s="21">
        <f>'SpaceFuncData-Input'!Y78</f>
        <v>273</v>
      </c>
      <c r="AM80" s="21">
        <v>1</v>
      </c>
      <c r="AN80" s="21">
        <v>0</v>
      </c>
      <c r="AO80" s="21">
        <v>0</v>
      </c>
      <c r="AP80" s="216" t="s">
        <v>1120</v>
      </c>
      <c r="AQ80" s="21" t="s">
        <v>269</v>
      </c>
      <c r="AR80" s="21" t="str">
        <f t="shared" si="8"/>
        <v/>
      </c>
    </row>
    <row r="81" spans="1:44" x14ac:dyDescent="0.2">
      <c r="B81" s="21" t="str">
        <f>TRIM(LEFT('SpaceFuncData-Input'!$A79,IF(ISNUMBER(FIND(" (Note",'SpaceFuncData-Input'!$A79,1)),FIND(" (Note",'SpaceFuncData-Input'!$A79,1),99)))</f>
        <v>Aging Eye/Low-vision (Religious Worship Area)</v>
      </c>
      <c r="C81" s="21" t="str">
        <f>TRIM('SpaceFuncData-Input'!B79)</f>
        <v>Assembly - Places of religious worship</v>
      </c>
      <c r="D81" s="21">
        <f>ROUND('SpaceFuncData-Input'!C79,2)</f>
        <v>142.86000000000001</v>
      </c>
      <c r="E81" s="21">
        <f>'SpaceFuncData-Input'!D79</f>
        <v>0.5</v>
      </c>
      <c r="F81" s="21">
        <f>'SpaceFuncData-Input'!E79</f>
        <v>245</v>
      </c>
      <c r="G81" s="21">
        <f>'SpaceFuncData-Input'!F79</f>
        <v>105</v>
      </c>
      <c r="H81" s="21">
        <f>'SpaceFuncData-Input'!G79</f>
        <v>0.5</v>
      </c>
      <c r="I81" s="21">
        <f>'SpaceFuncData-Input'!H79</f>
        <v>0.09</v>
      </c>
      <c r="J81" s="21" t="str">
        <f>'SpaceFuncData-Input'!I79</f>
        <v>Electric</v>
      </c>
      <c r="K81" s="21">
        <f>'SpaceFuncData-Input'!J79</f>
        <v>1</v>
      </c>
      <c r="L81" s="21" t="str">
        <f>'SpaceFuncData-Input'!K79</f>
        <v>Ornamental</v>
      </c>
      <c r="M81" s="21">
        <f>'SpaceFuncData-Input'!L79</f>
        <v>0.3</v>
      </c>
      <c r="N81" s="21">
        <f>'SpaceFuncData-Input'!M79</f>
        <v>0</v>
      </c>
      <c r="O81" s="21">
        <f>'SpaceFuncData-Input'!N79</f>
        <v>0</v>
      </c>
      <c r="P81" s="159">
        <f>'SpaceFuncData-Input'!O79</f>
        <v>150</v>
      </c>
      <c r="Q81" s="159">
        <f>'SpaceFuncData-Input'!P79</f>
        <v>150</v>
      </c>
      <c r="R81" s="21">
        <f>'SpaceFuncData-Input'!Q79</f>
        <v>0</v>
      </c>
      <c r="S81" s="21">
        <f>'SpaceFuncData-Input'!R79</f>
        <v>0</v>
      </c>
      <c r="T81" s="159">
        <f>'SpaceFuncData-Input'!S79</f>
        <v>200</v>
      </c>
      <c r="U81" s="21">
        <f>'SpaceFuncData-Input'!T79</f>
        <v>1500</v>
      </c>
      <c r="V81" s="21">
        <f>'SpaceFuncData-Input'!U79</f>
        <v>1.5</v>
      </c>
      <c r="W81" s="21">
        <f>'SpaceFuncData-Input'!V79</f>
        <v>2</v>
      </c>
      <c r="X81" s="21" t="str">
        <f>'SpaceFuncData-Input'!W79</f>
        <v>Assembly</v>
      </c>
      <c r="Y81" s="21" t="str">
        <f t="shared" si="9"/>
        <v>AssemblyOccupancy</v>
      </c>
      <c r="Z81" s="21" t="str">
        <f t="shared" si="9"/>
        <v>AssemblyReceptacle</v>
      </c>
      <c r="AA81" s="21" t="str">
        <f t="shared" si="9"/>
        <v>AssemblyServiceHotWater</v>
      </c>
      <c r="AB81" s="21" t="str">
        <f t="shared" si="9"/>
        <v>AssemblyLights</v>
      </c>
      <c r="AC81" s="21" t="str">
        <f t="shared" si="9"/>
        <v>AssemblyGasEquip</v>
      </c>
      <c r="AD81" s="21" t="str">
        <f t="shared" si="9"/>
        <v>AssemblyRefrigeration</v>
      </c>
      <c r="AE81" s="21" t="str">
        <f t="shared" si="9"/>
        <v>AssemblyInfiltration</v>
      </c>
      <c r="AF81" s="21" t="str">
        <f t="shared" si="9"/>
        <v>AssemblyHVACAvail</v>
      </c>
      <c r="AG81" s="21" t="str">
        <f t="shared" si="9"/>
        <v>AssemblyHtgSetpt</v>
      </c>
      <c r="AH81" s="21" t="str">
        <f t="shared" si="9"/>
        <v>AssemblyClgSetpt</v>
      </c>
      <c r="AI81" s="21" t="str">
        <f t="shared" si="9"/>
        <v>AssemblyElevator</v>
      </c>
      <c r="AJ81" s="21" t="str">
        <f t="shared" si="9"/>
        <v>AssemblyEscalator</v>
      </c>
      <c r="AK81" s="21" t="str">
        <f t="shared" si="9"/>
        <v>AssemblyWtrHtrSetpt</v>
      </c>
      <c r="AL81" s="21">
        <f>'SpaceFuncData-Input'!Y79</f>
        <v>274</v>
      </c>
      <c r="AM81" s="21">
        <v>1</v>
      </c>
      <c r="AN81" s="21">
        <v>0</v>
      </c>
      <c r="AO81" s="21">
        <v>0</v>
      </c>
      <c r="AP81" s="216" t="s">
        <v>1121</v>
      </c>
      <c r="AQ81" s="21" t="s">
        <v>269</v>
      </c>
      <c r="AR81" s="21" t="str">
        <f t="shared" si="8"/>
        <v/>
      </c>
    </row>
    <row r="82" spans="1:44" x14ac:dyDescent="0.2">
      <c r="B82" s="21" t="str">
        <f>TRIM(LEFT('SpaceFuncData-Input'!$A80,IF(ISNUMBER(FIND(" (Note",'SpaceFuncData-Input'!$A80,1)),FIND(" (Note",'SpaceFuncData-Input'!$A80,1),99)))</f>
        <v>Aging Eye/Low-vision (Restroom)</v>
      </c>
      <c r="C82" s="21" t="str">
        <f>TRIM('SpaceFuncData-Input'!B80)</f>
        <v>Exhaust - Toilets, public</v>
      </c>
      <c r="D82" s="21">
        <f>ROUND('SpaceFuncData-Input'!C80,2)</f>
        <v>10</v>
      </c>
      <c r="E82" s="21">
        <f>'SpaceFuncData-Input'!D80</f>
        <v>0.5</v>
      </c>
      <c r="F82" s="21">
        <f>'SpaceFuncData-Input'!E80</f>
        <v>250</v>
      </c>
      <c r="G82" s="21">
        <f>'SpaceFuncData-Input'!F80</f>
        <v>250</v>
      </c>
      <c r="H82" s="21">
        <f>'SpaceFuncData-Input'!G80</f>
        <v>0</v>
      </c>
      <c r="I82" s="21">
        <f>'SpaceFuncData-Input'!H80</f>
        <v>0</v>
      </c>
      <c r="J82" s="21" t="str">
        <f>'SpaceFuncData-Input'!I80</f>
        <v>Gas</v>
      </c>
      <c r="K82" s="21">
        <f>'SpaceFuncData-Input'!J80</f>
        <v>0.8</v>
      </c>
      <c r="L82" s="21" t="str">
        <f>'SpaceFuncData-Input'!K80</f>
        <v>Accent, display and feature (Note 3)</v>
      </c>
      <c r="M82" s="21">
        <f>'SpaceFuncData-Input'!L80</f>
        <v>0.2</v>
      </c>
      <c r="N82" s="21">
        <f>'SpaceFuncData-Input'!M80</f>
        <v>0</v>
      </c>
      <c r="O82" s="21">
        <f>'SpaceFuncData-Input'!N80</f>
        <v>0</v>
      </c>
      <c r="P82" s="159">
        <f>'SpaceFuncData-Input'!O80</f>
        <v>150</v>
      </c>
      <c r="Q82" s="159">
        <f>'SpaceFuncData-Input'!P80</f>
        <v>150</v>
      </c>
      <c r="R82" s="21">
        <f>'SpaceFuncData-Input'!Q80</f>
        <v>0</v>
      </c>
      <c r="S82" s="21">
        <f>'SpaceFuncData-Input'!R80</f>
        <v>0</v>
      </c>
      <c r="T82" s="159">
        <f>'SpaceFuncData-Input'!S80</f>
        <v>50</v>
      </c>
      <c r="U82" s="21">
        <f>'SpaceFuncData-Input'!T80</f>
        <v>100</v>
      </c>
      <c r="V82" s="21">
        <f>'SpaceFuncData-Input'!U80</f>
        <v>1.5</v>
      </c>
      <c r="W82" s="21">
        <f>'SpaceFuncData-Input'!V80</f>
        <v>2</v>
      </c>
      <c r="X82" s="21" t="str">
        <f>'SpaceFuncData-Input'!W80</f>
        <v>Office</v>
      </c>
      <c r="Y82" s="21" t="str">
        <f t="shared" si="9"/>
        <v>OfficeOccupancy</v>
      </c>
      <c r="Z82" s="21" t="str">
        <f t="shared" si="9"/>
        <v>OfficeReceptacle</v>
      </c>
      <c r="AA82" s="21" t="str">
        <f t="shared" si="9"/>
        <v>OfficeServiceHotWater</v>
      </c>
      <c r="AB82" s="21" t="str">
        <f t="shared" si="9"/>
        <v>OfficeLights</v>
      </c>
      <c r="AC82" s="21" t="str">
        <f t="shared" si="9"/>
        <v>OfficeGasEquip</v>
      </c>
      <c r="AD82" s="21" t="str">
        <f t="shared" si="9"/>
        <v>OfficeRefrigeration</v>
      </c>
      <c r="AE82" s="21" t="str">
        <f t="shared" si="9"/>
        <v>OfficeInfiltration</v>
      </c>
      <c r="AF82" s="21" t="str">
        <f t="shared" si="9"/>
        <v>OfficeHVACAvail</v>
      </c>
      <c r="AG82" s="21" t="str">
        <f t="shared" si="9"/>
        <v>OfficeHtgSetpt</v>
      </c>
      <c r="AH82" s="21" t="str">
        <f t="shared" si="9"/>
        <v>OfficeClgSetpt</v>
      </c>
      <c r="AI82" s="21" t="str">
        <f t="shared" si="9"/>
        <v>OfficeElevator</v>
      </c>
      <c r="AJ82" s="21" t="str">
        <f t="shared" si="9"/>
        <v>OfficeEscalator</v>
      </c>
      <c r="AK82" s="21" t="str">
        <f t="shared" si="9"/>
        <v>OfficeWtrHtrSetpt</v>
      </c>
      <c r="AL82" s="21">
        <f>'SpaceFuncData-Input'!Y80</f>
        <v>275</v>
      </c>
      <c r="AM82" s="21">
        <v>1</v>
      </c>
      <c r="AN82" s="21">
        <v>1</v>
      </c>
      <c r="AO82" s="21">
        <v>0</v>
      </c>
      <c r="AP82" s="216" t="s">
        <v>1122</v>
      </c>
      <c r="AQ82" s="21" t="s">
        <v>269</v>
      </c>
      <c r="AR82" s="21" t="str">
        <f t="shared" si="8"/>
        <v/>
      </c>
    </row>
    <row r="83" spans="1:44" x14ac:dyDescent="0.2">
      <c r="B83" s="21" t="str">
        <f>TRIM(LEFT('SpaceFuncData-Input'!$A81,IF(ISNUMBER(FIND(" (Note",'SpaceFuncData-Input'!$A81,1)),FIND(" (Note",'SpaceFuncData-Input'!$A81,1),99)))</f>
        <v>Aging Eye/Low-vision (Stairwell)</v>
      </c>
      <c r="C83" s="21" t="str">
        <f>TRIM('SpaceFuncData-Input'!B81)</f>
        <v>General - Corridors</v>
      </c>
      <c r="D83" s="21">
        <f>ROUND('SpaceFuncData-Input'!C81,2)</f>
        <v>10</v>
      </c>
      <c r="E83" s="21">
        <f>'SpaceFuncData-Input'!D81</f>
        <v>0.5</v>
      </c>
      <c r="F83" s="21">
        <f>'SpaceFuncData-Input'!E81</f>
        <v>250</v>
      </c>
      <c r="G83" s="21">
        <f>'SpaceFuncData-Input'!F81</f>
        <v>250</v>
      </c>
      <c r="H83" s="21">
        <f>'SpaceFuncData-Input'!G81</f>
        <v>0</v>
      </c>
      <c r="I83" s="21">
        <f>'SpaceFuncData-Input'!H81</f>
        <v>0</v>
      </c>
      <c r="J83" s="21" t="str">
        <f>'SpaceFuncData-Input'!I81</f>
        <v>Electric</v>
      </c>
      <c r="K83" s="21">
        <f>'SpaceFuncData-Input'!J81</f>
        <v>0.8</v>
      </c>
      <c r="L83" s="21">
        <f>'SpaceFuncData-Input'!K81</f>
        <v>0</v>
      </c>
      <c r="M83" s="21">
        <f>'SpaceFuncData-Input'!L81</f>
        <v>0</v>
      </c>
      <c r="N83" s="21">
        <f>'SpaceFuncData-Input'!M81</f>
        <v>0</v>
      </c>
      <c r="O83" s="21">
        <f>'SpaceFuncData-Input'!N81</f>
        <v>0</v>
      </c>
      <c r="P83" s="159">
        <f>'SpaceFuncData-Input'!O81</f>
        <v>150</v>
      </c>
      <c r="Q83" s="159">
        <f>'SpaceFuncData-Input'!P81</f>
        <v>150</v>
      </c>
      <c r="R83" s="21">
        <f>'SpaceFuncData-Input'!Q81</f>
        <v>0</v>
      </c>
      <c r="S83" s="21">
        <f>'SpaceFuncData-Input'!R81</f>
        <v>0</v>
      </c>
      <c r="T83" s="159">
        <f>'SpaceFuncData-Input'!S81</f>
        <v>50</v>
      </c>
      <c r="U83" s="21">
        <f>'SpaceFuncData-Input'!T81</f>
        <v>100</v>
      </c>
      <c r="V83" s="21">
        <f>'SpaceFuncData-Input'!U81</f>
        <v>1.5</v>
      </c>
      <c r="W83" s="21">
        <f>'SpaceFuncData-Input'!V81</f>
        <v>2</v>
      </c>
      <c r="X83" s="21" t="str">
        <f>'SpaceFuncData-Input'!W81</f>
        <v>Office</v>
      </c>
      <c r="Y83" s="21" t="str">
        <f t="shared" si="9"/>
        <v>OfficeOccupancy</v>
      </c>
      <c r="Z83" s="21" t="str">
        <f t="shared" si="9"/>
        <v>OfficeReceptacle</v>
      </c>
      <c r="AA83" s="21" t="str">
        <f t="shared" si="9"/>
        <v>OfficeServiceHotWater</v>
      </c>
      <c r="AB83" s="21" t="str">
        <f t="shared" si="9"/>
        <v>OfficeLights</v>
      </c>
      <c r="AC83" s="21" t="str">
        <f t="shared" si="9"/>
        <v>OfficeGasEquip</v>
      </c>
      <c r="AD83" s="21" t="str">
        <f t="shared" si="9"/>
        <v>OfficeRefrigeration</v>
      </c>
      <c r="AE83" s="21" t="str">
        <f t="shared" si="9"/>
        <v>OfficeInfiltration</v>
      </c>
      <c r="AF83" s="21" t="str">
        <f t="shared" si="9"/>
        <v>OfficeHVACAvail</v>
      </c>
      <c r="AG83" s="21" t="str">
        <f t="shared" si="9"/>
        <v>OfficeHtgSetpt</v>
      </c>
      <c r="AH83" s="21" t="str">
        <f t="shared" si="9"/>
        <v>OfficeClgSetpt</v>
      </c>
      <c r="AI83" s="21" t="str">
        <f t="shared" si="9"/>
        <v>OfficeElevator</v>
      </c>
      <c r="AJ83" s="21" t="str">
        <f t="shared" si="9"/>
        <v>OfficeEscalator</v>
      </c>
      <c r="AK83" s="21" t="str">
        <f t="shared" si="9"/>
        <v>OfficeWtrHtrSetpt</v>
      </c>
      <c r="AL83" s="21">
        <f>'SpaceFuncData-Input'!Y81</f>
        <v>276</v>
      </c>
      <c r="AM83" s="21">
        <v>1</v>
      </c>
      <c r="AN83" s="21">
        <v>1</v>
      </c>
      <c r="AO83" s="21">
        <v>0</v>
      </c>
      <c r="AP83" s="216" t="s">
        <v>1123</v>
      </c>
      <c r="AQ83" s="21" t="s">
        <v>269</v>
      </c>
      <c r="AR83" s="21" t="str">
        <f t="shared" si="8"/>
        <v/>
      </c>
    </row>
    <row r="84" spans="1:44" x14ac:dyDescent="0.2">
      <c r="B84" s="21" t="str">
        <f>TRIM(LEFT('SpaceFuncData-Input'!$A82,IF(ISNUMBER(FIND(" (Note",'SpaceFuncData-Input'!$A82,1)),FIND(" (Note",'SpaceFuncData-Input'!$A82,1),99)))</f>
        <v>All other</v>
      </c>
      <c r="C84" s="21" t="str">
        <f>TRIM('SpaceFuncData-Input'!B82)</f>
        <v>Misc - All others</v>
      </c>
      <c r="D84" s="21">
        <f>ROUND('SpaceFuncData-Input'!C82,2)</f>
        <v>10</v>
      </c>
      <c r="E84" s="21">
        <f>'SpaceFuncData-Input'!D82</f>
        <v>0.5</v>
      </c>
      <c r="F84" s="21">
        <f>'SpaceFuncData-Input'!E82</f>
        <v>250</v>
      </c>
      <c r="G84" s="21">
        <f>'SpaceFuncData-Input'!F82</f>
        <v>200</v>
      </c>
      <c r="H84" s="21">
        <f>'SpaceFuncData-Input'!G82</f>
        <v>1</v>
      </c>
      <c r="I84" s="21">
        <f>'SpaceFuncData-Input'!H82</f>
        <v>0.18</v>
      </c>
      <c r="J84" s="21" t="str">
        <f>'SpaceFuncData-Input'!I82</f>
        <v>Gas</v>
      </c>
      <c r="K84" s="21">
        <f>'SpaceFuncData-Input'!J82</f>
        <v>0.4</v>
      </c>
      <c r="L84" s="21">
        <f>'SpaceFuncData-Input'!K82</f>
        <v>0</v>
      </c>
      <c r="M84" s="21">
        <f>'SpaceFuncData-Input'!L82</f>
        <v>0</v>
      </c>
      <c r="N84" s="21">
        <f>'SpaceFuncData-Input'!M82</f>
        <v>0</v>
      </c>
      <c r="O84" s="21">
        <f>'SpaceFuncData-Input'!N82</f>
        <v>0</v>
      </c>
      <c r="P84" s="159">
        <f>'SpaceFuncData-Input'!O82</f>
        <v>150</v>
      </c>
      <c r="Q84" s="159">
        <f>'SpaceFuncData-Input'!P82</f>
        <v>150</v>
      </c>
      <c r="R84" s="21">
        <f>'SpaceFuncData-Input'!Q82</f>
        <v>0</v>
      </c>
      <c r="S84" s="21">
        <f>'SpaceFuncData-Input'!R82</f>
        <v>0</v>
      </c>
      <c r="T84" s="159">
        <f>'SpaceFuncData-Input'!S82</f>
        <v>100</v>
      </c>
      <c r="U84" s="21">
        <f>'SpaceFuncData-Input'!T82</f>
        <v>300</v>
      </c>
      <c r="V84" s="21">
        <f>'SpaceFuncData-Input'!U82</f>
        <v>1.5</v>
      </c>
      <c r="W84" s="21">
        <f>'SpaceFuncData-Input'!V82</f>
        <v>2</v>
      </c>
      <c r="X84" s="21" t="str">
        <f>'SpaceFuncData-Input'!W82</f>
        <v>Office</v>
      </c>
      <c r="Y84" s="21" t="str">
        <f t="shared" si="9"/>
        <v>OfficeOccupancy</v>
      </c>
      <c r="Z84" s="21" t="str">
        <f t="shared" si="9"/>
        <v>OfficeReceptacle</v>
      </c>
      <c r="AA84" s="21" t="str">
        <f t="shared" si="9"/>
        <v>OfficeServiceHotWater</v>
      </c>
      <c r="AB84" s="21" t="str">
        <f t="shared" si="9"/>
        <v>OfficeLights</v>
      </c>
      <c r="AC84" s="21" t="str">
        <f t="shared" si="9"/>
        <v>OfficeGasEquip</v>
      </c>
      <c r="AD84" s="21" t="str">
        <f t="shared" si="9"/>
        <v>OfficeRefrigeration</v>
      </c>
      <c r="AE84" s="21" t="str">
        <f t="shared" si="9"/>
        <v>OfficeInfiltration</v>
      </c>
      <c r="AF84" s="21" t="str">
        <f t="shared" si="9"/>
        <v>OfficeHVACAvail</v>
      </c>
      <c r="AG84" s="21" t="str">
        <f t="shared" si="9"/>
        <v>OfficeHtgSetpt</v>
      </c>
      <c r="AH84" s="21" t="str">
        <f t="shared" si="9"/>
        <v>OfficeClgSetpt</v>
      </c>
      <c r="AI84" s="21" t="str">
        <f t="shared" si="9"/>
        <v>OfficeElevator</v>
      </c>
      <c r="AJ84" s="21" t="str">
        <f t="shared" si="9"/>
        <v>OfficeEscalator</v>
      </c>
      <c r="AK84" s="21" t="str">
        <f t="shared" si="9"/>
        <v>OfficeWtrHtrSetpt</v>
      </c>
      <c r="AL84" s="21">
        <f>'SpaceFuncData-Input'!Y82</f>
        <v>201</v>
      </c>
      <c r="AM84" s="21">
        <v>1</v>
      </c>
      <c r="AN84" s="21">
        <v>0</v>
      </c>
      <c r="AO84" s="21">
        <v>1</v>
      </c>
      <c r="AP84" s="216" t="s">
        <v>1125</v>
      </c>
      <c r="AQ84" s="21" t="s">
        <v>269</v>
      </c>
      <c r="AR84" s="21" t="str">
        <f t="shared" si="8"/>
        <v/>
      </c>
    </row>
    <row r="85" spans="1:44" x14ac:dyDescent="0.2">
      <c r="B85" s="21" t="str">
        <f>TRIM(LEFT('SpaceFuncData-Input'!$A83,IF(ISNUMBER(FIND(" (Note",'SpaceFuncData-Input'!$A83,1)),FIND(" (Note",'SpaceFuncData-Input'!$A83,1),99)))</f>
        <v>_Invalid from 2016 - Corridors, Restrooms, Stairs, and Support Areas</v>
      </c>
      <c r="C85" s="21" t="str">
        <f>TRIM('SpaceFuncData-Input'!B83)</f>
        <v>NA</v>
      </c>
      <c r="D85" s="21">
        <f>ROUND('SpaceFuncData-Input'!C83,2)</f>
        <v>0</v>
      </c>
      <c r="E85" s="21">
        <f>'SpaceFuncData-Input'!D83</f>
        <v>0</v>
      </c>
      <c r="F85" s="21">
        <f>'SpaceFuncData-Input'!E83</f>
        <v>0</v>
      </c>
      <c r="G85" s="21">
        <f>'SpaceFuncData-Input'!F83</f>
        <v>0</v>
      </c>
      <c r="H85" s="21">
        <f>'SpaceFuncData-Input'!G83</f>
        <v>0</v>
      </c>
      <c r="I85" s="21">
        <f>'SpaceFuncData-Input'!H83</f>
        <v>0</v>
      </c>
      <c r="J85" s="21">
        <f>'SpaceFuncData-Input'!I83</f>
        <v>0</v>
      </c>
      <c r="K85" s="21">
        <f>'SpaceFuncData-Input'!J83</f>
        <v>0</v>
      </c>
      <c r="L85" s="21">
        <f>'SpaceFuncData-Input'!K83</f>
        <v>0</v>
      </c>
      <c r="M85" s="21">
        <f>'SpaceFuncData-Input'!L83</f>
        <v>0</v>
      </c>
      <c r="N85" s="21">
        <f>'SpaceFuncData-Input'!M83</f>
        <v>0</v>
      </c>
      <c r="O85" s="21">
        <f>'SpaceFuncData-Input'!N83</f>
        <v>0</v>
      </c>
      <c r="P85" s="159">
        <f>'SpaceFuncData-Input'!O83</f>
        <v>0</v>
      </c>
      <c r="Q85" s="159">
        <f>'SpaceFuncData-Input'!P83</f>
        <v>0</v>
      </c>
      <c r="R85" s="21">
        <f>'SpaceFuncData-Input'!Q83</f>
        <v>0</v>
      </c>
      <c r="S85" s="21">
        <f>'SpaceFuncData-Input'!R83</f>
        <v>0</v>
      </c>
      <c r="T85" s="159">
        <f>'SpaceFuncData-Input'!S83</f>
        <v>0</v>
      </c>
      <c r="U85" s="21">
        <f>'SpaceFuncData-Input'!T83</f>
        <v>0</v>
      </c>
      <c r="V85" s="21">
        <f>'SpaceFuncData-Input'!U83</f>
        <v>0</v>
      </c>
      <c r="W85" s="21">
        <f>'SpaceFuncData-Input'!V83</f>
        <v>0</v>
      </c>
      <c r="X85" s="21">
        <f>'SpaceFuncData-Input'!W83</f>
        <v>0</v>
      </c>
      <c r="Y85" s="21" t="str">
        <f t="shared" si="9"/>
        <v>0Occupancy</v>
      </c>
      <c r="Z85" s="21" t="str">
        <f t="shared" si="9"/>
        <v>0Receptacle</v>
      </c>
      <c r="AA85" s="21" t="str">
        <f t="shared" si="9"/>
        <v>0ServiceHotWater</v>
      </c>
      <c r="AB85" s="21" t="str">
        <f t="shared" si="9"/>
        <v>0Lights</v>
      </c>
      <c r="AC85" s="21" t="str">
        <f t="shared" si="9"/>
        <v>0GasEquip</v>
      </c>
      <c r="AD85" s="21" t="str">
        <f t="shared" si="9"/>
        <v>0Refrigeration</v>
      </c>
      <c r="AE85" s="21" t="str">
        <f t="shared" si="9"/>
        <v>0Infiltration</v>
      </c>
      <c r="AF85" s="21" t="str">
        <f t="shared" si="9"/>
        <v>0HVACAvail</v>
      </c>
      <c r="AG85" s="21" t="str">
        <f t="shared" si="9"/>
        <v>0HtgSetpt</v>
      </c>
      <c r="AH85" s="21" t="str">
        <f t="shared" si="9"/>
        <v>0ClgSetpt</v>
      </c>
      <c r="AI85" s="21" t="str">
        <f t="shared" si="9"/>
        <v>0Elevator</v>
      </c>
      <c r="AJ85" s="21" t="str">
        <f t="shared" si="9"/>
        <v>0Escalator</v>
      </c>
      <c r="AK85" s="21" t="str">
        <f t="shared" si="9"/>
        <v>0WtrHtrSetpt</v>
      </c>
      <c r="AL85" s="21">
        <f>'SpaceFuncData-Input'!Y83</f>
        <v>265</v>
      </c>
      <c r="AM85" s="21">
        <v>0</v>
      </c>
      <c r="AN85" s="21">
        <v>0</v>
      </c>
      <c r="AO85" s="21">
        <v>0</v>
      </c>
      <c r="AP85" s="216" t="s">
        <v>1127</v>
      </c>
      <c r="AQ85" s="21" t="s">
        <v>269</v>
      </c>
      <c r="AR85" s="21" t="str">
        <f t="shared" si="8"/>
        <v>_Invalid from 2016 - Corridors, Restrooms, Stairs, and Support Areas</v>
      </c>
    </row>
    <row r="86" spans="1:44" x14ac:dyDescent="0.2">
      <c r="B86" s="21" t="str">
        <f>TRIM(LEFT('SpaceFuncData-Input'!$A84,IF(ISNUMBER(FIND(" (Note",'SpaceFuncData-Input'!$A84,1)),FIND(" (Note",'SpaceFuncData-Input'!$A84,1),99)))</f>
        <v>_Invalid from 2016 - Police Station and Fire Station</v>
      </c>
      <c r="C86" s="21" t="str">
        <f>TRIM('SpaceFuncData-Input'!B84)</f>
        <v>NA</v>
      </c>
      <c r="D86" s="21">
        <f>ROUND('SpaceFuncData-Input'!C84,2)</f>
        <v>0</v>
      </c>
      <c r="E86" s="21">
        <f>'SpaceFuncData-Input'!D84</f>
        <v>0</v>
      </c>
      <c r="F86" s="21">
        <f>'SpaceFuncData-Input'!E84</f>
        <v>0</v>
      </c>
      <c r="G86" s="21">
        <f>'SpaceFuncData-Input'!F84</f>
        <v>0</v>
      </c>
      <c r="H86" s="21">
        <f>'SpaceFuncData-Input'!G84</f>
        <v>0</v>
      </c>
      <c r="I86" s="21">
        <f>'SpaceFuncData-Input'!H84</f>
        <v>0</v>
      </c>
      <c r="J86" s="21">
        <f>'SpaceFuncData-Input'!I84</f>
        <v>0</v>
      </c>
      <c r="K86" s="21">
        <f>'SpaceFuncData-Input'!J84</f>
        <v>0</v>
      </c>
      <c r="L86" s="21">
        <f>'SpaceFuncData-Input'!K84</f>
        <v>0</v>
      </c>
      <c r="M86" s="21">
        <f>'SpaceFuncData-Input'!L84</f>
        <v>0</v>
      </c>
      <c r="N86" s="21">
        <f>'SpaceFuncData-Input'!M84</f>
        <v>0</v>
      </c>
      <c r="O86" s="21">
        <f>'SpaceFuncData-Input'!N84</f>
        <v>0</v>
      </c>
      <c r="P86" s="159">
        <f>'SpaceFuncData-Input'!O84</f>
        <v>0</v>
      </c>
      <c r="Q86" s="159">
        <f>'SpaceFuncData-Input'!P84</f>
        <v>0</v>
      </c>
      <c r="R86" s="21">
        <f>'SpaceFuncData-Input'!Q84</f>
        <v>0</v>
      </c>
      <c r="S86" s="21">
        <f>'SpaceFuncData-Input'!R84</f>
        <v>0</v>
      </c>
      <c r="T86" s="159">
        <f>'SpaceFuncData-Input'!S84</f>
        <v>0</v>
      </c>
      <c r="U86" s="21">
        <f>'SpaceFuncData-Input'!T84</f>
        <v>0</v>
      </c>
      <c r="V86" s="21">
        <f>'SpaceFuncData-Input'!U84</f>
        <v>0</v>
      </c>
      <c r="W86" s="21">
        <f>'SpaceFuncData-Input'!V84</f>
        <v>0</v>
      </c>
      <c r="X86" s="21">
        <f>'SpaceFuncData-Input'!W84</f>
        <v>0</v>
      </c>
      <c r="Y86" s="21" t="str">
        <f t="shared" si="9"/>
        <v>0Occupancy</v>
      </c>
      <c r="Z86" s="21" t="str">
        <f t="shared" si="9"/>
        <v>0Receptacle</v>
      </c>
      <c r="AA86" s="21" t="str">
        <f t="shared" si="9"/>
        <v>0ServiceHotWater</v>
      </c>
      <c r="AB86" s="21" t="str">
        <f t="shared" si="9"/>
        <v>0Lights</v>
      </c>
      <c r="AC86" s="21" t="str">
        <f t="shared" si="9"/>
        <v>0GasEquip</v>
      </c>
      <c r="AD86" s="21" t="str">
        <f t="shared" si="9"/>
        <v>0Refrigeration</v>
      </c>
      <c r="AE86" s="21" t="str">
        <f t="shared" si="9"/>
        <v>0Infiltration</v>
      </c>
      <c r="AF86" s="21" t="str">
        <f t="shared" si="9"/>
        <v>0HVACAvail</v>
      </c>
      <c r="AG86" s="21" t="str">
        <f t="shared" si="9"/>
        <v>0HtgSetpt</v>
      </c>
      <c r="AH86" s="21" t="str">
        <f t="shared" si="9"/>
        <v>0ClgSetpt</v>
      </c>
      <c r="AI86" s="21" t="str">
        <f t="shared" si="9"/>
        <v>0Elevator</v>
      </c>
      <c r="AJ86" s="21" t="str">
        <f t="shared" si="9"/>
        <v>0Escalator</v>
      </c>
      <c r="AK86" s="21" t="str">
        <f t="shared" si="9"/>
        <v>0WtrHtrSetpt</v>
      </c>
      <c r="AL86" s="21">
        <f>'SpaceFuncData-Input'!Y84</f>
        <v>266</v>
      </c>
      <c r="AM86" s="21">
        <v>0</v>
      </c>
      <c r="AN86" s="21">
        <v>0</v>
      </c>
      <c r="AO86" s="21">
        <v>0</v>
      </c>
      <c r="AP86" s="216" t="s">
        <v>1128</v>
      </c>
      <c r="AQ86" s="21" t="s">
        <v>269</v>
      </c>
      <c r="AR86" s="21" t="str">
        <f t="shared" si="8"/>
        <v>_Invalid from 2016 - Police Station and Fire Station</v>
      </c>
    </row>
    <row r="87" spans="1:44" x14ac:dyDescent="0.2">
      <c r="B87" s="21" t="str">
        <f>TRIM(LEFT('SpaceFuncData-Input'!$A85,IF(ISNUMBER(FIND(" (Note",'SpaceFuncData-Input'!$A85,1)),FIND(" (Note",'SpaceFuncData-Input'!$A85,1),99)))</f>
        <v>_Invalid from 2016 - Housing, Public and Common Areas: Multi-family, Dormitory</v>
      </c>
      <c r="C87" s="21" t="str">
        <f>TRIM('SpaceFuncData-Input'!B85)</f>
        <v>NA</v>
      </c>
      <c r="D87" s="21">
        <f>ROUND('SpaceFuncData-Input'!C85,2)</f>
        <v>0</v>
      </c>
      <c r="E87" s="21">
        <f>'SpaceFuncData-Input'!D85</f>
        <v>0</v>
      </c>
      <c r="F87" s="21">
        <f>'SpaceFuncData-Input'!E85</f>
        <v>0</v>
      </c>
      <c r="G87" s="21">
        <f>'SpaceFuncData-Input'!F85</f>
        <v>0</v>
      </c>
      <c r="H87" s="21">
        <f>'SpaceFuncData-Input'!G85</f>
        <v>0</v>
      </c>
      <c r="I87" s="21">
        <f>'SpaceFuncData-Input'!H85</f>
        <v>0</v>
      </c>
      <c r="J87" s="21">
        <f>'SpaceFuncData-Input'!I85</f>
        <v>0</v>
      </c>
      <c r="K87" s="21">
        <f>'SpaceFuncData-Input'!J85</f>
        <v>0</v>
      </c>
      <c r="L87" s="21">
        <f>'SpaceFuncData-Input'!K85</f>
        <v>0</v>
      </c>
      <c r="M87" s="21">
        <f>'SpaceFuncData-Input'!L85</f>
        <v>0</v>
      </c>
      <c r="N87" s="21">
        <f>'SpaceFuncData-Input'!M85</f>
        <v>0</v>
      </c>
      <c r="O87" s="21">
        <f>'SpaceFuncData-Input'!N85</f>
        <v>0</v>
      </c>
      <c r="P87" s="159">
        <f>'SpaceFuncData-Input'!O85</f>
        <v>0</v>
      </c>
      <c r="Q87" s="159">
        <f>'SpaceFuncData-Input'!P85</f>
        <v>0</v>
      </c>
      <c r="R87" s="21">
        <f>'SpaceFuncData-Input'!Q85</f>
        <v>0</v>
      </c>
      <c r="S87" s="21">
        <f>'SpaceFuncData-Input'!R85</f>
        <v>0</v>
      </c>
      <c r="T87" s="159">
        <f>'SpaceFuncData-Input'!S85</f>
        <v>0</v>
      </c>
      <c r="U87" s="21">
        <f>'SpaceFuncData-Input'!T85</f>
        <v>0</v>
      </c>
      <c r="V87" s="21">
        <f>'SpaceFuncData-Input'!U85</f>
        <v>0</v>
      </c>
      <c r="W87" s="21">
        <f>'SpaceFuncData-Input'!V85</f>
        <v>0</v>
      </c>
      <c r="X87" s="21">
        <f>'SpaceFuncData-Input'!W85</f>
        <v>0</v>
      </c>
      <c r="Y87" s="21" t="str">
        <f t="shared" si="9"/>
        <v>0Occupancy</v>
      </c>
      <c r="Z87" s="21" t="str">
        <f t="shared" si="9"/>
        <v>0Receptacle</v>
      </c>
      <c r="AA87" s="21" t="str">
        <f t="shared" si="9"/>
        <v>0ServiceHotWater</v>
      </c>
      <c r="AB87" s="21" t="str">
        <f t="shared" si="9"/>
        <v>0Lights</v>
      </c>
      <c r="AC87" s="21" t="str">
        <f t="shared" si="9"/>
        <v>0GasEquip</v>
      </c>
      <c r="AD87" s="21" t="str">
        <f t="shared" si="9"/>
        <v>0Refrigeration</v>
      </c>
      <c r="AE87" s="21" t="str">
        <f t="shared" si="9"/>
        <v>0Infiltration</v>
      </c>
      <c r="AF87" s="21" t="str">
        <f t="shared" si="9"/>
        <v>0HVACAvail</v>
      </c>
      <c r="AG87" s="21" t="str">
        <f t="shared" si="9"/>
        <v>0HtgSetpt</v>
      </c>
      <c r="AH87" s="21" t="str">
        <f t="shared" si="9"/>
        <v>0ClgSetpt</v>
      </c>
      <c r="AI87" s="21" t="str">
        <f t="shared" si="9"/>
        <v>0Elevator</v>
      </c>
      <c r="AJ87" s="21" t="str">
        <f t="shared" si="9"/>
        <v>0Escalator</v>
      </c>
      <c r="AK87" s="21" t="str">
        <f t="shared" si="9"/>
        <v>0WtrHtrSetpt</v>
      </c>
      <c r="AL87" s="21">
        <f>'SpaceFuncData-Input'!Y85</f>
        <v>267</v>
      </c>
      <c r="AM87" s="21">
        <v>0</v>
      </c>
      <c r="AN87" s="21">
        <v>0</v>
      </c>
      <c r="AO87" s="21">
        <v>0</v>
      </c>
      <c r="AP87" s="216" t="s">
        <v>1129</v>
      </c>
      <c r="AQ87" s="21" t="s">
        <v>269</v>
      </c>
      <c r="AR87" s="21" t="str">
        <f t="shared" si="8"/>
        <v>_Invalid from 2016 - Housing, Public and Common Areas: Multi-family, Dormitory</v>
      </c>
    </row>
    <row r="88" spans="1:44" x14ac:dyDescent="0.2">
      <c r="B88" s="21" t="str">
        <f>TRIM(LEFT('SpaceFuncData-Input'!$A86,IF(ISNUMBER(FIND(" (Note",'SpaceFuncData-Input'!$A86,1)),FIND(" (Note",'SpaceFuncData-Input'!$A86,1),99)))</f>
        <v>_Invalid from 2016 - Housing, Public and Common Areas: Senior Housing</v>
      </c>
      <c r="C88" s="21" t="str">
        <f>TRIM('SpaceFuncData-Input'!B86)</f>
        <v>NA</v>
      </c>
      <c r="D88" s="21">
        <f>ROUND('SpaceFuncData-Input'!C86,2)</f>
        <v>0</v>
      </c>
      <c r="E88" s="21">
        <f>'SpaceFuncData-Input'!D86</f>
        <v>0</v>
      </c>
      <c r="F88" s="21">
        <f>'SpaceFuncData-Input'!E86</f>
        <v>0</v>
      </c>
      <c r="G88" s="21">
        <f>'SpaceFuncData-Input'!F86</f>
        <v>0</v>
      </c>
      <c r="H88" s="21">
        <f>'SpaceFuncData-Input'!G86</f>
        <v>0</v>
      </c>
      <c r="I88" s="21">
        <f>'SpaceFuncData-Input'!H86</f>
        <v>0</v>
      </c>
      <c r="J88" s="21">
        <f>'SpaceFuncData-Input'!I86</f>
        <v>0</v>
      </c>
      <c r="K88" s="21">
        <f>'SpaceFuncData-Input'!J86</f>
        <v>0</v>
      </c>
      <c r="L88" s="21">
        <f>'SpaceFuncData-Input'!K86</f>
        <v>0</v>
      </c>
      <c r="M88" s="21">
        <f>'SpaceFuncData-Input'!L86</f>
        <v>0</v>
      </c>
      <c r="N88" s="21">
        <f>'SpaceFuncData-Input'!M86</f>
        <v>0</v>
      </c>
      <c r="O88" s="21">
        <f>'SpaceFuncData-Input'!N86</f>
        <v>0</v>
      </c>
      <c r="P88" s="159">
        <f>'SpaceFuncData-Input'!O86</f>
        <v>0</v>
      </c>
      <c r="Q88" s="159">
        <f>'SpaceFuncData-Input'!P86</f>
        <v>0</v>
      </c>
      <c r="R88" s="21">
        <f>'SpaceFuncData-Input'!Q86</f>
        <v>0</v>
      </c>
      <c r="S88" s="21">
        <f>'SpaceFuncData-Input'!R86</f>
        <v>0</v>
      </c>
      <c r="T88" s="159">
        <f>'SpaceFuncData-Input'!S86</f>
        <v>0</v>
      </c>
      <c r="U88" s="21">
        <f>'SpaceFuncData-Input'!T86</f>
        <v>0</v>
      </c>
      <c r="V88" s="21">
        <f>'SpaceFuncData-Input'!U86</f>
        <v>0</v>
      </c>
      <c r="W88" s="21">
        <f>'SpaceFuncData-Input'!V86</f>
        <v>0</v>
      </c>
      <c r="X88" s="21">
        <f>'SpaceFuncData-Input'!W86</f>
        <v>0</v>
      </c>
      <c r="Y88" s="21" t="str">
        <f t="shared" si="9"/>
        <v>0Occupancy</v>
      </c>
      <c r="Z88" s="21" t="str">
        <f t="shared" si="9"/>
        <v>0Receptacle</v>
      </c>
      <c r="AA88" s="21" t="str">
        <f t="shared" si="9"/>
        <v>0ServiceHotWater</v>
      </c>
      <c r="AB88" s="21" t="str">
        <f t="shared" si="9"/>
        <v>0Lights</v>
      </c>
      <c r="AC88" s="21" t="str">
        <f t="shared" si="9"/>
        <v>0GasEquip</v>
      </c>
      <c r="AD88" s="21" t="str">
        <f t="shared" si="9"/>
        <v>0Refrigeration</v>
      </c>
      <c r="AE88" s="21" t="str">
        <f t="shared" si="9"/>
        <v>0Infiltration</v>
      </c>
      <c r="AF88" s="21" t="str">
        <f t="shared" si="9"/>
        <v>0HVACAvail</v>
      </c>
      <c r="AG88" s="21" t="str">
        <f t="shared" si="9"/>
        <v>0HtgSetpt</v>
      </c>
      <c r="AH88" s="21" t="str">
        <f t="shared" si="9"/>
        <v>0ClgSetpt</v>
      </c>
      <c r="AI88" s="21" t="str">
        <f t="shared" si="9"/>
        <v>0Elevator</v>
      </c>
      <c r="AJ88" s="21" t="str">
        <f t="shared" si="9"/>
        <v>0Escalator</v>
      </c>
      <c r="AK88" s="21" t="str">
        <f t="shared" si="9"/>
        <v>0WtrHtrSetpt</v>
      </c>
      <c r="AL88" s="21">
        <f>'SpaceFuncData-Input'!Y86</f>
        <v>268</v>
      </c>
      <c r="AM88" s="21">
        <v>0</v>
      </c>
      <c r="AN88" s="21">
        <v>0</v>
      </c>
      <c r="AO88" s="21">
        <v>0</v>
      </c>
      <c r="AP88" s="216" t="s">
        <v>1130</v>
      </c>
      <c r="AQ88" s="21" t="s">
        <v>269</v>
      </c>
      <c r="AR88" s="21" t="str">
        <f t="shared" si="8"/>
        <v>_Invalid from 2016 - Housing, Public and Common Areas: Senior Housing</v>
      </c>
    </row>
    <row r="89" spans="1:44" x14ac:dyDescent="0.2">
      <c r="A89" s="21" t="s">
        <v>95</v>
      </c>
    </row>
    <row r="90" spans="1:44" x14ac:dyDescent="0.2">
      <c r="A90" s="21" t="s">
        <v>96</v>
      </c>
      <c r="Y90" s="21" t="s">
        <v>94</v>
      </c>
      <c r="Z90" s="21" t="s">
        <v>74</v>
      </c>
      <c r="AA90" s="21" t="s">
        <v>120</v>
      </c>
      <c r="AB90" s="21" t="s">
        <v>93</v>
      </c>
      <c r="AC90" s="21" t="s">
        <v>92</v>
      </c>
      <c r="AD90" s="21" t="s">
        <v>91</v>
      </c>
      <c r="AE90" s="21" t="s">
        <v>90</v>
      </c>
      <c r="AF90" s="21" t="s">
        <v>89</v>
      </c>
      <c r="AG90" s="21" t="s">
        <v>290</v>
      </c>
      <c r="AH90" s="21" t="s">
        <v>291</v>
      </c>
      <c r="AI90" s="21" t="s">
        <v>121</v>
      </c>
      <c r="AJ90" s="21" t="s">
        <v>126</v>
      </c>
      <c r="AK90" s="21" t="s">
        <v>292</v>
      </c>
    </row>
  </sheetData>
  <conditionalFormatting sqref="A3:AK4 B5 Z5:AK5 D5:X5 B6:AK58 B59:X79 B80:AK88 AM6:AO13 AL14:AO88 AL3:AP5">
    <cfRule type="expression" dxfId="104" priority="33">
      <formula>IF($AR3="X",TRUE,FALSE)</formula>
    </cfRule>
  </conditionalFormatting>
  <conditionalFormatting sqref="C5">
    <cfRule type="expression" dxfId="103" priority="17">
      <formula>IF($AR5="X",TRUE,FALSE)</formula>
    </cfRule>
  </conditionalFormatting>
  <conditionalFormatting sqref="Y5:AK25">
    <cfRule type="expression" dxfId="102" priority="169">
      <formula>IF(#REF!="X",TRUE,FALSE)</formula>
    </cfRule>
  </conditionalFormatting>
  <conditionalFormatting sqref="Y26:AK58 Y80:AK88">
    <cfRule type="expression" dxfId="101" priority="15">
      <formula>IF(#REF!="X",TRUE,FALSE)</formula>
    </cfRule>
  </conditionalFormatting>
  <conditionalFormatting sqref="AL5:AP5 AM6:AO13">
    <cfRule type="expression" dxfId="100" priority="11">
      <formula>IF(#REF!="X",TRUE,FALSE)</formula>
    </cfRule>
  </conditionalFormatting>
  <conditionalFormatting sqref="Y59:AK79">
    <cfRule type="expression" dxfId="99" priority="7">
      <formula>IF($AR59="X",TRUE,FALSE)</formula>
    </cfRule>
  </conditionalFormatting>
  <conditionalFormatting sqref="Y59:AK79">
    <cfRule type="expression" dxfId="98" priority="6">
      <formula>IF(#REF!="X",TRUE,FALSE)</formula>
    </cfRule>
  </conditionalFormatting>
  <conditionalFormatting sqref="AL6:AL13">
    <cfRule type="expression" dxfId="97" priority="4">
      <formula>IF($AR6="X",TRUE,FALSE)</formula>
    </cfRule>
  </conditionalFormatting>
  <conditionalFormatting sqref="AL6:AL13 AL14:AO88">
    <cfRule type="expression" dxfId="96" priority="3">
      <formula>IF(#REF!="X",TRUE,FALSE)</formula>
    </cfRule>
  </conditionalFormatting>
  <conditionalFormatting sqref="AP6:AP88">
    <cfRule type="expression" dxfId="95" priority="2">
      <formula>IF($AR6="X",TRUE,FALSE)</formula>
    </cfRule>
  </conditionalFormatting>
  <conditionalFormatting sqref="AP6:AP88">
    <cfRule type="expression" dxfId="94" priority="1">
      <formula>IF(#REF!="X",TRUE,FALSE)</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M130"/>
  <sheetViews>
    <sheetView zoomScale="70" zoomScaleNormal="70" workbookViewId="0">
      <selection activeCell="B19" sqref="B19"/>
    </sheetView>
  </sheetViews>
  <sheetFormatPr defaultColWidth="9.140625" defaultRowHeight="12" x14ac:dyDescent="0.2"/>
  <cols>
    <col min="1" max="1" width="3.42578125" style="106" customWidth="1"/>
    <col min="2" max="2" width="68.5703125" style="106" bestFit="1" customWidth="1"/>
    <col min="3" max="12" width="18.5703125" style="106" customWidth="1"/>
    <col min="13" max="13" width="11.5703125" style="106" customWidth="1"/>
    <col min="14" max="14" width="32.85546875" style="106" customWidth="1"/>
    <col min="15" max="16384" width="9.140625" style="106"/>
  </cols>
  <sheetData>
    <row r="1" spans="1:13" ht="12.75" x14ac:dyDescent="0.2">
      <c r="A1" s="119" t="s">
        <v>885</v>
      </c>
      <c r="B1" s="88"/>
    </row>
    <row r="2" spans="1:13" ht="12.75" x14ac:dyDescent="0.2">
      <c r="A2" s="88" t="s">
        <v>873</v>
      </c>
      <c r="B2" s="88"/>
    </row>
    <row r="3" spans="1:13" ht="12.75" x14ac:dyDescent="0.2">
      <c r="A3" s="88"/>
      <c r="B3" s="120" t="s">
        <v>872</v>
      </c>
      <c r="C3" s="122" t="s">
        <v>537</v>
      </c>
      <c r="D3" s="122" t="s">
        <v>994</v>
      </c>
      <c r="E3" s="123" t="s">
        <v>1021</v>
      </c>
      <c r="F3" s="123" t="s">
        <v>1022</v>
      </c>
      <c r="G3" s="123" t="s">
        <v>961</v>
      </c>
      <c r="H3" s="123" t="s">
        <v>874</v>
      </c>
      <c r="I3" s="123" t="s">
        <v>875</v>
      </c>
      <c r="J3" s="122" t="s">
        <v>955</v>
      </c>
      <c r="K3" s="122" t="s">
        <v>903</v>
      </c>
      <c r="L3" s="122" t="s">
        <v>986</v>
      </c>
    </row>
    <row r="4" spans="1:13" ht="24" x14ac:dyDescent="0.2">
      <c r="A4" s="23"/>
      <c r="B4" s="121" t="s">
        <v>96</v>
      </c>
      <c r="C4" s="105" t="s">
        <v>956</v>
      </c>
      <c r="D4" s="105" t="s">
        <v>995</v>
      </c>
      <c r="E4" s="105" t="s">
        <v>863</v>
      </c>
      <c r="F4" s="105" t="s">
        <v>864</v>
      </c>
      <c r="G4" s="105" t="s">
        <v>740</v>
      </c>
      <c r="H4" s="124" t="s">
        <v>731</v>
      </c>
      <c r="I4" s="124" t="s">
        <v>342</v>
      </c>
      <c r="J4" s="105" t="s">
        <v>957</v>
      </c>
      <c r="K4" s="105" t="s">
        <v>959</v>
      </c>
      <c r="L4" s="105" t="s">
        <v>987</v>
      </c>
      <c r="M4" s="21" t="s">
        <v>269</v>
      </c>
    </row>
    <row r="5" spans="1:13" ht="14.25" x14ac:dyDescent="0.2">
      <c r="A5" s="22"/>
      <c r="B5" s="121" t="s">
        <v>96</v>
      </c>
      <c r="C5" s="105" t="s">
        <v>958</v>
      </c>
      <c r="D5" s="105" t="s">
        <v>958</v>
      </c>
      <c r="E5" s="105" t="s">
        <v>739</v>
      </c>
      <c r="F5" s="105" t="s">
        <v>739</v>
      </c>
      <c r="G5" s="105" t="s">
        <v>766</v>
      </c>
      <c r="H5" s="124"/>
      <c r="I5" s="124"/>
      <c r="J5" s="105" t="s">
        <v>901</v>
      </c>
      <c r="K5" s="105" t="s">
        <v>902</v>
      </c>
      <c r="L5" s="105"/>
      <c r="M5" s="21" t="s">
        <v>269</v>
      </c>
    </row>
    <row r="6" spans="1:13" ht="12.75" customHeight="1" x14ac:dyDescent="0.2">
      <c r="B6" s="104" t="str">
        <f>'2019 Ventilation List SORT'!A6</f>
        <v>Assembly - Auditorium seating area</v>
      </c>
      <c r="C6" s="108">
        <f>'2019 Ventilation List SORT'!B6</f>
        <v>1.07</v>
      </c>
      <c r="D6" s="108">
        <f>'2019 Ventilation List SORT'!C6</f>
        <v>0.15</v>
      </c>
      <c r="E6" s="108">
        <f>'2019 Ventilation List SORT'!D6</f>
        <v>0</v>
      </c>
      <c r="F6" s="108">
        <f>'2019 Ventilation List SORT'!E6</f>
        <v>0</v>
      </c>
      <c r="G6" s="108">
        <f>'2019 Ventilation List SORT'!F6</f>
        <v>0</v>
      </c>
      <c r="H6" s="108">
        <f>'2019 Ventilation List SORT'!G6</f>
        <v>1</v>
      </c>
      <c r="I6" s="104">
        <f>IF(ISNUMBER(FIND("F",'2019 Ventilation List SORT'!H6)),IF(FIND("F",'2019 Ventilation List SORT'!H6)=1,1,IF(ISNUMBER(FIND(", F",'2019 Ventilation List SORT'!H6)),1,0)),0)</f>
        <v>1</v>
      </c>
      <c r="J6" s="108">
        <f>IF(D6&gt;0,15,0)</f>
        <v>15</v>
      </c>
      <c r="K6" s="128">
        <f>IF(OR(C6=0,C6=D6),0,C6/J6*1000)</f>
        <v>71.333333333333329</v>
      </c>
      <c r="L6" s="139">
        <v>1</v>
      </c>
      <c r="M6" s="21" t="s">
        <v>269</v>
      </c>
    </row>
    <row r="7" spans="1:13" ht="12.75" customHeight="1" x14ac:dyDescent="0.2">
      <c r="B7" s="104" t="str">
        <f>'2019 Ventilation List SORT'!A7</f>
        <v>Assembly - Courtrooms</v>
      </c>
      <c r="C7" s="108">
        <f>'2019 Ventilation List SORT'!B7</f>
        <v>0.19</v>
      </c>
      <c r="D7" s="108">
        <f>'2019 Ventilation List SORT'!C7</f>
        <v>0.15</v>
      </c>
      <c r="E7" s="108">
        <f>'2019 Ventilation List SORT'!D7</f>
        <v>0</v>
      </c>
      <c r="F7" s="108">
        <f>'2019 Ventilation List SORT'!E7</f>
        <v>0</v>
      </c>
      <c r="G7" s="108">
        <f>'2019 Ventilation List SORT'!F7</f>
        <v>0</v>
      </c>
      <c r="H7" s="108">
        <f>'2019 Ventilation List SORT'!G7</f>
        <v>1</v>
      </c>
      <c r="I7" s="104">
        <f>IF(ISNUMBER(FIND("F",'2019 Ventilation List SORT'!H7)),IF(FIND("F",'2019 Ventilation List SORT'!H7)=1,1,IF(ISNUMBER(FIND(", F",'2019 Ventilation List SORT'!H7)),1,0)),0)</f>
        <v>1</v>
      </c>
      <c r="J7" s="108">
        <f t="shared" ref="J7:J71" si="0">IF(D7&gt;0,15,0)</f>
        <v>15</v>
      </c>
      <c r="K7" s="128">
        <f t="shared" ref="K7:K71" si="1">IF(OR(C7=0,C7=D7),0,C7/J7*1000)</f>
        <v>12.666666666666666</v>
      </c>
      <c r="L7" s="139">
        <f>L6+1</f>
        <v>2</v>
      </c>
      <c r="M7" s="21" t="s">
        <v>269</v>
      </c>
    </row>
    <row r="8" spans="1:13" ht="12.75" customHeight="1" x14ac:dyDescent="0.2">
      <c r="B8" s="104" t="str">
        <f>'2019 Ventilation List SORT'!A8</f>
        <v>Assembly - Legislative chambers</v>
      </c>
      <c r="C8" s="108">
        <f>'2019 Ventilation List SORT'!B8</f>
        <v>0.19</v>
      </c>
      <c r="D8" s="108">
        <f>'2019 Ventilation List SORT'!C8</f>
        <v>0.15</v>
      </c>
      <c r="E8" s="108">
        <f>'2019 Ventilation List SORT'!D8</f>
        <v>0</v>
      </c>
      <c r="F8" s="108">
        <f>'2019 Ventilation List SORT'!E8</f>
        <v>0</v>
      </c>
      <c r="G8" s="108">
        <f>'2019 Ventilation List SORT'!F8</f>
        <v>0</v>
      </c>
      <c r="H8" s="108">
        <f>'2019 Ventilation List SORT'!G8</f>
        <v>1</v>
      </c>
      <c r="I8" s="104">
        <f>IF(ISNUMBER(FIND("F",'2019 Ventilation List SORT'!H8)),IF(FIND("F",'2019 Ventilation List SORT'!H8)=1,1,IF(ISNUMBER(FIND(", F",'2019 Ventilation List SORT'!H8)),1,0)),0)</f>
        <v>1</v>
      </c>
      <c r="J8" s="108">
        <f t="shared" si="0"/>
        <v>15</v>
      </c>
      <c r="K8" s="128">
        <f t="shared" si="1"/>
        <v>12.666666666666666</v>
      </c>
      <c r="L8" s="139">
        <f t="shared" ref="L8:L71" si="2">L7+1</f>
        <v>3</v>
      </c>
      <c r="M8" s="21" t="s">
        <v>269</v>
      </c>
    </row>
    <row r="9" spans="1:13" ht="12.75" customHeight="1" x14ac:dyDescent="0.2">
      <c r="B9" s="104" t="str">
        <f>'2019 Ventilation List SORT'!A9</f>
        <v>Assembly - Libraries (reading rooms and stack areas)</v>
      </c>
      <c r="C9" s="108">
        <f>'2019 Ventilation List SORT'!B9</f>
        <v>0.15</v>
      </c>
      <c r="D9" s="108">
        <f>'2019 Ventilation List SORT'!C9</f>
        <v>0.15</v>
      </c>
      <c r="E9" s="108">
        <f>'2019 Ventilation List SORT'!D9</f>
        <v>0</v>
      </c>
      <c r="F9" s="108">
        <f>'2019 Ventilation List SORT'!E9</f>
        <v>0</v>
      </c>
      <c r="G9" s="108">
        <f>'2019 Ventilation List SORT'!F9</f>
        <v>0</v>
      </c>
      <c r="H9" s="108">
        <f>'2019 Ventilation List SORT'!G9</f>
        <v>1</v>
      </c>
      <c r="I9" s="104">
        <f>IF(ISNUMBER(FIND("F",'2019 Ventilation List SORT'!H9)),IF(FIND("F",'2019 Ventilation List SORT'!H9)=1,1,IF(ISNUMBER(FIND(", F",'2019 Ventilation List SORT'!H9)),1,0)),0)</f>
        <v>0</v>
      </c>
      <c r="J9" s="108">
        <f t="shared" si="0"/>
        <v>15</v>
      </c>
      <c r="K9" s="128">
        <f t="shared" si="1"/>
        <v>0</v>
      </c>
      <c r="L9" s="139">
        <f t="shared" si="2"/>
        <v>4</v>
      </c>
      <c r="M9" s="21" t="s">
        <v>269</v>
      </c>
    </row>
    <row r="10" spans="1:13" ht="12.75" customHeight="1" x14ac:dyDescent="0.2">
      <c r="B10" s="104" t="str">
        <f>'2019 Ventilation List SORT'!A10</f>
        <v>Assembly - Lobbies</v>
      </c>
      <c r="C10" s="108">
        <f>'2019 Ventilation List SORT'!B10</f>
        <v>0.5</v>
      </c>
      <c r="D10" s="108">
        <f>'2019 Ventilation List SORT'!C10</f>
        <v>0.15</v>
      </c>
      <c r="E10" s="108">
        <f>'2019 Ventilation List SORT'!D10</f>
        <v>0</v>
      </c>
      <c r="F10" s="108">
        <f>'2019 Ventilation List SORT'!E10</f>
        <v>0</v>
      </c>
      <c r="G10" s="108">
        <f>'2019 Ventilation List SORT'!F10</f>
        <v>0</v>
      </c>
      <c r="H10" s="108">
        <f>'2019 Ventilation List SORT'!G10</f>
        <v>1</v>
      </c>
      <c r="I10" s="104">
        <f>IF(ISNUMBER(FIND("F",'2019 Ventilation List SORT'!H10)),IF(FIND("F",'2019 Ventilation List SORT'!H10)=1,1,IF(ISNUMBER(FIND(", F",'2019 Ventilation List SORT'!H10)),1,0)),0)</f>
        <v>1</v>
      </c>
      <c r="J10" s="108">
        <f t="shared" si="0"/>
        <v>15</v>
      </c>
      <c r="K10" s="128">
        <f t="shared" si="1"/>
        <v>33.333333333333336</v>
      </c>
      <c r="L10" s="139">
        <f t="shared" si="2"/>
        <v>5</v>
      </c>
      <c r="M10" s="21" t="s">
        <v>269</v>
      </c>
    </row>
    <row r="11" spans="1:13" ht="12.75" customHeight="1" x14ac:dyDescent="0.2">
      <c r="B11" s="104" t="str">
        <f>'2019 Ventilation List SORT'!A11</f>
        <v>Assembly - Museums (childrens)</v>
      </c>
      <c r="C11" s="108">
        <f>'2019 Ventilation List SORT'!B11</f>
        <v>0.25</v>
      </c>
      <c r="D11" s="108">
        <f>'2019 Ventilation List SORT'!C11</f>
        <v>0.15</v>
      </c>
      <c r="E11" s="108">
        <f>'2019 Ventilation List SORT'!D11</f>
        <v>0</v>
      </c>
      <c r="F11" s="108">
        <f>'2019 Ventilation List SORT'!E11</f>
        <v>0</v>
      </c>
      <c r="G11" s="108">
        <f>'2019 Ventilation List SORT'!F11</f>
        <v>0</v>
      </c>
      <c r="H11" s="108">
        <f>'2019 Ventilation List SORT'!G11</f>
        <v>1</v>
      </c>
      <c r="I11" s="104">
        <f>IF(ISNUMBER(FIND("F",'2019 Ventilation List SORT'!H11)),IF(FIND("F",'2019 Ventilation List SORT'!H11)=1,1,IF(ISNUMBER(FIND(", F",'2019 Ventilation List SORT'!H11)),1,0)),0)</f>
        <v>0</v>
      </c>
      <c r="J11" s="108">
        <f t="shared" si="0"/>
        <v>15</v>
      </c>
      <c r="K11" s="128">
        <f t="shared" si="1"/>
        <v>16.666666666666668</v>
      </c>
      <c r="L11" s="139">
        <f t="shared" si="2"/>
        <v>6</v>
      </c>
      <c r="M11" s="21" t="s">
        <v>269</v>
      </c>
    </row>
    <row r="12" spans="1:13" ht="12.75" customHeight="1" x14ac:dyDescent="0.2">
      <c r="B12" s="104" t="str">
        <f>'2019 Ventilation List SORT'!A12</f>
        <v>Assembly - Museums/galleries</v>
      </c>
      <c r="C12" s="108">
        <f>'2019 Ventilation List SORT'!B12</f>
        <v>0.25</v>
      </c>
      <c r="D12" s="108">
        <f>'2019 Ventilation List SORT'!C12</f>
        <v>0.15</v>
      </c>
      <c r="E12" s="108">
        <f>'2019 Ventilation List SORT'!D12</f>
        <v>0</v>
      </c>
      <c r="F12" s="108">
        <f>'2019 Ventilation List SORT'!E12</f>
        <v>0</v>
      </c>
      <c r="G12" s="108">
        <f>'2019 Ventilation List SORT'!F12</f>
        <v>0</v>
      </c>
      <c r="H12" s="108">
        <f>'2019 Ventilation List SORT'!G12</f>
        <v>1</v>
      </c>
      <c r="I12" s="104">
        <f>IF(ISNUMBER(FIND("F",'2019 Ventilation List SORT'!H12)),IF(FIND("F",'2019 Ventilation List SORT'!H12)=1,1,IF(ISNUMBER(FIND(", F",'2019 Ventilation List SORT'!H12)),1,0)),0)</f>
        <v>1</v>
      </c>
      <c r="J12" s="108">
        <f t="shared" si="0"/>
        <v>15</v>
      </c>
      <c r="K12" s="128">
        <f t="shared" si="1"/>
        <v>16.666666666666668</v>
      </c>
      <c r="L12" s="139">
        <f t="shared" si="2"/>
        <v>7</v>
      </c>
      <c r="M12" s="21" t="s">
        <v>269</v>
      </c>
    </row>
    <row r="13" spans="1:13" ht="12.75" customHeight="1" x14ac:dyDescent="0.2">
      <c r="B13" s="104" t="str">
        <f>'2019 Ventilation List SORT'!A13</f>
        <v>Assembly - Places of religious worship</v>
      </c>
      <c r="C13" s="108">
        <f>'2019 Ventilation List SORT'!B13</f>
        <v>1.07</v>
      </c>
      <c r="D13" s="108">
        <f>'2019 Ventilation List SORT'!C13</f>
        <v>0.15</v>
      </c>
      <c r="E13" s="108">
        <f>'2019 Ventilation List SORT'!D13</f>
        <v>0</v>
      </c>
      <c r="F13" s="108">
        <f>'2019 Ventilation List SORT'!E13</f>
        <v>0</v>
      </c>
      <c r="G13" s="108">
        <f>'2019 Ventilation List SORT'!F13</f>
        <v>0</v>
      </c>
      <c r="H13" s="108">
        <f>'2019 Ventilation List SORT'!G13</f>
        <v>1</v>
      </c>
      <c r="I13" s="104">
        <f>IF(ISNUMBER(FIND("F",'2019 Ventilation List SORT'!H13)),IF(FIND("F",'2019 Ventilation List SORT'!H13)=1,1,IF(ISNUMBER(FIND(", F",'2019 Ventilation List SORT'!H13)),1,0)),0)</f>
        <v>1</v>
      </c>
      <c r="J13" s="108">
        <f t="shared" si="0"/>
        <v>15</v>
      </c>
      <c r="K13" s="128">
        <f t="shared" si="1"/>
        <v>71.333333333333329</v>
      </c>
      <c r="L13" s="139">
        <f t="shared" si="2"/>
        <v>8</v>
      </c>
      <c r="M13" s="21" t="s">
        <v>269</v>
      </c>
    </row>
    <row r="14" spans="1:13" ht="12.75" customHeight="1" x14ac:dyDescent="0.2">
      <c r="B14" s="104" t="str">
        <f>'2019 Ventilation List SORT'!A14</f>
        <v>Education - Art classroom</v>
      </c>
      <c r="C14" s="108">
        <f>'2019 Ventilation List SORT'!B14</f>
        <v>0.15</v>
      </c>
      <c r="D14" s="108">
        <f>'2019 Ventilation List SORT'!C14</f>
        <v>0.15</v>
      </c>
      <c r="E14" s="108">
        <f>'2019 Ventilation List SORT'!D14</f>
        <v>0</v>
      </c>
      <c r="F14" s="108">
        <f>'2019 Ventilation List SORT'!E14</f>
        <v>0</v>
      </c>
      <c r="G14" s="179">
        <f>'2019 Ventilation List SORT'!F14</f>
        <v>0.7</v>
      </c>
      <c r="H14" s="108">
        <f>'2019 Ventilation List SORT'!G14</f>
        <v>2</v>
      </c>
      <c r="I14" s="104">
        <f>IF(ISNUMBER(FIND("F",'2019 Ventilation List SORT'!H14)),IF(FIND("F",'2019 Ventilation List SORT'!H14)=1,1,IF(ISNUMBER(FIND(", F",'2019 Ventilation List SORT'!H14)),1,0)),0)</f>
        <v>0</v>
      </c>
      <c r="J14" s="108">
        <f t="shared" si="0"/>
        <v>15</v>
      </c>
      <c r="K14" s="128">
        <f t="shared" si="1"/>
        <v>0</v>
      </c>
      <c r="L14" s="139">
        <f t="shared" si="2"/>
        <v>9</v>
      </c>
      <c r="M14" s="21" t="s">
        <v>269</v>
      </c>
    </row>
    <row r="15" spans="1:13" ht="12.75" customHeight="1" x14ac:dyDescent="0.2">
      <c r="B15" s="104" t="str">
        <f>'2019 Ventilation List SORT'!A15</f>
        <v>Education - Classrooms (ages 9-18)</v>
      </c>
      <c r="C15" s="108">
        <f>'2019 Ventilation List SORT'!B15</f>
        <v>0.38</v>
      </c>
      <c r="D15" s="108">
        <f>'2019 Ventilation List SORT'!C15</f>
        <v>0.15</v>
      </c>
      <c r="E15" s="108">
        <f>'2019 Ventilation List SORT'!D15</f>
        <v>0</v>
      </c>
      <c r="F15" s="108">
        <f>'2019 Ventilation List SORT'!E15</f>
        <v>0</v>
      </c>
      <c r="G15" s="108">
        <f>'2019 Ventilation List SORT'!F15</f>
        <v>0</v>
      </c>
      <c r="H15" s="108">
        <f>'2019 Ventilation List SORT'!G15</f>
        <v>1</v>
      </c>
      <c r="I15" s="104">
        <f>IF(ISNUMBER(FIND("F",'2019 Ventilation List SORT'!H15)),IF(FIND("F",'2019 Ventilation List SORT'!H15)=1,1,IF(ISNUMBER(FIND(", F",'2019 Ventilation List SORT'!H15)),1,0)),0)</f>
        <v>0</v>
      </c>
      <c r="J15" s="108">
        <f t="shared" si="0"/>
        <v>15</v>
      </c>
      <c r="K15" s="128">
        <f t="shared" si="1"/>
        <v>25.333333333333332</v>
      </c>
      <c r="L15" s="139">
        <f t="shared" si="2"/>
        <v>10</v>
      </c>
      <c r="M15" s="21" t="s">
        <v>269</v>
      </c>
    </row>
    <row r="16" spans="1:13" ht="12.75" customHeight="1" x14ac:dyDescent="0.2">
      <c r="B16" s="104" t="str">
        <f>'2019 Ventilation List SORT'!A16</f>
        <v>Education - Classrooms (ages 5-8)</v>
      </c>
      <c r="C16" s="108">
        <f>'2019 Ventilation List SORT'!B16</f>
        <v>0.38</v>
      </c>
      <c r="D16" s="108">
        <f>'2019 Ventilation List SORT'!C16</f>
        <v>0.15</v>
      </c>
      <c r="E16" s="108">
        <f>'2019 Ventilation List SORT'!D16</f>
        <v>0</v>
      </c>
      <c r="F16" s="108">
        <f>'2019 Ventilation List SORT'!E16</f>
        <v>0</v>
      </c>
      <c r="G16" s="108">
        <f>'2019 Ventilation List SORT'!F16</f>
        <v>0</v>
      </c>
      <c r="H16" s="108">
        <f>'2019 Ventilation List SORT'!G16</f>
        <v>1</v>
      </c>
      <c r="I16" s="104">
        <f>IF(ISNUMBER(FIND("F",'2019 Ventilation List SORT'!H16)),IF(FIND("F",'2019 Ventilation List SORT'!H16)=1,1,IF(ISNUMBER(FIND(", F",'2019 Ventilation List SORT'!H16)),1,0)),0)</f>
        <v>0</v>
      </c>
      <c r="J16" s="108">
        <f t="shared" si="0"/>
        <v>15</v>
      </c>
      <c r="K16" s="128">
        <f t="shared" si="1"/>
        <v>25.333333333333332</v>
      </c>
      <c r="L16" s="139">
        <f t="shared" si="2"/>
        <v>11</v>
      </c>
      <c r="M16" s="21" t="s">
        <v>269</v>
      </c>
    </row>
    <row r="17" spans="2:13" ht="12.75" customHeight="1" x14ac:dyDescent="0.2">
      <c r="B17" s="104" t="str">
        <f>'2019 Ventilation List SORT'!A17</f>
        <v>Education - Computer lab</v>
      </c>
      <c r="C17" s="108">
        <f>'2019 Ventilation List SORT'!B17</f>
        <v>0.15</v>
      </c>
      <c r="D17" s="108">
        <f>'2019 Ventilation List SORT'!C17</f>
        <v>0.15</v>
      </c>
      <c r="E17" s="108">
        <f>'2019 Ventilation List SORT'!D17</f>
        <v>0</v>
      </c>
      <c r="F17" s="108">
        <f>'2019 Ventilation List SORT'!E17</f>
        <v>0</v>
      </c>
      <c r="G17" s="108">
        <f>'2019 Ventilation List SORT'!F17</f>
        <v>0</v>
      </c>
      <c r="H17" s="108">
        <f>'2019 Ventilation List SORT'!G17</f>
        <v>1</v>
      </c>
      <c r="I17" s="104">
        <f>IF(ISNUMBER(FIND("F",'2019 Ventilation List SORT'!H17)),IF(FIND("F",'2019 Ventilation List SORT'!H17)=1,1,IF(ISNUMBER(FIND(", F",'2019 Ventilation List SORT'!H17)),1,0)),0)</f>
        <v>0</v>
      </c>
      <c r="J17" s="108">
        <f t="shared" si="0"/>
        <v>15</v>
      </c>
      <c r="K17" s="128">
        <f t="shared" si="1"/>
        <v>0</v>
      </c>
      <c r="L17" s="139">
        <f t="shared" si="2"/>
        <v>12</v>
      </c>
      <c r="M17" s="21" t="s">
        <v>269</v>
      </c>
    </row>
    <row r="18" spans="2:13" ht="12.75" customHeight="1" x14ac:dyDescent="0.2">
      <c r="B18" s="104" t="str">
        <f>'2019 Ventilation List SORT'!A18</f>
        <v>Education - Daycare (through age 4)</v>
      </c>
      <c r="C18" s="108">
        <f>'2019 Ventilation List SORT'!B18</f>
        <v>0.21</v>
      </c>
      <c r="D18" s="108">
        <f>'2019 Ventilation List SORT'!C18</f>
        <v>0.15</v>
      </c>
      <c r="E18" s="108">
        <f>'2019 Ventilation List SORT'!D18</f>
        <v>0</v>
      </c>
      <c r="F18" s="108">
        <f>'2019 Ventilation List SORT'!E18</f>
        <v>0</v>
      </c>
      <c r="G18" s="108">
        <f>'2019 Ventilation List SORT'!F18</f>
        <v>0</v>
      </c>
      <c r="H18" s="108">
        <f>'2019 Ventilation List SORT'!G18</f>
        <v>2</v>
      </c>
      <c r="I18" s="104">
        <f>IF(ISNUMBER(FIND("F",'2019 Ventilation List SORT'!H18)),IF(FIND("F",'2019 Ventilation List SORT'!H18)=1,1,IF(ISNUMBER(FIND(", F",'2019 Ventilation List SORT'!H18)),1,0)),0)</f>
        <v>0</v>
      </c>
      <c r="J18" s="108">
        <f t="shared" si="0"/>
        <v>15</v>
      </c>
      <c r="K18" s="128">
        <f t="shared" si="1"/>
        <v>14</v>
      </c>
      <c r="L18" s="139">
        <f t="shared" si="2"/>
        <v>13</v>
      </c>
      <c r="M18" s="21" t="s">
        <v>269</v>
      </c>
    </row>
    <row r="19" spans="2:13" ht="12.75" customHeight="1" x14ac:dyDescent="0.2">
      <c r="B19" s="104" t="str">
        <f>'2019 Ventilation List SORT'!A19</f>
        <v>Education - Daycare sickroom</v>
      </c>
      <c r="C19" s="108">
        <f>'2019 Ventilation List SORT'!B19</f>
        <v>0.15</v>
      </c>
      <c r="D19" s="108">
        <f>'2019 Ventilation List SORT'!C19</f>
        <v>0.15</v>
      </c>
      <c r="E19" s="108">
        <f>'2019 Ventilation List SORT'!D19</f>
        <v>0</v>
      </c>
      <c r="F19" s="108">
        <f>'2019 Ventilation List SORT'!E19</f>
        <v>0</v>
      </c>
      <c r="G19" s="108">
        <f>'2019 Ventilation List SORT'!F19</f>
        <v>0</v>
      </c>
      <c r="H19" s="108">
        <f>'2019 Ventilation List SORT'!G19</f>
        <v>3</v>
      </c>
      <c r="I19" s="104">
        <f>IF(ISNUMBER(FIND("F",'2019 Ventilation List SORT'!H19)),IF(FIND("F",'2019 Ventilation List SORT'!H19)=1,1,IF(ISNUMBER(FIND(", F",'2019 Ventilation List SORT'!H19)),1,0)),0)</f>
        <v>0</v>
      </c>
      <c r="J19" s="108">
        <f t="shared" si="0"/>
        <v>15</v>
      </c>
      <c r="K19" s="128">
        <f t="shared" si="1"/>
        <v>0</v>
      </c>
      <c r="L19" s="139">
        <f t="shared" si="2"/>
        <v>14</v>
      </c>
      <c r="M19" s="21" t="s">
        <v>269</v>
      </c>
    </row>
    <row r="20" spans="2:13" ht="12.75" customHeight="1" x14ac:dyDescent="0.2">
      <c r="B20" s="104" t="str">
        <f>'2019 Ventilation List SORT'!A20</f>
        <v>Education - Lecture hall (fixed seats)</v>
      </c>
      <c r="C20" s="108">
        <f>'2019 Ventilation List SORT'!B20</f>
        <v>0</v>
      </c>
      <c r="D20" s="108">
        <f>'2019 Ventilation List SORT'!C20</f>
        <v>0.15</v>
      </c>
      <c r="E20" s="108">
        <f>'2019 Ventilation List SORT'!D20</f>
        <v>0</v>
      </c>
      <c r="F20" s="108">
        <f>'2019 Ventilation List SORT'!E20</f>
        <v>0</v>
      </c>
      <c r="G20" s="108">
        <f>'2019 Ventilation List SORT'!F20</f>
        <v>0</v>
      </c>
      <c r="H20" s="108">
        <f>'2019 Ventilation List SORT'!G20</f>
        <v>1</v>
      </c>
      <c r="I20" s="104">
        <f>IF(ISNUMBER(FIND("F",'2019 Ventilation List SORT'!H20)),IF(FIND("F",'2019 Ventilation List SORT'!H20)=1,1,IF(ISNUMBER(FIND(", F",'2019 Ventilation List SORT'!H20)),1,0)),0)</f>
        <v>1</v>
      </c>
      <c r="J20" s="108">
        <f t="shared" si="0"/>
        <v>15</v>
      </c>
      <c r="K20" s="128">
        <f t="shared" si="1"/>
        <v>0</v>
      </c>
      <c r="L20" s="139">
        <f t="shared" si="2"/>
        <v>15</v>
      </c>
      <c r="M20" s="21" t="s">
        <v>269</v>
      </c>
    </row>
    <row r="21" spans="2:13" ht="12.75" customHeight="1" x14ac:dyDescent="0.2">
      <c r="B21" s="104" t="str">
        <f>'2019 Ventilation List SORT'!A21</f>
        <v>Education - Lecture/postsecondary classroom</v>
      </c>
      <c r="C21" s="108">
        <f>'2019 Ventilation List SORT'!B21</f>
        <v>0.38</v>
      </c>
      <c r="D21" s="108">
        <f>'2019 Ventilation List SORT'!C21</f>
        <v>0.15</v>
      </c>
      <c r="E21" s="108">
        <f>'2019 Ventilation List SORT'!D21</f>
        <v>0</v>
      </c>
      <c r="F21" s="108">
        <f>'2019 Ventilation List SORT'!E21</f>
        <v>0</v>
      </c>
      <c r="G21" s="108">
        <f>'2019 Ventilation List SORT'!F21</f>
        <v>0</v>
      </c>
      <c r="H21" s="108">
        <f>'2019 Ventilation List SORT'!G21</f>
        <v>1</v>
      </c>
      <c r="I21" s="104">
        <f>IF(ISNUMBER(FIND("F",'2019 Ventilation List SORT'!H21)),IF(FIND("F",'2019 Ventilation List SORT'!H21)=1,1,IF(ISNUMBER(FIND(", F",'2019 Ventilation List SORT'!H21)),1,0)),0)</f>
        <v>1</v>
      </c>
      <c r="J21" s="108">
        <f t="shared" si="0"/>
        <v>15</v>
      </c>
      <c r="K21" s="128">
        <f t="shared" si="1"/>
        <v>25.333333333333332</v>
      </c>
      <c r="L21" s="139">
        <f t="shared" si="2"/>
        <v>16</v>
      </c>
      <c r="M21" s="21" t="s">
        <v>269</v>
      </c>
    </row>
    <row r="22" spans="2:13" ht="12.75" customHeight="1" x14ac:dyDescent="0.2">
      <c r="B22" s="104" t="str">
        <f>'2019 Ventilation List SORT'!A22</f>
        <v>Education - Media center</v>
      </c>
      <c r="C22" s="108">
        <f>'2019 Ventilation List SORT'!B22</f>
        <v>0.15</v>
      </c>
      <c r="D22" s="108">
        <f>'2019 Ventilation List SORT'!C22</f>
        <v>0.15</v>
      </c>
      <c r="E22" s="108">
        <f>'2019 Ventilation List SORT'!D22</f>
        <v>0</v>
      </c>
      <c r="F22" s="108">
        <f>'2019 Ventilation List SORT'!E22</f>
        <v>0</v>
      </c>
      <c r="G22" s="108">
        <f>'2019 Ventilation List SORT'!F22</f>
        <v>0</v>
      </c>
      <c r="H22" s="108">
        <f>'2019 Ventilation List SORT'!G22</f>
        <v>1</v>
      </c>
      <c r="I22" s="104">
        <f>IF(ISNUMBER(FIND("F",'2019 Ventilation List SORT'!H22)),IF(FIND("F",'2019 Ventilation List SORT'!H22)=1,1,IF(ISNUMBER(FIND(", F",'2019 Ventilation List SORT'!H22)),1,0)),0)</f>
        <v>0</v>
      </c>
      <c r="J22" s="108">
        <f t="shared" si="0"/>
        <v>15</v>
      </c>
      <c r="K22" s="128">
        <f t="shared" si="1"/>
        <v>0</v>
      </c>
      <c r="L22" s="139">
        <f t="shared" si="2"/>
        <v>17</v>
      </c>
      <c r="M22" s="21" t="s">
        <v>269</v>
      </c>
    </row>
    <row r="23" spans="2:13" ht="12.75" customHeight="1" x14ac:dyDescent="0.2">
      <c r="B23" s="104" t="str">
        <f>'2019 Ventilation List SORT'!A23</f>
        <v>Education - Metal shop</v>
      </c>
      <c r="C23" s="108">
        <f>'2019 Ventilation List SORT'!B23</f>
        <v>0.15</v>
      </c>
      <c r="D23" s="108">
        <f>'2019 Ventilation List SORT'!C23</f>
        <v>0.15</v>
      </c>
      <c r="E23" s="108">
        <f>'2019 Ventilation List SORT'!D23</f>
        <v>0</v>
      </c>
      <c r="F23" s="108">
        <f>'2019 Ventilation List SORT'!E23</f>
        <v>0</v>
      </c>
      <c r="G23" s="108">
        <f>'2019 Ventilation List SORT'!F23</f>
        <v>0</v>
      </c>
      <c r="H23" s="108">
        <f>'2019 Ventilation List SORT'!G23</f>
        <v>2</v>
      </c>
      <c r="I23" s="104">
        <f>IF(ISNUMBER(FIND("F",'2019 Ventilation List SORT'!H23)),IF(FIND("F",'2019 Ventilation List SORT'!H23)=1,1,IF(ISNUMBER(FIND(", F",'2019 Ventilation List SORT'!H23)),1,0)),0)</f>
        <v>0</v>
      </c>
      <c r="J23" s="108">
        <f t="shared" si="0"/>
        <v>15</v>
      </c>
      <c r="K23" s="128">
        <f t="shared" si="1"/>
        <v>0</v>
      </c>
      <c r="L23" s="139">
        <f t="shared" si="2"/>
        <v>18</v>
      </c>
      <c r="M23" s="21" t="s">
        <v>269</v>
      </c>
    </row>
    <row r="24" spans="2:13" ht="12.75" customHeight="1" x14ac:dyDescent="0.2">
      <c r="B24" s="104" t="str">
        <f>'2019 Ventilation List SORT'!A24</f>
        <v>Education - Multiuse assembly</v>
      </c>
      <c r="C24" s="108">
        <f>'2019 Ventilation List SORT'!B24</f>
        <v>0.5</v>
      </c>
      <c r="D24" s="108">
        <f>'2019 Ventilation List SORT'!C24</f>
        <v>0.15</v>
      </c>
      <c r="E24" s="108">
        <f>'2019 Ventilation List SORT'!D24</f>
        <v>0</v>
      </c>
      <c r="F24" s="108">
        <f>'2019 Ventilation List SORT'!E24</f>
        <v>0</v>
      </c>
      <c r="G24" s="108">
        <f>'2019 Ventilation List SORT'!F24</f>
        <v>0</v>
      </c>
      <c r="H24" s="108">
        <f>'2019 Ventilation List SORT'!G24</f>
        <v>1</v>
      </c>
      <c r="I24" s="104">
        <f>IF(ISNUMBER(FIND("F",'2019 Ventilation List SORT'!H24)),IF(FIND("F",'2019 Ventilation List SORT'!H24)=1,1,IF(ISNUMBER(FIND(", F",'2019 Ventilation List SORT'!H24)),1,0)),0)</f>
        <v>1</v>
      </c>
      <c r="J24" s="108">
        <f t="shared" si="0"/>
        <v>15</v>
      </c>
      <c r="K24" s="128">
        <f t="shared" si="1"/>
        <v>33.333333333333336</v>
      </c>
      <c r="L24" s="139">
        <f t="shared" si="2"/>
        <v>19</v>
      </c>
      <c r="M24" s="21" t="s">
        <v>269</v>
      </c>
    </row>
    <row r="25" spans="2:13" ht="12.75" customHeight="1" x14ac:dyDescent="0.2">
      <c r="B25" s="104" t="str">
        <f>'2019 Ventilation List SORT'!A25</f>
        <v>Education - Music/theater/dance</v>
      </c>
      <c r="C25" s="108">
        <f>'2019 Ventilation List SORT'!B25</f>
        <v>1.07</v>
      </c>
      <c r="D25" s="108">
        <f>'2019 Ventilation List SORT'!C25</f>
        <v>0.15</v>
      </c>
      <c r="E25" s="108">
        <f>'2019 Ventilation List SORT'!D25</f>
        <v>0</v>
      </c>
      <c r="F25" s="108">
        <f>'2019 Ventilation List SORT'!E25</f>
        <v>0</v>
      </c>
      <c r="G25" s="108">
        <f>'2019 Ventilation List SORT'!F25</f>
        <v>0</v>
      </c>
      <c r="H25" s="108">
        <f>'2019 Ventilation List SORT'!G25</f>
        <v>1</v>
      </c>
      <c r="I25" s="104">
        <f>IF(ISNUMBER(FIND("F",'2019 Ventilation List SORT'!H25)),IF(FIND("F",'2019 Ventilation List SORT'!H25)=1,1,IF(ISNUMBER(FIND(", F",'2019 Ventilation List SORT'!H25)),1,0)),0)</f>
        <v>1</v>
      </c>
      <c r="J25" s="108">
        <f t="shared" si="0"/>
        <v>15</v>
      </c>
      <c r="K25" s="128">
        <f t="shared" si="1"/>
        <v>71.333333333333329</v>
      </c>
      <c r="L25" s="139">
        <f t="shared" si="2"/>
        <v>20</v>
      </c>
      <c r="M25" s="21" t="s">
        <v>269</v>
      </c>
    </row>
    <row r="26" spans="2:13" ht="12.75" customHeight="1" x14ac:dyDescent="0.2">
      <c r="B26" s="104" t="str">
        <f>'2019 Ventilation List SORT'!A26</f>
        <v>Education - Science laboratories</v>
      </c>
      <c r="C26" s="108">
        <f>'2019 Ventilation List SORT'!B26</f>
        <v>0.15</v>
      </c>
      <c r="D26" s="108">
        <f>'2019 Ventilation List SORT'!C26</f>
        <v>0.15</v>
      </c>
      <c r="E26" s="108">
        <f>'2019 Ventilation List SORT'!D26</f>
        <v>0</v>
      </c>
      <c r="F26" s="108">
        <f>'2019 Ventilation List SORT'!E26</f>
        <v>0</v>
      </c>
      <c r="G26" s="179">
        <f>'2019 Ventilation List SORT'!F26</f>
        <v>1</v>
      </c>
      <c r="H26" s="108">
        <f>'2019 Ventilation List SORT'!G26</f>
        <v>2</v>
      </c>
      <c r="I26" s="104">
        <f>IF(ISNUMBER(FIND("F",'2019 Ventilation List SORT'!H26)),IF(FIND("F",'2019 Ventilation List SORT'!H26)=1,1,IF(ISNUMBER(FIND(", F",'2019 Ventilation List SORT'!H26)),1,0)),0)</f>
        <v>0</v>
      </c>
      <c r="J26" s="108">
        <f t="shared" si="0"/>
        <v>15</v>
      </c>
      <c r="K26" s="128">
        <f t="shared" si="1"/>
        <v>0</v>
      </c>
      <c r="L26" s="139">
        <f t="shared" si="2"/>
        <v>21</v>
      </c>
      <c r="M26" s="21" t="s">
        <v>269</v>
      </c>
    </row>
    <row r="27" spans="2:13" ht="12.75" customHeight="1" x14ac:dyDescent="0.2">
      <c r="B27" s="104" t="str">
        <f>'2019 Ventilation List SORT'!A27</f>
        <v>Education - University/college laboratories</v>
      </c>
      <c r="C27" s="108">
        <f>'2019 Ventilation List SORT'!B27</f>
        <v>0.15</v>
      </c>
      <c r="D27" s="108">
        <f>'2019 Ventilation List SORT'!C27</f>
        <v>0.15</v>
      </c>
      <c r="E27" s="108">
        <f>'2019 Ventilation List SORT'!D27</f>
        <v>0</v>
      </c>
      <c r="F27" s="108">
        <f>'2019 Ventilation List SORT'!E27</f>
        <v>0</v>
      </c>
      <c r="G27" s="179">
        <f>'2019 Ventilation List SORT'!F27</f>
        <v>1</v>
      </c>
      <c r="H27" s="108">
        <f>'2019 Ventilation List SORT'!G27</f>
        <v>2</v>
      </c>
      <c r="I27" s="104">
        <f>IF(ISNUMBER(FIND("F",'2019 Ventilation List SORT'!H27)),IF(FIND("F",'2019 Ventilation List SORT'!H27)=1,1,IF(ISNUMBER(FIND(", F",'2019 Ventilation List SORT'!H27)),1,0)),0)</f>
        <v>0</v>
      </c>
      <c r="J27" s="108">
        <f t="shared" si="0"/>
        <v>15</v>
      </c>
      <c r="K27" s="128">
        <f t="shared" si="1"/>
        <v>0</v>
      </c>
      <c r="L27" s="139">
        <f t="shared" si="2"/>
        <v>22</v>
      </c>
      <c r="M27" s="21" t="s">
        <v>269</v>
      </c>
    </row>
    <row r="28" spans="2:13" ht="12.75" customHeight="1" x14ac:dyDescent="0.2">
      <c r="B28" s="104" t="str">
        <f>'2019 Ventilation List SORT'!A28</f>
        <v>Education - Wood shop</v>
      </c>
      <c r="C28" s="108">
        <f>'2019 Ventilation List SORT'!B28</f>
        <v>0.15</v>
      </c>
      <c r="D28" s="108">
        <f>'2019 Ventilation List SORT'!C28</f>
        <v>0.15</v>
      </c>
      <c r="E28" s="108">
        <f>'2019 Ventilation List SORT'!D28</f>
        <v>0</v>
      </c>
      <c r="F28" s="108">
        <f>'2019 Ventilation List SORT'!E28</f>
        <v>0</v>
      </c>
      <c r="G28" s="179">
        <f>'2019 Ventilation List SORT'!F28</f>
        <v>0.5</v>
      </c>
      <c r="H28" s="108">
        <f>'2019 Ventilation List SORT'!G28</f>
        <v>2</v>
      </c>
      <c r="I28" s="104">
        <f>IF(ISNUMBER(FIND("F",'2019 Ventilation List SORT'!H28)),IF(FIND("F",'2019 Ventilation List SORT'!H28)=1,1,IF(ISNUMBER(FIND(", F",'2019 Ventilation List SORT'!H28)),1,0)),0)</f>
        <v>0</v>
      </c>
      <c r="J28" s="108">
        <f t="shared" si="0"/>
        <v>15</v>
      </c>
      <c r="K28" s="128">
        <f t="shared" si="1"/>
        <v>0</v>
      </c>
      <c r="L28" s="139">
        <f t="shared" si="2"/>
        <v>23</v>
      </c>
      <c r="M28" s="21" t="s">
        <v>269</v>
      </c>
    </row>
    <row r="29" spans="2:13" ht="12.75" customHeight="1" x14ac:dyDescent="0.2">
      <c r="B29" s="104" t="str">
        <f>'2019 Ventilation List SORT'!A29</f>
        <v>Exhaust - All other locker rooms</v>
      </c>
      <c r="C29" s="108">
        <f>'2019 Ventilation List SORT'!B29</f>
        <v>0</v>
      </c>
      <c r="D29" s="108">
        <f>'2019 Ventilation List SORT'!C29</f>
        <v>0</v>
      </c>
      <c r="E29" s="108">
        <f>'2019 Ventilation List SORT'!D29</f>
        <v>0</v>
      </c>
      <c r="F29" s="108">
        <f>'2019 Ventilation List SORT'!E29</f>
        <v>0</v>
      </c>
      <c r="G29" s="108">
        <f>'2019 Ventilation List SORT'!F29</f>
        <v>0.25</v>
      </c>
      <c r="H29" s="108">
        <f>'2019 Ventilation List SORT'!G29</f>
        <v>2</v>
      </c>
      <c r="I29" s="104">
        <f>IF(ISNUMBER(FIND("F",'2019 Ventilation List SORT'!H29)),IF(FIND("F",'2019 Ventilation List SORT'!H29)=1,1,IF(ISNUMBER(FIND(", F",'2019 Ventilation List SORT'!H29)),1,0)),0)</f>
        <v>0</v>
      </c>
      <c r="J29" s="108">
        <f t="shared" si="0"/>
        <v>0</v>
      </c>
      <c r="K29" s="128">
        <f t="shared" si="1"/>
        <v>0</v>
      </c>
      <c r="L29" s="139">
        <f t="shared" si="2"/>
        <v>24</v>
      </c>
      <c r="M29" s="21" t="s">
        <v>269</v>
      </c>
    </row>
    <row r="30" spans="2:13" ht="12.75" customHeight="1" x14ac:dyDescent="0.2">
      <c r="B30" s="104" t="str">
        <f>'2019 Ventilation List SORT'!A30</f>
        <v>Exhaust - Arenas</v>
      </c>
      <c r="C30" s="108">
        <f>'2019 Ventilation List SORT'!B30</f>
        <v>0</v>
      </c>
      <c r="D30" s="108">
        <f>'2019 Ventilation List SORT'!C30</f>
        <v>0</v>
      </c>
      <c r="E30" s="108">
        <f>'2019 Ventilation List SORT'!D30</f>
        <v>0</v>
      </c>
      <c r="F30" s="108">
        <f>'2019 Ventilation List SORT'!E30</f>
        <v>0</v>
      </c>
      <c r="G30" s="108">
        <f>'2019 Ventilation List SORT'!F30</f>
        <v>0.5</v>
      </c>
      <c r="H30" s="108">
        <f>'2019 Ventilation List SORT'!G30</f>
        <v>1</v>
      </c>
      <c r="I30" s="104">
        <f>IF(ISNUMBER(FIND("F",'2019 Ventilation List SORT'!H30)),IF(FIND("F",'2019 Ventilation List SORT'!H30)=1,1,IF(ISNUMBER(FIND(", F",'2019 Ventilation List SORT'!H30)),1,0)),0)</f>
        <v>0</v>
      </c>
      <c r="J30" s="108">
        <f t="shared" si="0"/>
        <v>0</v>
      </c>
      <c r="K30" s="128">
        <f t="shared" si="1"/>
        <v>0</v>
      </c>
      <c r="L30" s="139">
        <f t="shared" si="2"/>
        <v>25</v>
      </c>
      <c r="M30" s="21" t="s">
        <v>269</v>
      </c>
    </row>
    <row r="31" spans="2:13" ht="12.75" customHeight="1" x14ac:dyDescent="0.2">
      <c r="B31" s="104" t="str">
        <f>'2019 Ventilation List SORT'!A31</f>
        <v>Exhaust - Auto repair rooms</v>
      </c>
      <c r="C31" s="108">
        <f>'2019 Ventilation List SORT'!B31</f>
        <v>0</v>
      </c>
      <c r="D31" s="108">
        <f>'2019 Ventilation List SORT'!C31</f>
        <v>0</v>
      </c>
      <c r="E31" s="108">
        <f>'2019 Ventilation List SORT'!D31</f>
        <v>0</v>
      </c>
      <c r="F31" s="108">
        <f>'2019 Ventilation List SORT'!E31</f>
        <v>0</v>
      </c>
      <c r="G31" s="108">
        <f>'2019 Ventilation List SORT'!F31</f>
        <v>1.5</v>
      </c>
      <c r="H31" s="108">
        <f>'2019 Ventilation List SORT'!G31</f>
        <v>2</v>
      </c>
      <c r="I31" s="104">
        <f>IF(ISNUMBER(FIND("F",'2019 Ventilation List SORT'!H31)),IF(FIND("F",'2019 Ventilation List SORT'!H31)=1,1,IF(ISNUMBER(FIND(", F",'2019 Ventilation List SORT'!H31)),1,0)),0)</f>
        <v>0</v>
      </c>
      <c r="J31" s="108">
        <f t="shared" si="0"/>
        <v>0</v>
      </c>
      <c r="K31" s="128">
        <f t="shared" si="1"/>
        <v>0</v>
      </c>
      <c r="L31" s="139">
        <f t="shared" si="2"/>
        <v>26</v>
      </c>
      <c r="M31" s="21" t="s">
        <v>269</v>
      </c>
    </row>
    <row r="32" spans="2:13" ht="12.75" customHeight="1" x14ac:dyDescent="0.2">
      <c r="B32" s="104" t="str">
        <f>'2019 Ventilation List SORT'!A32</f>
        <v>Exhaust - Cells with toilet</v>
      </c>
      <c r="C32" s="108">
        <f>'2019 Ventilation List SORT'!B32</f>
        <v>0</v>
      </c>
      <c r="D32" s="108">
        <f>'2019 Ventilation List SORT'!C32</f>
        <v>0</v>
      </c>
      <c r="E32" s="108">
        <f>'2019 Ventilation List SORT'!D32</f>
        <v>0</v>
      </c>
      <c r="F32" s="108">
        <f>'2019 Ventilation List SORT'!E32</f>
        <v>0</v>
      </c>
      <c r="G32" s="108">
        <f>'2019 Ventilation List SORT'!F32</f>
        <v>1</v>
      </c>
      <c r="H32" s="108">
        <f>'2019 Ventilation List SORT'!G32</f>
        <v>2</v>
      </c>
      <c r="I32" s="104">
        <f>IF(ISNUMBER(FIND("F",'2019 Ventilation List SORT'!H32)),IF(FIND("F",'2019 Ventilation List SORT'!H32)=1,1,IF(ISNUMBER(FIND(", F",'2019 Ventilation List SORT'!H32)),1,0)),0)</f>
        <v>0</v>
      </c>
      <c r="J32" s="108">
        <f t="shared" si="0"/>
        <v>0</v>
      </c>
      <c r="K32" s="128">
        <f t="shared" si="1"/>
        <v>0</v>
      </c>
      <c r="L32" s="139">
        <f t="shared" si="2"/>
        <v>27</v>
      </c>
      <c r="M32" s="21" t="s">
        <v>269</v>
      </c>
    </row>
    <row r="33" spans="2:13" ht="12.75" customHeight="1" x14ac:dyDescent="0.2">
      <c r="B33" s="104" t="str">
        <f>'2019 Ventilation List SORT'!A33</f>
        <v>Exhaust - Copy, printing rooms</v>
      </c>
      <c r="C33" s="108">
        <f>'2019 Ventilation List SORT'!B33</f>
        <v>0</v>
      </c>
      <c r="D33" s="108">
        <f>'2019 Ventilation List SORT'!C33</f>
        <v>0</v>
      </c>
      <c r="E33" s="108">
        <f>'2019 Ventilation List SORT'!D33</f>
        <v>0</v>
      </c>
      <c r="F33" s="108">
        <f>'2019 Ventilation List SORT'!E33</f>
        <v>0</v>
      </c>
      <c r="G33" s="108">
        <f>'2019 Ventilation List SORT'!F33</f>
        <v>0.5</v>
      </c>
      <c r="H33" s="108">
        <f>'2019 Ventilation List SORT'!G33</f>
        <v>2</v>
      </c>
      <c r="I33" s="104">
        <f>IF(ISNUMBER(FIND("F",'2019 Ventilation List SORT'!H33)),IF(FIND("F",'2019 Ventilation List SORT'!H33)=1,1,IF(ISNUMBER(FIND(", F",'2019 Ventilation List SORT'!H33)),1,0)),0)</f>
        <v>0</v>
      </c>
      <c r="J33" s="108">
        <f t="shared" si="0"/>
        <v>0</v>
      </c>
      <c r="K33" s="128">
        <f t="shared" si="1"/>
        <v>0</v>
      </c>
      <c r="L33" s="139">
        <f t="shared" si="2"/>
        <v>28</v>
      </c>
      <c r="M33" s="21" t="s">
        <v>269</v>
      </c>
    </row>
    <row r="34" spans="2:13" ht="12.75" customHeight="1" x14ac:dyDescent="0.2">
      <c r="B34" s="104" t="str">
        <f>'2019 Ventilation List SORT'!A34</f>
        <v>Exhaust - Darkrooms</v>
      </c>
      <c r="C34" s="108">
        <f>'2019 Ventilation List SORT'!B34</f>
        <v>0</v>
      </c>
      <c r="D34" s="108">
        <f>'2019 Ventilation List SORT'!C34</f>
        <v>0</v>
      </c>
      <c r="E34" s="108">
        <f>'2019 Ventilation List SORT'!D34</f>
        <v>0</v>
      </c>
      <c r="F34" s="108">
        <f>'2019 Ventilation List SORT'!E34</f>
        <v>0</v>
      </c>
      <c r="G34" s="108">
        <f>'2019 Ventilation List SORT'!F34</f>
        <v>1</v>
      </c>
      <c r="H34" s="108">
        <f>'2019 Ventilation List SORT'!G34</f>
        <v>2</v>
      </c>
      <c r="I34" s="104">
        <f>IF(ISNUMBER(FIND("F",'2019 Ventilation List SORT'!H34)),IF(FIND("F",'2019 Ventilation List SORT'!H34)=1,1,IF(ISNUMBER(FIND(", F",'2019 Ventilation List SORT'!H34)),1,0)),0)</f>
        <v>0</v>
      </c>
      <c r="J34" s="108">
        <f t="shared" si="0"/>
        <v>0</v>
      </c>
      <c r="K34" s="128">
        <f t="shared" si="1"/>
        <v>0</v>
      </c>
      <c r="L34" s="139">
        <f t="shared" si="2"/>
        <v>29</v>
      </c>
      <c r="M34" s="21" t="s">
        <v>269</v>
      </c>
    </row>
    <row r="35" spans="2:13" ht="12.75" customHeight="1" x14ac:dyDescent="0.2">
      <c r="B35" s="104" t="str">
        <f>'2019 Ventilation List SORT'!A35</f>
        <v>Exhaust - Janitor closets, trash rooms, recycling</v>
      </c>
      <c r="C35" s="108">
        <f>'2019 Ventilation List SORT'!B35</f>
        <v>0</v>
      </c>
      <c r="D35" s="108">
        <f>'2019 Ventilation List SORT'!C35</f>
        <v>0</v>
      </c>
      <c r="E35" s="108">
        <f>'2019 Ventilation List SORT'!D35</f>
        <v>0</v>
      </c>
      <c r="F35" s="108">
        <f>'2019 Ventilation List SORT'!E35</f>
        <v>0</v>
      </c>
      <c r="G35" s="108">
        <f>'2019 Ventilation List SORT'!F35</f>
        <v>1</v>
      </c>
      <c r="H35" s="108">
        <f>'2019 Ventilation List SORT'!G35</f>
        <v>3</v>
      </c>
      <c r="I35" s="104">
        <f>IF(ISNUMBER(FIND("F",'2019 Ventilation List SORT'!H35)),IF(FIND("F",'2019 Ventilation List SORT'!H35)=1,1,IF(ISNUMBER(FIND(", F",'2019 Ventilation List SORT'!H35)),1,0)),0)</f>
        <v>0</v>
      </c>
      <c r="J35" s="108">
        <f t="shared" si="0"/>
        <v>0</v>
      </c>
      <c r="K35" s="128">
        <f t="shared" si="1"/>
        <v>0</v>
      </c>
      <c r="L35" s="139">
        <f t="shared" si="2"/>
        <v>30</v>
      </c>
      <c r="M35" s="21" t="s">
        <v>269</v>
      </c>
    </row>
    <row r="36" spans="2:13" ht="12.75" customHeight="1" x14ac:dyDescent="0.2">
      <c r="B36" s="104" t="str">
        <f>'2019 Ventilation List SORT'!A36</f>
        <v>Exhaust - Kitchenettes</v>
      </c>
      <c r="C36" s="108">
        <f>'2019 Ventilation List SORT'!B36</f>
        <v>0</v>
      </c>
      <c r="D36" s="108">
        <f>'2019 Ventilation List SORT'!C36</f>
        <v>0</v>
      </c>
      <c r="E36" s="108">
        <f>'2019 Ventilation List SORT'!D36</f>
        <v>0</v>
      </c>
      <c r="F36" s="108">
        <f>'2019 Ventilation List SORT'!E36</f>
        <v>0</v>
      </c>
      <c r="G36" s="108">
        <f>'2019 Ventilation List SORT'!F36</f>
        <v>0.3</v>
      </c>
      <c r="H36" s="108">
        <f>'2019 Ventilation List SORT'!G36</f>
        <v>2</v>
      </c>
      <c r="I36" s="104">
        <f>IF(ISNUMBER(FIND("F",'2019 Ventilation List SORT'!H36)),IF(FIND("F",'2019 Ventilation List SORT'!H36)=1,1,IF(ISNUMBER(FIND(", F",'2019 Ventilation List SORT'!H36)),1,0)),0)</f>
        <v>0</v>
      </c>
      <c r="J36" s="108">
        <f t="shared" si="0"/>
        <v>0</v>
      </c>
      <c r="K36" s="128">
        <f t="shared" si="1"/>
        <v>0</v>
      </c>
      <c r="L36" s="139">
        <f t="shared" si="2"/>
        <v>31</v>
      </c>
      <c r="M36" s="21" t="s">
        <v>269</v>
      </c>
    </row>
    <row r="37" spans="2:13" ht="12.75" customHeight="1" x14ac:dyDescent="0.2">
      <c r="B37" s="104" t="str">
        <f>'2019 Ventilation List SORT'!A37</f>
        <v>Exhaust - Locker rooms for athletic or industrial facilities</v>
      </c>
      <c r="C37" s="108">
        <f>'2019 Ventilation List SORT'!B37</f>
        <v>0</v>
      </c>
      <c r="D37" s="108">
        <f>'2019 Ventilation List SORT'!C37</f>
        <v>0</v>
      </c>
      <c r="E37" s="108">
        <f>'2019 Ventilation List SORT'!D37</f>
        <v>0</v>
      </c>
      <c r="F37" s="108">
        <f>'2019 Ventilation List SORT'!E37</f>
        <v>0</v>
      </c>
      <c r="G37" s="108">
        <f>'2019 Ventilation List SORT'!F37</f>
        <v>0.5</v>
      </c>
      <c r="H37" s="108">
        <f>'2019 Ventilation List SORT'!G37</f>
        <v>2</v>
      </c>
      <c r="I37" s="104">
        <f>IF(ISNUMBER(FIND("F",'2019 Ventilation List SORT'!H37)),IF(FIND("F",'2019 Ventilation List SORT'!H37)=1,1,IF(ISNUMBER(FIND(", F",'2019 Ventilation List SORT'!H37)),1,0)),0)</f>
        <v>0</v>
      </c>
      <c r="J37" s="108">
        <f t="shared" si="0"/>
        <v>0</v>
      </c>
      <c r="K37" s="128">
        <f t="shared" si="1"/>
        <v>0</v>
      </c>
      <c r="L37" s="139">
        <f t="shared" si="2"/>
        <v>32</v>
      </c>
      <c r="M37" s="21" t="s">
        <v>269</v>
      </c>
    </row>
    <row r="38" spans="2:13" ht="12.75" customHeight="1" x14ac:dyDescent="0.2">
      <c r="B38" s="104" t="str">
        <f>'2019 Ventilation List SORT'!A38</f>
        <v>Exhaust - Paint spray booths</v>
      </c>
      <c r="C38" s="108">
        <f>'2019 Ventilation List SORT'!B38</f>
        <v>0</v>
      </c>
      <c r="D38" s="108">
        <f>'2019 Ventilation List SORT'!C38</f>
        <v>0</v>
      </c>
      <c r="E38" s="108">
        <f>'2019 Ventilation List SORT'!D38</f>
        <v>0</v>
      </c>
      <c r="F38" s="108">
        <f>'2019 Ventilation List SORT'!E38</f>
        <v>0</v>
      </c>
      <c r="G38" s="108">
        <f>'2019 Ventilation List SORT'!F38</f>
        <v>0</v>
      </c>
      <c r="H38" s="108">
        <f>'2019 Ventilation List SORT'!G38</f>
        <v>4</v>
      </c>
      <c r="I38" s="104">
        <f>IF(ISNUMBER(FIND("F",'2019 Ventilation List SORT'!H38)),IF(FIND("F",'2019 Ventilation List SORT'!H38)=1,1,IF(ISNUMBER(FIND(", F",'2019 Ventilation List SORT'!H38)),1,0)),0)</f>
        <v>0</v>
      </c>
      <c r="J38" s="108">
        <f t="shared" si="0"/>
        <v>0</v>
      </c>
      <c r="K38" s="128">
        <f t="shared" si="1"/>
        <v>0</v>
      </c>
      <c r="L38" s="139">
        <f t="shared" si="2"/>
        <v>33</v>
      </c>
      <c r="M38" s="21" t="s">
        <v>269</v>
      </c>
    </row>
    <row r="39" spans="2:13" ht="12.75" customHeight="1" x14ac:dyDescent="0.2">
      <c r="B39" s="104" t="str">
        <f>'2019 Ventilation List SORT'!A39</f>
        <v>Exhaust - Parking garages</v>
      </c>
      <c r="C39" s="108">
        <f>'2019 Ventilation List SORT'!B39</f>
        <v>0</v>
      </c>
      <c r="D39" s="108">
        <f>'2019 Ventilation List SORT'!C39</f>
        <v>0</v>
      </c>
      <c r="E39" s="108">
        <f>'2019 Ventilation List SORT'!D39</f>
        <v>0</v>
      </c>
      <c r="F39" s="108">
        <f>'2019 Ventilation List SORT'!E39</f>
        <v>0</v>
      </c>
      <c r="G39" s="108">
        <f>'2019 Ventilation List SORT'!F39</f>
        <v>0.75</v>
      </c>
      <c r="H39" s="108">
        <f>'2019 Ventilation List SORT'!G39</f>
        <v>2</v>
      </c>
      <c r="I39" s="104">
        <f>IF(ISNUMBER(FIND("F",'2019 Ventilation List SORT'!H39)),IF(FIND("F",'2019 Ventilation List SORT'!H39)=1,1,IF(ISNUMBER(FIND(", F",'2019 Ventilation List SORT'!H39)),1,0)),0)</f>
        <v>0</v>
      </c>
      <c r="J39" s="108">
        <f t="shared" si="0"/>
        <v>0</v>
      </c>
      <c r="K39" s="128">
        <f t="shared" si="1"/>
        <v>0</v>
      </c>
      <c r="L39" s="139">
        <f t="shared" si="2"/>
        <v>34</v>
      </c>
      <c r="M39" s="21" t="s">
        <v>269</v>
      </c>
    </row>
    <row r="40" spans="2:13" ht="12.75" customHeight="1" x14ac:dyDescent="0.2">
      <c r="B40" s="104" t="str">
        <f>'2019 Ventilation List SORT'!A40</f>
        <v>Exhaust - Refrigerating machinery rooms</v>
      </c>
      <c r="C40" s="108">
        <f>'2019 Ventilation List SORT'!B40</f>
        <v>0</v>
      </c>
      <c r="D40" s="108">
        <f>'2019 Ventilation List SORT'!C40</f>
        <v>0</v>
      </c>
      <c r="E40" s="108">
        <f>'2019 Ventilation List SORT'!D40</f>
        <v>0</v>
      </c>
      <c r="F40" s="108">
        <f>'2019 Ventilation List SORT'!E40</f>
        <v>0</v>
      </c>
      <c r="G40" s="108">
        <f>'2019 Ventilation List SORT'!F40</f>
        <v>0</v>
      </c>
      <c r="H40" s="108">
        <f>'2019 Ventilation List SORT'!G40</f>
        <v>3</v>
      </c>
      <c r="I40" s="104">
        <f>IF(ISNUMBER(FIND("F",'2019 Ventilation List SORT'!H40)),IF(FIND("F",'2019 Ventilation List SORT'!H40)=1,1,IF(ISNUMBER(FIND(", F",'2019 Ventilation List SORT'!H40)),1,0)),0)</f>
        <v>0</v>
      </c>
      <c r="J40" s="108">
        <f t="shared" si="0"/>
        <v>0</v>
      </c>
      <c r="K40" s="128">
        <f t="shared" si="1"/>
        <v>0</v>
      </c>
      <c r="L40" s="139">
        <f t="shared" si="2"/>
        <v>35</v>
      </c>
      <c r="M40" s="21" t="s">
        <v>269</v>
      </c>
    </row>
    <row r="41" spans="2:13" ht="12.75" customHeight="1" x14ac:dyDescent="0.2">
      <c r="B41" s="104" t="str">
        <f>'2019 Ventilation List SORT'!A41</f>
        <v>Exhaust - Shower rooms</v>
      </c>
      <c r="C41" s="108">
        <f>'2019 Ventilation List SORT'!B41</f>
        <v>0</v>
      </c>
      <c r="D41" s="108">
        <f>'2019 Ventilation List SORT'!C41</f>
        <v>0</v>
      </c>
      <c r="E41" s="108">
        <f>'2019 Ventilation List SORT'!D41</f>
        <v>20</v>
      </c>
      <c r="F41" s="108">
        <f>'2019 Ventilation List SORT'!E41</f>
        <v>50</v>
      </c>
      <c r="G41" s="108">
        <f>'2019 Ventilation List SORT'!F41</f>
        <v>0</v>
      </c>
      <c r="H41" s="108">
        <f>'2019 Ventilation List SORT'!G41</f>
        <v>2</v>
      </c>
      <c r="I41" s="104">
        <f>IF(ISNUMBER(FIND("F",'2019 Ventilation List SORT'!H41)),IF(FIND("F",'2019 Ventilation List SORT'!H41)=1,1,IF(ISNUMBER(FIND(", F",'2019 Ventilation List SORT'!H41)),1,0)),0)</f>
        <v>0</v>
      </c>
      <c r="J41" s="108">
        <f t="shared" si="0"/>
        <v>0</v>
      </c>
      <c r="K41" s="128">
        <f t="shared" si="1"/>
        <v>0</v>
      </c>
      <c r="L41" s="139">
        <f t="shared" si="2"/>
        <v>36</v>
      </c>
      <c r="M41" s="21" t="s">
        <v>269</v>
      </c>
    </row>
    <row r="42" spans="2:13" ht="12.75" customHeight="1" x14ac:dyDescent="0.2">
      <c r="B42" s="104" t="str">
        <f>'2019 Ventilation List SORT'!A42</f>
        <v>Exhaust - Soiled laundry storage rooms</v>
      </c>
      <c r="C42" s="108">
        <f>'2019 Ventilation List SORT'!B42</f>
        <v>0</v>
      </c>
      <c r="D42" s="108">
        <f>'2019 Ventilation List SORT'!C42</f>
        <v>0</v>
      </c>
      <c r="E42" s="108">
        <f>'2019 Ventilation List SORT'!D42</f>
        <v>0</v>
      </c>
      <c r="F42" s="108">
        <f>'2019 Ventilation List SORT'!E42</f>
        <v>0</v>
      </c>
      <c r="G42" s="108">
        <f>'2019 Ventilation List SORT'!F42</f>
        <v>1</v>
      </c>
      <c r="H42" s="108">
        <f>'2019 Ventilation List SORT'!G42</f>
        <v>3</v>
      </c>
      <c r="I42" s="104">
        <f>IF(ISNUMBER(FIND("F",'2019 Ventilation List SORT'!H42)),IF(FIND("F",'2019 Ventilation List SORT'!H42)=1,1,IF(ISNUMBER(FIND(", F",'2019 Ventilation List SORT'!H42)),1,0)),0)</f>
        <v>0</v>
      </c>
      <c r="J42" s="108">
        <f t="shared" si="0"/>
        <v>0</v>
      </c>
      <c r="K42" s="128">
        <f t="shared" si="1"/>
        <v>0</v>
      </c>
      <c r="L42" s="139">
        <f t="shared" si="2"/>
        <v>37</v>
      </c>
      <c r="M42" s="21" t="s">
        <v>269</v>
      </c>
    </row>
    <row r="43" spans="2:13" ht="12.75" customHeight="1" x14ac:dyDescent="0.2">
      <c r="B43" s="104" t="str">
        <f>'2019 Ventilation List SORT'!A43</f>
        <v>Exhaust - Storage rooms, chemical</v>
      </c>
      <c r="C43" s="108">
        <f>'2019 Ventilation List SORT'!B43</f>
        <v>0</v>
      </c>
      <c r="D43" s="108">
        <f>'2019 Ventilation List SORT'!C43</f>
        <v>0</v>
      </c>
      <c r="E43" s="108">
        <f>'2019 Ventilation List SORT'!D43</f>
        <v>0</v>
      </c>
      <c r="F43" s="108">
        <f>'2019 Ventilation List SORT'!E43</f>
        <v>0</v>
      </c>
      <c r="G43" s="108">
        <f>'2019 Ventilation List SORT'!F43</f>
        <v>1.5</v>
      </c>
      <c r="H43" s="108">
        <f>'2019 Ventilation List SORT'!G43</f>
        <v>4</v>
      </c>
      <c r="I43" s="104">
        <f>IF(ISNUMBER(FIND("F",'2019 Ventilation List SORT'!H43)),IF(FIND("F",'2019 Ventilation List SORT'!H43)=1,1,IF(ISNUMBER(FIND(", F",'2019 Ventilation List SORT'!H43)),1,0)),0)</f>
        <v>0</v>
      </c>
      <c r="J43" s="108">
        <f t="shared" si="0"/>
        <v>0</v>
      </c>
      <c r="K43" s="128">
        <f t="shared" si="1"/>
        <v>0</v>
      </c>
      <c r="L43" s="139">
        <f t="shared" si="2"/>
        <v>38</v>
      </c>
      <c r="M43" s="21" t="s">
        <v>269</v>
      </c>
    </row>
    <row r="44" spans="2:13" ht="12.75" customHeight="1" x14ac:dyDescent="0.2">
      <c r="B44" s="104" t="str">
        <f>'2019 Ventilation List SORT'!A44</f>
        <v>Exhaust - Toilets, private</v>
      </c>
      <c r="C44" s="108">
        <f>'2019 Ventilation List SORT'!B44</f>
        <v>0</v>
      </c>
      <c r="D44" s="108">
        <f>'2019 Ventilation List SORT'!C44</f>
        <v>0</v>
      </c>
      <c r="E44" s="108">
        <f>'2019 Ventilation List SORT'!D44</f>
        <v>25</v>
      </c>
      <c r="F44" s="108">
        <f>'2019 Ventilation List SORT'!E44</f>
        <v>50</v>
      </c>
      <c r="G44" s="108">
        <f>'2019 Ventilation List SORT'!F44</f>
        <v>0</v>
      </c>
      <c r="H44" s="108">
        <f>'2019 Ventilation List SORT'!G44</f>
        <v>2</v>
      </c>
      <c r="I44" s="104">
        <f>IF(ISNUMBER(FIND("F",'2019 Ventilation List SORT'!H44)),IF(FIND("F",'2019 Ventilation List SORT'!H44)=1,1,IF(ISNUMBER(FIND(", F",'2019 Ventilation List SORT'!H44)),1,0)),0)</f>
        <v>0</v>
      </c>
      <c r="J44" s="108">
        <f t="shared" si="0"/>
        <v>0</v>
      </c>
      <c r="K44" s="128">
        <f t="shared" si="1"/>
        <v>0</v>
      </c>
      <c r="L44" s="139">
        <f t="shared" si="2"/>
        <v>39</v>
      </c>
      <c r="M44" s="21" t="s">
        <v>269</v>
      </c>
    </row>
    <row r="45" spans="2:13" ht="12.75" customHeight="1" x14ac:dyDescent="0.2">
      <c r="B45" s="104" t="str">
        <f>'2019 Ventilation List SORT'!A45</f>
        <v>Exhaust - Toilets, public</v>
      </c>
      <c r="C45" s="108">
        <f>'2019 Ventilation List SORT'!B45</f>
        <v>0</v>
      </c>
      <c r="D45" s="108">
        <f>'2019 Ventilation List SORT'!C45</f>
        <v>0</v>
      </c>
      <c r="E45" s="108">
        <f>'2019 Ventilation List SORT'!D45</f>
        <v>50</v>
      </c>
      <c r="F45" s="108">
        <f>'2019 Ventilation List SORT'!E45</f>
        <v>0</v>
      </c>
      <c r="G45" s="108">
        <f>'2019 Ventilation List SORT'!F45</f>
        <v>0</v>
      </c>
      <c r="H45" s="108">
        <f>'2019 Ventilation List SORT'!G45</f>
        <v>2</v>
      </c>
      <c r="I45" s="104">
        <f>IF(ISNUMBER(FIND("F",'2019 Ventilation List SORT'!H45)),IF(FIND("F",'2019 Ventilation List SORT'!H45)=1,1,IF(ISNUMBER(FIND(", F",'2019 Ventilation List SORT'!H45)),1,0)),0)</f>
        <v>0</v>
      </c>
      <c r="J45" s="108">
        <f t="shared" si="0"/>
        <v>0</v>
      </c>
      <c r="K45" s="128">
        <f t="shared" si="1"/>
        <v>0</v>
      </c>
      <c r="L45" s="139">
        <f t="shared" si="2"/>
        <v>40</v>
      </c>
      <c r="M45" s="21" t="s">
        <v>269</v>
      </c>
    </row>
    <row r="46" spans="2:13" ht="12.75" customHeight="1" x14ac:dyDescent="0.2">
      <c r="B46" s="104" t="str">
        <f>'2019 Ventilation List SORT'!A46</f>
        <v>Exhaust - Woodwork shop/classrooms</v>
      </c>
      <c r="C46" s="108">
        <f>'2019 Ventilation List SORT'!B46</f>
        <v>0</v>
      </c>
      <c r="D46" s="108">
        <f>'2019 Ventilation List SORT'!C46</f>
        <v>0</v>
      </c>
      <c r="E46" s="108">
        <f>'2019 Ventilation List SORT'!D46</f>
        <v>0</v>
      </c>
      <c r="F46" s="108">
        <f>'2019 Ventilation List SORT'!E46</f>
        <v>0</v>
      </c>
      <c r="G46" s="108">
        <f>'2019 Ventilation List SORT'!F46</f>
        <v>0.5</v>
      </c>
      <c r="H46" s="108">
        <f>'2019 Ventilation List SORT'!G46</f>
        <v>2</v>
      </c>
      <c r="I46" s="104">
        <f>IF(ISNUMBER(FIND("F",'2019 Ventilation List SORT'!H46)),IF(FIND("F",'2019 Ventilation List SORT'!H46)=1,1,IF(ISNUMBER(FIND(", F",'2019 Ventilation List SORT'!H46)),1,0)),0)</f>
        <v>0</v>
      </c>
      <c r="J46" s="108">
        <f>IF(D46&gt;0,15,0)</f>
        <v>0</v>
      </c>
      <c r="K46" s="128">
        <f>IF(OR(C46=0,C46=D46),0,C46/J46*1000)</f>
        <v>0</v>
      </c>
      <c r="L46" s="139">
        <f t="shared" si="2"/>
        <v>41</v>
      </c>
      <c r="M46" s="21" t="s">
        <v>269</v>
      </c>
    </row>
    <row r="47" spans="2:13" ht="12.75" customHeight="1" x14ac:dyDescent="0.2">
      <c r="B47" s="104" t="str">
        <f>'2019 Ventilation List SORT'!A47</f>
        <v>Food Service - Bars, cocktail lounges</v>
      </c>
      <c r="C47" s="108">
        <f>'2019 Ventilation List SORT'!B47</f>
        <v>0.5</v>
      </c>
      <c r="D47" s="108">
        <f>'2019 Ventilation List SORT'!C47</f>
        <v>0.2</v>
      </c>
      <c r="E47" s="108">
        <f>'2019 Ventilation List SORT'!D47</f>
        <v>0</v>
      </c>
      <c r="F47" s="108">
        <f>'2019 Ventilation List SORT'!E47</f>
        <v>0</v>
      </c>
      <c r="G47" s="108">
        <f>'2019 Ventilation List SORT'!F47</f>
        <v>0</v>
      </c>
      <c r="H47" s="108">
        <f>'2019 Ventilation List SORT'!G47</f>
        <v>2</v>
      </c>
      <c r="I47" s="104">
        <f>IF(ISNUMBER(FIND("F",'2019 Ventilation List SORT'!H47)),IF(FIND("F",'2019 Ventilation List SORT'!H47)=1,1,IF(ISNUMBER(FIND(", F",'2019 Ventilation List SORT'!H47)),1,0)),0)</f>
        <v>0</v>
      </c>
      <c r="J47" s="108">
        <f t="shared" si="0"/>
        <v>15</v>
      </c>
      <c r="K47" s="128">
        <f t="shared" si="1"/>
        <v>33.333333333333336</v>
      </c>
      <c r="L47" s="139">
        <f t="shared" si="2"/>
        <v>42</v>
      </c>
      <c r="M47" s="21" t="s">
        <v>269</v>
      </c>
    </row>
    <row r="48" spans="2:13" ht="12.75" customHeight="1" x14ac:dyDescent="0.2">
      <c r="B48" s="104" t="str">
        <f>'2019 Ventilation List SORT'!A48</f>
        <v>Food Service - Cafeteria/fast-food dining</v>
      </c>
      <c r="C48" s="108">
        <f>'2019 Ventilation List SORT'!B48</f>
        <v>0.5</v>
      </c>
      <c r="D48" s="108">
        <f>'2019 Ventilation List SORT'!C48</f>
        <v>0.15</v>
      </c>
      <c r="E48" s="108">
        <f>'2019 Ventilation List SORT'!D48</f>
        <v>0</v>
      </c>
      <c r="F48" s="108">
        <f>'2019 Ventilation List SORT'!E48</f>
        <v>0</v>
      </c>
      <c r="G48" s="108">
        <f>'2019 Ventilation List SORT'!F48</f>
        <v>0</v>
      </c>
      <c r="H48" s="108">
        <f>'2019 Ventilation List SORT'!G48</f>
        <v>2</v>
      </c>
      <c r="I48" s="104">
        <f>IF(ISNUMBER(FIND("F",'2019 Ventilation List SORT'!H48)),IF(FIND("F",'2019 Ventilation List SORT'!H48)=1,1,IF(ISNUMBER(FIND(", F",'2019 Ventilation List SORT'!H48)),1,0)),0)</f>
        <v>0</v>
      </c>
      <c r="J48" s="108">
        <f t="shared" si="0"/>
        <v>15</v>
      </c>
      <c r="K48" s="128">
        <f t="shared" si="1"/>
        <v>33.333333333333336</v>
      </c>
      <c r="L48" s="139">
        <f t="shared" si="2"/>
        <v>43</v>
      </c>
      <c r="M48" s="21" t="s">
        <v>269</v>
      </c>
    </row>
    <row r="49" spans="2:13" ht="12.75" customHeight="1" x14ac:dyDescent="0.2">
      <c r="B49" s="104" t="str">
        <f>'2019 Ventilation List SORT'!A49</f>
        <v>Food Service - Kitchen (cooking)</v>
      </c>
      <c r="C49" s="108">
        <f>'2019 Ventilation List SORT'!B49</f>
        <v>0.15</v>
      </c>
      <c r="D49" s="108">
        <f>'2019 Ventilation List SORT'!C49</f>
        <v>0.15</v>
      </c>
      <c r="E49" s="108">
        <f>'2019 Ventilation List SORT'!D49</f>
        <v>0</v>
      </c>
      <c r="F49" s="108">
        <f>'2019 Ventilation List SORT'!E49</f>
        <v>0</v>
      </c>
      <c r="G49" s="179">
        <f>'2019 Ventilation List SORT'!F49</f>
        <v>0.7</v>
      </c>
      <c r="H49" s="108">
        <f>'2019 Ventilation List SORT'!G49</f>
        <v>2</v>
      </c>
      <c r="I49" s="104">
        <f>IF(ISNUMBER(FIND("F",'2019 Ventilation List SORT'!H49)),IF(FIND("F",'2019 Ventilation List SORT'!H49)=1,1,IF(ISNUMBER(FIND(", F",'2019 Ventilation List SORT'!H49)),1,0)),0)</f>
        <v>0</v>
      </c>
      <c r="J49" s="108">
        <f t="shared" si="0"/>
        <v>15</v>
      </c>
      <c r="K49" s="128">
        <f t="shared" si="1"/>
        <v>0</v>
      </c>
      <c r="L49" s="139">
        <f t="shared" si="2"/>
        <v>44</v>
      </c>
      <c r="M49" s="21" t="s">
        <v>269</v>
      </c>
    </row>
    <row r="50" spans="2:13" ht="12.75" customHeight="1" x14ac:dyDescent="0.2">
      <c r="B50" s="104" t="str">
        <f>'2019 Ventilation List SORT'!A50</f>
        <v>Food Service - Restaurant dining rooms</v>
      </c>
      <c r="C50" s="108">
        <f>'2019 Ventilation List SORT'!B50</f>
        <v>0.5</v>
      </c>
      <c r="D50" s="108">
        <f>'2019 Ventilation List SORT'!C50</f>
        <v>0.15</v>
      </c>
      <c r="E50" s="108">
        <f>'2019 Ventilation List SORT'!D50</f>
        <v>0</v>
      </c>
      <c r="F50" s="108">
        <f>'2019 Ventilation List SORT'!E50</f>
        <v>0</v>
      </c>
      <c r="G50" s="108">
        <f>'2019 Ventilation List SORT'!F50</f>
        <v>0</v>
      </c>
      <c r="H50" s="108">
        <f>'2019 Ventilation List SORT'!G50</f>
        <v>2</v>
      </c>
      <c r="I50" s="104">
        <f>IF(ISNUMBER(FIND("F",'2019 Ventilation List SORT'!H50)),IF(FIND("F",'2019 Ventilation List SORT'!H50)=1,1,IF(ISNUMBER(FIND(", F",'2019 Ventilation List SORT'!H50)),1,0)),0)</f>
        <v>0</v>
      </c>
      <c r="J50" s="108">
        <f t="shared" si="0"/>
        <v>15</v>
      </c>
      <c r="K50" s="128">
        <f t="shared" si="1"/>
        <v>33.333333333333336</v>
      </c>
      <c r="L50" s="139">
        <f t="shared" si="2"/>
        <v>45</v>
      </c>
      <c r="M50" s="21" t="s">
        <v>269</v>
      </c>
    </row>
    <row r="51" spans="2:13" ht="12.75" customHeight="1" x14ac:dyDescent="0.2">
      <c r="B51" s="104" t="str">
        <f>'2019 Ventilation List SORT'!A51</f>
        <v>General - Break rooms</v>
      </c>
      <c r="C51" s="108">
        <f>'2019 Ventilation List SORT'!B51</f>
        <v>0.5</v>
      </c>
      <c r="D51" s="108">
        <f>'2019 Ventilation List SORT'!C51</f>
        <v>0.15</v>
      </c>
      <c r="E51" s="108">
        <f>'2019 Ventilation List SORT'!D51</f>
        <v>0</v>
      </c>
      <c r="F51" s="108">
        <f>'2019 Ventilation List SORT'!E51</f>
        <v>0</v>
      </c>
      <c r="G51" s="108">
        <f>'2019 Ventilation List SORT'!F51</f>
        <v>0</v>
      </c>
      <c r="H51" s="108">
        <f>'2019 Ventilation List SORT'!G51</f>
        <v>1</v>
      </c>
      <c r="I51" s="104">
        <f>IF(ISNUMBER(FIND("F",'2019 Ventilation List SORT'!H51)),IF(FIND("F",'2019 Ventilation List SORT'!H51)=1,1,IF(ISNUMBER(FIND(", F",'2019 Ventilation List SORT'!H51)),1,0)),0)</f>
        <v>1</v>
      </c>
      <c r="J51" s="108">
        <f t="shared" si="0"/>
        <v>15</v>
      </c>
      <c r="K51" s="128">
        <f t="shared" si="1"/>
        <v>33.333333333333336</v>
      </c>
      <c r="L51" s="139">
        <f>L50+1</f>
        <v>46</v>
      </c>
      <c r="M51" s="21" t="s">
        <v>269</v>
      </c>
    </row>
    <row r="52" spans="2:13" ht="12.75" customHeight="1" x14ac:dyDescent="0.2">
      <c r="B52" s="104" t="str">
        <f>'2019 Ventilation List SORT'!A52</f>
        <v>General - Coffee Stations</v>
      </c>
      <c r="C52" s="108">
        <f>'2019 Ventilation List SORT'!B52</f>
        <v>0.5</v>
      </c>
      <c r="D52" s="108">
        <f>'2019 Ventilation List SORT'!C52</f>
        <v>0.15</v>
      </c>
      <c r="E52" s="108">
        <f>'2019 Ventilation List SORT'!D52</f>
        <v>0</v>
      </c>
      <c r="F52" s="108">
        <f>'2019 Ventilation List SORT'!E52</f>
        <v>0</v>
      </c>
      <c r="G52" s="108">
        <f>'2019 Ventilation List SORT'!F52</f>
        <v>0</v>
      </c>
      <c r="H52" s="108">
        <f>'2019 Ventilation List SORT'!G52</f>
        <v>1</v>
      </c>
      <c r="I52" s="104">
        <f>IF(ISNUMBER(FIND("F",'2019 Ventilation List SORT'!H52)),IF(FIND("F",'2019 Ventilation List SORT'!H52)=1,1,IF(ISNUMBER(FIND(", F",'2019 Ventilation List SORT'!H52)),1,0)),0)</f>
        <v>1</v>
      </c>
      <c r="J52" s="108">
        <f t="shared" si="0"/>
        <v>15</v>
      </c>
      <c r="K52" s="128">
        <f t="shared" si="1"/>
        <v>33.333333333333336</v>
      </c>
      <c r="L52" s="139">
        <f t="shared" si="2"/>
        <v>47</v>
      </c>
      <c r="M52" s="21" t="s">
        <v>269</v>
      </c>
    </row>
    <row r="53" spans="2:13" ht="12.75" customHeight="1" x14ac:dyDescent="0.2">
      <c r="B53" s="104" t="str">
        <f>'2019 Ventilation List SORT'!A53</f>
        <v>General - Conference/meeting</v>
      </c>
      <c r="C53" s="108">
        <f>'2019 Ventilation List SORT'!B53</f>
        <v>0.5</v>
      </c>
      <c r="D53" s="108">
        <f>'2019 Ventilation List SORT'!C53</f>
        <v>0.15</v>
      </c>
      <c r="E53" s="108">
        <f>'2019 Ventilation List SORT'!D53</f>
        <v>0</v>
      </c>
      <c r="F53" s="108">
        <f>'2019 Ventilation List SORT'!E53</f>
        <v>0</v>
      </c>
      <c r="G53" s="108">
        <f>'2019 Ventilation List SORT'!F53</f>
        <v>0</v>
      </c>
      <c r="H53" s="108">
        <f>'2019 Ventilation List SORT'!G53</f>
        <v>1</v>
      </c>
      <c r="I53" s="104">
        <f>IF(ISNUMBER(FIND("F",'2019 Ventilation List SORT'!H53)),IF(FIND("F",'2019 Ventilation List SORT'!H53)=1,1,IF(ISNUMBER(FIND(", F",'2019 Ventilation List SORT'!H53)),1,0)),0)</f>
        <v>1</v>
      </c>
      <c r="J53" s="108">
        <f t="shared" si="0"/>
        <v>15</v>
      </c>
      <c r="K53" s="128">
        <f t="shared" si="1"/>
        <v>33.333333333333336</v>
      </c>
      <c r="L53" s="139">
        <f t="shared" si="2"/>
        <v>48</v>
      </c>
      <c r="M53" s="21" t="s">
        <v>269</v>
      </c>
    </row>
    <row r="54" spans="2:13" ht="12.75" customHeight="1" x14ac:dyDescent="0.2">
      <c r="B54" s="104" t="str">
        <f>'2019 Ventilation List SORT'!A54</f>
        <v>General - Corridors</v>
      </c>
      <c r="C54" s="108">
        <f>'2019 Ventilation List SORT'!B54</f>
        <v>0.15</v>
      </c>
      <c r="D54" s="108">
        <f>'2019 Ventilation List SORT'!C54</f>
        <v>0.15</v>
      </c>
      <c r="E54" s="108">
        <f>'2019 Ventilation List SORT'!D54</f>
        <v>0</v>
      </c>
      <c r="F54" s="108">
        <f>'2019 Ventilation List SORT'!E54</f>
        <v>0</v>
      </c>
      <c r="G54" s="108">
        <f>'2019 Ventilation List SORT'!F54</f>
        <v>0</v>
      </c>
      <c r="H54" s="108">
        <f>'2019 Ventilation List SORT'!G54</f>
        <v>1</v>
      </c>
      <c r="I54" s="104">
        <f>IF(ISNUMBER(FIND("F",'2019 Ventilation List SORT'!H54)),IF(FIND("F",'2019 Ventilation List SORT'!H54)=1,1,IF(ISNUMBER(FIND(", F",'2019 Ventilation List SORT'!H54)),1,0)),0)</f>
        <v>1</v>
      </c>
      <c r="J54" s="108">
        <f t="shared" si="0"/>
        <v>15</v>
      </c>
      <c r="K54" s="128">
        <f t="shared" si="1"/>
        <v>0</v>
      </c>
      <c r="L54" s="139">
        <f t="shared" si="2"/>
        <v>49</v>
      </c>
      <c r="M54" s="21" t="s">
        <v>269</v>
      </c>
    </row>
    <row r="55" spans="2:13" ht="12.75" customHeight="1" x14ac:dyDescent="0.2">
      <c r="B55" s="104" t="str">
        <f>'2019 Ventilation List SORT'!A55</f>
        <v>General - Occupiable storage rooms for liquids or gels</v>
      </c>
      <c r="C55" s="108">
        <f>'2019 Ventilation List SORT'!B55</f>
        <v>0.15</v>
      </c>
      <c r="D55" s="108">
        <f>'2019 Ventilation List SORT'!C55</f>
        <v>0.15</v>
      </c>
      <c r="E55" s="108">
        <f>'2019 Ventilation List SORT'!D55</f>
        <v>0</v>
      </c>
      <c r="F55" s="108">
        <f>'2019 Ventilation List SORT'!E55</f>
        <v>0</v>
      </c>
      <c r="G55" s="108">
        <f>'2019 Ventilation List SORT'!F55</f>
        <v>0</v>
      </c>
      <c r="H55" s="108">
        <f>'2019 Ventilation List SORT'!G55</f>
        <v>2</v>
      </c>
      <c r="I55" s="104">
        <f>IF(ISNUMBER(FIND("F",'2019 Ventilation List SORT'!H55)),IF(FIND("F",'2019 Ventilation List SORT'!H55)=1,1,IF(ISNUMBER(FIND(", F",'2019 Ventilation List SORT'!H55)),1,0)),0)</f>
        <v>0</v>
      </c>
      <c r="J55" s="108">
        <f t="shared" si="0"/>
        <v>15</v>
      </c>
      <c r="K55" s="128">
        <f t="shared" si="1"/>
        <v>0</v>
      </c>
      <c r="L55" s="139">
        <f t="shared" si="2"/>
        <v>50</v>
      </c>
      <c r="M55" s="21" t="s">
        <v>269</v>
      </c>
    </row>
    <row r="56" spans="2:13" ht="12.75" customHeight="1" x14ac:dyDescent="0.2">
      <c r="B56" s="104" t="str">
        <f>'2019 Ventilation List SORT'!A56</f>
        <v>General - Unoccupied</v>
      </c>
      <c r="C56" s="108">
        <f>'2019 Ventilation List SORT'!B56</f>
        <v>0</v>
      </c>
      <c r="D56" s="108">
        <f>'2019 Ventilation List SORT'!C56</f>
        <v>0</v>
      </c>
      <c r="E56" s="108">
        <f>'2019 Ventilation List SORT'!D56</f>
        <v>0</v>
      </c>
      <c r="F56" s="108">
        <f>'2019 Ventilation List SORT'!E56</f>
        <v>0</v>
      </c>
      <c r="G56" s="108">
        <f>'2019 Ventilation List SORT'!F56</f>
        <v>0</v>
      </c>
      <c r="H56" s="108">
        <f>'2019 Ventilation List SORT'!G56</f>
        <v>1</v>
      </c>
      <c r="I56" s="104">
        <f>IF(ISNUMBER(FIND("F",'2019 Ventilation List SORT'!H56)),IF(FIND("F",'2019 Ventilation List SORT'!H56)=1,1,IF(ISNUMBER(FIND(", F",'2019 Ventilation List SORT'!H56)),1,0)),0)</f>
        <v>0</v>
      </c>
      <c r="J56" s="108">
        <f t="shared" si="0"/>
        <v>0</v>
      </c>
      <c r="K56" s="128">
        <f t="shared" si="1"/>
        <v>0</v>
      </c>
      <c r="L56" s="139">
        <f t="shared" si="2"/>
        <v>51</v>
      </c>
      <c r="M56" s="21" t="s">
        <v>269</v>
      </c>
    </row>
    <row r="57" spans="2:13" ht="12.75" customHeight="1" x14ac:dyDescent="0.2">
      <c r="B57" s="104" t="str">
        <f>'2019 Ventilation List SORT'!A57</f>
        <v>Lodging - Barracks sleeping areas</v>
      </c>
      <c r="C57" s="108">
        <f>'2019 Ventilation List SORT'!B57</f>
        <v>0.15</v>
      </c>
      <c r="D57" s="108">
        <f>'2019 Ventilation List SORT'!C57</f>
        <v>0.15</v>
      </c>
      <c r="E57" s="108">
        <f>'2019 Ventilation List SORT'!D57</f>
        <v>0</v>
      </c>
      <c r="F57" s="108">
        <f>'2019 Ventilation List SORT'!E57</f>
        <v>0</v>
      </c>
      <c r="G57" s="108">
        <f>'2019 Ventilation List SORT'!F57</f>
        <v>0</v>
      </c>
      <c r="H57" s="108">
        <f>'2019 Ventilation List SORT'!G57</f>
        <v>1</v>
      </c>
      <c r="I57" s="104">
        <f>IF(ISNUMBER(FIND("F",'2019 Ventilation List SORT'!H57)),IF(FIND("F",'2019 Ventilation List SORT'!H57)=1,1,IF(ISNUMBER(FIND(", F",'2019 Ventilation List SORT'!H57)),1,0)),0)</f>
        <v>1</v>
      </c>
      <c r="J57" s="108">
        <f t="shared" si="0"/>
        <v>15</v>
      </c>
      <c r="K57" s="128">
        <f t="shared" si="1"/>
        <v>0</v>
      </c>
      <c r="L57" s="139">
        <f>L56+1</f>
        <v>52</v>
      </c>
      <c r="M57" s="21" t="s">
        <v>269</v>
      </c>
    </row>
    <row r="58" spans="2:13" ht="12.75" customHeight="1" x14ac:dyDescent="0.2">
      <c r="B58" s="104" t="str">
        <f>'2019 Ventilation List SORT'!A58</f>
        <v>Lodging - Bedroom/living room</v>
      </c>
      <c r="C58" s="108">
        <f>'2019 Ventilation List SORT'!B58</f>
        <v>0.15</v>
      </c>
      <c r="D58" s="108">
        <f>'2019 Ventilation List SORT'!C58</f>
        <v>0.15</v>
      </c>
      <c r="E58" s="108">
        <f>'2019 Ventilation List SORT'!D58</f>
        <v>0</v>
      </c>
      <c r="F58" s="108">
        <f>'2019 Ventilation List SORT'!E58</f>
        <v>0</v>
      </c>
      <c r="G58" s="108">
        <f>'2019 Ventilation List SORT'!F58</f>
        <v>0</v>
      </c>
      <c r="H58" s="108">
        <f>'2019 Ventilation List SORT'!G58</f>
        <v>1</v>
      </c>
      <c r="I58" s="104">
        <f>IF(ISNUMBER(FIND("F",'2019 Ventilation List SORT'!H58)),IF(FIND("F",'2019 Ventilation List SORT'!H58)=1,1,IF(ISNUMBER(FIND(", F",'2019 Ventilation List SORT'!H58)),1,0)),0)</f>
        <v>1</v>
      </c>
      <c r="J58" s="108">
        <f t="shared" si="0"/>
        <v>15</v>
      </c>
      <c r="K58" s="128">
        <f t="shared" si="1"/>
        <v>0</v>
      </c>
      <c r="L58" s="139">
        <f>L57+1</f>
        <v>53</v>
      </c>
      <c r="M58" s="21" t="s">
        <v>269</v>
      </c>
    </row>
    <row r="59" spans="2:13" ht="12.75" customHeight="1" x14ac:dyDescent="0.2">
      <c r="B59" s="104" t="str">
        <f>'2019 Ventilation List SORT'!A59</f>
        <v>Lodging - Laundry rooms within dwelling units</v>
      </c>
      <c r="C59" s="108">
        <f>'2019 Ventilation List SORT'!B59</f>
        <v>0.15</v>
      </c>
      <c r="D59" s="108">
        <f>'2019 Ventilation List SORT'!C59</f>
        <v>0.15</v>
      </c>
      <c r="E59" s="108">
        <f>'2019 Ventilation List SORT'!D59</f>
        <v>0</v>
      </c>
      <c r="F59" s="108">
        <f>'2019 Ventilation List SORT'!E59</f>
        <v>0</v>
      </c>
      <c r="G59" s="108">
        <f>'2019 Ventilation List SORT'!F59</f>
        <v>0</v>
      </c>
      <c r="H59" s="108">
        <f>'2019 Ventilation List SORT'!G59</f>
        <v>1</v>
      </c>
      <c r="I59" s="104">
        <f>IF(ISNUMBER(FIND("F",'2019 Ventilation List SORT'!H59)),IF(FIND("F",'2019 Ventilation List SORT'!H59)=1,1,IF(ISNUMBER(FIND(", F",'2019 Ventilation List SORT'!H59)),1,0)),0)</f>
        <v>0</v>
      </c>
      <c r="J59" s="108">
        <f t="shared" si="0"/>
        <v>15</v>
      </c>
      <c r="K59" s="128">
        <f t="shared" si="1"/>
        <v>0</v>
      </c>
      <c r="L59" s="139">
        <f t="shared" si="2"/>
        <v>54</v>
      </c>
      <c r="M59" s="21" t="s">
        <v>269</v>
      </c>
    </row>
    <row r="60" spans="2:13" ht="12.75" customHeight="1" x14ac:dyDescent="0.2">
      <c r="B60" s="104" t="str">
        <f>'2019 Ventilation List SORT'!A60</f>
        <v>Lodging - Laundry rooms, central</v>
      </c>
      <c r="C60" s="108">
        <f>'2019 Ventilation List SORT'!B60</f>
        <v>0.15</v>
      </c>
      <c r="D60" s="108">
        <f>'2019 Ventilation List SORT'!C60</f>
        <v>0.15</v>
      </c>
      <c r="E60" s="108">
        <f>'2019 Ventilation List SORT'!D60</f>
        <v>0</v>
      </c>
      <c r="F60" s="108">
        <f>'2019 Ventilation List SORT'!E60</f>
        <v>0</v>
      </c>
      <c r="G60" s="108">
        <f>'2019 Ventilation List SORT'!F60</f>
        <v>0</v>
      </c>
      <c r="H60" s="108">
        <f>'2019 Ventilation List SORT'!G60</f>
        <v>2</v>
      </c>
      <c r="I60" s="104">
        <f>IF(ISNUMBER(FIND("F",'2019 Ventilation List SORT'!H60)),IF(FIND("F",'2019 Ventilation List SORT'!H60)=1,1,IF(ISNUMBER(FIND(", F",'2019 Ventilation List SORT'!H60)),1,0)),0)</f>
        <v>0</v>
      </c>
      <c r="J60" s="108">
        <f t="shared" si="0"/>
        <v>15</v>
      </c>
      <c r="K60" s="128">
        <f t="shared" si="1"/>
        <v>0</v>
      </c>
      <c r="L60" s="139">
        <f t="shared" si="2"/>
        <v>55</v>
      </c>
      <c r="M60" s="21" t="s">
        <v>269</v>
      </c>
    </row>
    <row r="61" spans="2:13" ht="12.75" customHeight="1" x14ac:dyDescent="0.2">
      <c r="B61" s="104" t="str">
        <f>'2019 Ventilation List SORT'!A61</f>
        <v>Lodging - Lobbies/pre-function</v>
      </c>
      <c r="C61" s="108">
        <f>'2019 Ventilation List SORT'!B61</f>
        <v>0.5</v>
      </c>
      <c r="D61" s="108">
        <f>'2019 Ventilation List SORT'!C61</f>
        <v>0.15</v>
      </c>
      <c r="E61" s="108">
        <f>'2019 Ventilation List SORT'!D61</f>
        <v>0</v>
      </c>
      <c r="F61" s="108">
        <f>'2019 Ventilation List SORT'!E61</f>
        <v>0</v>
      </c>
      <c r="G61" s="108">
        <f>'2019 Ventilation List SORT'!F61</f>
        <v>0</v>
      </c>
      <c r="H61" s="108">
        <f>'2019 Ventilation List SORT'!G61</f>
        <v>1</v>
      </c>
      <c r="I61" s="104">
        <f>IF(ISNUMBER(FIND("F",'2019 Ventilation List SORT'!H61)),IF(FIND("F",'2019 Ventilation List SORT'!H61)=1,1,IF(ISNUMBER(FIND(", F",'2019 Ventilation List SORT'!H61)),1,0)),0)</f>
        <v>1</v>
      </c>
      <c r="J61" s="108">
        <f t="shared" si="0"/>
        <v>15</v>
      </c>
      <c r="K61" s="128">
        <f t="shared" si="1"/>
        <v>33.333333333333336</v>
      </c>
      <c r="L61" s="139">
        <f t="shared" si="2"/>
        <v>56</v>
      </c>
      <c r="M61" s="21" t="s">
        <v>269</v>
      </c>
    </row>
    <row r="62" spans="2:13" ht="12.75" customHeight="1" x14ac:dyDescent="0.2">
      <c r="B62" s="104" t="str">
        <f>'2019 Ventilation List SORT'!A62</f>
        <v>Lodging - Multipurpose assembly</v>
      </c>
      <c r="C62" s="108">
        <f>'2019 Ventilation List SORT'!B62</f>
        <v>0.5</v>
      </c>
      <c r="D62" s="129">
        <v>0.15</v>
      </c>
      <c r="E62" s="108">
        <f>'2019 Ventilation List SORT'!D62</f>
        <v>0</v>
      </c>
      <c r="F62" s="108">
        <f>'2019 Ventilation List SORT'!E62</f>
        <v>0</v>
      </c>
      <c r="G62" s="108">
        <f>'2019 Ventilation List SORT'!F62</f>
        <v>0</v>
      </c>
      <c r="H62" s="108">
        <f>'2019 Ventilation List SORT'!G62</f>
        <v>1</v>
      </c>
      <c r="I62" s="104">
        <f>IF(ISNUMBER(FIND("F",'2019 Ventilation List SORT'!H62)),IF(FIND("F",'2019 Ventilation List SORT'!H62)=1,1,IF(ISNUMBER(FIND(", F",'2019 Ventilation List SORT'!H62)),1,0)),0)</f>
        <v>1</v>
      </c>
      <c r="J62" s="108">
        <f t="shared" si="0"/>
        <v>15</v>
      </c>
      <c r="K62" s="128">
        <f t="shared" si="1"/>
        <v>33.333333333333336</v>
      </c>
      <c r="L62" s="139">
        <f t="shared" si="2"/>
        <v>57</v>
      </c>
      <c r="M62" s="21" t="s">
        <v>269</v>
      </c>
    </row>
    <row r="63" spans="2:13" ht="12.75" customHeight="1" x14ac:dyDescent="0.2">
      <c r="B63" s="104" t="str">
        <f>'2019 Ventilation List SORT'!A63</f>
        <v>Misc - All others</v>
      </c>
      <c r="C63" s="108">
        <f>'2019 Ventilation List SORT'!B63</f>
        <v>0.15</v>
      </c>
      <c r="D63" s="108">
        <f>'2019 Ventilation List SORT'!C63</f>
        <v>0.15</v>
      </c>
      <c r="E63" s="108">
        <f>'2019 Ventilation List SORT'!D63</f>
        <v>0</v>
      </c>
      <c r="F63" s="108">
        <f>'2019 Ventilation List SORT'!E63</f>
        <v>0</v>
      </c>
      <c r="G63" s="108">
        <f>'2019 Ventilation List SORT'!F63</f>
        <v>0</v>
      </c>
      <c r="H63" s="108">
        <f>'2019 Ventilation List SORT'!G63</f>
        <v>2</v>
      </c>
      <c r="I63" s="104">
        <f>IF(ISNUMBER(FIND("F",'2019 Ventilation List SORT'!H63)),IF(FIND("F",'2019 Ventilation List SORT'!H63)=1,1,IF(ISNUMBER(FIND(", F",'2019 Ventilation List SORT'!H63)),1,0)),0)</f>
        <v>0</v>
      </c>
      <c r="J63" s="108">
        <f t="shared" si="0"/>
        <v>15</v>
      </c>
      <c r="K63" s="128">
        <f t="shared" si="1"/>
        <v>0</v>
      </c>
      <c r="L63" s="139">
        <f t="shared" si="2"/>
        <v>58</v>
      </c>
      <c r="M63" s="21" t="s">
        <v>269</v>
      </c>
    </row>
    <row r="64" spans="2:13" ht="12.75" customHeight="1" x14ac:dyDescent="0.2">
      <c r="B64" s="104" t="str">
        <f>'2019 Ventilation List SORT'!A64</f>
        <v>Misc - Bank vaults/safe deposit</v>
      </c>
      <c r="C64" s="108">
        <f>'2019 Ventilation List SORT'!B64</f>
        <v>0.15</v>
      </c>
      <c r="D64" s="108">
        <f>'2019 Ventilation List SORT'!C64</f>
        <v>0.15</v>
      </c>
      <c r="E64" s="108">
        <f>'2019 Ventilation List SORT'!D64</f>
        <v>0</v>
      </c>
      <c r="F64" s="108">
        <f>'2019 Ventilation List SORT'!E64</f>
        <v>0</v>
      </c>
      <c r="G64" s="108">
        <f>'2019 Ventilation List SORT'!F64</f>
        <v>0</v>
      </c>
      <c r="H64" s="108">
        <f>'2019 Ventilation List SORT'!G64</f>
        <v>2</v>
      </c>
      <c r="I64" s="104">
        <f>IF(ISNUMBER(FIND("F",'2019 Ventilation List SORT'!H64)),IF(FIND("F",'2019 Ventilation List SORT'!H64)=1,1,IF(ISNUMBER(FIND(", F",'2019 Ventilation List SORT'!H64)),1,0)),0)</f>
        <v>1</v>
      </c>
      <c r="J64" s="108">
        <f t="shared" si="0"/>
        <v>15</v>
      </c>
      <c r="K64" s="128">
        <f t="shared" si="1"/>
        <v>0</v>
      </c>
      <c r="L64" s="139">
        <f t="shared" si="2"/>
        <v>59</v>
      </c>
      <c r="M64" s="21" t="s">
        <v>269</v>
      </c>
    </row>
    <row r="65" spans="2:13" ht="12.75" customHeight="1" x14ac:dyDescent="0.2">
      <c r="B65" s="104" t="str">
        <f>'2019 Ventilation List SORT'!A65</f>
        <v>Misc - Banks or bank lobbies</v>
      </c>
      <c r="C65" s="108">
        <f>'2019 Ventilation List SORT'!B65</f>
        <v>0.15</v>
      </c>
      <c r="D65" s="108">
        <f>'2019 Ventilation List SORT'!C65</f>
        <v>0.15</v>
      </c>
      <c r="E65" s="108">
        <f>'2019 Ventilation List SORT'!D65</f>
        <v>0</v>
      </c>
      <c r="F65" s="108">
        <f>'2019 Ventilation List SORT'!E65</f>
        <v>0</v>
      </c>
      <c r="G65" s="108">
        <f>'2019 Ventilation List SORT'!F65</f>
        <v>0</v>
      </c>
      <c r="H65" s="108">
        <f>'2019 Ventilation List SORT'!G65</f>
        <v>1</v>
      </c>
      <c r="I65" s="104">
        <f>IF(ISNUMBER(FIND("F",'2019 Ventilation List SORT'!H65)),IF(FIND("F",'2019 Ventilation List SORT'!H65)=1,1,IF(ISNUMBER(FIND(", F",'2019 Ventilation List SORT'!H65)),1,0)),0)</f>
        <v>1</v>
      </c>
      <c r="J65" s="108">
        <f t="shared" si="0"/>
        <v>15</v>
      </c>
      <c r="K65" s="128">
        <f t="shared" si="1"/>
        <v>0</v>
      </c>
      <c r="L65" s="139">
        <f t="shared" si="2"/>
        <v>60</v>
      </c>
      <c r="M65" s="21" t="s">
        <v>269</v>
      </c>
    </row>
    <row r="66" spans="2:13" ht="12.75" customHeight="1" x14ac:dyDescent="0.2">
      <c r="B66" s="104" t="str">
        <f>'2019 Ventilation List SORT'!A66</f>
        <v>Misc - Computer (not printing)</v>
      </c>
      <c r="C66" s="108">
        <f>'2019 Ventilation List SORT'!B66</f>
        <v>0.15</v>
      </c>
      <c r="D66" s="108">
        <f>'2019 Ventilation List SORT'!C66</f>
        <v>0.15</v>
      </c>
      <c r="E66" s="108">
        <f>'2019 Ventilation List SORT'!D66</f>
        <v>0</v>
      </c>
      <c r="F66" s="108">
        <f>'2019 Ventilation List SORT'!E66</f>
        <v>0</v>
      </c>
      <c r="G66" s="108">
        <f>'2019 Ventilation List SORT'!F66</f>
        <v>0</v>
      </c>
      <c r="H66" s="108">
        <f>'2019 Ventilation List SORT'!G66</f>
        <v>1</v>
      </c>
      <c r="I66" s="104">
        <f>IF(ISNUMBER(FIND("F",'2019 Ventilation List SORT'!H66)),IF(FIND("F",'2019 Ventilation List SORT'!H66)=1,1,IF(ISNUMBER(FIND(", F",'2019 Ventilation List SORT'!H66)),1,0)),0)</f>
        <v>1</v>
      </c>
      <c r="J66" s="108">
        <f t="shared" si="0"/>
        <v>15</v>
      </c>
      <c r="K66" s="128">
        <f t="shared" si="1"/>
        <v>0</v>
      </c>
      <c r="L66" s="139">
        <f t="shared" si="2"/>
        <v>61</v>
      </c>
      <c r="M66" s="21" t="s">
        <v>269</v>
      </c>
    </row>
    <row r="67" spans="2:13" ht="12.75" customHeight="1" x14ac:dyDescent="0.2">
      <c r="B67" s="104" t="str">
        <f>'2019 Ventilation List SORT'!A67</f>
        <v>Misc - Freezer and refrigerated spaces (&lt;50F)</v>
      </c>
      <c r="C67" s="108">
        <f>'2019 Ventilation List SORT'!B67</f>
        <v>0</v>
      </c>
      <c r="D67" s="108">
        <f>'2019 Ventilation List SORT'!C67</f>
        <v>0</v>
      </c>
      <c r="E67" s="108">
        <f>'2019 Ventilation List SORT'!D67</f>
        <v>0</v>
      </c>
      <c r="F67" s="108">
        <f>'2019 Ventilation List SORT'!E67</f>
        <v>0</v>
      </c>
      <c r="G67" s="108">
        <f>'2019 Ventilation List SORT'!F67</f>
        <v>0</v>
      </c>
      <c r="H67" s="108">
        <f>'2019 Ventilation List SORT'!G67</f>
        <v>2</v>
      </c>
      <c r="I67" s="104">
        <f>IF(ISNUMBER(FIND("F",'2019 Ventilation List SORT'!H67)),IF(FIND("F",'2019 Ventilation List SORT'!H67)=1,1,IF(ISNUMBER(FIND(", F",'2019 Ventilation List SORT'!H67)),1,0)),0)</f>
        <v>0</v>
      </c>
      <c r="J67" s="108">
        <f t="shared" si="0"/>
        <v>0</v>
      </c>
      <c r="K67" s="128">
        <f t="shared" si="1"/>
        <v>0</v>
      </c>
      <c r="L67" s="139">
        <f t="shared" si="2"/>
        <v>62</v>
      </c>
      <c r="M67" s="21" t="s">
        <v>269</v>
      </c>
    </row>
    <row r="68" spans="2:13" ht="12.75" customHeight="1" x14ac:dyDescent="0.2">
      <c r="B68" s="104" t="str">
        <f>'2019 Ventilation List SORT'!A68</f>
        <v>Misc - General manufacturing (excludes heavy industrial and process using chemicals)</v>
      </c>
      <c r="C68" s="108">
        <f>'2019 Ventilation List SORT'!B68</f>
        <v>0.15</v>
      </c>
      <c r="D68" s="108">
        <f>'2019 Ventilation List SORT'!C68</f>
        <v>0.15</v>
      </c>
      <c r="E68" s="108">
        <f>'2019 Ventilation List SORT'!D68</f>
        <v>0</v>
      </c>
      <c r="F68" s="108">
        <f>'2019 Ventilation List SORT'!E68</f>
        <v>0</v>
      </c>
      <c r="G68" s="108">
        <f>'2019 Ventilation List SORT'!F68</f>
        <v>0</v>
      </c>
      <c r="H68" s="108">
        <f>'2019 Ventilation List SORT'!G68</f>
        <v>3</v>
      </c>
      <c r="I68" s="104">
        <f>IF(ISNUMBER(FIND("F",'2019 Ventilation List SORT'!H68)),IF(FIND("F",'2019 Ventilation List SORT'!H68)=1,1,IF(ISNUMBER(FIND(", F",'2019 Ventilation List SORT'!H68)),1,0)),0)</f>
        <v>0</v>
      </c>
      <c r="J68" s="108">
        <f t="shared" si="0"/>
        <v>15</v>
      </c>
      <c r="K68" s="128">
        <f t="shared" si="1"/>
        <v>0</v>
      </c>
      <c r="L68" s="139">
        <f t="shared" si="2"/>
        <v>63</v>
      </c>
      <c r="M68" s="21" t="s">
        <v>269</v>
      </c>
    </row>
    <row r="69" spans="2:13" ht="12.75" customHeight="1" x14ac:dyDescent="0.2">
      <c r="B69" s="104" t="str">
        <f>'2019 Ventilation List SORT'!A69</f>
        <v>Misc - Pharmacy (preparation area)</v>
      </c>
      <c r="C69" s="108">
        <f>'2019 Ventilation List SORT'!B69</f>
        <v>0.15</v>
      </c>
      <c r="D69" s="108">
        <f>'2019 Ventilation List SORT'!C69</f>
        <v>0.15</v>
      </c>
      <c r="E69" s="108">
        <f>'2019 Ventilation List SORT'!D69</f>
        <v>0</v>
      </c>
      <c r="F69" s="108">
        <f>'2019 Ventilation List SORT'!E69</f>
        <v>0</v>
      </c>
      <c r="G69" s="108">
        <f>'2019 Ventilation List SORT'!F69</f>
        <v>0</v>
      </c>
      <c r="H69" s="108">
        <f>'2019 Ventilation List SORT'!G69</f>
        <v>2</v>
      </c>
      <c r="I69" s="104">
        <f>IF(ISNUMBER(FIND("F",'2019 Ventilation List SORT'!H69)),IF(FIND("F",'2019 Ventilation List SORT'!H69)=1,1,IF(ISNUMBER(FIND(", F",'2019 Ventilation List SORT'!H69)),1,0)),0)</f>
        <v>0</v>
      </c>
      <c r="J69" s="108">
        <f t="shared" si="0"/>
        <v>15</v>
      </c>
      <c r="K69" s="128">
        <f t="shared" si="1"/>
        <v>0</v>
      </c>
      <c r="L69" s="139">
        <f t="shared" si="2"/>
        <v>64</v>
      </c>
      <c r="M69" s="21" t="s">
        <v>269</v>
      </c>
    </row>
    <row r="70" spans="2:13" ht="12.75" customHeight="1" x14ac:dyDescent="0.2">
      <c r="B70" s="104" t="str">
        <f>'2019 Ventilation List SORT'!A70</f>
        <v>Misc - Photo studios</v>
      </c>
      <c r="C70" s="108">
        <f>'2019 Ventilation List SORT'!B70</f>
        <v>0.15</v>
      </c>
      <c r="D70" s="108">
        <f>'2019 Ventilation List SORT'!C70</f>
        <v>0.15</v>
      </c>
      <c r="E70" s="108">
        <f>'2019 Ventilation List SORT'!D70</f>
        <v>0</v>
      </c>
      <c r="F70" s="108">
        <f>'2019 Ventilation List SORT'!E70</f>
        <v>0</v>
      </c>
      <c r="G70" s="108">
        <f>'2019 Ventilation List SORT'!F70</f>
        <v>0</v>
      </c>
      <c r="H70" s="108">
        <f>'2019 Ventilation List SORT'!G70</f>
        <v>1</v>
      </c>
      <c r="I70" s="104">
        <f>IF(ISNUMBER(FIND("F",'2019 Ventilation List SORT'!H70)),IF(FIND("F",'2019 Ventilation List SORT'!H70)=1,1,IF(ISNUMBER(FIND(", F",'2019 Ventilation List SORT'!H70)),1,0)),0)</f>
        <v>0</v>
      </c>
      <c r="J70" s="108">
        <f t="shared" si="0"/>
        <v>15</v>
      </c>
      <c r="K70" s="128">
        <f t="shared" si="1"/>
        <v>0</v>
      </c>
      <c r="L70" s="139">
        <f t="shared" si="2"/>
        <v>65</v>
      </c>
      <c r="M70" s="21" t="s">
        <v>269</v>
      </c>
    </row>
    <row r="71" spans="2:13" ht="12.75" customHeight="1" x14ac:dyDescent="0.2">
      <c r="B71" s="104" t="str">
        <f>'2019 Ventilation List SORT'!A71</f>
        <v>Misc - Shipping/receiving</v>
      </c>
      <c r="C71" s="108">
        <f>'2019 Ventilation List SORT'!B71</f>
        <v>0.15</v>
      </c>
      <c r="D71" s="108">
        <f>'2019 Ventilation List SORT'!C71</f>
        <v>0.15</v>
      </c>
      <c r="E71" s="108">
        <f>'2019 Ventilation List SORT'!D71</f>
        <v>0</v>
      </c>
      <c r="F71" s="108">
        <f>'2019 Ventilation List SORT'!E71</f>
        <v>0</v>
      </c>
      <c r="G71" s="108">
        <f>'2019 Ventilation List SORT'!F71</f>
        <v>0</v>
      </c>
      <c r="H71" s="108">
        <f>'2019 Ventilation List SORT'!G71</f>
        <v>2</v>
      </c>
      <c r="I71" s="104">
        <f>IF(ISNUMBER(FIND("F",'2019 Ventilation List SORT'!H71)),IF(FIND("F",'2019 Ventilation List SORT'!H71)=1,1,IF(ISNUMBER(FIND(", F",'2019 Ventilation List SORT'!H71)),1,0)),0)</f>
        <v>0</v>
      </c>
      <c r="J71" s="108">
        <f t="shared" si="0"/>
        <v>15</v>
      </c>
      <c r="K71" s="128">
        <f t="shared" si="1"/>
        <v>0</v>
      </c>
      <c r="L71" s="139">
        <f t="shared" si="2"/>
        <v>66</v>
      </c>
      <c r="M71" s="21" t="s">
        <v>269</v>
      </c>
    </row>
    <row r="72" spans="2:13" ht="12.75" customHeight="1" x14ac:dyDescent="0.2">
      <c r="B72" s="104" t="str">
        <f>'2019 Ventilation List SORT'!A72</f>
        <v>Misc - Sorting, packing, light assembly</v>
      </c>
      <c r="C72" s="108">
        <f>'2019 Ventilation List SORT'!B72</f>
        <v>0.15</v>
      </c>
      <c r="D72" s="108">
        <f>'2019 Ventilation List SORT'!C72</f>
        <v>0.15</v>
      </c>
      <c r="E72" s="108">
        <f>'2019 Ventilation List SORT'!D72</f>
        <v>0</v>
      </c>
      <c r="F72" s="108">
        <f>'2019 Ventilation List SORT'!E72</f>
        <v>0</v>
      </c>
      <c r="G72" s="108">
        <f>'2019 Ventilation List SORT'!F72</f>
        <v>0</v>
      </c>
      <c r="H72" s="108">
        <f>'2019 Ventilation List SORT'!G72</f>
        <v>2</v>
      </c>
      <c r="I72" s="104">
        <f>IF(ISNUMBER(FIND("F",'2019 Ventilation List SORT'!H72)),IF(FIND("F",'2019 Ventilation List SORT'!H72)=1,1,IF(ISNUMBER(FIND(", F",'2019 Ventilation List SORT'!H72)),1,0)),0)</f>
        <v>0</v>
      </c>
      <c r="J72" s="108">
        <f t="shared" ref="J72:J100" si="3">IF(D72&gt;0,15,0)</f>
        <v>15</v>
      </c>
      <c r="K72" s="128">
        <f t="shared" ref="K72:K101" si="4">IF(OR(C72=0,C72=D72),0,C72/J72*1000)</f>
        <v>0</v>
      </c>
      <c r="L72" s="139">
        <f t="shared" ref="L72:L101" si="5">L71+1</f>
        <v>67</v>
      </c>
      <c r="M72" s="21" t="s">
        <v>269</v>
      </c>
    </row>
    <row r="73" spans="2:13" ht="12.75" customHeight="1" x14ac:dyDescent="0.2">
      <c r="B73" s="104" t="str">
        <f>'2019 Ventilation List SORT'!A73</f>
        <v>Misc - Telephone closets</v>
      </c>
      <c r="C73" s="108">
        <f>'2019 Ventilation List SORT'!B73</f>
        <v>0.15</v>
      </c>
      <c r="D73" s="108">
        <f>'2019 Ventilation List SORT'!C73</f>
        <v>0.15</v>
      </c>
      <c r="E73" s="108">
        <f>'2019 Ventilation List SORT'!D73</f>
        <v>0</v>
      </c>
      <c r="F73" s="108">
        <f>'2019 Ventilation List SORT'!E73</f>
        <v>0</v>
      </c>
      <c r="G73" s="108">
        <f>'2019 Ventilation List SORT'!F73</f>
        <v>0</v>
      </c>
      <c r="H73" s="108">
        <f>'2019 Ventilation List SORT'!G73</f>
        <v>1</v>
      </c>
      <c r="I73" s="104">
        <f>IF(ISNUMBER(FIND("F",'2019 Ventilation List SORT'!H73)),IF(FIND("F",'2019 Ventilation List SORT'!H73)=1,1,IF(ISNUMBER(FIND(", F",'2019 Ventilation List SORT'!H73)),1,0)),0)</f>
        <v>0</v>
      </c>
      <c r="J73" s="108">
        <f t="shared" si="3"/>
        <v>15</v>
      </c>
      <c r="K73" s="128">
        <f t="shared" si="4"/>
        <v>0</v>
      </c>
      <c r="L73" s="139">
        <f t="shared" si="5"/>
        <v>68</v>
      </c>
      <c r="M73" s="21" t="s">
        <v>269</v>
      </c>
    </row>
    <row r="74" spans="2:13" ht="12.75" customHeight="1" x14ac:dyDescent="0.2">
      <c r="B74" s="104" t="str">
        <f>'2019 Ventilation List SORT'!A74</f>
        <v>Misc - Transportation waiting</v>
      </c>
      <c r="C74" s="108">
        <f>'2019 Ventilation List SORT'!B74</f>
        <v>0.5</v>
      </c>
      <c r="D74" s="108">
        <f>'2019 Ventilation List SORT'!C74</f>
        <v>0.15</v>
      </c>
      <c r="E74" s="108">
        <f>'2019 Ventilation List SORT'!D74</f>
        <v>0</v>
      </c>
      <c r="F74" s="108">
        <f>'2019 Ventilation List SORT'!E74</f>
        <v>0</v>
      </c>
      <c r="G74" s="108">
        <f>'2019 Ventilation List SORT'!F74</f>
        <v>0</v>
      </c>
      <c r="H74" s="108">
        <f>'2019 Ventilation List SORT'!G74</f>
        <v>1</v>
      </c>
      <c r="I74" s="104">
        <f>IF(ISNUMBER(FIND("F",'2019 Ventilation List SORT'!H74)),IF(FIND("F",'2019 Ventilation List SORT'!H74)=1,1,IF(ISNUMBER(FIND(", F",'2019 Ventilation List SORT'!H74)),1,0)),0)</f>
        <v>1</v>
      </c>
      <c r="J74" s="108">
        <f t="shared" si="3"/>
        <v>15</v>
      </c>
      <c r="K74" s="128">
        <f t="shared" si="4"/>
        <v>33.333333333333336</v>
      </c>
      <c r="L74" s="139">
        <f t="shared" si="5"/>
        <v>69</v>
      </c>
      <c r="M74" s="21" t="s">
        <v>269</v>
      </c>
    </row>
    <row r="75" spans="2:13" ht="12.75" customHeight="1" x14ac:dyDescent="0.2">
      <c r="B75" s="104" t="str">
        <f>'2019 Ventilation List SORT'!A75</f>
        <v>Misc - Warehouses</v>
      </c>
      <c r="C75" s="108">
        <f>'2019 Ventilation List SORT'!B75</f>
        <v>0.15</v>
      </c>
      <c r="D75" s="108">
        <f>'2019 Ventilation List SORT'!C75</f>
        <v>0.15</v>
      </c>
      <c r="E75" s="108">
        <f>'2019 Ventilation List SORT'!D75</f>
        <v>0</v>
      </c>
      <c r="F75" s="108">
        <f>'2019 Ventilation List SORT'!E75</f>
        <v>0</v>
      </c>
      <c r="G75" s="108">
        <f>'2019 Ventilation List SORT'!F75</f>
        <v>0</v>
      </c>
      <c r="H75" s="108">
        <f>'2019 Ventilation List SORT'!G75</f>
        <v>2</v>
      </c>
      <c r="I75" s="104">
        <f>IF(ISNUMBER(FIND("F",'2019 Ventilation List SORT'!H75)),IF(FIND("F",'2019 Ventilation List SORT'!H75)=1,1,IF(ISNUMBER(FIND(", F",'2019 Ventilation List SORT'!H75)),1,0)),0)</f>
        <v>0</v>
      </c>
      <c r="J75" s="108">
        <f t="shared" si="3"/>
        <v>15</v>
      </c>
      <c r="K75" s="128">
        <f t="shared" si="4"/>
        <v>0</v>
      </c>
      <c r="L75" s="139">
        <f t="shared" si="5"/>
        <v>70</v>
      </c>
      <c r="M75" s="21" t="s">
        <v>269</v>
      </c>
    </row>
    <row r="76" spans="2:13" ht="12.75" customHeight="1" x14ac:dyDescent="0.2">
      <c r="B76" s="104" t="str">
        <f>'2019 Ventilation List SORT'!A76</f>
        <v>Office - Breakrooms</v>
      </c>
      <c r="C76" s="108">
        <f>'2019 Ventilation List SORT'!B76</f>
        <v>0.5</v>
      </c>
      <c r="D76" s="108">
        <f>'2019 Ventilation List SORT'!C76</f>
        <v>0.15</v>
      </c>
      <c r="E76" s="108">
        <f>'2019 Ventilation List SORT'!D76</f>
        <v>0</v>
      </c>
      <c r="F76" s="108">
        <f>'2019 Ventilation List SORT'!E76</f>
        <v>0</v>
      </c>
      <c r="G76" s="108">
        <f>'2019 Ventilation List SORT'!F76</f>
        <v>0</v>
      </c>
      <c r="H76" s="108">
        <f>'2019 Ventilation List SORT'!G76</f>
        <v>1</v>
      </c>
      <c r="I76" s="104">
        <f>IF(ISNUMBER(FIND("F",'2019 Ventilation List SORT'!H76)),IF(FIND("F",'2019 Ventilation List SORT'!H76)=1,1,IF(ISNUMBER(FIND(", F",'2019 Ventilation List SORT'!H76)),1,0)),0)</f>
        <v>0</v>
      </c>
      <c r="J76" s="108">
        <f t="shared" si="3"/>
        <v>15</v>
      </c>
      <c r="K76" s="128">
        <f t="shared" si="4"/>
        <v>33.333333333333336</v>
      </c>
      <c r="L76" s="139">
        <f t="shared" si="5"/>
        <v>71</v>
      </c>
      <c r="M76" s="21" t="s">
        <v>269</v>
      </c>
    </row>
    <row r="77" spans="2:13" ht="12.75" customHeight="1" x14ac:dyDescent="0.2">
      <c r="B77" s="104" t="str">
        <f>'2019 Ventilation List SORT'!A77</f>
        <v>Office - Main entry lobbies</v>
      </c>
      <c r="C77" s="108">
        <f>'2019 Ventilation List SORT'!B77</f>
        <v>0.5</v>
      </c>
      <c r="D77" s="108">
        <f>'2019 Ventilation List SORT'!C77</f>
        <v>0.15</v>
      </c>
      <c r="E77" s="108">
        <f>'2019 Ventilation List SORT'!D77</f>
        <v>0</v>
      </c>
      <c r="F77" s="108">
        <f>'2019 Ventilation List SORT'!E77</f>
        <v>0</v>
      </c>
      <c r="G77" s="108">
        <f>'2019 Ventilation List SORT'!F77</f>
        <v>0</v>
      </c>
      <c r="H77" s="108">
        <f>'2019 Ventilation List SORT'!G77</f>
        <v>1</v>
      </c>
      <c r="I77" s="104">
        <f>IF(ISNUMBER(FIND("F",'2019 Ventilation List SORT'!H77)),IF(FIND("F",'2019 Ventilation List SORT'!H77)=1,1,IF(ISNUMBER(FIND(", F",'2019 Ventilation List SORT'!H77)),1,0)),0)</f>
        <v>1</v>
      </c>
      <c r="J77" s="108">
        <f t="shared" si="3"/>
        <v>15</v>
      </c>
      <c r="K77" s="128">
        <f t="shared" si="4"/>
        <v>33.333333333333336</v>
      </c>
      <c r="L77" s="139">
        <f t="shared" si="5"/>
        <v>72</v>
      </c>
      <c r="M77" s="21" t="s">
        <v>269</v>
      </c>
    </row>
    <row r="78" spans="2:13" ht="12.75" customHeight="1" x14ac:dyDescent="0.2">
      <c r="B78" s="104" t="str">
        <f>'2019 Ventilation List SORT'!A78</f>
        <v>Office - Occupiable storage rooms for dry materials</v>
      </c>
      <c r="C78" s="108">
        <f>'2019 Ventilation List SORT'!B78</f>
        <v>0.15</v>
      </c>
      <c r="D78" s="108">
        <f>'2019 Ventilation List SORT'!C78</f>
        <v>0.15</v>
      </c>
      <c r="E78" s="108">
        <f>'2019 Ventilation List SORT'!D78</f>
        <v>0</v>
      </c>
      <c r="F78" s="108">
        <f>'2019 Ventilation List SORT'!E78</f>
        <v>0</v>
      </c>
      <c r="G78" s="108">
        <f>'2019 Ventilation List SORT'!F78</f>
        <v>0</v>
      </c>
      <c r="H78" s="108">
        <f>'2019 Ventilation List SORT'!G78</f>
        <v>1</v>
      </c>
      <c r="I78" s="104">
        <f>IF(ISNUMBER(FIND("F",'2019 Ventilation List SORT'!H78)),IF(FIND("F",'2019 Ventilation List SORT'!H78)=1,1,IF(ISNUMBER(FIND(", F",'2019 Ventilation List SORT'!H78)),1,0)),0)</f>
        <v>0</v>
      </c>
      <c r="J78" s="108">
        <f t="shared" si="3"/>
        <v>15</v>
      </c>
      <c r="K78" s="128">
        <f t="shared" si="4"/>
        <v>0</v>
      </c>
      <c r="L78" s="139">
        <f t="shared" si="5"/>
        <v>73</v>
      </c>
      <c r="M78" s="21" t="s">
        <v>269</v>
      </c>
    </row>
    <row r="79" spans="2:13" ht="12.75" customHeight="1" x14ac:dyDescent="0.2">
      <c r="B79" s="104" t="str">
        <f>'2019 Ventilation List SORT'!A79</f>
        <v>Office - Office space</v>
      </c>
      <c r="C79" s="108">
        <f>'2019 Ventilation List SORT'!B79</f>
        <v>0.15</v>
      </c>
      <c r="D79" s="108">
        <f>'2019 Ventilation List SORT'!C79</f>
        <v>0.15</v>
      </c>
      <c r="E79" s="108">
        <f>'2019 Ventilation List SORT'!D79</f>
        <v>0</v>
      </c>
      <c r="F79" s="108">
        <f>'2019 Ventilation List SORT'!E79</f>
        <v>0</v>
      </c>
      <c r="G79" s="108">
        <f>'2019 Ventilation List SORT'!F79</f>
        <v>0</v>
      </c>
      <c r="H79" s="108">
        <f>'2019 Ventilation List SORT'!G79</f>
        <v>1</v>
      </c>
      <c r="I79" s="104">
        <f>IF(ISNUMBER(FIND("F",'2019 Ventilation List SORT'!H79)),IF(FIND("F",'2019 Ventilation List SORT'!H79)=1,1,IF(ISNUMBER(FIND(", F",'2019 Ventilation List SORT'!H79)),1,0)),0)</f>
        <v>1</v>
      </c>
      <c r="J79" s="108">
        <f t="shared" si="3"/>
        <v>15</v>
      </c>
      <c r="K79" s="128">
        <f t="shared" si="4"/>
        <v>0</v>
      </c>
      <c r="L79" s="139">
        <f t="shared" si="5"/>
        <v>74</v>
      </c>
      <c r="M79" s="21" t="s">
        <v>269</v>
      </c>
    </row>
    <row r="80" spans="2:13" ht="12.75" customHeight="1" x14ac:dyDescent="0.2">
      <c r="B80" s="104" t="str">
        <f>'2019 Ventilation List SORT'!A80</f>
        <v>Office - Reception areas</v>
      </c>
      <c r="C80" s="108">
        <f>'2019 Ventilation List SORT'!B80</f>
        <v>0.15</v>
      </c>
      <c r="D80" s="108">
        <f>'2019 Ventilation List SORT'!C80</f>
        <v>0.15</v>
      </c>
      <c r="E80" s="108">
        <f>'2019 Ventilation List SORT'!D80</f>
        <v>0</v>
      </c>
      <c r="F80" s="108">
        <f>'2019 Ventilation List SORT'!E80</f>
        <v>0</v>
      </c>
      <c r="G80" s="108">
        <f>'2019 Ventilation List SORT'!F80</f>
        <v>0</v>
      </c>
      <c r="H80" s="108">
        <f>'2019 Ventilation List SORT'!G80</f>
        <v>1</v>
      </c>
      <c r="I80" s="104">
        <f>IF(ISNUMBER(FIND("F",'2019 Ventilation List SORT'!H80)),IF(FIND("F",'2019 Ventilation List SORT'!H80)=1,1,IF(ISNUMBER(FIND(", F",'2019 Ventilation List SORT'!H80)),1,0)),0)</f>
        <v>1</v>
      </c>
      <c r="J80" s="108">
        <f t="shared" si="3"/>
        <v>15</v>
      </c>
      <c r="K80" s="128">
        <f t="shared" si="4"/>
        <v>0</v>
      </c>
      <c r="L80" s="139">
        <f t="shared" si="5"/>
        <v>75</v>
      </c>
      <c r="M80" s="21" t="s">
        <v>269</v>
      </c>
    </row>
    <row r="81" spans="2:13" ht="12.75" customHeight="1" x14ac:dyDescent="0.2">
      <c r="B81" s="104" t="str">
        <f>'2019 Ventilation List SORT'!A81</f>
        <v>Office - Telephone/data entry</v>
      </c>
      <c r="C81" s="108">
        <f>'2019 Ventilation List SORT'!B81</f>
        <v>0.15</v>
      </c>
      <c r="D81" s="108">
        <f>'2019 Ventilation List SORT'!C81</f>
        <v>0.15</v>
      </c>
      <c r="E81" s="108">
        <f>'2019 Ventilation List SORT'!D81</f>
        <v>0</v>
      </c>
      <c r="F81" s="108">
        <f>'2019 Ventilation List SORT'!E81</f>
        <v>0</v>
      </c>
      <c r="G81" s="108">
        <f>'2019 Ventilation List SORT'!F81</f>
        <v>0</v>
      </c>
      <c r="H81" s="108">
        <f>'2019 Ventilation List SORT'!G81</f>
        <v>1</v>
      </c>
      <c r="I81" s="104">
        <f>IF(ISNUMBER(FIND("F",'2019 Ventilation List SORT'!H81)),IF(FIND("F",'2019 Ventilation List SORT'!H81)=1,1,IF(ISNUMBER(FIND(", F",'2019 Ventilation List SORT'!H81)),1,0)),0)</f>
        <v>1</v>
      </c>
      <c r="J81" s="108">
        <f t="shared" si="3"/>
        <v>15</v>
      </c>
      <c r="K81" s="128">
        <f t="shared" si="4"/>
        <v>0</v>
      </c>
      <c r="L81" s="139">
        <f t="shared" si="5"/>
        <v>76</v>
      </c>
      <c r="M81" s="21" t="s">
        <v>269</v>
      </c>
    </row>
    <row r="82" spans="2:13" ht="12.75" customHeight="1" x14ac:dyDescent="0.2">
      <c r="B82" s="104" t="str">
        <f>'2019 Ventilation List SORT'!A82</f>
        <v>Residential - Common corridors</v>
      </c>
      <c r="C82" s="108">
        <f>'2019 Ventilation List SORT'!B82</f>
        <v>0.15</v>
      </c>
      <c r="D82" s="108">
        <f>'2019 Ventilation List SORT'!C82</f>
        <v>0.15</v>
      </c>
      <c r="E82" s="108">
        <f>'2019 Ventilation List SORT'!D82</f>
        <v>0</v>
      </c>
      <c r="F82" s="108">
        <f>'2019 Ventilation List SORT'!E82</f>
        <v>0</v>
      </c>
      <c r="G82" s="108">
        <f>'2019 Ventilation List SORT'!F82</f>
        <v>0</v>
      </c>
      <c r="H82" s="108">
        <f>'2019 Ventilation List SORT'!G82</f>
        <v>1</v>
      </c>
      <c r="I82" s="104">
        <f>IF(ISNUMBER(FIND("F",'2019 Ventilation List SORT'!H82)),IF(FIND("F",'2019 Ventilation List SORT'!H82)=1,1,IF(ISNUMBER(FIND(", F",'2019 Ventilation List SORT'!H82)),1,0)),0)</f>
        <v>1</v>
      </c>
      <c r="J82" s="108">
        <f t="shared" si="3"/>
        <v>15</v>
      </c>
      <c r="K82" s="128">
        <f t="shared" si="4"/>
        <v>0</v>
      </c>
      <c r="L82" s="139">
        <f t="shared" si="5"/>
        <v>77</v>
      </c>
      <c r="M82" s="21" t="s">
        <v>269</v>
      </c>
    </row>
    <row r="83" spans="2:13" ht="12.75" customHeight="1" x14ac:dyDescent="0.2">
      <c r="B83" s="104" t="str">
        <f>'2019 Ventilation List SORT'!A83</f>
        <v>Retail - Barbershop</v>
      </c>
      <c r="C83" s="108">
        <f>'2019 Ventilation List SORT'!B83</f>
        <v>0.4</v>
      </c>
      <c r="D83" s="108">
        <v>0.4</v>
      </c>
      <c r="E83" s="108">
        <f>'2019 Ventilation List SORT'!D83</f>
        <v>0</v>
      </c>
      <c r="F83" s="108">
        <f>'2019 Ventilation List SORT'!E83</f>
        <v>0</v>
      </c>
      <c r="G83" s="179">
        <f>'2019 Ventilation List SORT'!F83</f>
        <v>0.5</v>
      </c>
      <c r="H83" s="108">
        <f>'2019 Ventilation List SORT'!G83</f>
        <v>2</v>
      </c>
      <c r="I83" s="104">
        <f>IF(ISNUMBER(FIND("F",'2019 Ventilation List SORT'!H83)),IF(FIND("F",'2019 Ventilation List SORT'!H83)=1,1,IF(ISNUMBER(FIND(", F",'2019 Ventilation List SORT'!H83)),1,0)),0)</f>
        <v>1</v>
      </c>
      <c r="J83" s="108">
        <f t="shared" si="3"/>
        <v>15</v>
      </c>
      <c r="K83" s="128">
        <f t="shared" si="4"/>
        <v>0</v>
      </c>
      <c r="L83" s="139">
        <f t="shared" si="5"/>
        <v>78</v>
      </c>
      <c r="M83" s="21" t="s">
        <v>269</v>
      </c>
    </row>
    <row r="84" spans="2:13" ht="12.75" customHeight="1" x14ac:dyDescent="0.2">
      <c r="B84" s="104" t="str">
        <f>'2019 Ventilation List SORT'!A84</f>
        <v>Retail - Beauty and nail salons</v>
      </c>
      <c r="C84" s="108">
        <f>'2019 Ventilation List SORT'!B84</f>
        <v>0.4</v>
      </c>
      <c r="D84" s="108">
        <v>0.4</v>
      </c>
      <c r="E84" s="108">
        <f>'2019 Ventilation List SORT'!D84</f>
        <v>0</v>
      </c>
      <c r="F84" s="108">
        <f>'2019 Ventilation List SORT'!E84</f>
        <v>0</v>
      </c>
      <c r="G84" s="179">
        <f>'2019 Ventilation List SORT'!F84</f>
        <v>0.6</v>
      </c>
      <c r="H84" s="108">
        <f>'2019 Ventilation List SORT'!G84</f>
        <v>2</v>
      </c>
      <c r="I84" s="104">
        <f>IF(ISNUMBER(FIND("F",'2019 Ventilation List SORT'!H84)),IF(FIND("F",'2019 Ventilation List SORT'!H84)=1,1,IF(ISNUMBER(FIND(", F",'2019 Ventilation List SORT'!H84)),1,0)),0)</f>
        <v>0</v>
      </c>
      <c r="J84" s="108">
        <f t="shared" si="3"/>
        <v>15</v>
      </c>
      <c r="K84" s="128">
        <f t="shared" si="4"/>
        <v>0</v>
      </c>
      <c r="L84" s="139">
        <f t="shared" si="5"/>
        <v>79</v>
      </c>
      <c r="M84" s="21" t="s">
        <v>269</v>
      </c>
    </row>
    <row r="85" spans="2:13" ht="12.75" customHeight="1" x14ac:dyDescent="0.2">
      <c r="B85" s="104" t="str">
        <f>'2019 Ventilation List SORT'!A85</f>
        <v>Retail - Coin-operated laundries</v>
      </c>
      <c r="C85" s="108">
        <f>'2019 Ventilation List SORT'!B85</f>
        <v>0.3</v>
      </c>
      <c r="D85" s="108">
        <v>0.3</v>
      </c>
      <c r="E85" s="108">
        <f>'2019 Ventilation List SORT'!D85</f>
        <v>0</v>
      </c>
      <c r="F85" s="108">
        <f>'2019 Ventilation List SORT'!E85</f>
        <v>0</v>
      </c>
      <c r="G85" s="108">
        <f>'2019 Ventilation List SORT'!F85</f>
        <v>0</v>
      </c>
      <c r="H85" s="108">
        <f>'2019 Ventilation List SORT'!G85</f>
        <v>2</v>
      </c>
      <c r="I85" s="104">
        <f>IF(ISNUMBER(FIND("F",'2019 Ventilation List SORT'!H85)),IF(FIND("F",'2019 Ventilation List SORT'!H85)=1,1,IF(ISNUMBER(FIND(", F",'2019 Ventilation List SORT'!H85)),1,0)),0)</f>
        <v>0</v>
      </c>
      <c r="J85" s="108">
        <f t="shared" si="3"/>
        <v>15</v>
      </c>
      <c r="K85" s="128">
        <f t="shared" si="4"/>
        <v>0</v>
      </c>
      <c r="L85" s="139">
        <f t="shared" si="5"/>
        <v>80</v>
      </c>
      <c r="M85" s="21" t="s">
        <v>269</v>
      </c>
    </row>
    <row r="86" spans="2:13" ht="12.75" customHeight="1" x14ac:dyDescent="0.2">
      <c r="B86" s="104" t="str">
        <f>'2019 Ventilation List SORT'!A86</f>
        <v>Retail - Mall common areas</v>
      </c>
      <c r="C86" s="108">
        <f>'2019 Ventilation List SORT'!B86</f>
        <v>0.25</v>
      </c>
      <c r="D86" s="108">
        <f>'2019 Ventilation List SORT'!C86</f>
        <v>0.15</v>
      </c>
      <c r="E86" s="108">
        <f>'2019 Ventilation List SORT'!D86</f>
        <v>0</v>
      </c>
      <c r="F86" s="108">
        <f>'2019 Ventilation List SORT'!E86</f>
        <v>0</v>
      </c>
      <c r="G86" s="108">
        <f>'2019 Ventilation List SORT'!F86</f>
        <v>0</v>
      </c>
      <c r="H86" s="108">
        <f>'2019 Ventilation List SORT'!G86</f>
        <v>1</v>
      </c>
      <c r="I86" s="104">
        <f>IF(ISNUMBER(FIND("F",'2019 Ventilation List SORT'!H86)),IF(FIND("F",'2019 Ventilation List SORT'!H86)=1,1,IF(ISNUMBER(FIND(", F",'2019 Ventilation List SORT'!H86)),1,0)),0)</f>
        <v>1</v>
      </c>
      <c r="J86" s="108">
        <f t="shared" si="3"/>
        <v>15</v>
      </c>
      <c r="K86" s="128">
        <f t="shared" si="4"/>
        <v>16.666666666666668</v>
      </c>
      <c r="L86" s="139">
        <f t="shared" si="5"/>
        <v>81</v>
      </c>
      <c r="M86" s="21" t="s">
        <v>269</v>
      </c>
    </row>
    <row r="87" spans="2:13" ht="12.75" customHeight="1" x14ac:dyDescent="0.2">
      <c r="B87" s="104" t="str">
        <f>'2019 Ventilation List SORT'!A87</f>
        <v>Retail - Pet shops (animal areas)</v>
      </c>
      <c r="C87" s="108">
        <f>'2019 Ventilation List SORT'!B87</f>
        <v>0.25</v>
      </c>
      <c r="D87" s="108">
        <f>'2019 Ventilation List SORT'!C87</f>
        <v>0.15</v>
      </c>
      <c r="E87" s="108">
        <f>'2019 Ventilation List SORT'!D87</f>
        <v>0</v>
      </c>
      <c r="F87" s="108">
        <f>'2019 Ventilation List SORT'!E87</f>
        <v>0</v>
      </c>
      <c r="G87" s="179">
        <f>'2019 Ventilation List SORT'!F87</f>
        <v>0.9</v>
      </c>
      <c r="H87" s="108">
        <f>'2019 Ventilation List SORT'!G87</f>
        <v>2</v>
      </c>
      <c r="I87" s="104">
        <f>IF(ISNUMBER(FIND("F",'2019 Ventilation List SORT'!H87)),IF(FIND("F",'2019 Ventilation List SORT'!H87)=1,1,IF(ISNUMBER(FIND(", F",'2019 Ventilation List SORT'!H87)),1,0)),0)</f>
        <v>0</v>
      </c>
      <c r="J87" s="108">
        <f t="shared" si="3"/>
        <v>15</v>
      </c>
      <c r="K87" s="128">
        <f t="shared" si="4"/>
        <v>16.666666666666668</v>
      </c>
      <c r="L87" s="139">
        <f t="shared" si="5"/>
        <v>82</v>
      </c>
      <c r="M87" s="21" t="s">
        <v>269</v>
      </c>
    </row>
    <row r="88" spans="2:13" ht="12.75" customHeight="1" x14ac:dyDescent="0.2">
      <c r="B88" s="104" t="str">
        <f>'2019 Ventilation List SORT'!A88</f>
        <v>Retail - Sales</v>
      </c>
      <c r="C88" s="108">
        <f>'2019 Ventilation List SORT'!B88</f>
        <v>0.25</v>
      </c>
      <c r="D88" s="108">
        <f>'2019 Ventilation List SORT'!C88</f>
        <v>0.2</v>
      </c>
      <c r="E88" s="108">
        <f>'2019 Ventilation List SORT'!D88</f>
        <v>0</v>
      </c>
      <c r="F88" s="108">
        <f>'2019 Ventilation List SORT'!E88</f>
        <v>0</v>
      </c>
      <c r="G88" s="108">
        <f>'2019 Ventilation List SORT'!F88</f>
        <v>0</v>
      </c>
      <c r="H88" s="108">
        <f>'2019 Ventilation List SORT'!G88</f>
        <v>2</v>
      </c>
      <c r="I88" s="104">
        <f>IF(ISNUMBER(FIND("F",'2019 Ventilation List SORT'!H88)),IF(FIND("F",'2019 Ventilation List SORT'!H88)=1,1,IF(ISNUMBER(FIND(", F",'2019 Ventilation List SORT'!H88)),1,0)),0)</f>
        <v>0</v>
      </c>
      <c r="J88" s="108">
        <f t="shared" si="3"/>
        <v>15</v>
      </c>
      <c r="K88" s="128">
        <f t="shared" si="4"/>
        <v>16.666666666666668</v>
      </c>
      <c r="L88" s="139">
        <f t="shared" si="5"/>
        <v>83</v>
      </c>
      <c r="M88" s="21" t="s">
        <v>269</v>
      </c>
    </row>
    <row r="89" spans="2:13" ht="12.75" customHeight="1" x14ac:dyDescent="0.2">
      <c r="B89" s="104" t="str">
        <f>'2019 Ventilation List SORT'!A89</f>
        <v>Retail - Supermarket</v>
      </c>
      <c r="C89" s="108">
        <f>'2019 Ventilation List SORT'!B89</f>
        <v>0.25</v>
      </c>
      <c r="D89" s="108">
        <f>'2019 Ventilation List SORT'!C89</f>
        <v>0.2</v>
      </c>
      <c r="E89" s="108">
        <f>'2019 Ventilation List SORT'!D89</f>
        <v>0</v>
      </c>
      <c r="F89" s="108">
        <f>'2019 Ventilation List SORT'!E89</f>
        <v>0</v>
      </c>
      <c r="G89" s="108">
        <f>'2019 Ventilation List SORT'!F89</f>
        <v>0</v>
      </c>
      <c r="H89" s="108">
        <f>'2019 Ventilation List SORT'!G89</f>
        <v>1</v>
      </c>
      <c r="I89" s="104">
        <f>IF(ISNUMBER(FIND("F",'2019 Ventilation List SORT'!H89)),IF(FIND("F",'2019 Ventilation List SORT'!H89)=1,1,IF(ISNUMBER(FIND(", F",'2019 Ventilation List SORT'!H89)),1,0)),0)</f>
        <v>1</v>
      </c>
      <c r="J89" s="108">
        <f t="shared" si="3"/>
        <v>15</v>
      </c>
      <c r="K89" s="128">
        <f t="shared" si="4"/>
        <v>16.666666666666668</v>
      </c>
      <c r="L89" s="139">
        <f t="shared" si="5"/>
        <v>84</v>
      </c>
      <c r="M89" s="21" t="s">
        <v>269</v>
      </c>
    </row>
    <row r="90" spans="2:13" ht="12.75" customHeight="1" x14ac:dyDescent="0.2">
      <c r="B90" s="104" t="str">
        <f>'2019 Ventilation List SORT'!A90</f>
        <v>Sports/Entertainment - Bowling alley (seating)</v>
      </c>
      <c r="C90" s="108">
        <f>'2019 Ventilation List SORT'!B90</f>
        <v>1.07</v>
      </c>
      <c r="D90" s="108">
        <f>'2019 Ventilation List SORT'!C90</f>
        <v>0.15</v>
      </c>
      <c r="E90" s="108">
        <f>'2019 Ventilation List SORT'!D90</f>
        <v>0</v>
      </c>
      <c r="F90" s="108">
        <f>'2019 Ventilation List SORT'!E90</f>
        <v>0</v>
      </c>
      <c r="G90" s="108">
        <f>'2019 Ventilation List SORT'!F90</f>
        <v>0</v>
      </c>
      <c r="H90" s="108">
        <f>'2019 Ventilation List SORT'!G90</f>
        <v>1</v>
      </c>
      <c r="I90" s="104">
        <f>IF(ISNUMBER(FIND("F",'2019 Ventilation List SORT'!H90)),IF(FIND("F",'2019 Ventilation List SORT'!H90)=1,1,IF(ISNUMBER(FIND(", F",'2019 Ventilation List SORT'!H90)),1,0)),0)</f>
        <v>0</v>
      </c>
      <c r="J90" s="108">
        <f t="shared" si="3"/>
        <v>15</v>
      </c>
      <c r="K90" s="128">
        <f t="shared" si="4"/>
        <v>71.333333333333329</v>
      </c>
      <c r="L90" s="139">
        <f t="shared" si="5"/>
        <v>85</v>
      </c>
      <c r="M90" s="21" t="s">
        <v>269</v>
      </c>
    </row>
    <row r="91" spans="2:13" ht="12.75" customHeight="1" x14ac:dyDescent="0.2">
      <c r="B91" s="104" t="str">
        <f>'2019 Ventilation List SORT'!A91</f>
        <v>Sports/Entertainment - Disco/dance floors</v>
      </c>
      <c r="C91" s="108">
        <f>'2019 Ventilation List SORT'!B91</f>
        <v>1.5</v>
      </c>
      <c r="D91" s="108">
        <f>'2019 Ventilation List SORT'!C91</f>
        <v>0.15</v>
      </c>
      <c r="E91" s="108">
        <f>'2019 Ventilation List SORT'!D91</f>
        <v>0</v>
      </c>
      <c r="F91" s="108">
        <f>'2019 Ventilation List SORT'!E91</f>
        <v>0</v>
      </c>
      <c r="G91" s="108">
        <f>'2019 Ventilation List SORT'!F91</f>
        <v>0</v>
      </c>
      <c r="H91" s="108">
        <f>'2019 Ventilation List SORT'!G91</f>
        <v>2</v>
      </c>
      <c r="I91" s="104">
        <f>IF(ISNUMBER(FIND("F",'2019 Ventilation List SORT'!H91)),IF(FIND("F",'2019 Ventilation List SORT'!H91)=1,1,IF(ISNUMBER(FIND(", F",'2019 Ventilation List SORT'!H91)),1,0)),0)</f>
        <v>1</v>
      </c>
      <c r="J91" s="108">
        <f t="shared" si="3"/>
        <v>15</v>
      </c>
      <c r="K91" s="128">
        <f t="shared" si="4"/>
        <v>100</v>
      </c>
      <c r="L91" s="139">
        <f t="shared" si="5"/>
        <v>86</v>
      </c>
      <c r="M91" s="21" t="s">
        <v>269</v>
      </c>
    </row>
    <row r="92" spans="2:13" ht="12.75" customHeight="1" x14ac:dyDescent="0.2">
      <c r="B92" s="104" t="str">
        <f>'2019 Ventilation List SORT'!A92</f>
        <v>Sports/Entertainment - Gambling casinos</v>
      </c>
      <c r="C92" s="108">
        <f>'2019 Ventilation List SORT'!B92</f>
        <v>0.68</v>
      </c>
      <c r="D92" s="108">
        <f>'2019 Ventilation List SORT'!C92</f>
        <v>0.15</v>
      </c>
      <c r="E92" s="108">
        <f>'2019 Ventilation List SORT'!D92</f>
        <v>0</v>
      </c>
      <c r="F92" s="108">
        <f>'2019 Ventilation List SORT'!E92</f>
        <v>0</v>
      </c>
      <c r="G92" s="108">
        <f>'2019 Ventilation List SORT'!F92</f>
        <v>0</v>
      </c>
      <c r="H92" s="108">
        <f>'2019 Ventilation List SORT'!G92</f>
        <v>1</v>
      </c>
      <c r="I92" s="104">
        <f>IF(ISNUMBER(FIND("F",'2019 Ventilation List SORT'!H92)),IF(FIND("F",'2019 Ventilation List SORT'!H92)=1,1,IF(ISNUMBER(FIND(", F",'2019 Ventilation List SORT'!H92)),1,0)),0)</f>
        <v>0</v>
      </c>
      <c r="J92" s="108">
        <f t="shared" si="3"/>
        <v>15</v>
      </c>
      <c r="K92" s="128">
        <f t="shared" si="4"/>
        <v>45.333333333333336</v>
      </c>
      <c r="L92" s="139">
        <f t="shared" si="5"/>
        <v>87</v>
      </c>
      <c r="M92" s="21" t="s">
        <v>269</v>
      </c>
    </row>
    <row r="93" spans="2:13" ht="12.75" customHeight="1" x14ac:dyDescent="0.2">
      <c r="B93" s="104" t="str">
        <f>'2019 Ventilation List SORT'!A93</f>
        <v>Sports/Entertainment - Game arcades</v>
      </c>
      <c r="C93" s="108">
        <f>'2019 Ventilation List SORT'!B93</f>
        <v>0.68</v>
      </c>
      <c r="D93" s="108">
        <f>'2019 Ventilation List SORT'!C93</f>
        <v>0.15</v>
      </c>
      <c r="E93" s="108">
        <f>'2019 Ventilation List SORT'!D93</f>
        <v>0</v>
      </c>
      <c r="F93" s="108">
        <f>'2019 Ventilation List SORT'!E93</f>
        <v>0</v>
      </c>
      <c r="G93" s="108">
        <f>'2019 Ventilation List SORT'!F93</f>
        <v>0</v>
      </c>
      <c r="H93" s="108">
        <f>'2019 Ventilation List SORT'!G93</f>
        <v>1</v>
      </c>
      <c r="I93" s="104">
        <f>IF(ISNUMBER(FIND("F",'2019 Ventilation List SORT'!H93)),IF(FIND("F",'2019 Ventilation List SORT'!H93)=1,1,IF(ISNUMBER(FIND(", F",'2019 Ventilation List SORT'!H93)),1,0)),0)</f>
        <v>0</v>
      </c>
      <c r="J93" s="108">
        <f t="shared" si="3"/>
        <v>15</v>
      </c>
      <c r="K93" s="128">
        <f t="shared" si="4"/>
        <v>45.333333333333336</v>
      </c>
      <c r="L93" s="139">
        <f t="shared" si="5"/>
        <v>88</v>
      </c>
      <c r="M93" s="21" t="s">
        <v>269</v>
      </c>
    </row>
    <row r="94" spans="2:13" ht="12.75" customHeight="1" x14ac:dyDescent="0.2">
      <c r="B94" s="104" t="str">
        <f>'2019 Ventilation List SORT'!A94</f>
        <v>Sports/Entertainment - Gym, sports arena (play area)</v>
      </c>
      <c r="C94" s="108">
        <f>'2019 Ventilation List SORT'!B94</f>
        <v>0.5</v>
      </c>
      <c r="D94" s="108">
        <f>'2019 Ventilation List SORT'!C94</f>
        <v>0.15</v>
      </c>
      <c r="E94" s="108">
        <f>'2019 Ventilation List SORT'!D94</f>
        <v>0</v>
      </c>
      <c r="F94" s="108">
        <f>'2019 Ventilation List SORT'!E94</f>
        <v>0</v>
      </c>
      <c r="G94" s="108">
        <f>'2019 Ventilation List SORT'!F94</f>
        <v>0</v>
      </c>
      <c r="H94" s="108">
        <f>'2019 Ventilation List SORT'!G94</f>
        <v>2</v>
      </c>
      <c r="I94" s="104">
        <f>IF(ISNUMBER(FIND("F",'2019 Ventilation List SORT'!H94)),IF(FIND("F",'2019 Ventilation List SORT'!H94)=1,1,IF(ISNUMBER(FIND(", F",'2019 Ventilation List SORT'!H94)),1,0)),0)</f>
        <v>0</v>
      </c>
      <c r="J94" s="108">
        <f t="shared" si="3"/>
        <v>15</v>
      </c>
      <c r="K94" s="128">
        <f t="shared" si="4"/>
        <v>33.333333333333336</v>
      </c>
      <c r="L94" s="139">
        <f t="shared" si="5"/>
        <v>89</v>
      </c>
      <c r="M94" s="21" t="s">
        <v>269</v>
      </c>
    </row>
    <row r="95" spans="2:13" ht="12.75" customHeight="1" x14ac:dyDescent="0.2">
      <c r="B95" s="104" t="str">
        <f>'2019 Ventilation List SORT'!A95</f>
        <v>Sports/Entertainment - Health club/aerobics room</v>
      </c>
      <c r="C95" s="108">
        <f>'2019 Ventilation List SORT'!B95</f>
        <v>0.15</v>
      </c>
      <c r="D95" s="108">
        <f>'2019 Ventilation List SORT'!C95</f>
        <v>0.15</v>
      </c>
      <c r="E95" s="108">
        <f>'2019 Ventilation List SORT'!D95</f>
        <v>0</v>
      </c>
      <c r="F95" s="108">
        <f>'2019 Ventilation List SORT'!E95</f>
        <v>0</v>
      </c>
      <c r="G95" s="108">
        <f>'2019 Ventilation List SORT'!F95</f>
        <v>0</v>
      </c>
      <c r="H95" s="108">
        <f>'2019 Ventilation List SORT'!G95</f>
        <v>2</v>
      </c>
      <c r="I95" s="104">
        <f>IF(ISNUMBER(FIND("F",'2019 Ventilation List SORT'!H95)),IF(FIND("F",'2019 Ventilation List SORT'!H95)=1,1,IF(ISNUMBER(FIND(", F",'2019 Ventilation List SORT'!H95)),1,0)),0)</f>
        <v>0</v>
      </c>
      <c r="J95" s="108">
        <f t="shared" si="3"/>
        <v>15</v>
      </c>
      <c r="K95" s="128">
        <f t="shared" si="4"/>
        <v>0</v>
      </c>
      <c r="L95" s="139">
        <f t="shared" si="5"/>
        <v>90</v>
      </c>
      <c r="M95" s="21" t="s">
        <v>269</v>
      </c>
    </row>
    <row r="96" spans="2:13" ht="12.75" customHeight="1" x14ac:dyDescent="0.2">
      <c r="B96" s="104" t="str">
        <f>'2019 Ventilation List SORT'!A96</f>
        <v>Sports/Entertainment - Health club/weight rooms</v>
      </c>
      <c r="C96" s="108">
        <f>'2019 Ventilation List SORT'!B96</f>
        <v>0.15</v>
      </c>
      <c r="D96" s="108">
        <f>'2019 Ventilation List SORT'!C96</f>
        <v>0.15</v>
      </c>
      <c r="E96" s="108">
        <f>'2019 Ventilation List SORT'!D96</f>
        <v>0</v>
      </c>
      <c r="F96" s="108">
        <f>'2019 Ventilation List SORT'!E96</f>
        <v>0</v>
      </c>
      <c r="G96" s="108">
        <f>'2019 Ventilation List SORT'!F96</f>
        <v>0</v>
      </c>
      <c r="H96" s="108">
        <f>'2019 Ventilation List SORT'!G96</f>
        <v>2</v>
      </c>
      <c r="I96" s="104">
        <f>IF(ISNUMBER(FIND("F",'2019 Ventilation List SORT'!H96)),IF(FIND("F",'2019 Ventilation List SORT'!H96)=1,1,IF(ISNUMBER(FIND(", F",'2019 Ventilation List SORT'!H96)),1,0)),0)</f>
        <v>0</v>
      </c>
      <c r="J96" s="108">
        <f t="shared" si="3"/>
        <v>15</v>
      </c>
      <c r="K96" s="128">
        <f t="shared" si="4"/>
        <v>0</v>
      </c>
      <c r="L96" s="139">
        <f t="shared" si="5"/>
        <v>91</v>
      </c>
      <c r="M96" s="21" t="s">
        <v>269</v>
      </c>
    </row>
    <row r="97" spans="1:13" ht="12.75" customHeight="1" x14ac:dyDescent="0.2">
      <c r="B97" s="104" t="str">
        <f>'2019 Ventilation List SORT'!A97</f>
        <v>Sports/Entertainment - Spectator areas</v>
      </c>
      <c r="C97" s="108">
        <f>'2019 Ventilation List SORT'!B97</f>
        <v>0.5</v>
      </c>
      <c r="D97" s="108">
        <f>'2019 Ventilation List SORT'!C97</f>
        <v>0.15</v>
      </c>
      <c r="E97" s="108">
        <f>'2019 Ventilation List SORT'!D97</f>
        <v>0</v>
      </c>
      <c r="F97" s="108">
        <f>'2019 Ventilation List SORT'!E97</f>
        <v>0</v>
      </c>
      <c r="G97" s="108">
        <f>'2019 Ventilation List SORT'!F97</f>
        <v>0</v>
      </c>
      <c r="H97" s="108">
        <f>'2019 Ventilation List SORT'!G97</f>
        <v>1</v>
      </c>
      <c r="I97" s="104">
        <f>IF(ISNUMBER(FIND("F",'2019 Ventilation List SORT'!H97)),IF(FIND("F",'2019 Ventilation List SORT'!H97)=1,1,IF(ISNUMBER(FIND(", F",'2019 Ventilation List SORT'!H97)),1,0)),0)</f>
        <v>1</v>
      </c>
      <c r="J97" s="108">
        <f t="shared" si="3"/>
        <v>15</v>
      </c>
      <c r="K97" s="128">
        <f t="shared" si="4"/>
        <v>33.333333333333336</v>
      </c>
      <c r="L97" s="139">
        <f t="shared" si="5"/>
        <v>92</v>
      </c>
      <c r="M97" s="21" t="s">
        <v>269</v>
      </c>
    </row>
    <row r="98" spans="1:13" ht="12.75" customHeight="1" x14ac:dyDescent="0.2">
      <c r="B98" s="104" t="str">
        <f>'2019 Ventilation List SORT'!A98</f>
        <v>Sports/Entertainment - Stages, studios</v>
      </c>
      <c r="C98" s="108">
        <f>'2019 Ventilation List SORT'!B98</f>
        <v>0.5</v>
      </c>
      <c r="D98" s="108">
        <f>'2019 Ventilation List SORT'!C98</f>
        <v>0.15</v>
      </c>
      <c r="E98" s="108">
        <f>'2019 Ventilation List SORT'!D98</f>
        <v>0</v>
      </c>
      <c r="F98" s="108">
        <f>'2019 Ventilation List SORT'!E98</f>
        <v>0</v>
      </c>
      <c r="G98" s="108">
        <f>'2019 Ventilation List SORT'!F98</f>
        <v>0</v>
      </c>
      <c r="H98" s="108">
        <f>'2019 Ventilation List SORT'!G98</f>
        <v>1</v>
      </c>
      <c r="I98" s="104">
        <f>IF(ISNUMBER(FIND("F",'2019 Ventilation List SORT'!H98)),IF(FIND("F",'2019 Ventilation List SORT'!H98)=1,1,IF(ISNUMBER(FIND(", F",'2019 Ventilation List SORT'!H98)),1,0)),0)</f>
        <v>1</v>
      </c>
      <c r="J98" s="108">
        <f t="shared" si="3"/>
        <v>15</v>
      </c>
      <c r="K98" s="128">
        <f t="shared" si="4"/>
        <v>33.333333333333336</v>
      </c>
      <c r="L98" s="139">
        <f t="shared" si="5"/>
        <v>93</v>
      </c>
      <c r="M98" s="21" t="s">
        <v>269</v>
      </c>
    </row>
    <row r="99" spans="1:13" ht="12.75" customHeight="1" x14ac:dyDescent="0.2">
      <c r="B99" s="104" t="str">
        <f>'2019 Ventilation List SORT'!A99</f>
        <v>Sports/Entertainment - Swimming (deck)</v>
      </c>
      <c r="C99" s="108">
        <f>'2019 Ventilation List SORT'!B99</f>
        <v>0.5</v>
      </c>
      <c r="D99" s="108">
        <f>'2019 Ventilation List SORT'!C99</f>
        <v>0.15</v>
      </c>
      <c r="E99" s="108">
        <f>'2019 Ventilation List SORT'!D99</f>
        <v>0</v>
      </c>
      <c r="F99" s="108">
        <f>'2019 Ventilation List SORT'!E99</f>
        <v>0</v>
      </c>
      <c r="G99" s="108">
        <f>'2019 Ventilation List SORT'!F99</f>
        <v>0</v>
      </c>
      <c r="H99" s="108">
        <f>'2019 Ventilation List SORT'!G99</f>
        <v>2</v>
      </c>
      <c r="I99" s="104">
        <f>IF(ISNUMBER(FIND("F",'2019 Ventilation List SORT'!H99)),IF(FIND("F",'2019 Ventilation List SORT'!H99)=1,1,IF(ISNUMBER(FIND(", F",'2019 Ventilation List SORT'!H99)),1,0)),0)</f>
        <v>0</v>
      </c>
      <c r="J99" s="108">
        <f t="shared" si="3"/>
        <v>15</v>
      </c>
      <c r="K99" s="128">
        <f t="shared" si="4"/>
        <v>33.333333333333336</v>
      </c>
      <c r="L99" s="139">
        <f t="shared" si="5"/>
        <v>94</v>
      </c>
      <c r="M99" s="21" t="s">
        <v>269</v>
      </c>
    </row>
    <row r="100" spans="1:13" ht="12.75" customHeight="1" x14ac:dyDescent="0.2">
      <c r="B100" s="104" t="str">
        <f>'2019 Ventilation List SORT'!A100</f>
        <v>Sports/Entertainment - Swimming (pool)</v>
      </c>
      <c r="C100" s="108">
        <f>'2019 Ventilation List SORT'!B100</f>
        <v>0.15</v>
      </c>
      <c r="D100" s="108">
        <f>'2019 Ventilation List SORT'!C100</f>
        <v>0.15</v>
      </c>
      <c r="E100" s="108">
        <f>'2019 Ventilation List SORT'!D100</f>
        <v>0</v>
      </c>
      <c r="F100" s="108">
        <f>'2019 Ventilation List SORT'!E100</f>
        <v>0</v>
      </c>
      <c r="G100" s="108">
        <f>'2019 Ventilation List SORT'!F100</f>
        <v>0</v>
      </c>
      <c r="H100" s="108">
        <f>'2019 Ventilation List SORT'!G100</f>
        <v>2</v>
      </c>
      <c r="I100" s="104">
        <f>IF(ISNUMBER(FIND("F",'2019 Ventilation List SORT'!H100)),IF(FIND("F",'2019 Ventilation List SORT'!H100)=1,1,IF(ISNUMBER(FIND(", F",'2019 Ventilation List SORT'!H100)),1,0)),0)</f>
        <v>0</v>
      </c>
      <c r="J100" s="108">
        <f t="shared" si="3"/>
        <v>15</v>
      </c>
      <c r="K100" s="128">
        <f t="shared" si="4"/>
        <v>0</v>
      </c>
      <c r="L100" s="139">
        <f t="shared" si="5"/>
        <v>95</v>
      </c>
      <c r="M100" s="21" t="s">
        <v>269</v>
      </c>
    </row>
    <row r="101" spans="1:13" ht="12.75" customHeight="1" x14ac:dyDescent="0.2">
      <c r="B101" s="104" t="s">
        <v>131</v>
      </c>
      <c r="C101" s="108">
        <v>0</v>
      </c>
      <c r="D101" s="108">
        <v>0</v>
      </c>
      <c r="E101" s="108">
        <v>0</v>
      </c>
      <c r="F101" s="108">
        <v>0</v>
      </c>
      <c r="G101" s="108">
        <v>0</v>
      </c>
      <c r="H101" s="108">
        <v>0</v>
      </c>
      <c r="I101" s="104">
        <v>0</v>
      </c>
      <c r="J101" s="108">
        <v>0</v>
      </c>
      <c r="K101" s="128">
        <f t="shared" si="4"/>
        <v>0</v>
      </c>
      <c r="L101" s="139">
        <f t="shared" si="5"/>
        <v>96</v>
      </c>
      <c r="M101" s="21" t="s">
        <v>960</v>
      </c>
    </row>
    <row r="102" spans="1:13" ht="12.75" customHeight="1" x14ac:dyDescent="0.2">
      <c r="A102" s="125" t="s">
        <v>95</v>
      </c>
      <c r="B102" s="107"/>
      <c r="C102" s="107"/>
      <c r="D102" s="107"/>
      <c r="J102" s="107"/>
      <c r="K102" s="107"/>
      <c r="L102" s="139"/>
    </row>
    <row r="103" spans="1:13" ht="12.75" customHeight="1" x14ac:dyDescent="0.2"/>
    <row r="104" spans="1:13" ht="12.75" customHeight="1" x14ac:dyDescent="0.2"/>
    <row r="105" spans="1:13" ht="12.75" customHeight="1" x14ac:dyDescent="0.2"/>
    <row r="106" spans="1:13" ht="12.75" customHeight="1" x14ac:dyDescent="0.2"/>
    <row r="107" spans="1:13" ht="12.75" customHeight="1" x14ac:dyDescent="0.2"/>
    <row r="108" spans="1:13" ht="12.75" customHeight="1" x14ac:dyDescent="0.2"/>
    <row r="109" spans="1:13" ht="12.75" customHeight="1" x14ac:dyDescent="0.2">
      <c r="C109" s="107"/>
      <c r="D109" s="107"/>
      <c r="J109" s="107"/>
      <c r="K109" s="107"/>
      <c r="L109" s="107"/>
    </row>
    <row r="110" spans="1:13" ht="12.75" customHeight="1" x14ac:dyDescent="0.2">
      <c r="B110" s="107"/>
      <c r="C110" s="107"/>
      <c r="D110" s="107"/>
      <c r="J110" s="107"/>
      <c r="K110" s="107"/>
      <c r="L110" s="107"/>
    </row>
    <row r="111" spans="1:13" ht="12.75" customHeight="1" x14ac:dyDescent="0.2">
      <c r="B111" s="107"/>
      <c r="C111" s="107"/>
      <c r="D111" s="107"/>
      <c r="J111" s="107"/>
      <c r="K111" s="107"/>
      <c r="L111" s="107"/>
    </row>
    <row r="112" spans="1:13" ht="12.75" customHeight="1" x14ac:dyDescent="0.2">
      <c r="B112" s="107"/>
      <c r="C112" s="107"/>
      <c r="D112" s="107"/>
      <c r="J112" s="107"/>
      <c r="K112" s="107"/>
      <c r="L112" s="107"/>
    </row>
    <row r="113" spans="2:12" ht="12.75" customHeight="1" x14ac:dyDescent="0.2">
      <c r="B113" s="107"/>
      <c r="C113" s="107"/>
      <c r="D113" s="107"/>
      <c r="J113" s="107"/>
      <c r="K113" s="107"/>
      <c r="L113" s="107"/>
    </row>
    <row r="114" spans="2:12" ht="12.75" customHeight="1" x14ac:dyDescent="0.2">
      <c r="B114" s="107"/>
      <c r="C114" s="107"/>
      <c r="D114" s="107"/>
      <c r="J114" s="107"/>
      <c r="K114" s="107"/>
      <c r="L114" s="107"/>
    </row>
    <row r="115" spans="2:12" ht="12.75" customHeight="1" x14ac:dyDescent="0.2">
      <c r="C115" s="107"/>
      <c r="D115" s="107"/>
      <c r="J115" s="107"/>
      <c r="K115" s="107"/>
      <c r="L115" s="107"/>
    </row>
    <row r="116" spans="2:12" ht="12.75" customHeight="1" x14ac:dyDescent="0.2">
      <c r="C116" s="107"/>
      <c r="D116" s="107"/>
      <c r="J116" s="107"/>
      <c r="K116" s="107"/>
      <c r="L116" s="107"/>
    </row>
    <row r="117" spans="2:12" ht="12.75" customHeight="1" x14ac:dyDescent="0.2"/>
    <row r="118" spans="2:12" ht="12.75" customHeight="1" x14ac:dyDescent="0.2"/>
    <row r="119" spans="2:12" ht="12.75" customHeight="1" x14ac:dyDescent="0.2"/>
    <row r="120" spans="2:12" ht="12.75" customHeight="1" x14ac:dyDescent="0.2"/>
    <row r="121" spans="2:12" ht="12.75" customHeight="1" x14ac:dyDescent="0.2"/>
    <row r="122" spans="2:12" ht="12.75" customHeight="1" x14ac:dyDescent="0.2"/>
    <row r="123" spans="2:12" x14ac:dyDescent="0.2">
      <c r="B123" s="104"/>
    </row>
    <row r="124" spans="2:12" x14ac:dyDescent="0.2">
      <c r="B124" s="104"/>
    </row>
    <row r="125" spans="2:12" x14ac:dyDescent="0.2">
      <c r="B125" s="104"/>
    </row>
    <row r="126" spans="2:12" x14ac:dyDescent="0.2">
      <c r="B126" s="104"/>
    </row>
    <row r="127" spans="2:12" x14ac:dyDescent="0.2">
      <c r="B127" s="104"/>
    </row>
    <row r="128" spans="2:12" x14ac:dyDescent="0.2">
      <c r="B128" s="104"/>
    </row>
    <row r="129" spans="2:2" x14ac:dyDescent="0.2">
      <c r="B129" s="104"/>
    </row>
    <row r="130" spans="2:2" x14ac:dyDescent="0.2">
      <c r="B130" s="104"/>
    </row>
  </sheetData>
  <autoFilter ref="B5:M102" xr:uid="{00000000-0009-0000-0000-000004000000}"/>
  <conditionalFormatting sqref="A5:B5 A4 D3 J3:L3">
    <cfRule type="expression" dxfId="93" priority="4">
      <formula>IF($AM3="X",TRUE,FALSE)</formula>
    </cfRule>
  </conditionalFormatting>
  <conditionalFormatting sqref="B3">
    <cfRule type="expression" dxfId="92" priority="143">
      <formula>IF($AM4="X",TRUE,FALSE)</formula>
    </cfRule>
  </conditionalFormatting>
  <conditionalFormatting sqref="B4">
    <cfRule type="expression" dxfId="91" priority="3">
      <formula>IF($AM4="X",TRUE,FALSE)</formula>
    </cfRule>
  </conditionalFormatting>
  <conditionalFormatting sqref="C3">
    <cfRule type="expression" dxfId="90" priority="2">
      <formula>IF($AM3="X",TRUE,FALSE)</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AO751"/>
  <sheetViews>
    <sheetView showGridLines="0" zoomScale="70" zoomScaleNormal="70" workbookViewId="0">
      <pane xSplit="1" ySplit="7" topLeftCell="B296" activePane="bottomRight" state="frozen"/>
      <selection pane="topRight" activeCell="B1" sqref="B1"/>
      <selection pane="bottomLeft" activeCell="A3" sqref="A3"/>
      <selection pane="bottomRight" activeCell="A326" sqref="A326"/>
    </sheetView>
  </sheetViews>
  <sheetFormatPr defaultColWidth="9.140625" defaultRowHeight="12.75" outlineLevelCol="1" x14ac:dyDescent="0.2"/>
  <cols>
    <col min="1" max="1" width="56.5703125" style="46" customWidth="1"/>
    <col min="2" max="2" width="56.5703125" style="63" customWidth="1"/>
    <col min="3" max="7" width="11.85546875" style="46" customWidth="1" outlineLevel="1"/>
    <col min="8" max="9" width="10.85546875" style="46" customWidth="1" outlineLevel="1"/>
    <col min="10" max="10" width="12.5703125" style="140" customWidth="1" outlineLevel="1"/>
    <col min="11" max="16" width="17.140625" style="140" customWidth="1" outlineLevel="1"/>
    <col min="17" max="17" width="72.85546875" style="46" customWidth="1"/>
    <col min="18" max="21" width="17.28515625" style="46" customWidth="1"/>
    <col min="22" max="22" width="38" style="46" customWidth="1"/>
    <col min="23" max="16384" width="9.140625" style="46"/>
  </cols>
  <sheetData>
    <row r="1" spans="1:25" x14ac:dyDescent="0.2">
      <c r="V1" s="165" t="s">
        <v>963</v>
      </c>
      <c r="W1"/>
      <c r="X1"/>
      <c r="Y1"/>
    </row>
    <row r="2" spans="1:25" x14ac:dyDescent="0.2">
      <c r="V2"/>
      <c r="W2"/>
      <c r="X2"/>
      <c r="Y2" s="8"/>
    </row>
    <row r="3" spans="1:25" x14ac:dyDescent="0.2">
      <c r="B3" s="59"/>
      <c r="P3" s="140">
        <v>0.03</v>
      </c>
      <c r="V3" s="175" t="s">
        <v>993</v>
      </c>
      <c r="W3" s="175" t="s">
        <v>990</v>
      </c>
      <c r="X3" s="175" t="s">
        <v>989</v>
      </c>
      <c r="Y3" s="176" t="str">
        <f>CHAR(10)</f>
        <v xml:space="preserve">
</v>
      </c>
    </row>
    <row r="4" spans="1:25" x14ac:dyDescent="0.2">
      <c r="V4" s="177" t="s">
        <v>964</v>
      </c>
      <c r="W4" s="177" t="s">
        <v>991</v>
      </c>
      <c r="X4" s="178"/>
      <c r="Y4" s="176"/>
    </row>
    <row r="5" spans="1:25" x14ac:dyDescent="0.2">
      <c r="K5" s="186" t="s">
        <v>1038</v>
      </c>
      <c r="L5" s="187"/>
      <c r="M5" s="187"/>
      <c r="N5" s="187"/>
      <c r="O5" s="187"/>
      <c r="P5" s="187"/>
      <c r="V5"/>
      <c r="W5"/>
      <c r="X5"/>
      <c r="Y5"/>
    </row>
    <row r="6" spans="1:25" ht="51" x14ac:dyDescent="0.2">
      <c r="A6" s="109" t="s">
        <v>635</v>
      </c>
      <c r="B6" s="109" t="s">
        <v>886</v>
      </c>
      <c r="C6" s="56" t="s">
        <v>829</v>
      </c>
      <c r="D6" s="56" t="s">
        <v>830</v>
      </c>
      <c r="E6" s="56" t="s">
        <v>863</v>
      </c>
      <c r="F6" s="56" t="s">
        <v>864</v>
      </c>
      <c r="G6" s="56" t="s">
        <v>740</v>
      </c>
      <c r="H6" s="189" t="s">
        <v>731</v>
      </c>
      <c r="I6" s="189" t="s">
        <v>342</v>
      </c>
      <c r="J6" s="189" t="s">
        <v>827</v>
      </c>
      <c r="K6" s="56" t="s">
        <v>1039</v>
      </c>
      <c r="L6" s="56" t="s">
        <v>903</v>
      </c>
      <c r="M6" s="56" t="s">
        <v>1040</v>
      </c>
      <c r="N6" s="56" t="s">
        <v>1035</v>
      </c>
      <c r="O6" s="185" t="s">
        <v>1036</v>
      </c>
      <c r="P6" s="56" t="s">
        <v>1037</v>
      </c>
      <c r="Q6" s="63" t="s">
        <v>962</v>
      </c>
      <c r="R6" s="63" t="s">
        <v>978</v>
      </c>
      <c r="S6" s="63" t="s">
        <v>986</v>
      </c>
      <c r="T6" s="63" t="s">
        <v>984</v>
      </c>
      <c r="U6" s="63"/>
      <c r="V6" s="131"/>
      <c r="W6" s="131"/>
      <c r="X6" s="131"/>
      <c r="Y6" s="131"/>
    </row>
    <row r="7" spans="1:25" x14ac:dyDescent="0.2">
      <c r="A7" s="63" t="s">
        <v>881</v>
      </c>
      <c r="B7" s="63" t="s">
        <v>882</v>
      </c>
      <c r="C7" s="56" t="s">
        <v>766</v>
      </c>
      <c r="D7" s="56" t="s">
        <v>766</v>
      </c>
      <c r="E7" s="56" t="s">
        <v>739</v>
      </c>
      <c r="F7" s="56" t="s">
        <v>739</v>
      </c>
      <c r="G7" s="56" t="s">
        <v>766</v>
      </c>
      <c r="H7" s="189"/>
      <c r="I7" s="189"/>
      <c r="J7" s="189"/>
      <c r="K7" s="140" t="s">
        <v>51</v>
      </c>
      <c r="L7" s="140" t="s">
        <v>51</v>
      </c>
      <c r="M7" s="140" t="s">
        <v>51</v>
      </c>
      <c r="N7" s="183" t="s">
        <v>901</v>
      </c>
      <c r="O7" s="183" t="s">
        <v>901</v>
      </c>
      <c r="P7" s="183" t="s">
        <v>958</v>
      </c>
      <c r="V7" s="8" t="s">
        <v>996</v>
      </c>
      <c r="W7"/>
      <c r="X7"/>
      <c r="Y7"/>
    </row>
    <row r="8" spans="1:25" x14ac:dyDescent="0.2">
      <c r="A8" s="46" t="s">
        <v>611</v>
      </c>
      <c r="B8" s="126" t="s">
        <v>796</v>
      </c>
      <c r="C8" s="62">
        <f>VLOOKUP($B8,'2019 Ventilation List SORT'!$A$6:$I$102,2)</f>
        <v>0.15</v>
      </c>
      <c r="D8" s="62">
        <f>VLOOKUP($B8,'2019 Ventilation List SORT'!$A$6:$I$102,3)</f>
        <v>0.15</v>
      </c>
      <c r="E8" s="67">
        <f>VLOOKUP($B8,'2019 Ventilation List SORT'!$A$6:$I$102,4)</f>
        <v>0</v>
      </c>
      <c r="F8" s="67">
        <f>VLOOKUP($B8,'2019 Ventilation List SORT'!$A$6:$I$102,5)</f>
        <v>0</v>
      </c>
      <c r="G8" s="62">
        <f>VLOOKUP($B8,'2019 Ventilation List SORT'!$A$6:$I$102,6)</f>
        <v>0</v>
      </c>
      <c r="H8" s="67">
        <f>VLOOKUP($B8,'2019 Ventilation List SORT'!$A$6:$I$102,7)</f>
        <v>2</v>
      </c>
      <c r="I8" s="62" t="str">
        <f>VLOOKUP($B8,'2019 Ventilation List SORT'!$A$6:$I$102,8)</f>
        <v/>
      </c>
      <c r="J8" s="103" t="str">
        <f>VLOOKUP($B8,'2019 Ventilation List SORT'!$A$6:$I$102,9)</f>
        <v>No</v>
      </c>
      <c r="K8" s="182">
        <f>INDEX('For CSV - 2019 SpcFuncData'!$D$5:$D$88,MATCH($A8,'For CSV - 2019 SpcFuncData'!$B$5:$B$88,0))*0.5</f>
        <v>5</v>
      </c>
      <c r="L8" s="182">
        <f>INDEX('For CSV - 2019 VentSpcFuncData'!$K$6:$K$101,MATCH($B8,'For CSV - 2019 VentSpcFuncData'!$B$6:$B$101,0))</f>
        <v>0</v>
      </c>
      <c r="M8" s="182">
        <f>IF(L8=0,K8,L8)</f>
        <v>5</v>
      </c>
      <c r="N8" s="182">
        <f>INDEX('For CSV - 2019 VentSpcFuncData'!$J$6:$J$101,MATCH($B8,'For CSV - 2019 VentSpcFuncData'!$B$6:$B$101,0))</f>
        <v>15</v>
      </c>
      <c r="O8" s="182">
        <f>MIN(IF(SUM(K8,M8)=0,0,M8/K8*N8),15)</f>
        <v>15</v>
      </c>
      <c r="P8" s="184">
        <f t="shared" ref="P8:P71" si="0">K8*O8/1000</f>
        <v>7.4999999999999997E-2</v>
      </c>
      <c r="Q8" s="46" t="str">
        <f t="shared" ref="Q8:Q39" si="1">_xlfn.CONCAT(A8,",",B8)</f>
        <v>All other,Misc - All others</v>
      </c>
      <c r="R8" s="46">
        <f>INDEX('For CSV - 2019 SpcFuncData'!$AL$5:$AL$89,MATCH($A8,'For CSV - 2019 SpcFuncData'!$B$5:$B$89,0))</f>
        <v>201</v>
      </c>
      <c r="S8" s="46">
        <f>INDEX('For CSV - 2019 VentSpcFuncData'!$L$6:$L$101,MATCH($B8,'For CSV - 2019 VentSpcFuncData'!$B$6:$B$101,0))</f>
        <v>58</v>
      </c>
      <c r="T8" s="46">
        <f>MATCH($A8,'For CSV - 2019 SpcFuncData'!$B$5:$B$88,0)</f>
        <v>80</v>
      </c>
      <c r="V8" t="str">
        <f t="shared" ref="V8:V71" si="2">IF($A7&lt;&gt;$A8,$V$3&amp;$R8&amp;$W$3&amp;$S8&amp;$X$3&amp;TEXT($A8,0),IF($A8=$A7,$V$4&amp;$S8&amp;$W$4&amp;$X$4&amp;$B8&amp;""""))</f>
        <v>1, Spc:SpcFunc,        201,  58  ;  All other</v>
      </c>
      <c r="W8"/>
      <c r="X8"/>
      <c r="Y8"/>
    </row>
    <row r="9" spans="1:25" x14ac:dyDescent="0.2">
      <c r="A9" s="46" t="s">
        <v>611</v>
      </c>
      <c r="B9" s="59" t="s">
        <v>895</v>
      </c>
      <c r="C9" s="62">
        <f>VLOOKUP($B9,'2019 Ventilation List SORT'!$A$6:$I$102,2)</f>
        <v>0</v>
      </c>
      <c r="D9" s="62">
        <f>VLOOKUP($B9,'2019 Ventilation List SORT'!$A$6:$I$102,3)</f>
        <v>0</v>
      </c>
      <c r="E9" s="67">
        <f>VLOOKUP($B9,'2019 Ventilation List SORT'!$A$6:$I$102,4)</f>
        <v>0</v>
      </c>
      <c r="F9" s="67">
        <f>VLOOKUP($B9,'2019 Ventilation List SORT'!$A$6:$I$102,5)</f>
        <v>0</v>
      </c>
      <c r="G9" s="62">
        <f>VLOOKUP($B9,'2019 Ventilation List SORT'!$A$6:$I$102,6)</f>
        <v>0</v>
      </c>
      <c r="H9" s="67">
        <f>VLOOKUP($B9,'2019 Ventilation List SORT'!$A$6:$I$102,7)</f>
        <v>1</v>
      </c>
      <c r="I9" s="62" t="str">
        <f>VLOOKUP($B9,'2019 Ventilation List SORT'!$A$6:$I$102,8)</f>
        <v/>
      </c>
      <c r="J9" s="103" t="str">
        <f>VLOOKUP($B9,'2019 Ventilation List SORT'!$A$6:$I$102,9)</f>
        <v>No</v>
      </c>
      <c r="K9" s="182">
        <f>INDEX('For CSV - 2019 SpcFuncData'!$D$5:$D$88,MATCH($A9,'For CSV - 2019 SpcFuncData'!$B$5:$B$88,0))*0.5</f>
        <v>5</v>
      </c>
      <c r="L9" s="182">
        <f>INDEX('For CSV - 2019 VentSpcFuncData'!$K$6:$K$101,MATCH($B9,'For CSV - 2019 VentSpcFuncData'!$B$6:$B$101,0))</f>
        <v>0</v>
      </c>
      <c r="M9" s="182">
        <f t="shared" ref="M9:M72" si="3">IF(L9=0,K9,L9)</f>
        <v>5</v>
      </c>
      <c r="N9" s="182">
        <f>INDEX('For CSV - 2019 VentSpcFuncData'!$J$6:$J$101,MATCH($B9,'For CSV - 2019 VentSpcFuncData'!$B$6:$B$101,0))</f>
        <v>0</v>
      </c>
      <c r="O9" s="182">
        <f t="shared" ref="O9:O72" si="4">MIN(IF(SUM(K9,M9)=0,0,M9/K9*N9),15)</f>
        <v>0</v>
      </c>
      <c r="P9" s="184">
        <f t="shared" si="0"/>
        <v>0</v>
      </c>
      <c r="Q9" s="46" t="str">
        <f t="shared" si="1"/>
        <v>All other,General - Unoccupied</v>
      </c>
      <c r="R9" s="46">
        <f>INDEX('For CSV - 2019 SpcFuncData'!$AL$5:$AL$89,MATCH($A9,'For CSV - 2019 SpcFuncData'!$B$5:$B$89,0))</f>
        <v>201</v>
      </c>
      <c r="S9" s="46">
        <f>INDEX('For CSV - 2019 VentSpcFuncData'!$L$6:$L$101,MATCH($B9,'For CSV - 2019 VentSpcFuncData'!$B$6:$B$101,0))</f>
        <v>51</v>
      </c>
      <c r="T9" s="46">
        <f>MATCH($A9,'For CSV - 2019 SpcFuncData'!$B$5:$B$88,0)</f>
        <v>80</v>
      </c>
      <c r="V9" t="str">
        <f t="shared" si="2"/>
        <v>2,              51,     "General - Unoccupied"</v>
      </c>
    </row>
    <row r="10" spans="1:25" x14ac:dyDescent="0.2">
      <c r="A10" s="46" t="s">
        <v>611</v>
      </c>
      <c r="B10" s="59" t="s">
        <v>796</v>
      </c>
      <c r="C10" s="62">
        <f>VLOOKUP($B10,'2019 Ventilation List SORT'!$A$6:$I$102,2)</f>
        <v>0.15</v>
      </c>
      <c r="D10" s="62">
        <f>VLOOKUP($B10,'2019 Ventilation List SORT'!$A$6:$I$102,3)</f>
        <v>0.15</v>
      </c>
      <c r="E10" s="67">
        <f>VLOOKUP($B10,'2019 Ventilation List SORT'!$A$6:$I$102,4)</f>
        <v>0</v>
      </c>
      <c r="F10" s="67">
        <f>VLOOKUP($B10,'2019 Ventilation List SORT'!$A$6:$I$102,5)</f>
        <v>0</v>
      </c>
      <c r="G10" s="62">
        <f>VLOOKUP($B10,'2019 Ventilation List SORT'!$A$6:$I$102,6)</f>
        <v>0</v>
      </c>
      <c r="H10" s="67">
        <f>VLOOKUP($B10,'2019 Ventilation List SORT'!$A$6:$I$102,7)</f>
        <v>2</v>
      </c>
      <c r="I10" s="62" t="str">
        <f>VLOOKUP($B10,'2019 Ventilation List SORT'!$A$6:$I$102,8)</f>
        <v/>
      </c>
      <c r="J10" s="103" t="str">
        <f>VLOOKUP($B10,'2019 Ventilation List SORT'!$A$6:$I$102,9)</f>
        <v>No</v>
      </c>
      <c r="K10" s="182">
        <f>INDEX('For CSV - 2019 SpcFuncData'!$D$5:$D$88,MATCH($A10,'For CSV - 2019 SpcFuncData'!$B$5:$B$88,0))*0.5</f>
        <v>5</v>
      </c>
      <c r="L10" s="182">
        <f>INDEX('For CSV - 2019 VentSpcFuncData'!$K$6:$K$101,MATCH($B10,'For CSV - 2019 VentSpcFuncData'!$B$6:$B$101,0))</f>
        <v>0</v>
      </c>
      <c r="M10" s="182">
        <f t="shared" si="3"/>
        <v>5</v>
      </c>
      <c r="N10" s="182">
        <f>INDEX('For CSV - 2019 VentSpcFuncData'!$J$6:$J$101,MATCH($B10,'For CSV - 2019 VentSpcFuncData'!$B$6:$B$101,0))</f>
        <v>15</v>
      </c>
      <c r="O10" s="182">
        <f t="shared" si="4"/>
        <v>15</v>
      </c>
      <c r="P10" s="184">
        <f t="shared" si="0"/>
        <v>7.4999999999999997E-2</v>
      </c>
      <c r="Q10" s="46" t="str">
        <f t="shared" si="1"/>
        <v>All other,Misc - All others</v>
      </c>
      <c r="R10" s="46">
        <f>INDEX('For CSV - 2019 SpcFuncData'!$AL$5:$AL$89,MATCH($A10,'For CSV - 2019 SpcFuncData'!$B$5:$B$89,0))</f>
        <v>201</v>
      </c>
      <c r="S10" s="46">
        <f>INDEX('For CSV - 2019 VentSpcFuncData'!$L$6:$L$101,MATCH($B10,'For CSV - 2019 VentSpcFuncData'!$B$6:$B$101,0))</f>
        <v>58</v>
      </c>
      <c r="T10" s="46">
        <f>MATCH($A10,'For CSV - 2019 SpcFuncData'!$B$5:$B$88,0)</f>
        <v>80</v>
      </c>
      <c r="V10" t="str">
        <f t="shared" si="2"/>
        <v>2,              58,     "Misc - All others"</v>
      </c>
    </row>
    <row r="11" spans="1:25" x14ac:dyDescent="0.2">
      <c r="A11" s="46" t="s">
        <v>611</v>
      </c>
      <c r="B11" s="59" t="s">
        <v>805</v>
      </c>
      <c r="C11" s="62">
        <f>VLOOKUP($B11,'2019 Ventilation List SORT'!$A$6:$I$102,2)</f>
        <v>0</v>
      </c>
      <c r="D11" s="62">
        <f>VLOOKUP($B11,'2019 Ventilation List SORT'!$A$6:$I$102,3)</f>
        <v>0</v>
      </c>
      <c r="E11" s="67">
        <f>VLOOKUP($B11,'2019 Ventilation List SORT'!$A$6:$I$102,4)</f>
        <v>0</v>
      </c>
      <c r="F11" s="67">
        <f>VLOOKUP($B11,'2019 Ventilation List SORT'!$A$6:$I$102,5)</f>
        <v>0</v>
      </c>
      <c r="G11" s="62">
        <f>VLOOKUP($B11,'2019 Ventilation List SORT'!$A$6:$I$102,6)</f>
        <v>1</v>
      </c>
      <c r="H11" s="67">
        <f>VLOOKUP($B11,'2019 Ventilation List SORT'!$A$6:$I$102,7)</f>
        <v>2</v>
      </c>
      <c r="I11" s="62" t="str">
        <f>VLOOKUP($B11,'2019 Ventilation List SORT'!$A$6:$I$102,8)</f>
        <v/>
      </c>
      <c r="J11" s="103" t="str">
        <f>VLOOKUP($B11,'2019 Ventilation List SORT'!$A$6:$I$102,9)</f>
        <v>No</v>
      </c>
      <c r="K11" s="182">
        <f>INDEX('For CSV - 2019 SpcFuncData'!$D$5:$D$88,MATCH($A11,'For CSV - 2019 SpcFuncData'!$B$5:$B$88,0))*0.5</f>
        <v>5</v>
      </c>
      <c r="L11" s="182">
        <f>INDEX('For CSV - 2019 VentSpcFuncData'!$K$6:$K$101,MATCH($B11,'For CSV - 2019 VentSpcFuncData'!$B$6:$B$101,0))</f>
        <v>0</v>
      </c>
      <c r="M11" s="182">
        <f t="shared" si="3"/>
        <v>5</v>
      </c>
      <c r="N11" s="182">
        <f>INDEX('For CSV - 2019 VentSpcFuncData'!$J$6:$J$101,MATCH($B11,'For CSV - 2019 VentSpcFuncData'!$B$6:$B$101,0))</f>
        <v>0</v>
      </c>
      <c r="O11" s="182">
        <f t="shared" si="4"/>
        <v>0</v>
      </c>
      <c r="P11" s="184">
        <f t="shared" si="0"/>
        <v>0</v>
      </c>
      <c r="Q11" s="46" t="str">
        <f t="shared" si="1"/>
        <v>All other,Exhaust - Cells with toilet</v>
      </c>
      <c r="R11" s="46">
        <f>INDEX('For CSV - 2019 SpcFuncData'!$AL$5:$AL$89,MATCH($A11,'For CSV - 2019 SpcFuncData'!$B$5:$B$89,0))</f>
        <v>201</v>
      </c>
      <c r="S11" s="46">
        <f>INDEX('For CSV - 2019 VentSpcFuncData'!$L$6:$L$101,MATCH($B11,'For CSV - 2019 VentSpcFuncData'!$B$6:$B$101,0))</f>
        <v>27</v>
      </c>
      <c r="T11" s="46">
        <f>MATCH($A11,'For CSV - 2019 SpcFuncData'!$B$5:$B$88,0)</f>
        <v>80</v>
      </c>
      <c r="V11" t="str">
        <f t="shared" si="2"/>
        <v>2,              27,     "Exhaust - Cells with toilet"</v>
      </c>
    </row>
    <row r="12" spans="1:25" x14ac:dyDescent="0.2">
      <c r="A12" s="46" t="s">
        <v>611</v>
      </c>
      <c r="B12" s="59" t="s">
        <v>851</v>
      </c>
      <c r="C12" s="62">
        <f>VLOOKUP($B12,'2019 Ventilation List SORT'!$A$6:$I$102,2)</f>
        <v>0.68</v>
      </c>
      <c r="D12" s="62">
        <f>VLOOKUP($B12,'2019 Ventilation List SORT'!$A$6:$I$102,3)</f>
        <v>0.15</v>
      </c>
      <c r="E12" s="67">
        <f>VLOOKUP($B12,'2019 Ventilation List SORT'!$A$6:$I$102,4)</f>
        <v>0</v>
      </c>
      <c r="F12" s="67">
        <f>VLOOKUP($B12,'2019 Ventilation List SORT'!$A$6:$I$102,5)</f>
        <v>0</v>
      </c>
      <c r="G12" s="62">
        <f>VLOOKUP($B12,'2019 Ventilation List SORT'!$A$6:$I$102,6)</f>
        <v>0</v>
      </c>
      <c r="H12" s="67">
        <f>VLOOKUP($B12,'2019 Ventilation List SORT'!$A$6:$I$102,7)</f>
        <v>1</v>
      </c>
      <c r="I12" s="62" t="str">
        <f>VLOOKUP($B12,'2019 Ventilation List SORT'!$A$6:$I$102,8)</f>
        <v/>
      </c>
      <c r="J12" s="103" t="str">
        <f>VLOOKUP($B12,'2019 Ventilation List SORT'!$A$6:$I$102,9)</f>
        <v>No</v>
      </c>
      <c r="K12" s="182">
        <f>INDEX('For CSV - 2019 SpcFuncData'!$D$5:$D$88,MATCH($A12,'For CSV - 2019 SpcFuncData'!$B$5:$B$88,0))*0.5</f>
        <v>5</v>
      </c>
      <c r="L12" s="182">
        <f>INDEX('For CSV - 2019 VentSpcFuncData'!$K$6:$K$101,MATCH($B12,'For CSV - 2019 VentSpcFuncData'!$B$6:$B$101,0))</f>
        <v>45.333333333333336</v>
      </c>
      <c r="M12" s="182">
        <f t="shared" si="3"/>
        <v>45.333333333333336</v>
      </c>
      <c r="N12" s="182">
        <f>INDEX('For CSV - 2019 VentSpcFuncData'!$J$6:$J$101,MATCH($B12,'For CSV - 2019 VentSpcFuncData'!$B$6:$B$101,0))</f>
        <v>15</v>
      </c>
      <c r="O12" s="182">
        <f t="shared" si="4"/>
        <v>15</v>
      </c>
      <c r="P12" s="184">
        <f t="shared" si="0"/>
        <v>7.4999999999999997E-2</v>
      </c>
      <c r="Q12" s="46" t="str">
        <f t="shared" si="1"/>
        <v>All other,Sports/Entertainment - Game arcades</v>
      </c>
      <c r="R12" s="46">
        <f>INDEX('For CSV - 2019 SpcFuncData'!$AL$5:$AL$89,MATCH($A12,'For CSV - 2019 SpcFuncData'!$B$5:$B$89,0))</f>
        <v>201</v>
      </c>
      <c r="S12" s="46">
        <f>INDEX('For CSV - 2019 VentSpcFuncData'!$L$6:$L$101,MATCH($B12,'For CSV - 2019 VentSpcFuncData'!$B$6:$B$101,0))</f>
        <v>88</v>
      </c>
      <c r="T12" s="46">
        <f>MATCH($A12,'For CSV - 2019 SpcFuncData'!$B$5:$B$88,0)</f>
        <v>80</v>
      </c>
      <c r="V12" t="str">
        <f t="shared" si="2"/>
        <v>2,              88,     "Sports/Entertainment - Game arcades"</v>
      </c>
    </row>
    <row r="13" spans="1:25" x14ac:dyDescent="0.2">
      <c r="A13" s="63" t="s">
        <v>551</v>
      </c>
      <c r="B13" s="126" t="s">
        <v>904</v>
      </c>
      <c r="C13" s="62">
        <f>VLOOKUP($B13,'2019 Ventilation List SORT'!$A$6:$I$102,2)</f>
        <v>1.07</v>
      </c>
      <c r="D13" s="62">
        <f>VLOOKUP($B13,'2019 Ventilation List SORT'!$A$6:$I$102,3)</f>
        <v>0.15</v>
      </c>
      <c r="E13" s="67">
        <f>VLOOKUP($B13,'2019 Ventilation List SORT'!$A$6:$I$102,4)</f>
        <v>0</v>
      </c>
      <c r="F13" s="67">
        <f>VLOOKUP($B13,'2019 Ventilation List SORT'!$A$6:$I$102,5)</f>
        <v>0</v>
      </c>
      <c r="G13" s="62">
        <f>VLOOKUP($B13,'2019 Ventilation List SORT'!$A$6:$I$102,6)</f>
        <v>0</v>
      </c>
      <c r="H13" s="67">
        <f>VLOOKUP($B13,'2019 Ventilation List SORT'!$A$6:$I$102,7)</f>
        <v>1</v>
      </c>
      <c r="I13" s="62" t="str">
        <f>VLOOKUP($B13,'2019 Ventilation List SORT'!$A$6:$I$102,8)</f>
        <v>F</v>
      </c>
      <c r="J13" s="103" t="str">
        <f>VLOOKUP($B13,'2019 Ventilation List SORT'!$A$6:$I$102,9)</f>
        <v>No</v>
      </c>
      <c r="K13" s="182">
        <f>INDEX('For CSV - 2019 SpcFuncData'!$D$5:$D$88,MATCH($A13,'For CSV - 2019 SpcFuncData'!$B$5:$B$88,0))*0.5</f>
        <v>71.430000000000007</v>
      </c>
      <c r="L13" s="182">
        <f>INDEX('For CSV - 2019 VentSpcFuncData'!$K$6:$K$101,MATCH($B13,'For CSV - 2019 VentSpcFuncData'!$B$6:$B$101,0))</f>
        <v>71.333333333333329</v>
      </c>
      <c r="M13" s="182">
        <f t="shared" si="3"/>
        <v>71.333333333333329</v>
      </c>
      <c r="N13" s="182">
        <f>INDEX('For CSV - 2019 VentSpcFuncData'!$J$6:$J$101,MATCH($B13,'For CSV - 2019 VentSpcFuncData'!$B$6:$B$101,0))</f>
        <v>15</v>
      </c>
      <c r="O13" s="182">
        <f t="shared" si="4"/>
        <v>14.979700405991878</v>
      </c>
      <c r="P13" s="184">
        <f t="shared" si="0"/>
        <v>1.07</v>
      </c>
      <c r="Q13" s="46" t="str">
        <f t="shared" si="1"/>
        <v>Audience Seating Area,Assembly - Auditorium seating area</v>
      </c>
      <c r="R13" s="46">
        <f>INDEX('For CSV - 2019 SpcFuncData'!$AL$5:$AL$89,MATCH($A13,'For CSV - 2019 SpcFuncData'!$B$5:$B$89,0))</f>
        <v>202</v>
      </c>
      <c r="S13" s="46">
        <f>INDEX('For CSV - 2019 VentSpcFuncData'!$L$6:$L$101,MATCH($B13,'For CSV - 2019 VentSpcFuncData'!$B$6:$B$101,0))</f>
        <v>1</v>
      </c>
      <c r="T13" s="46">
        <f>MATCH($A13,'For CSV - 2019 SpcFuncData'!$B$5:$B$88,0)</f>
        <v>1</v>
      </c>
      <c r="V13" t="str">
        <f t="shared" si="2"/>
        <v>1, Spc:SpcFunc,        202,  1  ;  Audience Seating Area</v>
      </c>
    </row>
    <row r="14" spans="1:25" x14ac:dyDescent="0.2">
      <c r="A14" s="63" t="s">
        <v>551</v>
      </c>
      <c r="B14" s="59" t="s">
        <v>904</v>
      </c>
      <c r="C14" s="62">
        <f>VLOOKUP($B14,'2019 Ventilation List SORT'!$A$6:$I$102,2)</f>
        <v>1.07</v>
      </c>
      <c r="D14" s="62">
        <f>VLOOKUP($B14,'2019 Ventilation List SORT'!$A$6:$I$102,3)</f>
        <v>0.15</v>
      </c>
      <c r="E14" s="67">
        <f>VLOOKUP($B14,'2019 Ventilation List SORT'!$A$6:$I$102,4)</f>
        <v>0</v>
      </c>
      <c r="F14" s="67">
        <f>VLOOKUP($B14,'2019 Ventilation List SORT'!$A$6:$I$102,5)</f>
        <v>0</v>
      </c>
      <c r="G14" s="62">
        <f>VLOOKUP($B14,'2019 Ventilation List SORT'!$A$6:$I$102,6)</f>
        <v>0</v>
      </c>
      <c r="H14" s="67">
        <f>VLOOKUP($B14,'2019 Ventilation List SORT'!$A$6:$I$102,7)</f>
        <v>1</v>
      </c>
      <c r="I14" s="62" t="str">
        <f>VLOOKUP($B14,'2019 Ventilation List SORT'!$A$6:$I$102,8)</f>
        <v>F</v>
      </c>
      <c r="J14" s="103" t="str">
        <f>VLOOKUP($B14,'2019 Ventilation List SORT'!$A$6:$I$102,9)</f>
        <v>No</v>
      </c>
      <c r="K14" s="182">
        <f>INDEX('For CSV - 2019 SpcFuncData'!$D$5:$D$88,MATCH($A14,'For CSV - 2019 SpcFuncData'!$B$5:$B$88,0))*0.5</f>
        <v>71.430000000000007</v>
      </c>
      <c r="L14" s="182">
        <f>INDEX('For CSV - 2019 VentSpcFuncData'!$K$6:$K$101,MATCH($B14,'For CSV - 2019 VentSpcFuncData'!$B$6:$B$101,0))</f>
        <v>71.333333333333329</v>
      </c>
      <c r="M14" s="182">
        <f t="shared" si="3"/>
        <v>71.333333333333329</v>
      </c>
      <c r="N14" s="182">
        <f>INDEX('For CSV - 2019 VentSpcFuncData'!$J$6:$J$101,MATCH($B14,'For CSV - 2019 VentSpcFuncData'!$B$6:$B$101,0))</f>
        <v>15</v>
      </c>
      <c r="O14" s="182">
        <f t="shared" si="4"/>
        <v>14.979700405991878</v>
      </c>
      <c r="P14" s="184">
        <f t="shared" si="0"/>
        <v>1.07</v>
      </c>
      <c r="Q14" s="46" t="str">
        <f t="shared" si="1"/>
        <v>Audience Seating Area,Assembly - Auditorium seating area</v>
      </c>
      <c r="R14" s="46">
        <f>INDEX('For CSV - 2019 SpcFuncData'!$AL$5:$AL$89,MATCH($A14,'For CSV - 2019 SpcFuncData'!$B$5:$B$89,0))</f>
        <v>202</v>
      </c>
      <c r="S14" s="46">
        <f>INDEX('For CSV - 2019 VentSpcFuncData'!$L$6:$L$101,MATCH($B14,'For CSV - 2019 VentSpcFuncData'!$B$6:$B$101,0))</f>
        <v>1</v>
      </c>
      <c r="T14" s="46">
        <f>MATCH($A14,'For CSV - 2019 SpcFuncData'!$B$5:$B$88,0)</f>
        <v>1</v>
      </c>
      <c r="V14" t="str">
        <f t="shared" si="2"/>
        <v>2,              1,     "Assembly - Auditorium seating area"</v>
      </c>
    </row>
    <row r="15" spans="1:25" x14ac:dyDescent="0.2">
      <c r="A15" s="63" t="s">
        <v>551</v>
      </c>
      <c r="B15" s="59" t="s">
        <v>944</v>
      </c>
      <c r="C15" s="62">
        <f>VLOOKUP($B15,'2019 Ventilation List SORT'!$A$6:$I$102,2)</f>
        <v>0.19</v>
      </c>
      <c r="D15" s="62">
        <f>VLOOKUP($B15,'2019 Ventilation List SORT'!$A$6:$I$102,3)</f>
        <v>0.15</v>
      </c>
      <c r="E15" s="67">
        <f>VLOOKUP($B15,'2019 Ventilation List SORT'!$A$6:$I$102,4)</f>
        <v>0</v>
      </c>
      <c r="F15" s="67">
        <f>VLOOKUP($B15,'2019 Ventilation List SORT'!$A$6:$I$102,5)</f>
        <v>0</v>
      </c>
      <c r="G15" s="62">
        <f>VLOOKUP($B15,'2019 Ventilation List SORT'!$A$6:$I$102,6)</f>
        <v>0</v>
      </c>
      <c r="H15" s="67">
        <f>VLOOKUP($B15,'2019 Ventilation List SORT'!$A$6:$I$102,7)</f>
        <v>1</v>
      </c>
      <c r="I15" s="62" t="str">
        <f>VLOOKUP($B15,'2019 Ventilation List SORT'!$A$6:$I$102,8)</f>
        <v>F</v>
      </c>
      <c r="J15" s="103" t="str">
        <f>VLOOKUP($B15,'2019 Ventilation List SORT'!$A$6:$I$102,9)</f>
        <v>No</v>
      </c>
      <c r="K15" s="182">
        <f>INDEX('For CSV - 2019 SpcFuncData'!$D$5:$D$88,MATCH($A15,'For CSV - 2019 SpcFuncData'!$B$5:$B$88,0))*0.5</f>
        <v>71.430000000000007</v>
      </c>
      <c r="L15" s="182">
        <f>INDEX('For CSV - 2019 VentSpcFuncData'!$K$6:$K$101,MATCH($B15,'For CSV - 2019 VentSpcFuncData'!$B$6:$B$101,0))</f>
        <v>12.666666666666666</v>
      </c>
      <c r="M15" s="182">
        <f t="shared" si="3"/>
        <v>12.666666666666666</v>
      </c>
      <c r="N15" s="182">
        <f>INDEX('For CSV - 2019 VentSpcFuncData'!$J$6:$J$101,MATCH($B15,'For CSV - 2019 VentSpcFuncData'!$B$6:$B$101,0))</f>
        <v>15</v>
      </c>
      <c r="O15" s="182">
        <f t="shared" si="4"/>
        <v>2.6599468010639784</v>
      </c>
      <c r="P15" s="184">
        <f t="shared" si="0"/>
        <v>0.19</v>
      </c>
      <c r="Q15" s="46" t="str">
        <f t="shared" si="1"/>
        <v>Audience Seating Area,Assembly - Courtrooms</v>
      </c>
      <c r="R15" s="46">
        <f>INDEX('For CSV - 2019 SpcFuncData'!$AL$5:$AL$89,MATCH($A15,'For CSV - 2019 SpcFuncData'!$B$5:$B$89,0))</f>
        <v>202</v>
      </c>
      <c r="S15" s="46">
        <f>INDEX('For CSV - 2019 VentSpcFuncData'!$L$6:$L$101,MATCH($B15,'For CSV - 2019 VentSpcFuncData'!$B$6:$B$101,0))</f>
        <v>2</v>
      </c>
      <c r="T15" s="46">
        <f>MATCH($A15,'For CSV - 2019 SpcFuncData'!$B$5:$B$88,0)</f>
        <v>1</v>
      </c>
      <c r="V15" t="str">
        <f t="shared" si="2"/>
        <v>2,              2,     "Assembly - Courtrooms"</v>
      </c>
    </row>
    <row r="16" spans="1:25" x14ac:dyDescent="0.2">
      <c r="A16" s="63" t="s">
        <v>551</v>
      </c>
      <c r="B16" s="59" t="s">
        <v>905</v>
      </c>
      <c r="C16" s="62">
        <f>VLOOKUP($B16,'2019 Ventilation List SORT'!$A$6:$I$102,2)</f>
        <v>0.19</v>
      </c>
      <c r="D16" s="62">
        <f>VLOOKUP($B16,'2019 Ventilation List SORT'!$A$6:$I$102,3)</f>
        <v>0.15</v>
      </c>
      <c r="E16" s="67">
        <f>VLOOKUP($B16,'2019 Ventilation List SORT'!$A$6:$I$102,4)</f>
        <v>0</v>
      </c>
      <c r="F16" s="67">
        <f>VLOOKUP($B16,'2019 Ventilation List SORT'!$A$6:$I$102,5)</f>
        <v>0</v>
      </c>
      <c r="G16" s="62">
        <f>VLOOKUP($B16,'2019 Ventilation List SORT'!$A$6:$I$102,6)</f>
        <v>0</v>
      </c>
      <c r="H16" s="67">
        <f>VLOOKUP($B16,'2019 Ventilation List SORT'!$A$6:$I$102,7)</f>
        <v>1</v>
      </c>
      <c r="I16" s="62" t="str">
        <f>VLOOKUP($B16,'2019 Ventilation List SORT'!$A$6:$I$102,8)</f>
        <v>F</v>
      </c>
      <c r="J16" s="103" t="str">
        <f>VLOOKUP($B16,'2019 Ventilation List SORT'!$A$6:$I$102,9)</f>
        <v>No</v>
      </c>
      <c r="K16" s="182">
        <f>INDEX('For CSV - 2019 SpcFuncData'!$D$5:$D$88,MATCH($A16,'For CSV - 2019 SpcFuncData'!$B$5:$B$88,0))*0.5</f>
        <v>71.430000000000007</v>
      </c>
      <c r="L16" s="182">
        <f>INDEX('For CSV - 2019 VentSpcFuncData'!$K$6:$K$101,MATCH($B16,'For CSV - 2019 VentSpcFuncData'!$B$6:$B$101,0))</f>
        <v>12.666666666666666</v>
      </c>
      <c r="M16" s="182">
        <f t="shared" si="3"/>
        <v>12.666666666666666</v>
      </c>
      <c r="N16" s="182">
        <f>INDEX('For CSV - 2019 VentSpcFuncData'!$J$6:$J$101,MATCH($B16,'For CSV - 2019 VentSpcFuncData'!$B$6:$B$101,0))</f>
        <v>15</v>
      </c>
      <c r="O16" s="182">
        <f t="shared" si="4"/>
        <v>2.6599468010639784</v>
      </c>
      <c r="P16" s="184">
        <f t="shared" si="0"/>
        <v>0.19</v>
      </c>
      <c r="Q16" s="46" t="str">
        <f t="shared" si="1"/>
        <v>Audience Seating Area,Assembly - Legislative chambers</v>
      </c>
      <c r="R16" s="46">
        <f>INDEX('For CSV - 2019 SpcFuncData'!$AL$5:$AL$89,MATCH($A16,'For CSV - 2019 SpcFuncData'!$B$5:$B$89,0))</f>
        <v>202</v>
      </c>
      <c r="S16" s="46">
        <f>INDEX('For CSV - 2019 VentSpcFuncData'!$L$6:$L$101,MATCH($B16,'For CSV - 2019 VentSpcFuncData'!$B$6:$B$101,0))</f>
        <v>3</v>
      </c>
      <c r="T16" s="46">
        <f>MATCH($A16,'For CSV - 2019 SpcFuncData'!$B$5:$B$88,0)</f>
        <v>1</v>
      </c>
      <c r="V16" t="str">
        <f t="shared" si="2"/>
        <v>2,              3,     "Assembly - Legislative chambers"</v>
      </c>
    </row>
    <row r="17" spans="1:22" x14ac:dyDescent="0.2">
      <c r="A17" s="63" t="s">
        <v>551</v>
      </c>
      <c r="B17" s="59" t="s">
        <v>803</v>
      </c>
      <c r="C17" s="62">
        <f>VLOOKUP($B17,'2019 Ventilation List SORT'!$A$6:$I$102,2)</f>
        <v>0</v>
      </c>
      <c r="D17" s="62">
        <f>VLOOKUP($B17,'2019 Ventilation List SORT'!$A$6:$I$102,3)</f>
        <v>0</v>
      </c>
      <c r="E17" s="67">
        <f>VLOOKUP($B17,'2019 Ventilation List SORT'!$A$6:$I$102,4)</f>
        <v>0</v>
      </c>
      <c r="F17" s="67">
        <f>VLOOKUP($B17,'2019 Ventilation List SORT'!$A$6:$I$102,5)</f>
        <v>0</v>
      </c>
      <c r="G17" s="62">
        <f>VLOOKUP($B17,'2019 Ventilation List SORT'!$A$6:$I$102,6)</f>
        <v>0.5</v>
      </c>
      <c r="H17" s="67">
        <f>VLOOKUP($B17,'2019 Ventilation List SORT'!$A$6:$I$102,7)</f>
        <v>1</v>
      </c>
      <c r="I17" s="62" t="str">
        <f>VLOOKUP($B17,'2019 Ventilation List SORT'!$A$6:$I$102,8)</f>
        <v>Exh. Note B</v>
      </c>
      <c r="J17" s="103" t="str">
        <f>VLOOKUP($B17,'2019 Ventilation List SORT'!$A$6:$I$102,9)</f>
        <v>No</v>
      </c>
      <c r="K17" s="182">
        <f>INDEX('For CSV - 2019 SpcFuncData'!$D$5:$D$88,MATCH($A17,'For CSV - 2019 SpcFuncData'!$B$5:$B$88,0))*0.5</f>
        <v>71.430000000000007</v>
      </c>
      <c r="L17" s="182">
        <f>INDEX('For CSV - 2019 VentSpcFuncData'!$K$6:$K$101,MATCH($B17,'For CSV - 2019 VentSpcFuncData'!$B$6:$B$101,0))</f>
        <v>0</v>
      </c>
      <c r="M17" s="182">
        <f t="shared" si="3"/>
        <v>71.430000000000007</v>
      </c>
      <c r="N17" s="182">
        <f>INDEX('For CSV - 2019 VentSpcFuncData'!$J$6:$J$101,MATCH($B17,'For CSV - 2019 VentSpcFuncData'!$B$6:$B$101,0))</f>
        <v>0</v>
      </c>
      <c r="O17" s="182">
        <f t="shared" si="4"/>
        <v>0</v>
      </c>
      <c r="P17" s="184">
        <f t="shared" si="0"/>
        <v>0</v>
      </c>
      <c r="Q17" s="46" t="str">
        <f t="shared" si="1"/>
        <v>Audience Seating Area,Exhaust - Arenas</v>
      </c>
      <c r="R17" s="46">
        <f>INDEX('For CSV - 2019 SpcFuncData'!$AL$5:$AL$89,MATCH($A17,'For CSV - 2019 SpcFuncData'!$B$5:$B$89,0))</f>
        <v>202</v>
      </c>
      <c r="S17" s="46">
        <f>INDEX('For CSV - 2019 VentSpcFuncData'!$L$6:$L$101,MATCH($B17,'For CSV - 2019 VentSpcFuncData'!$B$6:$B$101,0))</f>
        <v>25</v>
      </c>
      <c r="T17" s="46">
        <f>MATCH($A17,'For CSV - 2019 SpcFuncData'!$B$5:$B$88,0)</f>
        <v>1</v>
      </c>
      <c r="V17" t="str">
        <f t="shared" si="2"/>
        <v>2,              25,     "Exhaust - Arenas"</v>
      </c>
    </row>
    <row r="18" spans="1:22" x14ac:dyDescent="0.2">
      <c r="A18" s="63" t="s">
        <v>551</v>
      </c>
      <c r="B18" s="59" t="s">
        <v>796</v>
      </c>
      <c r="C18" s="62">
        <f>VLOOKUP($B18,'2019 Ventilation List SORT'!$A$6:$I$102,2)</f>
        <v>0.15</v>
      </c>
      <c r="D18" s="62">
        <f>VLOOKUP($B18,'2019 Ventilation List SORT'!$A$6:$I$102,3)</f>
        <v>0.15</v>
      </c>
      <c r="E18" s="67">
        <f>VLOOKUP($B18,'2019 Ventilation List SORT'!$A$6:$I$102,4)</f>
        <v>0</v>
      </c>
      <c r="F18" s="67">
        <f>VLOOKUP($B18,'2019 Ventilation List SORT'!$A$6:$I$102,5)</f>
        <v>0</v>
      </c>
      <c r="G18" s="62">
        <f>VLOOKUP($B18,'2019 Ventilation List SORT'!$A$6:$I$102,6)</f>
        <v>0</v>
      </c>
      <c r="H18" s="67">
        <f>VLOOKUP($B18,'2019 Ventilation List SORT'!$A$6:$I$102,7)</f>
        <v>2</v>
      </c>
      <c r="I18" s="62" t="str">
        <f>VLOOKUP($B18,'2019 Ventilation List SORT'!$A$6:$I$102,8)</f>
        <v/>
      </c>
      <c r="J18" s="103" t="str">
        <f>VLOOKUP($B18,'2019 Ventilation List SORT'!$A$6:$I$102,9)</f>
        <v>No</v>
      </c>
      <c r="K18" s="182">
        <f>INDEX('For CSV - 2019 SpcFuncData'!$D$5:$D$88,MATCH($A18,'For CSV - 2019 SpcFuncData'!$B$5:$B$88,0))*0.5</f>
        <v>71.430000000000007</v>
      </c>
      <c r="L18" s="182">
        <f>INDEX('For CSV - 2019 VentSpcFuncData'!$K$6:$K$101,MATCH($B18,'For CSV - 2019 VentSpcFuncData'!$B$6:$B$101,0))</f>
        <v>0</v>
      </c>
      <c r="M18" s="182">
        <f t="shared" si="3"/>
        <v>71.430000000000007</v>
      </c>
      <c r="N18" s="182">
        <f>INDEX('For CSV - 2019 VentSpcFuncData'!$J$6:$J$101,MATCH($B18,'For CSV - 2019 VentSpcFuncData'!$B$6:$B$101,0))</f>
        <v>15</v>
      </c>
      <c r="O18" s="182">
        <f t="shared" si="4"/>
        <v>15</v>
      </c>
      <c r="P18" s="184">
        <f t="shared" si="0"/>
        <v>1.07145</v>
      </c>
      <c r="Q18" s="46" t="str">
        <f t="shared" si="1"/>
        <v>Audience Seating Area,Misc - All others</v>
      </c>
      <c r="R18" s="46">
        <f>INDEX('For CSV - 2019 SpcFuncData'!$AL$5:$AL$89,MATCH($A18,'For CSV - 2019 SpcFuncData'!$B$5:$B$89,0))</f>
        <v>202</v>
      </c>
      <c r="S18" s="46">
        <f>INDEX('For CSV - 2019 VentSpcFuncData'!$L$6:$L$101,MATCH($B18,'For CSV - 2019 VentSpcFuncData'!$B$6:$B$101,0))</f>
        <v>58</v>
      </c>
      <c r="T18" s="46">
        <f>MATCH($A18,'For CSV - 2019 SpcFuncData'!$B$5:$B$88,0)</f>
        <v>1</v>
      </c>
      <c r="V18" t="str">
        <f t="shared" si="2"/>
        <v>2,              58,     "Misc - All others"</v>
      </c>
    </row>
    <row r="19" spans="1:22" x14ac:dyDescent="0.2">
      <c r="A19" s="63" t="s">
        <v>551</v>
      </c>
      <c r="B19" s="59" t="s">
        <v>848</v>
      </c>
      <c r="C19" s="62">
        <f>VLOOKUP($B19,'2019 Ventilation List SORT'!$A$6:$I$102,2)</f>
        <v>1.07</v>
      </c>
      <c r="D19" s="62">
        <f>VLOOKUP($B19,'2019 Ventilation List SORT'!$A$6:$I$102,3)</f>
        <v>0.15</v>
      </c>
      <c r="E19" s="67">
        <f>VLOOKUP($B19,'2019 Ventilation List SORT'!$A$6:$I$102,4)</f>
        <v>0</v>
      </c>
      <c r="F19" s="67">
        <f>VLOOKUP($B19,'2019 Ventilation List SORT'!$A$6:$I$102,5)</f>
        <v>0</v>
      </c>
      <c r="G19" s="62">
        <f>VLOOKUP($B19,'2019 Ventilation List SORT'!$A$6:$I$102,6)</f>
        <v>0</v>
      </c>
      <c r="H19" s="67">
        <f>VLOOKUP($B19,'2019 Ventilation List SORT'!$A$6:$I$102,7)</f>
        <v>1</v>
      </c>
      <c r="I19" s="62" t="str">
        <f>VLOOKUP($B19,'2019 Ventilation List SORT'!$A$6:$I$102,8)</f>
        <v/>
      </c>
      <c r="J19" s="103" t="str">
        <f>VLOOKUP($B19,'2019 Ventilation List SORT'!$A$6:$I$102,9)</f>
        <v>No</v>
      </c>
      <c r="K19" s="182">
        <f>INDEX('For CSV - 2019 SpcFuncData'!$D$5:$D$88,MATCH($A19,'For CSV - 2019 SpcFuncData'!$B$5:$B$88,0))*0.5</f>
        <v>71.430000000000007</v>
      </c>
      <c r="L19" s="182">
        <f>INDEX('For CSV - 2019 VentSpcFuncData'!$K$6:$K$101,MATCH($B19,'For CSV - 2019 VentSpcFuncData'!$B$6:$B$101,0))</f>
        <v>71.333333333333329</v>
      </c>
      <c r="M19" s="182">
        <f t="shared" si="3"/>
        <v>71.333333333333329</v>
      </c>
      <c r="N19" s="182">
        <f>INDEX('For CSV - 2019 VentSpcFuncData'!$J$6:$J$101,MATCH($B19,'For CSV - 2019 VentSpcFuncData'!$B$6:$B$101,0))</f>
        <v>15</v>
      </c>
      <c r="O19" s="182">
        <f t="shared" si="4"/>
        <v>14.979700405991878</v>
      </c>
      <c r="P19" s="184">
        <f t="shared" si="0"/>
        <v>1.07</v>
      </c>
      <c r="Q19" s="46" t="str">
        <f t="shared" si="1"/>
        <v>Audience Seating Area,Sports/Entertainment - Bowling alley (seating)</v>
      </c>
      <c r="R19" s="46">
        <f>INDEX('For CSV - 2019 SpcFuncData'!$AL$5:$AL$89,MATCH($A19,'For CSV - 2019 SpcFuncData'!$B$5:$B$89,0))</f>
        <v>202</v>
      </c>
      <c r="S19" s="46">
        <f>INDEX('For CSV - 2019 VentSpcFuncData'!$L$6:$L$101,MATCH($B19,'For CSV - 2019 VentSpcFuncData'!$B$6:$B$101,0))</f>
        <v>85</v>
      </c>
      <c r="T19" s="46">
        <f>MATCH($A19,'For CSV - 2019 SpcFuncData'!$B$5:$B$88,0)</f>
        <v>1</v>
      </c>
      <c r="V19" t="str">
        <f t="shared" si="2"/>
        <v>2,              85,     "Sports/Entertainment - Bowling alley (seating)"</v>
      </c>
    </row>
    <row r="20" spans="1:22" x14ac:dyDescent="0.2">
      <c r="A20" s="63" t="s">
        <v>551</v>
      </c>
      <c r="B20" s="59" t="s">
        <v>855</v>
      </c>
      <c r="C20" s="62">
        <f>VLOOKUP($B20,'2019 Ventilation List SORT'!$A$6:$I$102,2)</f>
        <v>0.5</v>
      </c>
      <c r="D20" s="62">
        <f>VLOOKUP($B20,'2019 Ventilation List SORT'!$A$6:$I$102,3)</f>
        <v>0.15</v>
      </c>
      <c r="E20" s="67">
        <f>VLOOKUP($B20,'2019 Ventilation List SORT'!$A$6:$I$102,4)</f>
        <v>0</v>
      </c>
      <c r="F20" s="67">
        <f>VLOOKUP($B20,'2019 Ventilation List SORT'!$A$6:$I$102,5)</f>
        <v>0</v>
      </c>
      <c r="G20" s="62">
        <f>VLOOKUP($B20,'2019 Ventilation List SORT'!$A$6:$I$102,6)</f>
        <v>0</v>
      </c>
      <c r="H20" s="67">
        <f>VLOOKUP($B20,'2019 Ventilation List SORT'!$A$6:$I$102,7)</f>
        <v>1</v>
      </c>
      <c r="I20" s="62" t="str">
        <f>VLOOKUP($B20,'2019 Ventilation List SORT'!$A$6:$I$102,8)</f>
        <v>F</v>
      </c>
      <c r="J20" s="103" t="str">
        <f>VLOOKUP($B20,'2019 Ventilation List SORT'!$A$6:$I$102,9)</f>
        <v>No</v>
      </c>
      <c r="K20" s="182">
        <f>INDEX('For CSV - 2019 SpcFuncData'!$D$5:$D$88,MATCH($A20,'For CSV - 2019 SpcFuncData'!$B$5:$B$88,0))*0.5</f>
        <v>71.430000000000007</v>
      </c>
      <c r="L20" s="182">
        <f>INDEX('For CSV - 2019 VentSpcFuncData'!$K$6:$K$101,MATCH($B20,'For CSV - 2019 VentSpcFuncData'!$B$6:$B$101,0))</f>
        <v>33.333333333333336</v>
      </c>
      <c r="M20" s="182">
        <f t="shared" si="3"/>
        <v>33.333333333333336</v>
      </c>
      <c r="N20" s="182">
        <f>INDEX('For CSV - 2019 VentSpcFuncData'!$J$6:$J$101,MATCH($B20,'For CSV - 2019 VentSpcFuncData'!$B$6:$B$101,0))</f>
        <v>15</v>
      </c>
      <c r="O20" s="182">
        <f t="shared" si="4"/>
        <v>6.9998600027999442</v>
      </c>
      <c r="P20" s="184">
        <f t="shared" si="0"/>
        <v>0.50000000000000011</v>
      </c>
      <c r="Q20" s="46" t="str">
        <f t="shared" si="1"/>
        <v>Audience Seating Area,Sports/Entertainment - Spectator areas</v>
      </c>
      <c r="R20" s="46">
        <f>INDEX('For CSV - 2019 SpcFuncData'!$AL$5:$AL$89,MATCH($A20,'For CSV - 2019 SpcFuncData'!$B$5:$B$89,0))</f>
        <v>202</v>
      </c>
      <c r="S20" s="46">
        <f>INDEX('For CSV - 2019 VentSpcFuncData'!$L$6:$L$101,MATCH($B20,'For CSV - 2019 VentSpcFuncData'!$B$6:$B$101,0))</f>
        <v>92</v>
      </c>
      <c r="T20" s="46">
        <f>MATCH($A20,'For CSV - 2019 SpcFuncData'!$B$5:$B$88,0)</f>
        <v>1</v>
      </c>
      <c r="V20" t="str">
        <f t="shared" si="2"/>
        <v>2,              92,     "Sports/Entertainment - Spectator areas"</v>
      </c>
    </row>
    <row r="21" spans="1:22" x14ac:dyDescent="0.2">
      <c r="A21" s="46" t="s">
        <v>504</v>
      </c>
      <c r="B21" s="126" t="s">
        <v>904</v>
      </c>
      <c r="C21" s="62">
        <f>VLOOKUP($B21,'2019 Ventilation List SORT'!$A$6:$I$102,2)</f>
        <v>1.07</v>
      </c>
      <c r="D21" s="62">
        <f>VLOOKUP($B21,'2019 Ventilation List SORT'!$A$6:$I$102,3)</f>
        <v>0.15</v>
      </c>
      <c r="E21" s="67">
        <f>VLOOKUP($B21,'2019 Ventilation List SORT'!$A$6:$I$102,4)</f>
        <v>0</v>
      </c>
      <c r="F21" s="67">
        <f>VLOOKUP($B21,'2019 Ventilation List SORT'!$A$6:$I$102,5)</f>
        <v>0</v>
      </c>
      <c r="G21" s="62">
        <f>VLOOKUP($B21,'2019 Ventilation List SORT'!$A$6:$I$102,6)</f>
        <v>0</v>
      </c>
      <c r="H21" s="67">
        <f>VLOOKUP($B21,'2019 Ventilation List SORT'!$A$6:$I$102,7)</f>
        <v>1</v>
      </c>
      <c r="I21" s="62" t="str">
        <f>VLOOKUP($B21,'2019 Ventilation List SORT'!$A$6:$I$102,8)</f>
        <v>F</v>
      </c>
      <c r="J21" s="103" t="str">
        <f>VLOOKUP($B21,'2019 Ventilation List SORT'!$A$6:$I$102,9)</f>
        <v>No</v>
      </c>
      <c r="K21" s="182">
        <f>INDEX('For CSV - 2019 SpcFuncData'!$D$5:$D$88,MATCH($A21,'For CSV - 2019 SpcFuncData'!$B$5:$B$88,0))*0.5</f>
        <v>71.430000000000007</v>
      </c>
      <c r="L21" s="182">
        <f>INDEX('For CSV - 2019 VentSpcFuncData'!$K$6:$K$101,MATCH($B21,'For CSV - 2019 VentSpcFuncData'!$B$6:$B$101,0))</f>
        <v>71.333333333333329</v>
      </c>
      <c r="M21" s="182">
        <f t="shared" si="3"/>
        <v>71.333333333333329</v>
      </c>
      <c r="N21" s="182">
        <f>INDEX('For CSV - 2019 VentSpcFuncData'!$J$6:$J$101,MATCH($B21,'For CSV - 2019 VentSpcFuncData'!$B$6:$B$101,0))</f>
        <v>15</v>
      </c>
      <c r="O21" s="182">
        <f t="shared" si="4"/>
        <v>14.979700405991878</v>
      </c>
      <c r="P21" s="184">
        <f t="shared" si="0"/>
        <v>1.07</v>
      </c>
      <c r="Q21" s="46" t="str">
        <f t="shared" si="1"/>
        <v>Auditorium Area,Assembly - Auditorium seating area</v>
      </c>
      <c r="R21" s="46">
        <f>INDEX('For CSV - 2019 SpcFuncData'!$AL$5:$AL$89,MATCH($A21,'For CSV - 2019 SpcFuncData'!$B$5:$B$89,0))</f>
        <v>203</v>
      </c>
      <c r="S21" s="46">
        <f>INDEX('For CSV - 2019 VentSpcFuncData'!$L$6:$L$101,MATCH($B21,'For CSV - 2019 VentSpcFuncData'!$B$6:$B$101,0))</f>
        <v>1</v>
      </c>
      <c r="T21" s="46">
        <f>MATCH($A21,'For CSV - 2019 SpcFuncData'!$B$5:$B$88,0)</f>
        <v>2</v>
      </c>
      <c r="V21" t="str">
        <f t="shared" si="2"/>
        <v>1, Spc:SpcFunc,        203,  1  ;  Auditorium Area</v>
      </c>
    </row>
    <row r="22" spans="1:22" x14ac:dyDescent="0.2">
      <c r="A22" s="46" t="s">
        <v>504</v>
      </c>
      <c r="B22" s="59" t="s">
        <v>904</v>
      </c>
      <c r="C22" s="62">
        <f>VLOOKUP($B22,'2019 Ventilation List SORT'!$A$6:$I$102,2)</f>
        <v>1.07</v>
      </c>
      <c r="D22" s="62">
        <f>VLOOKUP($B22,'2019 Ventilation List SORT'!$A$6:$I$102,3)</f>
        <v>0.15</v>
      </c>
      <c r="E22" s="67">
        <f>VLOOKUP($B22,'2019 Ventilation List SORT'!$A$6:$I$102,4)</f>
        <v>0</v>
      </c>
      <c r="F22" s="67">
        <f>VLOOKUP($B22,'2019 Ventilation List SORT'!$A$6:$I$102,5)</f>
        <v>0</v>
      </c>
      <c r="G22" s="62">
        <f>VLOOKUP($B22,'2019 Ventilation List SORT'!$A$6:$I$102,6)</f>
        <v>0</v>
      </c>
      <c r="H22" s="67">
        <f>VLOOKUP($B22,'2019 Ventilation List SORT'!$A$6:$I$102,7)</f>
        <v>1</v>
      </c>
      <c r="I22" s="62" t="str">
        <f>VLOOKUP($B22,'2019 Ventilation List SORT'!$A$6:$I$102,8)</f>
        <v>F</v>
      </c>
      <c r="J22" s="103" t="str">
        <f>VLOOKUP($B22,'2019 Ventilation List SORT'!$A$6:$I$102,9)</f>
        <v>No</v>
      </c>
      <c r="K22" s="182">
        <f>INDEX('For CSV - 2019 SpcFuncData'!$D$5:$D$88,MATCH($A22,'For CSV - 2019 SpcFuncData'!$B$5:$B$88,0))*0.5</f>
        <v>71.430000000000007</v>
      </c>
      <c r="L22" s="182">
        <f>INDEX('For CSV - 2019 VentSpcFuncData'!$K$6:$K$101,MATCH($B22,'For CSV - 2019 VentSpcFuncData'!$B$6:$B$101,0))</f>
        <v>71.333333333333329</v>
      </c>
      <c r="M22" s="182">
        <f t="shared" si="3"/>
        <v>71.333333333333329</v>
      </c>
      <c r="N22" s="182">
        <f>INDEX('For CSV - 2019 VentSpcFuncData'!$J$6:$J$101,MATCH($B22,'For CSV - 2019 VentSpcFuncData'!$B$6:$B$101,0))</f>
        <v>15</v>
      </c>
      <c r="O22" s="182">
        <f t="shared" si="4"/>
        <v>14.979700405991878</v>
      </c>
      <c r="P22" s="184">
        <f t="shared" si="0"/>
        <v>1.07</v>
      </c>
      <c r="Q22" s="46" t="str">
        <f t="shared" si="1"/>
        <v>Auditorium Area,Assembly - Auditorium seating area</v>
      </c>
      <c r="R22" s="46">
        <f>INDEX('For CSV - 2019 SpcFuncData'!$AL$5:$AL$89,MATCH($A22,'For CSV - 2019 SpcFuncData'!$B$5:$B$89,0))</f>
        <v>203</v>
      </c>
      <c r="S22" s="46">
        <f>INDEX('For CSV - 2019 VentSpcFuncData'!$L$6:$L$101,MATCH($B22,'For CSV - 2019 VentSpcFuncData'!$B$6:$B$101,0))</f>
        <v>1</v>
      </c>
      <c r="T22" s="46">
        <f>MATCH($A22,'For CSV - 2019 SpcFuncData'!$B$5:$B$88,0)</f>
        <v>2</v>
      </c>
      <c r="V22" t="str">
        <f t="shared" si="2"/>
        <v>2,              1,     "Assembly - Auditorium seating area"</v>
      </c>
    </row>
    <row r="23" spans="1:22" x14ac:dyDescent="0.2">
      <c r="A23" s="46" t="s">
        <v>504</v>
      </c>
      <c r="B23" s="59" t="s">
        <v>944</v>
      </c>
      <c r="C23" s="62">
        <f>VLOOKUP($B23,'2019 Ventilation List SORT'!$A$6:$I$102,2)</f>
        <v>0.19</v>
      </c>
      <c r="D23" s="62">
        <f>VLOOKUP($B23,'2019 Ventilation List SORT'!$A$6:$I$102,3)</f>
        <v>0.15</v>
      </c>
      <c r="E23" s="67">
        <f>VLOOKUP($B23,'2019 Ventilation List SORT'!$A$6:$I$102,4)</f>
        <v>0</v>
      </c>
      <c r="F23" s="67">
        <f>VLOOKUP($B23,'2019 Ventilation List SORT'!$A$6:$I$102,5)</f>
        <v>0</v>
      </c>
      <c r="G23" s="62">
        <f>VLOOKUP($B23,'2019 Ventilation List SORT'!$A$6:$I$102,6)</f>
        <v>0</v>
      </c>
      <c r="H23" s="67">
        <f>VLOOKUP($B23,'2019 Ventilation List SORT'!$A$6:$I$102,7)</f>
        <v>1</v>
      </c>
      <c r="I23" s="62" t="str">
        <f>VLOOKUP($B23,'2019 Ventilation List SORT'!$A$6:$I$102,8)</f>
        <v>F</v>
      </c>
      <c r="J23" s="103" t="str">
        <f>VLOOKUP($B23,'2019 Ventilation List SORT'!$A$6:$I$102,9)</f>
        <v>No</v>
      </c>
      <c r="K23" s="182">
        <f>INDEX('For CSV - 2019 SpcFuncData'!$D$5:$D$88,MATCH($A23,'For CSV - 2019 SpcFuncData'!$B$5:$B$88,0))*0.5</f>
        <v>71.430000000000007</v>
      </c>
      <c r="L23" s="182">
        <f>INDEX('For CSV - 2019 VentSpcFuncData'!$K$6:$K$101,MATCH($B23,'For CSV - 2019 VentSpcFuncData'!$B$6:$B$101,0))</f>
        <v>12.666666666666666</v>
      </c>
      <c r="M23" s="182">
        <f t="shared" si="3"/>
        <v>12.666666666666666</v>
      </c>
      <c r="N23" s="182">
        <f>INDEX('For CSV - 2019 VentSpcFuncData'!$J$6:$J$101,MATCH($B23,'For CSV - 2019 VentSpcFuncData'!$B$6:$B$101,0))</f>
        <v>15</v>
      </c>
      <c r="O23" s="182">
        <f t="shared" si="4"/>
        <v>2.6599468010639784</v>
      </c>
      <c r="P23" s="184">
        <f t="shared" si="0"/>
        <v>0.19</v>
      </c>
      <c r="Q23" s="46" t="str">
        <f t="shared" si="1"/>
        <v>Auditorium Area,Assembly - Courtrooms</v>
      </c>
      <c r="R23" s="46">
        <f>INDEX('For CSV - 2019 SpcFuncData'!$AL$5:$AL$89,MATCH($A23,'For CSV - 2019 SpcFuncData'!$B$5:$B$89,0))</f>
        <v>203</v>
      </c>
      <c r="S23" s="46">
        <f>INDEX('For CSV - 2019 VentSpcFuncData'!$L$6:$L$101,MATCH($B23,'For CSV - 2019 VentSpcFuncData'!$B$6:$B$101,0))</f>
        <v>2</v>
      </c>
      <c r="T23" s="46">
        <f>MATCH($A23,'For CSV - 2019 SpcFuncData'!$B$5:$B$88,0)</f>
        <v>2</v>
      </c>
      <c r="V23" t="str">
        <f t="shared" si="2"/>
        <v>2,              2,     "Assembly - Courtrooms"</v>
      </c>
    </row>
    <row r="24" spans="1:22" x14ac:dyDescent="0.2">
      <c r="A24" s="46" t="s">
        <v>504</v>
      </c>
      <c r="B24" s="59" t="s">
        <v>905</v>
      </c>
      <c r="C24" s="62">
        <f>VLOOKUP($B24,'2019 Ventilation List SORT'!$A$6:$I$102,2)</f>
        <v>0.19</v>
      </c>
      <c r="D24" s="62">
        <f>VLOOKUP($B24,'2019 Ventilation List SORT'!$A$6:$I$102,3)</f>
        <v>0.15</v>
      </c>
      <c r="E24" s="67">
        <f>VLOOKUP($B24,'2019 Ventilation List SORT'!$A$6:$I$102,4)</f>
        <v>0</v>
      </c>
      <c r="F24" s="67">
        <f>VLOOKUP($B24,'2019 Ventilation List SORT'!$A$6:$I$102,5)</f>
        <v>0</v>
      </c>
      <c r="G24" s="62">
        <f>VLOOKUP($B24,'2019 Ventilation List SORT'!$A$6:$I$102,6)</f>
        <v>0</v>
      </c>
      <c r="H24" s="67">
        <f>VLOOKUP($B24,'2019 Ventilation List SORT'!$A$6:$I$102,7)</f>
        <v>1</v>
      </c>
      <c r="I24" s="62" t="str">
        <f>VLOOKUP($B24,'2019 Ventilation List SORT'!$A$6:$I$102,8)</f>
        <v>F</v>
      </c>
      <c r="J24" s="103" t="str">
        <f>VLOOKUP($B24,'2019 Ventilation List SORT'!$A$6:$I$102,9)</f>
        <v>No</v>
      </c>
      <c r="K24" s="182">
        <f>INDEX('For CSV - 2019 SpcFuncData'!$D$5:$D$88,MATCH($A24,'For CSV - 2019 SpcFuncData'!$B$5:$B$88,0))*0.5</f>
        <v>71.430000000000007</v>
      </c>
      <c r="L24" s="182">
        <f>INDEX('For CSV - 2019 VentSpcFuncData'!$K$6:$K$101,MATCH($B24,'For CSV - 2019 VentSpcFuncData'!$B$6:$B$101,0))</f>
        <v>12.666666666666666</v>
      </c>
      <c r="M24" s="182">
        <f t="shared" si="3"/>
        <v>12.666666666666666</v>
      </c>
      <c r="N24" s="182">
        <f>INDEX('For CSV - 2019 VentSpcFuncData'!$J$6:$J$101,MATCH($B24,'For CSV - 2019 VentSpcFuncData'!$B$6:$B$101,0))</f>
        <v>15</v>
      </c>
      <c r="O24" s="182">
        <f t="shared" si="4"/>
        <v>2.6599468010639784</v>
      </c>
      <c r="P24" s="184">
        <f t="shared" si="0"/>
        <v>0.19</v>
      </c>
      <c r="Q24" s="46" t="str">
        <f t="shared" si="1"/>
        <v>Auditorium Area,Assembly - Legislative chambers</v>
      </c>
      <c r="R24" s="46">
        <f>INDEX('For CSV - 2019 SpcFuncData'!$AL$5:$AL$89,MATCH($A24,'For CSV - 2019 SpcFuncData'!$B$5:$B$89,0))</f>
        <v>203</v>
      </c>
      <c r="S24" s="46">
        <f>INDEX('For CSV - 2019 VentSpcFuncData'!$L$6:$L$101,MATCH($B24,'For CSV - 2019 VentSpcFuncData'!$B$6:$B$101,0))</f>
        <v>3</v>
      </c>
      <c r="T24" s="46">
        <f>MATCH($A24,'For CSV - 2019 SpcFuncData'!$B$5:$B$88,0)</f>
        <v>2</v>
      </c>
      <c r="V24" t="str">
        <f t="shared" si="2"/>
        <v>2,              3,     "Assembly - Legislative chambers"</v>
      </c>
    </row>
    <row r="25" spans="1:22" x14ac:dyDescent="0.2">
      <c r="A25" s="46" t="s">
        <v>504</v>
      </c>
      <c r="B25" s="59" t="s">
        <v>803</v>
      </c>
      <c r="C25" s="62">
        <f>VLOOKUP($B25,'2019 Ventilation List SORT'!$A$6:$I$102,2)</f>
        <v>0</v>
      </c>
      <c r="D25" s="62">
        <f>VLOOKUP($B25,'2019 Ventilation List SORT'!$A$6:$I$102,3)</f>
        <v>0</v>
      </c>
      <c r="E25" s="67">
        <f>VLOOKUP($B25,'2019 Ventilation List SORT'!$A$6:$I$102,4)</f>
        <v>0</v>
      </c>
      <c r="F25" s="67">
        <f>VLOOKUP($B25,'2019 Ventilation List SORT'!$A$6:$I$102,5)</f>
        <v>0</v>
      </c>
      <c r="G25" s="62">
        <f>VLOOKUP($B25,'2019 Ventilation List SORT'!$A$6:$I$102,6)</f>
        <v>0.5</v>
      </c>
      <c r="H25" s="67">
        <f>VLOOKUP($B25,'2019 Ventilation List SORT'!$A$6:$I$102,7)</f>
        <v>1</v>
      </c>
      <c r="I25" s="62" t="str">
        <f>VLOOKUP($B25,'2019 Ventilation List SORT'!$A$6:$I$102,8)</f>
        <v>Exh. Note B</v>
      </c>
      <c r="J25" s="103" t="str">
        <f>VLOOKUP($B25,'2019 Ventilation List SORT'!$A$6:$I$102,9)</f>
        <v>No</v>
      </c>
      <c r="K25" s="182">
        <f>INDEX('For CSV - 2019 SpcFuncData'!$D$5:$D$88,MATCH($A25,'For CSV - 2019 SpcFuncData'!$B$5:$B$88,0))*0.5</f>
        <v>71.430000000000007</v>
      </c>
      <c r="L25" s="182">
        <f>INDEX('For CSV - 2019 VentSpcFuncData'!$K$6:$K$101,MATCH($B25,'For CSV - 2019 VentSpcFuncData'!$B$6:$B$101,0))</f>
        <v>0</v>
      </c>
      <c r="M25" s="182">
        <f t="shared" si="3"/>
        <v>71.430000000000007</v>
      </c>
      <c r="N25" s="182">
        <f>INDEX('For CSV - 2019 VentSpcFuncData'!$J$6:$J$101,MATCH($B25,'For CSV - 2019 VentSpcFuncData'!$B$6:$B$101,0))</f>
        <v>0</v>
      </c>
      <c r="O25" s="182">
        <f t="shared" si="4"/>
        <v>0</v>
      </c>
      <c r="P25" s="184">
        <f t="shared" si="0"/>
        <v>0</v>
      </c>
      <c r="Q25" s="46" t="str">
        <f t="shared" si="1"/>
        <v>Auditorium Area,Exhaust - Arenas</v>
      </c>
      <c r="R25" s="46">
        <f>INDEX('For CSV - 2019 SpcFuncData'!$AL$5:$AL$89,MATCH($A25,'For CSV - 2019 SpcFuncData'!$B$5:$B$89,0))</f>
        <v>203</v>
      </c>
      <c r="S25" s="46">
        <f>INDEX('For CSV - 2019 VentSpcFuncData'!$L$6:$L$101,MATCH($B25,'For CSV - 2019 VentSpcFuncData'!$B$6:$B$101,0))</f>
        <v>25</v>
      </c>
      <c r="T25" s="46">
        <f>MATCH($A25,'For CSV - 2019 SpcFuncData'!$B$5:$B$88,0)</f>
        <v>2</v>
      </c>
      <c r="V25" t="str">
        <f t="shared" si="2"/>
        <v>2,              25,     "Exhaust - Arenas"</v>
      </c>
    </row>
    <row r="26" spans="1:22" x14ac:dyDescent="0.2">
      <c r="A26" s="46" t="s">
        <v>504</v>
      </c>
      <c r="B26" s="59" t="s">
        <v>796</v>
      </c>
      <c r="C26" s="62">
        <f>VLOOKUP($B26,'2019 Ventilation List SORT'!$A$6:$I$102,2)</f>
        <v>0.15</v>
      </c>
      <c r="D26" s="62">
        <f>VLOOKUP($B26,'2019 Ventilation List SORT'!$A$6:$I$102,3)</f>
        <v>0.15</v>
      </c>
      <c r="E26" s="67">
        <f>VLOOKUP($B26,'2019 Ventilation List SORT'!$A$6:$I$102,4)</f>
        <v>0</v>
      </c>
      <c r="F26" s="67">
        <f>VLOOKUP($B26,'2019 Ventilation List SORT'!$A$6:$I$102,5)</f>
        <v>0</v>
      </c>
      <c r="G26" s="62">
        <f>VLOOKUP($B26,'2019 Ventilation List SORT'!$A$6:$I$102,6)</f>
        <v>0</v>
      </c>
      <c r="H26" s="67">
        <f>VLOOKUP($B26,'2019 Ventilation List SORT'!$A$6:$I$102,7)</f>
        <v>2</v>
      </c>
      <c r="I26" s="62" t="str">
        <f>VLOOKUP($B26,'2019 Ventilation List SORT'!$A$6:$I$102,8)</f>
        <v/>
      </c>
      <c r="J26" s="103" t="str">
        <f>VLOOKUP($B26,'2019 Ventilation List SORT'!$A$6:$I$102,9)</f>
        <v>No</v>
      </c>
      <c r="K26" s="182">
        <f>INDEX('For CSV - 2019 SpcFuncData'!$D$5:$D$88,MATCH($A26,'For CSV - 2019 SpcFuncData'!$B$5:$B$88,0))*0.5</f>
        <v>71.430000000000007</v>
      </c>
      <c r="L26" s="182">
        <f>INDEX('For CSV - 2019 VentSpcFuncData'!$K$6:$K$101,MATCH($B26,'For CSV - 2019 VentSpcFuncData'!$B$6:$B$101,0))</f>
        <v>0</v>
      </c>
      <c r="M26" s="182">
        <f t="shared" si="3"/>
        <v>71.430000000000007</v>
      </c>
      <c r="N26" s="182">
        <f>INDEX('For CSV - 2019 VentSpcFuncData'!$J$6:$J$101,MATCH($B26,'For CSV - 2019 VentSpcFuncData'!$B$6:$B$101,0))</f>
        <v>15</v>
      </c>
      <c r="O26" s="182">
        <f t="shared" si="4"/>
        <v>15</v>
      </c>
      <c r="P26" s="184">
        <f t="shared" si="0"/>
        <v>1.07145</v>
      </c>
      <c r="Q26" s="46" t="str">
        <f t="shared" si="1"/>
        <v>Auditorium Area,Misc - All others</v>
      </c>
      <c r="R26" s="46">
        <f>INDEX('For CSV - 2019 SpcFuncData'!$AL$5:$AL$89,MATCH($A26,'For CSV - 2019 SpcFuncData'!$B$5:$B$89,0))</f>
        <v>203</v>
      </c>
      <c r="S26" s="46">
        <f>INDEX('For CSV - 2019 VentSpcFuncData'!$L$6:$L$101,MATCH($B26,'For CSV - 2019 VentSpcFuncData'!$B$6:$B$101,0))</f>
        <v>58</v>
      </c>
      <c r="T26" s="46">
        <f>MATCH($A26,'For CSV - 2019 SpcFuncData'!$B$5:$B$88,0)</f>
        <v>2</v>
      </c>
      <c r="V26" t="str">
        <f t="shared" si="2"/>
        <v>2,              58,     "Misc - All others"</v>
      </c>
    </row>
    <row r="27" spans="1:22" x14ac:dyDescent="0.2">
      <c r="A27" s="46" t="s">
        <v>549</v>
      </c>
      <c r="B27" s="126" t="s">
        <v>804</v>
      </c>
      <c r="C27" s="62">
        <f>VLOOKUP($B27,'2019 Ventilation List SORT'!$A$6:$I$102,2)</f>
        <v>0</v>
      </c>
      <c r="D27" s="62">
        <f>VLOOKUP($B27,'2019 Ventilation List SORT'!$A$6:$I$102,3)</f>
        <v>0</v>
      </c>
      <c r="E27" s="67">
        <f>VLOOKUP($B27,'2019 Ventilation List SORT'!$A$6:$I$102,4)</f>
        <v>0</v>
      </c>
      <c r="F27" s="67">
        <f>VLOOKUP($B27,'2019 Ventilation List SORT'!$A$6:$I$102,5)</f>
        <v>0</v>
      </c>
      <c r="G27" s="62">
        <f>VLOOKUP($B27,'2019 Ventilation List SORT'!$A$6:$I$102,6)</f>
        <v>1.5</v>
      </c>
      <c r="H27" s="67">
        <f>VLOOKUP($B27,'2019 Ventilation List SORT'!$A$6:$I$102,7)</f>
        <v>2</v>
      </c>
      <c r="I27" s="62" t="str">
        <f>VLOOKUP($B27,'2019 Ventilation List SORT'!$A$6:$I$102,8)</f>
        <v>Exh. Note A</v>
      </c>
      <c r="J27" s="103" t="str">
        <f>VLOOKUP($B27,'2019 Ventilation List SORT'!$A$6:$I$102,9)</f>
        <v>No</v>
      </c>
      <c r="K27" s="182">
        <f>INDEX('For CSV - 2019 SpcFuncData'!$D$5:$D$88,MATCH($A27,'For CSV - 2019 SpcFuncData'!$B$5:$B$88,0))*0.5</f>
        <v>5</v>
      </c>
      <c r="L27" s="182">
        <f>INDEX('For CSV - 2019 VentSpcFuncData'!$K$6:$K$101,MATCH($B27,'For CSV - 2019 VentSpcFuncData'!$B$6:$B$101,0))</f>
        <v>0</v>
      </c>
      <c r="M27" s="182">
        <f t="shared" si="3"/>
        <v>5</v>
      </c>
      <c r="N27" s="182">
        <f>INDEX('For CSV - 2019 VentSpcFuncData'!$J$6:$J$101,MATCH($B27,'For CSV - 2019 VentSpcFuncData'!$B$6:$B$101,0))</f>
        <v>0</v>
      </c>
      <c r="O27" s="182">
        <f t="shared" si="4"/>
        <v>0</v>
      </c>
      <c r="P27" s="184">
        <f t="shared" si="0"/>
        <v>0</v>
      </c>
      <c r="Q27" s="46" t="str">
        <f t="shared" si="1"/>
        <v>Auto Repair / Maintenance Area,Exhaust - Auto repair rooms</v>
      </c>
      <c r="R27" s="46">
        <f>INDEX('For CSV - 2019 SpcFuncData'!$AL$5:$AL$89,MATCH($A27,'For CSV - 2019 SpcFuncData'!$B$5:$B$89,0))</f>
        <v>204</v>
      </c>
      <c r="S27" s="46">
        <f>INDEX('For CSV - 2019 VentSpcFuncData'!$L$6:$L$101,MATCH($B27,'For CSV - 2019 VentSpcFuncData'!$B$6:$B$101,0))</f>
        <v>26</v>
      </c>
      <c r="T27" s="46">
        <f>MATCH($A27,'For CSV - 2019 SpcFuncData'!$B$5:$B$88,0)</f>
        <v>3</v>
      </c>
      <c r="V27" t="str">
        <f t="shared" si="2"/>
        <v>1, Spc:SpcFunc,        204,  26  ;  Auto Repair / Maintenance Area</v>
      </c>
    </row>
    <row r="28" spans="1:22" x14ac:dyDescent="0.2">
      <c r="A28" s="46" t="s">
        <v>549</v>
      </c>
      <c r="B28" s="59" t="s">
        <v>804</v>
      </c>
      <c r="C28" s="62">
        <f>VLOOKUP($B28,'2019 Ventilation List SORT'!$A$6:$I$102,2)</f>
        <v>0</v>
      </c>
      <c r="D28" s="62">
        <f>VLOOKUP($B28,'2019 Ventilation List SORT'!$A$6:$I$102,3)</f>
        <v>0</v>
      </c>
      <c r="E28" s="67">
        <f>VLOOKUP($B28,'2019 Ventilation List SORT'!$A$6:$I$102,4)</f>
        <v>0</v>
      </c>
      <c r="F28" s="67">
        <f>VLOOKUP($B28,'2019 Ventilation List SORT'!$A$6:$I$102,5)</f>
        <v>0</v>
      </c>
      <c r="G28" s="62">
        <f>VLOOKUP($B28,'2019 Ventilation List SORT'!$A$6:$I$102,6)</f>
        <v>1.5</v>
      </c>
      <c r="H28" s="67">
        <f>VLOOKUP($B28,'2019 Ventilation List SORT'!$A$6:$I$102,7)</f>
        <v>2</v>
      </c>
      <c r="I28" s="62" t="str">
        <f>VLOOKUP($B28,'2019 Ventilation List SORT'!$A$6:$I$102,8)</f>
        <v>Exh. Note A</v>
      </c>
      <c r="J28" s="103" t="str">
        <f>VLOOKUP($B28,'2019 Ventilation List SORT'!$A$6:$I$102,9)</f>
        <v>No</v>
      </c>
      <c r="K28" s="182">
        <f>INDEX('For CSV - 2019 SpcFuncData'!$D$5:$D$88,MATCH($A28,'For CSV - 2019 SpcFuncData'!$B$5:$B$88,0))*0.5</f>
        <v>5</v>
      </c>
      <c r="L28" s="182">
        <f>INDEX('For CSV - 2019 VentSpcFuncData'!$K$6:$K$101,MATCH($B28,'For CSV - 2019 VentSpcFuncData'!$B$6:$B$101,0))</f>
        <v>0</v>
      </c>
      <c r="M28" s="182">
        <f t="shared" si="3"/>
        <v>5</v>
      </c>
      <c r="N28" s="182">
        <f>INDEX('For CSV - 2019 VentSpcFuncData'!$J$6:$J$101,MATCH($B28,'For CSV - 2019 VentSpcFuncData'!$B$6:$B$101,0))</f>
        <v>0</v>
      </c>
      <c r="O28" s="182">
        <f t="shared" si="4"/>
        <v>0</v>
      </c>
      <c r="P28" s="184">
        <f t="shared" si="0"/>
        <v>0</v>
      </c>
      <c r="Q28" s="46" t="str">
        <f t="shared" si="1"/>
        <v>Auto Repair / Maintenance Area,Exhaust - Auto repair rooms</v>
      </c>
      <c r="R28" s="46">
        <f>INDEX('For CSV - 2019 SpcFuncData'!$AL$5:$AL$89,MATCH($A28,'For CSV - 2019 SpcFuncData'!$B$5:$B$89,0))</f>
        <v>204</v>
      </c>
      <c r="S28" s="46">
        <f>INDEX('For CSV - 2019 VentSpcFuncData'!$L$6:$L$101,MATCH($B28,'For CSV - 2019 VentSpcFuncData'!$B$6:$B$101,0))</f>
        <v>26</v>
      </c>
      <c r="T28" s="46">
        <f>MATCH($A28,'For CSV - 2019 SpcFuncData'!$B$5:$B$88,0)</f>
        <v>3</v>
      </c>
      <c r="V28" t="str">
        <f t="shared" si="2"/>
        <v>2,              26,     "Exhaust - Auto repair rooms"</v>
      </c>
    </row>
    <row r="29" spans="1:22" x14ac:dyDescent="0.2">
      <c r="A29" s="46" t="s">
        <v>29</v>
      </c>
      <c r="B29" s="126" t="s">
        <v>799</v>
      </c>
      <c r="C29" s="62">
        <f>VLOOKUP($B29,'2019 Ventilation List SORT'!$A$6:$I$102,2)</f>
        <v>0.4</v>
      </c>
      <c r="D29" s="62">
        <f>VLOOKUP($B29,'2019 Ventilation List SORT'!$A$6:$I$102,3)</f>
        <v>0.4</v>
      </c>
      <c r="E29" s="67">
        <f>VLOOKUP($B29,'2019 Ventilation List SORT'!$A$6:$I$102,4)</f>
        <v>0</v>
      </c>
      <c r="F29" s="67">
        <f>VLOOKUP($B29,'2019 Ventilation List SORT'!$A$6:$I$102,5)</f>
        <v>0</v>
      </c>
      <c r="G29" s="62">
        <f>VLOOKUP($B29,'2019 Ventilation List SORT'!$A$6:$I$102,6)</f>
        <v>0.6</v>
      </c>
      <c r="H29" s="67">
        <f>VLOOKUP($B29,'2019 Ventilation List SORT'!$A$6:$I$102,7)</f>
        <v>2</v>
      </c>
      <c r="I29" s="62" t="str">
        <f>VLOOKUP($B29,'2019 Ventilation List SORT'!$A$6:$I$102,8)</f>
        <v/>
      </c>
      <c r="J29" s="103" t="str">
        <f>VLOOKUP($B29,'2019 Ventilation List SORT'!$A$6:$I$102,9)</f>
        <v>No</v>
      </c>
      <c r="K29" s="182">
        <f>INDEX('For CSV - 2019 SpcFuncData'!$D$5:$D$88,MATCH($A29,'For CSV - 2019 SpcFuncData'!$B$5:$B$88,0))*0.5</f>
        <v>5</v>
      </c>
      <c r="L29" s="182">
        <f>INDEX('For CSV - 2019 VentSpcFuncData'!$K$6:$K$101,MATCH($B29,'For CSV - 2019 VentSpcFuncData'!$B$6:$B$101,0))</f>
        <v>0</v>
      </c>
      <c r="M29" s="182">
        <f t="shared" si="3"/>
        <v>5</v>
      </c>
      <c r="N29" s="182">
        <f>INDEX('For CSV - 2019 VentSpcFuncData'!$J$6:$J$101,MATCH($B29,'For CSV - 2019 VentSpcFuncData'!$B$6:$B$101,0))</f>
        <v>15</v>
      </c>
      <c r="O29" s="182">
        <f t="shared" si="4"/>
        <v>15</v>
      </c>
      <c r="P29" s="184">
        <f t="shared" si="0"/>
        <v>7.4999999999999997E-2</v>
      </c>
      <c r="Q29" s="46" t="str">
        <f t="shared" si="1"/>
        <v>Beauty Salon Area,Retail - Beauty and nail salons</v>
      </c>
      <c r="R29" s="46">
        <f>INDEX('For CSV - 2019 SpcFuncData'!$AL$5:$AL$89,MATCH($A29,'For CSV - 2019 SpcFuncData'!$B$5:$B$89,0))</f>
        <v>205</v>
      </c>
      <c r="S29" s="46">
        <f>INDEX('For CSV - 2019 VentSpcFuncData'!$L$6:$L$101,MATCH($B29,'For CSV - 2019 VentSpcFuncData'!$B$6:$B$101,0))</f>
        <v>79</v>
      </c>
      <c r="T29" s="46">
        <f>MATCH($A29,'For CSV - 2019 SpcFuncData'!$B$5:$B$88,0)</f>
        <v>4</v>
      </c>
      <c r="V29" t="str">
        <f t="shared" si="2"/>
        <v>1, Spc:SpcFunc,        205,  79  ;  Beauty Salon Area</v>
      </c>
    </row>
    <row r="30" spans="1:22" x14ac:dyDescent="0.2">
      <c r="A30" s="46" t="s">
        <v>29</v>
      </c>
      <c r="B30" s="59" t="s">
        <v>798</v>
      </c>
      <c r="C30" s="62">
        <f>VLOOKUP($B30,'2019 Ventilation List SORT'!$A$6:$I$102,2)</f>
        <v>0.4</v>
      </c>
      <c r="D30" s="62">
        <f>VLOOKUP($B30,'2019 Ventilation List SORT'!$A$6:$I$102,3)</f>
        <v>0.4</v>
      </c>
      <c r="E30" s="67">
        <f>VLOOKUP($B30,'2019 Ventilation List SORT'!$A$6:$I$102,4)</f>
        <v>0</v>
      </c>
      <c r="F30" s="67">
        <f>VLOOKUP($B30,'2019 Ventilation List SORT'!$A$6:$I$102,5)</f>
        <v>0</v>
      </c>
      <c r="G30" s="62">
        <f>VLOOKUP($B30,'2019 Ventilation List SORT'!$A$6:$I$102,6)</f>
        <v>0.5</v>
      </c>
      <c r="H30" s="67">
        <f>VLOOKUP($B30,'2019 Ventilation List SORT'!$A$6:$I$102,7)</f>
        <v>2</v>
      </c>
      <c r="I30" s="62" t="str">
        <f>VLOOKUP($B30,'2019 Ventilation List SORT'!$A$6:$I$102,8)</f>
        <v>F</v>
      </c>
      <c r="J30" s="103" t="str">
        <f>VLOOKUP($B30,'2019 Ventilation List SORT'!$A$6:$I$102,9)</f>
        <v>No</v>
      </c>
      <c r="K30" s="182">
        <f>INDEX('For CSV - 2019 SpcFuncData'!$D$5:$D$88,MATCH($A30,'For CSV - 2019 SpcFuncData'!$B$5:$B$88,0))*0.5</f>
        <v>5</v>
      </c>
      <c r="L30" s="182">
        <f>INDEX('For CSV - 2019 VentSpcFuncData'!$K$6:$K$101,MATCH($B30,'For CSV - 2019 VentSpcFuncData'!$B$6:$B$101,0))</f>
        <v>0</v>
      </c>
      <c r="M30" s="182">
        <f t="shared" si="3"/>
        <v>5</v>
      </c>
      <c r="N30" s="182">
        <f>INDEX('For CSV - 2019 VentSpcFuncData'!$J$6:$J$101,MATCH($B30,'For CSV - 2019 VentSpcFuncData'!$B$6:$B$101,0))</f>
        <v>15</v>
      </c>
      <c r="O30" s="182">
        <f t="shared" si="4"/>
        <v>15</v>
      </c>
      <c r="P30" s="184">
        <f t="shared" si="0"/>
        <v>7.4999999999999997E-2</v>
      </c>
      <c r="Q30" s="46" t="str">
        <f t="shared" si="1"/>
        <v>Beauty Salon Area,Retail - Barbershop</v>
      </c>
      <c r="R30" s="46">
        <f>INDEX('For CSV - 2019 SpcFuncData'!$AL$5:$AL$89,MATCH($A30,'For CSV - 2019 SpcFuncData'!$B$5:$B$89,0))</f>
        <v>205</v>
      </c>
      <c r="S30" s="46">
        <f>INDEX('For CSV - 2019 VentSpcFuncData'!$L$6:$L$101,MATCH($B30,'For CSV - 2019 VentSpcFuncData'!$B$6:$B$101,0))</f>
        <v>78</v>
      </c>
      <c r="T30" s="46">
        <f>MATCH($A30,'For CSV - 2019 SpcFuncData'!$B$5:$B$88,0)</f>
        <v>4</v>
      </c>
      <c r="V30" t="str">
        <f t="shared" si="2"/>
        <v>2,              78,     "Retail - Barbershop"</v>
      </c>
    </row>
    <row r="31" spans="1:22" x14ac:dyDescent="0.2">
      <c r="A31" s="46" t="s">
        <v>29</v>
      </c>
      <c r="B31" s="59" t="s">
        <v>799</v>
      </c>
      <c r="C31" s="62">
        <f>VLOOKUP($B31,'2019 Ventilation List SORT'!$A$6:$I$102,2)</f>
        <v>0.4</v>
      </c>
      <c r="D31" s="62">
        <f>VLOOKUP($B31,'2019 Ventilation List SORT'!$A$6:$I$102,3)</f>
        <v>0.4</v>
      </c>
      <c r="E31" s="67">
        <f>VLOOKUP($B31,'2019 Ventilation List SORT'!$A$6:$I$102,4)</f>
        <v>0</v>
      </c>
      <c r="F31" s="67">
        <f>VLOOKUP($B31,'2019 Ventilation List SORT'!$A$6:$I$102,5)</f>
        <v>0</v>
      </c>
      <c r="G31" s="62">
        <f>VLOOKUP($B31,'2019 Ventilation List SORT'!$A$6:$I$102,6)</f>
        <v>0.6</v>
      </c>
      <c r="H31" s="67">
        <f>VLOOKUP($B31,'2019 Ventilation List SORT'!$A$6:$I$102,7)</f>
        <v>2</v>
      </c>
      <c r="I31" s="62" t="str">
        <f>VLOOKUP($B31,'2019 Ventilation List SORT'!$A$6:$I$102,8)</f>
        <v/>
      </c>
      <c r="J31" s="103" t="str">
        <f>VLOOKUP($B31,'2019 Ventilation List SORT'!$A$6:$I$102,9)</f>
        <v>No</v>
      </c>
      <c r="K31" s="182">
        <f>INDEX('For CSV - 2019 SpcFuncData'!$D$5:$D$88,MATCH($A31,'For CSV - 2019 SpcFuncData'!$B$5:$B$88,0))*0.5</f>
        <v>5</v>
      </c>
      <c r="L31" s="182">
        <f>INDEX('For CSV - 2019 VentSpcFuncData'!$K$6:$K$101,MATCH($B31,'For CSV - 2019 VentSpcFuncData'!$B$6:$B$101,0))</f>
        <v>0</v>
      </c>
      <c r="M31" s="182">
        <f t="shared" si="3"/>
        <v>5</v>
      </c>
      <c r="N31" s="182">
        <f>INDEX('For CSV - 2019 VentSpcFuncData'!$J$6:$J$101,MATCH($B31,'For CSV - 2019 VentSpcFuncData'!$B$6:$B$101,0))</f>
        <v>15</v>
      </c>
      <c r="O31" s="182">
        <f t="shared" si="4"/>
        <v>15</v>
      </c>
      <c r="P31" s="184">
        <f t="shared" si="0"/>
        <v>7.4999999999999997E-2</v>
      </c>
      <c r="Q31" s="46" t="str">
        <f t="shared" si="1"/>
        <v>Beauty Salon Area,Retail - Beauty and nail salons</v>
      </c>
      <c r="R31" s="46">
        <f>INDEX('For CSV - 2019 SpcFuncData'!$AL$5:$AL$89,MATCH($A31,'For CSV - 2019 SpcFuncData'!$B$5:$B$89,0))</f>
        <v>205</v>
      </c>
      <c r="S31" s="46">
        <f>INDEX('For CSV - 2019 VentSpcFuncData'!$L$6:$L$101,MATCH($B31,'For CSV - 2019 VentSpcFuncData'!$B$6:$B$101,0))</f>
        <v>79</v>
      </c>
      <c r="T31" s="46">
        <f>MATCH($A31,'For CSV - 2019 SpcFuncData'!$B$5:$B$88,0)</f>
        <v>4</v>
      </c>
      <c r="V31" t="str">
        <f t="shared" si="2"/>
        <v>2,              79,     "Retail - Beauty and nail salons"</v>
      </c>
    </row>
    <row r="32" spans="1:22" x14ac:dyDescent="0.2">
      <c r="A32" s="46" t="s">
        <v>505</v>
      </c>
      <c r="B32" s="126" t="s">
        <v>905</v>
      </c>
      <c r="C32" s="62">
        <f>VLOOKUP($B32,'2019 Ventilation List SORT'!$A$6:$I$102,2)</f>
        <v>0.19</v>
      </c>
      <c r="D32" s="62">
        <f>VLOOKUP($B32,'2019 Ventilation List SORT'!$A$6:$I$102,3)</f>
        <v>0.15</v>
      </c>
      <c r="E32" s="67">
        <f>VLOOKUP($B32,'2019 Ventilation List SORT'!$A$6:$I$102,4)</f>
        <v>0</v>
      </c>
      <c r="F32" s="67">
        <f>VLOOKUP($B32,'2019 Ventilation List SORT'!$A$6:$I$102,5)</f>
        <v>0</v>
      </c>
      <c r="G32" s="62">
        <f>VLOOKUP($B32,'2019 Ventilation List SORT'!$A$6:$I$102,6)</f>
        <v>0</v>
      </c>
      <c r="H32" s="67">
        <f>VLOOKUP($B32,'2019 Ventilation List SORT'!$A$6:$I$102,7)</f>
        <v>1</v>
      </c>
      <c r="I32" s="62" t="str">
        <f>VLOOKUP($B32,'2019 Ventilation List SORT'!$A$6:$I$102,8)</f>
        <v>F</v>
      </c>
      <c r="J32" s="103" t="str">
        <f>VLOOKUP($B32,'2019 Ventilation List SORT'!$A$6:$I$102,9)</f>
        <v>No</v>
      </c>
      <c r="K32" s="182">
        <f>INDEX('For CSV - 2019 SpcFuncData'!$D$5:$D$88,MATCH($A32,'For CSV - 2019 SpcFuncData'!$B$5:$B$88,0))*0.5</f>
        <v>33.335000000000001</v>
      </c>
      <c r="L32" s="182">
        <f>INDEX('For CSV - 2019 VentSpcFuncData'!$K$6:$K$101,MATCH($B32,'For CSV - 2019 VentSpcFuncData'!$B$6:$B$101,0))</f>
        <v>12.666666666666666</v>
      </c>
      <c r="M32" s="182">
        <f t="shared" si="3"/>
        <v>12.666666666666666</v>
      </c>
      <c r="N32" s="182">
        <f>INDEX('For CSV - 2019 VentSpcFuncData'!$J$6:$J$101,MATCH($B32,'For CSV - 2019 VentSpcFuncData'!$B$6:$B$101,0))</f>
        <v>15</v>
      </c>
      <c r="O32" s="182">
        <f t="shared" si="4"/>
        <v>5.6997150142492874</v>
      </c>
      <c r="P32" s="184">
        <f t="shared" si="0"/>
        <v>0.19</v>
      </c>
      <c r="Q32" s="46" t="str">
        <f t="shared" si="1"/>
        <v>Civic Meeting Place Area,Assembly - Legislative chambers</v>
      </c>
      <c r="R32" s="46">
        <f>INDEX('For CSV - 2019 SpcFuncData'!$AL$5:$AL$89,MATCH($A32,'For CSV - 2019 SpcFuncData'!$B$5:$B$89,0))</f>
        <v>206</v>
      </c>
      <c r="S32" s="46">
        <f>INDEX('For CSV - 2019 VentSpcFuncData'!$L$6:$L$101,MATCH($B32,'For CSV - 2019 VentSpcFuncData'!$B$6:$B$101,0))</f>
        <v>3</v>
      </c>
      <c r="T32" s="46">
        <f>MATCH($A32,'For CSV - 2019 SpcFuncData'!$B$5:$B$88,0)</f>
        <v>5</v>
      </c>
      <c r="V32" t="str">
        <f t="shared" si="2"/>
        <v>1, Spc:SpcFunc,        206,  3  ;  Civic Meeting Place Area</v>
      </c>
    </row>
    <row r="33" spans="1:22" x14ac:dyDescent="0.2">
      <c r="A33" s="46" t="s">
        <v>505</v>
      </c>
      <c r="B33" s="59" t="s">
        <v>904</v>
      </c>
      <c r="C33" s="62">
        <f>VLOOKUP($B33,'2019 Ventilation List SORT'!$A$6:$I$102,2)</f>
        <v>1.07</v>
      </c>
      <c r="D33" s="62">
        <f>VLOOKUP($B33,'2019 Ventilation List SORT'!$A$6:$I$102,3)</f>
        <v>0.15</v>
      </c>
      <c r="E33" s="67">
        <f>VLOOKUP($B33,'2019 Ventilation List SORT'!$A$6:$I$102,4)</f>
        <v>0</v>
      </c>
      <c r="F33" s="67">
        <f>VLOOKUP($B33,'2019 Ventilation List SORT'!$A$6:$I$102,5)</f>
        <v>0</v>
      </c>
      <c r="G33" s="62">
        <f>VLOOKUP($B33,'2019 Ventilation List SORT'!$A$6:$I$102,6)</f>
        <v>0</v>
      </c>
      <c r="H33" s="67">
        <f>VLOOKUP($B33,'2019 Ventilation List SORT'!$A$6:$I$102,7)</f>
        <v>1</v>
      </c>
      <c r="I33" s="62" t="str">
        <f>VLOOKUP($B33,'2019 Ventilation List SORT'!$A$6:$I$102,8)</f>
        <v>F</v>
      </c>
      <c r="J33" s="103" t="str">
        <f>VLOOKUP($B33,'2019 Ventilation List SORT'!$A$6:$I$102,9)</f>
        <v>No</v>
      </c>
      <c r="K33" s="182">
        <f>INDEX('For CSV - 2019 SpcFuncData'!$D$5:$D$88,MATCH($A33,'For CSV - 2019 SpcFuncData'!$B$5:$B$88,0))*0.5</f>
        <v>33.335000000000001</v>
      </c>
      <c r="L33" s="182">
        <f>INDEX('For CSV - 2019 VentSpcFuncData'!$K$6:$K$101,MATCH($B33,'For CSV - 2019 VentSpcFuncData'!$B$6:$B$101,0))</f>
        <v>71.333333333333329</v>
      </c>
      <c r="M33" s="182">
        <f t="shared" si="3"/>
        <v>71.333333333333329</v>
      </c>
      <c r="N33" s="182">
        <f>INDEX('For CSV - 2019 VentSpcFuncData'!$J$6:$J$101,MATCH($B33,'For CSV - 2019 VentSpcFuncData'!$B$6:$B$101,0))</f>
        <v>15</v>
      </c>
      <c r="O33" s="182">
        <f t="shared" si="4"/>
        <v>15</v>
      </c>
      <c r="P33" s="184">
        <f t="shared" si="0"/>
        <v>0.50002500000000005</v>
      </c>
      <c r="Q33" s="46" t="str">
        <f t="shared" si="1"/>
        <v>Civic Meeting Place Area,Assembly - Auditorium seating area</v>
      </c>
      <c r="R33" s="46">
        <f>INDEX('For CSV - 2019 SpcFuncData'!$AL$5:$AL$89,MATCH($A33,'For CSV - 2019 SpcFuncData'!$B$5:$B$89,0))</f>
        <v>206</v>
      </c>
      <c r="S33" s="46">
        <f>INDEX('For CSV - 2019 VentSpcFuncData'!$L$6:$L$101,MATCH($B33,'For CSV - 2019 VentSpcFuncData'!$B$6:$B$101,0))</f>
        <v>1</v>
      </c>
      <c r="T33" s="46">
        <f>MATCH($A33,'For CSV - 2019 SpcFuncData'!$B$5:$B$88,0)</f>
        <v>5</v>
      </c>
      <c r="V33" t="str">
        <f t="shared" si="2"/>
        <v>2,              1,     "Assembly - Auditorium seating area"</v>
      </c>
    </row>
    <row r="34" spans="1:22" x14ac:dyDescent="0.2">
      <c r="A34" s="46" t="s">
        <v>505</v>
      </c>
      <c r="B34" s="59" t="s">
        <v>944</v>
      </c>
      <c r="C34" s="62">
        <f>VLOOKUP($B34,'2019 Ventilation List SORT'!$A$6:$I$102,2)</f>
        <v>0.19</v>
      </c>
      <c r="D34" s="62">
        <f>VLOOKUP($B34,'2019 Ventilation List SORT'!$A$6:$I$102,3)</f>
        <v>0.15</v>
      </c>
      <c r="E34" s="67">
        <f>VLOOKUP($B34,'2019 Ventilation List SORT'!$A$6:$I$102,4)</f>
        <v>0</v>
      </c>
      <c r="F34" s="67">
        <f>VLOOKUP($B34,'2019 Ventilation List SORT'!$A$6:$I$102,5)</f>
        <v>0</v>
      </c>
      <c r="G34" s="62">
        <f>VLOOKUP($B34,'2019 Ventilation List SORT'!$A$6:$I$102,6)</f>
        <v>0</v>
      </c>
      <c r="H34" s="67">
        <f>VLOOKUP($B34,'2019 Ventilation List SORT'!$A$6:$I$102,7)</f>
        <v>1</v>
      </c>
      <c r="I34" s="62" t="str">
        <f>VLOOKUP($B34,'2019 Ventilation List SORT'!$A$6:$I$102,8)</f>
        <v>F</v>
      </c>
      <c r="J34" s="103" t="str">
        <f>VLOOKUP($B34,'2019 Ventilation List SORT'!$A$6:$I$102,9)</f>
        <v>No</v>
      </c>
      <c r="K34" s="182">
        <f>INDEX('For CSV - 2019 SpcFuncData'!$D$5:$D$88,MATCH($A34,'For CSV - 2019 SpcFuncData'!$B$5:$B$88,0))*0.5</f>
        <v>33.335000000000001</v>
      </c>
      <c r="L34" s="182">
        <f>INDEX('For CSV - 2019 VentSpcFuncData'!$K$6:$K$101,MATCH($B34,'For CSV - 2019 VentSpcFuncData'!$B$6:$B$101,0))</f>
        <v>12.666666666666666</v>
      </c>
      <c r="M34" s="182">
        <f t="shared" si="3"/>
        <v>12.666666666666666</v>
      </c>
      <c r="N34" s="182">
        <f>INDEX('For CSV - 2019 VentSpcFuncData'!$J$6:$J$101,MATCH($B34,'For CSV - 2019 VentSpcFuncData'!$B$6:$B$101,0))</f>
        <v>15</v>
      </c>
      <c r="O34" s="182">
        <f t="shared" si="4"/>
        <v>5.6997150142492874</v>
      </c>
      <c r="P34" s="184">
        <f t="shared" si="0"/>
        <v>0.19</v>
      </c>
      <c r="Q34" s="46" t="str">
        <f t="shared" si="1"/>
        <v>Civic Meeting Place Area,Assembly - Courtrooms</v>
      </c>
      <c r="R34" s="46">
        <f>INDEX('For CSV - 2019 SpcFuncData'!$AL$5:$AL$89,MATCH($A34,'For CSV - 2019 SpcFuncData'!$B$5:$B$89,0))</f>
        <v>206</v>
      </c>
      <c r="S34" s="46">
        <f>INDEX('For CSV - 2019 VentSpcFuncData'!$L$6:$L$101,MATCH($B34,'For CSV - 2019 VentSpcFuncData'!$B$6:$B$101,0))</f>
        <v>2</v>
      </c>
      <c r="T34" s="46">
        <f>MATCH($A34,'For CSV - 2019 SpcFuncData'!$B$5:$B$88,0)</f>
        <v>5</v>
      </c>
      <c r="V34" t="str">
        <f t="shared" si="2"/>
        <v>2,              2,     "Assembly - Courtrooms"</v>
      </c>
    </row>
    <row r="35" spans="1:22" x14ac:dyDescent="0.2">
      <c r="A35" s="46" t="s">
        <v>505</v>
      </c>
      <c r="B35" s="59" t="s">
        <v>905</v>
      </c>
      <c r="C35" s="62">
        <f>VLOOKUP($B35,'2019 Ventilation List SORT'!$A$6:$I$102,2)</f>
        <v>0.19</v>
      </c>
      <c r="D35" s="62">
        <f>VLOOKUP($B35,'2019 Ventilation List SORT'!$A$6:$I$102,3)</f>
        <v>0.15</v>
      </c>
      <c r="E35" s="67">
        <f>VLOOKUP($B35,'2019 Ventilation List SORT'!$A$6:$I$102,4)</f>
        <v>0</v>
      </c>
      <c r="F35" s="67">
        <f>VLOOKUP($B35,'2019 Ventilation List SORT'!$A$6:$I$102,5)</f>
        <v>0</v>
      </c>
      <c r="G35" s="62">
        <f>VLOOKUP($B35,'2019 Ventilation List SORT'!$A$6:$I$102,6)</f>
        <v>0</v>
      </c>
      <c r="H35" s="67">
        <f>VLOOKUP($B35,'2019 Ventilation List SORT'!$A$6:$I$102,7)</f>
        <v>1</v>
      </c>
      <c r="I35" s="62" t="str">
        <f>VLOOKUP($B35,'2019 Ventilation List SORT'!$A$6:$I$102,8)</f>
        <v>F</v>
      </c>
      <c r="J35" s="103" t="str">
        <f>VLOOKUP($B35,'2019 Ventilation List SORT'!$A$6:$I$102,9)</f>
        <v>No</v>
      </c>
      <c r="K35" s="182">
        <f>INDEX('For CSV - 2019 SpcFuncData'!$D$5:$D$88,MATCH($A35,'For CSV - 2019 SpcFuncData'!$B$5:$B$88,0))*0.5</f>
        <v>33.335000000000001</v>
      </c>
      <c r="L35" s="182">
        <f>INDEX('For CSV - 2019 VentSpcFuncData'!$K$6:$K$101,MATCH($B35,'For CSV - 2019 VentSpcFuncData'!$B$6:$B$101,0))</f>
        <v>12.666666666666666</v>
      </c>
      <c r="M35" s="182">
        <f t="shared" si="3"/>
        <v>12.666666666666666</v>
      </c>
      <c r="N35" s="182">
        <f>INDEX('For CSV - 2019 VentSpcFuncData'!$J$6:$J$101,MATCH($B35,'For CSV - 2019 VentSpcFuncData'!$B$6:$B$101,0))</f>
        <v>15</v>
      </c>
      <c r="O35" s="182">
        <f t="shared" si="4"/>
        <v>5.6997150142492874</v>
      </c>
      <c r="P35" s="184">
        <f t="shared" si="0"/>
        <v>0.19</v>
      </c>
      <c r="Q35" s="46" t="str">
        <f t="shared" si="1"/>
        <v>Civic Meeting Place Area,Assembly - Legislative chambers</v>
      </c>
      <c r="R35" s="46">
        <f>INDEX('For CSV - 2019 SpcFuncData'!$AL$5:$AL$89,MATCH($A35,'For CSV - 2019 SpcFuncData'!$B$5:$B$89,0))</f>
        <v>206</v>
      </c>
      <c r="S35" s="46">
        <f>INDEX('For CSV - 2019 VentSpcFuncData'!$L$6:$L$101,MATCH($B35,'For CSV - 2019 VentSpcFuncData'!$B$6:$B$101,0))</f>
        <v>3</v>
      </c>
      <c r="T35" s="46">
        <f>MATCH($A35,'For CSV - 2019 SpcFuncData'!$B$5:$B$88,0)</f>
        <v>5</v>
      </c>
      <c r="V35" t="str">
        <f t="shared" si="2"/>
        <v>2,              3,     "Assembly - Legislative chambers"</v>
      </c>
    </row>
    <row r="36" spans="1:22" x14ac:dyDescent="0.2">
      <c r="A36" s="46" t="s">
        <v>505</v>
      </c>
      <c r="B36" s="59" t="s">
        <v>773</v>
      </c>
      <c r="C36" s="62">
        <f>VLOOKUP($B36,'2019 Ventilation List SORT'!$A$6:$I$102,2)</f>
        <v>0.5</v>
      </c>
      <c r="D36" s="62">
        <f>VLOOKUP($B36,'2019 Ventilation List SORT'!$A$6:$I$102,3)</f>
        <v>0.15</v>
      </c>
      <c r="E36" s="67">
        <f>VLOOKUP($B36,'2019 Ventilation List SORT'!$A$6:$I$102,4)</f>
        <v>0</v>
      </c>
      <c r="F36" s="67">
        <f>VLOOKUP($B36,'2019 Ventilation List SORT'!$A$6:$I$102,5)</f>
        <v>0</v>
      </c>
      <c r="G36" s="62">
        <f>VLOOKUP($B36,'2019 Ventilation List SORT'!$A$6:$I$102,6)</f>
        <v>0</v>
      </c>
      <c r="H36" s="67">
        <f>VLOOKUP($B36,'2019 Ventilation List SORT'!$A$6:$I$102,7)</f>
        <v>1</v>
      </c>
      <c r="I36" s="62" t="str">
        <f>VLOOKUP($B36,'2019 Ventilation List SORT'!$A$6:$I$102,8)</f>
        <v>F</v>
      </c>
      <c r="J36" s="103" t="str">
        <f>VLOOKUP($B36,'2019 Ventilation List SORT'!$A$6:$I$102,9)</f>
        <v>No</v>
      </c>
      <c r="K36" s="182">
        <f>INDEX('For CSV - 2019 SpcFuncData'!$D$5:$D$88,MATCH($A36,'For CSV - 2019 SpcFuncData'!$B$5:$B$88,0))*0.5</f>
        <v>33.335000000000001</v>
      </c>
      <c r="L36" s="182">
        <f>INDEX('For CSV - 2019 VentSpcFuncData'!$K$6:$K$101,MATCH($B36,'For CSV - 2019 VentSpcFuncData'!$B$6:$B$101,0))</f>
        <v>33.333333333333336</v>
      </c>
      <c r="M36" s="182">
        <f t="shared" si="3"/>
        <v>33.333333333333336</v>
      </c>
      <c r="N36" s="182">
        <f>INDEX('For CSV - 2019 VentSpcFuncData'!$J$6:$J$101,MATCH($B36,'For CSV - 2019 VentSpcFuncData'!$B$6:$B$101,0))</f>
        <v>15</v>
      </c>
      <c r="O36" s="182">
        <f t="shared" si="4"/>
        <v>14.999250037498125</v>
      </c>
      <c r="P36" s="184">
        <f t="shared" si="0"/>
        <v>0.5</v>
      </c>
      <c r="Q36" s="46" t="str">
        <f t="shared" si="1"/>
        <v>Civic Meeting Place Area,General - Conference/meeting</v>
      </c>
      <c r="R36" s="46">
        <f>INDEX('For CSV - 2019 SpcFuncData'!$AL$5:$AL$89,MATCH($A36,'For CSV - 2019 SpcFuncData'!$B$5:$B$89,0))</f>
        <v>206</v>
      </c>
      <c r="S36" s="46">
        <f>INDEX('For CSV - 2019 VentSpcFuncData'!$L$6:$L$101,MATCH($B36,'For CSV - 2019 VentSpcFuncData'!$B$6:$B$101,0))</f>
        <v>48</v>
      </c>
      <c r="T36" s="46">
        <f>MATCH($A36,'For CSV - 2019 SpcFuncData'!$B$5:$B$88,0)</f>
        <v>5</v>
      </c>
      <c r="V36" t="str">
        <f t="shared" si="2"/>
        <v>2,              48,     "General - Conference/meeting"</v>
      </c>
    </row>
    <row r="37" spans="1:22" x14ac:dyDescent="0.2">
      <c r="A37" s="46" t="s">
        <v>505</v>
      </c>
      <c r="B37" s="59" t="s">
        <v>796</v>
      </c>
      <c r="C37" s="62">
        <f>VLOOKUP($B37,'2019 Ventilation List SORT'!$A$6:$I$102,2)</f>
        <v>0.15</v>
      </c>
      <c r="D37" s="62">
        <f>VLOOKUP($B37,'2019 Ventilation List SORT'!$A$6:$I$102,3)</f>
        <v>0.15</v>
      </c>
      <c r="E37" s="67">
        <f>VLOOKUP($B37,'2019 Ventilation List SORT'!$A$6:$I$102,4)</f>
        <v>0</v>
      </c>
      <c r="F37" s="67">
        <f>VLOOKUP($B37,'2019 Ventilation List SORT'!$A$6:$I$102,5)</f>
        <v>0</v>
      </c>
      <c r="G37" s="62">
        <f>VLOOKUP($B37,'2019 Ventilation List SORT'!$A$6:$I$102,6)</f>
        <v>0</v>
      </c>
      <c r="H37" s="67">
        <f>VLOOKUP($B37,'2019 Ventilation List SORT'!$A$6:$I$102,7)</f>
        <v>2</v>
      </c>
      <c r="I37" s="62" t="str">
        <f>VLOOKUP($B37,'2019 Ventilation List SORT'!$A$6:$I$102,8)</f>
        <v/>
      </c>
      <c r="J37" s="103" t="str">
        <f>VLOOKUP($B37,'2019 Ventilation List SORT'!$A$6:$I$102,9)</f>
        <v>No</v>
      </c>
      <c r="K37" s="182">
        <f>INDEX('For CSV - 2019 SpcFuncData'!$D$5:$D$88,MATCH($A37,'For CSV - 2019 SpcFuncData'!$B$5:$B$88,0))*0.5</f>
        <v>33.335000000000001</v>
      </c>
      <c r="L37" s="182">
        <f>INDEX('For CSV - 2019 VentSpcFuncData'!$K$6:$K$101,MATCH($B37,'For CSV - 2019 VentSpcFuncData'!$B$6:$B$101,0))</f>
        <v>0</v>
      </c>
      <c r="M37" s="182">
        <f t="shared" si="3"/>
        <v>33.335000000000001</v>
      </c>
      <c r="N37" s="182">
        <f>INDEX('For CSV - 2019 VentSpcFuncData'!$J$6:$J$101,MATCH($B37,'For CSV - 2019 VentSpcFuncData'!$B$6:$B$101,0))</f>
        <v>15</v>
      </c>
      <c r="O37" s="182">
        <f t="shared" si="4"/>
        <v>15</v>
      </c>
      <c r="P37" s="184">
        <f t="shared" si="0"/>
        <v>0.50002500000000005</v>
      </c>
      <c r="Q37" s="46" t="str">
        <f t="shared" si="1"/>
        <v>Civic Meeting Place Area,Misc - All others</v>
      </c>
      <c r="R37" s="46">
        <f>INDEX('For CSV - 2019 SpcFuncData'!$AL$5:$AL$89,MATCH($A37,'For CSV - 2019 SpcFuncData'!$B$5:$B$89,0))</f>
        <v>206</v>
      </c>
      <c r="S37" s="46">
        <f>INDEX('For CSV - 2019 VentSpcFuncData'!$L$6:$L$101,MATCH($B37,'For CSV - 2019 VentSpcFuncData'!$B$6:$B$101,0))</f>
        <v>58</v>
      </c>
      <c r="T37" s="46">
        <f>MATCH($A37,'For CSV - 2019 SpcFuncData'!$B$5:$B$88,0)</f>
        <v>5</v>
      </c>
      <c r="V37" t="str">
        <f t="shared" si="2"/>
        <v>2,              58,     "Misc - All others"</v>
      </c>
    </row>
    <row r="38" spans="1:22" x14ac:dyDescent="0.2">
      <c r="A38" s="46" t="s">
        <v>552</v>
      </c>
      <c r="B38" s="126" t="s">
        <v>953</v>
      </c>
      <c r="C38" s="62">
        <f>VLOOKUP($B38,'2019 Ventilation List SORT'!$A$6:$I$102,2)</f>
        <v>0.38</v>
      </c>
      <c r="D38" s="62">
        <f>VLOOKUP($B38,'2019 Ventilation List SORT'!$A$6:$I$102,3)</f>
        <v>0.15</v>
      </c>
      <c r="E38" s="67">
        <f>VLOOKUP($B38,'2019 Ventilation List SORT'!$A$6:$I$102,4)</f>
        <v>0</v>
      </c>
      <c r="F38" s="67">
        <f>VLOOKUP($B38,'2019 Ventilation List SORT'!$A$6:$I$102,5)</f>
        <v>0</v>
      </c>
      <c r="G38" s="62">
        <f>VLOOKUP($B38,'2019 Ventilation List SORT'!$A$6:$I$102,6)</f>
        <v>0</v>
      </c>
      <c r="H38" s="67">
        <f>VLOOKUP($B38,'2019 Ventilation List SORT'!$A$6:$I$102,7)</f>
        <v>1</v>
      </c>
      <c r="I38" s="62" t="str">
        <f>VLOOKUP($B38,'2019 Ventilation List SORT'!$A$6:$I$102,8)</f>
        <v/>
      </c>
      <c r="J38" s="103" t="str">
        <f>VLOOKUP($B38,'2019 Ventilation List SORT'!$A$6:$I$102,9)</f>
        <v>No</v>
      </c>
      <c r="K38" s="182">
        <f>INDEX('For CSV - 2019 SpcFuncData'!$D$5:$D$88,MATCH($A38,'For CSV - 2019 SpcFuncData'!$B$5:$B$88,0))*0.5</f>
        <v>25</v>
      </c>
      <c r="L38" s="182">
        <f>INDEX('For CSV - 2019 VentSpcFuncData'!$K$6:$K$101,MATCH($B38,'For CSV - 2019 VentSpcFuncData'!$B$6:$B$101,0))</f>
        <v>25.333333333333332</v>
      </c>
      <c r="M38" s="182">
        <f t="shared" si="3"/>
        <v>25.333333333333332</v>
      </c>
      <c r="N38" s="182">
        <f>INDEX('For CSV - 2019 VentSpcFuncData'!$J$6:$J$101,MATCH($B38,'For CSV - 2019 VentSpcFuncData'!$B$6:$B$101,0))</f>
        <v>15</v>
      </c>
      <c r="O38" s="182">
        <f t="shared" si="4"/>
        <v>15</v>
      </c>
      <c r="P38" s="184">
        <f t="shared" si="0"/>
        <v>0.375</v>
      </c>
      <c r="Q38" s="46" t="str">
        <f t="shared" si="1"/>
        <v>Classroom, Lecture, Training, Vocational Areas,Education - Classrooms (ages 9-18)</v>
      </c>
      <c r="R38" s="46">
        <f>INDEX('For CSV - 2019 SpcFuncData'!$AL$5:$AL$89,MATCH($A38,'For CSV - 2019 SpcFuncData'!$B$5:$B$89,0))</f>
        <v>207</v>
      </c>
      <c r="S38" s="46">
        <f>INDEX('For CSV - 2019 VentSpcFuncData'!$L$6:$L$101,MATCH($B38,'For CSV - 2019 VentSpcFuncData'!$B$6:$B$101,0))</f>
        <v>10</v>
      </c>
      <c r="T38" s="46">
        <f>MATCH($A38,'For CSV - 2019 SpcFuncData'!$B$5:$B$88,0)</f>
        <v>6</v>
      </c>
      <c r="V38" t="str">
        <f t="shared" si="2"/>
        <v>1, Spc:SpcFunc,        207,  10  ;  Classroom, Lecture, Training, Vocational Areas</v>
      </c>
    </row>
    <row r="39" spans="1:22" x14ac:dyDescent="0.2">
      <c r="A39" s="46" t="s">
        <v>552</v>
      </c>
      <c r="B39" s="59" t="s">
        <v>831</v>
      </c>
      <c r="C39" s="62">
        <f>VLOOKUP($B39,'2019 Ventilation List SORT'!$A$6:$I$102,2)</f>
        <v>0.15</v>
      </c>
      <c r="D39" s="62">
        <f>VLOOKUP($B39,'2019 Ventilation List SORT'!$A$6:$I$102,3)</f>
        <v>0.15</v>
      </c>
      <c r="E39" s="67">
        <f>VLOOKUP($B39,'2019 Ventilation List SORT'!$A$6:$I$102,4)</f>
        <v>0</v>
      </c>
      <c r="F39" s="67">
        <f>VLOOKUP($B39,'2019 Ventilation List SORT'!$A$6:$I$102,5)</f>
        <v>0</v>
      </c>
      <c r="G39" s="62">
        <f>VLOOKUP($B39,'2019 Ventilation List SORT'!$A$6:$I$102,6)</f>
        <v>0.7</v>
      </c>
      <c r="H39" s="67">
        <f>VLOOKUP($B39,'2019 Ventilation List SORT'!$A$6:$I$102,7)</f>
        <v>2</v>
      </c>
      <c r="I39" s="62" t="str">
        <f>VLOOKUP($B39,'2019 Ventilation List SORT'!$A$6:$I$102,8)</f>
        <v/>
      </c>
      <c r="J39" s="103" t="str">
        <f>VLOOKUP($B39,'2019 Ventilation List SORT'!$A$6:$I$102,9)</f>
        <v>No</v>
      </c>
      <c r="K39" s="182">
        <f>INDEX('For CSV - 2019 SpcFuncData'!$D$5:$D$88,MATCH($A39,'For CSV - 2019 SpcFuncData'!$B$5:$B$88,0))*0.5</f>
        <v>25</v>
      </c>
      <c r="L39" s="182">
        <f>INDEX('For CSV - 2019 VentSpcFuncData'!$K$6:$K$101,MATCH($B39,'For CSV - 2019 VentSpcFuncData'!$B$6:$B$101,0))</f>
        <v>0</v>
      </c>
      <c r="M39" s="182">
        <f t="shared" si="3"/>
        <v>25</v>
      </c>
      <c r="N39" s="182">
        <f>INDEX('For CSV - 2019 VentSpcFuncData'!$J$6:$J$101,MATCH($B39,'For CSV - 2019 VentSpcFuncData'!$B$6:$B$101,0))</f>
        <v>15</v>
      </c>
      <c r="O39" s="182">
        <f t="shared" si="4"/>
        <v>15</v>
      </c>
      <c r="P39" s="184">
        <f t="shared" si="0"/>
        <v>0.375</v>
      </c>
      <c r="Q39" s="46" t="str">
        <f t="shared" si="1"/>
        <v>Classroom, Lecture, Training, Vocational Areas,Education - Art classroom</v>
      </c>
      <c r="R39" s="46">
        <f>INDEX('For CSV - 2019 SpcFuncData'!$AL$5:$AL$89,MATCH($A39,'For CSV - 2019 SpcFuncData'!$B$5:$B$89,0))</f>
        <v>207</v>
      </c>
      <c r="S39" s="46">
        <f>INDEX('For CSV - 2019 VentSpcFuncData'!$L$6:$L$101,MATCH($B39,'For CSV - 2019 VentSpcFuncData'!$B$6:$B$101,0))</f>
        <v>9</v>
      </c>
      <c r="T39" s="46">
        <f>MATCH($A39,'For CSV - 2019 SpcFuncData'!$B$5:$B$88,0)</f>
        <v>6</v>
      </c>
      <c r="V39" t="str">
        <f t="shared" si="2"/>
        <v>2,              9,     "Education - Art classroom"</v>
      </c>
    </row>
    <row r="40" spans="1:22" x14ac:dyDescent="0.2">
      <c r="A40" s="46" t="s">
        <v>552</v>
      </c>
      <c r="B40" s="59" t="s">
        <v>953</v>
      </c>
      <c r="C40" s="62">
        <f>VLOOKUP($B40,'2019 Ventilation List SORT'!$A$6:$I$102,2)</f>
        <v>0.38</v>
      </c>
      <c r="D40" s="62">
        <f>VLOOKUP($B40,'2019 Ventilation List SORT'!$A$6:$I$102,3)</f>
        <v>0.15</v>
      </c>
      <c r="E40" s="67">
        <f>VLOOKUP($B40,'2019 Ventilation List SORT'!$A$6:$I$102,4)</f>
        <v>0</v>
      </c>
      <c r="F40" s="67">
        <f>VLOOKUP($B40,'2019 Ventilation List SORT'!$A$6:$I$102,5)</f>
        <v>0</v>
      </c>
      <c r="G40" s="62">
        <f>VLOOKUP($B40,'2019 Ventilation List SORT'!$A$6:$I$102,6)</f>
        <v>0</v>
      </c>
      <c r="H40" s="67">
        <f>VLOOKUP($B40,'2019 Ventilation List SORT'!$A$6:$I$102,7)</f>
        <v>1</v>
      </c>
      <c r="I40" s="62" t="str">
        <f>VLOOKUP($B40,'2019 Ventilation List SORT'!$A$6:$I$102,8)</f>
        <v/>
      </c>
      <c r="J40" s="103" t="str">
        <f>VLOOKUP($B40,'2019 Ventilation List SORT'!$A$6:$I$102,9)</f>
        <v>No</v>
      </c>
      <c r="K40" s="182">
        <f>INDEX('For CSV - 2019 SpcFuncData'!$D$5:$D$88,MATCH($A40,'For CSV - 2019 SpcFuncData'!$B$5:$B$88,0))*0.5</f>
        <v>25</v>
      </c>
      <c r="L40" s="182">
        <f>INDEX('For CSV - 2019 VentSpcFuncData'!$K$6:$K$101,MATCH($B40,'For CSV - 2019 VentSpcFuncData'!$B$6:$B$101,0))</f>
        <v>25.333333333333332</v>
      </c>
      <c r="M40" s="182">
        <f t="shared" si="3"/>
        <v>25.333333333333332</v>
      </c>
      <c r="N40" s="182">
        <f>INDEX('For CSV - 2019 VentSpcFuncData'!$J$6:$J$101,MATCH($B40,'For CSV - 2019 VentSpcFuncData'!$B$6:$B$101,0))</f>
        <v>15</v>
      </c>
      <c r="O40" s="182">
        <f t="shared" si="4"/>
        <v>15</v>
      </c>
      <c r="P40" s="184">
        <f t="shared" si="0"/>
        <v>0.375</v>
      </c>
      <c r="Q40" s="46" t="str">
        <f t="shared" ref="Q40:Q71" si="5">_xlfn.CONCAT(A40,",",B40)</f>
        <v>Classroom, Lecture, Training, Vocational Areas,Education - Classrooms (ages 9-18)</v>
      </c>
      <c r="R40" s="46">
        <f>INDEX('For CSV - 2019 SpcFuncData'!$AL$5:$AL$89,MATCH($A40,'For CSV - 2019 SpcFuncData'!$B$5:$B$89,0))</f>
        <v>207</v>
      </c>
      <c r="S40" s="46">
        <f>INDEX('For CSV - 2019 VentSpcFuncData'!$L$6:$L$101,MATCH($B40,'For CSV - 2019 VentSpcFuncData'!$B$6:$B$101,0))</f>
        <v>10</v>
      </c>
      <c r="T40" s="46">
        <f>MATCH($A40,'For CSV - 2019 SpcFuncData'!$B$5:$B$88,0)</f>
        <v>6</v>
      </c>
      <c r="V40" t="str">
        <f t="shared" si="2"/>
        <v>2,              10,     "Education - Classrooms (ages 9-18)"</v>
      </c>
    </row>
    <row r="41" spans="1:22" x14ac:dyDescent="0.2">
      <c r="A41" s="46" t="s">
        <v>552</v>
      </c>
      <c r="B41" s="59" t="s">
        <v>832</v>
      </c>
      <c r="C41" s="62">
        <f>VLOOKUP($B41,'2019 Ventilation List SORT'!$A$6:$I$102,2)</f>
        <v>0.15</v>
      </c>
      <c r="D41" s="62">
        <f>VLOOKUP($B41,'2019 Ventilation List SORT'!$A$6:$I$102,3)</f>
        <v>0.15</v>
      </c>
      <c r="E41" s="67">
        <f>VLOOKUP($B41,'2019 Ventilation List SORT'!$A$6:$I$102,4)</f>
        <v>0</v>
      </c>
      <c r="F41" s="67">
        <f>VLOOKUP($B41,'2019 Ventilation List SORT'!$A$6:$I$102,5)</f>
        <v>0</v>
      </c>
      <c r="G41" s="62">
        <f>VLOOKUP($B41,'2019 Ventilation List SORT'!$A$6:$I$102,6)</f>
        <v>0.7</v>
      </c>
      <c r="H41" s="67">
        <f>VLOOKUP($B41,'2019 Ventilation List SORT'!$A$6:$I$102,7)</f>
        <v>2</v>
      </c>
      <c r="I41" s="62" t="str">
        <f>VLOOKUP($B41,'2019 Ventilation List SORT'!$A$6:$I$102,8)</f>
        <v/>
      </c>
      <c r="J41" s="103" t="str">
        <f>VLOOKUP($B41,'2019 Ventilation List SORT'!$A$6:$I$102,9)</f>
        <v>No</v>
      </c>
      <c r="K41" s="182">
        <f>INDEX('For CSV - 2019 SpcFuncData'!$D$5:$D$88,MATCH($A41,'For CSV - 2019 SpcFuncData'!$B$5:$B$88,0))*0.5</f>
        <v>25</v>
      </c>
      <c r="L41" s="182">
        <f>INDEX('For CSV - 2019 VentSpcFuncData'!$K$6:$K$101,MATCH($B41,'For CSV - 2019 VentSpcFuncData'!$B$6:$B$101,0))</f>
        <v>25.333333333333332</v>
      </c>
      <c r="M41" s="182">
        <f t="shared" si="3"/>
        <v>25.333333333333332</v>
      </c>
      <c r="N41" s="182">
        <f>INDEX('For CSV - 2019 VentSpcFuncData'!$J$6:$J$101,MATCH($B41,'For CSV - 2019 VentSpcFuncData'!$B$6:$B$101,0))</f>
        <v>15</v>
      </c>
      <c r="O41" s="182">
        <f t="shared" si="4"/>
        <v>15</v>
      </c>
      <c r="P41" s="184">
        <f t="shared" si="0"/>
        <v>0.375</v>
      </c>
      <c r="Q41" s="46" t="str">
        <f t="shared" si="5"/>
        <v>Classroom, Lecture, Training, Vocational Areas,Education - Classrooms (ages 5-8)</v>
      </c>
      <c r="R41" s="46">
        <f>INDEX('For CSV - 2019 SpcFuncData'!$AL$5:$AL$89,MATCH($A41,'For CSV - 2019 SpcFuncData'!$B$5:$B$89,0))</f>
        <v>207</v>
      </c>
      <c r="S41" s="46">
        <f>INDEX('For CSV - 2019 VentSpcFuncData'!$L$6:$L$101,MATCH($B41,'For CSV - 2019 VentSpcFuncData'!$B$6:$B$101,0))</f>
        <v>11</v>
      </c>
      <c r="T41" s="46">
        <f>MATCH($A41,'For CSV - 2019 SpcFuncData'!$B$5:$B$88,0)</f>
        <v>6</v>
      </c>
      <c r="V41" t="str">
        <f t="shared" si="2"/>
        <v>2,              11,     "Education - Classrooms (ages 5-8)"</v>
      </c>
    </row>
    <row r="42" spans="1:22" x14ac:dyDescent="0.2">
      <c r="A42" s="46" t="s">
        <v>552</v>
      </c>
      <c r="B42" s="59" t="s">
        <v>833</v>
      </c>
      <c r="C42" s="62">
        <f>VLOOKUP($B42,'2019 Ventilation List SORT'!$A$6:$I$102,2)</f>
        <v>0.15</v>
      </c>
      <c r="D42" s="62">
        <f>VLOOKUP($B42,'2019 Ventilation List SORT'!$A$6:$I$102,3)</f>
        <v>0.15</v>
      </c>
      <c r="E42" s="67">
        <f>VLOOKUP($B42,'2019 Ventilation List SORT'!$A$6:$I$102,4)</f>
        <v>0</v>
      </c>
      <c r="F42" s="67">
        <f>VLOOKUP($B42,'2019 Ventilation List SORT'!$A$6:$I$102,5)</f>
        <v>0</v>
      </c>
      <c r="G42" s="62">
        <f>VLOOKUP($B42,'2019 Ventilation List SORT'!$A$6:$I$102,6)</f>
        <v>0</v>
      </c>
      <c r="H42" s="67">
        <f>VLOOKUP($B42,'2019 Ventilation List SORT'!$A$6:$I$102,7)</f>
        <v>1</v>
      </c>
      <c r="I42" s="62" t="str">
        <f>VLOOKUP($B42,'2019 Ventilation List SORT'!$A$6:$I$102,8)</f>
        <v/>
      </c>
      <c r="J42" s="103" t="str">
        <f>VLOOKUP($B42,'2019 Ventilation List SORT'!$A$6:$I$102,9)</f>
        <v>No</v>
      </c>
      <c r="K42" s="182">
        <f>INDEX('For CSV - 2019 SpcFuncData'!$D$5:$D$88,MATCH($A42,'For CSV - 2019 SpcFuncData'!$B$5:$B$88,0))*0.5</f>
        <v>25</v>
      </c>
      <c r="L42" s="182">
        <f>INDEX('For CSV - 2019 VentSpcFuncData'!$K$6:$K$101,MATCH($B42,'For CSV - 2019 VentSpcFuncData'!$B$6:$B$101,0))</f>
        <v>0</v>
      </c>
      <c r="M42" s="182">
        <f t="shared" si="3"/>
        <v>25</v>
      </c>
      <c r="N42" s="182">
        <f>INDEX('For CSV - 2019 VentSpcFuncData'!$J$6:$J$101,MATCH($B42,'For CSV - 2019 VentSpcFuncData'!$B$6:$B$101,0))</f>
        <v>15</v>
      </c>
      <c r="O42" s="182">
        <f t="shared" si="4"/>
        <v>15</v>
      </c>
      <c r="P42" s="184">
        <f t="shared" si="0"/>
        <v>0.375</v>
      </c>
      <c r="Q42" s="46" t="str">
        <f t="shared" si="5"/>
        <v>Classroom, Lecture, Training, Vocational Areas,Education - Computer lab</v>
      </c>
      <c r="R42" s="46">
        <f>INDEX('For CSV - 2019 SpcFuncData'!$AL$5:$AL$89,MATCH($A42,'For CSV - 2019 SpcFuncData'!$B$5:$B$89,0))</f>
        <v>207</v>
      </c>
      <c r="S42" s="46">
        <f>INDEX('For CSV - 2019 VentSpcFuncData'!$L$6:$L$101,MATCH($B42,'For CSV - 2019 VentSpcFuncData'!$B$6:$B$101,0))</f>
        <v>12</v>
      </c>
      <c r="T42" s="46">
        <f>MATCH($A42,'For CSV - 2019 SpcFuncData'!$B$5:$B$88,0)</f>
        <v>6</v>
      </c>
      <c r="V42" t="str">
        <f t="shared" si="2"/>
        <v>2,              12,     "Education - Computer lab"</v>
      </c>
    </row>
    <row r="43" spans="1:22" x14ac:dyDescent="0.2">
      <c r="A43" s="46" t="s">
        <v>552</v>
      </c>
      <c r="B43" s="59" t="s">
        <v>834</v>
      </c>
      <c r="C43" s="62">
        <f>VLOOKUP($B43,'2019 Ventilation List SORT'!$A$6:$I$102,2)</f>
        <v>0.21</v>
      </c>
      <c r="D43" s="62">
        <f>VLOOKUP($B43,'2019 Ventilation List SORT'!$A$6:$I$102,3)</f>
        <v>0.15</v>
      </c>
      <c r="E43" s="67">
        <f>VLOOKUP($B43,'2019 Ventilation List SORT'!$A$6:$I$102,4)</f>
        <v>0</v>
      </c>
      <c r="F43" s="67">
        <f>VLOOKUP($B43,'2019 Ventilation List SORT'!$A$6:$I$102,5)</f>
        <v>0</v>
      </c>
      <c r="G43" s="62">
        <f>VLOOKUP($B43,'2019 Ventilation List SORT'!$A$6:$I$102,6)</f>
        <v>0</v>
      </c>
      <c r="H43" s="67">
        <f>VLOOKUP($B43,'2019 Ventilation List SORT'!$A$6:$I$102,7)</f>
        <v>2</v>
      </c>
      <c r="I43" s="62" t="str">
        <f>VLOOKUP($B43,'2019 Ventilation List SORT'!$A$6:$I$102,8)</f>
        <v/>
      </c>
      <c r="J43" s="103" t="str">
        <f>VLOOKUP($B43,'2019 Ventilation List SORT'!$A$6:$I$102,9)</f>
        <v>No</v>
      </c>
      <c r="K43" s="182">
        <f>INDEX('For CSV - 2019 SpcFuncData'!$D$5:$D$88,MATCH($A43,'For CSV - 2019 SpcFuncData'!$B$5:$B$88,0))*0.5</f>
        <v>25</v>
      </c>
      <c r="L43" s="182">
        <f>INDEX('For CSV - 2019 VentSpcFuncData'!$K$6:$K$101,MATCH($B43,'For CSV - 2019 VentSpcFuncData'!$B$6:$B$101,0))</f>
        <v>14</v>
      </c>
      <c r="M43" s="182">
        <f t="shared" si="3"/>
        <v>14</v>
      </c>
      <c r="N43" s="182">
        <f>INDEX('For CSV - 2019 VentSpcFuncData'!$J$6:$J$101,MATCH($B43,'For CSV - 2019 VentSpcFuncData'!$B$6:$B$101,0))</f>
        <v>15</v>
      </c>
      <c r="O43" s="182">
        <f t="shared" si="4"/>
        <v>8.4</v>
      </c>
      <c r="P43" s="184">
        <f t="shared" si="0"/>
        <v>0.21</v>
      </c>
      <c r="Q43" s="46" t="str">
        <f t="shared" si="5"/>
        <v>Classroom, Lecture, Training, Vocational Areas,Education - Daycare (through age 4)</v>
      </c>
      <c r="R43" s="46">
        <f>INDEX('For CSV - 2019 SpcFuncData'!$AL$5:$AL$89,MATCH($A43,'For CSV - 2019 SpcFuncData'!$B$5:$B$89,0))</f>
        <v>207</v>
      </c>
      <c r="S43" s="46">
        <f>INDEX('For CSV - 2019 VentSpcFuncData'!$L$6:$L$101,MATCH($B43,'For CSV - 2019 VentSpcFuncData'!$B$6:$B$101,0))</f>
        <v>13</v>
      </c>
      <c r="T43" s="46">
        <f>MATCH($A43,'For CSV - 2019 SpcFuncData'!$B$5:$B$88,0)</f>
        <v>6</v>
      </c>
      <c r="V43" t="str">
        <f t="shared" si="2"/>
        <v>2,              13,     "Education - Daycare (through age 4)"</v>
      </c>
    </row>
    <row r="44" spans="1:22" x14ac:dyDescent="0.2">
      <c r="A44" s="46" t="s">
        <v>552</v>
      </c>
      <c r="B44" s="59" t="s">
        <v>835</v>
      </c>
      <c r="C44" s="62">
        <f>VLOOKUP($B44,'2019 Ventilation List SORT'!$A$6:$I$102,2)</f>
        <v>0.15</v>
      </c>
      <c r="D44" s="62">
        <f>VLOOKUP($B44,'2019 Ventilation List SORT'!$A$6:$I$102,3)</f>
        <v>0.15</v>
      </c>
      <c r="E44" s="67">
        <f>VLOOKUP($B44,'2019 Ventilation List SORT'!$A$6:$I$102,4)</f>
        <v>0</v>
      </c>
      <c r="F44" s="67">
        <f>VLOOKUP($B44,'2019 Ventilation List SORT'!$A$6:$I$102,5)</f>
        <v>0</v>
      </c>
      <c r="G44" s="62">
        <f>VLOOKUP($B44,'2019 Ventilation List SORT'!$A$6:$I$102,6)</f>
        <v>0</v>
      </c>
      <c r="H44" s="67">
        <f>VLOOKUP($B44,'2019 Ventilation List SORT'!$A$6:$I$102,7)</f>
        <v>3</v>
      </c>
      <c r="I44" s="62" t="str">
        <f>VLOOKUP($B44,'2019 Ventilation List SORT'!$A$6:$I$102,8)</f>
        <v/>
      </c>
      <c r="J44" s="103" t="str">
        <f>VLOOKUP($B44,'2019 Ventilation List SORT'!$A$6:$I$102,9)</f>
        <v>No</v>
      </c>
      <c r="K44" s="182">
        <f>INDEX('For CSV - 2019 SpcFuncData'!$D$5:$D$88,MATCH($A44,'For CSV - 2019 SpcFuncData'!$B$5:$B$88,0))*0.5</f>
        <v>25</v>
      </c>
      <c r="L44" s="182">
        <f>INDEX('For CSV - 2019 VentSpcFuncData'!$K$6:$K$101,MATCH($B44,'For CSV - 2019 VentSpcFuncData'!$B$6:$B$101,0))</f>
        <v>0</v>
      </c>
      <c r="M44" s="182">
        <f t="shared" si="3"/>
        <v>25</v>
      </c>
      <c r="N44" s="182">
        <f>INDEX('For CSV - 2019 VentSpcFuncData'!$J$6:$J$101,MATCH($B44,'For CSV - 2019 VentSpcFuncData'!$B$6:$B$101,0))</f>
        <v>15</v>
      </c>
      <c r="O44" s="182">
        <f t="shared" si="4"/>
        <v>15</v>
      </c>
      <c r="P44" s="184">
        <f t="shared" si="0"/>
        <v>0.375</v>
      </c>
      <c r="Q44" s="46" t="str">
        <f t="shared" si="5"/>
        <v>Classroom, Lecture, Training, Vocational Areas,Education - Daycare sickroom</v>
      </c>
      <c r="R44" s="46">
        <f>INDEX('For CSV - 2019 SpcFuncData'!$AL$5:$AL$89,MATCH($A44,'For CSV - 2019 SpcFuncData'!$B$5:$B$89,0))</f>
        <v>207</v>
      </c>
      <c r="S44" s="46">
        <f>INDEX('For CSV - 2019 VentSpcFuncData'!$L$6:$L$101,MATCH($B44,'For CSV - 2019 VentSpcFuncData'!$B$6:$B$101,0))</f>
        <v>14</v>
      </c>
      <c r="T44" s="46">
        <f>MATCH($A44,'For CSV - 2019 SpcFuncData'!$B$5:$B$88,0)</f>
        <v>6</v>
      </c>
      <c r="V44" t="str">
        <f t="shared" si="2"/>
        <v>2,              14,     "Education - Daycare sickroom"</v>
      </c>
    </row>
    <row r="45" spans="1:22" x14ac:dyDescent="0.2">
      <c r="A45" s="46" t="s">
        <v>552</v>
      </c>
      <c r="B45" s="59" t="s">
        <v>836</v>
      </c>
      <c r="C45" s="62">
        <f>VLOOKUP($B45,'2019 Ventilation List SORT'!$A$6:$I$102,2)</f>
        <v>0</v>
      </c>
      <c r="D45" s="62">
        <f>VLOOKUP($B45,'2019 Ventilation List SORT'!$A$6:$I$102,3)</f>
        <v>0.15</v>
      </c>
      <c r="E45" s="67">
        <f>VLOOKUP($B45,'2019 Ventilation List SORT'!$A$6:$I$102,4)</f>
        <v>0</v>
      </c>
      <c r="F45" s="67">
        <f>VLOOKUP($B45,'2019 Ventilation List SORT'!$A$6:$I$102,5)</f>
        <v>0</v>
      </c>
      <c r="G45" s="62">
        <f>VLOOKUP($B45,'2019 Ventilation List SORT'!$A$6:$I$102,6)</f>
        <v>0</v>
      </c>
      <c r="H45" s="67">
        <f>VLOOKUP($B45,'2019 Ventilation List SORT'!$A$6:$I$102,7)</f>
        <v>1</v>
      </c>
      <c r="I45" s="62" t="str">
        <f>VLOOKUP($B45,'2019 Ventilation List SORT'!$A$6:$I$102,8)</f>
        <v>F</v>
      </c>
      <c r="J45" s="103" t="str">
        <f>VLOOKUP($B45,'2019 Ventilation List SORT'!$A$6:$I$102,9)</f>
        <v>No</v>
      </c>
      <c r="K45" s="182">
        <f>INDEX('For CSV - 2019 SpcFuncData'!$D$5:$D$88,MATCH($A45,'For CSV - 2019 SpcFuncData'!$B$5:$B$88,0))*0.5</f>
        <v>25</v>
      </c>
      <c r="L45" s="182">
        <f>INDEX('For CSV - 2019 VentSpcFuncData'!$K$6:$K$101,MATCH($B45,'For CSV - 2019 VentSpcFuncData'!$B$6:$B$101,0))</f>
        <v>0</v>
      </c>
      <c r="M45" s="182">
        <f t="shared" si="3"/>
        <v>25</v>
      </c>
      <c r="N45" s="182">
        <f>INDEX('For CSV - 2019 VentSpcFuncData'!$J$6:$J$101,MATCH($B45,'For CSV - 2019 VentSpcFuncData'!$B$6:$B$101,0))</f>
        <v>15</v>
      </c>
      <c r="O45" s="182">
        <f t="shared" si="4"/>
        <v>15</v>
      </c>
      <c r="P45" s="184">
        <f t="shared" si="0"/>
        <v>0.375</v>
      </c>
      <c r="Q45" s="46" t="str">
        <f t="shared" si="5"/>
        <v>Classroom, Lecture, Training, Vocational Areas,Education - Lecture hall (fixed seats)</v>
      </c>
      <c r="R45" s="46">
        <f>INDEX('For CSV - 2019 SpcFuncData'!$AL$5:$AL$89,MATCH($A45,'For CSV - 2019 SpcFuncData'!$B$5:$B$89,0))</f>
        <v>207</v>
      </c>
      <c r="S45" s="46">
        <f>INDEX('For CSV - 2019 VentSpcFuncData'!$L$6:$L$101,MATCH($B45,'For CSV - 2019 VentSpcFuncData'!$B$6:$B$101,0))</f>
        <v>15</v>
      </c>
      <c r="T45" s="46">
        <f>MATCH($A45,'For CSV - 2019 SpcFuncData'!$B$5:$B$88,0)</f>
        <v>6</v>
      </c>
      <c r="V45" t="str">
        <f t="shared" si="2"/>
        <v>2,              15,     "Education - Lecture hall (fixed seats)"</v>
      </c>
    </row>
    <row r="46" spans="1:22" x14ac:dyDescent="0.2">
      <c r="A46" s="46" t="s">
        <v>552</v>
      </c>
      <c r="B46" s="59" t="s">
        <v>837</v>
      </c>
      <c r="C46" s="62">
        <f>VLOOKUP($B46,'2019 Ventilation List SORT'!$A$6:$I$102,2)</f>
        <v>0.38</v>
      </c>
      <c r="D46" s="62">
        <f>VLOOKUP($B46,'2019 Ventilation List SORT'!$A$6:$I$102,3)</f>
        <v>0.15</v>
      </c>
      <c r="E46" s="67">
        <f>VLOOKUP($B46,'2019 Ventilation List SORT'!$A$6:$I$102,4)</f>
        <v>0</v>
      </c>
      <c r="F46" s="67">
        <f>VLOOKUP($B46,'2019 Ventilation List SORT'!$A$6:$I$102,5)</f>
        <v>0</v>
      </c>
      <c r="G46" s="62">
        <f>VLOOKUP($B46,'2019 Ventilation List SORT'!$A$6:$I$102,6)</f>
        <v>0</v>
      </c>
      <c r="H46" s="67">
        <f>VLOOKUP($B46,'2019 Ventilation List SORT'!$A$6:$I$102,7)</f>
        <v>1</v>
      </c>
      <c r="I46" s="62" t="str">
        <f>VLOOKUP($B46,'2019 Ventilation List SORT'!$A$6:$I$102,8)</f>
        <v>F</v>
      </c>
      <c r="J46" s="103" t="str">
        <f>VLOOKUP($B46,'2019 Ventilation List SORT'!$A$6:$I$102,9)</f>
        <v>No</v>
      </c>
      <c r="K46" s="182">
        <f>INDEX('For CSV - 2019 SpcFuncData'!$D$5:$D$88,MATCH($A46,'For CSV - 2019 SpcFuncData'!$B$5:$B$88,0))*0.5</f>
        <v>25</v>
      </c>
      <c r="L46" s="182">
        <f>INDEX('For CSV - 2019 VentSpcFuncData'!$K$6:$K$101,MATCH($B46,'For CSV - 2019 VentSpcFuncData'!$B$6:$B$101,0))</f>
        <v>25.333333333333332</v>
      </c>
      <c r="M46" s="182">
        <f t="shared" si="3"/>
        <v>25.333333333333332</v>
      </c>
      <c r="N46" s="182">
        <f>INDEX('For CSV - 2019 VentSpcFuncData'!$J$6:$J$101,MATCH($B46,'For CSV - 2019 VentSpcFuncData'!$B$6:$B$101,0))</f>
        <v>15</v>
      </c>
      <c r="O46" s="182">
        <f t="shared" si="4"/>
        <v>15</v>
      </c>
      <c r="P46" s="184">
        <f t="shared" si="0"/>
        <v>0.375</v>
      </c>
      <c r="Q46" s="46" t="str">
        <f t="shared" si="5"/>
        <v>Classroom, Lecture, Training, Vocational Areas,Education - Lecture/postsecondary classroom</v>
      </c>
      <c r="R46" s="46">
        <f>INDEX('For CSV - 2019 SpcFuncData'!$AL$5:$AL$89,MATCH($A46,'For CSV - 2019 SpcFuncData'!$B$5:$B$89,0))</f>
        <v>207</v>
      </c>
      <c r="S46" s="46">
        <f>INDEX('For CSV - 2019 VentSpcFuncData'!$L$6:$L$101,MATCH($B46,'For CSV - 2019 VentSpcFuncData'!$B$6:$B$101,0))</f>
        <v>16</v>
      </c>
      <c r="T46" s="46">
        <f>MATCH($A46,'For CSV - 2019 SpcFuncData'!$B$5:$B$88,0)</f>
        <v>6</v>
      </c>
      <c r="V46" t="str">
        <f t="shared" si="2"/>
        <v>2,              16,     "Education - Lecture/postsecondary classroom"</v>
      </c>
    </row>
    <row r="47" spans="1:22" x14ac:dyDescent="0.2">
      <c r="A47" s="46" t="s">
        <v>552</v>
      </c>
      <c r="B47" s="59" t="s">
        <v>838</v>
      </c>
      <c r="C47" s="62">
        <f>VLOOKUP($B47,'2019 Ventilation List SORT'!$A$6:$I$102,2)</f>
        <v>0.15</v>
      </c>
      <c r="D47" s="62">
        <f>VLOOKUP($B47,'2019 Ventilation List SORT'!$A$6:$I$102,3)</f>
        <v>0.15</v>
      </c>
      <c r="E47" s="67">
        <f>VLOOKUP($B47,'2019 Ventilation List SORT'!$A$6:$I$102,4)</f>
        <v>0</v>
      </c>
      <c r="F47" s="67">
        <f>VLOOKUP($B47,'2019 Ventilation List SORT'!$A$6:$I$102,5)</f>
        <v>0</v>
      </c>
      <c r="G47" s="62">
        <f>VLOOKUP($B47,'2019 Ventilation List SORT'!$A$6:$I$102,6)</f>
        <v>0</v>
      </c>
      <c r="H47" s="67">
        <f>VLOOKUP($B47,'2019 Ventilation List SORT'!$A$6:$I$102,7)</f>
        <v>1</v>
      </c>
      <c r="I47" s="62" t="str">
        <f>VLOOKUP($B47,'2019 Ventilation List SORT'!$A$6:$I$102,8)</f>
        <v>A</v>
      </c>
      <c r="J47" s="103" t="str">
        <f>VLOOKUP($B47,'2019 Ventilation List SORT'!$A$6:$I$102,9)</f>
        <v>No</v>
      </c>
      <c r="K47" s="182">
        <f>INDEX('For CSV - 2019 SpcFuncData'!$D$5:$D$88,MATCH($A47,'For CSV - 2019 SpcFuncData'!$B$5:$B$88,0))*0.5</f>
        <v>25</v>
      </c>
      <c r="L47" s="182">
        <f>INDEX('For CSV - 2019 VentSpcFuncData'!$K$6:$K$101,MATCH($B47,'For CSV - 2019 VentSpcFuncData'!$B$6:$B$101,0))</f>
        <v>0</v>
      </c>
      <c r="M47" s="182">
        <f t="shared" si="3"/>
        <v>25</v>
      </c>
      <c r="N47" s="182">
        <f>INDEX('For CSV - 2019 VentSpcFuncData'!$J$6:$J$101,MATCH($B47,'For CSV - 2019 VentSpcFuncData'!$B$6:$B$101,0))</f>
        <v>15</v>
      </c>
      <c r="O47" s="182">
        <f t="shared" si="4"/>
        <v>15</v>
      </c>
      <c r="P47" s="184">
        <f t="shared" si="0"/>
        <v>0.375</v>
      </c>
      <c r="Q47" s="46" t="str">
        <f t="shared" si="5"/>
        <v>Classroom, Lecture, Training, Vocational Areas,Education - Media center</v>
      </c>
      <c r="R47" s="46">
        <f>INDEX('For CSV - 2019 SpcFuncData'!$AL$5:$AL$89,MATCH($A47,'For CSV - 2019 SpcFuncData'!$B$5:$B$89,0))</f>
        <v>207</v>
      </c>
      <c r="S47" s="46">
        <f>INDEX('For CSV - 2019 VentSpcFuncData'!$L$6:$L$101,MATCH($B47,'For CSV - 2019 VentSpcFuncData'!$B$6:$B$101,0))</f>
        <v>17</v>
      </c>
      <c r="T47" s="46">
        <f>MATCH($A47,'For CSV - 2019 SpcFuncData'!$B$5:$B$88,0)</f>
        <v>6</v>
      </c>
      <c r="V47" t="str">
        <f t="shared" si="2"/>
        <v>2,              17,     "Education - Media center"</v>
      </c>
    </row>
    <row r="48" spans="1:22" x14ac:dyDescent="0.2">
      <c r="A48" s="46" t="s">
        <v>552</v>
      </c>
      <c r="B48" s="59" t="s">
        <v>949</v>
      </c>
      <c r="C48" s="62">
        <f>VLOOKUP($B48,'2019 Ventilation List SORT'!$A$6:$I$102,2)</f>
        <v>0.5</v>
      </c>
      <c r="D48" s="62">
        <f>VLOOKUP($B48,'2019 Ventilation List SORT'!$A$6:$I$102,3)</f>
        <v>0.15</v>
      </c>
      <c r="E48" s="67">
        <f>VLOOKUP($B48,'2019 Ventilation List SORT'!$A$6:$I$102,4)</f>
        <v>0</v>
      </c>
      <c r="F48" s="67">
        <f>VLOOKUP($B48,'2019 Ventilation List SORT'!$A$6:$I$102,5)</f>
        <v>0</v>
      </c>
      <c r="G48" s="62">
        <f>VLOOKUP($B48,'2019 Ventilation List SORT'!$A$6:$I$102,6)</f>
        <v>0</v>
      </c>
      <c r="H48" s="67">
        <f>VLOOKUP($B48,'2019 Ventilation List SORT'!$A$6:$I$102,7)</f>
        <v>1</v>
      </c>
      <c r="I48" s="62" t="str">
        <f>VLOOKUP($B48,'2019 Ventilation List SORT'!$A$6:$I$102,8)</f>
        <v>F</v>
      </c>
      <c r="J48" s="103" t="str">
        <f>VLOOKUP($B48,'2019 Ventilation List SORT'!$A$6:$I$102,9)</f>
        <v>No</v>
      </c>
      <c r="K48" s="182">
        <f>INDEX('For CSV - 2019 SpcFuncData'!$D$5:$D$88,MATCH($A48,'For CSV - 2019 SpcFuncData'!$B$5:$B$88,0))*0.5</f>
        <v>25</v>
      </c>
      <c r="L48" s="182">
        <f>INDEX('For CSV - 2019 VentSpcFuncData'!$K$6:$K$101,MATCH($B48,'For CSV - 2019 VentSpcFuncData'!$B$6:$B$101,0))</f>
        <v>33.333333333333336</v>
      </c>
      <c r="M48" s="182">
        <f t="shared" si="3"/>
        <v>33.333333333333336</v>
      </c>
      <c r="N48" s="182">
        <f>INDEX('For CSV - 2019 VentSpcFuncData'!$J$6:$J$101,MATCH($B48,'For CSV - 2019 VentSpcFuncData'!$B$6:$B$101,0))</f>
        <v>15</v>
      </c>
      <c r="O48" s="182">
        <f t="shared" si="4"/>
        <v>15</v>
      </c>
      <c r="P48" s="184">
        <f t="shared" si="0"/>
        <v>0.375</v>
      </c>
      <c r="Q48" s="46" t="str">
        <f t="shared" si="5"/>
        <v>Classroom, Lecture, Training, Vocational Areas,Education - Multiuse assembly</v>
      </c>
      <c r="R48" s="46">
        <f>INDEX('For CSV - 2019 SpcFuncData'!$AL$5:$AL$89,MATCH($A48,'For CSV - 2019 SpcFuncData'!$B$5:$B$89,0))</f>
        <v>207</v>
      </c>
      <c r="S48" s="46">
        <f>INDEX('For CSV - 2019 VentSpcFuncData'!$L$6:$L$101,MATCH($B48,'For CSV - 2019 VentSpcFuncData'!$B$6:$B$101,0))</f>
        <v>19</v>
      </c>
      <c r="T48" s="46">
        <f>MATCH($A48,'For CSV - 2019 SpcFuncData'!$B$5:$B$88,0)</f>
        <v>6</v>
      </c>
      <c r="V48" t="str">
        <f t="shared" si="2"/>
        <v>2,              19,     "Education - Multiuse assembly"</v>
      </c>
    </row>
    <row r="49" spans="1:22" x14ac:dyDescent="0.2">
      <c r="A49" s="46" t="s">
        <v>552</v>
      </c>
      <c r="B49" s="59" t="s">
        <v>839</v>
      </c>
      <c r="C49" s="62">
        <f>VLOOKUP($B49,'2019 Ventilation List SORT'!$A$6:$I$102,2)</f>
        <v>1.07</v>
      </c>
      <c r="D49" s="62">
        <f>VLOOKUP($B49,'2019 Ventilation List SORT'!$A$6:$I$102,3)</f>
        <v>0.15</v>
      </c>
      <c r="E49" s="67">
        <f>VLOOKUP($B49,'2019 Ventilation List SORT'!$A$6:$I$102,4)</f>
        <v>0</v>
      </c>
      <c r="F49" s="67">
        <f>VLOOKUP($B49,'2019 Ventilation List SORT'!$A$6:$I$102,5)</f>
        <v>0</v>
      </c>
      <c r="G49" s="62">
        <f>VLOOKUP($B49,'2019 Ventilation List SORT'!$A$6:$I$102,6)</f>
        <v>0</v>
      </c>
      <c r="H49" s="67">
        <f>VLOOKUP($B49,'2019 Ventilation List SORT'!$A$6:$I$102,7)</f>
        <v>1</v>
      </c>
      <c r="I49" s="62" t="str">
        <f>VLOOKUP($B49,'2019 Ventilation List SORT'!$A$6:$I$102,8)</f>
        <v>F</v>
      </c>
      <c r="J49" s="103" t="str">
        <f>VLOOKUP($B49,'2019 Ventilation List SORT'!$A$6:$I$102,9)</f>
        <v>No</v>
      </c>
      <c r="K49" s="182">
        <f>INDEX('For CSV - 2019 SpcFuncData'!$D$5:$D$88,MATCH($A49,'For CSV - 2019 SpcFuncData'!$B$5:$B$88,0))*0.5</f>
        <v>25</v>
      </c>
      <c r="L49" s="182" t="e">
        <f>INDEX('For CSV - 2019 VentSpcFuncData'!$K$6:$K$101,MATCH($B49,'For CSV - 2019 VentSpcFuncData'!$B$6:$B$101,0))</f>
        <v>#N/A</v>
      </c>
      <c r="M49" s="182" t="e">
        <f t="shared" si="3"/>
        <v>#N/A</v>
      </c>
      <c r="N49" s="182" t="e">
        <f>INDEX('For CSV - 2019 VentSpcFuncData'!$J$6:$J$101,MATCH($B49,'For CSV - 2019 VentSpcFuncData'!$B$6:$B$101,0))</f>
        <v>#N/A</v>
      </c>
      <c r="O49" s="182" t="e">
        <f t="shared" si="4"/>
        <v>#N/A</v>
      </c>
      <c r="P49" s="184" t="e">
        <f t="shared" si="0"/>
        <v>#N/A</v>
      </c>
      <c r="Q49" s="46" t="str">
        <f t="shared" si="5"/>
        <v>Classroom, Lecture, Training, Vocational Areas,Education - Music/theater/dance </v>
      </c>
      <c r="R49" s="46">
        <f>INDEX('For CSV - 2019 SpcFuncData'!$AL$5:$AL$89,MATCH($A49,'For CSV - 2019 SpcFuncData'!$B$5:$B$89,0))</f>
        <v>207</v>
      </c>
      <c r="S49" s="46" t="e">
        <f>INDEX('For CSV - 2019 VentSpcFuncData'!$L$6:$L$101,MATCH($B49,'For CSV - 2019 VentSpcFuncData'!$B$6:$B$101,0))</f>
        <v>#N/A</v>
      </c>
      <c r="T49" s="46">
        <f>MATCH($A49,'For CSV - 2019 SpcFuncData'!$B$5:$B$88,0)</f>
        <v>6</v>
      </c>
      <c r="V49" t="e">
        <f t="shared" si="2"/>
        <v>#N/A</v>
      </c>
    </row>
    <row r="50" spans="1:22" x14ac:dyDescent="0.2">
      <c r="A50" s="46" t="s">
        <v>552</v>
      </c>
      <c r="B50" s="59" t="s">
        <v>840</v>
      </c>
      <c r="C50" s="62">
        <f>VLOOKUP($B50,'2019 Ventilation List SORT'!$A$6:$I$102,2)</f>
        <v>0.15</v>
      </c>
      <c r="D50" s="62">
        <f>VLOOKUP($B50,'2019 Ventilation List SORT'!$A$6:$I$102,3)</f>
        <v>0.15</v>
      </c>
      <c r="E50" s="67">
        <f>VLOOKUP($B50,'2019 Ventilation List SORT'!$A$6:$I$102,4)</f>
        <v>0</v>
      </c>
      <c r="F50" s="67">
        <f>VLOOKUP($B50,'2019 Ventilation List SORT'!$A$6:$I$102,5)</f>
        <v>0</v>
      </c>
      <c r="G50" s="62">
        <f>VLOOKUP($B50,'2019 Ventilation List SORT'!$A$6:$I$102,6)</f>
        <v>1</v>
      </c>
      <c r="H50" s="67">
        <f>VLOOKUP($B50,'2019 Ventilation List SORT'!$A$6:$I$102,7)</f>
        <v>2</v>
      </c>
      <c r="I50" s="62" t="str">
        <f>VLOOKUP($B50,'2019 Ventilation List SORT'!$A$6:$I$102,8)</f>
        <v/>
      </c>
      <c r="J50" s="103" t="str">
        <f>VLOOKUP($B50,'2019 Ventilation List SORT'!$A$6:$I$102,9)</f>
        <v>Yes</v>
      </c>
      <c r="K50" s="182">
        <f>INDEX('For CSV - 2019 SpcFuncData'!$D$5:$D$88,MATCH($A50,'For CSV - 2019 SpcFuncData'!$B$5:$B$88,0))*0.5</f>
        <v>25</v>
      </c>
      <c r="L50" s="182">
        <f>INDEX('For CSV - 2019 VentSpcFuncData'!$K$6:$K$101,MATCH($B50,'For CSV - 2019 VentSpcFuncData'!$B$6:$B$101,0))</f>
        <v>0</v>
      </c>
      <c r="M50" s="182">
        <f t="shared" si="3"/>
        <v>25</v>
      </c>
      <c r="N50" s="182">
        <f>INDEX('For CSV - 2019 VentSpcFuncData'!$J$6:$J$101,MATCH($B50,'For CSV - 2019 VentSpcFuncData'!$B$6:$B$101,0))</f>
        <v>15</v>
      </c>
      <c r="O50" s="182">
        <f t="shared" si="4"/>
        <v>15</v>
      </c>
      <c r="P50" s="184">
        <f t="shared" si="0"/>
        <v>0.375</v>
      </c>
      <c r="Q50" s="46" t="str">
        <f t="shared" si="5"/>
        <v>Classroom, Lecture, Training, Vocational Areas,Education - Science laboratories</v>
      </c>
      <c r="R50" s="46">
        <f>INDEX('For CSV - 2019 SpcFuncData'!$AL$5:$AL$89,MATCH($A50,'For CSV - 2019 SpcFuncData'!$B$5:$B$89,0))</f>
        <v>207</v>
      </c>
      <c r="S50" s="46">
        <f>INDEX('For CSV - 2019 VentSpcFuncData'!$L$6:$L$101,MATCH($B50,'For CSV - 2019 VentSpcFuncData'!$B$6:$B$101,0))</f>
        <v>21</v>
      </c>
      <c r="T50" s="46">
        <f>MATCH($A50,'For CSV - 2019 SpcFuncData'!$B$5:$B$88,0)</f>
        <v>6</v>
      </c>
      <c r="V50" t="str">
        <f t="shared" si="2"/>
        <v>2,              21,     "Education - Science laboratories"</v>
      </c>
    </row>
    <row r="51" spans="1:22" x14ac:dyDescent="0.2">
      <c r="A51" s="46" t="s">
        <v>552</v>
      </c>
      <c r="B51" s="59" t="s">
        <v>841</v>
      </c>
      <c r="C51" s="62">
        <f>VLOOKUP($B51,'2019 Ventilation List SORT'!$A$6:$I$102,2)</f>
        <v>0.15</v>
      </c>
      <c r="D51" s="62">
        <f>VLOOKUP($B51,'2019 Ventilation List SORT'!$A$6:$I$102,3)</f>
        <v>0.15</v>
      </c>
      <c r="E51" s="67">
        <f>VLOOKUP($B51,'2019 Ventilation List SORT'!$A$6:$I$102,4)</f>
        <v>0</v>
      </c>
      <c r="F51" s="67">
        <f>VLOOKUP($B51,'2019 Ventilation List SORT'!$A$6:$I$102,5)</f>
        <v>0</v>
      </c>
      <c r="G51" s="62">
        <f>VLOOKUP($B51,'2019 Ventilation List SORT'!$A$6:$I$102,6)</f>
        <v>1</v>
      </c>
      <c r="H51" s="67">
        <f>VLOOKUP($B51,'2019 Ventilation List SORT'!$A$6:$I$102,7)</f>
        <v>2</v>
      </c>
      <c r="I51" s="62" t="str">
        <f>VLOOKUP($B51,'2019 Ventilation List SORT'!$A$6:$I$102,8)</f>
        <v/>
      </c>
      <c r="J51" s="103" t="str">
        <f>VLOOKUP($B51,'2019 Ventilation List SORT'!$A$6:$I$102,9)</f>
        <v>Yes</v>
      </c>
      <c r="K51" s="182">
        <f>INDEX('For CSV - 2019 SpcFuncData'!$D$5:$D$88,MATCH($A51,'For CSV - 2019 SpcFuncData'!$B$5:$B$88,0))*0.5</f>
        <v>25</v>
      </c>
      <c r="L51" s="182">
        <f>INDEX('For CSV - 2019 VentSpcFuncData'!$K$6:$K$101,MATCH($B51,'For CSV - 2019 VentSpcFuncData'!$B$6:$B$101,0))</f>
        <v>0</v>
      </c>
      <c r="M51" s="182">
        <f t="shared" si="3"/>
        <v>25</v>
      </c>
      <c r="N51" s="182">
        <f>INDEX('For CSV - 2019 VentSpcFuncData'!$J$6:$J$101,MATCH($B51,'For CSV - 2019 VentSpcFuncData'!$B$6:$B$101,0))</f>
        <v>15</v>
      </c>
      <c r="O51" s="182">
        <f t="shared" si="4"/>
        <v>15</v>
      </c>
      <c r="P51" s="184">
        <f t="shared" si="0"/>
        <v>0.375</v>
      </c>
      <c r="Q51" s="46" t="str">
        <f t="shared" si="5"/>
        <v>Classroom, Lecture, Training, Vocational Areas,Education - University/college laboratories</v>
      </c>
      <c r="R51" s="46">
        <f>INDEX('For CSV - 2019 SpcFuncData'!$AL$5:$AL$89,MATCH($A51,'For CSV - 2019 SpcFuncData'!$B$5:$B$89,0))</f>
        <v>207</v>
      </c>
      <c r="S51" s="46">
        <f>INDEX('For CSV - 2019 VentSpcFuncData'!$L$6:$L$101,MATCH($B51,'For CSV - 2019 VentSpcFuncData'!$B$6:$B$101,0))</f>
        <v>22</v>
      </c>
      <c r="T51" s="46">
        <f>MATCH($A51,'For CSV - 2019 SpcFuncData'!$B$5:$B$88,0)</f>
        <v>6</v>
      </c>
      <c r="V51" t="str">
        <f t="shared" si="2"/>
        <v>2,              22,     "Education - University/college laboratories"</v>
      </c>
    </row>
    <row r="52" spans="1:22" x14ac:dyDescent="0.2">
      <c r="A52" s="46" t="s">
        <v>552</v>
      </c>
      <c r="B52" s="59" t="s">
        <v>843</v>
      </c>
      <c r="C52" s="62">
        <f>VLOOKUP($B52,'2019 Ventilation List SORT'!$A$6:$I$102,2)</f>
        <v>0.15</v>
      </c>
      <c r="D52" s="62">
        <f>VLOOKUP($B52,'2019 Ventilation List SORT'!$A$6:$I$102,3)</f>
        <v>0.15</v>
      </c>
      <c r="E52" s="67">
        <f>VLOOKUP($B52,'2019 Ventilation List SORT'!$A$6:$I$102,4)</f>
        <v>0</v>
      </c>
      <c r="F52" s="67">
        <f>VLOOKUP($B52,'2019 Ventilation List SORT'!$A$6:$I$102,5)</f>
        <v>0</v>
      </c>
      <c r="G52" s="62">
        <f>VLOOKUP($B52,'2019 Ventilation List SORT'!$A$6:$I$102,6)</f>
        <v>0.5</v>
      </c>
      <c r="H52" s="67">
        <f>VLOOKUP($B52,'2019 Ventilation List SORT'!$A$6:$I$102,7)</f>
        <v>2</v>
      </c>
      <c r="I52" s="62" t="str">
        <f>VLOOKUP($B52,'2019 Ventilation List SORT'!$A$6:$I$102,8)</f>
        <v/>
      </c>
      <c r="J52" s="103" t="str">
        <f>VLOOKUP($B52,'2019 Ventilation List SORT'!$A$6:$I$102,9)</f>
        <v>No</v>
      </c>
      <c r="K52" s="182">
        <f>INDEX('For CSV - 2019 SpcFuncData'!$D$5:$D$88,MATCH($A52,'For CSV - 2019 SpcFuncData'!$B$5:$B$88,0))*0.5</f>
        <v>25</v>
      </c>
      <c r="L52" s="182">
        <f>INDEX('For CSV - 2019 VentSpcFuncData'!$K$6:$K$101,MATCH($B52,'For CSV - 2019 VentSpcFuncData'!$B$6:$B$101,0))</f>
        <v>0</v>
      </c>
      <c r="M52" s="182">
        <f t="shared" si="3"/>
        <v>25</v>
      </c>
      <c r="N52" s="182">
        <f>INDEX('For CSV - 2019 VentSpcFuncData'!$J$6:$J$101,MATCH($B52,'For CSV - 2019 VentSpcFuncData'!$B$6:$B$101,0))</f>
        <v>15</v>
      </c>
      <c r="O52" s="182">
        <f t="shared" si="4"/>
        <v>15</v>
      </c>
      <c r="P52" s="184">
        <f t="shared" si="0"/>
        <v>0.375</v>
      </c>
      <c r="Q52" s="46" t="str">
        <f t="shared" si="5"/>
        <v>Classroom, Lecture, Training, Vocational Areas,Education - Wood shop</v>
      </c>
      <c r="R52" s="46">
        <f>INDEX('For CSV - 2019 SpcFuncData'!$AL$5:$AL$89,MATCH($A52,'For CSV - 2019 SpcFuncData'!$B$5:$B$89,0))</f>
        <v>207</v>
      </c>
      <c r="S52" s="46">
        <f>INDEX('For CSV - 2019 VentSpcFuncData'!$L$6:$L$101,MATCH($B52,'For CSV - 2019 VentSpcFuncData'!$B$6:$B$101,0))</f>
        <v>23</v>
      </c>
      <c r="T52" s="46">
        <f>MATCH($A52,'For CSV - 2019 SpcFuncData'!$B$5:$B$88,0)</f>
        <v>6</v>
      </c>
      <c r="V52" t="str">
        <f t="shared" si="2"/>
        <v>2,              23,     "Education - Wood shop"</v>
      </c>
    </row>
    <row r="53" spans="1:22" x14ac:dyDescent="0.2">
      <c r="A53" s="46" t="s">
        <v>552</v>
      </c>
      <c r="B53" s="59" t="s">
        <v>842</v>
      </c>
      <c r="C53" s="62">
        <f>VLOOKUP($B53,'2019 Ventilation List SORT'!$A$6:$I$102,2)</f>
        <v>0.15</v>
      </c>
      <c r="D53" s="62">
        <f>VLOOKUP($B53,'2019 Ventilation List SORT'!$A$6:$I$102,3)</f>
        <v>0.15</v>
      </c>
      <c r="E53" s="67">
        <f>VLOOKUP($B53,'2019 Ventilation List SORT'!$A$6:$I$102,4)</f>
        <v>0</v>
      </c>
      <c r="F53" s="67">
        <f>VLOOKUP($B53,'2019 Ventilation List SORT'!$A$6:$I$102,5)</f>
        <v>0</v>
      </c>
      <c r="G53" s="62">
        <f>VLOOKUP($B53,'2019 Ventilation List SORT'!$A$6:$I$102,6)</f>
        <v>0</v>
      </c>
      <c r="H53" s="67">
        <f>VLOOKUP($B53,'2019 Ventilation List SORT'!$A$6:$I$102,7)</f>
        <v>2</v>
      </c>
      <c r="I53" s="62">
        <f>VLOOKUP($B53,'2019 Ventilation List SORT'!$A$6:$I$102,8)</f>
        <v>0</v>
      </c>
      <c r="J53" s="103" t="str">
        <f>VLOOKUP($B53,'2019 Ventilation List SORT'!$A$6:$I$102,9)</f>
        <v>No</v>
      </c>
      <c r="K53" s="182">
        <f>INDEX('For CSV - 2019 SpcFuncData'!$D$5:$D$88,MATCH($A53,'For CSV - 2019 SpcFuncData'!$B$5:$B$88,0))*0.5</f>
        <v>25</v>
      </c>
      <c r="L53" s="182">
        <f>INDEX('For CSV - 2019 VentSpcFuncData'!$K$6:$K$101,MATCH($B53,'For CSV - 2019 VentSpcFuncData'!$B$6:$B$101,0))</f>
        <v>0</v>
      </c>
      <c r="M53" s="182">
        <f t="shared" si="3"/>
        <v>25</v>
      </c>
      <c r="N53" s="182">
        <f>INDEX('For CSV - 2019 VentSpcFuncData'!$J$6:$J$101,MATCH($B53,'For CSV - 2019 VentSpcFuncData'!$B$6:$B$101,0))</f>
        <v>15</v>
      </c>
      <c r="O53" s="182">
        <f t="shared" si="4"/>
        <v>15</v>
      </c>
      <c r="P53" s="184">
        <f t="shared" si="0"/>
        <v>0.375</v>
      </c>
      <c r="Q53" s="46" t="str">
        <f t="shared" si="5"/>
        <v>Classroom, Lecture, Training, Vocational Areas,Education - Metal shop</v>
      </c>
      <c r="R53" s="46">
        <f>INDEX('For CSV - 2019 SpcFuncData'!$AL$5:$AL$89,MATCH($A53,'For CSV - 2019 SpcFuncData'!$B$5:$B$89,0))</f>
        <v>207</v>
      </c>
      <c r="S53" s="46">
        <f>INDEX('For CSV - 2019 VentSpcFuncData'!$L$6:$L$101,MATCH($B53,'For CSV - 2019 VentSpcFuncData'!$B$6:$B$101,0))</f>
        <v>18</v>
      </c>
      <c r="T53" s="46">
        <f>MATCH($A53,'For CSV - 2019 SpcFuncData'!$B$5:$B$88,0)</f>
        <v>6</v>
      </c>
      <c r="V53" t="str">
        <f t="shared" si="2"/>
        <v>2,              18,     "Education - Metal shop"</v>
      </c>
    </row>
    <row r="54" spans="1:22" x14ac:dyDescent="0.2">
      <c r="A54" s="46" t="s">
        <v>552</v>
      </c>
      <c r="B54" s="59" t="s">
        <v>804</v>
      </c>
      <c r="C54" s="62">
        <f>VLOOKUP($B54,'2019 Ventilation List SORT'!$A$6:$I$102,2)</f>
        <v>0</v>
      </c>
      <c r="D54" s="62">
        <f>VLOOKUP($B54,'2019 Ventilation List SORT'!$A$6:$I$102,3)</f>
        <v>0</v>
      </c>
      <c r="E54" s="67">
        <f>VLOOKUP($B54,'2019 Ventilation List SORT'!$A$6:$I$102,4)</f>
        <v>0</v>
      </c>
      <c r="F54" s="67">
        <f>VLOOKUP($B54,'2019 Ventilation List SORT'!$A$6:$I$102,5)</f>
        <v>0</v>
      </c>
      <c r="G54" s="62">
        <f>VLOOKUP($B54,'2019 Ventilation List SORT'!$A$6:$I$102,6)</f>
        <v>1.5</v>
      </c>
      <c r="H54" s="67">
        <f>VLOOKUP($B54,'2019 Ventilation List SORT'!$A$6:$I$102,7)</f>
        <v>2</v>
      </c>
      <c r="I54" s="62" t="str">
        <f>VLOOKUP($B54,'2019 Ventilation List SORT'!$A$6:$I$102,8)</f>
        <v>Exh. Note A</v>
      </c>
      <c r="J54" s="103" t="str">
        <f>VLOOKUP($B54,'2019 Ventilation List SORT'!$A$6:$I$102,9)</f>
        <v>No</v>
      </c>
      <c r="K54" s="182">
        <f>INDEX('For CSV - 2019 SpcFuncData'!$D$5:$D$88,MATCH($A54,'For CSV - 2019 SpcFuncData'!$B$5:$B$88,0))*0.5</f>
        <v>25</v>
      </c>
      <c r="L54" s="182">
        <f>INDEX('For CSV - 2019 VentSpcFuncData'!$K$6:$K$101,MATCH($B54,'For CSV - 2019 VentSpcFuncData'!$B$6:$B$101,0))</f>
        <v>0</v>
      </c>
      <c r="M54" s="182">
        <f t="shared" si="3"/>
        <v>25</v>
      </c>
      <c r="N54" s="182">
        <f>INDEX('For CSV - 2019 VentSpcFuncData'!$J$6:$J$101,MATCH($B54,'For CSV - 2019 VentSpcFuncData'!$B$6:$B$101,0))</f>
        <v>0</v>
      </c>
      <c r="O54" s="182">
        <f t="shared" si="4"/>
        <v>0</v>
      </c>
      <c r="P54" s="184">
        <f t="shared" si="0"/>
        <v>0</v>
      </c>
      <c r="Q54" s="46" t="str">
        <f t="shared" si="5"/>
        <v>Classroom, Lecture, Training, Vocational Areas,Exhaust - Auto repair rooms</v>
      </c>
      <c r="R54" s="46">
        <f>INDEX('For CSV - 2019 SpcFuncData'!$AL$5:$AL$89,MATCH($A54,'For CSV - 2019 SpcFuncData'!$B$5:$B$89,0))</f>
        <v>207</v>
      </c>
      <c r="S54" s="46">
        <f>INDEX('For CSV - 2019 VentSpcFuncData'!$L$6:$L$101,MATCH($B54,'For CSV - 2019 VentSpcFuncData'!$B$6:$B$101,0))</f>
        <v>26</v>
      </c>
      <c r="T54" s="46">
        <f>MATCH($A54,'For CSV - 2019 SpcFuncData'!$B$5:$B$88,0)</f>
        <v>6</v>
      </c>
      <c r="V54" t="str">
        <f t="shared" si="2"/>
        <v>2,              26,     "Exhaust - Auto repair rooms"</v>
      </c>
    </row>
    <row r="55" spans="1:22" x14ac:dyDescent="0.2">
      <c r="A55" s="46" t="s">
        <v>552</v>
      </c>
      <c r="B55" s="59" t="s">
        <v>818</v>
      </c>
      <c r="C55" s="62">
        <f>VLOOKUP($B55,'2019 Ventilation List SORT'!$A$6:$I$102,2)</f>
        <v>0</v>
      </c>
      <c r="D55" s="62">
        <f>VLOOKUP($B55,'2019 Ventilation List SORT'!$A$6:$I$102,3)</f>
        <v>0</v>
      </c>
      <c r="E55" s="67">
        <f>VLOOKUP($B55,'2019 Ventilation List SORT'!$A$6:$I$102,4)</f>
        <v>0</v>
      </c>
      <c r="F55" s="67">
        <f>VLOOKUP($B55,'2019 Ventilation List SORT'!$A$6:$I$102,5)</f>
        <v>0</v>
      </c>
      <c r="G55" s="62">
        <f>VLOOKUP($B55,'2019 Ventilation List SORT'!$A$6:$I$102,6)</f>
        <v>0.5</v>
      </c>
      <c r="H55" s="67">
        <f>VLOOKUP($B55,'2019 Ventilation List SORT'!$A$6:$I$102,7)</f>
        <v>2</v>
      </c>
      <c r="I55" s="62">
        <f>VLOOKUP($B55,'2019 Ventilation List SORT'!$A$6:$I$102,8)</f>
        <v>0</v>
      </c>
      <c r="J55" s="103" t="str">
        <f>VLOOKUP($B55,'2019 Ventilation List SORT'!$A$6:$I$102,9)</f>
        <v>No</v>
      </c>
      <c r="K55" s="182">
        <f>INDEX('For CSV - 2019 SpcFuncData'!$D$5:$D$88,MATCH($A55,'For CSV - 2019 SpcFuncData'!$B$5:$B$88,0))*0.5</f>
        <v>25</v>
      </c>
      <c r="L55" s="182">
        <f>INDEX('For CSV - 2019 VentSpcFuncData'!$K$6:$K$101,MATCH($B55,'For CSV - 2019 VentSpcFuncData'!$B$6:$B$101,0))</f>
        <v>0</v>
      </c>
      <c r="M55" s="182">
        <f t="shared" si="3"/>
        <v>25</v>
      </c>
      <c r="N55" s="182">
        <f>INDEX('For CSV - 2019 VentSpcFuncData'!$J$6:$J$101,MATCH($B55,'For CSV - 2019 VentSpcFuncData'!$B$6:$B$101,0))</f>
        <v>0</v>
      </c>
      <c r="O55" s="182">
        <f t="shared" si="4"/>
        <v>0</v>
      </c>
      <c r="P55" s="184">
        <f t="shared" si="0"/>
        <v>0</v>
      </c>
      <c r="Q55" s="46" t="str">
        <f t="shared" si="5"/>
        <v>Classroom, Lecture, Training, Vocational Areas,Exhaust - Woodwork shop/classrooms</v>
      </c>
      <c r="R55" s="46">
        <f>INDEX('For CSV - 2019 SpcFuncData'!$AL$5:$AL$89,MATCH($A55,'For CSV - 2019 SpcFuncData'!$B$5:$B$89,0))</f>
        <v>207</v>
      </c>
      <c r="S55" s="46">
        <f>INDEX('For CSV - 2019 VentSpcFuncData'!$L$6:$L$101,MATCH($B55,'For CSV - 2019 VentSpcFuncData'!$B$6:$B$101,0))</f>
        <v>41</v>
      </c>
      <c r="T55" s="46">
        <f>MATCH($A55,'For CSV - 2019 SpcFuncData'!$B$5:$B$88,0)</f>
        <v>6</v>
      </c>
      <c r="V55" t="str">
        <f t="shared" si="2"/>
        <v>2,              41,     "Exhaust - Woodwork shop/classrooms"</v>
      </c>
    </row>
    <row r="56" spans="1:22" x14ac:dyDescent="0.2">
      <c r="A56" s="46" t="s">
        <v>552</v>
      </c>
      <c r="B56" s="59" t="s">
        <v>770</v>
      </c>
      <c r="C56" s="62">
        <f>VLOOKUP($B56,'2019 Ventilation List SORT'!$A$6:$I$102,2)</f>
        <v>0.15</v>
      </c>
      <c r="D56" s="62">
        <f>VLOOKUP($B56,'2019 Ventilation List SORT'!$A$6:$I$102,3)</f>
        <v>0.15</v>
      </c>
      <c r="E56" s="67">
        <f>VLOOKUP($B56,'2019 Ventilation List SORT'!$A$6:$I$102,4)</f>
        <v>0</v>
      </c>
      <c r="F56" s="67">
        <f>VLOOKUP($B56,'2019 Ventilation List SORT'!$A$6:$I$102,5)</f>
        <v>0</v>
      </c>
      <c r="G56" s="62">
        <f>VLOOKUP($B56,'2019 Ventilation List SORT'!$A$6:$I$102,6)</f>
        <v>0.7</v>
      </c>
      <c r="H56" s="67">
        <f>VLOOKUP($B56,'2019 Ventilation List SORT'!$A$6:$I$102,7)</f>
        <v>2</v>
      </c>
      <c r="I56" s="62" t="str">
        <f>VLOOKUP($B56,'2019 Ventilation List SORT'!$A$6:$I$102,8)</f>
        <v/>
      </c>
      <c r="J56" s="103" t="str">
        <f>VLOOKUP($B56,'2019 Ventilation List SORT'!$A$6:$I$102,9)</f>
        <v>Yes</v>
      </c>
      <c r="K56" s="182">
        <f>INDEX('For CSV - 2019 SpcFuncData'!$D$5:$D$88,MATCH($A56,'For CSV - 2019 SpcFuncData'!$B$5:$B$88,0))*0.5</f>
        <v>25</v>
      </c>
      <c r="L56" s="182">
        <f>INDEX('For CSV - 2019 VentSpcFuncData'!$K$6:$K$101,MATCH($B56,'For CSV - 2019 VentSpcFuncData'!$B$6:$B$101,0))</f>
        <v>0</v>
      </c>
      <c r="M56" s="182">
        <f t="shared" si="3"/>
        <v>25</v>
      </c>
      <c r="N56" s="182">
        <f>INDEX('For CSV - 2019 VentSpcFuncData'!$J$6:$J$101,MATCH($B56,'For CSV - 2019 VentSpcFuncData'!$B$6:$B$101,0))</f>
        <v>15</v>
      </c>
      <c r="O56" s="182">
        <f t="shared" si="4"/>
        <v>15</v>
      </c>
      <c r="P56" s="184">
        <f t="shared" si="0"/>
        <v>0.375</v>
      </c>
      <c r="Q56" s="46" t="str">
        <f t="shared" si="5"/>
        <v>Classroom, Lecture, Training, Vocational Areas,Food Service - Kitchen (cooking)</v>
      </c>
      <c r="R56" s="46">
        <f>INDEX('For CSV - 2019 SpcFuncData'!$AL$5:$AL$89,MATCH($A56,'For CSV - 2019 SpcFuncData'!$B$5:$B$89,0))</f>
        <v>207</v>
      </c>
      <c r="S56" s="46">
        <f>INDEX('For CSV - 2019 VentSpcFuncData'!$L$6:$L$101,MATCH($B56,'For CSV - 2019 VentSpcFuncData'!$B$6:$B$101,0))</f>
        <v>44</v>
      </c>
      <c r="T56" s="46">
        <f>MATCH($A56,'For CSV - 2019 SpcFuncData'!$B$5:$B$88,0)</f>
        <v>6</v>
      </c>
      <c r="V56" t="str">
        <f t="shared" si="2"/>
        <v>2,              44,     "Food Service - Kitchen (cooking)"</v>
      </c>
    </row>
    <row r="57" spans="1:22" x14ac:dyDescent="0.2">
      <c r="A57" s="46" t="s">
        <v>552</v>
      </c>
      <c r="B57" s="59" t="s">
        <v>796</v>
      </c>
      <c r="C57" s="62">
        <f>VLOOKUP($B57,'2019 Ventilation List SORT'!$A$6:$I$102,2)</f>
        <v>0.15</v>
      </c>
      <c r="D57" s="62">
        <f>VLOOKUP($B57,'2019 Ventilation List SORT'!$A$6:$I$102,3)</f>
        <v>0.15</v>
      </c>
      <c r="E57" s="67">
        <f>VLOOKUP($B57,'2019 Ventilation List SORT'!$A$6:$I$102,4)</f>
        <v>0</v>
      </c>
      <c r="F57" s="67">
        <f>VLOOKUP($B57,'2019 Ventilation List SORT'!$A$6:$I$102,5)</f>
        <v>0</v>
      </c>
      <c r="G57" s="62">
        <f>VLOOKUP($B57,'2019 Ventilation List SORT'!$A$6:$I$102,6)</f>
        <v>0</v>
      </c>
      <c r="H57" s="67">
        <f>VLOOKUP($B57,'2019 Ventilation List SORT'!$A$6:$I$102,7)</f>
        <v>2</v>
      </c>
      <c r="I57" s="62" t="str">
        <f>VLOOKUP($B57,'2019 Ventilation List SORT'!$A$6:$I$102,8)</f>
        <v/>
      </c>
      <c r="J57" s="103" t="str">
        <f>VLOOKUP($B57,'2019 Ventilation List SORT'!$A$6:$I$102,9)</f>
        <v>No</v>
      </c>
      <c r="K57" s="182">
        <f>INDEX('For CSV - 2019 SpcFuncData'!$D$5:$D$88,MATCH($A57,'For CSV - 2019 SpcFuncData'!$B$5:$B$88,0))*0.5</f>
        <v>25</v>
      </c>
      <c r="L57" s="182">
        <f>INDEX('For CSV - 2019 VentSpcFuncData'!$K$6:$K$101,MATCH($B57,'For CSV - 2019 VentSpcFuncData'!$B$6:$B$101,0))</f>
        <v>0</v>
      </c>
      <c r="M57" s="182">
        <f t="shared" si="3"/>
        <v>25</v>
      </c>
      <c r="N57" s="182">
        <f>INDEX('For CSV - 2019 VentSpcFuncData'!$J$6:$J$101,MATCH($B57,'For CSV - 2019 VentSpcFuncData'!$B$6:$B$101,0))</f>
        <v>15</v>
      </c>
      <c r="O57" s="182">
        <f t="shared" si="4"/>
        <v>15</v>
      </c>
      <c r="P57" s="184">
        <f t="shared" si="0"/>
        <v>0.375</v>
      </c>
      <c r="Q57" s="46" t="str">
        <f t="shared" si="5"/>
        <v>Classroom, Lecture, Training, Vocational Areas,Misc - All others</v>
      </c>
      <c r="R57" s="46">
        <f>INDEX('For CSV - 2019 SpcFuncData'!$AL$5:$AL$89,MATCH($A57,'For CSV - 2019 SpcFuncData'!$B$5:$B$89,0))</f>
        <v>207</v>
      </c>
      <c r="S57" s="46">
        <f>INDEX('For CSV - 2019 VentSpcFuncData'!$L$6:$L$101,MATCH($B57,'For CSV - 2019 VentSpcFuncData'!$B$6:$B$101,0))</f>
        <v>58</v>
      </c>
      <c r="T57" s="46">
        <f>MATCH($A57,'For CSV - 2019 SpcFuncData'!$B$5:$B$88,0)</f>
        <v>6</v>
      </c>
      <c r="V57" t="str">
        <f t="shared" si="2"/>
        <v>2,              58,     "Misc - All others"</v>
      </c>
    </row>
    <row r="58" spans="1:22" x14ac:dyDescent="0.2">
      <c r="A58" s="46" t="s">
        <v>552</v>
      </c>
      <c r="B58" s="59" t="s">
        <v>798</v>
      </c>
      <c r="C58" s="62">
        <f>VLOOKUP($B58,'2019 Ventilation List SORT'!$A$6:$I$102,2)</f>
        <v>0.4</v>
      </c>
      <c r="D58" s="62">
        <f>VLOOKUP($B58,'2019 Ventilation List SORT'!$A$6:$I$102,3)</f>
        <v>0.4</v>
      </c>
      <c r="E58" s="67">
        <f>VLOOKUP($B58,'2019 Ventilation List SORT'!$A$6:$I$102,4)</f>
        <v>0</v>
      </c>
      <c r="F58" s="67">
        <f>VLOOKUP($B58,'2019 Ventilation List SORT'!$A$6:$I$102,5)</f>
        <v>0</v>
      </c>
      <c r="G58" s="62">
        <f>VLOOKUP($B58,'2019 Ventilation List SORT'!$A$6:$I$102,6)</f>
        <v>0.5</v>
      </c>
      <c r="H58" s="67">
        <f>VLOOKUP($B58,'2019 Ventilation List SORT'!$A$6:$I$102,7)</f>
        <v>2</v>
      </c>
      <c r="I58" s="62" t="str">
        <f>VLOOKUP($B58,'2019 Ventilation List SORT'!$A$6:$I$102,8)</f>
        <v>F</v>
      </c>
      <c r="J58" s="103" t="str">
        <f>VLOOKUP($B58,'2019 Ventilation List SORT'!$A$6:$I$102,9)</f>
        <v>No</v>
      </c>
      <c r="K58" s="182">
        <f>INDEX('For CSV - 2019 SpcFuncData'!$D$5:$D$88,MATCH($A58,'For CSV - 2019 SpcFuncData'!$B$5:$B$88,0))*0.5</f>
        <v>25</v>
      </c>
      <c r="L58" s="182">
        <f>INDEX('For CSV - 2019 VentSpcFuncData'!$K$6:$K$101,MATCH($B58,'For CSV - 2019 VentSpcFuncData'!$B$6:$B$101,0))</f>
        <v>0</v>
      </c>
      <c r="M58" s="182">
        <f t="shared" si="3"/>
        <v>25</v>
      </c>
      <c r="N58" s="182">
        <f>INDEX('For CSV - 2019 VentSpcFuncData'!$J$6:$J$101,MATCH($B58,'For CSV - 2019 VentSpcFuncData'!$B$6:$B$101,0))</f>
        <v>15</v>
      </c>
      <c r="O58" s="182">
        <f t="shared" si="4"/>
        <v>15</v>
      </c>
      <c r="P58" s="184">
        <f t="shared" si="0"/>
        <v>0.375</v>
      </c>
      <c r="Q58" s="46" t="str">
        <f t="shared" si="5"/>
        <v>Classroom, Lecture, Training, Vocational Areas,Retail - Barbershop</v>
      </c>
      <c r="R58" s="46">
        <f>INDEX('For CSV - 2019 SpcFuncData'!$AL$5:$AL$89,MATCH($A58,'For CSV - 2019 SpcFuncData'!$B$5:$B$89,0))</f>
        <v>207</v>
      </c>
      <c r="S58" s="46">
        <f>INDEX('For CSV - 2019 VentSpcFuncData'!$L$6:$L$101,MATCH($B58,'For CSV - 2019 VentSpcFuncData'!$B$6:$B$101,0))</f>
        <v>78</v>
      </c>
      <c r="T58" s="46">
        <f>MATCH($A58,'For CSV - 2019 SpcFuncData'!$B$5:$B$88,0)</f>
        <v>6</v>
      </c>
      <c r="V58" t="str">
        <f t="shared" si="2"/>
        <v>2,              78,     "Retail - Barbershop"</v>
      </c>
    </row>
    <row r="59" spans="1:22" x14ac:dyDescent="0.2">
      <c r="A59" s="46" t="s">
        <v>552</v>
      </c>
      <c r="B59" s="59" t="s">
        <v>799</v>
      </c>
      <c r="C59" s="62">
        <f>VLOOKUP($B59,'2019 Ventilation List SORT'!$A$6:$I$102,2)</f>
        <v>0.4</v>
      </c>
      <c r="D59" s="62">
        <f>VLOOKUP($B59,'2019 Ventilation List SORT'!$A$6:$I$102,3)</f>
        <v>0.4</v>
      </c>
      <c r="E59" s="67">
        <f>VLOOKUP($B59,'2019 Ventilation List SORT'!$A$6:$I$102,4)</f>
        <v>0</v>
      </c>
      <c r="F59" s="67">
        <f>VLOOKUP($B59,'2019 Ventilation List SORT'!$A$6:$I$102,5)</f>
        <v>0</v>
      </c>
      <c r="G59" s="62">
        <f>VLOOKUP($B59,'2019 Ventilation List SORT'!$A$6:$I$102,6)</f>
        <v>0.6</v>
      </c>
      <c r="H59" s="67">
        <f>VLOOKUP($B59,'2019 Ventilation List SORT'!$A$6:$I$102,7)</f>
        <v>2</v>
      </c>
      <c r="I59" s="62" t="str">
        <f>VLOOKUP($B59,'2019 Ventilation List SORT'!$A$6:$I$102,8)</f>
        <v/>
      </c>
      <c r="J59" s="103" t="str">
        <f>VLOOKUP($B59,'2019 Ventilation List SORT'!$A$6:$I$102,9)</f>
        <v>No</v>
      </c>
      <c r="K59" s="182">
        <f>INDEX('For CSV - 2019 SpcFuncData'!$D$5:$D$88,MATCH($A59,'For CSV - 2019 SpcFuncData'!$B$5:$B$88,0))*0.5</f>
        <v>25</v>
      </c>
      <c r="L59" s="182">
        <f>INDEX('For CSV - 2019 VentSpcFuncData'!$K$6:$K$101,MATCH($B59,'For CSV - 2019 VentSpcFuncData'!$B$6:$B$101,0))</f>
        <v>0</v>
      </c>
      <c r="M59" s="182">
        <f t="shared" si="3"/>
        <v>25</v>
      </c>
      <c r="N59" s="182">
        <f>INDEX('For CSV - 2019 VentSpcFuncData'!$J$6:$J$101,MATCH($B59,'For CSV - 2019 VentSpcFuncData'!$B$6:$B$101,0))</f>
        <v>15</v>
      </c>
      <c r="O59" s="182">
        <f t="shared" si="4"/>
        <v>15</v>
      </c>
      <c r="P59" s="184">
        <f t="shared" si="0"/>
        <v>0.375</v>
      </c>
      <c r="Q59" s="46" t="str">
        <f t="shared" si="5"/>
        <v>Classroom, Lecture, Training, Vocational Areas,Retail - Beauty and nail salons</v>
      </c>
      <c r="R59" s="46">
        <f>INDEX('For CSV - 2019 SpcFuncData'!$AL$5:$AL$89,MATCH($A59,'For CSV - 2019 SpcFuncData'!$B$5:$B$89,0))</f>
        <v>207</v>
      </c>
      <c r="S59" s="46">
        <f>INDEX('For CSV - 2019 VentSpcFuncData'!$L$6:$L$101,MATCH($B59,'For CSV - 2019 VentSpcFuncData'!$B$6:$B$101,0))</f>
        <v>79</v>
      </c>
      <c r="T59" s="46">
        <f>MATCH($A59,'For CSV - 2019 SpcFuncData'!$B$5:$B$88,0)</f>
        <v>6</v>
      </c>
      <c r="V59" t="str">
        <f t="shared" si="2"/>
        <v>2,              79,     "Retail - Beauty and nail salons"</v>
      </c>
    </row>
    <row r="60" spans="1:22" x14ac:dyDescent="0.2">
      <c r="A60" s="46" t="s">
        <v>1034</v>
      </c>
      <c r="B60" s="126" t="s">
        <v>952</v>
      </c>
      <c r="C60" s="62">
        <f>VLOOKUP($B60,'2019 Ventilation List SORT'!$A$6:$I$102,2)</f>
        <v>0</v>
      </c>
      <c r="D60" s="62">
        <f>VLOOKUP($B60,'2019 Ventilation List SORT'!$A$6:$I$102,3)</f>
        <v>0</v>
      </c>
      <c r="E60" s="67">
        <f>VLOOKUP($B60,'2019 Ventilation List SORT'!$A$6:$I$102,4)</f>
        <v>0</v>
      </c>
      <c r="F60" s="67">
        <f>VLOOKUP($B60,'2019 Ventilation List SORT'!$A$6:$I$102,5)</f>
        <v>0</v>
      </c>
      <c r="G60" s="62">
        <f>VLOOKUP($B60,'2019 Ventilation List SORT'!$A$6:$I$102,6)</f>
        <v>0</v>
      </c>
      <c r="H60" s="67">
        <f>VLOOKUP($B60,'2019 Ventilation List SORT'!$A$6:$I$102,7)</f>
        <v>2</v>
      </c>
      <c r="I60" s="62" t="str">
        <f>VLOOKUP($B60,'2019 Ventilation List SORT'!$A$6:$I$102,8)</f>
        <v>E</v>
      </c>
      <c r="J60" s="103" t="str">
        <f>VLOOKUP($B60,'2019 Ventilation List SORT'!$A$6:$I$102,9)</f>
        <v>No</v>
      </c>
      <c r="K60" s="182">
        <f>INDEX('For CSV - 2019 SpcFuncData'!$D$5:$D$88,MATCH($A60,'For CSV - 2019 SpcFuncData'!$B$5:$B$88,0))*0.5</f>
        <v>0</v>
      </c>
      <c r="L60" s="182">
        <f>INDEX('For CSV - 2019 VentSpcFuncData'!$K$6:$K$101,MATCH($B60,'For CSV - 2019 VentSpcFuncData'!$B$6:$B$101,0))</f>
        <v>0</v>
      </c>
      <c r="M60" s="182">
        <f t="shared" si="3"/>
        <v>0</v>
      </c>
      <c r="N60" s="182">
        <f>INDEX('For CSV - 2019 VentSpcFuncData'!$J$6:$J$101,MATCH($B60,'For CSV - 2019 VentSpcFuncData'!$B$6:$B$101,0))</f>
        <v>0</v>
      </c>
      <c r="O60" s="182">
        <f t="shared" si="4"/>
        <v>0</v>
      </c>
      <c r="P60" s="184">
        <f t="shared" si="0"/>
        <v>0</v>
      </c>
      <c r="Q60" s="46" t="str">
        <f t="shared" si="5"/>
        <v>Commercial/Industrial Storage (Refrigerated),Misc - Freezer and refrigerated spaces (&lt;50F)</v>
      </c>
      <c r="R60" s="46">
        <f>INDEX('For CSV - 2019 SpcFuncData'!$AL$5:$AL$89,MATCH($A60,'For CSV - 2019 SpcFuncData'!$B$5:$B$89,0))</f>
        <v>208</v>
      </c>
      <c r="S60" s="46">
        <f>INDEX('For CSV - 2019 VentSpcFuncData'!$L$6:$L$101,MATCH($B60,'For CSV - 2019 VentSpcFuncData'!$B$6:$B$101,0))</f>
        <v>62</v>
      </c>
      <c r="T60" s="46">
        <f>MATCH($A60,'For CSV - 2019 SpcFuncData'!$B$5:$B$88,0)</f>
        <v>7</v>
      </c>
      <c r="V60" t="str">
        <f t="shared" si="2"/>
        <v>1, Spc:SpcFunc,        208,  62  ;  Commercial/Industrial Storage (Refrigerated)</v>
      </c>
    </row>
    <row r="61" spans="1:22" x14ac:dyDescent="0.2">
      <c r="A61" s="46" t="s">
        <v>1034</v>
      </c>
      <c r="B61" s="59" t="s">
        <v>815</v>
      </c>
      <c r="C61" s="62">
        <f>VLOOKUP($B61,'2019 Ventilation List SORT'!$A$6:$I$102,2)</f>
        <v>0</v>
      </c>
      <c r="D61" s="62">
        <f>VLOOKUP($B61,'2019 Ventilation List SORT'!$A$6:$I$102,3)</f>
        <v>0</v>
      </c>
      <c r="E61" s="67">
        <f>VLOOKUP($B61,'2019 Ventilation List SORT'!$A$6:$I$102,4)</f>
        <v>0</v>
      </c>
      <c r="F61" s="67">
        <f>VLOOKUP($B61,'2019 Ventilation List SORT'!$A$6:$I$102,5)</f>
        <v>0</v>
      </c>
      <c r="G61" s="62">
        <f>VLOOKUP($B61,'2019 Ventilation List SORT'!$A$6:$I$102,6)</f>
        <v>0</v>
      </c>
      <c r="H61" s="67">
        <f>VLOOKUP($B61,'2019 Ventilation List SORT'!$A$6:$I$102,7)</f>
        <v>3</v>
      </c>
      <c r="I61" s="62" t="str">
        <f>VLOOKUP($B61,'2019 Ventilation List SORT'!$A$6:$I$102,8)</f>
        <v>Exh. Note F</v>
      </c>
      <c r="J61" s="103" t="str">
        <f>VLOOKUP($B61,'2019 Ventilation List SORT'!$A$6:$I$102,9)</f>
        <v>Yes</v>
      </c>
      <c r="K61" s="182">
        <f>INDEX('For CSV - 2019 SpcFuncData'!$D$5:$D$88,MATCH($A61,'For CSV - 2019 SpcFuncData'!$B$5:$B$88,0))*0.5</f>
        <v>0</v>
      </c>
      <c r="L61" s="182">
        <f>INDEX('For CSV - 2019 VentSpcFuncData'!$K$6:$K$101,MATCH($B61,'For CSV - 2019 VentSpcFuncData'!$B$6:$B$101,0))</f>
        <v>0</v>
      </c>
      <c r="M61" s="182">
        <f t="shared" si="3"/>
        <v>0</v>
      </c>
      <c r="N61" s="182">
        <f>INDEX('For CSV - 2019 VentSpcFuncData'!$J$6:$J$101,MATCH($B61,'For CSV - 2019 VentSpcFuncData'!$B$6:$B$101,0))</f>
        <v>0</v>
      </c>
      <c r="O61" s="182">
        <f t="shared" si="4"/>
        <v>0</v>
      </c>
      <c r="P61" s="184">
        <f t="shared" si="0"/>
        <v>0</v>
      </c>
      <c r="Q61" s="46" t="str">
        <f t="shared" si="5"/>
        <v>Commercial/Industrial Storage (Refrigerated),Exhaust - Refrigerating machinery rooms</v>
      </c>
      <c r="R61" s="46">
        <f>INDEX('For CSV - 2019 SpcFuncData'!$AL$5:$AL$89,MATCH($A61,'For CSV - 2019 SpcFuncData'!$B$5:$B$89,0))</f>
        <v>208</v>
      </c>
      <c r="S61" s="46">
        <f>INDEX('For CSV - 2019 VentSpcFuncData'!$L$6:$L$101,MATCH($B61,'For CSV - 2019 VentSpcFuncData'!$B$6:$B$101,0))</f>
        <v>35</v>
      </c>
      <c r="T61" s="46">
        <f>MATCH($A61,'For CSV - 2019 SpcFuncData'!$B$5:$B$88,0)</f>
        <v>7</v>
      </c>
      <c r="V61" t="str">
        <f t="shared" si="2"/>
        <v>2,              35,     "Exhaust - Refrigerating machinery rooms"</v>
      </c>
    </row>
    <row r="62" spans="1:22" x14ac:dyDescent="0.2">
      <c r="A62" s="46" t="s">
        <v>1034</v>
      </c>
      <c r="B62" s="59" t="s">
        <v>796</v>
      </c>
      <c r="C62" s="62">
        <f>VLOOKUP($B62,'2019 Ventilation List SORT'!$A$6:$I$102,2)</f>
        <v>0.15</v>
      </c>
      <c r="D62" s="62">
        <f>VLOOKUP($B62,'2019 Ventilation List SORT'!$A$6:$I$102,3)</f>
        <v>0.15</v>
      </c>
      <c r="E62" s="67">
        <f>VLOOKUP($B62,'2019 Ventilation List SORT'!$A$6:$I$102,4)</f>
        <v>0</v>
      </c>
      <c r="F62" s="67">
        <f>VLOOKUP($B62,'2019 Ventilation List SORT'!$A$6:$I$102,5)</f>
        <v>0</v>
      </c>
      <c r="G62" s="62">
        <f>VLOOKUP($B62,'2019 Ventilation List SORT'!$A$6:$I$102,6)</f>
        <v>0</v>
      </c>
      <c r="H62" s="67">
        <f>VLOOKUP($B62,'2019 Ventilation List SORT'!$A$6:$I$102,7)</f>
        <v>2</v>
      </c>
      <c r="I62" s="62" t="str">
        <f>VLOOKUP($B62,'2019 Ventilation List SORT'!$A$6:$I$102,8)</f>
        <v/>
      </c>
      <c r="J62" s="103" t="str">
        <f>VLOOKUP($B62,'2019 Ventilation List SORT'!$A$6:$I$102,9)</f>
        <v>No</v>
      </c>
      <c r="K62" s="182">
        <f>INDEX('For CSV - 2019 SpcFuncData'!$D$5:$D$88,MATCH($A62,'For CSV - 2019 SpcFuncData'!$B$5:$B$88,0))*0.5</f>
        <v>0</v>
      </c>
      <c r="L62" s="182">
        <f>INDEX('For CSV - 2019 VentSpcFuncData'!$K$6:$K$101,MATCH($B62,'For CSV - 2019 VentSpcFuncData'!$B$6:$B$101,0))</f>
        <v>0</v>
      </c>
      <c r="M62" s="182">
        <f t="shared" si="3"/>
        <v>0</v>
      </c>
      <c r="N62" s="182">
        <f>INDEX('For CSV - 2019 VentSpcFuncData'!$J$6:$J$101,MATCH($B62,'For CSV - 2019 VentSpcFuncData'!$B$6:$B$101,0))</f>
        <v>15</v>
      </c>
      <c r="O62" s="182">
        <f t="shared" si="4"/>
        <v>0</v>
      </c>
      <c r="P62" s="184">
        <f t="shared" si="0"/>
        <v>0</v>
      </c>
      <c r="Q62" s="46" t="str">
        <f t="shared" si="5"/>
        <v>Commercial/Industrial Storage (Refrigerated),Misc - All others</v>
      </c>
      <c r="R62" s="46">
        <f>INDEX('For CSV - 2019 SpcFuncData'!$AL$5:$AL$89,MATCH($A62,'For CSV - 2019 SpcFuncData'!$B$5:$B$89,0))</f>
        <v>208</v>
      </c>
      <c r="S62" s="46">
        <f>INDEX('For CSV - 2019 VentSpcFuncData'!$L$6:$L$101,MATCH($B62,'For CSV - 2019 VentSpcFuncData'!$B$6:$B$101,0))</f>
        <v>58</v>
      </c>
      <c r="T62" s="46">
        <f>MATCH($A62,'For CSV - 2019 SpcFuncData'!$B$5:$B$88,0)</f>
        <v>7</v>
      </c>
      <c r="V62" t="str">
        <f t="shared" si="2"/>
        <v>2,              58,     "Misc - All others"</v>
      </c>
    </row>
    <row r="63" spans="1:22" x14ac:dyDescent="0.2">
      <c r="A63" s="46" t="s">
        <v>1034</v>
      </c>
      <c r="B63" s="59" t="s">
        <v>952</v>
      </c>
      <c r="C63" s="62">
        <f>VLOOKUP($B63,'2019 Ventilation List SORT'!$A$6:$I$102,2)</f>
        <v>0</v>
      </c>
      <c r="D63" s="62">
        <f>VLOOKUP($B63,'2019 Ventilation List SORT'!$A$6:$I$102,3)</f>
        <v>0</v>
      </c>
      <c r="E63" s="67">
        <f>VLOOKUP($B63,'2019 Ventilation List SORT'!$A$6:$I$102,4)</f>
        <v>0</v>
      </c>
      <c r="F63" s="67">
        <f>VLOOKUP($B63,'2019 Ventilation List SORT'!$A$6:$I$102,5)</f>
        <v>0</v>
      </c>
      <c r="G63" s="62">
        <f>VLOOKUP($B63,'2019 Ventilation List SORT'!$A$6:$I$102,6)</f>
        <v>0</v>
      </c>
      <c r="H63" s="67">
        <f>VLOOKUP($B63,'2019 Ventilation List SORT'!$A$6:$I$102,7)</f>
        <v>2</v>
      </c>
      <c r="I63" s="62" t="str">
        <f>VLOOKUP($B63,'2019 Ventilation List SORT'!$A$6:$I$102,8)</f>
        <v>E</v>
      </c>
      <c r="J63" s="103" t="str">
        <f>VLOOKUP($B63,'2019 Ventilation List SORT'!$A$6:$I$102,9)</f>
        <v>No</v>
      </c>
      <c r="K63" s="182">
        <f>INDEX('For CSV - 2019 SpcFuncData'!$D$5:$D$88,MATCH($A63,'For CSV - 2019 SpcFuncData'!$B$5:$B$88,0))*0.5</f>
        <v>0</v>
      </c>
      <c r="L63" s="182">
        <f>INDEX('For CSV - 2019 VentSpcFuncData'!$K$6:$K$101,MATCH($B63,'For CSV - 2019 VentSpcFuncData'!$B$6:$B$101,0))</f>
        <v>0</v>
      </c>
      <c r="M63" s="182">
        <f t="shared" si="3"/>
        <v>0</v>
      </c>
      <c r="N63" s="182">
        <f>INDEX('For CSV - 2019 VentSpcFuncData'!$J$6:$J$101,MATCH($B63,'For CSV - 2019 VentSpcFuncData'!$B$6:$B$101,0))</f>
        <v>0</v>
      </c>
      <c r="O63" s="182">
        <f t="shared" si="4"/>
        <v>0</v>
      </c>
      <c r="P63" s="184">
        <f t="shared" si="0"/>
        <v>0</v>
      </c>
      <c r="Q63" s="46" t="str">
        <f t="shared" si="5"/>
        <v>Commercial/Industrial Storage (Refrigerated),Misc - Freezer and refrigerated spaces (&lt;50F)</v>
      </c>
      <c r="R63" s="46">
        <f>INDEX('For CSV - 2019 SpcFuncData'!$AL$5:$AL$89,MATCH($A63,'For CSV - 2019 SpcFuncData'!$B$5:$B$89,0))</f>
        <v>208</v>
      </c>
      <c r="S63" s="46">
        <f>INDEX('For CSV - 2019 VentSpcFuncData'!$L$6:$L$101,MATCH($B63,'For CSV - 2019 VentSpcFuncData'!$B$6:$B$101,0))</f>
        <v>62</v>
      </c>
      <c r="T63" s="46">
        <f>MATCH($A63,'For CSV - 2019 SpcFuncData'!$B$5:$B$88,0)</f>
        <v>7</v>
      </c>
      <c r="V63" t="str">
        <f t="shared" si="2"/>
        <v>2,              62,     "Misc - Freezer and refrigerated spaces (&lt;50F)"</v>
      </c>
    </row>
    <row r="64" spans="1:22" x14ac:dyDescent="0.2">
      <c r="A64" s="46" t="s">
        <v>555</v>
      </c>
      <c r="B64" s="126" t="s">
        <v>792</v>
      </c>
      <c r="C64" s="62">
        <f>VLOOKUP($B64,'2019 Ventilation List SORT'!$A$6:$I$102,2)</f>
        <v>0.15</v>
      </c>
      <c r="D64" s="62">
        <f>VLOOKUP($B64,'2019 Ventilation List SORT'!$A$6:$I$102,3)</f>
        <v>0.15</v>
      </c>
      <c r="E64" s="67">
        <f>VLOOKUP($B64,'2019 Ventilation List SORT'!$A$6:$I$102,4)</f>
        <v>0</v>
      </c>
      <c r="F64" s="67">
        <f>VLOOKUP($B64,'2019 Ventilation List SORT'!$A$6:$I$102,5)</f>
        <v>0</v>
      </c>
      <c r="G64" s="62">
        <f>VLOOKUP($B64,'2019 Ventilation List SORT'!$A$6:$I$102,6)</f>
        <v>0</v>
      </c>
      <c r="H64" s="67">
        <f>VLOOKUP($B64,'2019 Ventilation List SORT'!$A$6:$I$102,7)</f>
        <v>2</v>
      </c>
      <c r="I64" s="62" t="str">
        <f>VLOOKUP($B64,'2019 Ventilation List SORT'!$A$6:$I$102,8)</f>
        <v>B</v>
      </c>
      <c r="J64" s="103" t="str">
        <f>VLOOKUP($B64,'2019 Ventilation List SORT'!$A$6:$I$102,9)</f>
        <v>No</v>
      </c>
      <c r="K64" s="182">
        <f>INDEX('For CSV - 2019 SpcFuncData'!$D$5:$D$88,MATCH($A64,'For CSV - 2019 SpcFuncData'!$B$5:$B$88,0))*0.5</f>
        <v>2.5</v>
      </c>
      <c r="L64" s="182">
        <f>INDEX('For CSV - 2019 VentSpcFuncData'!$K$6:$K$101,MATCH($B64,'For CSV - 2019 VentSpcFuncData'!$B$6:$B$101,0))</f>
        <v>0</v>
      </c>
      <c r="M64" s="182">
        <f t="shared" si="3"/>
        <v>2.5</v>
      </c>
      <c r="N64" s="182">
        <f>INDEX('For CSV - 2019 VentSpcFuncData'!$J$6:$J$101,MATCH($B64,'For CSV - 2019 VentSpcFuncData'!$B$6:$B$101,0))</f>
        <v>15</v>
      </c>
      <c r="O64" s="182">
        <f t="shared" si="4"/>
        <v>15</v>
      </c>
      <c r="P64" s="184">
        <f t="shared" si="0"/>
        <v>3.7499999999999999E-2</v>
      </c>
      <c r="Q64" s="46" t="str">
        <f t="shared" si="5"/>
        <v>Commercial/Industrial Storage (Shipping &amp; Handling),Misc - Shipping/receiving</v>
      </c>
      <c r="R64" s="46">
        <f>INDEX('For CSV - 2019 SpcFuncData'!$AL$5:$AL$89,MATCH($A64,'For CSV - 2019 SpcFuncData'!$B$5:$B$89,0))</f>
        <v>209</v>
      </c>
      <c r="S64" s="46">
        <f>INDEX('For CSV - 2019 VentSpcFuncData'!$L$6:$L$101,MATCH($B64,'For CSV - 2019 VentSpcFuncData'!$B$6:$B$101,0))</f>
        <v>66</v>
      </c>
      <c r="T64" s="46">
        <f>MATCH($A64,'For CSV - 2019 SpcFuncData'!$B$5:$B$88,0)</f>
        <v>8</v>
      </c>
      <c r="V64" t="str">
        <f t="shared" si="2"/>
        <v>1, Spc:SpcFunc,        209,  66  ;  Commercial/Industrial Storage (Shipping &amp; Handling)</v>
      </c>
    </row>
    <row r="65" spans="1:22" x14ac:dyDescent="0.2">
      <c r="A65" s="46" t="s">
        <v>555</v>
      </c>
      <c r="B65" s="59" t="s">
        <v>792</v>
      </c>
      <c r="C65" s="62">
        <f>VLOOKUP($B65,'2019 Ventilation List SORT'!$A$6:$I$102,2)</f>
        <v>0.15</v>
      </c>
      <c r="D65" s="62">
        <f>VLOOKUP($B65,'2019 Ventilation List SORT'!$A$6:$I$102,3)</f>
        <v>0.15</v>
      </c>
      <c r="E65" s="67">
        <f>VLOOKUP($B65,'2019 Ventilation List SORT'!$A$6:$I$102,4)</f>
        <v>0</v>
      </c>
      <c r="F65" s="67">
        <f>VLOOKUP($B65,'2019 Ventilation List SORT'!$A$6:$I$102,5)</f>
        <v>0</v>
      </c>
      <c r="G65" s="62">
        <f>VLOOKUP($B65,'2019 Ventilation List SORT'!$A$6:$I$102,6)</f>
        <v>0</v>
      </c>
      <c r="H65" s="67">
        <f>VLOOKUP($B65,'2019 Ventilation List SORT'!$A$6:$I$102,7)</f>
        <v>2</v>
      </c>
      <c r="I65" s="62" t="str">
        <f>VLOOKUP($B65,'2019 Ventilation List SORT'!$A$6:$I$102,8)</f>
        <v>B</v>
      </c>
      <c r="J65" s="103" t="str">
        <f>VLOOKUP($B65,'2019 Ventilation List SORT'!$A$6:$I$102,9)</f>
        <v>No</v>
      </c>
      <c r="K65" s="182">
        <f>INDEX('For CSV - 2019 SpcFuncData'!$D$5:$D$88,MATCH($A65,'For CSV - 2019 SpcFuncData'!$B$5:$B$88,0))*0.5</f>
        <v>2.5</v>
      </c>
      <c r="L65" s="182">
        <f>INDEX('For CSV - 2019 VentSpcFuncData'!$K$6:$K$101,MATCH($B65,'For CSV - 2019 VentSpcFuncData'!$B$6:$B$101,0))</f>
        <v>0</v>
      </c>
      <c r="M65" s="182">
        <f t="shared" si="3"/>
        <v>2.5</v>
      </c>
      <c r="N65" s="182">
        <f>INDEX('For CSV - 2019 VentSpcFuncData'!$J$6:$J$101,MATCH($B65,'For CSV - 2019 VentSpcFuncData'!$B$6:$B$101,0))</f>
        <v>15</v>
      </c>
      <c r="O65" s="182">
        <f t="shared" si="4"/>
        <v>15</v>
      </c>
      <c r="P65" s="184">
        <f t="shared" si="0"/>
        <v>3.7499999999999999E-2</v>
      </c>
      <c r="Q65" s="46" t="str">
        <f t="shared" si="5"/>
        <v>Commercial/Industrial Storage (Shipping &amp; Handling),Misc - Shipping/receiving</v>
      </c>
      <c r="R65" s="46">
        <f>INDEX('For CSV - 2019 SpcFuncData'!$AL$5:$AL$89,MATCH($A65,'For CSV - 2019 SpcFuncData'!$B$5:$B$89,0))</f>
        <v>209</v>
      </c>
      <c r="S65" s="46">
        <f>INDEX('For CSV - 2019 VentSpcFuncData'!$L$6:$L$101,MATCH($B65,'For CSV - 2019 VentSpcFuncData'!$B$6:$B$101,0))</f>
        <v>66</v>
      </c>
      <c r="T65" s="46">
        <f>MATCH($A65,'For CSV - 2019 SpcFuncData'!$B$5:$B$88,0)</f>
        <v>8</v>
      </c>
      <c r="V65" t="str">
        <f t="shared" si="2"/>
        <v>2,              66,     "Misc - Shipping/receiving"</v>
      </c>
    </row>
    <row r="66" spans="1:22" x14ac:dyDescent="0.2">
      <c r="A66" s="46" t="s">
        <v>554</v>
      </c>
      <c r="B66" s="126" t="s">
        <v>795</v>
      </c>
      <c r="C66" s="62">
        <f>VLOOKUP($B66,'2019 Ventilation List SORT'!$A$6:$I$102,2)</f>
        <v>0.15</v>
      </c>
      <c r="D66" s="62">
        <f>VLOOKUP($B66,'2019 Ventilation List SORT'!$A$6:$I$102,3)</f>
        <v>0.15</v>
      </c>
      <c r="E66" s="67">
        <f>VLOOKUP($B66,'2019 Ventilation List SORT'!$A$6:$I$102,4)</f>
        <v>0</v>
      </c>
      <c r="F66" s="67">
        <f>VLOOKUP($B66,'2019 Ventilation List SORT'!$A$6:$I$102,5)</f>
        <v>0</v>
      </c>
      <c r="G66" s="62">
        <f>VLOOKUP($B66,'2019 Ventilation List SORT'!$A$6:$I$102,6)</f>
        <v>0</v>
      </c>
      <c r="H66" s="67">
        <f>VLOOKUP($B66,'2019 Ventilation List SORT'!$A$6:$I$102,7)</f>
        <v>2</v>
      </c>
      <c r="I66" s="62" t="str">
        <f>VLOOKUP($B66,'2019 Ventilation List SORT'!$A$6:$I$102,8)</f>
        <v>B</v>
      </c>
      <c r="J66" s="103" t="str">
        <f>VLOOKUP($B66,'2019 Ventilation List SORT'!$A$6:$I$102,9)</f>
        <v>No</v>
      </c>
      <c r="K66" s="182">
        <f>INDEX('For CSV - 2019 SpcFuncData'!$D$5:$D$88,MATCH($A66,'For CSV - 2019 SpcFuncData'!$B$5:$B$88,0))*0.5</f>
        <v>1</v>
      </c>
      <c r="L66" s="182">
        <f>INDEX('For CSV - 2019 VentSpcFuncData'!$K$6:$K$101,MATCH($B66,'For CSV - 2019 VentSpcFuncData'!$B$6:$B$101,0))</f>
        <v>0</v>
      </c>
      <c r="M66" s="182">
        <f t="shared" si="3"/>
        <v>1</v>
      </c>
      <c r="N66" s="182">
        <f>INDEX('For CSV - 2019 VentSpcFuncData'!$J$6:$J$101,MATCH($B66,'For CSV - 2019 VentSpcFuncData'!$B$6:$B$101,0))</f>
        <v>15</v>
      </c>
      <c r="O66" s="182">
        <f t="shared" si="4"/>
        <v>15</v>
      </c>
      <c r="P66" s="184">
        <f t="shared" si="0"/>
        <v>1.4999999999999999E-2</v>
      </c>
      <c r="Q66" s="46" t="str">
        <f t="shared" si="5"/>
        <v>Commercial/Industrial Storage (Warehouse),Misc - Warehouses</v>
      </c>
      <c r="R66" s="46">
        <f>INDEX('For CSV - 2019 SpcFuncData'!$AL$5:$AL$89,MATCH($A66,'For CSV - 2019 SpcFuncData'!$B$5:$B$89,0))</f>
        <v>210</v>
      </c>
      <c r="S66" s="46">
        <f>INDEX('For CSV - 2019 VentSpcFuncData'!$L$6:$L$101,MATCH($B66,'For CSV - 2019 VentSpcFuncData'!$B$6:$B$101,0))</f>
        <v>70</v>
      </c>
      <c r="T66" s="46">
        <f>MATCH($A66,'For CSV - 2019 SpcFuncData'!$B$5:$B$88,0)</f>
        <v>9</v>
      </c>
      <c r="V66" t="str">
        <f t="shared" si="2"/>
        <v>1, Spc:SpcFunc,        210,  70  ;  Commercial/Industrial Storage (Warehouse)</v>
      </c>
    </row>
    <row r="67" spans="1:22" x14ac:dyDescent="0.2">
      <c r="A67" s="46" t="s">
        <v>554</v>
      </c>
      <c r="B67" s="59" t="s">
        <v>817</v>
      </c>
      <c r="C67" s="62">
        <f>VLOOKUP($B67,'2019 Ventilation List SORT'!$A$6:$I$102,2)</f>
        <v>0</v>
      </c>
      <c r="D67" s="62">
        <f>VLOOKUP($B67,'2019 Ventilation List SORT'!$A$6:$I$102,3)</f>
        <v>0</v>
      </c>
      <c r="E67" s="67">
        <f>VLOOKUP($B67,'2019 Ventilation List SORT'!$A$6:$I$102,4)</f>
        <v>0</v>
      </c>
      <c r="F67" s="67">
        <f>VLOOKUP($B67,'2019 Ventilation List SORT'!$A$6:$I$102,5)</f>
        <v>0</v>
      </c>
      <c r="G67" s="62">
        <f>VLOOKUP($B67,'2019 Ventilation List SORT'!$A$6:$I$102,6)</f>
        <v>1.5</v>
      </c>
      <c r="H67" s="67">
        <f>VLOOKUP($B67,'2019 Ventilation List SORT'!$A$6:$I$102,7)</f>
        <v>4</v>
      </c>
      <c r="I67" s="62" t="str">
        <f>VLOOKUP($B67,'2019 Ventilation List SORT'!$A$6:$I$102,8)</f>
        <v>Exh. Note F</v>
      </c>
      <c r="J67" s="103" t="str">
        <f>VLOOKUP($B67,'2019 Ventilation List SORT'!$A$6:$I$102,9)</f>
        <v>Yes</v>
      </c>
      <c r="K67" s="182">
        <f>INDEX('For CSV - 2019 SpcFuncData'!$D$5:$D$88,MATCH($A67,'For CSV - 2019 SpcFuncData'!$B$5:$B$88,0))*0.5</f>
        <v>1</v>
      </c>
      <c r="L67" s="182">
        <f>INDEX('For CSV - 2019 VentSpcFuncData'!$K$6:$K$101,MATCH($B67,'For CSV - 2019 VentSpcFuncData'!$B$6:$B$101,0))</f>
        <v>0</v>
      </c>
      <c r="M67" s="182">
        <f t="shared" si="3"/>
        <v>1</v>
      </c>
      <c r="N67" s="182">
        <f>INDEX('For CSV - 2019 VentSpcFuncData'!$J$6:$J$101,MATCH($B67,'For CSV - 2019 VentSpcFuncData'!$B$6:$B$101,0))</f>
        <v>0</v>
      </c>
      <c r="O67" s="182">
        <f t="shared" si="4"/>
        <v>0</v>
      </c>
      <c r="P67" s="184">
        <f t="shared" si="0"/>
        <v>0</v>
      </c>
      <c r="Q67" s="46" t="str">
        <f t="shared" si="5"/>
        <v>Commercial/Industrial Storage (Warehouse),Exhaust - Storage rooms, chemical</v>
      </c>
      <c r="R67" s="46">
        <f>INDEX('For CSV - 2019 SpcFuncData'!$AL$5:$AL$89,MATCH($A67,'For CSV - 2019 SpcFuncData'!$B$5:$B$89,0))</f>
        <v>210</v>
      </c>
      <c r="S67" s="46">
        <f>INDEX('For CSV - 2019 VentSpcFuncData'!$L$6:$L$101,MATCH($B67,'For CSV - 2019 VentSpcFuncData'!$B$6:$B$101,0))</f>
        <v>38</v>
      </c>
      <c r="T67" s="46">
        <f>MATCH($A67,'For CSV - 2019 SpcFuncData'!$B$5:$B$88,0)</f>
        <v>9</v>
      </c>
      <c r="V67" t="str">
        <f t="shared" si="2"/>
        <v>2,              38,     "Exhaust - Storage rooms, chemical"</v>
      </c>
    </row>
    <row r="68" spans="1:22" x14ac:dyDescent="0.2">
      <c r="A68" s="46" t="s">
        <v>554</v>
      </c>
      <c r="B68" s="59" t="s">
        <v>775</v>
      </c>
      <c r="C68" s="62">
        <f>VLOOKUP($B68,'2019 Ventilation List SORT'!$A$6:$I$102,2)</f>
        <v>0.15</v>
      </c>
      <c r="D68" s="62">
        <f>VLOOKUP($B68,'2019 Ventilation List SORT'!$A$6:$I$102,3)</f>
        <v>0.15</v>
      </c>
      <c r="E68" s="67">
        <f>VLOOKUP($B68,'2019 Ventilation List SORT'!$A$6:$I$102,4)</f>
        <v>0</v>
      </c>
      <c r="F68" s="67">
        <f>VLOOKUP($B68,'2019 Ventilation List SORT'!$A$6:$I$102,5)</f>
        <v>0</v>
      </c>
      <c r="G68" s="62">
        <f>VLOOKUP($B68,'2019 Ventilation List SORT'!$A$6:$I$102,6)</f>
        <v>0</v>
      </c>
      <c r="H68" s="67">
        <f>VLOOKUP($B68,'2019 Ventilation List SORT'!$A$6:$I$102,7)</f>
        <v>2</v>
      </c>
      <c r="I68" s="62" t="str">
        <f>VLOOKUP($B68,'2019 Ventilation List SORT'!$A$6:$I$102,8)</f>
        <v>B</v>
      </c>
      <c r="J68" s="103" t="str">
        <f>VLOOKUP($B68,'2019 Ventilation List SORT'!$A$6:$I$102,9)</f>
        <v>Yes</v>
      </c>
      <c r="K68" s="182">
        <f>INDEX('For CSV - 2019 SpcFuncData'!$D$5:$D$88,MATCH($A68,'For CSV - 2019 SpcFuncData'!$B$5:$B$88,0))*0.5</f>
        <v>1</v>
      </c>
      <c r="L68" s="182">
        <f>INDEX('For CSV - 2019 VentSpcFuncData'!$K$6:$K$101,MATCH($B68,'For CSV - 2019 VentSpcFuncData'!$B$6:$B$101,0))</f>
        <v>0</v>
      </c>
      <c r="M68" s="182">
        <f t="shared" si="3"/>
        <v>1</v>
      </c>
      <c r="N68" s="182">
        <f>INDEX('For CSV - 2019 VentSpcFuncData'!$J$6:$J$101,MATCH($B68,'For CSV - 2019 VentSpcFuncData'!$B$6:$B$101,0))</f>
        <v>15</v>
      </c>
      <c r="O68" s="182">
        <f t="shared" si="4"/>
        <v>15</v>
      </c>
      <c r="P68" s="184">
        <f t="shared" si="0"/>
        <v>1.4999999999999999E-2</v>
      </c>
      <c r="Q68" s="46" t="str">
        <f t="shared" si="5"/>
        <v>Commercial/Industrial Storage (Warehouse),General - Occupiable storage rooms for liquids or gels</v>
      </c>
      <c r="R68" s="46">
        <f>INDEX('For CSV - 2019 SpcFuncData'!$AL$5:$AL$89,MATCH($A68,'For CSV - 2019 SpcFuncData'!$B$5:$B$89,0))</f>
        <v>210</v>
      </c>
      <c r="S68" s="46">
        <f>INDEX('For CSV - 2019 VentSpcFuncData'!$L$6:$L$101,MATCH($B68,'For CSV - 2019 VentSpcFuncData'!$B$6:$B$101,0))</f>
        <v>50</v>
      </c>
      <c r="T68" s="46">
        <f>MATCH($A68,'For CSV - 2019 SpcFuncData'!$B$5:$B$88,0)</f>
        <v>9</v>
      </c>
      <c r="V68" t="str">
        <f t="shared" si="2"/>
        <v>2,              50,     "General - Occupiable storage rooms for liquids or gels"</v>
      </c>
    </row>
    <row r="69" spans="1:22" x14ac:dyDescent="0.2">
      <c r="A69" s="46" t="s">
        <v>554</v>
      </c>
      <c r="B69" s="59" t="s">
        <v>796</v>
      </c>
      <c r="C69" s="62">
        <f>VLOOKUP($B69,'2019 Ventilation List SORT'!$A$6:$I$102,2)</f>
        <v>0.15</v>
      </c>
      <c r="D69" s="62">
        <f>VLOOKUP($B69,'2019 Ventilation List SORT'!$A$6:$I$102,3)</f>
        <v>0.15</v>
      </c>
      <c r="E69" s="67">
        <f>VLOOKUP($B69,'2019 Ventilation List SORT'!$A$6:$I$102,4)</f>
        <v>0</v>
      </c>
      <c r="F69" s="67">
        <f>VLOOKUP($B69,'2019 Ventilation List SORT'!$A$6:$I$102,5)</f>
        <v>0</v>
      </c>
      <c r="G69" s="62">
        <f>VLOOKUP($B69,'2019 Ventilation List SORT'!$A$6:$I$102,6)</f>
        <v>0</v>
      </c>
      <c r="H69" s="67">
        <f>VLOOKUP($B69,'2019 Ventilation List SORT'!$A$6:$I$102,7)</f>
        <v>2</v>
      </c>
      <c r="I69" s="62" t="str">
        <f>VLOOKUP($B69,'2019 Ventilation List SORT'!$A$6:$I$102,8)</f>
        <v/>
      </c>
      <c r="J69" s="103" t="str">
        <f>VLOOKUP($B69,'2019 Ventilation List SORT'!$A$6:$I$102,9)</f>
        <v>No</v>
      </c>
      <c r="K69" s="182">
        <f>INDEX('For CSV - 2019 SpcFuncData'!$D$5:$D$88,MATCH($A69,'For CSV - 2019 SpcFuncData'!$B$5:$B$88,0))*0.5</f>
        <v>1</v>
      </c>
      <c r="L69" s="182">
        <f>INDEX('For CSV - 2019 VentSpcFuncData'!$K$6:$K$101,MATCH($B69,'For CSV - 2019 VentSpcFuncData'!$B$6:$B$101,0))</f>
        <v>0</v>
      </c>
      <c r="M69" s="182">
        <f t="shared" si="3"/>
        <v>1</v>
      </c>
      <c r="N69" s="182">
        <f>INDEX('For CSV - 2019 VentSpcFuncData'!$J$6:$J$101,MATCH($B69,'For CSV - 2019 VentSpcFuncData'!$B$6:$B$101,0))</f>
        <v>15</v>
      </c>
      <c r="O69" s="182">
        <f t="shared" si="4"/>
        <v>15</v>
      </c>
      <c r="P69" s="184">
        <f t="shared" si="0"/>
        <v>1.4999999999999999E-2</v>
      </c>
      <c r="Q69" s="46" t="str">
        <f t="shared" si="5"/>
        <v>Commercial/Industrial Storage (Warehouse),Misc - All others</v>
      </c>
      <c r="R69" s="46">
        <f>INDEX('For CSV - 2019 SpcFuncData'!$AL$5:$AL$89,MATCH($A69,'For CSV - 2019 SpcFuncData'!$B$5:$B$89,0))</f>
        <v>210</v>
      </c>
      <c r="S69" s="46">
        <f>INDEX('For CSV - 2019 VentSpcFuncData'!$L$6:$L$101,MATCH($B69,'For CSV - 2019 VentSpcFuncData'!$B$6:$B$101,0))</f>
        <v>58</v>
      </c>
      <c r="T69" s="46">
        <f>MATCH($A69,'For CSV - 2019 SpcFuncData'!$B$5:$B$88,0)</f>
        <v>9</v>
      </c>
      <c r="V69" t="str">
        <f t="shared" si="2"/>
        <v>2,              58,     "Misc - All others"</v>
      </c>
    </row>
    <row r="70" spans="1:22" x14ac:dyDescent="0.2">
      <c r="A70" s="46" t="s">
        <v>554</v>
      </c>
      <c r="B70" s="59" t="s">
        <v>795</v>
      </c>
      <c r="C70" s="62">
        <f>VLOOKUP($B70,'2019 Ventilation List SORT'!$A$6:$I$102,2)</f>
        <v>0.15</v>
      </c>
      <c r="D70" s="62">
        <f>VLOOKUP($B70,'2019 Ventilation List SORT'!$A$6:$I$102,3)</f>
        <v>0.15</v>
      </c>
      <c r="E70" s="67">
        <f>VLOOKUP($B70,'2019 Ventilation List SORT'!$A$6:$I$102,4)</f>
        <v>0</v>
      </c>
      <c r="F70" s="67">
        <f>VLOOKUP($B70,'2019 Ventilation List SORT'!$A$6:$I$102,5)</f>
        <v>0</v>
      </c>
      <c r="G70" s="62">
        <f>VLOOKUP($B70,'2019 Ventilation List SORT'!$A$6:$I$102,6)</f>
        <v>0</v>
      </c>
      <c r="H70" s="67">
        <f>VLOOKUP($B70,'2019 Ventilation List SORT'!$A$6:$I$102,7)</f>
        <v>2</v>
      </c>
      <c r="I70" s="62" t="str">
        <f>VLOOKUP($B70,'2019 Ventilation List SORT'!$A$6:$I$102,8)</f>
        <v>B</v>
      </c>
      <c r="J70" s="103" t="str">
        <f>VLOOKUP($B70,'2019 Ventilation List SORT'!$A$6:$I$102,9)</f>
        <v>No</v>
      </c>
      <c r="K70" s="182">
        <f>INDEX('For CSV - 2019 SpcFuncData'!$D$5:$D$88,MATCH($A70,'For CSV - 2019 SpcFuncData'!$B$5:$B$88,0))*0.5</f>
        <v>1</v>
      </c>
      <c r="L70" s="182">
        <f>INDEX('For CSV - 2019 VentSpcFuncData'!$K$6:$K$101,MATCH($B70,'For CSV - 2019 VentSpcFuncData'!$B$6:$B$101,0))</f>
        <v>0</v>
      </c>
      <c r="M70" s="182">
        <f t="shared" si="3"/>
        <v>1</v>
      </c>
      <c r="N70" s="182">
        <f>INDEX('For CSV - 2019 VentSpcFuncData'!$J$6:$J$101,MATCH($B70,'For CSV - 2019 VentSpcFuncData'!$B$6:$B$101,0))</f>
        <v>15</v>
      </c>
      <c r="O70" s="182">
        <f t="shared" si="4"/>
        <v>15</v>
      </c>
      <c r="P70" s="184">
        <f t="shared" si="0"/>
        <v>1.4999999999999999E-2</v>
      </c>
      <c r="Q70" s="46" t="str">
        <f t="shared" si="5"/>
        <v>Commercial/Industrial Storage (Warehouse),Misc - Warehouses</v>
      </c>
      <c r="R70" s="46">
        <f>INDEX('For CSV - 2019 SpcFuncData'!$AL$5:$AL$89,MATCH($A70,'For CSV - 2019 SpcFuncData'!$B$5:$B$89,0))</f>
        <v>210</v>
      </c>
      <c r="S70" s="46">
        <f>INDEX('For CSV - 2019 VentSpcFuncData'!$L$6:$L$101,MATCH($B70,'For CSV - 2019 VentSpcFuncData'!$B$6:$B$101,0))</f>
        <v>70</v>
      </c>
      <c r="T70" s="46">
        <f>MATCH($A70,'For CSV - 2019 SpcFuncData'!$B$5:$B$88,0)</f>
        <v>9</v>
      </c>
      <c r="V70" t="str">
        <f t="shared" si="2"/>
        <v>2,              70,     "Misc - Warehouses"</v>
      </c>
    </row>
    <row r="71" spans="1:22" x14ac:dyDescent="0.2">
      <c r="A71" s="46" t="s">
        <v>554</v>
      </c>
      <c r="B71" s="59" t="s">
        <v>783</v>
      </c>
      <c r="C71" s="62">
        <f>VLOOKUP($B71,'2019 Ventilation List SORT'!$A$6:$I$102,2)</f>
        <v>0.15</v>
      </c>
      <c r="D71" s="62">
        <f>VLOOKUP($B71,'2019 Ventilation List SORT'!$A$6:$I$102,3)</f>
        <v>0.15</v>
      </c>
      <c r="E71" s="67">
        <f>VLOOKUP($B71,'2019 Ventilation List SORT'!$A$6:$I$102,4)</f>
        <v>0</v>
      </c>
      <c r="F71" s="67">
        <f>VLOOKUP($B71,'2019 Ventilation List SORT'!$A$6:$I$102,5)</f>
        <v>0</v>
      </c>
      <c r="G71" s="62">
        <f>VLOOKUP($B71,'2019 Ventilation List SORT'!$A$6:$I$102,6)</f>
        <v>0</v>
      </c>
      <c r="H71" s="67">
        <f>VLOOKUP($B71,'2019 Ventilation List SORT'!$A$6:$I$102,7)</f>
        <v>1</v>
      </c>
      <c r="I71" s="62" t="str">
        <f>VLOOKUP($B71,'2019 Ventilation List SORT'!$A$6:$I$102,8)</f>
        <v/>
      </c>
      <c r="J71" s="103" t="str">
        <f>VLOOKUP($B71,'2019 Ventilation List SORT'!$A$6:$I$102,9)</f>
        <v>No</v>
      </c>
      <c r="K71" s="182">
        <f>INDEX('For CSV - 2019 SpcFuncData'!$D$5:$D$88,MATCH($A71,'For CSV - 2019 SpcFuncData'!$B$5:$B$88,0))*0.5</f>
        <v>1</v>
      </c>
      <c r="L71" s="182">
        <f>INDEX('For CSV - 2019 VentSpcFuncData'!$K$6:$K$101,MATCH($B71,'For CSV - 2019 VentSpcFuncData'!$B$6:$B$101,0))</f>
        <v>0</v>
      </c>
      <c r="M71" s="182">
        <f t="shared" si="3"/>
        <v>1</v>
      </c>
      <c r="N71" s="182">
        <f>INDEX('For CSV - 2019 VentSpcFuncData'!$J$6:$J$101,MATCH($B71,'For CSV - 2019 VentSpcFuncData'!$B$6:$B$101,0))</f>
        <v>15</v>
      </c>
      <c r="O71" s="182">
        <f t="shared" si="4"/>
        <v>15</v>
      </c>
      <c r="P71" s="184">
        <f t="shared" si="0"/>
        <v>1.4999999999999999E-2</v>
      </c>
      <c r="Q71" s="46" t="str">
        <f t="shared" si="5"/>
        <v>Commercial/Industrial Storage (Warehouse),Office - Occupiable storage rooms for dry materials</v>
      </c>
      <c r="R71" s="46">
        <f>INDEX('For CSV - 2019 SpcFuncData'!$AL$5:$AL$89,MATCH($A71,'For CSV - 2019 SpcFuncData'!$B$5:$B$89,0))</f>
        <v>210</v>
      </c>
      <c r="S71" s="46">
        <f>INDEX('For CSV - 2019 VentSpcFuncData'!$L$6:$L$101,MATCH($B71,'For CSV - 2019 VentSpcFuncData'!$B$6:$B$101,0))</f>
        <v>73</v>
      </c>
      <c r="T71" s="46">
        <f>MATCH($A71,'For CSV - 2019 SpcFuncData'!$B$5:$B$88,0)</f>
        <v>9</v>
      </c>
      <c r="V71" t="str">
        <f t="shared" si="2"/>
        <v>2,              73,     "Office - Occupiable storage rooms for dry materials"</v>
      </c>
    </row>
    <row r="72" spans="1:22" x14ac:dyDescent="0.2">
      <c r="A72" s="63" t="s">
        <v>636</v>
      </c>
      <c r="B72" s="126" t="s">
        <v>789</v>
      </c>
      <c r="C72" s="62">
        <f>VLOOKUP($B72,'2019 Ventilation List SORT'!$A$6:$I$102,2)</f>
        <v>0.15</v>
      </c>
      <c r="D72" s="62">
        <f>VLOOKUP($B72,'2019 Ventilation List SORT'!$A$6:$I$102,3)</f>
        <v>0.15</v>
      </c>
      <c r="E72" s="67">
        <f>VLOOKUP($B72,'2019 Ventilation List SORT'!$A$6:$I$102,4)</f>
        <v>0</v>
      </c>
      <c r="F72" s="67">
        <f>VLOOKUP($B72,'2019 Ventilation List SORT'!$A$6:$I$102,5)</f>
        <v>0</v>
      </c>
      <c r="G72" s="62">
        <f>VLOOKUP($B72,'2019 Ventilation List SORT'!$A$6:$I$102,6)</f>
        <v>0</v>
      </c>
      <c r="H72" s="67">
        <f>VLOOKUP($B72,'2019 Ventilation List SORT'!$A$6:$I$102,7)</f>
        <v>1</v>
      </c>
      <c r="I72" s="62" t="str">
        <f>VLOOKUP($B72,'2019 Ventilation List SORT'!$A$6:$I$102,8)</f>
        <v>F</v>
      </c>
      <c r="J72" s="103" t="str">
        <f>VLOOKUP($B72,'2019 Ventilation List SORT'!$A$6:$I$102,9)</f>
        <v>Yes</v>
      </c>
      <c r="K72" s="182">
        <f>INDEX('For CSV - 2019 SpcFuncData'!$D$5:$D$88,MATCH($A72,'For CSV - 2019 SpcFuncData'!$B$5:$B$88,0))*0.5</f>
        <v>1.5</v>
      </c>
      <c r="L72" s="182">
        <f>INDEX('For CSV - 2019 VentSpcFuncData'!$K$6:$K$101,MATCH($B72,'For CSV - 2019 VentSpcFuncData'!$B$6:$B$101,0))</f>
        <v>0</v>
      </c>
      <c r="M72" s="182">
        <f t="shared" si="3"/>
        <v>1.5</v>
      </c>
      <c r="N72" s="182">
        <f>INDEX('For CSV - 2019 VentSpcFuncData'!$J$6:$J$101,MATCH($B72,'For CSV - 2019 VentSpcFuncData'!$B$6:$B$101,0))</f>
        <v>15</v>
      </c>
      <c r="O72" s="182">
        <f t="shared" si="4"/>
        <v>15</v>
      </c>
      <c r="P72" s="184">
        <f t="shared" ref="P72:P135" si="6">K72*O72/1000</f>
        <v>2.2499999999999999E-2</v>
      </c>
      <c r="Q72" s="46" t="str">
        <f t="shared" ref="Q72:Q103" si="7">_xlfn.CONCAT(A72,",",B72)</f>
        <v>Computer Room,Misc - Computer (not printing)</v>
      </c>
      <c r="R72" s="46">
        <f>INDEX('For CSV - 2019 SpcFuncData'!$AL$5:$AL$89,MATCH($A72,'For CSV - 2019 SpcFuncData'!$B$5:$B$89,0))</f>
        <v>211</v>
      </c>
      <c r="S72" s="46">
        <f>INDEX('For CSV - 2019 VentSpcFuncData'!$L$6:$L$101,MATCH($B72,'For CSV - 2019 VentSpcFuncData'!$B$6:$B$101,0))</f>
        <v>61</v>
      </c>
      <c r="T72" s="46">
        <f>MATCH($A72,'For CSV - 2019 SpcFuncData'!$B$5:$B$88,0)</f>
        <v>10</v>
      </c>
      <c r="V72" t="str">
        <f t="shared" ref="V72:V135" si="8">IF($A71&lt;&gt;$A72,$V$3&amp;$R72&amp;$W$3&amp;$S72&amp;$X$3&amp;TEXT($A72,0),IF($A72=$A71,$V$4&amp;$S72&amp;$W$4&amp;$X$4&amp;$B72&amp;""""))</f>
        <v>1, Spc:SpcFunc,        211,  61  ;  Computer Room</v>
      </c>
    </row>
    <row r="73" spans="1:22" x14ac:dyDescent="0.2">
      <c r="A73" s="63" t="s">
        <v>636</v>
      </c>
      <c r="B73" s="59" t="s">
        <v>833</v>
      </c>
      <c r="C73" s="62">
        <f>VLOOKUP($B73,'2019 Ventilation List SORT'!$A$6:$I$102,2)</f>
        <v>0.15</v>
      </c>
      <c r="D73" s="62">
        <f>VLOOKUP($B73,'2019 Ventilation List SORT'!$A$6:$I$102,3)</f>
        <v>0.15</v>
      </c>
      <c r="E73" s="67">
        <f>VLOOKUP($B73,'2019 Ventilation List SORT'!$A$6:$I$102,4)</f>
        <v>0</v>
      </c>
      <c r="F73" s="67">
        <f>VLOOKUP($B73,'2019 Ventilation List SORT'!$A$6:$I$102,5)</f>
        <v>0</v>
      </c>
      <c r="G73" s="62">
        <f>VLOOKUP($B73,'2019 Ventilation List SORT'!$A$6:$I$102,6)</f>
        <v>0</v>
      </c>
      <c r="H73" s="67">
        <f>VLOOKUP($B73,'2019 Ventilation List SORT'!$A$6:$I$102,7)</f>
        <v>1</v>
      </c>
      <c r="I73" s="62" t="str">
        <f>VLOOKUP($B73,'2019 Ventilation List SORT'!$A$6:$I$102,8)</f>
        <v/>
      </c>
      <c r="J73" s="103" t="str">
        <f>VLOOKUP($B73,'2019 Ventilation List SORT'!$A$6:$I$102,9)</f>
        <v>No</v>
      </c>
      <c r="K73" s="182">
        <f>INDEX('For CSV - 2019 SpcFuncData'!$D$5:$D$88,MATCH($A73,'For CSV - 2019 SpcFuncData'!$B$5:$B$88,0))*0.5</f>
        <v>1.5</v>
      </c>
      <c r="L73" s="182">
        <f>INDEX('For CSV - 2019 VentSpcFuncData'!$K$6:$K$101,MATCH($B73,'For CSV - 2019 VentSpcFuncData'!$B$6:$B$101,0))</f>
        <v>0</v>
      </c>
      <c r="M73" s="182">
        <f t="shared" ref="M73:M136" si="9">IF(L73=0,K73,L73)</f>
        <v>1.5</v>
      </c>
      <c r="N73" s="182">
        <f>INDEX('For CSV - 2019 VentSpcFuncData'!$J$6:$J$101,MATCH($B73,'For CSV - 2019 VentSpcFuncData'!$B$6:$B$101,0))</f>
        <v>15</v>
      </c>
      <c r="O73" s="182">
        <f t="shared" ref="O73:O136" si="10">MIN(IF(SUM(K73,M73)=0,0,M73/K73*N73),15)</f>
        <v>15</v>
      </c>
      <c r="P73" s="184">
        <f t="shared" si="6"/>
        <v>2.2499999999999999E-2</v>
      </c>
      <c r="Q73" s="46" t="str">
        <f t="shared" si="7"/>
        <v>Computer Room,Education - Computer lab</v>
      </c>
      <c r="R73" s="46">
        <f>INDEX('For CSV - 2019 SpcFuncData'!$AL$5:$AL$89,MATCH($A73,'For CSV - 2019 SpcFuncData'!$B$5:$B$89,0))</f>
        <v>211</v>
      </c>
      <c r="S73" s="46">
        <f>INDEX('For CSV - 2019 VentSpcFuncData'!$L$6:$L$101,MATCH($B73,'For CSV - 2019 VentSpcFuncData'!$B$6:$B$101,0))</f>
        <v>12</v>
      </c>
      <c r="T73" s="46">
        <f>MATCH($A73,'For CSV - 2019 SpcFuncData'!$B$5:$B$88,0)</f>
        <v>10</v>
      </c>
      <c r="V73" t="str">
        <f t="shared" si="8"/>
        <v>2,              12,     "Education - Computer lab"</v>
      </c>
    </row>
    <row r="74" spans="1:22" x14ac:dyDescent="0.2">
      <c r="A74" s="63" t="s">
        <v>636</v>
      </c>
      <c r="B74" s="59" t="s">
        <v>838</v>
      </c>
      <c r="C74" s="62">
        <f>VLOOKUP($B74,'2019 Ventilation List SORT'!$A$6:$I$102,2)</f>
        <v>0.15</v>
      </c>
      <c r="D74" s="62">
        <f>VLOOKUP($B74,'2019 Ventilation List SORT'!$A$6:$I$102,3)</f>
        <v>0.15</v>
      </c>
      <c r="E74" s="67">
        <f>VLOOKUP($B74,'2019 Ventilation List SORT'!$A$6:$I$102,4)</f>
        <v>0</v>
      </c>
      <c r="F74" s="67">
        <f>VLOOKUP($B74,'2019 Ventilation List SORT'!$A$6:$I$102,5)</f>
        <v>0</v>
      </c>
      <c r="G74" s="62">
        <f>VLOOKUP($B74,'2019 Ventilation List SORT'!$A$6:$I$102,6)</f>
        <v>0</v>
      </c>
      <c r="H74" s="67">
        <f>VLOOKUP($B74,'2019 Ventilation List SORT'!$A$6:$I$102,7)</f>
        <v>1</v>
      </c>
      <c r="I74" s="62" t="str">
        <f>VLOOKUP($B74,'2019 Ventilation List SORT'!$A$6:$I$102,8)</f>
        <v>A</v>
      </c>
      <c r="J74" s="103" t="str">
        <f>VLOOKUP($B74,'2019 Ventilation List SORT'!$A$6:$I$102,9)</f>
        <v>No</v>
      </c>
      <c r="K74" s="182">
        <f>INDEX('For CSV - 2019 SpcFuncData'!$D$5:$D$88,MATCH($A74,'For CSV - 2019 SpcFuncData'!$B$5:$B$88,0))*0.5</f>
        <v>1.5</v>
      </c>
      <c r="L74" s="182">
        <f>INDEX('For CSV - 2019 VentSpcFuncData'!$K$6:$K$101,MATCH($B74,'For CSV - 2019 VentSpcFuncData'!$B$6:$B$101,0))</f>
        <v>0</v>
      </c>
      <c r="M74" s="182">
        <f t="shared" si="9"/>
        <v>1.5</v>
      </c>
      <c r="N74" s="182">
        <f>INDEX('For CSV - 2019 VentSpcFuncData'!$J$6:$J$101,MATCH($B74,'For CSV - 2019 VentSpcFuncData'!$B$6:$B$101,0))</f>
        <v>15</v>
      </c>
      <c r="O74" s="182">
        <f t="shared" si="10"/>
        <v>15</v>
      </c>
      <c r="P74" s="184">
        <f t="shared" si="6"/>
        <v>2.2499999999999999E-2</v>
      </c>
      <c r="Q74" s="46" t="str">
        <f t="shared" si="7"/>
        <v>Computer Room,Education - Media center</v>
      </c>
      <c r="R74" s="46">
        <f>INDEX('For CSV - 2019 SpcFuncData'!$AL$5:$AL$89,MATCH($A74,'For CSV - 2019 SpcFuncData'!$B$5:$B$89,0))</f>
        <v>211</v>
      </c>
      <c r="S74" s="46">
        <f>INDEX('For CSV - 2019 VentSpcFuncData'!$L$6:$L$101,MATCH($B74,'For CSV - 2019 VentSpcFuncData'!$B$6:$B$101,0))</f>
        <v>17</v>
      </c>
      <c r="T74" s="46">
        <f>MATCH($A74,'For CSV - 2019 SpcFuncData'!$B$5:$B$88,0)</f>
        <v>10</v>
      </c>
      <c r="V74" t="str">
        <f t="shared" si="8"/>
        <v>2,              17,     "Education - Media center"</v>
      </c>
    </row>
    <row r="75" spans="1:22" x14ac:dyDescent="0.2">
      <c r="A75" s="63" t="s">
        <v>636</v>
      </c>
      <c r="B75" s="59" t="s">
        <v>796</v>
      </c>
      <c r="C75" s="62">
        <f>VLOOKUP($B75,'2019 Ventilation List SORT'!$A$6:$I$102,2)</f>
        <v>0.15</v>
      </c>
      <c r="D75" s="62">
        <f>VLOOKUP($B75,'2019 Ventilation List SORT'!$A$6:$I$102,3)</f>
        <v>0.15</v>
      </c>
      <c r="E75" s="67">
        <f>VLOOKUP($B75,'2019 Ventilation List SORT'!$A$6:$I$102,4)</f>
        <v>0</v>
      </c>
      <c r="F75" s="67">
        <f>VLOOKUP($B75,'2019 Ventilation List SORT'!$A$6:$I$102,5)</f>
        <v>0</v>
      </c>
      <c r="G75" s="62">
        <f>VLOOKUP($B75,'2019 Ventilation List SORT'!$A$6:$I$102,6)</f>
        <v>0</v>
      </c>
      <c r="H75" s="67">
        <f>VLOOKUP($B75,'2019 Ventilation List SORT'!$A$6:$I$102,7)</f>
        <v>2</v>
      </c>
      <c r="I75" s="62" t="str">
        <f>VLOOKUP($B75,'2019 Ventilation List SORT'!$A$6:$I$102,8)</f>
        <v/>
      </c>
      <c r="J75" s="103" t="str">
        <f>VLOOKUP($B75,'2019 Ventilation List SORT'!$A$6:$I$102,9)</f>
        <v>No</v>
      </c>
      <c r="K75" s="182">
        <f>INDEX('For CSV - 2019 SpcFuncData'!$D$5:$D$88,MATCH($A75,'For CSV - 2019 SpcFuncData'!$B$5:$B$88,0))*0.5</f>
        <v>1.5</v>
      </c>
      <c r="L75" s="182">
        <f>INDEX('For CSV - 2019 VentSpcFuncData'!$K$6:$K$101,MATCH($B75,'For CSV - 2019 VentSpcFuncData'!$B$6:$B$101,0))</f>
        <v>0</v>
      </c>
      <c r="M75" s="182">
        <f t="shared" si="9"/>
        <v>1.5</v>
      </c>
      <c r="N75" s="182">
        <f>INDEX('For CSV - 2019 VentSpcFuncData'!$J$6:$J$101,MATCH($B75,'For CSV - 2019 VentSpcFuncData'!$B$6:$B$101,0))</f>
        <v>15</v>
      </c>
      <c r="O75" s="182">
        <f t="shared" si="10"/>
        <v>15</v>
      </c>
      <c r="P75" s="184">
        <f t="shared" si="6"/>
        <v>2.2499999999999999E-2</v>
      </c>
      <c r="Q75" s="46" t="str">
        <f t="shared" si="7"/>
        <v>Computer Room,Misc - All others</v>
      </c>
      <c r="R75" s="46">
        <f>INDEX('For CSV - 2019 SpcFuncData'!$AL$5:$AL$89,MATCH($A75,'For CSV - 2019 SpcFuncData'!$B$5:$B$89,0))</f>
        <v>211</v>
      </c>
      <c r="S75" s="46">
        <f>INDEX('For CSV - 2019 VentSpcFuncData'!$L$6:$L$101,MATCH($B75,'For CSV - 2019 VentSpcFuncData'!$B$6:$B$101,0))</f>
        <v>58</v>
      </c>
      <c r="T75" s="46">
        <f>MATCH($A75,'For CSV - 2019 SpcFuncData'!$B$5:$B$88,0)</f>
        <v>10</v>
      </c>
      <c r="V75" t="str">
        <f t="shared" si="8"/>
        <v>2,              58,     "Misc - All others"</v>
      </c>
    </row>
    <row r="76" spans="1:22" x14ac:dyDescent="0.2">
      <c r="A76" s="63" t="s">
        <v>636</v>
      </c>
      <c r="B76" s="59" t="s">
        <v>789</v>
      </c>
      <c r="C76" s="62">
        <f>VLOOKUP($B76,'2019 Ventilation List SORT'!$A$6:$I$102,2)</f>
        <v>0.15</v>
      </c>
      <c r="D76" s="62">
        <f>VLOOKUP($B76,'2019 Ventilation List SORT'!$A$6:$I$102,3)</f>
        <v>0.15</v>
      </c>
      <c r="E76" s="67">
        <f>VLOOKUP($B76,'2019 Ventilation List SORT'!$A$6:$I$102,4)</f>
        <v>0</v>
      </c>
      <c r="F76" s="67">
        <f>VLOOKUP($B76,'2019 Ventilation List SORT'!$A$6:$I$102,5)</f>
        <v>0</v>
      </c>
      <c r="G76" s="62">
        <f>VLOOKUP($B76,'2019 Ventilation List SORT'!$A$6:$I$102,6)</f>
        <v>0</v>
      </c>
      <c r="H76" s="67">
        <f>VLOOKUP($B76,'2019 Ventilation List SORT'!$A$6:$I$102,7)</f>
        <v>1</v>
      </c>
      <c r="I76" s="62" t="str">
        <f>VLOOKUP($B76,'2019 Ventilation List SORT'!$A$6:$I$102,8)</f>
        <v>F</v>
      </c>
      <c r="J76" s="103" t="str">
        <f>VLOOKUP($B76,'2019 Ventilation List SORT'!$A$6:$I$102,9)</f>
        <v>Yes</v>
      </c>
      <c r="K76" s="182">
        <f>INDEX('For CSV - 2019 SpcFuncData'!$D$5:$D$88,MATCH($A76,'For CSV - 2019 SpcFuncData'!$B$5:$B$88,0))*0.5</f>
        <v>1.5</v>
      </c>
      <c r="L76" s="182">
        <f>INDEX('For CSV - 2019 VentSpcFuncData'!$K$6:$K$101,MATCH($B76,'For CSV - 2019 VentSpcFuncData'!$B$6:$B$101,0))</f>
        <v>0</v>
      </c>
      <c r="M76" s="182">
        <f t="shared" si="9"/>
        <v>1.5</v>
      </c>
      <c r="N76" s="182">
        <f>INDEX('For CSV - 2019 VentSpcFuncData'!$J$6:$J$101,MATCH($B76,'For CSV - 2019 VentSpcFuncData'!$B$6:$B$101,0))</f>
        <v>15</v>
      </c>
      <c r="O76" s="182">
        <f t="shared" si="10"/>
        <v>15</v>
      </c>
      <c r="P76" s="184">
        <f t="shared" si="6"/>
        <v>2.2499999999999999E-2</v>
      </c>
      <c r="Q76" s="46" t="str">
        <f t="shared" si="7"/>
        <v>Computer Room,Misc - Computer (not printing)</v>
      </c>
      <c r="R76" s="46">
        <f>INDEX('For CSV - 2019 SpcFuncData'!$AL$5:$AL$89,MATCH($A76,'For CSV - 2019 SpcFuncData'!$B$5:$B$89,0))</f>
        <v>211</v>
      </c>
      <c r="S76" s="46">
        <f>INDEX('For CSV - 2019 VentSpcFuncData'!$L$6:$L$101,MATCH($B76,'For CSV - 2019 VentSpcFuncData'!$B$6:$B$101,0))</f>
        <v>61</v>
      </c>
      <c r="T76" s="46">
        <f>MATCH($A76,'For CSV - 2019 SpcFuncData'!$B$5:$B$88,0)</f>
        <v>10</v>
      </c>
      <c r="V76" t="str">
        <f t="shared" si="8"/>
        <v>2,              61,     "Misc - Computer (not printing)"</v>
      </c>
    </row>
    <row r="77" spans="1:22" x14ac:dyDescent="0.2">
      <c r="A77" s="63" t="s">
        <v>636</v>
      </c>
      <c r="B77" s="59" t="s">
        <v>786</v>
      </c>
      <c r="C77" s="62">
        <f>VLOOKUP($B77,'2019 Ventilation List SORT'!$A$6:$I$102,2)</f>
        <v>0.15</v>
      </c>
      <c r="D77" s="62">
        <f>VLOOKUP($B77,'2019 Ventilation List SORT'!$A$6:$I$102,3)</f>
        <v>0.15</v>
      </c>
      <c r="E77" s="67">
        <f>VLOOKUP($B77,'2019 Ventilation List SORT'!$A$6:$I$102,4)</f>
        <v>0</v>
      </c>
      <c r="F77" s="67">
        <f>VLOOKUP($B77,'2019 Ventilation List SORT'!$A$6:$I$102,5)</f>
        <v>0</v>
      </c>
      <c r="G77" s="62">
        <f>VLOOKUP($B77,'2019 Ventilation List SORT'!$A$6:$I$102,6)</f>
        <v>0</v>
      </c>
      <c r="H77" s="67">
        <f>VLOOKUP($B77,'2019 Ventilation List SORT'!$A$6:$I$102,7)</f>
        <v>1</v>
      </c>
      <c r="I77" s="62" t="str">
        <f>VLOOKUP($B77,'2019 Ventilation List SORT'!$A$6:$I$102,8)</f>
        <v>F</v>
      </c>
      <c r="J77" s="103" t="str">
        <f>VLOOKUP($B77,'2019 Ventilation List SORT'!$A$6:$I$102,9)</f>
        <v>No</v>
      </c>
      <c r="K77" s="182">
        <f>INDEX('For CSV - 2019 SpcFuncData'!$D$5:$D$88,MATCH($A77,'For CSV - 2019 SpcFuncData'!$B$5:$B$88,0))*0.5</f>
        <v>1.5</v>
      </c>
      <c r="L77" s="182">
        <f>INDEX('For CSV - 2019 VentSpcFuncData'!$K$6:$K$101,MATCH($B77,'For CSV - 2019 VentSpcFuncData'!$B$6:$B$101,0))</f>
        <v>0</v>
      </c>
      <c r="M77" s="182">
        <f t="shared" si="9"/>
        <v>1.5</v>
      </c>
      <c r="N77" s="182">
        <f>INDEX('For CSV - 2019 VentSpcFuncData'!$J$6:$J$101,MATCH($B77,'For CSV - 2019 VentSpcFuncData'!$B$6:$B$101,0))</f>
        <v>15</v>
      </c>
      <c r="O77" s="182">
        <f t="shared" si="10"/>
        <v>15</v>
      </c>
      <c r="P77" s="184">
        <f t="shared" si="6"/>
        <v>2.2499999999999999E-2</v>
      </c>
      <c r="Q77" s="46" t="str">
        <f t="shared" si="7"/>
        <v>Computer Room,Office - Telephone/data entry</v>
      </c>
      <c r="R77" s="46">
        <f>INDEX('For CSV - 2019 SpcFuncData'!$AL$5:$AL$89,MATCH($A77,'For CSV - 2019 SpcFuncData'!$B$5:$B$89,0))</f>
        <v>211</v>
      </c>
      <c r="S77" s="46">
        <f>INDEX('For CSV - 2019 VentSpcFuncData'!$L$6:$L$101,MATCH($B77,'For CSV - 2019 VentSpcFuncData'!$B$6:$B$101,0))</f>
        <v>76</v>
      </c>
      <c r="T77" s="46">
        <f>MATCH($A77,'For CSV - 2019 SpcFuncData'!$B$5:$B$88,0)</f>
        <v>10</v>
      </c>
      <c r="V77" t="str">
        <f t="shared" si="8"/>
        <v>2,              76,     "Office - Telephone/data entry"</v>
      </c>
    </row>
    <row r="78" spans="1:22" x14ac:dyDescent="0.2">
      <c r="A78" s="63" t="s">
        <v>573</v>
      </c>
      <c r="B78" s="126" t="s">
        <v>797</v>
      </c>
      <c r="C78" s="62">
        <f>VLOOKUP($B78,'2019 Ventilation List SORT'!$A$6:$I$102,2)</f>
        <v>0.25</v>
      </c>
      <c r="D78" s="62">
        <f>VLOOKUP($B78,'2019 Ventilation List SORT'!$A$6:$I$102,3)</f>
        <v>0.15</v>
      </c>
      <c r="E78" s="67">
        <f>VLOOKUP($B78,'2019 Ventilation List SORT'!$A$6:$I$102,4)</f>
        <v>0</v>
      </c>
      <c r="F78" s="67">
        <f>VLOOKUP($B78,'2019 Ventilation List SORT'!$A$6:$I$102,5)</f>
        <v>0</v>
      </c>
      <c r="G78" s="62">
        <f>VLOOKUP($B78,'2019 Ventilation List SORT'!$A$6:$I$102,6)</f>
        <v>0</v>
      </c>
      <c r="H78" s="67">
        <f>VLOOKUP($B78,'2019 Ventilation List SORT'!$A$6:$I$102,7)</f>
        <v>1</v>
      </c>
      <c r="I78" s="62" t="str">
        <f>VLOOKUP($B78,'2019 Ventilation List SORT'!$A$6:$I$102,8)</f>
        <v>F</v>
      </c>
      <c r="J78" s="103" t="str">
        <f>VLOOKUP($B78,'2019 Ventilation List SORT'!$A$6:$I$102,9)</f>
        <v>No</v>
      </c>
      <c r="K78" s="182">
        <f>INDEX('For CSV - 2019 SpcFuncData'!$D$5:$D$88,MATCH($A78,'For CSV - 2019 SpcFuncData'!$B$5:$B$88,0))*0.5</f>
        <v>16.664999999999999</v>
      </c>
      <c r="L78" s="182">
        <f>INDEX('For CSV - 2019 VentSpcFuncData'!$K$6:$K$101,MATCH($B78,'For CSV - 2019 VentSpcFuncData'!$B$6:$B$101,0))</f>
        <v>16.666666666666668</v>
      </c>
      <c r="M78" s="182">
        <f t="shared" si="9"/>
        <v>16.666666666666668</v>
      </c>
      <c r="N78" s="182">
        <f>INDEX('For CSV - 2019 VentSpcFuncData'!$J$6:$J$101,MATCH($B78,'For CSV - 2019 VentSpcFuncData'!$B$6:$B$101,0))</f>
        <v>15</v>
      </c>
      <c r="O78" s="182">
        <f t="shared" si="10"/>
        <v>15</v>
      </c>
      <c r="P78" s="184">
        <f t="shared" si="6"/>
        <v>0.249975</v>
      </c>
      <c r="Q78" s="46" t="str">
        <f t="shared" si="7"/>
        <v>Concourse and Atria Area,Retail - Mall common areas</v>
      </c>
      <c r="R78" s="46">
        <f>INDEX('For CSV - 2019 SpcFuncData'!$AL$5:$AL$89,MATCH($A78,'For CSV - 2019 SpcFuncData'!$B$5:$B$89,0))</f>
        <v>212</v>
      </c>
      <c r="S78" s="46">
        <f>INDEX('For CSV - 2019 VentSpcFuncData'!$L$6:$L$101,MATCH($B78,'For CSV - 2019 VentSpcFuncData'!$B$6:$B$101,0))</f>
        <v>81</v>
      </c>
      <c r="T78" s="46">
        <f>MATCH($A78,'For CSV - 2019 SpcFuncData'!$B$5:$B$88,0)</f>
        <v>11</v>
      </c>
      <c r="V78" t="str">
        <f t="shared" si="8"/>
        <v>1, Spc:SpcFunc,        212,  81  ;  Concourse and Atria Area</v>
      </c>
    </row>
    <row r="79" spans="1:22" x14ac:dyDescent="0.2">
      <c r="A79" s="63" t="s">
        <v>573</v>
      </c>
      <c r="B79" s="59" t="s">
        <v>846</v>
      </c>
      <c r="C79" s="62">
        <f>VLOOKUP($B79,'2019 Ventilation List SORT'!$A$6:$I$102,2)</f>
        <v>0.5</v>
      </c>
      <c r="D79" s="62">
        <f>VLOOKUP($B79,'2019 Ventilation List SORT'!$A$6:$I$102,3)</f>
        <v>0.15</v>
      </c>
      <c r="E79" s="67">
        <f>VLOOKUP($B79,'2019 Ventilation List SORT'!$A$6:$I$102,4)</f>
        <v>0</v>
      </c>
      <c r="F79" s="67">
        <f>VLOOKUP($B79,'2019 Ventilation List SORT'!$A$6:$I$102,5)</f>
        <v>0</v>
      </c>
      <c r="G79" s="62">
        <f>VLOOKUP($B79,'2019 Ventilation List SORT'!$A$6:$I$102,6)</f>
        <v>0</v>
      </c>
      <c r="H79" s="67">
        <f>VLOOKUP($B79,'2019 Ventilation List SORT'!$A$6:$I$102,7)</f>
        <v>1</v>
      </c>
      <c r="I79" s="62" t="str">
        <f>VLOOKUP($B79,'2019 Ventilation List SORT'!$A$6:$I$102,8)</f>
        <v>F</v>
      </c>
      <c r="J79" s="103" t="str">
        <f>VLOOKUP($B79,'2019 Ventilation List SORT'!$A$6:$I$102,9)</f>
        <v>No</v>
      </c>
      <c r="K79" s="182">
        <f>INDEX('For CSV - 2019 SpcFuncData'!$D$5:$D$88,MATCH($A79,'For CSV - 2019 SpcFuncData'!$B$5:$B$88,0))*0.5</f>
        <v>16.664999999999999</v>
      </c>
      <c r="L79" s="182">
        <f>INDEX('For CSV - 2019 VentSpcFuncData'!$K$6:$K$101,MATCH($B79,'For CSV - 2019 VentSpcFuncData'!$B$6:$B$101,0))</f>
        <v>33.333333333333336</v>
      </c>
      <c r="M79" s="182">
        <f t="shared" si="9"/>
        <v>33.333333333333336</v>
      </c>
      <c r="N79" s="182">
        <f>INDEX('For CSV - 2019 VentSpcFuncData'!$J$6:$J$101,MATCH($B79,'For CSV - 2019 VentSpcFuncData'!$B$6:$B$101,0))</f>
        <v>15</v>
      </c>
      <c r="O79" s="182">
        <f t="shared" si="10"/>
        <v>15</v>
      </c>
      <c r="P79" s="184">
        <f t="shared" si="6"/>
        <v>0.249975</v>
      </c>
      <c r="Q79" s="46" t="str">
        <f t="shared" si="7"/>
        <v>Concourse and Atria Area,Assembly - Lobbies</v>
      </c>
      <c r="R79" s="46">
        <f>INDEX('For CSV - 2019 SpcFuncData'!$AL$5:$AL$89,MATCH($A79,'For CSV - 2019 SpcFuncData'!$B$5:$B$89,0))</f>
        <v>212</v>
      </c>
      <c r="S79" s="46">
        <f>INDEX('For CSV - 2019 VentSpcFuncData'!$L$6:$L$101,MATCH($B79,'For CSV - 2019 VentSpcFuncData'!$B$6:$B$101,0))</f>
        <v>5</v>
      </c>
      <c r="T79" s="46">
        <f>MATCH($A79,'For CSV - 2019 SpcFuncData'!$B$5:$B$88,0)</f>
        <v>11</v>
      </c>
      <c r="V79" t="str">
        <f t="shared" si="8"/>
        <v>2,              5,     "Assembly - Lobbies"</v>
      </c>
    </row>
    <row r="80" spans="1:22" x14ac:dyDescent="0.2">
      <c r="A80" s="63" t="s">
        <v>573</v>
      </c>
      <c r="B80" s="59" t="s">
        <v>774</v>
      </c>
      <c r="C80" s="62">
        <f>VLOOKUP($B80,'2019 Ventilation List SORT'!$A$6:$I$102,2)</f>
        <v>0.15</v>
      </c>
      <c r="D80" s="62">
        <f>VLOOKUP($B80,'2019 Ventilation List SORT'!$A$6:$I$102,3)</f>
        <v>0.15</v>
      </c>
      <c r="E80" s="67">
        <f>VLOOKUP($B80,'2019 Ventilation List SORT'!$A$6:$I$102,4)</f>
        <v>0</v>
      </c>
      <c r="F80" s="67">
        <f>VLOOKUP($B80,'2019 Ventilation List SORT'!$A$6:$I$102,5)</f>
        <v>0</v>
      </c>
      <c r="G80" s="62">
        <f>VLOOKUP($B80,'2019 Ventilation List SORT'!$A$6:$I$102,6)</f>
        <v>0</v>
      </c>
      <c r="H80" s="67">
        <f>VLOOKUP($B80,'2019 Ventilation List SORT'!$A$6:$I$102,7)</f>
        <v>1</v>
      </c>
      <c r="I80" s="62" t="str">
        <f>VLOOKUP($B80,'2019 Ventilation List SORT'!$A$6:$I$102,8)</f>
        <v>F</v>
      </c>
      <c r="J80" s="103" t="str">
        <f>VLOOKUP($B80,'2019 Ventilation List SORT'!$A$6:$I$102,9)</f>
        <v>No</v>
      </c>
      <c r="K80" s="182">
        <f>INDEX('For CSV - 2019 SpcFuncData'!$D$5:$D$88,MATCH($A80,'For CSV - 2019 SpcFuncData'!$B$5:$B$88,0))*0.5</f>
        <v>16.664999999999999</v>
      </c>
      <c r="L80" s="182">
        <f>INDEX('For CSV - 2019 VentSpcFuncData'!$K$6:$K$101,MATCH($B80,'For CSV - 2019 VentSpcFuncData'!$B$6:$B$101,0))</f>
        <v>0</v>
      </c>
      <c r="M80" s="182">
        <f t="shared" si="9"/>
        <v>16.664999999999999</v>
      </c>
      <c r="N80" s="182">
        <f>INDEX('For CSV - 2019 VentSpcFuncData'!$J$6:$J$101,MATCH($B80,'For CSV - 2019 VentSpcFuncData'!$B$6:$B$101,0))</f>
        <v>15</v>
      </c>
      <c r="O80" s="182">
        <f t="shared" si="10"/>
        <v>15</v>
      </c>
      <c r="P80" s="184">
        <f t="shared" si="6"/>
        <v>0.249975</v>
      </c>
      <c r="Q80" s="46" t="str">
        <f t="shared" si="7"/>
        <v>Concourse and Atria Area,General - Corridors</v>
      </c>
      <c r="R80" s="46">
        <f>INDEX('For CSV - 2019 SpcFuncData'!$AL$5:$AL$89,MATCH($A80,'For CSV - 2019 SpcFuncData'!$B$5:$B$89,0))</f>
        <v>212</v>
      </c>
      <c r="S80" s="46">
        <f>INDEX('For CSV - 2019 VentSpcFuncData'!$L$6:$L$101,MATCH($B80,'For CSV - 2019 VentSpcFuncData'!$B$6:$B$101,0))</f>
        <v>49</v>
      </c>
      <c r="T80" s="46">
        <f>MATCH($A80,'For CSV - 2019 SpcFuncData'!$B$5:$B$88,0)</f>
        <v>11</v>
      </c>
      <c r="V80" t="str">
        <f t="shared" si="8"/>
        <v>2,              49,     "General - Corridors"</v>
      </c>
    </row>
    <row r="81" spans="1:22" x14ac:dyDescent="0.2">
      <c r="A81" s="63" t="s">
        <v>573</v>
      </c>
      <c r="B81" s="59" t="s">
        <v>780</v>
      </c>
      <c r="C81" s="62">
        <f>VLOOKUP($B81,'2019 Ventilation List SORT'!$A$6:$I$102,2)</f>
        <v>0.5</v>
      </c>
      <c r="D81" s="62">
        <f>VLOOKUP($B81,'2019 Ventilation List SORT'!$A$6:$I$102,3)</f>
        <v>0.15</v>
      </c>
      <c r="E81" s="67">
        <f>VLOOKUP($B81,'2019 Ventilation List SORT'!$A$6:$I$102,4)</f>
        <v>0</v>
      </c>
      <c r="F81" s="67">
        <f>VLOOKUP($B81,'2019 Ventilation List SORT'!$A$6:$I$102,5)</f>
        <v>0</v>
      </c>
      <c r="G81" s="62">
        <f>VLOOKUP($B81,'2019 Ventilation List SORT'!$A$6:$I$102,6)</f>
        <v>0</v>
      </c>
      <c r="H81" s="67">
        <f>VLOOKUP($B81,'2019 Ventilation List SORT'!$A$6:$I$102,7)</f>
        <v>1</v>
      </c>
      <c r="I81" s="62" t="str">
        <f>VLOOKUP($B81,'2019 Ventilation List SORT'!$A$6:$I$102,8)</f>
        <v>F</v>
      </c>
      <c r="J81" s="103" t="str">
        <f>VLOOKUP($B81,'2019 Ventilation List SORT'!$A$6:$I$102,9)</f>
        <v>No</v>
      </c>
      <c r="K81" s="182">
        <f>INDEX('For CSV - 2019 SpcFuncData'!$D$5:$D$88,MATCH($A81,'For CSV - 2019 SpcFuncData'!$B$5:$B$88,0))*0.5</f>
        <v>16.664999999999999</v>
      </c>
      <c r="L81" s="182">
        <f>INDEX('For CSV - 2019 VentSpcFuncData'!$K$6:$K$101,MATCH($B81,'For CSV - 2019 VentSpcFuncData'!$B$6:$B$101,0))</f>
        <v>33.333333333333336</v>
      </c>
      <c r="M81" s="182">
        <f t="shared" si="9"/>
        <v>33.333333333333336</v>
      </c>
      <c r="N81" s="182">
        <f>INDEX('For CSV - 2019 VentSpcFuncData'!$J$6:$J$101,MATCH($B81,'For CSV - 2019 VentSpcFuncData'!$B$6:$B$101,0))</f>
        <v>15</v>
      </c>
      <c r="O81" s="182">
        <f t="shared" si="10"/>
        <v>15</v>
      </c>
      <c r="P81" s="184">
        <f t="shared" si="6"/>
        <v>0.249975</v>
      </c>
      <c r="Q81" s="46" t="str">
        <f t="shared" si="7"/>
        <v>Concourse and Atria Area,Lodging - Lobbies/pre-function</v>
      </c>
      <c r="R81" s="46">
        <f>INDEX('For CSV - 2019 SpcFuncData'!$AL$5:$AL$89,MATCH($A81,'For CSV - 2019 SpcFuncData'!$B$5:$B$89,0))</f>
        <v>212</v>
      </c>
      <c r="S81" s="46">
        <f>INDEX('For CSV - 2019 VentSpcFuncData'!$L$6:$L$101,MATCH($B81,'For CSV - 2019 VentSpcFuncData'!$B$6:$B$101,0))</f>
        <v>56</v>
      </c>
      <c r="T81" s="46">
        <f>MATCH($A81,'For CSV - 2019 SpcFuncData'!$B$5:$B$88,0)</f>
        <v>11</v>
      </c>
      <c r="V81" t="str">
        <f t="shared" si="8"/>
        <v>2,              56,     "Lodging - Lobbies/pre-function"</v>
      </c>
    </row>
    <row r="82" spans="1:22" x14ac:dyDescent="0.2">
      <c r="A82" s="63" t="s">
        <v>573</v>
      </c>
      <c r="B82" s="59" t="s">
        <v>796</v>
      </c>
      <c r="C82" s="62">
        <f>VLOOKUP($B82,'2019 Ventilation List SORT'!$A$6:$I$102,2)</f>
        <v>0.15</v>
      </c>
      <c r="D82" s="62">
        <f>VLOOKUP($B82,'2019 Ventilation List SORT'!$A$6:$I$102,3)</f>
        <v>0.15</v>
      </c>
      <c r="E82" s="67">
        <f>VLOOKUP($B82,'2019 Ventilation List SORT'!$A$6:$I$102,4)</f>
        <v>0</v>
      </c>
      <c r="F82" s="67">
        <f>VLOOKUP($B82,'2019 Ventilation List SORT'!$A$6:$I$102,5)</f>
        <v>0</v>
      </c>
      <c r="G82" s="62">
        <f>VLOOKUP($B82,'2019 Ventilation List SORT'!$A$6:$I$102,6)</f>
        <v>0</v>
      </c>
      <c r="H82" s="67">
        <f>VLOOKUP($B82,'2019 Ventilation List SORT'!$A$6:$I$102,7)</f>
        <v>2</v>
      </c>
      <c r="I82" s="62" t="str">
        <f>VLOOKUP($B82,'2019 Ventilation List SORT'!$A$6:$I$102,8)</f>
        <v/>
      </c>
      <c r="J82" s="103" t="str">
        <f>VLOOKUP($B82,'2019 Ventilation List SORT'!$A$6:$I$102,9)</f>
        <v>No</v>
      </c>
      <c r="K82" s="182">
        <f>INDEX('For CSV - 2019 SpcFuncData'!$D$5:$D$88,MATCH($A82,'For CSV - 2019 SpcFuncData'!$B$5:$B$88,0))*0.5</f>
        <v>16.664999999999999</v>
      </c>
      <c r="L82" s="182">
        <f>INDEX('For CSV - 2019 VentSpcFuncData'!$K$6:$K$101,MATCH($B82,'For CSV - 2019 VentSpcFuncData'!$B$6:$B$101,0))</f>
        <v>0</v>
      </c>
      <c r="M82" s="182">
        <f t="shared" si="9"/>
        <v>16.664999999999999</v>
      </c>
      <c r="N82" s="182">
        <f>INDEX('For CSV - 2019 VentSpcFuncData'!$J$6:$J$101,MATCH($B82,'For CSV - 2019 VentSpcFuncData'!$B$6:$B$101,0))</f>
        <v>15</v>
      </c>
      <c r="O82" s="182">
        <f t="shared" si="10"/>
        <v>15</v>
      </c>
      <c r="P82" s="184">
        <f t="shared" si="6"/>
        <v>0.249975</v>
      </c>
      <c r="Q82" s="46" t="str">
        <f t="shared" si="7"/>
        <v>Concourse and Atria Area,Misc - All others</v>
      </c>
      <c r="R82" s="46">
        <f>INDEX('For CSV - 2019 SpcFuncData'!$AL$5:$AL$89,MATCH($A82,'For CSV - 2019 SpcFuncData'!$B$5:$B$89,0))</f>
        <v>212</v>
      </c>
      <c r="S82" s="46">
        <f>INDEX('For CSV - 2019 VentSpcFuncData'!$L$6:$L$101,MATCH($B82,'For CSV - 2019 VentSpcFuncData'!$B$6:$B$101,0))</f>
        <v>58</v>
      </c>
      <c r="T82" s="46">
        <f>MATCH($A82,'For CSV - 2019 SpcFuncData'!$B$5:$B$88,0)</f>
        <v>11</v>
      </c>
      <c r="V82" t="str">
        <f t="shared" si="8"/>
        <v>2,              58,     "Misc - All others"</v>
      </c>
    </row>
    <row r="83" spans="1:22" x14ac:dyDescent="0.2">
      <c r="A83" s="63" t="s">
        <v>573</v>
      </c>
      <c r="B83" s="59" t="s">
        <v>794</v>
      </c>
      <c r="C83" s="62">
        <f>VLOOKUP($B83,'2019 Ventilation List SORT'!$A$6:$I$102,2)</f>
        <v>0.5</v>
      </c>
      <c r="D83" s="62">
        <f>VLOOKUP($B83,'2019 Ventilation List SORT'!$A$6:$I$102,3)</f>
        <v>0.15</v>
      </c>
      <c r="E83" s="67">
        <f>VLOOKUP($B83,'2019 Ventilation List SORT'!$A$6:$I$102,4)</f>
        <v>0</v>
      </c>
      <c r="F83" s="67">
        <f>VLOOKUP($B83,'2019 Ventilation List SORT'!$A$6:$I$102,5)</f>
        <v>0</v>
      </c>
      <c r="G83" s="62">
        <f>VLOOKUP($B83,'2019 Ventilation List SORT'!$A$6:$I$102,6)</f>
        <v>0</v>
      </c>
      <c r="H83" s="67">
        <f>VLOOKUP($B83,'2019 Ventilation List SORT'!$A$6:$I$102,7)</f>
        <v>1</v>
      </c>
      <c r="I83" s="62" t="str">
        <f>VLOOKUP($B83,'2019 Ventilation List SORT'!$A$6:$I$102,8)</f>
        <v>F</v>
      </c>
      <c r="J83" s="103" t="str">
        <f>VLOOKUP($B83,'2019 Ventilation List SORT'!$A$6:$I$102,9)</f>
        <v>No</v>
      </c>
      <c r="K83" s="182">
        <f>INDEX('For CSV - 2019 SpcFuncData'!$D$5:$D$88,MATCH($A83,'For CSV - 2019 SpcFuncData'!$B$5:$B$88,0))*0.5</f>
        <v>16.664999999999999</v>
      </c>
      <c r="L83" s="182">
        <f>INDEX('For CSV - 2019 VentSpcFuncData'!$K$6:$K$101,MATCH($B83,'For CSV - 2019 VentSpcFuncData'!$B$6:$B$101,0))</f>
        <v>33.333333333333336</v>
      </c>
      <c r="M83" s="182">
        <f t="shared" si="9"/>
        <v>33.333333333333336</v>
      </c>
      <c r="N83" s="182">
        <f>INDEX('For CSV - 2019 VentSpcFuncData'!$J$6:$J$101,MATCH($B83,'For CSV - 2019 VentSpcFuncData'!$B$6:$B$101,0))</f>
        <v>15</v>
      </c>
      <c r="O83" s="182">
        <f t="shared" si="10"/>
        <v>15</v>
      </c>
      <c r="P83" s="184">
        <f t="shared" si="6"/>
        <v>0.249975</v>
      </c>
      <c r="Q83" s="46" t="str">
        <f t="shared" si="7"/>
        <v>Concourse and Atria Area,Misc - Transportation waiting</v>
      </c>
      <c r="R83" s="46">
        <f>INDEX('For CSV - 2019 SpcFuncData'!$AL$5:$AL$89,MATCH($A83,'For CSV - 2019 SpcFuncData'!$B$5:$B$89,0))</f>
        <v>212</v>
      </c>
      <c r="S83" s="46">
        <f>INDEX('For CSV - 2019 VentSpcFuncData'!$L$6:$L$101,MATCH($B83,'For CSV - 2019 VentSpcFuncData'!$B$6:$B$101,0))</f>
        <v>69</v>
      </c>
      <c r="T83" s="46">
        <f>MATCH($A83,'For CSV - 2019 SpcFuncData'!$B$5:$B$88,0)</f>
        <v>11</v>
      </c>
      <c r="V83" t="str">
        <f t="shared" si="8"/>
        <v>2,              69,     "Misc - Transportation waiting"</v>
      </c>
    </row>
    <row r="84" spans="1:22" x14ac:dyDescent="0.2">
      <c r="A84" s="63" t="s">
        <v>573</v>
      </c>
      <c r="B84" s="59" t="s">
        <v>782</v>
      </c>
      <c r="C84" s="62">
        <f>VLOOKUP($B84,'2019 Ventilation List SORT'!$A$6:$I$102,2)</f>
        <v>0.5</v>
      </c>
      <c r="D84" s="62">
        <f>VLOOKUP($B84,'2019 Ventilation List SORT'!$A$6:$I$102,3)</f>
        <v>0.15</v>
      </c>
      <c r="E84" s="67">
        <f>VLOOKUP($B84,'2019 Ventilation List SORT'!$A$6:$I$102,4)</f>
        <v>0</v>
      </c>
      <c r="F84" s="67">
        <f>VLOOKUP($B84,'2019 Ventilation List SORT'!$A$6:$I$102,5)</f>
        <v>0</v>
      </c>
      <c r="G84" s="62">
        <f>VLOOKUP($B84,'2019 Ventilation List SORT'!$A$6:$I$102,6)</f>
        <v>0</v>
      </c>
      <c r="H84" s="67">
        <f>VLOOKUP($B84,'2019 Ventilation List SORT'!$A$6:$I$102,7)</f>
        <v>1</v>
      </c>
      <c r="I84" s="62" t="str">
        <f>VLOOKUP($B84,'2019 Ventilation List SORT'!$A$6:$I$102,8)</f>
        <v>F</v>
      </c>
      <c r="J84" s="103" t="str">
        <f>VLOOKUP($B84,'2019 Ventilation List SORT'!$A$6:$I$102,9)</f>
        <v>No</v>
      </c>
      <c r="K84" s="182">
        <f>INDEX('For CSV - 2019 SpcFuncData'!$D$5:$D$88,MATCH($A84,'For CSV - 2019 SpcFuncData'!$B$5:$B$88,0))*0.5</f>
        <v>16.664999999999999</v>
      </c>
      <c r="L84" s="182">
        <f>INDEX('For CSV - 2019 VentSpcFuncData'!$K$6:$K$101,MATCH($B84,'For CSV - 2019 VentSpcFuncData'!$B$6:$B$101,0))</f>
        <v>33.333333333333336</v>
      </c>
      <c r="M84" s="182">
        <f t="shared" si="9"/>
        <v>33.333333333333336</v>
      </c>
      <c r="N84" s="182">
        <f>INDEX('For CSV - 2019 VentSpcFuncData'!$J$6:$J$101,MATCH($B84,'For CSV - 2019 VentSpcFuncData'!$B$6:$B$101,0))</f>
        <v>15</v>
      </c>
      <c r="O84" s="182">
        <f t="shared" si="10"/>
        <v>15</v>
      </c>
      <c r="P84" s="184">
        <f t="shared" si="6"/>
        <v>0.249975</v>
      </c>
      <c r="Q84" s="46" t="str">
        <f t="shared" si="7"/>
        <v>Concourse and Atria Area,Office - Main entry lobbies</v>
      </c>
      <c r="R84" s="46">
        <f>INDEX('For CSV - 2019 SpcFuncData'!$AL$5:$AL$89,MATCH($A84,'For CSV - 2019 SpcFuncData'!$B$5:$B$89,0))</f>
        <v>212</v>
      </c>
      <c r="S84" s="46">
        <f>INDEX('For CSV - 2019 VentSpcFuncData'!$L$6:$L$101,MATCH($B84,'For CSV - 2019 VentSpcFuncData'!$B$6:$B$101,0))</f>
        <v>72</v>
      </c>
      <c r="T84" s="46">
        <f>MATCH($A84,'For CSV - 2019 SpcFuncData'!$B$5:$B$88,0)</f>
        <v>11</v>
      </c>
      <c r="V84" t="str">
        <f t="shared" si="8"/>
        <v>2,              72,     "Office - Main entry lobbies"</v>
      </c>
    </row>
    <row r="85" spans="1:22" x14ac:dyDescent="0.2">
      <c r="A85" s="63" t="s">
        <v>573</v>
      </c>
      <c r="B85" s="59" t="s">
        <v>797</v>
      </c>
      <c r="C85" s="62">
        <f>VLOOKUP($B85,'2019 Ventilation List SORT'!$A$6:$I$102,2)</f>
        <v>0.25</v>
      </c>
      <c r="D85" s="62">
        <f>VLOOKUP($B85,'2019 Ventilation List SORT'!$A$6:$I$102,3)</f>
        <v>0.15</v>
      </c>
      <c r="E85" s="67">
        <f>VLOOKUP($B85,'2019 Ventilation List SORT'!$A$6:$I$102,4)</f>
        <v>0</v>
      </c>
      <c r="F85" s="67">
        <f>VLOOKUP($B85,'2019 Ventilation List SORT'!$A$6:$I$102,5)</f>
        <v>0</v>
      </c>
      <c r="G85" s="62">
        <f>VLOOKUP($B85,'2019 Ventilation List SORT'!$A$6:$I$102,6)</f>
        <v>0</v>
      </c>
      <c r="H85" s="67">
        <f>VLOOKUP($B85,'2019 Ventilation List SORT'!$A$6:$I$102,7)</f>
        <v>1</v>
      </c>
      <c r="I85" s="62" t="str">
        <f>VLOOKUP($B85,'2019 Ventilation List SORT'!$A$6:$I$102,8)</f>
        <v>F</v>
      </c>
      <c r="J85" s="103" t="str">
        <f>VLOOKUP($B85,'2019 Ventilation List SORT'!$A$6:$I$102,9)</f>
        <v>No</v>
      </c>
      <c r="K85" s="182">
        <f>INDEX('For CSV - 2019 SpcFuncData'!$D$5:$D$88,MATCH($A85,'For CSV - 2019 SpcFuncData'!$B$5:$B$88,0))*0.5</f>
        <v>16.664999999999999</v>
      </c>
      <c r="L85" s="182">
        <f>INDEX('For CSV - 2019 VentSpcFuncData'!$K$6:$K$101,MATCH($B85,'For CSV - 2019 VentSpcFuncData'!$B$6:$B$101,0))</f>
        <v>16.666666666666668</v>
      </c>
      <c r="M85" s="182">
        <f t="shared" si="9"/>
        <v>16.666666666666668</v>
      </c>
      <c r="N85" s="182">
        <f>INDEX('For CSV - 2019 VentSpcFuncData'!$J$6:$J$101,MATCH($B85,'For CSV - 2019 VentSpcFuncData'!$B$6:$B$101,0))</f>
        <v>15</v>
      </c>
      <c r="O85" s="182">
        <f t="shared" si="10"/>
        <v>15</v>
      </c>
      <c r="P85" s="184">
        <f t="shared" si="6"/>
        <v>0.249975</v>
      </c>
      <c r="Q85" s="46" t="str">
        <f t="shared" si="7"/>
        <v>Concourse and Atria Area,Retail - Mall common areas</v>
      </c>
      <c r="R85" s="46">
        <f>INDEX('For CSV - 2019 SpcFuncData'!$AL$5:$AL$89,MATCH($A85,'For CSV - 2019 SpcFuncData'!$B$5:$B$89,0))</f>
        <v>212</v>
      </c>
      <c r="S85" s="46">
        <f>INDEX('For CSV - 2019 VentSpcFuncData'!$L$6:$L$101,MATCH($B85,'For CSV - 2019 VentSpcFuncData'!$B$6:$B$101,0))</f>
        <v>81</v>
      </c>
      <c r="T85" s="46">
        <f>MATCH($A85,'For CSV - 2019 SpcFuncData'!$B$5:$B$88,0)</f>
        <v>11</v>
      </c>
      <c r="V85" t="str">
        <f t="shared" si="8"/>
        <v>2,              81,     "Retail - Mall common areas"</v>
      </c>
    </row>
    <row r="86" spans="1:22" x14ac:dyDescent="0.2">
      <c r="A86" s="46" t="s">
        <v>890</v>
      </c>
      <c r="B86" s="126" t="s">
        <v>773</v>
      </c>
      <c r="C86" s="62">
        <f>VLOOKUP($B86,'2019 Ventilation List SORT'!$A$6:$I$102,2)</f>
        <v>0.5</v>
      </c>
      <c r="D86" s="62">
        <f>VLOOKUP($B86,'2019 Ventilation List SORT'!$A$6:$I$102,3)</f>
        <v>0.15</v>
      </c>
      <c r="E86" s="67">
        <f>VLOOKUP($B86,'2019 Ventilation List SORT'!$A$6:$I$102,4)</f>
        <v>0</v>
      </c>
      <c r="F86" s="67">
        <f>VLOOKUP($B86,'2019 Ventilation List SORT'!$A$6:$I$102,5)</f>
        <v>0</v>
      </c>
      <c r="G86" s="62">
        <f>VLOOKUP($B86,'2019 Ventilation List SORT'!$A$6:$I$102,6)</f>
        <v>0</v>
      </c>
      <c r="H86" s="67">
        <f>VLOOKUP($B86,'2019 Ventilation List SORT'!$A$6:$I$102,7)</f>
        <v>1</v>
      </c>
      <c r="I86" s="62" t="str">
        <f>VLOOKUP($B86,'2019 Ventilation List SORT'!$A$6:$I$102,8)</f>
        <v>F</v>
      </c>
      <c r="J86" s="103" t="str">
        <f>VLOOKUP($B86,'2019 Ventilation List SORT'!$A$6:$I$102,9)</f>
        <v>No</v>
      </c>
      <c r="K86" s="182">
        <f>INDEX('For CSV - 2019 SpcFuncData'!$D$5:$D$88,MATCH($A86,'For CSV - 2019 SpcFuncData'!$B$5:$B$88,0))*0.5</f>
        <v>33.335000000000001</v>
      </c>
      <c r="L86" s="182">
        <f>INDEX('For CSV - 2019 VentSpcFuncData'!$K$6:$K$101,MATCH($B86,'For CSV - 2019 VentSpcFuncData'!$B$6:$B$101,0))</f>
        <v>33.333333333333336</v>
      </c>
      <c r="M86" s="182">
        <f t="shared" si="9"/>
        <v>33.333333333333336</v>
      </c>
      <c r="N86" s="182">
        <f>INDEX('For CSV - 2019 VentSpcFuncData'!$J$6:$J$101,MATCH($B86,'For CSV - 2019 VentSpcFuncData'!$B$6:$B$101,0))</f>
        <v>15</v>
      </c>
      <c r="O86" s="182">
        <f t="shared" si="10"/>
        <v>14.999250037498125</v>
      </c>
      <c r="P86" s="184">
        <f t="shared" si="6"/>
        <v>0.5</v>
      </c>
      <c r="Q86" s="46" t="str">
        <f t="shared" si="7"/>
        <v>Convention, Conference, Multipurpose and Meeting Area,General - Conference/meeting</v>
      </c>
      <c r="R86" s="46">
        <f>INDEX('For CSV - 2019 SpcFuncData'!$AL$5:$AL$89,MATCH($A86,'For CSV - 2019 SpcFuncData'!$B$5:$B$89,0))</f>
        <v>213</v>
      </c>
      <c r="S86" s="46">
        <f>INDEX('For CSV - 2019 VentSpcFuncData'!$L$6:$L$101,MATCH($B86,'For CSV - 2019 VentSpcFuncData'!$B$6:$B$101,0))</f>
        <v>48</v>
      </c>
      <c r="T86" s="46">
        <f>MATCH($A86,'For CSV - 2019 SpcFuncData'!$B$5:$B$88,0)</f>
        <v>12</v>
      </c>
      <c r="V86" t="str">
        <f t="shared" si="8"/>
        <v>1, Spc:SpcFunc,        213,  48  ;  Convention, Conference, Multipurpose and Meeting Area</v>
      </c>
    </row>
    <row r="87" spans="1:22" x14ac:dyDescent="0.2">
      <c r="A87" s="46" t="s">
        <v>890</v>
      </c>
      <c r="B87" s="59" t="s">
        <v>944</v>
      </c>
      <c r="C87" s="62">
        <f>VLOOKUP($B87,'2019 Ventilation List SORT'!$A$6:$I$102,2)</f>
        <v>0.19</v>
      </c>
      <c r="D87" s="62">
        <f>VLOOKUP($B87,'2019 Ventilation List SORT'!$A$6:$I$102,3)</f>
        <v>0.15</v>
      </c>
      <c r="E87" s="67">
        <f>VLOOKUP($B87,'2019 Ventilation List SORT'!$A$6:$I$102,4)</f>
        <v>0</v>
      </c>
      <c r="F87" s="67">
        <f>VLOOKUP($B87,'2019 Ventilation List SORT'!$A$6:$I$102,5)</f>
        <v>0</v>
      </c>
      <c r="G87" s="62">
        <f>VLOOKUP($B87,'2019 Ventilation List SORT'!$A$6:$I$102,6)</f>
        <v>0</v>
      </c>
      <c r="H87" s="67">
        <f>VLOOKUP($B87,'2019 Ventilation List SORT'!$A$6:$I$102,7)</f>
        <v>1</v>
      </c>
      <c r="I87" s="62" t="str">
        <f>VLOOKUP($B87,'2019 Ventilation List SORT'!$A$6:$I$102,8)</f>
        <v>F</v>
      </c>
      <c r="J87" s="103" t="str">
        <f>VLOOKUP($B87,'2019 Ventilation List SORT'!$A$6:$I$102,9)</f>
        <v>No</v>
      </c>
      <c r="K87" s="182">
        <f>INDEX('For CSV - 2019 SpcFuncData'!$D$5:$D$88,MATCH($A87,'For CSV - 2019 SpcFuncData'!$B$5:$B$88,0))*0.5</f>
        <v>33.335000000000001</v>
      </c>
      <c r="L87" s="182">
        <f>INDEX('For CSV - 2019 VentSpcFuncData'!$K$6:$K$101,MATCH($B87,'For CSV - 2019 VentSpcFuncData'!$B$6:$B$101,0))</f>
        <v>12.666666666666666</v>
      </c>
      <c r="M87" s="182">
        <f t="shared" si="9"/>
        <v>12.666666666666666</v>
      </c>
      <c r="N87" s="182">
        <f>INDEX('For CSV - 2019 VentSpcFuncData'!$J$6:$J$101,MATCH($B87,'For CSV - 2019 VentSpcFuncData'!$B$6:$B$101,0))</f>
        <v>15</v>
      </c>
      <c r="O87" s="182">
        <f t="shared" si="10"/>
        <v>5.6997150142492874</v>
      </c>
      <c r="P87" s="184">
        <f t="shared" si="6"/>
        <v>0.19</v>
      </c>
      <c r="Q87" s="46" t="str">
        <f t="shared" si="7"/>
        <v>Convention, Conference, Multipurpose and Meeting Area,Assembly - Courtrooms</v>
      </c>
      <c r="R87" s="46">
        <f>INDEX('For CSV - 2019 SpcFuncData'!$AL$5:$AL$89,MATCH($A87,'For CSV - 2019 SpcFuncData'!$B$5:$B$89,0))</f>
        <v>213</v>
      </c>
      <c r="S87" s="46">
        <f>INDEX('For CSV - 2019 VentSpcFuncData'!$L$6:$L$101,MATCH($B87,'For CSV - 2019 VentSpcFuncData'!$B$6:$B$101,0))</f>
        <v>2</v>
      </c>
      <c r="T87" s="46">
        <f>MATCH($A87,'For CSV - 2019 SpcFuncData'!$B$5:$B$88,0)</f>
        <v>12</v>
      </c>
      <c r="V87" t="str">
        <f t="shared" si="8"/>
        <v>2,              2,     "Assembly - Courtrooms"</v>
      </c>
    </row>
    <row r="88" spans="1:22" x14ac:dyDescent="0.2">
      <c r="A88" s="46" t="s">
        <v>890</v>
      </c>
      <c r="B88" s="59" t="s">
        <v>905</v>
      </c>
      <c r="C88" s="62">
        <f>VLOOKUP($B88,'2019 Ventilation List SORT'!$A$6:$I$102,2)</f>
        <v>0.19</v>
      </c>
      <c r="D88" s="62">
        <f>VLOOKUP($B88,'2019 Ventilation List SORT'!$A$6:$I$102,3)</f>
        <v>0.15</v>
      </c>
      <c r="E88" s="67">
        <f>VLOOKUP($B88,'2019 Ventilation List SORT'!$A$6:$I$102,4)</f>
        <v>0</v>
      </c>
      <c r="F88" s="67">
        <f>VLOOKUP($B88,'2019 Ventilation List SORT'!$A$6:$I$102,5)</f>
        <v>0</v>
      </c>
      <c r="G88" s="62">
        <f>VLOOKUP($B88,'2019 Ventilation List SORT'!$A$6:$I$102,6)</f>
        <v>0</v>
      </c>
      <c r="H88" s="67">
        <f>VLOOKUP($B88,'2019 Ventilation List SORT'!$A$6:$I$102,7)</f>
        <v>1</v>
      </c>
      <c r="I88" s="62" t="str">
        <f>VLOOKUP($B88,'2019 Ventilation List SORT'!$A$6:$I$102,8)</f>
        <v>F</v>
      </c>
      <c r="J88" s="103" t="str">
        <f>VLOOKUP($B88,'2019 Ventilation List SORT'!$A$6:$I$102,9)</f>
        <v>No</v>
      </c>
      <c r="K88" s="182">
        <f>INDEX('For CSV - 2019 SpcFuncData'!$D$5:$D$88,MATCH($A88,'For CSV - 2019 SpcFuncData'!$B$5:$B$88,0))*0.5</f>
        <v>33.335000000000001</v>
      </c>
      <c r="L88" s="182">
        <f>INDEX('For CSV - 2019 VentSpcFuncData'!$K$6:$K$101,MATCH($B88,'For CSV - 2019 VentSpcFuncData'!$B$6:$B$101,0))</f>
        <v>12.666666666666666</v>
      </c>
      <c r="M88" s="182">
        <f t="shared" si="9"/>
        <v>12.666666666666666</v>
      </c>
      <c r="N88" s="182">
        <f>INDEX('For CSV - 2019 VentSpcFuncData'!$J$6:$J$101,MATCH($B88,'For CSV - 2019 VentSpcFuncData'!$B$6:$B$101,0))</f>
        <v>15</v>
      </c>
      <c r="O88" s="182">
        <f t="shared" si="10"/>
        <v>5.6997150142492874</v>
      </c>
      <c r="P88" s="184">
        <f t="shared" si="6"/>
        <v>0.19</v>
      </c>
      <c r="Q88" s="46" t="str">
        <f t="shared" si="7"/>
        <v>Convention, Conference, Multipurpose and Meeting Area,Assembly - Legislative chambers</v>
      </c>
      <c r="R88" s="46">
        <f>INDEX('For CSV - 2019 SpcFuncData'!$AL$5:$AL$89,MATCH($A88,'For CSV - 2019 SpcFuncData'!$B$5:$B$89,0))</f>
        <v>213</v>
      </c>
      <c r="S88" s="46">
        <f>INDEX('For CSV - 2019 VentSpcFuncData'!$L$6:$L$101,MATCH($B88,'For CSV - 2019 VentSpcFuncData'!$B$6:$B$101,0))</f>
        <v>3</v>
      </c>
      <c r="T88" s="46">
        <f>MATCH($A88,'For CSV - 2019 SpcFuncData'!$B$5:$B$88,0)</f>
        <v>12</v>
      </c>
      <c r="V88" t="str">
        <f t="shared" si="8"/>
        <v>2,              3,     "Assembly - Legislative chambers"</v>
      </c>
    </row>
    <row r="89" spans="1:22" x14ac:dyDescent="0.2">
      <c r="A89" s="46" t="s">
        <v>890</v>
      </c>
      <c r="B89" s="59" t="s">
        <v>945</v>
      </c>
      <c r="C89" s="62">
        <f>VLOOKUP($B89,'2019 Ventilation List SORT'!$A$6:$I$102,2)</f>
        <v>1.07</v>
      </c>
      <c r="D89" s="62">
        <f>VLOOKUP($B89,'2019 Ventilation List SORT'!$A$6:$I$102,3)</f>
        <v>0.15</v>
      </c>
      <c r="E89" s="67">
        <f>VLOOKUP($B89,'2019 Ventilation List SORT'!$A$6:$I$102,4)</f>
        <v>0</v>
      </c>
      <c r="F89" s="67">
        <f>VLOOKUP($B89,'2019 Ventilation List SORT'!$A$6:$I$102,5)</f>
        <v>0</v>
      </c>
      <c r="G89" s="62">
        <f>VLOOKUP($B89,'2019 Ventilation List SORT'!$A$6:$I$102,6)</f>
        <v>0</v>
      </c>
      <c r="H89" s="67">
        <f>VLOOKUP($B89,'2019 Ventilation List SORT'!$A$6:$I$102,7)</f>
        <v>1</v>
      </c>
      <c r="I89" s="62" t="str">
        <f>VLOOKUP($B89,'2019 Ventilation List SORT'!$A$6:$I$102,8)</f>
        <v>F</v>
      </c>
      <c r="J89" s="103" t="str">
        <f>VLOOKUP($B89,'2019 Ventilation List SORT'!$A$6:$I$102,9)</f>
        <v>No</v>
      </c>
      <c r="K89" s="182">
        <f>INDEX('For CSV - 2019 SpcFuncData'!$D$5:$D$88,MATCH($A89,'For CSV - 2019 SpcFuncData'!$B$5:$B$88,0))*0.5</f>
        <v>33.335000000000001</v>
      </c>
      <c r="L89" s="182">
        <f>INDEX('For CSV - 2019 VentSpcFuncData'!$K$6:$K$101,MATCH($B89,'For CSV - 2019 VentSpcFuncData'!$B$6:$B$101,0))</f>
        <v>71.333333333333329</v>
      </c>
      <c r="M89" s="182">
        <f t="shared" si="9"/>
        <v>71.333333333333329</v>
      </c>
      <c r="N89" s="182">
        <f>INDEX('For CSV - 2019 VentSpcFuncData'!$J$6:$J$101,MATCH($B89,'For CSV - 2019 VentSpcFuncData'!$B$6:$B$101,0))</f>
        <v>15</v>
      </c>
      <c r="O89" s="182">
        <f t="shared" si="10"/>
        <v>15</v>
      </c>
      <c r="P89" s="184">
        <f t="shared" si="6"/>
        <v>0.50002500000000005</v>
      </c>
      <c r="Q89" s="46" t="str">
        <f t="shared" si="7"/>
        <v>Convention, Conference, Multipurpose and Meeting Area,Assembly - Places of religious worship</v>
      </c>
      <c r="R89" s="46">
        <f>INDEX('For CSV - 2019 SpcFuncData'!$AL$5:$AL$89,MATCH($A89,'For CSV - 2019 SpcFuncData'!$B$5:$B$89,0))</f>
        <v>213</v>
      </c>
      <c r="S89" s="46">
        <f>INDEX('For CSV - 2019 VentSpcFuncData'!$L$6:$L$101,MATCH($B89,'For CSV - 2019 VentSpcFuncData'!$B$6:$B$101,0))</f>
        <v>8</v>
      </c>
      <c r="T89" s="46">
        <f>MATCH($A89,'For CSV - 2019 SpcFuncData'!$B$5:$B$88,0)</f>
        <v>12</v>
      </c>
      <c r="V89" t="str">
        <f t="shared" si="8"/>
        <v>2,              8,     "Assembly - Places of religious worship"</v>
      </c>
    </row>
    <row r="90" spans="1:22" x14ac:dyDescent="0.2">
      <c r="A90" s="46" t="s">
        <v>890</v>
      </c>
      <c r="B90" s="59" t="s">
        <v>836</v>
      </c>
      <c r="C90" s="62">
        <f>VLOOKUP($B90,'2019 Ventilation List SORT'!$A$6:$I$102,2)</f>
        <v>0</v>
      </c>
      <c r="D90" s="62">
        <f>VLOOKUP($B90,'2019 Ventilation List SORT'!$A$6:$I$102,3)</f>
        <v>0.15</v>
      </c>
      <c r="E90" s="67">
        <f>VLOOKUP($B90,'2019 Ventilation List SORT'!$A$6:$I$102,4)</f>
        <v>0</v>
      </c>
      <c r="F90" s="67">
        <f>VLOOKUP($B90,'2019 Ventilation List SORT'!$A$6:$I$102,5)</f>
        <v>0</v>
      </c>
      <c r="G90" s="62">
        <f>VLOOKUP($B90,'2019 Ventilation List SORT'!$A$6:$I$102,6)</f>
        <v>0</v>
      </c>
      <c r="H90" s="67">
        <f>VLOOKUP($B90,'2019 Ventilation List SORT'!$A$6:$I$102,7)</f>
        <v>1</v>
      </c>
      <c r="I90" s="62" t="str">
        <f>VLOOKUP($B90,'2019 Ventilation List SORT'!$A$6:$I$102,8)</f>
        <v>F</v>
      </c>
      <c r="J90" s="103" t="str">
        <f>VLOOKUP($B90,'2019 Ventilation List SORT'!$A$6:$I$102,9)</f>
        <v>No</v>
      </c>
      <c r="K90" s="182">
        <f>INDEX('For CSV - 2019 SpcFuncData'!$D$5:$D$88,MATCH($A90,'For CSV - 2019 SpcFuncData'!$B$5:$B$88,0))*0.5</f>
        <v>33.335000000000001</v>
      </c>
      <c r="L90" s="182">
        <f>INDEX('For CSV - 2019 VentSpcFuncData'!$K$6:$K$101,MATCH($B90,'For CSV - 2019 VentSpcFuncData'!$B$6:$B$101,0))</f>
        <v>0</v>
      </c>
      <c r="M90" s="182">
        <f t="shared" si="9"/>
        <v>33.335000000000001</v>
      </c>
      <c r="N90" s="182">
        <f>INDEX('For CSV - 2019 VentSpcFuncData'!$J$6:$J$101,MATCH($B90,'For CSV - 2019 VentSpcFuncData'!$B$6:$B$101,0))</f>
        <v>15</v>
      </c>
      <c r="O90" s="182">
        <f t="shared" si="10"/>
        <v>15</v>
      </c>
      <c r="P90" s="184">
        <f t="shared" si="6"/>
        <v>0.50002500000000005</v>
      </c>
      <c r="Q90" s="46" t="str">
        <f t="shared" si="7"/>
        <v>Convention, Conference, Multipurpose and Meeting Area,Education - Lecture hall (fixed seats)</v>
      </c>
      <c r="R90" s="46">
        <f>INDEX('For CSV - 2019 SpcFuncData'!$AL$5:$AL$89,MATCH($A90,'For CSV - 2019 SpcFuncData'!$B$5:$B$89,0))</f>
        <v>213</v>
      </c>
      <c r="S90" s="46">
        <f>INDEX('For CSV - 2019 VentSpcFuncData'!$L$6:$L$101,MATCH($B90,'For CSV - 2019 VentSpcFuncData'!$B$6:$B$101,0))</f>
        <v>15</v>
      </c>
      <c r="T90" s="46">
        <f>MATCH($A90,'For CSV - 2019 SpcFuncData'!$B$5:$B$88,0)</f>
        <v>12</v>
      </c>
      <c r="V90" t="str">
        <f t="shared" si="8"/>
        <v>2,              15,     "Education - Lecture hall (fixed seats)"</v>
      </c>
    </row>
    <row r="91" spans="1:22" x14ac:dyDescent="0.2">
      <c r="A91" s="46" t="s">
        <v>890</v>
      </c>
      <c r="B91" s="59" t="s">
        <v>949</v>
      </c>
      <c r="C91" s="62">
        <f>VLOOKUP($B91,'2019 Ventilation List SORT'!$A$6:$I$102,2)</f>
        <v>0.5</v>
      </c>
      <c r="D91" s="62">
        <f>VLOOKUP($B91,'2019 Ventilation List SORT'!$A$6:$I$102,3)</f>
        <v>0.15</v>
      </c>
      <c r="E91" s="67">
        <f>VLOOKUP($B91,'2019 Ventilation List SORT'!$A$6:$I$102,4)</f>
        <v>0</v>
      </c>
      <c r="F91" s="67">
        <f>VLOOKUP($B91,'2019 Ventilation List SORT'!$A$6:$I$102,5)</f>
        <v>0</v>
      </c>
      <c r="G91" s="62">
        <f>VLOOKUP($B91,'2019 Ventilation List SORT'!$A$6:$I$102,6)</f>
        <v>0</v>
      </c>
      <c r="H91" s="67">
        <f>VLOOKUP($B91,'2019 Ventilation List SORT'!$A$6:$I$102,7)</f>
        <v>1</v>
      </c>
      <c r="I91" s="62" t="str">
        <f>VLOOKUP($B91,'2019 Ventilation List SORT'!$A$6:$I$102,8)</f>
        <v>F</v>
      </c>
      <c r="J91" s="103" t="str">
        <f>VLOOKUP($B91,'2019 Ventilation List SORT'!$A$6:$I$102,9)</f>
        <v>No</v>
      </c>
      <c r="K91" s="182">
        <f>INDEX('For CSV - 2019 SpcFuncData'!$D$5:$D$88,MATCH($A91,'For CSV - 2019 SpcFuncData'!$B$5:$B$88,0))*0.5</f>
        <v>33.335000000000001</v>
      </c>
      <c r="L91" s="182">
        <f>INDEX('For CSV - 2019 VentSpcFuncData'!$K$6:$K$101,MATCH($B91,'For CSV - 2019 VentSpcFuncData'!$B$6:$B$101,0))</f>
        <v>33.333333333333336</v>
      </c>
      <c r="M91" s="182">
        <f t="shared" si="9"/>
        <v>33.333333333333336</v>
      </c>
      <c r="N91" s="182">
        <f>INDEX('For CSV - 2019 VentSpcFuncData'!$J$6:$J$101,MATCH($B91,'For CSV - 2019 VentSpcFuncData'!$B$6:$B$101,0))</f>
        <v>15</v>
      </c>
      <c r="O91" s="182">
        <f t="shared" si="10"/>
        <v>14.999250037498125</v>
      </c>
      <c r="P91" s="184">
        <f t="shared" si="6"/>
        <v>0.5</v>
      </c>
      <c r="Q91" s="46" t="str">
        <f t="shared" si="7"/>
        <v>Convention, Conference, Multipurpose and Meeting Area,Education - Multiuse assembly</v>
      </c>
      <c r="R91" s="46">
        <f>INDEX('For CSV - 2019 SpcFuncData'!$AL$5:$AL$89,MATCH($A91,'For CSV - 2019 SpcFuncData'!$B$5:$B$89,0))</f>
        <v>213</v>
      </c>
      <c r="S91" s="46">
        <f>INDEX('For CSV - 2019 VentSpcFuncData'!$L$6:$L$101,MATCH($B91,'For CSV - 2019 VentSpcFuncData'!$B$6:$B$101,0))</f>
        <v>19</v>
      </c>
      <c r="T91" s="46">
        <f>MATCH($A91,'For CSV - 2019 SpcFuncData'!$B$5:$B$88,0)</f>
        <v>12</v>
      </c>
      <c r="V91" t="str">
        <f t="shared" si="8"/>
        <v>2,              19,     "Education - Multiuse assembly"</v>
      </c>
    </row>
    <row r="92" spans="1:22" x14ac:dyDescent="0.2">
      <c r="A92" s="46" t="s">
        <v>890</v>
      </c>
      <c r="B92" s="59" t="s">
        <v>773</v>
      </c>
      <c r="C92" s="62">
        <f>VLOOKUP($B92,'2019 Ventilation List SORT'!$A$6:$I$102,2)</f>
        <v>0.5</v>
      </c>
      <c r="D92" s="62">
        <f>VLOOKUP($B92,'2019 Ventilation List SORT'!$A$6:$I$102,3)</f>
        <v>0.15</v>
      </c>
      <c r="E92" s="67">
        <f>VLOOKUP($B92,'2019 Ventilation List SORT'!$A$6:$I$102,4)</f>
        <v>0</v>
      </c>
      <c r="F92" s="67">
        <f>VLOOKUP($B92,'2019 Ventilation List SORT'!$A$6:$I$102,5)</f>
        <v>0</v>
      </c>
      <c r="G92" s="62">
        <f>VLOOKUP($B92,'2019 Ventilation List SORT'!$A$6:$I$102,6)</f>
        <v>0</v>
      </c>
      <c r="H92" s="67">
        <f>VLOOKUP($B92,'2019 Ventilation List SORT'!$A$6:$I$102,7)</f>
        <v>1</v>
      </c>
      <c r="I92" s="62" t="str">
        <f>VLOOKUP($B92,'2019 Ventilation List SORT'!$A$6:$I$102,8)</f>
        <v>F</v>
      </c>
      <c r="J92" s="103" t="str">
        <f>VLOOKUP($B92,'2019 Ventilation List SORT'!$A$6:$I$102,9)</f>
        <v>No</v>
      </c>
      <c r="K92" s="182">
        <f>INDEX('For CSV - 2019 SpcFuncData'!$D$5:$D$88,MATCH($A92,'For CSV - 2019 SpcFuncData'!$B$5:$B$88,0))*0.5</f>
        <v>33.335000000000001</v>
      </c>
      <c r="L92" s="182">
        <f>INDEX('For CSV - 2019 VentSpcFuncData'!$K$6:$K$101,MATCH($B92,'For CSV - 2019 VentSpcFuncData'!$B$6:$B$101,0))</f>
        <v>33.333333333333336</v>
      </c>
      <c r="M92" s="182">
        <f t="shared" si="9"/>
        <v>33.333333333333336</v>
      </c>
      <c r="N92" s="182">
        <f>INDEX('For CSV - 2019 VentSpcFuncData'!$J$6:$J$101,MATCH($B92,'For CSV - 2019 VentSpcFuncData'!$B$6:$B$101,0))</f>
        <v>15</v>
      </c>
      <c r="O92" s="182">
        <f t="shared" si="10"/>
        <v>14.999250037498125</v>
      </c>
      <c r="P92" s="184">
        <f t="shared" si="6"/>
        <v>0.5</v>
      </c>
      <c r="Q92" s="46" t="str">
        <f t="shared" si="7"/>
        <v>Convention, Conference, Multipurpose and Meeting Area,General - Conference/meeting</v>
      </c>
      <c r="R92" s="46">
        <f>INDEX('For CSV - 2019 SpcFuncData'!$AL$5:$AL$89,MATCH($A92,'For CSV - 2019 SpcFuncData'!$B$5:$B$89,0))</f>
        <v>213</v>
      </c>
      <c r="S92" s="46">
        <f>INDEX('For CSV - 2019 VentSpcFuncData'!$L$6:$L$101,MATCH($B92,'For CSV - 2019 VentSpcFuncData'!$B$6:$B$101,0))</f>
        <v>48</v>
      </c>
      <c r="T92" s="46">
        <f>MATCH($A92,'For CSV - 2019 SpcFuncData'!$B$5:$B$88,0)</f>
        <v>12</v>
      </c>
      <c r="V92" t="str">
        <f t="shared" si="8"/>
        <v>2,              48,     "General - Conference/meeting"</v>
      </c>
    </row>
    <row r="93" spans="1:22" x14ac:dyDescent="0.2">
      <c r="A93" s="46" t="s">
        <v>890</v>
      </c>
      <c r="B93" s="59" t="s">
        <v>950</v>
      </c>
      <c r="C93" s="62">
        <f>VLOOKUP($B93,'2019 Ventilation List SORT'!$A$6:$I$102,2)</f>
        <v>0.5</v>
      </c>
      <c r="D93" s="62">
        <f>VLOOKUP($B93,'2019 Ventilation List SORT'!$A$6:$I$102,3)</f>
        <v>0.5</v>
      </c>
      <c r="E93" s="67">
        <f>VLOOKUP($B93,'2019 Ventilation List SORT'!$A$6:$I$102,4)</f>
        <v>0</v>
      </c>
      <c r="F93" s="67">
        <f>VLOOKUP($B93,'2019 Ventilation List SORT'!$A$6:$I$102,5)</f>
        <v>0</v>
      </c>
      <c r="G93" s="62">
        <f>VLOOKUP($B93,'2019 Ventilation List SORT'!$A$6:$I$102,6)</f>
        <v>0</v>
      </c>
      <c r="H93" s="67">
        <f>VLOOKUP($B93,'2019 Ventilation List SORT'!$A$6:$I$102,7)</f>
        <v>1</v>
      </c>
      <c r="I93" s="62" t="str">
        <f>VLOOKUP($B93,'2019 Ventilation List SORT'!$A$6:$I$102,8)</f>
        <v>F</v>
      </c>
      <c r="J93" s="103" t="str">
        <f>VLOOKUP($B93,'2019 Ventilation List SORT'!$A$6:$I$102,9)</f>
        <v>No</v>
      </c>
      <c r="K93" s="182">
        <f>INDEX('For CSV - 2019 SpcFuncData'!$D$5:$D$88,MATCH($A93,'For CSV - 2019 SpcFuncData'!$B$5:$B$88,0))*0.5</f>
        <v>33.335000000000001</v>
      </c>
      <c r="L93" s="182">
        <f>INDEX('For CSV - 2019 VentSpcFuncData'!$K$6:$K$101,MATCH($B93,'For CSV - 2019 VentSpcFuncData'!$B$6:$B$101,0))</f>
        <v>33.333333333333336</v>
      </c>
      <c r="M93" s="182">
        <f t="shared" si="9"/>
        <v>33.333333333333336</v>
      </c>
      <c r="N93" s="182">
        <f>INDEX('For CSV - 2019 VentSpcFuncData'!$J$6:$J$101,MATCH($B93,'For CSV - 2019 VentSpcFuncData'!$B$6:$B$101,0))</f>
        <v>15</v>
      </c>
      <c r="O93" s="182">
        <f t="shared" si="10"/>
        <v>14.999250037498125</v>
      </c>
      <c r="P93" s="184">
        <f t="shared" si="6"/>
        <v>0.5</v>
      </c>
      <c r="Q93" s="46" t="str">
        <f t="shared" si="7"/>
        <v>Convention, Conference, Multipurpose and Meeting Area,Lodging - Multipurpose assembly</v>
      </c>
      <c r="R93" s="46">
        <f>INDEX('For CSV - 2019 SpcFuncData'!$AL$5:$AL$89,MATCH($A93,'For CSV - 2019 SpcFuncData'!$B$5:$B$89,0))</f>
        <v>213</v>
      </c>
      <c r="S93" s="46">
        <f>INDEX('For CSV - 2019 VentSpcFuncData'!$L$6:$L$101,MATCH($B93,'For CSV - 2019 VentSpcFuncData'!$B$6:$B$101,0))</f>
        <v>57</v>
      </c>
      <c r="T93" s="46">
        <f>MATCH($A93,'For CSV - 2019 SpcFuncData'!$B$5:$B$88,0)</f>
        <v>12</v>
      </c>
      <c r="V93" t="str">
        <f t="shared" si="8"/>
        <v>2,              57,     "Lodging - Multipurpose assembly"</v>
      </c>
    </row>
    <row r="94" spans="1:22" x14ac:dyDescent="0.2">
      <c r="A94" s="46" t="s">
        <v>890</v>
      </c>
      <c r="B94" s="59" t="s">
        <v>796</v>
      </c>
      <c r="C94" s="62">
        <f>VLOOKUP($B94,'2019 Ventilation List SORT'!$A$6:$I$102,2)</f>
        <v>0.15</v>
      </c>
      <c r="D94" s="62">
        <f>VLOOKUP($B94,'2019 Ventilation List SORT'!$A$6:$I$102,3)</f>
        <v>0.15</v>
      </c>
      <c r="E94" s="67">
        <f>VLOOKUP($B94,'2019 Ventilation List SORT'!$A$6:$I$102,4)</f>
        <v>0</v>
      </c>
      <c r="F94" s="67">
        <f>VLOOKUP($B94,'2019 Ventilation List SORT'!$A$6:$I$102,5)</f>
        <v>0</v>
      </c>
      <c r="G94" s="62">
        <f>VLOOKUP($B94,'2019 Ventilation List SORT'!$A$6:$I$102,6)</f>
        <v>0</v>
      </c>
      <c r="H94" s="67">
        <f>VLOOKUP($B94,'2019 Ventilation List SORT'!$A$6:$I$102,7)</f>
        <v>2</v>
      </c>
      <c r="I94" s="62" t="str">
        <f>VLOOKUP($B94,'2019 Ventilation List SORT'!$A$6:$I$102,8)</f>
        <v/>
      </c>
      <c r="J94" s="103" t="str">
        <f>VLOOKUP($B94,'2019 Ventilation List SORT'!$A$6:$I$102,9)</f>
        <v>No</v>
      </c>
      <c r="K94" s="182">
        <f>INDEX('For CSV - 2019 SpcFuncData'!$D$5:$D$88,MATCH($A94,'For CSV - 2019 SpcFuncData'!$B$5:$B$88,0))*0.5</f>
        <v>33.335000000000001</v>
      </c>
      <c r="L94" s="182">
        <f>INDEX('For CSV - 2019 VentSpcFuncData'!$K$6:$K$101,MATCH($B94,'For CSV - 2019 VentSpcFuncData'!$B$6:$B$101,0))</f>
        <v>0</v>
      </c>
      <c r="M94" s="182">
        <f t="shared" si="9"/>
        <v>33.335000000000001</v>
      </c>
      <c r="N94" s="182">
        <f>INDEX('For CSV - 2019 VentSpcFuncData'!$J$6:$J$101,MATCH($B94,'For CSV - 2019 VentSpcFuncData'!$B$6:$B$101,0))</f>
        <v>15</v>
      </c>
      <c r="O94" s="182">
        <f t="shared" si="10"/>
        <v>15</v>
      </c>
      <c r="P94" s="184">
        <f t="shared" si="6"/>
        <v>0.50002500000000005</v>
      </c>
      <c r="Q94" s="46" t="str">
        <f t="shared" si="7"/>
        <v>Convention, Conference, Multipurpose and Meeting Area,Misc - All others</v>
      </c>
      <c r="R94" s="46">
        <f>INDEX('For CSV - 2019 SpcFuncData'!$AL$5:$AL$89,MATCH($A94,'For CSV - 2019 SpcFuncData'!$B$5:$B$89,0))</f>
        <v>213</v>
      </c>
      <c r="S94" s="46">
        <f>INDEX('For CSV - 2019 VentSpcFuncData'!$L$6:$L$101,MATCH($B94,'For CSV - 2019 VentSpcFuncData'!$B$6:$B$101,0))</f>
        <v>58</v>
      </c>
      <c r="T94" s="46">
        <f>MATCH($A94,'For CSV - 2019 SpcFuncData'!$B$5:$B$88,0)</f>
        <v>12</v>
      </c>
      <c r="V94" t="str">
        <f t="shared" si="8"/>
        <v>2,              58,     "Misc - All others"</v>
      </c>
    </row>
    <row r="95" spans="1:22" x14ac:dyDescent="0.2">
      <c r="A95" s="46" t="s">
        <v>556</v>
      </c>
      <c r="B95" s="126" t="s">
        <v>806</v>
      </c>
      <c r="C95" s="62">
        <f>VLOOKUP($B95,'2019 Ventilation List SORT'!$A$6:$I$102,2)</f>
        <v>0</v>
      </c>
      <c r="D95" s="62">
        <f>VLOOKUP($B95,'2019 Ventilation List SORT'!$A$6:$I$102,3)</f>
        <v>0</v>
      </c>
      <c r="E95" s="67">
        <f>VLOOKUP($B95,'2019 Ventilation List SORT'!$A$6:$I$102,4)</f>
        <v>0</v>
      </c>
      <c r="F95" s="67">
        <f>VLOOKUP($B95,'2019 Ventilation List SORT'!$A$6:$I$102,5)</f>
        <v>0</v>
      </c>
      <c r="G95" s="62">
        <f>VLOOKUP($B95,'2019 Ventilation List SORT'!$A$6:$I$102,6)</f>
        <v>0.5</v>
      </c>
      <c r="H95" s="67">
        <f>VLOOKUP($B95,'2019 Ventilation List SORT'!$A$6:$I$102,7)</f>
        <v>2</v>
      </c>
      <c r="I95" s="62" t="str">
        <f>VLOOKUP($B95,'2019 Ventilation List SORT'!$A$6:$I$102,8)</f>
        <v/>
      </c>
      <c r="J95" s="103" t="str">
        <f>VLOOKUP($B95,'2019 Ventilation List SORT'!$A$6:$I$102,9)</f>
        <v>No</v>
      </c>
      <c r="K95" s="182">
        <f>INDEX('For CSV - 2019 SpcFuncData'!$D$5:$D$88,MATCH($A95,'For CSV - 2019 SpcFuncData'!$B$5:$B$88,0))*0.5</f>
        <v>5</v>
      </c>
      <c r="L95" s="182">
        <f>INDEX('For CSV - 2019 VentSpcFuncData'!$K$6:$K$101,MATCH($B95,'For CSV - 2019 VentSpcFuncData'!$B$6:$B$101,0))</f>
        <v>0</v>
      </c>
      <c r="M95" s="182">
        <f t="shared" si="9"/>
        <v>5</v>
      </c>
      <c r="N95" s="182">
        <f>INDEX('For CSV - 2019 VentSpcFuncData'!$J$6:$J$101,MATCH($B95,'For CSV - 2019 VentSpcFuncData'!$B$6:$B$101,0))</f>
        <v>0</v>
      </c>
      <c r="O95" s="182">
        <f t="shared" si="10"/>
        <v>0</v>
      </c>
      <c r="P95" s="184">
        <f t="shared" si="6"/>
        <v>0</v>
      </c>
      <c r="Q95" s="46" t="str">
        <f t="shared" si="7"/>
        <v>Copy Room,Exhaust - Copy, printing rooms</v>
      </c>
      <c r="R95" s="46">
        <f>INDEX('For CSV - 2019 SpcFuncData'!$AL$5:$AL$89,MATCH($A95,'For CSV - 2019 SpcFuncData'!$B$5:$B$89,0))</f>
        <v>214</v>
      </c>
      <c r="S95" s="46">
        <f>INDEX('For CSV - 2019 VentSpcFuncData'!$L$6:$L$101,MATCH($B95,'For CSV - 2019 VentSpcFuncData'!$B$6:$B$101,0))</f>
        <v>28</v>
      </c>
      <c r="T95" s="46">
        <f>MATCH($A95,'For CSV - 2019 SpcFuncData'!$B$5:$B$88,0)</f>
        <v>13</v>
      </c>
      <c r="V95" t="str">
        <f t="shared" si="8"/>
        <v>1, Spc:SpcFunc,        214,  28  ;  Copy Room</v>
      </c>
    </row>
    <row r="96" spans="1:22" x14ac:dyDescent="0.2">
      <c r="A96" s="46" t="s">
        <v>556</v>
      </c>
      <c r="B96" s="59" t="s">
        <v>806</v>
      </c>
      <c r="C96" s="62">
        <f>VLOOKUP($B96,'2019 Ventilation List SORT'!$A$6:$I$102,2)</f>
        <v>0</v>
      </c>
      <c r="D96" s="62">
        <f>VLOOKUP($B96,'2019 Ventilation List SORT'!$A$6:$I$102,3)</f>
        <v>0</v>
      </c>
      <c r="E96" s="67">
        <f>VLOOKUP($B96,'2019 Ventilation List SORT'!$A$6:$I$102,4)</f>
        <v>0</v>
      </c>
      <c r="F96" s="67">
        <f>VLOOKUP($B96,'2019 Ventilation List SORT'!$A$6:$I$102,5)</f>
        <v>0</v>
      </c>
      <c r="G96" s="62">
        <f>VLOOKUP($B96,'2019 Ventilation List SORT'!$A$6:$I$102,6)</f>
        <v>0.5</v>
      </c>
      <c r="H96" s="67">
        <f>VLOOKUP($B96,'2019 Ventilation List SORT'!$A$6:$I$102,7)</f>
        <v>2</v>
      </c>
      <c r="I96" s="62" t="str">
        <f>VLOOKUP($B96,'2019 Ventilation List SORT'!$A$6:$I$102,8)</f>
        <v/>
      </c>
      <c r="J96" s="103" t="str">
        <f>VLOOKUP($B96,'2019 Ventilation List SORT'!$A$6:$I$102,9)</f>
        <v>No</v>
      </c>
      <c r="K96" s="182">
        <f>INDEX('For CSV - 2019 SpcFuncData'!$D$5:$D$88,MATCH($A96,'For CSV - 2019 SpcFuncData'!$B$5:$B$88,0))*0.5</f>
        <v>5</v>
      </c>
      <c r="L96" s="182">
        <f>INDEX('For CSV - 2019 VentSpcFuncData'!$K$6:$K$101,MATCH($B96,'For CSV - 2019 VentSpcFuncData'!$B$6:$B$101,0))</f>
        <v>0</v>
      </c>
      <c r="M96" s="182">
        <f t="shared" si="9"/>
        <v>5</v>
      </c>
      <c r="N96" s="182">
        <f>INDEX('For CSV - 2019 VentSpcFuncData'!$J$6:$J$101,MATCH($B96,'For CSV - 2019 VentSpcFuncData'!$B$6:$B$101,0))</f>
        <v>0</v>
      </c>
      <c r="O96" s="182">
        <f t="shared" si="10"/>
        <v>0</v>
      </c>
      <c r="P96" s="184">
        <f t="shared" si="6"/>
        <v>0</v>
      </c>
      <c r="Q96" s="46" t="str">
        <f t="shared" si="7"/>
        <v>Copy Room,Exhaust - Copy, printing rooms</v>
      </c>
      <c r="R96" s="46">
        <f>INDEX('For CSV - 2019 SpcFuncData'!$AL$5:$AL$89,MATCH($A96,'For CSV - 2019 SpcFuncData'!$B$5:$B$89,0))</f>
        <v>214</v>
      </c>
      <c r="S96" s="46">
        <f>INDEX('For CSV - 2019 VentSpcFuncData'!$L$6:$L$101,MATCH($B96,'For CSV - 2019 VentSpcFuncData'!$B$6:$B$101,0))</f>
        <v>28</v>
      </c>
      <c r="T96" s="46">
        <f>MATCH($A96,'For CSV - 2019 SpcFuncData'!$B$5:$B$88,0)</f>
        <v>13</v>
      </c>
      <c r="V96" t="str">
        <f t="shared" si="8"/>
        <v>2,              28,     "Exhaust - Copy, printing rooms"</v>
      </c>
    </row>
    <row r="97" spans="1:22" x14ac:dyDescent="0.2">
      <c r="A97" s="46" t="s">
        <v>557</v>
      </c>
      <c r="B97" s="126" t="s">
        <v>774</v>
      </c>
      <c r="C97" s="62">
        <f>VLOOKUP($B97,'2019 Ventilation List SORT'!$A$6:$I$102,2)</f>
        <v>0.15</v>
      </c>
      <c r="D97" s="62">
        <f>VLOOKUP($B97,'2019 Ventilation List SORT'!$A$6:$I$102,3)</f>
        <v>0.15</v>
      </c>
      <c r="E97" s="67">
        <f>VLOOKUP($B97,'2019 Ventilation List SORT'!$A$6:$I$102,4)</f>
        <v>0</v>
      </c>
      <c r="F97" s="67">
        <f>VLOOKUP($B97,'2019 Ventilation List SORT'!$A$6:$I$102,5)</f>
        <v>0</v>
      </c>
      <c r="G97" s="62">
        <f>VLOOKUP($B97,'2019 Ventilation List SORT'!$A$6:$I$102,6)</f>
        <v>0</v>
      </c>
      <c r="H97" s="67">
        <f>VLOOKUP($B97,'2019 Ventilation List SORT'!$A$6:$I$102,7)</f>
        <v>1</v>
      </c>
      <c r="I97" s="62" t="str">
        <f>VLOOKUP($B97,'2019 Ventilation List SORT'!$A$6:$I$102,8)</f>
        <v>F</v>
      </c>
      <c r="J97" s="103" t="str">
        <f>VLOOKUP($B97,'2019 Ventilation List SORT'!$A$6:$I$102,9)</f>
        <v>No</v>
      </c>
      <c r="K97" s="182">
        <f>INDEX('For CSV - 2019 SpcFuncData'!$D$5:$D$88,MATCH($A97,'For CSV - 2019 SpcFuncData'!$B$5:$B$88,0))*0.5</f>
        <v>5</v>
      </c>
      <c r="L97" s="182">
        <f>INDEX('For CSV - 2019 VentSpcFuncData'!$K$6:$K$101,MATCH($B97,'For CSV - 2019 VentSpcFuncData'!$B$6:$B$101,0))</f>
        <v>0</v>
      </c>
      <c r="M97" s="182">
        <f t="shared" si="9"/>
        <v>5</v>
      </c>
      <c r="N97" s="182">
        <f>INDEX('For CSV - 2019 VentSpcFuncData'!$J$6:$J$101,MATCH($B97,'For CSV - 2019 VentSpcFuncData'!$B$6:$B$101,0))</f>
        <v>15</v>
      </c>
      <c r="O97" s="182">
        <f t="shared" si="10"/>
        <v>15</v>
      </c>
      <c r="P97" s="184">
        <f t="shared" si="6"/>
        <v>7.4999999999999997E-2</v>
      </c>
      <c r="Q97" s="46" t="str">
        <f t="shared" si="7"/>
        <v>Corridor Area,General - Corridors</v>
      </c>
      <c r="R97" s="46">
        <f>INDEX('For CSV - 2019 SpcFuncData'!$AL$5:$AL$89,MATCH($A97,'For CSV - 2019 SpcFuncData'!$B$5:$B$89,0))</f>
        <v>215</v>
      </c>
      <c r="S97" s="46">
        <f>INDEX('For CSV - 2019 VentSpcFuncData'!$L$6:$L$101,MATCH($B97,'For CSV - 2019 VentSpcFuncData'!$B$6:$B$101,0))</f>
        <v>49</v>
      </c>
      <c r="T97" s="46">
        <f>MATCH($A97,'For CSV - 2019 SpcFuncData'!$B$5:$B$88,0)</f>
        <v>14</v>
      </c>
      <c r="V97" t="str">
        <f t="shared" si="8"/>
        <v>1, Spc:SpcFunc,        215,  49  ;  Corridor Area</v>
      </c>
    </row>
    <row r="98" spans="1:22" x14ac:dyDescent="0.2">
      <c r="A98" s="46" t="s">
        <v>557</v>
      </c>
      <c r="B98" s="59" t="s">
        <v>774</v>
      </c>
      <c r="C98" s="62">
        <f>VLOOKUP($B98,'2019 Ventilation List SORT'!$A$6:$I$102,2)</f>
        <v>0.15</v>
      </c>
      <c r="D98" s="62">
        <f>VLOOKUP($B98,'2019 Ventilation List SORT'!$A$6:$I$102,3)</f>
        <v>0.15</v>
      </c>
      <c r="E98" s="67">
        <f>VLOOKUP($B98,'2019 Ventilation List SORT'!$A$6:$I$102,4)</f>
        <v>0</v>
      </c>
      <c r="F98" s="67">
        <f>VLOOKUP($B98,'2019 Ventilation List SORT'!$A$6:$I$102,5)</f>
        <v>0</v>
      </c>
      <c r="G98" s="62">
        <f>VLOOKUP($B98,'2019 Ventilation List SORT'!$A$6:$I$102,6)</f>
        <v>0</v>
      </c>
      <c r="H98" s="67">
        <f>VLOOKUP($B98,'2019 Ventilation List SORT'!$A$6:$I$102,7)</f>
        <v>1</v>
      </c>
      <c r="I98" s="62" t="str">
        <f>VLOOKUP($B98,'2019 Ventilation List SORT'!$A$6:$I$102,8)</f>
        <v>F</v>
      </c>
      <c r="J98" s="103" t="str">
        <f>VLOOKUP($B98,'2019 Ventilation List SORT'!$A$6:$I$102,9)</f>
        <v>No</v>
      </c>
      <c r="K98" s="182">
        <f>INDEX('For CSV - 2019 SpcFuncData'!$D$5:$D$88,MATCH($A98,'For CSV - 2019 SpcFuncData'!$B$5:$B$88,0))*0.5</f>
        <v>5</v>
      </c>
      <c r="L98" s="182">
        <f>INDEX('For CSV - 2019 VentSpcFuncData'!$K$6:$K$101,MATCH($B98,'For CSV - 2019 VentSpcFuncData'!$B$6:$B$101,0))</f>
        <v>0</v>
      </c>
      <c r="M98" s="182">
        <f t="shared" si="9"/>
        <v>5</v>
      </c>
      <c r="N98" s="182">
        <f>INDEX('For CSV - 2019 VentSpcFuncData'!$J$6:$J$101,MATCH($B98,'For CSV - 2019 VentSpcFuncData'!$B$6:$B$101,0))</f>
        <v>15</v>
      </c>
      <c r="O98" s="182">
        <f t="shared" si="10"/>
        <v>15</v>
      </c>
      <c r="P98" s="184">
        <f t="shared" si="6"/>
        <v>7.4999999999999997E-2</v>
      </c>
      <c r="Q98" s="46" t="str">
        <f t="shared" si="7"/>
        <v>Corridor Area,General - Corridors</v>
      </c>
      <c r="R98" s="46">
        <f>INDEX('For CSV - 2019 SpcFuncData'!$AL$5:$AL$89,MATCH($A98,'For CSV - 2019 SpcFuncData'!$B$5:$B$89,0))</f>
        <v>215</v>
      </c>
      <c r="S98" s="46">
        <f>INDEX('For CSV - 2019 VentSpcFuncData'!$L$6:$L$101,MATCH($B98,'For CSV - 2019 VentSpcFuncData'!$B$6:$B$101,0))</f>
        <v>49</v>
      </c>
      <c r="T98" s="46">
        <f>MATCH($A98,'For CSV - 2019 SpcFuncData'!$B$5:$B$88,0)</f>
        <v>14</v>
      </c>
      <c r="V98" t="str">
        <f t="shared" si="8"/>
        <v>2,              49,     "General - Corridors"</v>
      </c>
    </row>
    <row r="99" spans="1:22" x14ac:dyDescent="0.2">
      <c r="A99" s="46" t="s">
        <v>557</v>
      </c>
      <c r="B99" s="59" t="s">
        <v>780</v>
      </c>
      <c r="C99" s="62">
        <f>VLOOKUP($B99,'2019 Ventilation List SORT'!$A$6:$I$102,2)</f>
        <v>0.5</v>
      </c>
      <c r="D99" s="62">
        <f>VLOOKUP($B99,'2019 Ventilation List SORT'!$A$6:$I$102,3)</f>
        <v>0.15</v>
      </c>
      <c r="E99" s="67">
        <f>VLOOKUP($B99,'2019 Ventilation List SORT'!$A$6:$I$102,4)</f>
        <v>0</v>
      </c>
      <c r="F99" s="67">
        <f>VLOOKUP($B99,'2019 Ventilation List SORT'!$A$6:$I$102,5)</f>
        <v>0</v>
      </c>
      <c r="G99" s="62">
        <f>VLOOKUP($B99,'2019 Ventilation List SORT'!$A$6:$I$102,6)</f>
        <v>0</v>
      </c>
      <c r="H99" s="67">
        <f>VLOOKUP($B99,'2019 Ventilation List SORT'!$A$6:$I$102,7)</f>
        <v>1</v>
      </c>
      <c r="I99" s="62" t="str">
        <f>VLOOKUP($B99,'2019 Ventilation List SORT'!$A$6:$I$102,8)</f>
        <v>F</v>
      </c>
      <c r="J99" s="103" t="str">
        <f>VLOOKUP($B99,'2019 Ventilation List SORT'!$A$6:$I$102,9)</f>
        <v>No</v>
      </c>
      <c r="K99" s="182">
        <f>INDEX('For CSV - 2019 SpcFuncData'!$D$5:$D$88,MATCH($A99,'For CSV - 2019 SpcFuncData'!$B$5:$B$88,0))*0.5</f>
        <v>5</v>
      </c>
      <c r="L99" s="182">
        <f>INDEX('For CSV - 2019 VentSpcFuncData'!$K$6:$K$101,MATCH($B99,'For CSV - 2019 VentSpcFuncData'!$B$6:$B$101,0))</f>
        <v>33.333333333333336</v>
      </c>
      <c r="M99" s="182">
        <f t="shared" si="9"/>
        <v>33.333333333333336</v>
      </c>
      <c r="N99" s="182">
        <f>INDEX('For CSV - 2019 VentSpcFuncData'!$J$6:$J$101,MATCH($B99,'For CSV - 2019 VentSpcFuncData'!$B$6:$B$101,0))</f>
        <v>15</v>
      </c>
      <c r="O99" s="182">
        <f t="shared" si="10"/>
        <v>15</v>
      </c>
      <c r="P99" s="184">
        <f t="shared" si="6"/>
        <v>7.4999999999999997E-2</v>
      </c>
      <c r="Q99" s="46" t="str">
        <f t="shared" si="7"/>
        <v>Corridor Area,Lodging - Lobbies/pre-function</v>
      </c>
      <c r="R99" s="46">
        <f>INDEX('For CSV - 2019 SpcFuncData'!$AL$5:$AL$89,MATCH($A99,'For CSV - 2019 SpcFuncData'!$B$5:$B$89,0))</f>
        <v>215</v>
      </c>
      <c r="S99" s="46">
        <f>INDEX('For CSV - 2019 VentSpcFuncData'!$L$6:$L$101,MATCH($B99,'For CSV - 2019 VentSpcFuncData'!$B$6:$B$101,0))</f>
        <v>56</v>
      </c>
      <c r="T99" s="46">
        <f>MATCH($A99,'For CSV - 2019 SpcFuncData'!$B$5:$B$88,0)</f>
        <v>14</v>
      </c>
      <c r="V99" t="str">
        <f t="shared" si="8"/>
        <v>2,              56,     "Lodging - Lobbies/pre-function"</v>
      </c>
    </row>
    <row r="100" spans="1:22" x14ac:dyDescent="0.2">
      <c r="A100" s="46" t="s">
        <v>557</v>
      </c>
      <c r="B100" s="59" t="s">
        <v>794</v>
      </c>
      <c r="C100" s="62">
        <f>VLOOKUP($B100,'2019 Ventilation List SORT'!$A$6:$I$102,2)</f>
        <v>0.5</v>
      </c>
      <c r="D100" s="62">
        <f>VLOOKUP($B100,'2019 Ventilation List SORT'!$A$6:$I$102,3)</f>
        <v>0.15</v>
      </c>
      <c r="E100" s="67">
        <f>VLOOKUP($B100,'2019 Ventilation List SORT'!$A$6:$I$102,4)</f>
        <v>0</v>
      </c>
      <c r="F100" s="67">
        <f>VLOOKUP($B100,'2019 Ventilation List SORT'!$A$6:$I$102,5)</f>
        <v>0</v>
      </c>
      <c r="G100" s="62">
        <f>VLOOKUP($B100,'2019 Ventilation List SORT'!$A$6:$I$102,6)</f>
        <v>0</v>
      </c>
      <c r="H100" s="67">
        <f>VLOOKUP($B100,'2019 Ventilation List SORT'!$A$6:$I$102,7)</f>
        <v>1</v>
      </c>
      <c r="I100" s="62" t="str">
        <f>VLOOKUP($B100,'2019 Ventilation List SORT'!$A$6:$I$102,8)</f>
        <v>F</v>
      </c>
      <c r="J100" s="103" t="str">
        <f>VLOOKUP($B100,'2019 Ventilation List SORT'!$A$6:$I$102,9)</f>
        <v>No</v>
      </c>
      <c r="K100" s="182">
        <f>INDEX('For CSV - 2019 SpcFuncData'!$D$5:$D$88,MATCH($A100,'For CSV - 2019 SpcFuncData'!$B$5:$B$88,0))*0.5</f>
        <v>5</v>
      </c>
      <c r="L100" s="182">
        <f>INDEX('For CSV - 2019 VentSpcFuncData'!$K$6:$K$101,MATCH($B100,'For CSV - 2019 VentSpcFuncData'!$B$6:$B$101,0))</f>
        <v>33.333333333333336</v>
      </c>
      <c r="M100" s="182">
        <f t="shared" si="9"/>
        <v>33.333333333333336</v>
      </c>
      <c r="N100" s="182">
        <f>INDEX('For CSV - 2019 VentSpcFuncData'!$J$6:$J$101,MATCH($B100,'For CSV - 2019 VentSpcFuncData'!$B$6:$B$101,0))</f>
        <v>15</v>
      </c>
      <c r="O100" s="182">
        <f t="shared" si="10"/>
        <v>15</v>
      </c>
      <c r="P100" s="184">
        <f t="shared" si="6"/>
        <v>7.4999999999999997E-2</v>
      </c>
      <c r="Q100" s="46" t="str">
        <f t="shared" si="7"/>
        <v>Corridor Area,Misc - Transportation waiting</v>
      </c>
      <c r="R100" s="46">
        <f>INDEX('For CSV - 2019 SpcFuncData'!$AL$5:$AL$89,MATCH($A100,'For CSV - 2019 SpcFuncData'!$B$5:$B$89,0))</f>
        <v>215</v>
      </c>
      <c r="S100" s="46">
        <f>INDEX('For CSV - 2019 VentSpcFuncData'!$L$6:$L$101,MATCH($B100,'For CSV - 2019 VentSpcFuncData'!$B$6:$B$101,0))</f>
        <v>69</v>
      </c>
      <c r="T100" s="46">
        <f>MATCH($A100,'For CSV - 2019 SpcFuncData'!$B$5:$B$88,0)</f>
        <v>14</v>
      </c>
      <c r="V100" t="str">
        <f t="shared" si="8"/>
        <v>2,              69,     "Misc - Transportation waiting"</v>
      </c>
    </row>
    <row r="101" spans="1:22" x14ac:dyDescent="0.2">
      <c r="A101" s="46" t="s">
        <v>557</v>
      </c>
      <c r="B101" s="59" t="s">
        <v>859</v>
      </c>
      <c r="C101" s="62">
        <f>VLOOKUP($B101,'2019 Ventilation List SORT'!$A$6:$I$102,2)</f>
        <v>0.15</v>
      </c>
      <c r="D101" s="62">
        <f>VLOOKUP($B101,'2019 Ventilation List SORT'!$A$6:$I$102,3)</f>
        <v>0.15</v>
      </c>
      <c r="E101" s="67">
        <f>VLOOKUP($B101,'2019 Ventilation List SORT'!$A$6:$I$102,4)</f>
        <v>0</v>
      </c>
      <c r="F101" s="67">
        <f>VLOOKUP($B101,'2019 Ventilation List SORT'!$A$6:$I$102,5)</f>
        <v>0</v>
      </c>
      <c r="G101" s="62">
        <f>VLOOKUP($B101,'2019 Ventilation List SORT'!$A$6:$I$102,6)</f>
        <v>0</v>
      </c>
      <c r="H101" s="67">
        <f>VLOOKUP($B101,'2019 Ventilation List SORT'!$A$6:$I$102,7)</f>
        <v>1</v>
      </c>
      <c r="I101" s="62" t="str">
        <f>VLOOKUP($B101,'2019 Ventilation List SORT'!$A$6:$I$102,8)</f>
        <v>F</v>
      </c>
      <c r="J101" s="103" t="str">
        <f>VLOOKUP($B101,'2019 Ventilation List SORT'!$A$6:$I$102,9)</f>
        <v>No</v>
      </c>
      <c r="K101" s="182">
        <f>INDEX('For CSV - 2019 SpcFuncData'!$D$5:$D$88,MATCH($A101,'For CSV - 2019 SpcFuncData'!$B$5:$B$88,0))*0.5</f>
        <v>5</v>
      </c>
      <c r="L101" s="182">
        <f>INDEX('For CSV - 2019 VentSpcFuncData'!$K$6:$K$101,MATCH($B101,'For CSV - 2019 VentSpcFuncData'!$B$6:$B$101,0))</f>
        <v>0</v>
      </c>
      <c r="M101" s="182">
        <f t="shared" si="9"/>
        <v>5</v>
      </c>
      <c r="N101" s="182">
        <f>INDEX('For CSV - 2019 VentSpcFuncData'!$J$6:$J$101,MATCH($B101,'For CSV - 2019 VentSpcFuncData'!$B$6:$B$101,0))</f>
        <v>15</v>
      </c>
      <c r="O101" s="182">
        <f t="shared" si="10"/>
        <v>15</v>
      </c>
      <c r="P101" s="184">
        <f t="shared" si="6"/>
        <v>7.4999999999999997E-2</v>
      </c>
      <c r="Q101" s="46" t="str">
        <f t="shared" si="7"/>
        <v>Corridor Area,Residential - Common corridors</v>
      </c>
      <c r="R101" s="46">
        <f>INDEX('For CSV - 2019 SpcFuncData'!$AL$5:$AL$89,MATCH($A101,'For CSV - 2019 SpcFuncData'!$B$5:$B$89,0))</f>
        <v>215</v>
      </c>
      <c r="S101" s="46">
        <f>INDEX('For CSV - 2019 VentSpcFuncData'!$L$6:$L$101,MATCH($B101,'For CSV - 2019 VentSpcFuncData'!$B$6:$B$101,0))</f>
        <v>77</v>
      </c>
      <c r="T101" s="46">
        <f>MATCH($A101,'For CSV - 2019 SpcFuncData'!$B$5:$B$88,0)</f>
        <v>14</v>
      </c>
      <c r="V101" t="str">
        <f t="shared" si="8"/>
        <v>2,              77,     "Residential - Common corridors"</v>
      </c>
    </row>
    <row r="102" spans="1:22" x14ac:dyDescent="0.2">
      <c r="A102" s="46" t="s">
        <v>557</v>
      </c>
      <c r="B102" s="59" t="s">
        <v>797</v>
      </c>
      <c r="C102" s="62">
        <f>VLOOKUP($B102,'2019 Ventilation List SORT'!$A$6:$I$102,2)</f>
        <v>0.25</v>
      </c>
      <c r="D102" s="62">
        <f>VLOOKUP($B102,'2019 Ventilation List SORT'!$A$6:$I$102,3)</f>
        <v>0.15</v>
      </c>
      <c r="E102" s="67">
        <f>VLOOKUP($B102,'2019 Ventilation List SORT'!$A$6:$I$102,4)</f>
        <v>0</v>
      </c>
      <c r="F102" s="67">
        <f>VLOOKUP($B102,'2019 Ventilation List SORT'!$A$6:$I$102,5)</f>
        <v>0</v>
      </c>
      <c r="G102" s="62">
        <f>VLOOKUP($B102,'2019 Ventilation List SORT'!$A$6:$I$102,6)</f>
        <v>0</v>
      </c>
      <c r="H102" s="67">
        <f>VLOOKUP($B102,'2019 Ventilation List SORT'!$A$6:$I$102,7)</f>
        <v>1</v>
      </c>
      <c r="I102" s="62" t="str">
        <f>VLOOKUP($B102,'2019 Ventilation List SORT'!$A$6:$I$102,8)</f>
        <v>F</v>
      </c>
      <c r="J102" s="103" t="str">
        <f>VLOOKUP($B102,'2019 Ventilation List SORT'!$A$6:$I$102,9)</f>
        <v>No</v>
      </c>
      <c r="K102" s="182">
        <f>INDEX('For CSV - 2019 SpcFuncData'!$D$5:$D$88,MATCH($A102,'For CSV - 2019 SpcFuncData'!$B$5:$B$88,0))*0.5</f>
        <v>5</v>
      </c>
      <c r="L102" s="182">
        <f>INDEX('For CSV - 2019 VentSpcFuncData'!$K$6:$K$101,MATCH($B102,'For CSV - 2019 VentSpcFuncData'!$B$6:$B$101,0))</f>
        <v>16.666666666666668</v>
      </c>
      <c r="M102" s="182">
        <f t="shared" si="9"/>
        <v>16.666666666666668</v>
      </c>
      <c r="N102" s="182">
        <f>INDEX('For CSV - 2019 VentSpcFuncData'!$J$6:$J$101,MATCH($B102,'For CSV - 2019 VentSpcFuncData'!$B$6:$B$101,0))</f>
        <v>15</v>
      </c>
      <c r="O102" s="182">
        <f t="shared" si="10"/>
        <v>15</v>
      </c>
      <c r="P102" s="184">
        <f t="shared" si="6"/>
        <v>7.4999999999999997E-2</v>
      </c>
      <c r="Q102" s="46" t="str">
        <f t="shared" si="7"/>
        <v>Corridor Area,Retail - Mall common areas</v>
      </c>
      <c r="R102" s="46">
        <f>INDEX('For CSV - 2019 SpcFuncData'!$AL$5:$AL$89,MATCH($A102,'For CSV - 2019 SpcFuncData'!$B$5:$B$89,0))</f>
        <v>215</v>
      </c>
      <c r="S102" s="46">
        <f>INDEX('For CSV - 2019 VentSpcFuncData'!$L$6:$L$101,MATCH($B102,'For CSV - 2019 VentSpcFuncData'!$B$6:$B$101,0))</f>
        <v>81</v>
      </c>
      <c r="T102" s="46">
        <f>MATCH($A102,'For CSV - 2019 SpcFuncData'!$B$5:$B$88,0)</f>
        <v>14</v>
      </c>
      <c r="V102" t="str">
        <f t="shared" si="8"/>
        <v>2,              81,     "Retail - Mall common areas"</v>
      </c>
    </row>
    <row r="103" spans="1:22" x14ac:dyDescent="0.2">
      <c r="A103" s="46" t="s">
        <v>558</v>
      </c>
      <c r="B103" s="126" t="s">
        <v>767</v>
      </c>
      <c r="C103" s="62">
        <f>VLOOKUP($B103,'2019 Ventilation List SORT'!$A$6:$I$102,2)</f>
        <v>0.5</v>
      </c>
      <c r="D103" s="62">
        <f>VLOOKUP($B103,'2019 Ventilation List SORT'!$A$6:$I$102,3)</f>
        <v>0.15</v>
      </c>
      <c r="E103" s="67">
        <f>VLOOKUP($B103,'2019 Ventilation List SORT'!$A$6:$I$102,4)</f>
        <v>0</v>
      </c>
      <c r="F103" s="67">
        <f>VLOOKUP($B103,'2019 Ventilation List SORT'!$A$6:$I$102,5)</f>
        <v>0</v>
      </c>
      <c r="G103" s="62">
        <f>VLOOKUP($B103,'2019 Ventilation List SORT'!$A$6:$I$102,6)</f>
        <v>0</v>
      </c>
      <c r="H103" s="67">
        <f>VLOOKUP($B103,'2019 Ventilation List SORT'!$A$6:$I$102,7)</f>
        <v>2</v>
      </c>
      <c r="I103" s="62" t="str">
        <f>VLOOKUP($B103,'2019 Ventilation List SORT'!$A$6:$I$102,8)</f>
        <v/>
      </c>
      <c r="J103" s="103" t="str">
        <f>VLOOKUP($B103,'2019 Ventilation List SORT'!$A$6:$I$102,9)</f>
        <v>No</v>
      </c>
      <c r="K103" s="182">
        <f>INDEX('For CSV - 2019 SpcFuncData'!$D$5:$D$88,MATCH($A103,'For CSV - 2019 SpcFuncData'!$B$5:$B$88,0))*0.5</f>
        <v>33.335000000000001</v>
      </c>
      <c r="L103" s="182">
        <f>INDEX('For CSV - 2019 VentSpcFuncData'!$K$6:$K$101,MATCH($B103,'For CSV - 2019 VentSpcFuncData'!$B$6:$B$101,0))</f>
        <v>33.333333333333336</v>
      </c>
      <c r="M103" s="182">
        <f t="shared" si="9"/>
        <v>33.333333333333336</v>
      </c>
      <c r="N103" s="182">
        <f>INDEX('For CSV - 2019 VentSpcFuncData'!$J$6:$J$101,MATCH($B103,'For CSV - 2019 VentSpcFuncData'!$B$6:$B$101,0))</f>
        <v>15</v>
      </c>
      <c r="O103" s="182">
        <f t="shared" si="10"/>
        <v>14.999250037498125</v>
      </c>
      <c r="P103" s="184">
        <f t="shared" si="6"/>
        <v>0.5</v>
      </c>
      <c r="Q103" s="46" t="str">
        <f t="shared" si="7"/>
        <v>Dining Area (Bar/Lounge and Fine Dining),Food Service - Restaurant dining rooms</v>
      </c>
      <c r="R103" s="46">
        <f>INDEX('For CSV - 2019 SpcFuncData'!$AL$5:$AL$89,MATCH($A103,'For CSV - 2019 SpcFuncData'!$B$5:$B$89,0))</f>
        <v>216</v>
      </c>
      <c r="S103" s="46">
        <f>INDEX('For CSV - 2019 VentSpcFuncData'!$L$6:$L$101,MATCH($B103,'For CSV - 2019 VentSpcFuncData'!$B$6:$B$101,0))</f>
        <v>45</v>
      </c>
      <c r="T103" s="46">
        <f>MATCH($A103,'For CSV - 2019 SpcFuncData'!$B$5:$B$88,0)</f>
        <v>15</v>
      </c>
      <c r="V103" t="str">
        <f t="shared" si="8"/>
        <v>1, Spc:SpcFunc,        216,  45  ;  Dining Area (Bar/Lounge and Fine Dining)</v>
      </c>
    </row>
    <row r="104" spans="1:22" x14ac:dyDescent="0.2">
      <c r="A104" s="46" t="s">
        <v>558</v>
      </c>
      <c r="B104" s="59" t="s">
        <v>769</v>
      </c>
      <c r="C104" s="62">
        <f>VLOOKUP($B104,'2019 Ventilation List SORT'!$A$6:$I$102,2)</f>
        <v>0.5</v>
      </c>
      <c r="D104" s="62">
        <f>VLOOKUP($B104,'2019 Ventilation List SORT'!$A$6:$I$102,3)</f>
        <v>0.2</v>
      </c>
      <c r="E104" s="67">
        <f>VLOOKUP($B104,'2019 Ventilation List SORT'!$A$6:$I$102,4)</f>
        <v>0</v>
      </c>
      <c r="F104" s="67">
        <f>VLOOKUP($B104,'2019 Ventilation List SORT'!$A$6:$I$102,5)</f>
        <v>0</v>
      </c>
      <c r="G104" s="62">
        <f>VLOOKUP($B104,'2019 Ventilation List SORT'!$A$6:$I$102,6)</f>
        <v>0</v>
      </c>
      <c r="H104" s="67">
        <f>VLOOKUP($B104,'2019 Ventilation List SORT'!$A$6:$I$102,7)</f>
        <v>2</v>
      </c>
      <c r="I104" s="62" t="str">
        <f>VLOOKUP($B104,'2019 Ventilation List SORT'!$A$6:$I$102,8)</f>
        <v/>
      </c>
      <c r="J104" s="103" t="str">
        <f>VLOOKUP($B104,'2019 Ventilation List SORT'!$A$6:$I$102,9)</f>
        <v>No</v>
      </c>
      <c r="K104" s="182">
        <f>INDEX('For CSV - 2019 SpcFuncData'!$D$5:$D$88,MATCH($A104,'For CSV - 2019 SpcFuncData'!$B$5:$B$88,0))*0.5</f>
        <v>33.335000000000001</v>
      </c>
      <c r="L104" s="182">
        <f>INDEX('For CSV - 2019 VentSpcFuncData'!$K$6:$K$101,MATCH($B104,'For CSV - 2019 VentSpcFuncData'!$B$6:$B$101,0))</f>
        <v>33.333333333333336</v>
      </c>
      <c r="M104" s="182">
        <f t="shared" si="9"/>
        <v>33.333333333333336</v>
      </c>
      <c r="N104" s="182">
        <f>INDEX('For CSV - 2019 VentSpcFuncData'!$J$6:$J$101,MATCH($B104,'For CSV - 2019 VentSpcFuncData'!$B$6:$B$101,0))</f>
        <v>15</v>
      </c>
      <c r="O104" s="182">
        <f t="shared" si="10"/>
        <v>14.999250037498125</v>
      </c>
      <c r="P104" s="184">
        <f t="shared" si="6"/>
        <v>0.5</v>
      </c>
      <c r="Q104" s="46" t="str">
        <f t="shared" ref="Q104:Q135" si="11">_xlfn.CONCAT(A104,",",B104)</f>
        <v>Dining Area (Bar/Lounge and Fine Dining),Food Service - Bars, cocktail lounges</v>
      </c>
      <c r="R104" s="46">
        <f>INDEX('For CSV - 2019 SpcFuncData'!$AL$5:$AL$89,MATCH($A104,'For CSV - 2019 SpcFuncData'!$B$5:$B$89,0))</f>
        <v>216</v>
      </c>
      <c r="S104" s="46">
        <f>INDEX('For CSV - 2019 VentSpcFuncData'!$L$6:$L$101,MATCH($B104,'For CSV - 2019 VentSpcFuncData'!$B$6:$B$101,0))</f>
        <v>42</v>
      </c>
      <c r="T104" s="46">
        <f>MATCH($A104,'For CSV - 2019 SpcFuncData'!$B$5:$B$88,0)</f>
        <v>15</v>
      </c>
      <c r="V104" t="str">
        <f t="shared" si="8"/>
        <v>2,              42,     "Food Service - Bars, cocktail lounges"</v>
      </c>
    </row>
    <row r="105" spans="1:22" x14ac:dyDescent="0.2">
      <c r="A105" s="46" t="s">
        <v>558</v>
      </c>
      <c r="B105" s="59" t="s">
        <v>767</v>
      </c>
      <c r="C105" s="62">
        <f>VLOOKUP($B105,'2019 Ventilation List SORT'!$A$6:$I$102,2)</f>
        <v>0.5</v>
      </c>
      <c r="D105" s="62">
        <f>VLOOKUP($B105,'2019 Ventilation List SORT'!$A$6:$I$102,3)</f>
        <v>0.15</v>
      </c>
      <c r="E105" s="67">
        <f>VLOOKUP($B105,'2019 Ventilation List SORT'!$A$6:$I$102,4)</f>
        <v>0</v>
      </c>
      <c r="F105" s="67">
        <f>VLOOKUP($B105,'2019 Ventilation List SORT'!$A$6:$I$102,5)</f>
        <v>0</v>
      </c>
      <c r="G105" s="62">
        <f>VLOOKUP($B105,'2019 Ventilation List SORT'!$A$6:$I$102,6)</f>
        <v>0</v>
      </c>
      <c r="H105" s="67">
        <f>VLOOKUP($B105,'2019 Ventilation List SORT'!$A$6:$I$102,7)</f>
        <v>2</v>
      </c>
      <c r="I105" s="62" t="str">
        <f>VLOOKUP($B105,'2019 Ventilation List SORT'!$A$6:$I$102,8)</f>
        <v/>
      </c>
      <c r="J105" s="103" t="str">
        <f>VLOOKUP($B105,'2019 Ventilation List SORT'!$A$6:$I$102,9)</f>
        <v>No</v>
      </c>
      <c r="K105" s="182">
        <f>INDEX('For CSV - 2019 SpcFuncData'!$D$5:$D$88,MATCH($A105,'For CSV - 2019 SpcFuncData'!$B$5:$B$88,0))*0.5</f>
        <v>33.335000000000001</v>
      </c>
      <c r="L105" s="182">
        <f>INDEX('For CSV - 2019 VentSpcFuncData'!$K$6:$K$101,MATCH($B105,'For CSV - 2019 VentSpcFuncData'!$B$6:$B$101,0))</f>
        <v>33.333333333333336</v>
      </c>
      <c r="M105" s="182">
        <f t="shared" si="9"/>
        <v>33.333333333333336</v>
      </c>
      <c r="N105" s="182">
        <f>INDEX('For CSV - 2019 VentSpcFuncData'!$J$6:$J$101,MATCH($B105,'For CSV - 2019 VentSpcFuncData'!$B$6:$B$101,0))</f>
        <v>15</v>
      </c>
      <c r="O105" s="182">
        <f t="shared" si="10"/>
        <v>14.999250037498125</v>
      </c>
      <c r="P105" s="184">
        <f t="shared" si="6"/>
        <v>0.5</v>
      </c>
      <c r="Q105" s="46" t="str">
        <f t="shared" si="11"/>
        <v>Dining Area (Bar/Lounge and Fine Dining),Food Service - Restaurant dining rooms</v>
      </c>
      <c r="R105" s="46">
        <f>INDEX('For CSV - 2019 SpcFuncData'!$AL$5:$AL$89,MATCH($A105,'For CSV - 2019 SpcFuncData'!$B$5:$B$89,0))</f>
        <v>216</v>
      </c>
      <c r="S105" s="46">
        <f>INDEX('For CSV - 2019 VentSpcFuncData'!$L$6:$L$101,MATCH($B105,'For CSV - 2019 VentSpcFuncData'!$B$6:$B$101,0))</f>
        <v>45</v>
      </c>
      <c r="T105" s="46">
        <f>MATCH($A105,'For CSV - 2019 SpcFuncData'!$B$5:$B$88,0)</f>
        <v>15</v>
      </c>
      <c r="V105" t="str">
        <f t="shared" si="8"/>
        <v>2,              45,     "Food Service - Restaurant dining rooms"</v>
      </c>
    </row>
    <row r="106" spans="1:22" x14ac:dyDescent="0.2">
      <c r="A106" s="46" t="s">
        <v>559</v>
      </c>
      <c r="B106" s="126" t="s">
        <v>768</v>
      </c>
      <c r="C106" s="62">
        <f>VLOOKUP($B106,'2019 Ventilation List SORT'!$A$6:$I$102,2)</f>
        <v>0.5</v>
      </c>
      <c r="D106" s="62">
        <f>VLOOKUP($B106,'2019 Ventilation List SORT'!$A$6:$I$102,3)</f>
        <v>0.15</v>
      </c>
      <c r="E106" s="67">
        <f>VLOOKUP($B106,'2019 Ventilation List SORT'!$A$6:$I$102,4)</f>
        <v>0</v>
      </c>
      <c r="F106" s="67">
        <f>VLOOKUP($B106,'2019 Ventilation List SORT'!$A$6:$I$102,5)</f>
        <v>0</v>
      </c>
      <c r="G106" s="62">
        <f>VLOOKUP($B106,'2019 Ventilation List SORT'!$A$6:$I$102,6)</f>
        <v>0</v>
      </c>
      <c r="H106" s="67">
        <f>VLOOKUP($B106,'2019 Ventilation List SORT'!$A$6:$I$102,7)</f>
        <v>2</v>
      </c>
      <c r="I106" s="62" t="str">
        <f>VLOOKUP($B106,'2019 Ventilation List SORT'!$A$6:$I$102,8)</f>
        <v/>
      </c>
      <c r="J106" s="103" t="str">
        <f>VLOOKUP($B106,'2019 Ventilation List SORT'!$A$6:$I$102,9)</f>
        <v>No</v>
      </c>
      <c r="K106" s="182">
        <f>INDEX('For CSV - 2019 SpcFuncData'!$D$5:$D$88,MATCH($A106,'For CSV - 2019 SpcFuncData'!$B$5:$B$88,0))*0.5</f>
        <v>33.335000000000001</v>
      </c>
      <c r="L106" s="182">
        <f>INDEX('For CSV - 2019 VentSpcFuncData'!$K$6:$K$101,MATCH($B106,'For CSV - 2019 VentSpcFuncData'!$B$6:$B$101,0))</f>
        <v>33.333333333333336</v>
      </c>
      <c r="M106" s="182">
        <f t="shared" si="9"/>
        <v>33.333333333333336</v>
      </c>
      <c r="N106" s="182">
        <f>INDEX('For CSV - 2019 VentSpcFuncData'!$J$6:$J$101,MATCH($B106,'For CSV - 2019 VentSpcFuncData'!$B$6:$B$101,0))</f>
        <v>15</v>
      </c>
      <c r="O106" s="182">
        <f t="shared" si="10"/>
        <v>14.999250037498125</v>
      </c>
      <c r="P106" s="184">
        <f t="shared" si="6"/>
        <v>0.5</v>
      </c>
      <c r="Q106" s="46" t="str">
        <f t="shared" si="11"/>
        <v>Dining Area (Cafetaria/Fast Food),Food Service - Cafeteria/fast-food dining</v>
      </c>
      <c r="R106" s="46">
        <f>INDEX('For CSV - 2019 SpcFuncData'!$AL$5:$AL$89,MATCH($A106,'For CSV - 2019 SpcFuncData'!$B$5:$B$89,0))</f>
        <v>217</v>
      </c>
      <c r="S106" s="46">
        <f>INDEX('For CSV - 2019 VentSpcFuncData'!$L$6:$L$101,MATCH($B106,'For CSV - 2019 VentSpcFuncData'!$B$6:$B$101,0))</f>
        <v>43</v>
      </c>
      <c r="T106" s="46">
        <f>MATCH($A106,'For CSV - 2019 SpcFuncData'!$B$5:$B$88,0)</f>
        <v>16</v>
      </c>
      <c r="V106" t="str">
        <f t="shared" si="8"/>
        <v>1, Spc:SpcFunc,        217,  43  ;  Dining Area (Cafetaria/Fast Food)</v>
      </c>
    </row>
    <row r="107" spans="1:22" x14ac:dyDescent="0.2">
      <c r="A107" s="46" t="s">
        <v>559</v>
      </c>
      <c r="B107" s="59" t="s">
        <v>768</v>
      </c>
      <c r="C107" s="62">
        <f>VLOOKUP($B107,'2019 Ventilation List SORT'!$A$6:$I$102,2)</f>
        <v>0.5</v>
      </c>
      <c r="D107" s="62">
        <f>VLOOKUP($B107,'2019 Ventilation List SORT'!$A$6:$I$102,3)</f>
        <v>0.15</v>
      </c>
      <c r="E107" s="67">
        <f>VLOOKUP($B107,'2019 Ventilation List SORT'!$A$6:$I$102,4)</f>
        <v>0</v>
      </c>
      <c r="F107" s="67">
        <f>VLOOKUP($B107,'2019 Ventilation List SORT'!$A$6:$I$102,5)</f>
        <v>0</v>
      </c>
      <c r="G107" s="62">
        <f>VLOOKUP($B107,'2019 Ventilation List SORT'!$A$6:$I$102,6)</f>
        <v>0</v>
      </c>
      <c r="H107" s="67">
        <f>VLOOKUP($B107,'2019 Ventilation List SORT'!$A$6:$I$102,7)</f>
        <v>2</v>
      </c>
      <c r="I107" s="62" t="str">
        <f>VLOOKUP($B107,'2019 Ventilation List SORT'!$A$6:$I$102,8)</f>
        <v/>
      </c>
      <c r="J107" s="103" t="str">
        <f>VLOOKUP($B107,'2019 Ventilation List SORT'!$A$6:$I$102,9)</f>
        <v>No</v>
      </c>
      <c r="K107" s="182">
        <f>INDEX('For CSV - 2019 SpcFuncData'!$D$5:$D$88,MATCH($A107,'For CSV - 2019 SpcFuncData'!$B$5:$B$88,0))*0.5</f>
        <v>33.335000000000001</v>
      </c>
      <c r="L107" s="182">
        <f>INDEX('For CSV - 2019 VentSpcFuncData'!$K$6:$K$101,MATCH($B107,'For CSV - 2019 VentSpcFuncData'!$B$6:$B$101,0))</f>
        <v>33.333333333333336</v>
      </c>
      <c r="M107" s="182">
        <f t="shared" si="9"/>
        <v>33.333333333333336</v>
      </c>
      <c r="N107" s="182">
        <f>INDEX('For CSV - 2019 VentSpcFuncData'!$J$6:$J$101,MATCH($B107,'For CSV - 2019 VentSpcFuncData'!$B$6:$B$101,0))</f>
        <v>15</v>
      </c>
      <c r="O107" s="182">
        <f t="shared" si="10"/>
        <v>14.999250037498125</v>
      </c>
      <c r="P107" s="184">
        <f t="shared" si="6"/>
        <v>0.5</v>
      </c>
      <c r="Q107" s="46" t="str">
        <f t="shared" si="11"/>
        <v>Dining Area (Cafetaria/Fast Food),Food Service - Cafeteria/fast-food dining</v>
      </c>
      <c r="R107" s="46">
        <f>INDEX('For CSV - 2019 SpcFuncData'!$AL$5:$AL$89,MATCH($A107,'For CSV - 2019 SpcFuncData'!$B$5:$B$89,0))</f>
        <v>217</v>
      </c>
      <c r="S107" s="46">
        <f>INDEX('For CSV - 2019 VentSpcFuncData'!$L$6:$L$101,MATCH($B107,'For CSV - 2019 VentSpcFuncData'!$B$6:$B$101,0))</f>
        <v>43</v>
      </c>
      <c r="T107" s="46">
        <f>MATCH($A107,'For CSV - 2019 SpcFuncData'!$B$5:$B$88,0)</f>
        <v>16</v>
      </c>
      <c r="V107" t="str">
        <f t="shared" si="8"/>
        <v>2,              43,     "Food Service - Cafeteria/fast-food dining"</v>
      </c>
    </row>
    <row r="108" spans="1:22" x14ac:dyDescent="0.2">
      <c r="A108" s="46" t="s">
        <v>560</v>
      </c>
      <c r="B108" s="126" t="s">
        <v>768</v>
      </c>
      <c r="C108" s="62">
        <f>VLOOKUP($B108,'2019 Ventilation List SORT'!$A$6:$I$102,2)</f>
        <v>0.5</v>
      </c>
      <c r="D108" s="62">
        <f>VLOOKUP($B108,'2019 Ventilation List SORT'!$A$6:$I$102,3)</f>
        <v>0.15</v>
      </c>
      <c r="E108" s="67">
        <f>VLOOKUP($B108,'2019 Ventilation List SORT'!$A$6:$I$102,4)</f>
        <v>0</v>
      </c>
      <c r="F108" s="67">
        <f>VLOOKUP($B108,'2019 Ventilation List SORT'!$A$6:$I$102,5)</f>
        <v>0</v>
      </c>
      <c r="G108" s="62">
        <f>VLOOKUP($B108,'2019 Ventilation List SORT'!$A$6:$I$102,6)</f>
        <v>0</v>
      </c>
      <c r="H108" s="67">
        <f>VLOOKUP($B108,'2019 Ventilation List SORT'!$A$6:$I$102,7)</f>
        <v>2</v>
      </c>
      <c r="I108" s="62" t="str">
        <f>VLOOKUP($B108,'2019 Ventilation List SORT'!$A$6:$I$102,8)</f>
        <v/>
      </c>
      <c r="J108" s="103" t="str">
        <f>VLOOKUP($B108,'2019 Ventilation List SORT'!$A$6:$I$102,9)</f>
        <v>No</v>
      </c>
      <c r="K108" s="182">
        <f>INDEX('For CSV - 2019 SpcFuncData'!$D$5:$D$88,MATCH($A108,'For CSV - 2019 SpcFuncData'!$B$5:$B$88,0))*0.5</f>
        <v>33.335000000000001</v>
      </c>
      <c r="L108" s="182">
        <f>INDEX('For CSV - 2019 VentSpcFuncData'!$K$6:$K$101,MATCH($B108,'For CSV - 2019 VentSpcFuncData'!$B$6:$B$101,0))</f>
        <v>33.333333333333336</v>
      </c>
      <c r="M108" s="182">
        <f t="shared" si="9"/>
        <v>33.333333333333336</v>
      </c>
      <c r="N108" s="182">
        <f>INDEX('For CSV - 2019 VentSpcFuncData'!$J$6:$J$101,MATCH($B108,'For CSV - 2019 VentSpcFuncData'!$B$6:$B$101,0))</f>
        <v>15</v>
      </c>
      <c r="O108" s="182">
        <f t="shared" si="10"/>
        <v>14.999250037498125</v>
      </c>
      <c r="P108" s="184">
        <f t="shared" si="6"/>
        <v>0.5</v>
      </c>
      <c r="Q108" s="46" t="str">
        <f t="shared" si="11"/>
        <v>Dining Area (Family and Leisure),Food Service - Cafeteria/fast-food dining</v>
      </c>
      <c r="R108" s="46">
        <f>INDEX('For CSV - 2019 SpcFuncData'!$AL$5:$AL$89,MATCH($A108,'For CSV - 2019 SpcFuncData'!$B$5:$B$89,0))</f>
        <v>218</v>
      </c>
      <c r="S108" s="46">
        <f>INDEX('For CSV - 2019 VentSpcFuncData'!$L$6:$L$101,MATCH($B108,'For CSV - 2019 VentSpcFuncData'!$B$6:$B$101,0))</f>
        <v>43</v>
      </c>
      <c r="T108" s="46">
        <f>MATCH($A108,'For CSV - 2019 SpcFuncData'!$B$5:$B$88,0)</f>
        <v>17</v>
      </c>
      <c r="V108" t="str">
        <f t="shared" si="8"/>
        <v>1, Spc:SpcFunc,        218,  43  ;  Dining Area (Family and Leisure)</v>
      </c>
    </row>
    <row r="109" spans="1:22" x14ac:dyDescent="0.2">
      <c r="A109" s="46" t="s">
        <v>560</v>
      </c>
      <c r="B109" s="59" t="s">
        <v>769</v>
      </c>
      <c r="C109" s="62">
        <f>VLOOKUP($B109,'2019 Ventilation List SORT'!$A$6:$I$102,2)</f>
        <v>0.5</v>
      </c>
      <c r="D109" s="62">
        <f>VLOOKUP($B109,'2019 Ventilation List SORT'!$A$6:$I$102,3)</f>
        <v>0.2</v>
      </c>
      <c r="E109" s="67">
        <f>VLOOKUP($B109,'2019 Ventilation List SORT'!$A$6:$I$102,4)</f>
        <v>0</v>
      </c>
      <c r="F109" s="67">
        <f>VLOOKUP($B109,'2019 Ventilation List SORT'!$A$6:$I$102,5)</f>
        <v>0</v>
      </c>
      <c r="G109" s="62">
        <f>VLOOKUP($B109,'2019 Ventilation List SORT'!$A$6:$I$102,6)</f>
        <v>0</v>
      </c>
      <c r="H109" s="67">
        <f>VLOOKUP($B109,'2019 Ventilation List SORT'!$A$6:$I$102,7)</f>
        <v>2</v>
      </c>
      <c r="I109" s="62" t="str">
        <f>VLOOKUP($B109,'2019 Ventilation List SORT'!$A$6:$I$102,8)</f>
        <v/>
      </c>
      <c r="J109" s="103" t="str">
        <f>VLOOKUP($B109,'2019 Ventilation List SORT'!$A$6:$I$102,9)</f>
        <v>No</v>
      </c>
      <c r="K109" s="182">
        <f>INDEX('For CSV - 2019 SpcFuncData'!$D$5:$D$88,MATCH($A109,'For CSV - 2019 SpcFuncData'!$B$5:$B$88,0))*0.5</f>
        <v>33.335000000000001</v>
      </c>
      <c r="L109" s="182">
        <f>INDEX('For CSV - 2019 VentSpcFuncData'!$K$6:$K$101,MATCH($B109,'For CSV - 2019 VentSpcFuncData'!$B$6:$B$101,0))</f>
        <v>33.333333333333336</v>
      </c>
      <c r="M109" s="182">
        <f t="shared" si="9"/>
        <v>33.333333333333336</v>
      </c>
      <c r="N109" s="182">
        <f>INDEX('For CSV - 2019 VentSpcFuncData'!$J$6:$J$101,MATCH($B109,'For CSV - 2019 VentSpcFuncData'!$B$6:$B$101,0))</f>
        <v>15</v>
      </c>
      <c r="O109" s="182">
        <f t="shared" si="10"/>
        <v>14.999250037498125</v>
      </c>
      <c r="P109" s="184">
        <f t="shared" si="6"/>
        <v>0.5</v>
      </c>
      <c r="Q109" s="46" t="str">
        <f t="shared" si="11"/>
        <v>Dining Area (Family and Leisure),Food Service - Bars, cocktail lounges</v>
      </c>
      <c r="R109" s="46">
        <f>INDEX('For CSV - 2019 SpcFuncData'!$AL$5:$AL$89,MATCH($A109,'For CSV - 2019 SpcFuncData'!$B$5:$B$89,0))</f>
        <v>218</v>
      </c>
      <c r="S109" s="46">
        <f>INDEX('For CSV - 2019 VentSpcFuncData'!$L$6:$L$101,MATCH($B109,'For CSV - 2019 VentSpcFuncData'!$B$6:$B$101,0))</f>
        <v>42</v>
      </c>
      <c r="T109" s="46">
        <f>MATCH($A109,'For CSV - 2019 SpcFuncData'!$B$5:$B$88,0)</f>
        <v>17</v>
      </c>
      <c r="V109" t="str">
        <f t="shared" si="8"/>
        <v>2,              42,     "Food Service - Bars, cocktail lounges"</v>
      </c>
    </row>
    <row r="110" spans="1:22" x14ac:dyDescent="0.2">
      <c r="A110" s="46" t="s">
        <v>560</v>
      </c>
      <c r="B110" s="59" t="s">
        <v>768</v>
      </c>
      <c r="C110" s="62">
        <f>VLOOKUP($B110,'2019 Ventilation List SORT'!$A$6:$I$102,2)</f>
        <v>0.5</v>
      </c>
      <c r="D110" s="62">
        <f>VLOOKUP($B110,'2019 Ventilation List SORT'!$A$6:$I$102,3)</f>
        <v>0.15</v>
      </c>
      <c r="E110" s="67">
        <f>VLOOKUP($B110,'2019 Ventilation List SORT'!$A$6:$I$102,4)</f>
        <v>0</v>
      </c>
      <c r="F110" s="67">
        <f>VLOOKUP($B110,'2019 Ventilation List SORT'!$A$6:$I$102,5)</f>
        <v>0</v>
      </c>
      <c r="G110" s="62">
        <f>VLOOKUP($B110,'2019 Ventilation List SORT'!$A$6:$I$102,6)</f>
        <v>0</v>
      </c>
      <c r="H110" s="67">
        <f>VLOOKUP($B110,'2019 Ventilation List SORT'!$A$6:$I$102,7)</f>
        <v>2</v>
      </c>
      <c r="I110" s="62" t="str">
        <f>VLOOKUP($B110,'2019 Ventilation List SORT'!$A$6:$I$102,8)</f>
        <v/>
      </c>
      <c r="J110" s="103" t="str">
        <f>VLOOKUP($B110,'2019 Ventilation List SORT'!$A$6:$I$102,9)</f>
        <v>No</v>
      </c>
      <c r="K110" s="182">
        <f>INDEX('For CSV - 2019 SpcFuncData'!$D$5:$D$88,MATCH($A110,'For CSV - 2019 SpcFuncData'!$B$5:$B$88,0))*0.5</f>
        <v>33.335000000000001</v>
      </c>
      <c r="L110" s="182">
        <f>INDEX('For CSV - 2019 VentSpcFuncData'!$K$6:$K$101,MATCH($B110,'For CSV - 2019 VentSpcFuncData'!$B$6:$B$101,0))</f>
        <v>33.333333333333336</v>
      </c>
      <c r="M110" s="182">
        <f t="shared" si="9"/>
        <v>33.333333333333336</v>
      </c>
      <c r="N110" s="182">
        <f>INDEX('For CSV - 2019 VentSpcFuncData'!$J$6:$J$101,MATCH($B110,'For CSV - 2019 VentSpcFuncData'!$B$6:$B$101,0))</f>
        <v>15</v>
      </c>
      <c r="O110" s="182">
        <f t="shared" si="10"/>
        <v>14.999250037498125</v>
      </c>
      <c r="P110" s="184">
        <f t="shared" si="6"/>
        <v>0.5</v>
      </c>
      <c r="Q110" s="46" t="str">
        <f t="shared" si="11"/>
        <v>Dining Area (Family and Leisure),Food Service - Cafeteria/fast-food dining</v>
      </c>
      <c r="R110" s="46">
        <f>INDEX('For CSV - 2019 SpcFuncData'!$AL$5:$AL$89,MATCH($A110,'For CSV - 2019 SpcFuncData'!$B$5:$B$89,0))</f>
        <v>218</v>
      </c>
      <c r="S110" s="46">
        <f>INDEX('For CSV - 2019 VentSpcFuncData'!$L$6:$L$101,MATCH($B110,'For CSV - 2019 VentSpcFuncData'!$B$6:$B$101,0))</f>
        <v>43</v>
      </c>
      <c r="T110" s="46">
        <f>MATCH($A110,'For CSV - 2019 SpcFuncData'!$B$5:$B$88,0)</f>
        <v>17</v>
      </c>
      <c r="V110" t="str">
        <f t="shared" si="8"/>
        <v>2,              43,     "Food Service - Cafeteria/fast-food dining"</v>
      </c>
    </row>
    <row r="111" spans="1:22" x14ac:dyDescent="0.2">
      <c r="A111" s="46" t="s">
        <v>560</v>
      </c>
      <c r="B111" s="59" t="s">
        <v>767</v>
      </c>
      <c r="C111" s="62">
        <f>VLOOKUP($B111,'2019 Ventilation List SORT'!$A$6:$I$102,2)</f>
        <v>0.5</v>
      </c>
      <c r="D111" s="62">
        <f>VLOOKUP($B111,'2019 Ventilation List SORT'!$A$6:$I$102,3)</f>
        <v>0.15</v>
      </c>
      <c r="E111" s="67">
        <f>VLOOKUP($B111,'2019 Ventilation List SORT'!$A$6:$I$102,4)</f>
        <v>0</v>
      </c>
      <c r="F111" s="67">
        <f>VLOOKUP($B111,'2019 Ventilation List SORT'!$A$6:$I$102,5)</f>
        <v>0</v>
      </c>
      <c r="G111" s="62">
        <f>VLOOKUP($B111,'2019 Ventilation List SORT'!$A$6:$I$102,6)</f>
        <v>0</v>
      </c>
      <c r="H111" s="67">
        <f>VLOOKUP($B111,'2019 Ventilation List SORT'!$A$6:$I$102,7)</f>
        <v>2</v>
      </c>
      <c r="I111" s="62" t="str">
        <f>VLOOKUP($B111,'2019 Ventilation List SORT'!$A$6:$I$102,8)</f>
        <v/>
      </c>
      <c r="J111" s="103" t="str">
        <f>VLOOKUP($B111,'2019 Ventilation List SORT'!$A$6:$I$102,9)</f>
        <v>No</v>
      </c>
      <c r="K111" s="182">
        <f>INDEX('For CSV - 2019 SpcFuncData'!$D$5:$D$88,MATCH($A111,'For CSV - 2019 SpcFuncData'!$B$5:$B$88,0))*0.5</f>
        <v>33.335000000000001</v>
      </c>
      <c r="L111" s="182">
        <f>INDEX('For CSV - 2019 VentSpcFuncData'!$K$6:$K$101,MATCH($B111,'For CSV - 2019 VentSpcFuncData'!$B$6:$B$101,0))</f>
        <v>33.333333333333336</v>
      </c>
      <c r="M111" s="182">
        <f t="shared" si="9"/>
        <v>33.333333333333336</v>
      </c>
      <c r="N111" s="182">
        <f>INDEX('For CSV - 2019 VentSpcFuncData'!$J$6:$J$101,MATCH($B111,'For CSV - 2019 VentSpcFuncData'!$B$6:$B$101,0))</f>
        <v>15</v>
      </c>
      <c r="O111" s="182">
        <f t="shared" si="10"/>
        <v>14.999250037498125</v>
      </c>
      <c r="P111" s="184">
        <f t="shared" si="6"/>
        <v>0.5</v>
      </c>
      <c r="Q111" s="46" t="str">
        <f t="shared" si="11"/>
        <v>Dining Area (Family and Leisure),Food Service - Restaurant dining rooms</v>
      </c>
      <c r="R111" s="46">
        <f>INDEX('For CSV - 2019 SpcFuncData'!$AL$5:$AL$89,MATCH($A111,'For CSV - 2019 SpcFuncData'!$B$5:$B$89,0))</f>
        <v>218</v>
      </c>
      <c r="S111" s="46">
        <f>INDEX('For CSV - 2019 VentSpcFuncData'!$L$6:$L$101,MATCH($B111,'For CSV - 2019 VentSpcFuncData'!$B$6:$B$101,0))</f>
        <v>45</v>
      </c>
      <c r="T111" s="46">
        <f>MATCH($A111,'For CSV - 2019 SpcFuncData'!$B$5:$B$88,0)</f>
        <v>17</v>
      </c>
      <c r="V111" t="str">
        <f t="shared" si="8"/>
        <v>2,              45,     "Food Service - Restaurant dining rooms"</v>
      </c>
    </row>
    <row r="112" spans="1:22" x14ac:dyDescent="0.2">
      <c r="A112" s="63" t="s">
        <v>34</v>
      </c>
      <c r="B112" s="126" t="s">
        <v>793</v>
      </c>
      <c r="C112" s="62">
        <f>VLOOKUP($B112,'2019 Ventilation List SORT'!$A$6:$I$102,2)</f>
        <v>0.15</v>
      </c>
      <c r="D112" s="62">
        <f>VLOOKUP($B112,'2019 Ventilation List SORT'!$A$6:$I$102,3)</f>
        <v>0.15</v>
      </c>
      <c r="E112" s="67">
        <f>VLOOKUP($B112,'2019 Ventilation List SORT'!$A$6:$I$102,4)</f>
        <v>0</v>
      </c>
      <c r="F112" s="67">
        <f>VLOOKUP($B112,'2019 Ventilation List SORT'!$A$6:$I$102,5)</f>
        <v>0</v>
      </c>
      <c r="G112" s="62">
        <f>VLOOKUP($B112,'2019 Ventilation List SORT'!$A$6:$I$102,6)</f>
        <v>0</v>
      </c>
      <c r="H112" s="67">
        <f>VLOOKUP($B112,'2019 Ventilation List SORT'!$A$6:$I$102,7)</f>
        <v>1</v>
      </c>
      <c r="I112" s="62" t="str">
        <f>VLOOKUP($B112,'2019 Ventilation List SORT'!$A$6:$I$102,8)</f>
        <v/>
      </c>
      <c r="J112" s="103" t="str">
        <f>VLOOKUP($B112,'2019 Ventilation List SORT'!$A$6:$I$102,9)</f>
        <v>No</v>
      </c>
      <c r="K112" s="182">
        <f>INDEX('For CSV - 2019 SpcFuncData'!$D$5:$D$88,MATCH($A112,'For CSV - 2019 SpcFuncData'!$B$5:$B$88,0))*0.5</f>
        <v>1.5</v>
      </c>
      <c r="L112" s="182">
        <f>INDEX('For CSV - 2019 VentSpcFuncData'!$K$6:$K$101,MATCH($B112,'For CSV - 2019 VentSpcFuncData'!$B$6:$B$101,0))</f>
        <v>0</v>
      </c>
      <c r="M112" s="182">
        <f t="shared" si="9"/>
        <v>1.5</v>
      </c>
      <c r="N112" s="182">
        <f>INDEX('For CSV - 2019 VentSpcFuncData'!$J$6:$J$101,MATCH($B112,'For CSV - 2019 VentSpcFuncData'!$B$6:$B$101,0))</f>
        <v>15</v>
      </c>
      <c r="O112" s="182">
        <f t="shared" si="10"/>
        <v>15</v>
      </c>
      <c r="P112" s="184">
        <f t="shared" si="6"/>
        <v>2.2499999999999999E-2</v>
      </c>
      <c r="Q112" s="46" t="str">
        <f t="shared" si="11"/>
        <v>Electrical, Mechanical, Telephone Rooms,Misc - Telephone closets</v>
      </c>
      <c r="R112" s="46">
        <f>INDEX('For CSV - 2019 SpcFuncData'!$AL$5:$AL$89,MATCH($A112,'For CSV - 2019 SpcFuncData'!$B$5:$B$89,0))</f>
        <v>219</v>
      </c>
      <c r="S112" s="46">
        <f>INDEX('For CSV - 2019 VentSpcFuncData'!$L$6:$L$101,MATCH($B112,'For CSV - 2019 VentSpcFuncData'!$B$6:$B$101,0))</f>
        <v>68</v>
      </c>
      <c r="T112" s="46">
        <f>MATCH($A112,'For CSV - 2019 SpcFuncData'!$B$5:$B$88,0)</f>
        <v>18</v>
      </c>
      <c r="V112" t="str">
        <f t="shared" si="8"/>
        <v>1, Spc:SpcFunc,        219,  68  ;  Electrical, Mechanical, Telephone Rooms</v>
      </c>
    </row>
    <row r="113" spans="1:22" x14ac:dyDescent="0.2">
      <c r="A113" s="63" t="s">
        <v>34</v>
      </c>
      <c r="B113" s="59" t="s">
        <v>815</v>
      </c>
      <c r="C113" s="62">
        <f>VLOOKUP($B113,'2019 Ventilation List SORT'!$A$6:$I$102,2)</f>
        <v>0</v>
      </c>
      <c r="D113" s="62">
        <f>VLOOKUP($B113,'2019 Ventilation List SORT'!$A$6:$I$102,3)</f>
        <v>0</v>
      </c>
      <c r="E113" s="67">
        <f>VLOOKUP($B113,'2019 Ventilation List SORT'!$A$6:$I$102,4)</f>
        <v>0</v>
      </c>
      <c r="F113" s="67">
        <f>VLOOKUP($B113,'2019 Ventilation List SORT'!$A$6:$I$102,5)</f>
        <v>0</v>
      </c>
      <c r="G113" s="62">
        <f>VLOOKUP($B113,'2019 Ventilation List SORT'!$A$6:$I$102,6)</f>
        <v>0</v>
      </c>
      <c r="H113" s="67">
        <f>VLOOKUP($B113,'2019 Ventilation List SORT'!$A$6:$I$102,7)</f>
        <v>3</v>
      </c>
      <c r="I113" s="62" t="str">
        <f>VLOOKUP($B113,'2019 Ventilation List SORT'!$A$6:$I$102,8)</f>
        <v>Exh. Note F</v>
      </c>
      <c r="J113" s="103" t="str">
        <f>VLOOKUP($B113,'2019 Ventilation List SORT'!$A$6:$I$102,9)</f>
        <v>Yes</v>
      </c>
      <c r="K113" s="182">
        <f>INDEX('For CSV - 2019 SpcFuncData'!$D$5:$D$88,MATCH($A113,'For CSV - 2019 SpcFuncData'!$B$5:$B$88,0))*0.5</f>
        <v>1.5</v>
      </c>
      <c r="L113" s="182">
        <f>INDEX('For CSV - 2019 VentSpcFuncData'!$K$6:$K$101,MATCH($B113,'For CSV - 2019 VentSpcFuncData'!$B$6:$B$101,0))</f>
        <v>0</v>
      </c>
      <c r="M113" s="182">
        <f t="shared" si="9"/>
        <v>1.5</v>
      </c>
      <c r="N113" s="182">
        <f>INDEX('For CSV - 2019 VentSpcFuncData'!$J$6:$J$101,MATCH($B113,'For CSV - 2019 VentSpcFuncData'!$B$6:$B$101,0))</f>
        <v>0</v>
      </c>
      <c r="O113" s="182">
        <f t="shared" si="10"/>
        <v>0</v>
      </c>
      <c r="P113" s="184">
        <f t="shared" si="6"/>
        <v>0</v>
      </c>
      <c r="Q113" s="46" t="str">
        <f t="shared" si="11"/>
        <v>Electrical, Mechanical, Telephone Rooms,Exhaust - Refrigerating machinery rooms</v>
      </c>
      <c r="R113" s="46">
        <f>INDEX('For CSV - 2019 SpcFuncData'!$AL$5:$AL$89,MATCH($A113,'For CSV - 2019 SpcFuncData'!$B$5:$B$89,0))</f>
        <v>219</v>
      </c>
      <c r="S113" s="46">
        <f>INDEX('For CSV - 2019 VentSpcFuncData'!$L$6:$L$101,MATCH($B113,'For CSV - 2019 VentSpcFuncData'!$B$6:$B$101,0))</f>
        <v>35</v>
      </c>
      <c r="T113" s="46">
        <f>MATCH($A113,'For CSV - 2019 SpcFuncData'!$B$5:$B$88,0)</f>
        <v>18</v>
      </c>
      <c r="V113" t="str">
        <f t="shared" si="8"/>
        <v>2,              35,     "Exhaust - Refrigerating machinery rooms"</v>
      </c>
    </row>
    <row r="114" spans="1:22" x14ac:dyDescent="0.2">
      <c r="A114" s="63" t="s">
        <v>34</v>
      </c>
      <c r="B114" s="59" t="s">
        <v>895</v>
      </c>
      <c r="C114" s="62">
        <f>VLOOKUP($B114,'2019 Ventilation List SORT'!$A$6:$I$102,2)</f>
        <v>0</v>
      </c>
      <c r="D114" s="62">
        <f>VLOOKUP($B114,'2019 Ventilation List SORT'!$A$6:$I$102,3)</f>
        <v>0</v>
      </c>
      <c r="E114" s="67">
        <f>VLOOKUP($B114,'2019 Ventilation List SORT'!$A$6:$I$102,4)</f>
        <v>0</v>
      </c>
      <c r="F114" s="67">
        <f>VLOOKUP($B114,'2019 Ventilation List SORT'!$A$6:$I$102,5)</f>
        <v>0</v>
      </c>
      <c r="G114" s="62">
        <f>VLOOKUP($B114,'2019 Ventilation List SORT'!$A$6:$I$102,6)</f>
        <v>0</v>
      </c>
      <c r="H114" s="67">
        <f>VLOOKUP($B114,'2019 Ventilation List SORT'!$A$6:$I$102,7)</f>
        <v>1</v>
      </c>
      <c r="I114" s="62" t="str">
        <f>VLOOKUP($B114,'2019 Ventilation List SORT'!$A$6:$I$102,8)</f>
        <v/>
      </c>
      <c r="J114" s="103" t="str">
        <f>VLOOKUP($B114,'2019 Ventilation List SORT'!$A$6:$I$102,9)</f>
        <v>No</v>
      </c>
      <c r="K114" s="182">
        <f>INDEX('For CSV - 2019 SpcFuncData'!$D$5:$D$88,MATCH($A114,'For CSV - 2019 SpcFuncData'!$B$5:$B$88,0))*0.5</f>
        <v>1.5</v>
      </c>
      <c r="L114" s="182">
        <f>INDEX('For CSV - 2019 VentSpcFuncData'!$K$6:$K$101,MATCH($B114,'For CSV - 2019 VentSpcFuncData'!$B$6:$B$101,0))</f>
        <v>0</v>
      </c>
      <c r="M114" s="182">
        <f t="shared" si="9"/>
        <v>1.5</v>
      </c>
      <c r="N114" s="182">
        <f>INDEX('For CSV - 2019 VentSpcFuncData'!$J$6:$J$101,MATCH($B114,'For CSV - 2019 VentSpcFuncData'!$B$6:$B$101,0))</f>
        <v>0</v>
      </c>
      <c r="O114" s="182">
        <f t="shared" si="10"/>
        <v>0</v>
      </c>
      <c r="P114" s="184">
        <f t="shared" si="6"/>
        <v>0</v>
      </c>
      <c r="Q114" s="46" t="str">
        <f t="shared" si="11"/>
        <v>Electrical, Mechanical, Telephone Rooms,General - Unoccupied</v>
      </c>
      <c r="R114" s="46">
        <f>INDEX('For CSV - 2019 SpcFuncData'!$AL$5:$AL$89,MATCH($A114,'For CSV - 2019 SpcFuncData'!$B$5:$B$89,0))</f>
        <v>219</v>
      </c>
      <c r="S114" s="46">
        <f>INDEX('For CSV - 2019 VentSpcFuncData'!$L$6:$L$101,MATCH($B114,'For CSV - 2019 VentSpcFuncData'!$B$6:$B$101,0))</f>
        <v>51</v>
      </c>
      <c r="T114" s="46">
        <f>MATCH($A114,'For CSV - 2019 SpcFuncData'!$B$5:$B$88,0)</f>
        <v>18</v>
      </c>
      <c r="V114" t="str">
        <f t="shared" si="8"/>
        <v>2,              51,     "General - Unoccupied"</v>
      </c>
    </row>
    <row r="115" spans="1:22" x14ac:dyDescent="0.2">
      <c r="A115" s="63" t="s">
        <v>34</v>
      </c>
      <c r="B115" s="59" t="s">
        <v>796</v>
      </c>
      <c r="C115" s="62">
        <f>VLOOKUP($B115,'2019 Ventilation List SORT'!$A$6:$I$102,2)</f>
        <v>0.15</v>
      </c>
      <c r="D115" s="62">
        <f>VLOOKUP($B115,'2019 Ventilation List SORT'!$A$6:$I$102,3)</f>
        <v>0.15</v>
      </c>
      <c r="E115" s="67">
        <f>VLOOKUP($B115,'2019 Ventilation List SORT'!$A$6:$I$102,4)</f>
        <v>0</v>
      </c>
      <c r="F115" s="67">
        <f>VLOOKUP($B115,'2019 Ventilation List SORT'!$A$6:$I$102,5)</f>
        <v>0</v>
      </c>
      <c r="G115" s="62">
        <f>VLOOKUP($B115,'2019 Ventilation List SORT'!$A$6:$I$102,6)</f>
        <v>0</v>
      </c>
      <c r="H115" s="67">
        <f>VLOOKUP($B115,'2019 Ventilation List SORT'!$A$6:$I$102,7)</f>
        <v>2</v>
      </c>
      <c r="I115" s="62" t="str">
        <f>VLOOKUP($B115,'2019 Ventilation List SORT'!$A$6:$I$102,8)</f>
        <v/>
      </c>
      <c r="J115" s="103" t="str">
        <f>VLOOKUP($B115,'2019 Ventilation List SORT'!$A$6:$I$102,9)</f>
        <v>No</v>
      </c>
      <c r="K115" s="182">
        <f>INDEX('For CSV - 2019 SpcFuncData'!$D$5:$D$88,MATCH($A115,'For CSV - 2019 SpcFuncData'!$B$5:$B$88,0))*0.5</f>
        <v>1.5</v>
      </c>
      <c r="L115" s="182">
        <f>INDEX('For CSV - 2019 VentSpcFuncData'!$K$6:$K$101,MATCH($B115,'For CSV - 2019 VentSpcFuncData'!$B$6:$B$101,0))</f>
        <v>0</v>
      </c>
      <c r="M115" s="182">
        <f t="shared" si="9"/>
        <v>1.5</v>
      </c>
      <c r="N115" s="182">
        <f>INDEX('For CSV - 2019 VentSpcFuncData'!$J$6:$J$101,MATCH($B115,'For CSV - 2019 VentSpcFuncData'!$B$6:$B$101,0))</f>
        <v>15</v>
      </c>
      <c r="O115" s="182">
        <f t="shared" si="10"/>
        <v>15</v>
      </c>
      <c r="P115" s="184">
        <f t="shared" si="6"/>
        <v>2.2499999999999999E-2</v>
      </c>
      <c r="Q115" s="46" t="str">
        <f t="shared" si="11"/>
        <v>Electrical, Mechanical, Telephone Rooms,Misc - All others</v>
      </c>
      <c r="R115" s="46">
        <f>INDEX('For CSV - 2019 SpcFuncData'!$AL$5:$AL$89,MATCH($A115,'For CSV - 2019 SpcFuncData'!$B$5:$B$89,0))</f>
        <v>219</v>
      </c>
      <c r="S115" s="46">
        <f>INDEX('For CSV - 2019 VentSpcFuncData'!$L$6:$L$101,MATCH($B115,'For CSV - 2019 VentSpcFuncData'!$B$6:$B$101,0))</f>
        <v>58</v>
      </c>
      <c r="T115" s="46">
        <f>MATCH($A115,'For CSV - 2019 SpcFuncData'!$B$5:$B$88,0)</f>
        <v>18</v>
      </c>
      <c r="V115" t="str">
        <f t="shared" si="8"/>
        <v>2,              58,     "Misc - All others"</v>
      </c>
    </row>
    <row r="116" spans="1:22" x14ac:dyDescent="0.2">
      <c r="A116" s="63" t="s">
        <v>34</v>
      </c>
      <c r="B116" s="59" t="s">
        <v>793</v>
      </c>
      <c r="C116" s="62">
        <f>VLOOKUP($B116,'2019 Ventilation List SORT'!$A$6:$I$102,2)</f>
        <v>0.15</v>
      </c>
      <c r="D116" s="62">
        <f>VLOOKUP($B116,'2019 Ventilation List SORT'!$A$6:$I$102,3)</f>
        <v>0.15</v>
      </c>
      <c r="E116" s="67">
        <f>VLOOKUP($B116,'2019 Ventilation List SORT'!$A$6:$I$102,4)</f>
        <v>0</v>
      </c>
      <c r="F116" s="67">
        <f>VLOOKUP($B116,'2019 Ventilation List SORT'!$A$6:$I$102,5)</f>
        <v>0</v>
      </c>
      <c r="G116" s="62">
        <f>VLOOKUP($B116,'2019 Ventilation List SORT'!$A$6:$I$102,6)</f>
        <v>0</v>
      </c>
      <c r="H116" s="67">
        <f>VLOOKUP($B116,'2019 Ventilation List SORT'!$A$6:$I$102,7)</f>
        <v>1</v>
      </c>
      <c r="I116" s="62" t="str">
        <f>VLOOKUP($B116,'2019 Ventilation List SORT'!$A$6:$I$102,8)</f>
        <v/>
      </c>
      <c r="J116" s="103" t="str">
        <f>VLOOKUP($B116,'2019 Ventilation List SORT'!$A$6:$I$102,9)</f>
        <v>No</v>
      </c>
      <c r="K116" s="182">
        <f>INDEX('For CSV - 2019 SpcFuncData'!$D$5:$D$88,MATCH($A116,'For CSV - 2019 SpcFuncData'!$B$5:$B$88,0))*0.5</f>
        <v>1.5</v>
      </c>
      <c r="L116" s="182">
        <f>INDEX('For CSV - 2019 VentSpcFuncData'!$K$6:$K$101,MATCH($B116,'For CSV - 2019 VentSpcFuncData'!$B$6:$B$101,0))</f>
        <v>0</v>
      </c>
      <c r="M116" s="182">
        <f t="shared" si="9"/>
        <v>1.5</v>
      </c>
      <c r="N116" s="182">
        <f>INDEX('For CSV - 2019 VentSpcFuncData'!$J$6:$J$101,MATCH($B116,'For CSV - 2019 VentSpcFuncData'!$B$6:$B$101,0))</f>
        <v>15</v>
      </c>
      <c r="O116" s="182">
        <f t="shared" si="10"/>
        <v>15</v>
      </c>
      <c r="P116" s="184">
        <f t="shared" si="6"/>
        <v>2.2499999999999999E-2</v>
      </c>
      <c r="Q116" s="46" t="str">
        <f t="shared" si="11"/>
        <v>Electrical, Mechanical, Telephone Rooms,Misc - Telephone closets</v>
      </c>
      <c r="R116" s="46">
        <f>INDEX('For CSV - 2019 SpcFuncData'!$AL$5:$AL$89,MATCH($A116,'For CSV - 2019 SpcFuncData'!$B$5:$B$89,0))</f>
        <v>219</v>
      </c>
      <c r="S116" s="46">
        <f>INDEX('For CSV - 2019 VentSpcFuncData'!$L$6:$L$101,MATCH($B116,'For CSV - 2019 VentSpcFuncData'!$B$6:$B$101,0))</f>
        <v>68</v>
      </c>
      <c r="T116" s="46">
        <f>MATCH($A116,'For CSV - 2019 SpcFuncData'!$B$5:$B$88,0)</f>
        <v>18</v>
      </c>
      <c r="V116" t="str">
        <f t="shared" si="8"/>
        <v>2,              68,     "Misc - Telephone closets"</v>
      </c>
    </row>
    <row r="117" spans="1:22" x14ac:dyDescent="0.2">
      <c r="A117" s="46" t="s">
        <v>561</v>
      </c>
      <c r="B117" s="126" t="s">
        <v>852</v>
      </c>
      <c r="C117" s="62">
        <f>VLOOKUP($B117,'2019 Ventilation List SORT'!$A$6:$I$102,2)</f>
        <v>0.5</v>
      </c>
      <c r="D117" s="62">
        <f>VLOOKUP($B117,'2019 Ventilation List SORT'!$A$6:$I$102,3)</f>
        <v>0.15</v>
      </c>
      <c r="E117" s="67">
        <f>VLOOKUP($B117,'2019 Ventilation List SORT'!$A$6:$I$102,4)</f>
        <v>0</v>
      </c>
      <c r="F117" s="67">
        <f>VLOOKUP($B117,'2019 Ventilation List SORT'!$A$6:$I$102,5)</f>
        <v>0</v>
      </c>
      <c r="G117" s="62">
        <f>VLOOKUP($B117,'2019 Ventilation List SORT'!$A$6:$I$102,6)</f>
        <v>0</v>
      </c>
      <c r="H117" s="67">
        <f>VLOOKUP($B117,'2019 Ventilation List SORT'!$A$6:$I$102,7)</f>
        <v>2</v>
      </c>
      <c r="I117" s="62" t="str">
        <f>VLOOKUP($B117,'2019 Ventilation List SORT'!$A$6:$I$102,8)</f>
        <v>E</v>
      </c>
      <c r="J117" s="103" t="str">
        <f>VLOOKUP($B117,'2019 Ventilation List SORT'!$A$6:$I$102,9)</f>
        <v>No</v>
      </c>
      <c r="K117" s="182">
        <f>INDEX('For CSV - 2019 SpcFuncData'!$D$5:$D$88,MATCH($A117,'For CSV - 2019 SpcFuncData'!$B$5:$B$88,0))*0.5</f>
        <v>10</v>
      </c>
      <c r="L117" s="182">
        <f>INDEX('For CSV - 2019 VentSpcFuncData'!$K$6:$K$101,MATCH($B117,'For CSV - 2019 VentSpcFuncData'!$B$6:$B$101,0))</f>
        <v>33.333333333333336</v>
      </c>
      <c r="M117" s="182">
        <f t="shared" si="9"/>
        <v>33.333333333333336</v>
      </c>
      <c r="N117" s="182">
        <f>INDEX('For CSV - 2019 VentSpcFuncData'!$J$6:$J$101,MATCH($B117,'For CSV - 2019 VentSpcFuncData'!$B$6:$B$101,0))</f>
        <v>15</v>
      </c>
      <c r="O117" s="182">
        <f t="shared" si="10"/>
        <v>15</v>
      </c>
      <c r="P117" s="184">
        <f t="shared" si="6"/>
        <v>0.15</v>
      </c>
      <c r="Q117" s="46" t="str">
        <f t="shared" si="11"/>
        <v>Exercise/Fitness Center and Gymnasium Areas,Sports/Entertainment - Gym, sports arena (play area)</v>
      </c>
      <c r="R117" s="46">
        <f>INDEX('For CSV - 2019 SpcFuncData'!$AL$5:$AL$89,MATCH($A117,'For CSV - 2019 SpcFuncData'!$B$5:$B$89,0))</f>
        <v>220</v>
      </c>
      <c r="S117" s="46">
        <f>INDEX('For CSV - 2019 VentSpcFuncData'!$L$6:$L$101,MATCH($B117,'For CSV - 2019 VentSpcFuncData'!$B$6:$B$101,0))</f>
        <v>89</v>
      </c>
      <c r="T117" s="46">
        <f>MATCH($A117,'For CSV - 2019 SpcFuncData'!$B$5:$B$88,0)</f>
        <v>19</v>
      </c>
      <c r="V117" t="str">
        <f t="shared" si="8"/>
        <v>1, Spc:SpcFunc,        220,  89  ;  Exercise/Fitness Center and Gymnasium Areas</v>
      </c>
    </row>
    <row r="118" spans="1:22" x14ac:dyDescent="0.2">
      <c r="A118" s="46" t="s">
        <v>561</v>
      </c>
      <c r="B118" s="59" t="s">
        <v>949</v>
      </c>
      <c r="C118" s="62">
        <f>VLOOKUP($B118,'2019 Ventilation List SORT'!$A$6:$I$102,2)</f>
        <v>0.5</v>
      </c>
      <c r="D118" s="62">
        <f>VLOOKUP($B118,'2019 Ventilation List SORT'!$A$6:$I$102,3)</f>
        <v>0.15</v>
      </c>
      <c r="E118" s="67">
        <f>VLOOKUP($B118,'2019 Ventilation List SORT'!$A$6:$I$102,4)</f>
        <v>0</v>
      </c>
      <c r="F118" s="67">
        <f>VLOOKUP($B118,'2019 Ventilation List SORT'!$A$6:$I$102,5)</f>
        <v>0</v>
      </c>
      <c r="G118" s="62">
        <f>VLOOKUP($B118,'2019 Ventilation List SORT'!$A$6:$I$102,6)</f>
        <v>0</v>
      </c>
      <c r="H118" s="67">
        <f>VLOOKUP($B118,'2019 Ventilation List SORT'!$A$6:$I$102,7)</f>
        <v>1</v>
      </c>
      <c r="I118" s="62" t="str">
        <f>VLOOKUP($B118,'2019 Ventilation List SORT'!$A$6:$I$102,8)</f>
        <v>F</v>
      </c>
      <c r="J118" s="103" t="str">
        <f>VLOOKUP($B118,'2019 Ventilation List SORT'!$A$6:$I$102,9)</f>
        <v>No</v>
      </c>
      <c r="K118" s="182">
        <f>INDEX('For CSV - 2019 SpcFuncData'!$D$5:$D$88,MATCH($A118,'For CSV - 2019 SpcFuncData'!$B$5:$B$88,0))*0.5</f>
        <v>10</v>
      </c>
      <c r="L118" s="182">
        <f>INDEX('For CSV - 2019 VentSpcFuncData'!$K$6:$K$101,MATCH($B118,'For CSV - 2019 VentSpcFuncData'!$B$6:$B$101,0))</f>
        <v>33.333333333333336</v>
      </c>
      <c r="M118" s="182">
        <f t="shared" si="9"/>
        <v>33.333333333333336</v>
      </c>
      <c r="N118" s="182">
        <f>INDEX('For CSV - 2019 VentSpcFuncData'!$J$6:$J$101,MATCH($B118,'For CSV - 2019 VentSpcFuncData'!$B$6:$B$101,0))</f>
        <v>15</v>
      </c>
      <c r="O118" s="182">
        <f t="shared" si="10"/>
        <v>15</v>
      </c>
      <c r="P118" s="184">
        <f t="shared" si="6"/>
        <v>0.15</v>
      </c>
      <c r="Q118" s="46" t="str">
        <f t="shared" si="11"/>
        <v>Exercise/Fitness Center and Gymnasium Areas,Education - Multiuse assembly</v>
      </c>
      <c r="R118" s="46">
        <f>INDEX('For CSV - 2019 SpcFuncData'!$AL$5:$AL$89,MATCH($A118,'For CSV - 2019 SpcFuncData'!$B$5:$B$89,0))</f>
        <v>220</v>
      </c>
      <c r="S118" s="46">
        <f>INDEX('For CSV - 2019 VentSpcFuncData'!$L$6:$L$101,MATCH($B118,'For CSV - 2019 VentSpcFuncData'!$B$6:$B$101,0))</f>
        <v>19</v>
      </c>
      <c r="T118" s="46">
        <f>MATCH($A118,'For CSV - 2019 SpcFuncData'!$B$5:$B$88,0)</f>
        <v>19</v>
      </c>
      <c r="V118" t="str">
        <f t="shared" si="8"/>
        <v>2,              19,     "Education - Multiuse assembly"</v>
      </c>
    </row>
    <row r="119" spans="1:22" x14ac:dyDescent="0.2">
      <c r="A119" s="46" t="s">
        <v>561</v>
      </c>
      <c r="B119" s="59" t="s">
        <v>839</v>
      </c>
      <c r="C119" s="62">
        <f>VLOOKUP($B119,'2019 Ventilation List SORT'!$A$6:$I$102,2)</f>
        <v>1.07</v>
      </c>
      <c r="D119" s="62">
        <f>VLOOKUP($B119,'2019 Ventilation List SORT'!$A$6:$I$102,3)</f>
        <v>0.15</v>
      </c>
      <c r="E119" s="67">
        <f>VLOOKUP($B119,'2019 Ventilation List SORT'!$A$6:$I$102,4)</f>
        <v>0</v>
      </c>
      <c r="F119" s="67">
        <f>VLOOKUP($B119,'2019 Ventilation List SORT'!$A$6:$I$102,5)</f>
        <v>0</v>
      </c>
      <c r="G119" s="62">
        <f>VLOOKUP($B119,'2019 Ventilation List SORT'!$A$6:$I$102,6)</f>
        <v>0</v>
      </c>
      <c r="H119" s="67">
        <f>VLOOKUP($B119,'2019 Ventilation List SORT'!$A$6:$I$102,7)</f>
        <v>1</v>
      </c>
      <c r="I119" s="62" t="str">
        <f>VLOOKUP($B119,'2019 Ventilation List SORT'!$A$6:$I$102,8)</f>
        <v>F</v>
      </c>
      <c r="J119" s="103" t="str">
        <f>VLOOKUP($B119,'2019 Ventilation List SORT'!$A$6:$I$102,9)</f>
        <v>No</v>
      </c>
      <c r="K119" s="182">
        <f>INDEX('For CSV - 2019 SpcFuncData'!$D$5:$D$88,MATCH($A119,'For CSV - 2019 SpcFuncData'!$B$5:$B$88,0))*0.5</f>
        <v>10</v>
      </c>
      <c r="L119" s="182" t="e">
        <f>INDEX('For CSV - 2019 VentSpcFuncData'!$K$6:$K$101,MATCH($B119,'For CSV - 2019 VentSpcFuncData'!$B$6:$B$101,0))</f>
        <v>#N/A</v>
      </c>
      <c r="M119" s="182" t="e">
        <f t="shared" si="9"/>
        <v>#N/A</v>
      </c>
      <c r="N119" s="182" t="e">
        <f>INDEX('For CSV - 2019 VentSpcFuncData'!$J$6:$J$101,MATCH($B119,'For CSV - 2019 VentSpcFuncData'!$B$6:$B$101,0))</f>
        <v>#N/A</v>
      </c>
      <c r="O119" s="182" t="e">
        <f t="shared" si="10"/>
        <v>#N/A</v>
      </c>
      <c r="P119" s="184" t="e">
        <f t="shared" si="6"/>
        <v>#N/A</v>
      </c>
      <c r="Q119" s="46" t="str">
        <f t="shared" si="11"/>
        <v>Exercise/Fitness Center and Gymnasium Areas,Education - Music/theater/dance </v>
      </c>
      <c r="R119" s="46">
        <f>INDEX('For CSV - 2019 SpcFuncData'!$AL$5:$AL$89,MATCH($A119,'For CSV - 2019 SpcFuncData'!$B$5:$B$89,0))</f>
        <v>220</v>
      </c>
      <c r="S119" s="46" t="e">
        <f>INDEX('For CSV - 2019 VentSpcFuncData'!$L$6:$L$101,MATCH($B119,'For CSV - 2019 VentSpcFuncData'!$B$6:$B$101,0))</f>
        <v>#N/A</v>
      </c>
      <c r="T119" s="46">
        <f>MATCH($A119,'For CSV - 2019 SpcFuncData'!$B$5:$B$88,0)</f>
        <v>19</v>
      </c>
      <c r="V119" t="e">
        <f t="shared" si="8"/>
        <v>#N/A</v>
      </c>
    </row>
    <row r="120" spans="1:22" x14ac:dyDescent="0.2">
      <c r="A120" s="46" t="s">
        <v>561</v>
      </c>
      <c r="B120" s="59" t="s">
        <v>849</v>
      </c>
      <c r="C120" s="62">
        <f>VLOOKUP($B120,'2019 Ventilation List SORT'!$A$6:$I$102,2)</f>
        <v>1.5</v>
      </c>
      <c r="D120" s="62">
        <f>VLOOKUP($B120,'2019 Ventilation List SORT'!$A$6:$I$102,3)</f>
        <v>0.15</v>
      </c>
      <c r="E120" s="67">
        <f>VLOOKUP($B120,'2019 Ventilation List SORT'!$A$6:$I$102,4)</f>
        <v>0</v>
      </c>
      <c r="F120" s="67">
        <f>VLOOKUP($B120,'2019 Ventilation List SORT'!$A$6:$I$102,5)</f>
        <v>0</v>
      </c>
      <c r="G120" s="62">
        <f>VLOOKUP($B120,'2019 Ventilation List SORT'!$A$6:$I$102,6)</f>
        <v>0</v>
      </c>
      <c r="H120" s="67">
        <f>VLOOKUP($B120,'2019 Ventilation List SORT'!$A$6:$I$102,7)</f>
        <v>2</v>
      </c>
      <c r="I120" s="62" t="str">
        <f>VLOOKUP($B120,'2019 Ventilation List SORT'!$A$6:$I$102,8)</f>
        <v>F</v>
      </c>
      <c r="J120" s="103" t="str">
        <f>VLOOKUP($B120,'2019 Ventilation List SORT'!$A$6:$I$102,9)</f>
        <v>No</v>
      </c>
      <c r="K120" s="182">
        <f>INDEX('For CSV - 2019 SpcFuncData'!$D$5:$D$88,MATCH($A120,'For CSV - 2019 SpcFuncData'!$B$5:$B$88,0))*0.5</f>
        <v>10</v>
      </c>
      <c r="L120" s="182">
        <f>INDEX('For CSV - 2019 VentSpcFuncData'!$K$6:$K$101,MATCH($B120,'For CSV - 2019 VentSpcFuncData'!$B$6:$B$101,0))</f>
        <v>100</v>
      </c>
      <c r="M120" s="182">
        <f t="shared" si="9"/>
        <v>100</v>
      </c>
      <c r="N120" s="182">
        <f>INDEX('For CSV - 2019 VentSpcFuncData'!$J$6:$J$101,MATCH($B120,'For CSV - 2019 VentSpcFuncData'!$B$6:$B$101,0))</f>
        <v>15</v>
      </c>
      <c r="O120" s="182">
        <f t="shared" si="10"/>
        <v>15</v>
      </c>
      <c r="P120" s="184">
        <f t="shared" si="6"/>
        <v>0.15</v>
      </c>
      <c r="Q120" s="46" t="str">
        <f t="shared" si="11"/>
        <v>Exercise/Fitness Center and Gymnasium Areas,Sports/Entertainment - Disco/dance floors</v>
      </c>
      <c r="R120" s="46">
        <f>INDEX('For CSV - 2019 SpcFuncData'!$AL$5:$AL$89,MATCH($A120,'For CSV - 2019 SpcFuncData'!$B$5:$B$89,0))</f>
        <v>220</v>
      </c>
      <c r="S120" s="46">
        <f>INDEX('For CSV - 2019 VentSpcFuncData'!$L$6:$L$101,MATCH($B120,'For CSV - 2019 VentSpcFuncData'!$B$6:$B$101,0))</f>
        <v>86</v>
      </c>
      <c r="T120" s="46">
        <f>MATCH($A120,'For CSV - 2019 SpcFuncData'!$B$5:$B$88,0)</f>
        <v>19</v>
      </c>
      <c r="V120" t="str">
        <f t="shared" si="8"/>
        <v>2,              86,     "Sports/Entertainment - Disco/dance floors"</v>
      </c>
    </row>
    <row r="121" spans="1:22" x14ac:dyDescent="0.2">
      <c r="A121" s="46" t="s">
        <v>561</v>
      </c>
      <c r="B121" s="59" t="s">
        <v>852</v>
      </c>
      <c r="C121" s="62">
        <f>VLOOKUP($B121,'2019 Ventilation List SORT'!$A$6:$I$102,2)</f>
        <v>0.5</v>
      </c>
      <c r="D121" s="62">
        <f>VLOOKUP($B121,'2019 Ventilation List SORT'!$A$6:$I$102,3)</f>
        <v>0.15</v>
      </c>
      <c r="E121" s="67">
        <f>VLOOKUP($B121,'2019 Ventilation List SORT'!$A$6:$I$102,4)</f>
        <v>0</v>
      </c>
      <c r="F121" s="67">
        <f>VLOOKUP($B121,'2019 Ventilation List SORT'!$A$6:$I$102,5)</f>
        <v>0</v>
      </c>
      <c r="G121" s="62">
        <f>VLOOKUP($B121,'2019 Ventilation List SORT'!$A$6:$I$102,6)</f>
        <v>0</v>
      </c>
      <c r="H121" s="67">
        <f>VLOOKUP($B121,'2019 Ventilation List SORT'!$A$6:$I$102,7)</f>
        <v>2</v>
      </c>
      <c r="I121" s="62" t="str">
        <f>VLOOKUP($B121,'2019 Ventilation List SORT'!$A$6:$I$102,8)</f>
        <v>E</v>
      </c>
      <c r="J121" s="103" t="str">
        <f>VLOOKUP($B121,'2019 Ventilation List SORT'!$A$6:$I$102,9)</f>
        <v>No</v>
      </c>
      <c r="K121" s="182">
        <f>INDEX('For CSV - 2019 SpcFuncData'!$D$5:$D$88,MATCH($A121,'For CSV - 2019 SpcFuncData'!$B$5:$B$88,0))*0.5</f>
        <v>10</v>
      </c>
      <c r="L121" s="182">
        <f>INDEX('For CSV - 2019 VentSpcFuncData'!$K$6:$K$101,MATCH($B121,'For CSV - 2019 VentSpcFuncData'!$B$6:$B$101,0))</f>
        <v>33.333333333333336</v>
      </c>
      <c r="M121" s="182">
        <f t="shared" si="9"/>
        <v>33.333333333333336</v>
      </c>
      <c r="N121" s="182">
        <f>INDEX('For CSV - 2019 VentSpcFuncData'!$J$6:$J$101,MATCH($B121,'For CSV - 2019 VentSpcFuncData'!$B$6:$B$101,0))</f>
        <v>15</v>
      </c>
      <c r="O121" s="182">
        <f t="shared" si="10"/>
        <v>15</v>
      </c>
      <c r="P121" s="184">
        <f t="shared" si="6"/>
        <v>0.15</v>
      </c>
      <c r="Q121" s="46" t="str">
        <f t="shared" si="11"/>
        <v>Exercise/Fitness Center and Gymnasium Areas,Sports/Entertainment - Gym, sports arena (play area)</v>
      </c>
      <c r="R121" s="46">
        <f>INDEX('For CSV - 2019 SpcFuncData'!$AL$5:$AL$89,MATCH($A121,'For CSV - 2019 SpcFuncData'!$B$5:$B$89,0))</f>
        <v>220</v>
      </c>
      <c r="S121" s="46">
        <f>INDEX('For CSV - 2019 VentSpcFuncData'!$L$6:$L$101,MATCH($B121,'For CSV - 2019 VentSpcFuncData'!$B$6:$B$101,0))</f>
        <v>89</v>
      </c>
      <c r="T121" s="46">
        <f>MATCH($A121,'For CSV - 2019 SpcFuncData'!$B$5:$B$88,0)</f>
        <v>19</v>
      </c>
      <c r="V121" t="str">
        <f t="shared" si="8"/>
        <v>2,              89,     "Sports/Entertainment - Gym, sports arena (play area)"</v>
      </c>
    </row>
    <row r="122" spans="1:22" x14ac:dyDescent="0.2">
      <c r="A122" s="46" t="s">
        <v>561</v>
      </c>
      <c r="B122" s="59" t="s">
        <v>853</v>
      </c>
      <c r="C122" s="62">
        <f>VLOOKUP($B122,'2019 Ventilation List SORT'!$A$6:$I$102,2)</f>
        <v>0.15</v>
      </c>
      <c r="D122" s="62">
        <f>VLOOKUP($B122,'2019 Ventilation List SORT'!$A$6:$I$102,3)</f>
        <v>0.15</v>
      </c>
      <c r="E122" s="67">
        <f>VLOOKUP($B122,'2019 Ventilation List SORT'!$A$6:$I$102,4)</f>
        <v>0</v>
      </c>
      <c r="F122" s="67">
        <f>VLOOKUP($B122,'2019 Ventilation List SORT'!$A$6:$I$102,5)</f>
        <v>0</v>
      </c>
      <c r="G122" s="62">
        <f>VLOOKUP($B122,'2019 Ventilation List SORT'!$A$6:$I$102,6)</f>
        <v>0</v>
      </c>
      <c r="H122" s="67">
        <f>VLOOKUP($B122,'2019 Ventilation List SORT'!$A$6:$I$102,7)</f>
        <v>2</v>
      </c>
      <c r="I122" s="62" t="str">
        <f>VLOOKUP($B122,'2019 Ventilation List SORT'!$A$6:$I$102,8)</f>
        <v/>
      </c>
      <c r="J122" s="103" t="str">
        <f>VLOOKUP($B122,'2019 Ventilation List SORT'!$A$6:$I$102,9)</f>
        <v>No</v>
      </c>
      <c r="K122" s="182">
        <f>INDEX('For CSV - 2019 SpcFuncData'!$D$5:$D$88,MATCH($A122,'For CSV - 2019 SpcFuncData'!$B$5:$B$88,0))*0.5</f>
        <v>10</v>
      </c>
      <c r="L122" s="182">
        <f>INDEX('For CSV - 2019 VentSpcFuncData'!$K$6:$K$101,MATCH($B122,'For CSV - 2019 VentSpcFuncData'!$B$6:$B$101,0))</f>
        <v>0</v>
      </c>
      <c r="M122" s="182">
        <f t="shared" si="9"/>
        <v>10</v>
      </c>
      <c r="N122" s="182">
        <f>INDEX('For CSV - 2019 VentSpcFuncData'!$J$6:$J$101,MATCH($B122,'For CSV - 2019 VentSpcFuncData'!$B$6:$B$101,0))</f>
        <v>15</v>
      </c>
      <c r="O122" s="182">
        <f t="shared" si="10"/>
        <v>15</v>
      </c>
      <c r="P122" s="184">
        <f t="shared" si="6"/>
        <v>0.15</v>
      </c>
      <c r="Q122" s="46" t="str">
        <f t="shared" si="11"/>
        <v>Exercise/Fitness Center and Gymnasium Areas,Sports/Entertainment - Health club/aerobics room</v>
      </c>
      <c r="R122" s="46">
        <f>INDEX('For CSV - 2019 SpcFuncData'!$AL$5:$AL$89,MATCH($A122,'For CSV - 2019 SpcFuncData'!$B$5:$B$89,0))</f>
        <v>220</v>
      </c>
      <c r="S122" s="46">
        <f>INDEX('For CSV - 2019 VentSpcFuncData'!$L$6:$L$101,MATCH($B122,'For CSV - 2019 VentSpcFuncData'!$B$6:$B$101,0))</f>
        <v>90</v>
      </c>
      <c r="T122" s="46">
        <f>MATCH($A122,'For CSV - 2019 SpcFuncData'!$B$5:$B$88,0)</f>
        <v>19</v>
      </c>
      <c r="V122" t="str">
        <f t="shared" si="8"/>
        <v>2,              90,     "Sports/Entertainment - Health club/aerobics room"</v>
      </c>
    </row>
    <row r="123" spans="1:22" x14ac:dyDescent="0.2">
      <c r="A123" s="46" t="s">
        <v>561</v>
      </c>
      <c r="B123" s="59" t="s">
        <v>854</v>
      </c>
      <c r="C123" s="62">
        <f>VLOOKUP($B123,'2019 Ventilation List SORT'!$A$6:$I$102,2)</f>
        <v>0.15</v>
      </c>
      <c r="D123" s="62">
        <f>VLOOKUP($B123,'2019 Ventilation List SORT'!$A$6:$I$102,3)</f>
        <v>0.15</v>
      </c>
      <c r="E123" s="67">
        <f>VLOOKUP($B123,'2019 Ventilation List SORT'!$A$6:$I$102,4)</f>
        <v>0</v>
      </c>
      <c r="F123" s="67">
        <f>VLOOKUP($B123,'2019 Ventilation List SORT'!$A$6:$I$102,5)</f>
        <v>0</v>
      </c>
      <c r="G123" s="62">
        <f>VLOOKUP($B123,'2019 Ventilation List SORT'!$A$6:$I$102,6)</f>
        <v>0</v>
      </c>
      <c r="H123" s="67">
        <f>VLOOKUP($B123,'2019 Ventilation List SORT'!$A$6:$I$102,7)</f>
        <v>2</v>
      </c>
      <c r="I123" s="62" t="str">
        <f>VLOOKUP($B123,'2019 Ventilation List SORT'!$A$6:$I$102,8)</f>
        <v/>
      </c>
      <c r="J123" s="103" t="str">
        <f>VLOOKUP($B123,'2019 Ventilation List SORT'!$A$6:$I$102,9)</f>
        <v>No</v>
      </c>
      <c r="K123" s="182">
        <f>INDEX('For CSV - 2019 SpcFuncData'!$D$5:$D$88,MATCH($A123,'For CSV - 2019 SpcFuncData'!$B$5:$B$88,0))*0.5</f>
        <v>10</v>
      </c>
      <c r="L123" s="182">
        <f>INDEX('For CSV - 2019 VentSpcFuncData'!$K$6:$K$101,MATCH($B123,'For CSV - 2019 VentSpcFuncData'!$B$6:$B$101,0))</f>
        <v>0</v>
      </c>
      <c r="M123" s="182">
        <f t="shared" si="9"/>
        <v>10</v>
      </c>
      <c r="N123" s="182">
        <f>INDEX('For CSV - 2019 VentSpcFuncData'!$J$6:$J$101,MATCH($B123,'For CSV - 2019 VentSpcFuncData'!$B$6:$B$101,0))</f>
        <v>15</v>
      </c>
      <c r="O123" s="182">
        <f t="shared" si="10"/>
        <v>15</v>
      </c>
      <c r="P123" s="184">
        <f t="shared" si="6"/>
        <v>0.15</v>
      </c>
      <c r="Q123" s="46" t="str">
        <f t="shared" si="11"/>
        <v>Exercise/Fitness Center and Gymnasium Areas,Sports/Entertainment - Health club/weight rooms</v>
      </c>
      <c r="R123" s="46">
        <f>INDEX('For CSV - 2019 SpcFuncData'!$AL$5:$AL$89,MATCH($A123,'For CSV - 2019 SpcFuncData'!$B$5:$B$89,0))</f>
        <v>220</v>
      </c>
      <c r="S123" s="46">
        <f>INDEX('For CSV - 2019 VentSpcFuncData'!$L$6:$L$101,MATCH($B123,'For CSV - 2019 VentSpcFuncData'!$B$6:$B$101,0))</f>
        <v>91</v>
      </c>
      <c r="T123" s="46">
        <f>MATCH($A123,'For CSV - 2019 SpcFuncData'!$B$5:$B$88,0)</f>
        <v>19</v>
      </c>
      <c r="V123" t="str">
        <f t="shared" si="8"/>
        <v>2,              91,     "Sports/Entertainment - Health club/weight rooms"</v>
      </c>
    </row>
    <row r="124" spans="1:22" x14ac:dyDescent="0.2">
      <c r="A124" s="46" t="s">
        <v>561</v>
      </c>
      <c r="B124" s="59" t="s">
        <v>857</v>
      </c>
      <c r="C124" s="62">
        <f>VLOOKUP($B124,'2019 Ventilation List SORT'!$A$6:$I$102,2)</f>
        <v>0.5</v>
      </c>
      <c r="D124" s="62">
        <f>VLOOKUP($B124,'2019 Ventilation List SORT'!$A$6:$I$102,3)</f>
        <v>0.15</v>
      </c>
      <c r="E124" s="67">
        <f>VLOOKUP($B124,'2019 Ventilation List SORT'!$A$6:$I$102,4)</f>
        <v>0</v>
      </c>
      <c r="F124" s="67">
        <f>VLOOKUP($B124,'2019 Ventilation List SORT'!$A$6:$I$102,5)</f>
        <v>0</v>
      </c>
      <c r="G124" s="62">
        <f>VLOOKUP($B124,'2019 Ventilation List SORT'!$A$6:$I$102,6)</f>
        <v>0</v>
      </c>
      <c r="H124" s="67">
        <f>VLOOKUP($B124,'2019 Ventilation List SORT'!$A$6:$I$102,7)</f>
        <v>2</v>
      </c>
      <c r="I124" s="62" t="str">
        <f>VLOOKUP($B124,'2019 Ventilation List SORT'!$A$6:$I$102,8)</f>
        <v>C</v>
      </c>
      <c r="J124" s="103" t="str">
        <f>VLOOKUP($B124,'2019 Ventilation List SORT'!$A$6:$I$102,9)</f>
        <v>No</v>
      </c>
      <c r="K124" s="182">
        <f>INDEX('For CSV - 2019 SpcFuncData'!$D$5:$D$88,MATCH($A124,'For CSV - 2019 SpcFuncData'!$B$5:$B$88,0))*0.5</f>
        <v>10</v>
      </c>
      <c r="L124" s="182">
        <f>INDEX('For CSV - 2019 VentSpcFuncData'!$K$6:$K$101,MATCH($B124,'For CSV - 2019 VentSpcFuncData'!$B$6:$B$101,0))</f>
        <v>33.333333333333336</v>
      </c>
      <c r="M124" s="182">
        <f t="shared" si="9"/>
        <v>33.333333333333336</v>
      </c>
      <c r="N124" s="182">
        <f>INDEX('For CSV - 2019 VentSpcFuncData'!$J$6:$J$101,MATCH($B124,'For CSV - 2019 VentSpcFuncData'!$B$6:$B$101,0))</f>
        <v>15</v>
      </c>
      <c r="O124" s="182">
        <f t="shared" si="10"/>
        <v>15</v>
      </c>
      <c r="P124" s="184">
        <f t="shared" si="6"/>
        <v>0.15</v>
      </c>
      <c r="Q124" s="46" t="str">
        <f t="shared" si="11"/>
        <v>Exercise/Fitness Center and Gymnasium Areas,Sports/Entertainment - Swimming (deck)</v>
      </c>
      <c r="R124" s="46">
        <f>INDEX('For CSV - 2019 SpcFuncData'!$AL$5:$AL$89,MATCH($A124,'For CSV - 2019 SpcFuncData'!$B$5:$B$89,0))</f>
        <v>220</v>
      </c>
      <c r="S124" s="46">
        <f>INDEX('For CSV - 2019 VentSpcFuncData'!$L$6:$L$101,MATCH($B124,'For CSV - 2019 VentSpcFuncData'!$B$6:$B$101,0))</f>
        <v>94</v>
      </c>
      <c r="T124" s="46">
        <f>MATCH($A124,'For CSV - 2019 SpcFuncData'!$B$5:$B$88,0)</f>
        <v>19</v>
      </c>
      <c r="V124" t="str">
        <f t="shared" si="8"/>
        <v>2,              94,     "Sports/Entertainment - Swimming (deck)"</v>
      </c>
    </row>
    <row r="125" spans="1:22" x14ac:dyDescent="0.2">
      <c r="A125" s="46" t="s">
        <v>561</v>
      </c>
      <c r="B125" s="59" t="s">
        <v>858</v>
      </c>
      <c r="C125" s="62">
        <f>VLOOKUP($B125,'2019 Ventilation List SORT'!$A$6:$I$102,2)</f>
        <v>0</v>
      </c>
      <c r="D125" s="62">
        <f>VLOOKUP($B125,'2019 Ventilation List SORT'!$A$6:$I$102,3)</f>
        <v>0</v>
      </c>
      <c r="E125" s="67">
        <f>VLOOKUP($B125,'2019 Ventilation List SORT'!$A$6:$I$102,4)</f>
        <v>0</v>
      </c>
      <c r="F125" s="67">
        <f>VLOOKUP($B125,'2019 Ventilation List SORT'!$A$6:$I$102,5)</f>
        <v>0</v>
      </c>
      <c r="G125" s="62">
        <f>VLOOKUP($B125,'2019 Ventilation List SORT'!$A$6:$I$102,6)</f>
        <v>0</v>
      </c>
      <c r="H125" s="67">
        <f>VLOOKUP($B125,'2019 Ventilation List SORT'!$A$6:$I$102,7)</f>
        <v>0</v>
      </c>
      <c r="I125" s="62">
        <f>VLOOKUP($B125,'2019 Ventilation List SORT'!$A$6:$I$102,8)</f>
        <v>0</v>
      </c>
      <c r="J125" s="103" t="str">
        <f>VLOOKUP($B125,'2019 Ventilation List SORT'!$A$6:$I$102,9)</f>
        <v>No</v>
      </c>
      <c r="K125" s="182">
        <f>INDEX('For CSV - 2019 SpcFuncData'!$D$5:$D$88,MATCH($A125,'For CSV - 2019 SpcFuncData'!$B$5:$B$88,0))*0.5</f>
        <v>10</v>
      </c>
      <c r="L125" s="182">
        <f>INDEX('For CSV - 2019 VentSpcFuncData'!$K$6:$K$101,MATCH($B125,'For CSV - 2019 VentSpcFuncData'!$B$6:$B$101,0))</f>
        <v>0</v>
      </c>
      <c r="M125" s="182">
        <f t="shared" si="9"/>
        <v>10</v>
      </c>
      <c r="N125" s="182">
        <f>INDEX('For CSV - 2019 VentSpcFuncData'!$J$6:$J$101,MATCH($B125,'For CSV - 2019 VentSpcFuncData'!$B$6:$B$101,0))</f>
        <v>15</v>
      </c>
      <c r="O125" s="182">
        <f t="shared" si="10"/>
        <v>15</v>
      </c>
      <c r="P125" s="184">
        <f t="shared" si="6"/>
        <v>0.15</v>
      </c>
      <c r="Q125" s="46" t="str">
        <f t="shared" si="11"/>
        <v>Exercise/Fitness Center and Gymnasium Areas,Sports/Entertainment - Swimming (pool)</v>
      </c>
      <c r="R125" s="46">
        <f>INDEX('For CSV - 2019 SpcFuncData'!$AL$5:$AL$89,MATCH($A125,'For CSV - 2019 SpcFuncData'!$B$5:$B$89,0))</f>
        <v>220</v>
      </c>
      <c r="S125" s="46">
        <f>INDEX('For CSV - 2019 VentSpcFuncData'!$L$6:$L$101,MATCH($B125,'For CSV - 2019 VentSpcFuncData'!$B$6:$B$101,0))</f>
        <v>95</v>
      </c>
      <c r="T125" s="46">
        <f>MATCH($A125,'For CSV - 2019 SpcFuncData'!$B$5:$B$88,0)</f>
        <v>19</v>
      </c>
      <c r="V125" t="str">
        <f t="shared" si="8"/>
        <v>2,              95,     "Sports/Entertainment - Swimming (pool)"</v>
      </c>
    </row>
    <row r="126" spans="1:22" x14ac:dyDescent="0.2">
      <c r="A126" s="50" t="s">
        <v>45</v>
      </c>
      <c r="B126" s="126" t="s">
        <v>788</v>
      </c>
      <c r="C126" s="62">
        <f>VLOOKUP($B126,'2019 Ventilation List SORT'!$A$6:$I$102,2)</f>
        <v>0.15</v>
      </c>
      <c r="D126" s="62">
        <f>VLOOKUP($B126,'2019 Ventilation List SORT'!$A$6:$I$102,3)</f>
        <v>0.15</v>
      </c>
      <c r="E126" s="67">
        <f>VLOOKUP($B126,'2019 Ventilation List SORT'!$A$6:$I$102,4)</f>
        <v>0</v>
      </c>
      <c r="F126" s="67">
        <f>VLOOKUP($B126,'2019 Ventilation List SORT'!$A$6:$I$102,5)</f>
        <v>0</v>
      </c>
      <c r="G126" s="62">
        <f>VLOOKUP($B126,'2019 Ventilation List SORT'!$A$6:$I$102,6)</f>
        <v>0</v>
      </c>
      <c r="H126" s="67">
        <f>VLOOKUP($B126,'2019 Ventilation List SORT'!$A$6:$I$102,7)</f>
        <v>1</v>
      </c>
      <c r="I126" s="62" t="str">
        <f>VLOOKUP($B126,'2019 Ventilation List SORT'!$A$6:$I$102,8)</f>
        <v>F</v>
      </c>
      <c r="J126" s="103" t="str">
        <f>VLOOKUP($B126,'2019 Ventilation List SORT'!$A$6:$I$102,9)</f>
        <v>No</v>
      </c>
      <c r="K126" s="182">
        <f>INDEX('For CSV - 2019 SpcFuncData'!$D$5:$D$88,MATCH($A126,'For CSV - 2019 SpcFuncData'!$B$5:$B$88,0))*0.5</f>
        <v>5</v>
      </c>
      <c r="L126" s="182">
        <f>INDEX('For CSV - 2019 VentSpcFuncData'!$K$6:$K$101,MATCH($B126,'For CSV - 2019 VentSpcFuncData'!$B$6:$B$101,0))</f>
        <v>0</v>
      </c>
      <c r="M126" s="182">
        <f t="shared" si="9"/>
        <v>5</v>
      </c>
      <c r="N126" s="182">
        <f>INDEX('For CSV - 2019 VentSpcFuncData'!$J$6:$J$101,MATCH($B126,'For CSV - 2019 VentSpcFuncData'!$B$6:$B$101,0))</f>
        <v>15</v>
      </c>
      <c r="O126" s="182">
        <f t="shared" si="10"/>
        <v>15</v>
      </c>
      <c r="P126" s="184">
        <f t="shared" si="6"/>
        <v>7.4999999999999997E-2</v>
      </c>
      <c r="Q126" s="46" t="str">
        <f t="shared" si="11"/>
        <v>Financial Transaction Area,Misc - Banks or bank lobbies</v>
      </c>
      <c r="R126" s="46">
        <f>INDEX('For CSV - 2019 SpcFuncData'!$AL$5:$AL$89,MATCH($A126,'For CSV - 2019 SpcFuncData'!$B$5:$B$89,0))</f>
        <v>221</v>
      </c>
      <c r="S126" s="46">
        <f>INDEX('For CSV - 2019 VentSpcFuncData'!$L$6:$L$101,MATCH($B126,'For CSV - 2019 VentSpcFuncData'!$B$6:$B$101,0))</f>
        <v>60</v>
      </c>
      <c r="T126" s="46">
        <f>MATCH($A126,'For CSV - 2019 SpcFuncData'!$B$5:$B$88,0)</f>
        <v>20</v>
      </c>
      <c r="V126" t="str">
        <f t="shared" si="8"/>
        <v>1, Spc:SpcFunc,        221,  60  ;  Financial Transaction Area</v>
      </c>
    </row>
    <row r="127" spans="1:22" x14ac:dyDescent="0.2">
      <c r="A127" s="50" t="s">
        <v>45</v>
      </c>
      <c r="B127" s="59" t="s">
        <v>787</v>
      </c>
      <c r="C127" s="62">
        <f>VLOOKUP($B127,'2019 Ventilation List SORT'!$A$6:$I$102,2)</f>
        <v>0.15</v>
      </c>
      <c r="D127" s="62">
        <f>VLOOKUP($B127,'2019 Ventilation List SORT'!$A$6:$I$102,3)</f>
        <v>0.15</v>
      </c>
      <c r="E127" s="67">
        <f>VLOOKUP($B127,'2019 Ventilation List SORT'!$A$6:$I$102,4)</f>
        <v>0</v>
      </c>
      <c r="F127" s="67">
        <f>VLOOKUP($B127,'2019 Ventilation List SORT'!$A$6:$I$102,5)</f>
        <v>0</v>
      </c>
      <c r="G127" s="62">
        <f>VLOOKUP($B127,'2019 Ventilation List SORT'!$A$6:$I$102,6)</f>
        <v>0</v>
      </c>
      <c r="H127" s="67">
        <f>VLOOKUP($B127,'2019 Ventilation List SORT'!$A$6:$I$102,7)</f>
        <v>2</v>
      </c>
      <c r="I127" s="62" t="str">
        <f>VLOOKUP($B127,'2019 Ventilation List SORT'!$A$6:$I$102,8)</f>
        <v>F</v>
      </c>
      <c r="J127" s="103" t="str">
        <f>VLOOKUP($B127,'2019 Ventilation List SORT'!$A$6:$I$102,9)</f>
        <v>No</v>
      </c>
      <c r="K127" s="182">
        <f>INDEX('For CSV - 2019 SpcFuncData'!$D$5:$D$88,MATCH($A127,'For CSV - 2019 SpcFuncData'!$B$5:$B$88,0))*0.5</f>
        <v>5</v>
      </c>
      <c r="L127" s="182">
        <f>INDEX('For CSV - 2019 VentSpcFuncData'!$K$6:$K$101,MATCH($B127,'For CSV - 2019 VentSpcFuncData'!$B$6:$B$101,0))</f>
        <v>0</v>
      </c>
      <c r="M127" s="182">
        <f t="shared" si="9"/>
        <v>5</v>
      </c>
      <c r="N127" s="182">
        <f>INDEX('For CSV - 2019 VentSpcFuncData'!$J$6:$J$101,MATCH($B127,'For CSV - 2019 VentSpcFuncData'!$B$6:$B$101,0))</f>
        <v>15</v>
      </c>
      <c r="O127" s="182">
        <f t="shared" si="10"/>
        <v>15</v>
      </c>
      <c r="P127" s="184">
        <f t="shared" si="6"/>
        <v>7.4999999999999997E-2</v>
      </c>
      <c r="Q127" s="46" t="str">
        <f t="shared" si="11"/>
        <v>Financial Transaction Area,Misc - Bank vaults/safe deposit</v>
      </c>
      <c r="R127" s="46">
        <f>INDEX('For CSV - 2019 SpcFuncData'!$AL$5:$AL$89,MATCH($A127,'For CSV - 2019 SpcFuncData'!$B$5:$B$89,0))</f>
        <v>221</v>
      </c>
      <c r="S127" s="46">
        <f>INDEX('For CSV - 2019 VentSpcFuncData'!$L$6:$L$101,MATCH($B127,'For CSV - 2019 VentSpcFuncData'!$B$6:$B$101,0))</f>
        <v>59</v>
      </c>
      <c r="T127" s="46">
        <f>MATCH($A127,'For CSV - 2019 SpcFuncData'!$B$5:$B$88,0)</f>
        <v>20</v>
      </c>
      <c r="V127" t="str">
        <f t="shared" si="8"/>
        <v>2,              59,     "Misc - Bank vaults/safe deposit"</v>
      </c>
    </row>
    <row r="128" spans="1:22" x14ac:dyDescent="0.2">
      <c r="A128" s="50" t="s">
        <v>45</v>
      </c>
      <c r="B128" s="59" t="s">
        <v>788</v>
      </c>
      <c r="C128" s="62">
        <f>VLOOKUP($B128,'2019 Ventilation List SORT'!$A$6:$I$102,2)</f>
        <v>0.15</v>
      </c>
      <c r="D128" s="62">
        <f>VLOOKUP($B128,'2019 Ventilation List SORT'!$A$6:$I$102,3)</f>
        <v>0.15</v>
      </c>
      <c r="E128" s="67">
        <f>VLOOKUP($B128,'2019 Ventilation List SORT'!$A$6:$I$102,4)</f>
        <v>0</v>
      </c>
      <c r="F128" s="67">
        <f>VLOOKUP($B128,'2019 Ventilation List SORT'!$A$6:$I$102,5)</f>
        <v>0</v>
      </c>
      <c r="G128" s="62">
        <f>VLOOKUP($B128,'2019 Ventilation List SORT'!$A$6:$I$102,6)</f>
        <v>0</v>
      </c>
      <c r="H128" s="67">
        <f>VLOOKUP($B128,'2019 Ventilation List SORT'!$A$6:$I$102,7)</f>
        <v>1</v>
      </c>
      <c r="I128" s="62" t="str">
        <f>VLOOKUP($B128,'2019 Ventilation List SORT'!$A$6:$I$102,8)</f>
        <v>F</v>
      </c>
      <c r="J128" s="103" t="str">
        <f>VLOOKUP($B128,'2019 Ventilation List SORT'!$A$6:$I$102,9)</f>
        <v>No</v>
      </c>
      <c r="K128" s="182">
        <f>INDEX('For CSV - 2019 SpcFuncData'!$D$5:$D$88,MATCH($A128,'For CSV - 2019 SpcFuncData'!$B$5:$B$88,0))*0.5</f>
        <v>5</v>
      </c>
      <c r="L128" s="182">
        <f>INDEX('For CSV - 2019 VentSpcFuncData'!$K$6:$K$101,MATCH($B128,'For CSV - 2019 VentSpcFuncData'!$B$6:$B$101,0))</f>
        <v>0</v>
      </c>
      <c r="M128" s="182">
        <f t="shared" si="9"/>
        <v>5</v>
      </c>
      <c r="N128" s="182">
        <f>INDEX('For CSV - 2019 VentSpcFuncData'!$J$6:$J$101,MATCH($B128,'For CSV - 2019 VentSpcFuncData'!$B$6:$B$101,0))</f>
        <v>15</v>
      </c>
      <c r="O128" s="182">
        <f t="shared" si="10"/>
        <v>15</v>
      </c>
      <c r="P128" s="184">
        <f t="shared" si="6"/>
        <v>7.4999999999999997E-2</v>
      </c>
      <c r="Q128" s="46" t="str">
        <f t="shared" si="11"/>
        <v>Financial Transaction Area,Misc - Banks or bank lobbies</v>
      </c>
      <c r="R128" s="46">
        <f>INDEX('For CSV - 2019 SpcFuncData'!$AL$5:$AL$89,MATCH($A128,'For CSV - 2019 SpcFuncData'!$B$5:$B$89,0))</f>
        <v>221</v>
      </c>
      <c r="S128" s="46">
        <f>INDEX('For CSV - 2019 VentSpcFuncData'!$L$6:$L$101,MATCH($B128,'For CSV - 2019 VentSpcFuncData'!$B$6:$B$101,0))</f>
        <v>60</v>
      </c>
      <c r="T128" s="46">
        <f>MATCH($A128,'For CSV - 2019 SpcFuncData'!$B$5:$B$88,0)</f>
        <v>20</v>
      </c>
      <c r="V128" t="str">
        <f t="shared" si="8"/>
        <v>2,              60,     "Misc - Banks or bank lobbies"</v>
      </c>
    </row>
    <row r="129" spans="1:22" x14ac:dyDescent="0.2">
      <c r="A129" s="50" t="s">
        <v>45</v>
      </c>
      <c r="B129" s="59" t="s">
        <v>784</v>
      </c>
      <c r="C129" s="62">
        <f>VLOOKUP($B129,'2019 Ventilation List SORT'!$A$6:$I$102,2)</f>
        <v>0.15</v>
      </c>
      <c r="D129" s="62">
        <f>VLOOKUP($B129,'2019 Ventilation List SORT'!$A$6:$I$102,3)</f>
        <v>0.15</v>
      </c>
      <c r="E129" s="67">
        <f>VLOOKUP($B129,'2019 Ventilation List SORT'!$A$6:$I$102,4)</f>
        <v>0</v>
      </c>
      <c r="F129" s="67">
        <f>VLOOKUP($B129,'2019 Ventilation List SORT'!$A$6:$I$102,5)</f>
        <v>0</v>
      </c>
      <c r="G129" s="62">
        <f>VLOOKUP($B129,'2019 Ventilation List SORT'!$A$6:$I$102,6)</f>
        <v>0</v>
      </c>
      <c r="H129" s="67">
        <f>VLOOKUP($B129,'2019 Ventilation List SORT'!$A$6:$I$102,7)</f>
        <v>1</v>
      </c>
      <c r="I129" s="62" t="str">
        <f>VLOOKUP($B129,'2019 Ventilation List SORT'!$A$6:$I$102,8)</f>
        <v>F</v>
      </c>
      <c r="J129" s="103" t="str">
        <f>VLOOKUP($B129,'2019 Ventilation List SORT'!$A$6:$I$102,9)</f>
        <v>No</v>
      </c>
      <c r="K129" s="182">
        <f>INDEX('For CSV - 2019 SpcFuncData'!$D$5:$D$88,MATCH($A129,'For CSV - 2019 SpcFuncData'!$B$5:$B$88,0))*0.5</f>
        <v>5</v>
      </c>
      <c r="L129" s="182">
        <f>INDEX('For CSV - 2019 VentSpcFuncData'!$K$6:$K$101,MATCH($B129,'For CSV - 2019 VentSpcFuncData'!$B$6:$B$101,0))</f>
        <v>0</v>
      </c>
      <c r="M129" s="182">
        <f t="shared" si="9"/>
        <v>5</v>
      </c>
      <c r="N129" s="182">
        <f>INDEX('For CSV - 2019 VentSpcFuncData'!$J$6:$J$101,MATCH($B129,'For CSV - 2019 VentSpcFuncData'!$B$6:$B$101,0))</f>
        <v>15</v>
      </c>
      <c r="O129" s="182">
        <f t="shared" si="10"/>
        <v>15</v>
      </c>
      <c r="P129" s="184">
        <f t="shared" si="6"/>
        <v>7.4999999999999997E-2</v>
      </c>
      <c r="Q129" s="46" t="str">
        <f t="shared" si="11"/>
        <v>Financial Transaction Area,Office - Office space</v>
      </c>
      <c r="R129" s="46">
        <f>INDEX('For CSV - 2019 SpcFuncData'!$AL$5:$AL$89,MATCH($A129,'For CSV - 2019 SpcFuncData'!$B$5:$B$89,0))</f>
        <v>221</v>
      </c>
      <c r="S129" s="46">
        <f>INDEX('For CSV - 2019 VentSpcFuncData'!$L$6:$L$101,MATCH($B129,'For CSV - 2019 VentSpcFuncData'!$B$6:$B$101,0))</f>
        <v>74</v>
      </c>
      <c r="T129" s="46">
        <f>MATCH($A129,'For CSV - 2019 SpcFuncData'!$B$5:$B$88,0)</f>
        <v>20</v>
      </c>
      <c r="V129" t="str">
        <f t="shared" si="8"/>
        <v>2,              74,     "Office - Office space"</v>
      </c>
    </row>
    <row r="130" spans="1:22" x14ac:dyDescent="0.2">
      <c r="A130" s="50" t="s">
        <v>565</v>
      </c>
      <c r="B130" s="126" t="s">
        <v>790</v>
      </c>
      <c r="C130" s="62">
        <f>VLOOKUP($B130,'2019 Ventilation List SORT'!$A$6:$I$102,2)</f>
        <v>0.15</v>
      </c>
      <c r="D130" s="62">
        <f>VLOOKUP($B130,'2019 Ventilation List SORT'!$A$6:$I$102,3)</f>
        <v>0.15</v>
      </c>
      <c r="E130" s="67">
        <f>VLOOKUP($B130,'2019 Ventilation List SORT'!$A$6:$I$102,4)</f>
        <v>0</v>
      </c>
      <c r="F130" s="67">
        <f>VLOOKUP($B130,'2019 Ventilation List SORT'!$A$6:$I$102,5)</f>
        <v>0</v>
      </c>
      <c r="G130" s="62">
        <f>VLOOKUP($B130,'2019 Ventilation List SORT'!$A$6:$I$102,6)</f>
        <v>0</v>
      </c>
      <c r="H130" s="67">
        <f>VLOOKUP($B130,'2019 Ventilation List SORT'!$A$6:$I$102,7)</f>
        <v>3</v>
      </c>
      <c r="I130" s="62" t="str">
        <f>VLOOKUP($B130,'2019 Ventilation List SORT'!$A$6:$I$102,8)</f>
        <v/>
      </c>
      <c r="J130" s="103" t="str">
        <f>VLOOKUP($B130,'2019 Ventilation List SORT'!$A$6:$I$102,9)</f>
        <v>Yes</v>
      </c>
      <c r="K130" s="182">
        <f>INDEX('For CSV - 2019 SpcFuncData'!$D$5:$D$88,MATCH($A130,'For CSV - 2019 SpcFuncData'!$B$5:$B$88,0))*0.5</f>
        <v>5</v>
      </c>
      <c r="L130" s="182">
        <f>INDEX('For CSV - 2019 VentSpcFuncData'!$K$6:$K$101,MATCH($B130,'For CSV - 2019 VentSpcFuncData'!$B$6:$B$101,0))</f>
        <v>0</v>
      </c>
      <c r="M130" s="182">
        <f t="shared" si="9"/>
        <v>5</v>
      </c>
      <c r="N130" s="182">
        <f>INDEX('For CSV - 2019 VentSpcFuncData'!$J$6:$J$101,MATCH($B130,'For CSV - 2019 VentSpcFuncData'!$B$6:$B$101,0))</f>
        <v>15</v>
      </c>
      <c r="O130" s="182">
        <f t="shared" si="10"/>
        <v>15</v>
      </c>
      <c r="P130" s="184">
        <f t="shared" si="6"/>
        <v>7.4999999999999997E-2</v>
      </c>
      <c r="Q130" s="46" t="str">
        <f t="shared" si="11"/>
        <v>General/Commercial &amp; Industrial Work Area (High Bay),Misc - General manufacturing (excludes heavy industrial and process using chemicals)</v>
      </c>
      <c r="R130" s="46">
        <f>INDEX('For CSV - 2019 SpcFuncData'!$AL$5:$AL$89,MATCH($A130,'For CSV - 2019 SpcFuncData'!$B$5:$B$89,0))</f>
        <v>222</v>
      </c>
      <c r="S130" s="46">
        <f>INDEX('For CSV - 2019 VentSpcFuncData'!$L$6:$L$101,MATCH($B130,'For CSV - 2019 VentSpcFuncData'!$B$6:$B$101,0))</f>
        <v>63</v>
      </c>
      <c r="T130" s="46">
        <f>MATCH($A130,'For CSV - 2019 SpcFuncData'!$B$5:$B$88,0)</f>
        <v>21</v>
      </c>
      <c r="V130" t="str">
        <f t="shared" si="8"/>
        <v>1, Spc:SpcFunc,        222,  63  ;  General/Commercial &amp; Industrial Work Area (High Bay)</v>
      </c>
    </row>
    <row r="131" spans="1:22" x14ac:dyDescent="0.2">
      <c r="A131" s="50" t="s">
        <v>565</v>
      </c>
      <c r="B131" s="59" t="s">
        <v>806</v>
      </c>
      <c r="C131" s="62">
        <f>VLOOKUP($B131,'2019 Ventilation List SORT'!$A$6:$I$102,2)</f>
        <v>0</v>
      </c>
      <c r="D131" s="62">
        <f>VLOOKUP($B131,'2019 Ventilation List SORT'!$A$6:$I$102,3)</f>
        <v>0</v>
      </c>
      <c r="E131" s="67">
        <f>VLOOKUP($B131,'2019 Ventilation List SORT'!$A$6:$I$102,4)</f>
        <v>0</v>
      </c>
      <c r="F131" s="67">
        <f>VLOOKUP($B131,'2019 Ventilation List SORT'!$A$6:$I$102,5)</f>
        <v>0</v>
      </c>
      <c r="G131" s="62">
        <f>VLOOKUP($B131,'2019 Ventilation List SORT'!$A$6:$I$102,6)</f>
        <v>0.5</v>
      </c>
      <c r="H131" s="67">
        <f>VLOOKUP($B131,'2019 Ventilation List SORT'!$A$6:$I$102,7)</f>
        <v>2</v>
      </c>
      <c r="I131" s="62" t="str">
        <f>VLOOKUP($B131,'2019 Ventilation List SORT'!$A$6:$I$102,8)</f>
        <v/>
      </c>
      <c r="J131" s="103" t="str">
        <f>VLOOKUP($B131,'2019 Ventilation List SORT'!$A$6:$I$102,9)</f>
        <v>No</v>
      </c>
      <c r="K131" s="182">
        <f>INDEX('For CSV - 2019 SpcFuncData'!$D$5:$D$88,MATCH($A131,'For CSV - 2019 SpcFuncData'!$B$5:$B$88,0))*0.5</f>
        <v>5</v>
      </c>
      <c r="L131" s="182">
        <f>INDEX('For CSV - 2019 VentSpcFuncData'!$K$6:$K$101,MATCH($B131,'For CSV - 2019 VentSpcFuncData'!$B$6:$B$101,0))</f>
        <v>0</v>
      </c>
      <c r="M131" s="182">
        <f t="shared" si="9"/>
        <v>5</v>
      </c>
      <c r="N131" s="182">
        <f>INDEX('For CSV - 2019 VentSpcFuncData'!$J$6:$J$101,MATCH($B131,'For CSV - 2019 VentSpcFuncData'!$B$6:$B$101,0))</f>
        <v>0</v>
      </c>
      <c r="O131" s="182">
        <f t="shared" si="10"/>
        <v>0</v>
      </c>
      <c r="P131" s="184">
        <f t="shared" si="6"/>
        <v>0</v>
      </c>
      <c r="Q131" s="46" t="str">
        <f t="shared" si="11"/>
        <v>General/Commercial &amp; Industrial Work Area (High Bay),Exhaust - Copy, printing rooms</v>
      </c>
      <c r="R131" s="46">
        <f>INDEX('For CSV - 2019 SpcFuncData'!$AL$5:$AL$89,MATCH($A131,'For CSV - 2019 SpcFuncData'!$B$5:$B$89,0))</f>
        <v>222</v>
      </c>
      <c r="S131" s="46">
        <f>INDEX('For CSV - 2019 VentSpcFuncData'!$L$6:$L$101,MATCH($B131,'For CSV - 2019 VentSpcFuncData'!$B$6:$B$101,0))</f>
        <v>28</v>
      </c>
      <c r="T131" s="46">
        <f>MATCH($A131,'For CSV - 2019 SpcFuncData'!$B$5:$B$88,0)</f>
        <v>21</v>
      </c>
      <c r="V131" t="str">
        <f t="shared" si="8"/>
        <v>2,              28,     "Exhaust - Copy, printing rooms"</v>
      </c>
    </row>
    <row r="132" spans="1:22" x14ac:dyDescent="0.2">
      <c r="A132" s="50" t="s">
        <v>565</v>
      </c>
      <c r="B132" s="59" t="s">
        <v>807</v>
      </c>
      <c r="C132" s="62">
        <f>VLOOKUP($B132,'2019 Ventilation List SORT'!$A$6:$I$102,2)</f>
        <v>0</v>
      </c>
      <c r="D132" s="62">
        <f>VLOOKUP($B132,'2019 Ventilation List SORT'!$A$6:$I$102,3)</f>
        <v>0</v>
      </c>
      <c r="E132" s="67">
        <f>VLOOKUP($B132,'2019 Ventilation List SORT'!$A$6:$I$102,4)</f>
        <v>0</v>
      </c>
      <c r="F132" s="67">
        <f>VLOOKUP($B132,'2019 Ventilation List SORT'!$A$6:$I$102,5)</f>
        <v>0</v>
      </c>
      <c r="G132" s="62">
        <f>VLOOKUP($B132,'2019 Ventilation List SORT'!$A$6:$I$102,6)</f>
        <v>1</v>
      </c>
      <c r="H132" s="67">
        <f>VLOOKUP($B132,'2019 Ventilation List SORT'!$A$6:$I$102,7)</f>
        <v>2</v>
      </c>
      <c r="I132" s="62" t="str">
        <f>VLOOKUP($B132,'2019 Ventilation List SORT'!$A$6:$I$102,8)</f>
        <v/>
      </c>
      <c r="J132" s="103" t="str">
        <f>VLOOKUP($B132,'2019 Ventilation List SORT'!$A$6:$I$102,9)</f>
        <v>No</v>
      </c>
      <c r="K132" s="182">
        <f>INDEX('For CSV - 2019 SpcFuncData'!$D$5:$D$88,MATCH($A132,'For CSV - 2019 SpcFuncData'!$B$5:$B$88,0))*0.5</f>
        <v>5</v>
      </c>
      <c r="L132" s="182">
        <f>INDEX('For CSV - 2019 VentSpcFuncData'!$K$6:$K$101,MATCH($B132,'For CSV - 2019 VentSpcFuncData'!$B$6:$B$101,0))</f>
        <v>0</v>
      </c>
      <c r="M132" s="182">
        <f t="shared" si="9"/>
        <v>5</v>
      </c>
      <c r="N132" s="182">
        <f>INDEX('For CSV - 2019 VentSpcFuncData'!$J$6:$J$101,MATCH($B132,'For CSV - 2019 VentSpcFuncData'!$B$6:$B$101,0))</f>
        <v>0</v>
      </c>
      <c r="O132" s="182">
        <f t="shared" si="10"/>
        <v>0</v>
      </c>
      <c r="P132" s="184">
        <f t="shared" si="6"/>
        <v>0</v>
      </c>
      <c r="Q132" s="46" t="str">
        <f t="shared" si="11"/>
        <v>General/Commercial &amp; Industrial Work Area (High Bay),Exhaust - Darkrooms</v>
      </c>
      <c r="R132" s="46">
        <f>INDEX('For CSV - 2019 SpcFuncData'!$AL$5:$AL$89,MATCH($A132,'For CSV - 2019 SpcFuncData'!$B$5:$B$89,0))</f>
        <v>222</v>
      </c>
      <c r="S132" s="46">
        <f>INDEX('For CSV - 2019 VentSpcFuncData'!$L$6:$L$101,MATCH($B132,'For CSV - 2019 VentSpcFuncData'!$B$6:$B$101,0))</f>
        <v>29</v>
      </c>
      <c r="T132" s="46">
        <f>MATCH($A132,'For CSV - 2019 SpcFuncData'!$B$5:$B$88,0)</f>
        <v>21</v>
      </c>
      <c r="V132" t="str">
        <f t="shared" si="8"/>
        <v>2,              29,     "Exhaust - Darkrooms"</v>
      </c>
    </row>
    <row r="133" spans="1:22" x14ac:dyDescent="0.2">
      <c r="A133" s="50" t="s">
        <v>565</v>
      </c>
      <c r="B133" s="59" t="s">
        <v>813</v>
      </c>
      <c r="C133" s="62">
        <f>VLOOKUP($B133,'2019 Ventilation List SORT'!$A$6:$I$102,2)</f>
        <v>0</v>
      </c>
      <c r="D133" s="62">
        <f>VLOOKUP($B133,'2019 Ventilation List SORT'!$A$6:$I$102,3)</f>
        <v>0</v>
      </c>
      <c r="E133" s="67">
        <f>VLOOKUP($B133,'2019 Ventilation List SORT'!$A$6:$I$102,4)</f>
        <v>0</v>
      </c>
      <c r="F133" s="67">
        <f>VLOOKUP($B133,'2019 Ventilation List SORT'!$A$6:$I$102,5)</f>
        <v>0</v>
      </c>
      <c r="G133" s="62">
        <f>VLOOKUP($B133,'2019 Ventilation List SORT'!$A$6:$I$102,6)</f>
        <v>0</v>
      </c>
      <c r="H133" s="67">
        <f>VLOOKUP($B133,'2019 Ventilation List SORT'!$A$6:$I$102,7)</f>
        <v>4</v>
      </c>
      <c r="I133" s="62" t="str">
        <f>VLOOKUP($B133,'2019 Ventilation List SORT'!$A$6:$I$102,8)</f>
        <v>Exh. Note F</v>
      </c>
      <c r="J133" s="103" t="str">
        <f>VLOOKUP($B133,'2019 Ventilation List SORT'!$A$6:$I$102,9)</f>
        <v>No</v>
      </c>
      <c r="K133" s="182">
        <f>INDEX('For CSV - 2019 SpcFuncData'!$D$5:$D$88,MATCH($A133,'For CSV - 2019 SpcFuncData'!$B$5:$B$88,0))*0.5</f>
        <v>5</v>
      </c>
      <c r="L133" s="182">
        <f>INDEX('For CSV - 2019 VentSpcFuncData'!$K$6:$K$101,MATCH($B133,'For CSV - 2019 VentSpcFuncData'!$B$6:$B$101,0))</f>
        <v>0</v>
      </c>
      <c r="M133" s="182">
        <f t="shared" si="9"/>
        <v>5</v>
      </c>
      <c r="N133" s="182">
        <f>INDEX('For CSV - 2019 VentSpcFuncData'!$J$6:$J$101,MATCH($B133,'For CSV - 2019 VentSpcFuncData'!$B$6:$B$101,0))</f>
        <v>0</v>
      </c>
      <c r="O133" s="182">
        <f t="shared" si="10"/>
        <v>0</v>
      </c>
      <c r="P133" s="184">
        <f t="shared" si="6"/>
        <v>0</v>
      </c>
      <c r="Q133" s="46" t="str">
        <f t="shared" si="11"/>
        <v>General/Commercial &amp; Industrial Work Area (High Bay),Exhaust - Paint spray booths</v>
      </c>
      <c r="R133" s="46">
        <f>INDEX('For CSV - 2019 SpcFuncData'!$AL$5:$AL$89,MATCH($A133,'For CSV - 2019 SpcFuncData'!$B$5:$B$89,0))</f>
        <v>222</v>
      </c>
      <c r="S133" s="46">
        <f>INDEX('For CSV - 2019 VentSpcFuncData'!$L$6:$L$101,MATCH($B133,'For CSV - 2019 VentSpcFuncData'!$B$6:$B$101,0))</f>
        <v>33</v>
      </c>
      <c r="T133" s="46">
        <f>MATCH($A133,'For CSV - 2019 SpcFuncData'!$B$5:$B$88,0)</f>
        <v>21</v>
      </c>
      <c r="V133" t="str">
        <f t="shared" si="8"/>
        <v>2,              33,     "Exhaust - Paint spray booths"</v>
      </c>
    </row>
    <row r="134" spans="1:22" x14ac:dyDescent="0.2">
      <c r="A134" s="50" t="s">
        <v>565</v>
      </c>
      <c r="B134" s="59" t="s">
        <v>818</v>
      </c>
      <c r="C134" s="62">
        <f>VLOOKUP($B134,'2019 Ventilation List SORT'!$A$6:$I$102,2)</f>
        <v>0</v>
      </c>
      <c r="D134" s="62">
        <f>VLOOKUP($B134,'2019 Ventilation List SORT'!$A$6:$I$102,3)</f>
        <v>0</v>
      </c>
      <c r="E134" s="67">
        <f>VLOOKUP($B134,'2019 Ventilation List SORT'!$A$6:$I$102,4)</f>
        <v>0</v>
      </c>
      <c r="F134" s="67">
        <f>VLOOKUP($B134,'2019 Ventilation List SORT'!$A$6:$I$102,5)</f>
        <v>0</v>
      </c>
      <c r="G134" s="62">
        <f>VLOOKUP($B134,'2019 Ventilation List SORT'!$A$6:$I$102,6)</f>
        <v>0.5</v>
      </c>
      <c r="H134" s="67">
        <f>VLOOKUP($B134,'2019 Ventilation List SORT'!$A$6:$I$102,7)</f>
        <v>2</v>
      </c>
      <c r="I134" s="62">
        <f>VLOOKUP($B134,'2019 Ventilation List SORT'!$A$6:$I$102,8)</f>
        <v>0</v>
      </c>
      <c r="J134" s="103" t="str">
        <f>VLOOKUP($B134,'2019 Ventilation List SORT'!$A$6:$I$102,9)</f>
        <v>No</v>
      </c>
      <c r="K134" s="182">
        <f>INDEX('For CSV - 2019 SpcFuncData'!$D$5:$D$88,MATCH($A134,'For CSV - 2019 SpcFuncData'!$B$5:$B$88,0))*0.5</f>
        <v>5</v>
      </c>
      <c r="L134" s="182">
        <f>INDEX('For CSV - 2019 VentSpcFuncData'!$K$6:$K$101,MATCH($B134,'For CSV - 2019 VentSpcFuncData'!$B$6:$B$101,0))</f>
        <v>0</v>
      </c>
      <c r="M134" s="182">
        <f t="shared" si="9"/>
        <v>5</v>
      </c>
      <c r="N134" s="182">
        <f>INDEX('For CSV - 2019 VentSpcFuncData'!$J$6:$J$101,MATCH($B134,'For CSV - 2019 VentSpcFuncData'!$B$6:$B$101,0))</f>
        <v>0</v>
      </c>
      <c r="O134" s="182">
        <f t="shared" si="10"/>
        <v>0</v>
      </c>
      <c r="P134" s="184">
        <f t="shared" si="6"/>
        <v>0</v>
      </c>
      <c r="Q134" s="46" t="str">
        <f t="shared" si="11"/>
        <v>General/Commercial &amp; Industrial Work Area (High Bay),Exhaust - Woodwork shop/classrooms</v>
      </c>
      <c r="R134" s="46">
        <f>INDEX('For CSV - 2019 SpcFuncData'!$AL$5:$AL$89,MATCH($A134,'For CSV - 2019 SpcFuncData'!$B$5:$B$89,0))</f>
        <v>222</v>
      </c>
      <c r="S134" s="46">
        <f>INDEX('For CSV - 2019 VentSpcFuncData'!$L$6:$L$101,MATCH($B134,'For CSV - 2019 VentSpcFuncData'!$B$6:$B$101,0))</f>
        <v>41</v>
      </c>
      <c r="T134" s="46">
        <f>MATCH($A134,'For CSV - 2019 SpcFuncData'!$B$5:$B$88,0)</f>
        <v>21</v>
      </c>
      <c r="V134" t="str">
        <f t="shared" si="8"/>
        <v>2,              41,     "Exhaust - Woodwork shop/classrooms"</v>
      </c>
    </row>
    <row r="135" spans="1:22" x14ac:dyDescent="0.2">
      <c r="A135" s="50" t="s">
        <v>565</v>
      </c>
      <c r="B135" s="59" t="s">
        <v>796</v>
      </c>
      <c r="C135" s="62">
        <f>VLOOKUP($B135,'2019 Ventilation List SORT'!$A$6:$I$102,2)</f>
        <v>0.15</v>
      </c>
      <c r="D135" s="62">
        <f>VLOOKUP($B135,'2019 Ventilation List SORT'!$A$6:$I$102,3)</f>
        <v>0.15</v>
      </c>
      <c r="E135" s="67">
        <f>VLOOKUP($B135,'2019 Ventilation List SORT'!$A$6:$I$102,4)</f>
        <v>0</v>
      </c>
      <c r="F135" s="67">
        <f>VLOOKUP($B135,'2019 Ventilation List SORT'!$A$6:$I$102,5)</f>
        <v>0</v>
      </c>
      <c r="G135" s="62">
        <f>VLOOKUP($B135,'2019 Ventilation List SORT'!$A$6:$I$102,6)</f>
        <v>0</v>
      </c>
      <c r="H135" s="67">
        <f>VLOOKUP($B135,'2019 Ventilation List SORT'!$A$6:$I$102,7)</f>
        <v>2</v>
      </c>
      <c r="I135" s="62" t="str">
        <f>VLOOKUP($B135,'2019 Ventilation List SORT'!$A$6:$I$102,8)</f>
        <v/>
      </c>
      <c r="J135" s="103" t="str">
        <f>VLOOKUP($B135,'2019 Ventilation List SORT'!$A$6:$I$102,9)</f>
        <v>No</v>
      </c>
      <c r="K135" s="182">
        <f>INDEX('For CSV - 2019 SpcFuncData'!$D$5:$D$88,MATCH($A135,'For CSV - 2019 SpcFuncData'!$B$5:$B$88,0))*0.5</f>
        <v>5</v>
      </c>
      <c r="L135" s="182">
        <f>INDEX('For CSV - 2019 VentSpcFuncData'!$K$6:$K$101,MATCH($B135,'For CSV - 2019 VentSpcFuncData'!$B$6:$B$101,0))</f>
        <v>0</v>
      </c>
      <c r="M135" s="182">
        <f t="shared" si="9"/>
        <v>5</v>
      </c>
      <c r="N135" s="182">
        <f>INDEX('For CSV - 2019 VentSpcFuncData'!$J$6:$J$101,MATCH($B135,'For CSV - 2019 VentSpcFuncData'!$B$6:$B$101,0))</f>
        <v>15</v>
      </c>
      <c r="O135" s="182">
        <f t="shared" si="10"/>
        <v>15</v>
      </c>
      <c r="P135" s="184">
        <f t="shared" si="6"/>
        <v>7.4999999999999997E-2</v>
      </c>
      <c r="Q135" s="46" t="str">
        <f t="shared" si="11"/>
        <v>General/Commercial &amp; Industrial Work Area (High Bay),Misc - All others</v>
      </c>
      <c r="R135" s="46">
        <f>INDEX('For CSV - 2019 SpcFuncData'!$AL$5:$AL$89,MATCH($A135,'For CSV - 2019 SpcFuncData'!$B$5:$B$89,0))</f>
        <v>222</v>
      </c>
      <c r="S135" s="46">
        <f>INDEX('For CSV - 2019 VentSpcFuncData'!$L$6:$L$101,MATCH($B135,'For CSV - 2019 VentSpcFuncData'!$B$6:$B$101,0))</f>
        <v>58</v>
      </c>
      <c r="T135" s="46">
        <f>MATCH($A135,'For CSV - 2019 SpcFuncData'!$B$5:$B$88,0)</f>
        <v>21</v>
      </c>
      <c r="V135" t="str">
        <f t="shared" si="8"/>
        <v>2,              58,     "Misc - All others"</v>
      </c>
    </row>
    <row r="136" spans="1:22" x14ac:dyDescent="0.2">
      <c r="A136" s="50" t="s">
        <v>565</v>
      </c>
      <c r="B136" s="59" t="s">
        <v>790</v>
      </c>
      <c r="C136" s="62">
        <f>VLOOKUP($B136,'2019 Ventilation List SORT'!$A$6:$I$102,2)</f>
        <v>0.15</v>
      </c>
      <c r="D136" s="62">
        <f>VLOOKUP($B136,'2019 Ventilation List SORT'!$A$6:$I$102,3)</f>
        <v>0.15</v>
      </c>
      <c r="E136" s="67">
        <f>VLOOKUP($B136,'2019 Ventilation List SORT'!$A$6:$I$102,4)</f>
        <v>0</v>
      </c>
      <c r="F136" s="67">
        <f>VLOOKUP($B136,'2019 Ventilation List SORT'!$A$6:$I$102,5)</f>
        <v>0</v>
      </c>
      <c r="G136" s="62">
        <f>VLOOKUP($B136,'2019 Ventilation List SORT'!$A$6:$I$102,6)</f>
        <v>0</v>
      </c>
      <c r="H136" s="67">
        <f>VLOOKUP($B136,'2019 Ventilation List SORT'!$A$6:$I$102,7)</f>
        <v>3</v>
      </c>
      <c r="I136" s="62" t="str">
        <f>VLOOKUP($B136,'2019 Ventilation List SORT'!$A$6:$I$102,8)</f>
        <v/>
      </c>
      <c r="J136" s="103" t="str">
        <f>VLOOKUP($B136,'2019 Ventilation List SORT'!$A$6:$I$102,9)</f>
        <v>Yes</v>
      </c>
      <c r="K136" s="182">
        <f>INDEX('For CSV - 2019 SpcFuncData'!$D$5:$D$88,MATCH($A136,'For CSV - 2019 SpcFuncData'!$B$5:$B$88,0))*0.5</f>
        <v>5</v>
      </c>
      <c r="L136" s="182">
        <f>INDEX('For CSV - 2019 VentSpcFuncData'!$K$6:$K$101,MATCH($B136,'For CSV - 2019 VentSpcFuncData'!$B$6:$B$101,0))</f>
        <v>0</v>
      </c>
      <c r="M136" s="182">
        <f t="shared" si="9"/>
        <v>5</v>
      </c>
      <c r="N136" s="182">
        <f>INDEX('For CSV - 2019 VentSpcFuncData'!$J$6:$J$101,MATCH($B136,'For CSV - 2019 VentSpcFuncData'!$B$6:$B$101,0))</f>
        <v>15</v>
      </c>
      <c r="O136" s="182">
        <f t="shared" si="10"/>
        <v>15</v>
      </c>
      <c r="P136" s="184">
        <f t="shared" ref="P136:P199" si="12">K136*O136/1000</f>
        <v>7.4999999999999997E-2</v>
      </c>
      <c r="Q136" s="46" t="str">
        <f t="shared" ref="Q136:Q167" si="13">_xlfn.CONCAT(A136,",",B136)</f>
        <v>General/Commercial &amp; Industrial Work Area (High Bay),Misc - General manufacturing (excludes heavy industrial and process using chemicals)</v>
      </c>
      <c r="R136" s="46">
        <f>INDEX('For CSV - 2019 SpcFuncData'!$AL$5:$AL$89,MATCH($A136,'For CSV - 2019 SpcFuncData'!$B$5:$B$89,0))</f>
        <v>222</v>
      </c>
      <c r="S136" s="46">
        <f>INDEX('For CSV - 2019 VentSpcFuncData'!$L$6:$L$101,MATCH($B136,'For CSV - 2019 VentSpcFuncData'!$B$6:$B$101,0))</f>
        <v>63</v>
      </c>
      <c r="T136" s="46">
        <f>MATCH($A136,'For CSV - 2019 SpcFuncData'!$B$5:$B$88,0)</f>
        <v>21</v>
      </c>
      <c r="V136" t="str">
        <f t="shared" ref="V136:V199" si="14">IF($A135&lt;&gt;$A136,$V$3&amp;$R136&amp;$W$3&amp;$S136&amp;$X$3&amp;TEXT($A136,0),IF($A136=$A135,$V$4&amp;$S136&amp;$W$4&amp;$X$4&amp;$B136&amp;""""))</f>
        <v>2,              63,     "Misc - General manufacturing (excludes heavy industrial and process using chemicals)"</v>
      </c>
    </row>
    <row r="137" spans="1:22" x14ac:dyDescent="0.2">
      <c r="A137" s="50" t="s">
        <v>565</v>
      </c>
      <c r="B137" s="59" t="s">
        <v>951</v>
      </c>
      <c r="C137" s="62">
        <f>VLOOKUP($B137,'2019 Ventilation List SORT'!$A$6:$I$102,2)</f>
        <v>0.15</v>
      </c>
      <c r="D137" s="62">
        <f>VLOOKUP($B137,'2019 Ventilation List SORT'!$A$6:$I$102,3)</f>
        <v>0.15</v>
      </c>
      <c r="E137" s="67">
        <f>VLOOKUP($B137,'2019 Ventilation List SORT'!$A$6:$I$102,4)</f>
        <v>0</v>
      </c>
      <c r="F137" s="67">
        <f>VLOOKUP($B137,'2019 Ventilation List SORT'!$A$6:$I$102,5)</f>
        <v>0</v>
      </c>
      <c r="G137" s="62">
        <f>VLOOKUP($B137,'2019 Ventilation List SORT'!$A$6:$I$102,6)</f>
        <v>0</v>
      </c>
      <c r="H137" s="67">
        <f>VLOOKUP($B137,'2019 Ventilation List SORT'!$A$6:$I$102,7)</f>
        <v>2</v>
      </c>
      <c r="I137" s="62" t="str">
        <f>VLOOKUP($B137,'2019 Ventilation List SORT'!$A$6:$I$102,8)</f>
        <v/>
      </c>
      <c r="J137" s="103" t="str">
        <f>VLOOKUP($B137,'2019 Ventilation List SORT'!$A$6:$I$102,9)</f>
        <v>No</v>
      </c>
      <c r="K137" s="182">
        <f>INDEX('For CSV - 2019 SpcFuncData'!$D$5:$D$88,MATCH($A137,'For CSV - 2019 SpcFuncData'!$B$5:$B$88,0))*0.5</f>
        <v>5</v>
      </c>
      <c r="L137" s="182">
        <f>INDEX('For CSV - 2019 VentSpcFuncData'!$K$6:$K$101,MATCH($B137,'For CSV - 2019 VentSpcFuncData'!$B$6:$B$101,0))</f>
        <v>0</v>
      </c>
      <c r="M137" s="182">
        <f t="shared" ref="M137:M200" si="15">IF(L137=0,K137,L137)</f>
        <v>5</v>
      </c>
      <c r="N137" s="182">
        <f>INDEX('For CSV - 2019 VentSpcFuncData'!$J$6:$J$101,MATCH($B137,'For CSV - 2019 VentSpcFuncData'!$B$6:$B$101,0))</f>
        <v>15</v>
      </c>
      <c r="O137" s="182">
        <f t="shared" ref="O137:O200" si="16">MIN(IF(SUM(K137,M137)=0,0,M137/K137*N137),15)</f>
        <v>15</v>
      </c>
      <c r="P137" s="184">
        <f t="shared" si="12"/>
        <v>7.4999999999999997E-2</v>
      </c>
      <c r="Q137" s="46" t="str">
        <f t="shared" si="13"/>
        <v>General/Commercial &amp; Industrial Work Area (High Bay),Misc - Sorting, packing, light assembly</v>
      </c>
      <c r="R137" s="46">
        <f>INDEX('For CSV - 2019 SpcFuncData'!$AL$5:$AL$89,MATCH($A137,'For CSV - 2019 SpcFuncData'!$B$5:$B$89,0))</f>
        <v>222</v>
      </c>
      <c r="S137" s="46">
        <f>INDEX('For CSV - 2019 VentSpcFuncData'!$L$6:$L$101,MATCH($B137,'For CSV - 2019 VentSpcFuncData'!$B$6:$B$101,0))</f>
        <v>67</v>
      </c>
      <c r="T137" s="46">
        <f>MATCH($A137,'For CSV - 2019 SpcFuncData'!$B$5:$B$88,0)</f>
        <v>21</v>
      </c>
      <c r="V137" t="str">
        <f t="shared" si="14"/>
        <v>2,              67,     "Misc - Sorting, packing, light assembly"</v>
      </c>
    </row>
    <row r="138" spans="1:22" x14ac:dyDescent="0.2">
      <c r="A138" s="50" t="s">
        <v>564</v>
      </c>
      <c r="B138" s="126" t="s">
        <v>790</v>
      </c>
      <c r="C138" s="62">
        <f>VLOOKUP($B138,'2019 Ventilation List SORT'!$A$6:$I$102,2)</f>
        <v>0.15</v>
      </c>
      <c r="D138" s="62">
        <f>VLOOKUP($B138,'2019 Ventilation List SORT'!$A$6:$I$102,3)</f>
        <v>0.15</v>
      </c>
      <c r="E138" s="67">
        <f>VLOOKUP($B138,'2019 Ventilation List SORT'!$A$6:$I$102,4)</f>
        <v>0</v>
      </c>
      <c r="F138" s="67">
        <f>VLOOKUP($B138,'2019 Ventilation List SORT'!$A$6:$I$102,5)</f>
        <v>0</v>
      </c>
      <c r="G138" s="62">
        <f>VLOOKUP($B138,'2019 Ventilation List SORT'!$A$6:$I$102,6)</f>
        <v>0</v>
      </c>
      <c r="H138" s="67">
        <f>VLOOKUP($B138,'2019 Ventilation List SORT'!$A$6:$I$102,7)</f>
        <v>3</v>
      </c>
      <c r="I138" s="62" t="str">
        <f>VLOOKUP($B138,'2019 Ventilation List SORT'!$A$6:$I$102,8)</f>
        <v/>
      </c>
      <c r="J138" s="103" t="str">
        <f>VLOOKUP($B138,'2019 Ventilation List SORT'!$A$6:$I$102,9)</f>
        <v>Yes</v>
      </c>
      <c r="K138" s="182">
        <f>INDEX('For CSV - 2019 SpcFuncData'!$D$5:$D$88,MATCH($A138,'For CSV - 2019 SpcFuncData'!$B$5:$B$88,0))*0.5</f>
        <v>5</v>
      </c>
      <c r="L138" s="182">
        <f>INDEX('For CSV - 2019 VentSpcFuncData'!$K$6:$K$101,MATCH($B138,'For CSV - 2019 VentSpcFuncData'!$B$6:$B$101,0))</f>
        <v>0</v>
      </c>
      <c r="M138" s="182">
        <f t="shared" si="15"/>
        <v>5</v>
      </c>
      <c r="N138" s="182">
        <f>INDEX('For CSV - 2019 VentSpcFuncData'!$J$6:$J$101,MATCH($B138,'For CSV - 2019 VentSpcFuncData'!$B$6:$B$101,0))</f>
        <v>15</v>
      </c>
      <c r="O138" s="182">
        <f t="shared" si="16"/>
        <v>15</v>
      </c>
      <c r="P138" s="184">
        <f t="shared" si="12"/>
        <v>7.4999999999999997E-2</v>
      </c>
      <c r="Q138" s="46" t="str">
        <f t="shared" si="13"/>
        <v>General/Commercial &amp; Industrial Work Area (Low Bay),Misc - General manufacturing (excludes heavy industrial and process using chemicals)</v>
      </c>
      <c r="R138" s="46">
        <f>INDEX('For CSV - 2019 SpcFuncData'!$AL$5:$AL$89,MATCH($A138,'For CSV - 2019 SpcFuncData'!$B$5:$B$89,0))</f>
        <v>223</v>
      </c>
      <c r="S138" s="46">
        <f>INDEX('For CSV - 2019 VentSpcFuncData'!$L$6:$L$101,MATCH($B138,'For CSV - 2019 VentSpcFuncData'!$B$6:$B$101,0))</f>
        <v>63</v>
      </c>
      <c r="T138" s="46">
        <f>MATCH($A138,'For CSV - 2019 SpcFuncData'!$B$5:$B$88,0)</f>
        <v>22</v>
      </c>
      <c r="V138" t="str">
        <f t="shared" si="14"/>
        <v>1, Spc:SpcFunc,        223,  63  ;  General/Commercial &amp; Industrial Work Area (Low Bay)</v>
      </c>
    </row>
    <row r="139" spans="1:22" x14ac:dyDescent="0.2">
      <c r="A139" s="50" t="s">
        <v>564</v>
      </c>
      <c r="B139" s="59" t="s">
        <v>806</v>
      </c>
      <c r="C139" s="62">
        <f>VLOOKUP($B139,'2019 Ventilation List SORT'!$A$6:$I$102,2)</f>
        <v>0</v>
      </c>
      <c r="D139" s="62">
        <f>VLOOKUP($B139,'2019 Ventilation List SORT'!$A$6:$I$102,3)</f>
        <v>0</v>
      </c>
      <c r="E139" s="67">
        <f>VLOOKUP($B139,'2019 Ventilation List SORT'!$A$6:$I$102,4)</f>
        <v>0</v>
      </c>
      <c r="F139" s="67">
        <f>VLOOKUP($B139,'2019 Ventilation List SORT'!$A$6:$I$102,5)</f>
        <v>0</v>
      </c>
      <c r="G139" s="62">
        <f>VLOOKUP($B139,'2019 Ventilation List SORT'!$A$6:$I$102,6)</f>
        <v>0.5</v>
      </c>
      <c r="H139" s="67">
        <f>VLOOKUP($B139,'2019 Ventilation List SORT'!$A$6:$I$102,7)</f>
        <v>2</v>
      </c>
      <c r="I139" s="62" t="str">
        <f>VLOOKUP($B139,'2019 Ventilation List SORT'!$A$6:$I$102,8)</f>
        <v/>
      </c>
      <c r="J139" s="103" t="str">
        <f>VLOOKUP($B139,'2019 Ventilation List SORT'!$A$6:$I$102,9)</f>
        <v>No</v>
      </c>
      <c r="K139" s="182">
        <f>INDEX('For CSV - 2019 SpcFuncData'!$D$5:$D$88,MATCH($A139,'For CSV - 2019 SpcFuncData'!$B$5:$B$88,0))*0.5</f>
        <v>5</v>
      </c>
      <c r="L139" s="182">
        <f>INDEX('For CSV - 2019 VentSpcFuncData'!$K$6:$K$101,MATCH($B139,'For CSV - 2019 VentSpcFuncData'!$B$6:$B$101,0))</f>
        <v>0</v>
      </c>
      <c r="M139" s="182">
        <f t="shared" si="15"/>
        <v>5</v>
      </c>
      <c r="N139" s="182">
        <f>INDEX('For CSV - 2019 VentSpcFuncData'!$J$6:$J$101,MATCH($B139,'For CSV - 2019 VentSpcFuncData'!$B$6:$B$101,0))</f>
        <v>0</v>
      </c>
      <c r="O139" s="182">
        <f t="shared" si="16"/>
        <v>0</v>
      </c>
      <c r="P139" s="184">
        <f t="shared" si="12"/>
        <v>0</v>
      </c>
      <c r="Q139" s="46" t="str">
        <f t="shared" si="13"/>
        <v>General/Commercial &amp; Industrial Work Area (Low Bay),Exhaust - Copy, printing rooms</v>
      </c>
      <c r="R139" s="46">
        <f>INDEX('For CSV - 2019 SpcFuncData'!$AL$5:$AL$89,MATCH($A139,'For CSV - 2019 SpcFuncData'!$B$5:$B$89,0))</f>
        <v>223</v>
      </c>
      <c r="S139" s="46">
        <f>INDEX('For CSV - 2019 VentSpcFuncData'!$L$6:$L$101,MATCH($B139,'For CSV - 2019 VentSpcFuncData'!$B$6:$B$101,0))</f>
        <v>28</v>
      </c>
      <c r="T139" s="46">
        <f>MATCH($A139,'For CSV - 2019 SpcFuncData'!$B$5:$B$88,0)</f>
        <v>22</v>
      </c>
      <c r="V139" t="str">
        <f t="shared" si="14"/>
        <v>2,              28,     "Exhaust - Copy, printing rooms"</v>
      </c>
    </row>
    <row r="140" spans="1:22" x14ac:dyDescent="0.2">
      <c r="A140" s="50" t="s">
        <v>564</v>
      </c>
      <c r="B140" s="59" t="s">
        <v>807</v>
      </c>
      <c r="C140" s="62">
        <f>VLOOKUP($B140,'2019 Ventilation List SORT'!$A$6:$I$102,2)</f>
        <v>0</v>
      </c>
      <c r="D140" s="62">
        <f>VLOOKUP($B140,'2019 Ventilation List SORT'!$A$6:$I$102,3)</f>
        <v>0</v>
      </c>
      <c r="E140" s="67">
        <f>VLOOKUP($B140,'2019 Ventilation List SORT'!$A$6:$I$102,4)</f>
        <v>0</v>
      </c>
      <c r="F140" s="67">
        <f>VLOOKUP($B140,'2019 Ventilation List SORT'!$A$6:$I$102,5)</f>
        <v>0</v>
      </c>
      <c r="G140" s="62">
        <f>VLOOKUP($B140,'2019 Ventilation List SORT'!$A$6:$I$102,6)</f>
        <v>1</v>
      </c>
      <c r="H140" s="67">
        <f>VLOOKUP($B140,'2019 Ventilation List SORT'!$A$6:$I$102,7)</f>
        <v>2</v>
      </c>
      <c r="I140" s="62" t="str">
        <f>VLOOKUP($B140,'2019 Ventilation List SORT'!$A$6:$I$102,8)</f>
        <v/>
      </c>
      <c r="J140" s="103" t="str">
        <f>VLOOKUP($B140,'2019 Ventilation List SORT'!$A$6:$I$102,9)</f>
        <v>No</v>
      </c>
      <c r="K140" s="182">
        <f>INDEX('For CSV - 2019 SpcFuncData'!$D$5:$D$88,MATCH($A140,'For CSV - 2019 SpcFuncData'!$B$5:$B$88,0))*0.5</f>
        <v>5</v>
      </c>
      <c r="L140" s="182">
        <f>INDEX('For CSV - 2019 VentSpcFuncData'!$K$6:$K$101,MATCH($B140,'For CSV - 2019 VentSpcFuncData'!$B$6:$B$101,0))</f>
        <v>0</v>
      </c>
      <c r="M140" s="182">
        <f t="shared" si="15"/>
        <v>5</v>
      </c>
      <c r="N140" s="182">
        <f>INDEX('For CSV - 2019 VentSpcFuncData'!$J$6:$J$101,MATCH($B140,'For CSV - 2019 VentSpcFuncData'!$B$6:$B$101,0))</f>
        <v>0</v>
      </c>
      <c r="O140" s="182">
        <f t="shared" si="16"/>
        <v>0</v>
      </c>
      <c r="P140" s="184">
        <f t="shared" si="12"/>
        <v>0</v>
      </c>
      <c r="Q140" s="46" t="str">
        <f t="shared" si="13"/>
        <v>General/Commercial &amp; Industrial Work Area (Low Bay),Exhaust - Darkrooms</v>
      </c>
      <c r="R140" s="46">
        <f>INDEX('For CSV - 2019 SpcFuncData'!$AL$5:$AL$89,MATCH($A140,'For CSV - 2019 SpcFuncData'!$B$5:$B$89,0))</f>
        <v>223</v>
      </c>
      <c r="S140" s="46">
        <f>INDEX('For CSV - 2019 VentSpcFuncData'!$L$6:$L$101,MATCH($B140,'For CSV - 2019 VentSpcFuncData'!$B$6:$B$101,0))</f>
        <v>29</v>
      </c>
      <c r="T140" s="46">
        <f>MATCH($A140,'For CSV - 2019 SpcFuncData'!$B$5:$B$88,0)</f>
        <v>22</v>
      </c>
      <c r="V140" t="str">
        <f t="shared" si="14"/>
        <v>2,              29,     "Exhaust - Darkrooms"</v>
      </c>
    </row>
    <row r="141" spans="1:22" x14ac:dyDescent="0.2">
      <c r="A141" s="50" t="s">
        <v>564</v>
      </c>
      <c r="B141" s="59" t="s">
        <v>808</v>
      </c>
      <c r="C141" s="62">
        <f>VLOOKUP($B141,'2019 Ventilation List SORT'!$A$6:$I$102,2)</f>
        <v>0</v>
      </c>
      <c r="D141" s="62">
        <f>VLOOKUP($B141,'2019 Ventilation List SORT'!$A$6:$I$102,3)</f>
        <v>0</v>
      </c>
      <c r="E141" s="67">
        <f>VLOOKUP($B141,'2019 Ventilation List SORT'!$A$6:$I$102,4)</f>
        <v>0</v>
      </c>
      <c r="F141" s="67">
        <f>VLOOKUP($B141,'2019 Ventilation List SORT'!$A$6:$I$102,5)</f>
        <v>0</v>
      </c>
      <c r="G141" s="62">
        <f>VLOOKUP($B141,'2019 Ventilation List SORT'!$A$6:$I$102,6)</f>
        <v>1</v>
      </c>
      <c r="H141" s="67">
        <f>VLOOKUP($B141,'2019 Ventilation List SORT'!$A$6:$I$102,7)</f>
        <v>3</v>
      </c>
      <c r="I141" s="62" t="str">
        <f>VLOOKUP($B141,'2019 Ventilation List SORT'!$A$6:$I$102,8)</f>
        <v/>
      </c>
      <c r="J141" s="103" t="str">
        <f>VLOOKUP($B141,'2019 Ventilation List SORT'!$A$6:$I$102,9)</f>
        <v>No</v>
      </c>
      <c r="K141" s="182">
        <f>INDEX('For CSV - 2019 SpcFuncData'!$D$5:$D$88,MATCH($A141,'For CSV - 2019 SpcFuncData'!$B$5:$B$88,0))*0.5</f>
        <v>5</v>
      </c>
      <c r="L141" s="182">
        <f>INDEX('For CSV - 2019 VentSpcFuncData'!$K$6:$K$101,MATCH($B141,'For CSV - 2019 VentSpcFuncData'!$B$6:$B$101,0))</f>
        <v>0</v>
      </c>
      <c r="M141" s="182">
        <f t="shared" si="15"/>
        <v>5</v>
      </c>
      <c r="N141" s="182">
        <f>INDEX('For CSV - 2019 VentSpcFuncData'!$J$6:$J$101,MATCH($B141,'For CSV - 2019 VentSpcFuncData'!$B$6:$B$101,0))</f>
        <v>0</v>
      </c>
      <c r="O141" s="182">
        <f t="shared" si="16"/>
        <v>0</v>
      </c>
      <c r="P141" s="184">
        <f t="shared" si="12"/>
        <v>0</v>
      </c>
      <c r="Q141" s="46" t="str">
        <f t="shared" si="13"/>
        <v>General/Commercial &amp; Industrial Work Area (Low Bay),Exhaust - Janitor closets, trash rooms, recycling</v>
      </c>
      <c r="R141" s="46">
        <f>INDEX('For CSV - 2019 SpcFuncData'!$AL$5:$AL$89,MATCH($A141,'For CSV - 2019 SpcFuncData'!$B$5:$B$89,0))</f>
        <v>223</v>
      </c>
      <c r="S141" s="46">
        <f>INDEX('For CSV - 2019 VentSpcFuncData'!$L$6:$L$101,MATCH($B141,'For CSV - 2019 VentSpcFuncData'!$B$6:$B$101,0))</f>
        <v>30</v>
      </c>
      <c r="T141" s="46">
        <f>MATCH($A141,'For CSV - 2019 SpcFuncData'!$B$5:$B$88,0)</f>
        <v>22</v>
      </c>
      <c r="V141" t="str">
        <f t="shared" si="14"/>
        <v>2,              30,     "Exhaust - Janitor closets, trash rooms, recycling"</v>
      </c>
    </row>
    <row r="142" spans="1:22" x14ac:dyDescent="0.2">
      <c r="A142" s="50" t="s">
        <v>564</v>
      </c>
      <c r="B142" s="59" t="s">
        <v>813</v>
      </c>
      <c r="C142" s="62">
        <f>VLOOKUP($B142,'2019 Ventilation List SORT'!$A$6:$I$102,2)</f>
        <v>0</v>
      </c>
      <c r="D142" s="62">
        <f>VLOOKUP($B142,'2019 Ventilation List SORT'!$A$6:$I$102,3)</f>
        <v>0</v>
      </c>
      <c r="E142" s="67">
        <f>VLOOKUP($B142,'2019 Ventilation List SORT'!$A$6:$I$102,4)</f>
        <v>0</v>
      </c>
      <c r="F142" s="67">
        <f>VLOOKUP($B142,'2019 Ventilation List SORT'!$A$6:$I$102,5)</f>
        <v>0</v>
      </c>
      <c r="G142" s="62">
        <f>VLOOKUP($B142,'2019 Ventilation List SORT'!$A$6:$I$102,6)</f>
        <v>0</v>
      </c>
      <c r="H142" s="67">
        <f>VLOOKUP($B142,'2019 Ventilation List SORT'!$A$6:$I$102,7)</f>
        <v>4</v>
      </c>
      <c r="I142" s="62" t="str">
        <f>VLOOKUP($B142,'2019 Ventilation List SORT'!$A$6:$I$102,8)</f>
        <v>Exh. Note F</v>
      </c>
      <c r="J142" s="103" t="str">
        <f>VLOOKUP($B142,'2019 Ventilation List SORT'!$A$6:$I$102,9)</f>
        <v>No</v>
      </c>
      <c r="K142" s="182">
        <f>INDEX('For CSV - 2019 SpcFuncData'!$D$5:$D$88,MATCH($A142,'For CSV - 2019 SpcFuncData'!$B$5:$B$88,0))*0.5</f>
        <v>5</v>
      </c>
      <c r="L142" s="182">
        <f>INDEX('For CSV - 2019 VentSpcFuncData'!$K$6:$K$101,MATCH($B142,'For CSV - 2019 VentSpcFuncData'!$B$6:$B$101,0))</f>
        <v>0</v>
      </c>
      <c r="M142" s="182">
        <f t="shared" si="15"/>
        <v>5</v>
      </c>
      <c r="N142" s="182">
        <f>INDEX('For CSV - 2019 VentSpcFuncData'!$J$6:$J$101,MATCH($B142,'For CSV - 2019 VentSpcFuncData'!$B$6:$B$101,0))</f>
        <v>0</v>
      </c>
      <c r="O142" s="182">
        <f t="shared" si="16"/>
        <v>0</v>
      </c>
      <c r="P142" s="184">
        <f t="shared" si="12"/>
        <v>0</v>
      </c>
      <c r="Q142" s="46" t="str">
        <f t="shared" si="13"/>
        <v>General/Commercial &amp; Industrial Work Area (Low Bay),Exhaust - Paint spray booths</v>
      </c>
      <c r="R142" s="46">
        <f>INDEX('For CSV - 2019 SpcFuncData'!$AL$5:$AL$89,MATCH($A142,'For CSV - 2019 SpcFuncData'!$B$5:$B$89,0))</f>
        <v>223</v>
      </c>
      <c r="S142" s="46">
        <f>INDEX('For CSV - 2019 VentSpcFuncData'!$L$6:$L$101,MATCH($B142,'For CSV - 2019 VentSpcFuncData'!$B$6:$B$101,0))</f>
        <v>33</v>
      </c>
      <c r="T142" s="46">
        <f>MATCH($A142,'For CSV - 2019 SpcFuncData'!$B$5:$B$88,0)</f>
        <v>22</v>
      </c>
      <c r="V142" t="str">
        <f t="shared" si="14"/>
        <v>2,              33,     "Exhaust - Paint spray booths"</v>
      </c>
    </row>
    <row r="143" spans="1:22" x14ac:dyDescent="0.2">
      <c r="A143" s="50" t="s">
        <v>564</v>
      </c>
      <c r="B143" s="59" t="s">
        <v>818</v>
      </c>
      <c r="C143" s="62">
        <f>VLOOKUP($B143,'2019 Ventilation List SORT'!$A$6:$I$102,2)</f>
        <v>0</v>
      </c>
      <c r="D143" s="62">
        <f>VLOOKUP($B143,'2019 Ventilation List SORT'!$A$6:$I$102,3)</f>
        <v>0</v>
      </c>
      <c r="E143" s="67">
        <f>VLOOKUP($B143,'2019 Ventilation List SORT'!$A$6:$I$102,4)</f>
        <v>0</v>
      </c>
      <c r="F143" s="67">
        <f>VLOOKUP($B143,'2019 Ventilation List SORT'!$A$6:$I$102,5)</f>
        <v>0</v>
      </c>
      <c r="G143" s="62">
        <f>VLOOKUP($B143,'2019 Ventilation List SORT'!$A$6:$I$102,6)</f>
        <v>0.5</v>
      </c>
      <c r="H143" s="67">
        <f>VLOOKUP($B143,'2019 Ventilation List SORT'!$A$6:$I$102,7)</f>
        <v>2</v>
      </c>
      <c r="I143" s="62">
        <f>VLOOKUP($B143,'2019 Ventilation List SORT'!$A$6:$I$102,8)</f>
        <v>0</v>
      </c>
      <c r="J143" s="103" t="str">
        <f>VLOOKUP($B143,'2019 Ventilation List SORT'!$A$6:$I$102,9)</f>
        <v>No</v>
      </c>
      <c r="K143" s="182">
        <f>INDEX('For CSV - 2019 SpcFuncData'!$D$5:$D$88,MATCH($A143,'For CSV - 2019 SpcFuncData'!$B$5:$B$88,0))*0.5</f>
        <v>5</v>
      </c>
      <c r="L143" s="182">
        <f>INDEX('For CSV - 2019 VentSpcFuncData'!$K$6:$K$101,MATCH($B143,'For CSV - 2019 VentSpcFuncData'!$B$6:$B$101,0))</f>
        <v>0</v>
      </c>
      <c r="M143" s="182">
        <f t="shared" si="15"/>
        <v>5</v>
      </c>
      <c r="N143" s="182">
        <f>INDEX('For CSV - 2019 VentSpcFuncData'!$J$6:$J$101,MATCH($B143,'For CSV - 2019 VentSpcFuncData'!$B$6:$B$101,0))</f>
        <v>0</v>
      </c>
      <c r="O143" s="182">
        <f t="shared" si="16"/>
        <v>0</v>
      </c>
      <c r="P143" s="184">
        <f t="shared" si="12"/>
        <v>0</v>
      </c>
      <c r="Q143" s="46" t="str">
        <f t="shared" si="13"/>
        <v>General/Commercial &amp; Industrial Work Area (Low Bay),Exhaust - Woodwork shop/classrooms</v>
      </c>
      <c r="R143" s="46">
        <f>INDEX('For CSV - 2019 SpcFuncData'!$AL$5:$AL$89,MATCH($A143,'For CSV - 2019 SpcFuncData'!$B$5:$B$89,0))</f>
        <v>223</v>
      </c>
      <c r="S143" s="46">
        <f>INDEX('For CSV - 2019 VentSpcFuncData'!$L$6:$L$101,MATCH($B143,'For CSV - 2019 VentSpcFuncData'!$B$6:$B$101,0))</f>
        <v>41</v>
      </c>
      <c r="T143" s="46">
        <f>MATCH($A143,'For CSV - 2019 SpcFuncData'!$B$5:$B$88,0)</f>
        <v>22</v>
      </c>
      <c r="V143" t="str">
        <f t="shared" si="14"/>
        <v>2,              41,     "Exhaust - Woodwork shop/classrooms"</v>
      </c>
    </row>
    <row r="144" spans="1:22" x14ac:dyDescent="0.2">
      <c r="A144" s="50" t="s">
        <v>564</v>
      </c>
      <c r="B144" s="59" t="s">
        <v>778</v>
      </c>
      <c r="C144" s="62">
        <f>VLOOKUP($B144,'2019 Ventilation List SORT'!$A$6:$I$102,2)</f>
        <v>0.15</v>
      </c>
      <c r="D144" s="62">
        <f>VLOOKUP($B144,'2019 Ventilation List SORT'!$A$6:$I$102,3)</f>
        <v>0.15</v>
      </c>
      <c r="E144" s="67">
        <f>VLOOKUP($B144,'2019 Ventilation List SORT'!$A$6:$I$102,4)</f>
        <v>0</v>
      </c>
      <c r="F144" s="67">
        <f>VLOOKUP($B144,'2019 Ventilation List SORT'!$A$6:$I$102,5)</f>
        <v>0</v>
      </c>
      <c r="G144" s="62">
        <f>VLOOKUP($B144,'2019 Ventilation List SORT'!$A$6:$I$102,6)</f>
        <v>0</v>
      </c>
      <c r="H144" s="67">
        <f>VLOOKUP($B144,'2019 Ventilation List SORT'!$A$6:$I$102,7)</f>
        <v>2</v>
      </c>
      <c r="I144" s="62" t="str">
        <f>VLOOKUP($B144,'2019 Ventilation List SORT'!$A$6:$I$102,8)</f>
        <v/>
      </c>
      <c r="J144" s="103" t="str">
        <f>VLOOKUP($B144,'2019 Ventilation List SORT'!$A$6:$I$102,9)</f>
        <v>No</v>
      </c>
      <c r="K144" s="182">
        <f>INDEX('For CSV - 2019 SpcFuncData'!$D$5:$D$88,MATCH($A144,'For CSV - 2019 SpcFuncData'!$B$5:$B$88,0))*0.5</f>
        <v>5</v>
      </c>
      <c r="L144" s="182">
        <f>INDEX('For CSV - 2019 VentSpcFuncData'!$K$6:$K$101,MATCH($B144,'For CSV - 2019 VentSpcFuncData'!$B$6:$B$101,0))</f>
        <v>0</v>
      </c>
      <c r="M144" s="182">
        <f t="shared" si="15"/>
        <v>5</v>
      </c>
      <c r="N144" s="182">
        <f>INDEX('For CSV - 2019 VentSpcFuncData'!$J$6:$J$101,MATCH($B144,'For CSV - 2019 VentSpcFuncData'!$B$6:$B$101,0))</f>
        <v>15</v>
      </c>
      <c r="O144" s="182">
        <f t="shared" si="16"/>
        <v>15</v>
      </c>
      <c r="P144" s="184">
        <f t="shared" si="12"/>
        <v>7.4999999999999997E-2</v>
      </c>
      <c r="Q144" s="46" t="str">
        <f t="shared" si="13"/>
        <v>General/Commercial &amp; Industrial Work Area (Low Bay),Lodging - Laundry rooms, central</v>
      </c>
      <c r="R144" s="46">
        <f>INDEX('For CSV - 2019 SpcFuncData'!$AL$5:$AL$89,MATCH($A144,'For CSV - 2019 SpcFuncData'!$B$5:$B$89,0))</f>
        <v>223</v>
      </c>
      <c r="S144" s="46">
        <f>INDEX('For CSV - 2019 VentSpcFuncData'!$L$6:$L$101,MATCH($B144,'For CSV - 2019 VentSpcFuncData'!$B$6:$B$101,0))</f>
        <v>55</v>
      </c>
      <c r="T144" s="46">
        <f>MATCH($A144,'For CSV - 2019 SpcFuncData'!$B$5:$B$88,0)</f>
        <v>22</v>
      </c>
      <c r="V144" t="str">
        <f t="shared" si="14"/>
        <v>2,              55,     "Lodging - Laundry rooms, central"</v>
      </c>
    </row>
    <row r="145" spans="1:22" x14ac:dyDescent="0.2">
      <c r="A145" s="50" t="s">
        <v>564</v>
      </c>
      <c r="B145" s="59" t="s">
        <v>796</v>
      </c>
      <c r="C145" s="62">
        <f>VLOOKUP($B145,'2019 Ventilation List SORT'!$A$6:$I$102,2)</f>
        <v>0.15</v>
      </c>
      <c r="D145" s="62">
        <f>VLOOKUP($B145,'2019 Ventilation List SORT'!$A$6:$I$102,3)</f>
        <v>0.15</v>
      </c>
      <c r="E145" s="67">
        <f>VLOOKUP($B145,'2019 Ventilation List SORT'!$A$6:$I$102,4)</f>
        <v>0</v>
      </c>
      <c r="F145" s="67">
        <f>VLOOKUP($B145,'2019 Ventilation List SORT'!$A$6:$I$102,5)</f>
        <v>0</v>
      </c>
      <c r="G145" s="62">
        <f>VLOOKUP($B145,'2019 Ventilation List SORT'!$A$6:$I$102,6)</f>
        <v>0</v>
      </c>
      <c r="H145" s="67">
        <f>VLOOKUP($B145,'2019 Ventilation List SORT'!$A$6:$I$102,7)</f>
        <v>2</v>
      </c>
      <c r="I145" s="62" t="str">
        <f>VLOOKUP($B145,'2019 Ventilation List SORT'!$A$6:$I$102,8)</f>
        <v/>
      </c>
      <c r="J145" s="103" t="str">
        <f>VLOOKUP($B145,'2019 Ventilation List SORT'!$A$6:$I$102,9)</f>
        <v>No</v>
      </c>
      <c r="K145" s="182">
        <f>INDEX('For CSV - 2019 SpcFuncData'!$D$5:$D$88,MATCH($A145,'For CSV - 2019 SpcFuncData'!$B$5:$B$88,0))*0.5</f>
        <v>5</v>
      </c>
      <c r="L145" s="182">
        <f>INDEX('For CSV - 2019 VentSpcFuncData'!$K$6:$K$101,MATCH($B145,'For CSV - 2019 VentSpcFuncData'!$B$6:$B$101,0))</f>
        <v>0</v>
      </c>
      <c r="M145" s="182">
        <f t="shared" si="15"/>
        <v>5</v>
      </c>
      <c r="N145" s="182">
        <f>INDEX('For CSV - 2019 VentSpcFuncData'!$J$6:$J$101,MATCH($B145,'For CSV - 2019 VentSpcFuncData'!$B$6:$B$101,0))</f>
        <v>15</v>
      </c>
      <c r="O145" s="182">
        <f t="shared" si="16"/>
        <v>15</v>
      </c>
      <c r="P145" s="184">
        <f t="shared" si="12"/>
        <v>7.4999999999999997E-2</v>
      </c>
      <c r="Q145" s="46" t="str">
        <f t="shared" si="13"/>
        <v>General/Commercial &amp; Industrial Work Area (Low Bay),Misc - All others</v>
      </c>
      <c r="R145" s="46">
        <f>INDEX('For CSV - 2019 SpcFuncData'!$AL$5:$AL$89,MATCH($A145,'For CSV - 2019 SpcFuncData'!$B$5:$B$89,0))</f>
        <v>223</v>
      </c>
      <c r="S145" s="46">
        <f>INDEX('For CSV - 2019 VentSpcFuncData'!$L$6:$L$101,MATCH($B145,'For CSV - 2019 VentSpcFuncData'!$B$6:$B$101,0))</f>
        <v>58</v>
      </c>
      <c r="T145" s="46">
        <f>MATCH($A145,'For CSV - 2019 SpcFuncData'!$B$5:$B$88,0)</f>
        <v>22</v>
      </c>
      <c r="V145" t="str">
        <f t="shared" si="14"/>
        <v>2,              58,     "Misc - All others"</v>
      </c>
    </row>
    <row r="146" spans="1:22" x14ac:dyDescent="0.2">
      <c r="A146" s="50" t="s">
        <v>564</v>
      </c>
      <c r="B146" s="59" t="s">
        <v>790</v>
      </c>
      <c r="C146" s="62">
        <f>VLOOKUP($B146,'2019 Ventilation List SORT'!$A$6:$I$102,2)</f>
        <v>0.15</v>
      </c>
      <c r="D146" s="62">
        <f>VLOOKUP($B146,'2019 Ventilation List SORT'!$A$6:$I$102,3)</f>
        <v>0.15</v>
      </c>
      <c r="E146" s="67">
        <f>VLOOKUP($B146,'2019 Ventilation List SORT'!$A$6:$I$102,4)</f>
        <v>0</v>
      </c>
      <c r="F146" s="67">
        <f>VLOOKUP($B146,'2019 Ventilation List SORT'!$A$6:$I$102,5)</f>
        <v>0</v>
      </c>
      <c r="G146" s="62">
        <f>VLOOKUP($B146,'2019 Ventilation List SORT'!$A$6:$I$102,6)</f>
        <v>0</v>
      </c>
      <c r="H146" s="67">
        <f>VLOOKUP($B146,'2019 Ventilation List SORT'!$A$6:$I$102,7)</f>
        <v>3</v>
      </c>
      <c r="I146" s="62" t="str">
        <f>VLOOKUP($B146,'2019 Ventilation List SORT'!$A$6:$I$102,8)</f>
        <v/>
      </c>
      <c r="J146" s="103" t="str">
        <f>VLOOKUP($B146,'2019 Ventilation List SORT'!$A$6:$I$102,9)</f>
        <v>Yes</v>
      </c>
      <c r="K146" s="182">
        <f>INDEX('For CSV - 2019 SpcFuncData'!$D$5:$D$88,MATCH($A146,'For CSV - 2019 SpcFuncData'!$B$5:$B$88,0))*0.5</f>
        <v>5</v>
      </c>
      <c r="L146" s="182">
        <f>INDEX('For CSV - 2019 VentSpcFuncData'!$K$6:$K$101,MATCH($B146,'For CSV - 2019 VentSpcFuncData'!$B$6:$B$101,0))</f>
        <v>0</v>
      </c>
      <c r="M146" s="182">
        <f t="shared" si="15"/>
        <v>5</v>
      </c>
      <c r="N146" s="182">
        <f>INDEX('For CSV - 2019 VentSpcFuncData'!$J$6:$J$101,MATCH($B146,'For CSV - 2019 VentSpcFuncData'!$B$6:$B$101,0))</f>
        <v>15</v>
      </c>
      <c r="O146" s="182">
        <f t="shared" si="16"/>
        <v>15</v>
      </c>
      <c r="P146" s="184">
        <f t="shared" si="12"/>
        <v>7.4999999999999997E-2</v>
      </c>
      <c r="Q146" s="46" t="str">
        <f t="shared" si="13"/>
        <v>General/Commercial &amp; Industrial Work Area (Low Bay),Misc - General manufacturing (excludes heavy industrial and process using chemicals)</v>
      </c>
      <c r="R146" s="46">
        <f>INDEX('For CSV - 2019 SpcFuncData'!$AL$5:$AL$89,MATCH($A146,'For CSV - 2019 SpcFuncData'!$B$5:$B$89,0))</f>
        <v>223</v>
      </c>
      <c r="S146" s="46">
        <f>INDEX('For CSV - 2019 VentSpcFuncData'!$L$6:$L$101,MATCH($B146,'For CSV - 2019 VentSpcFuncData'!$B$6:$B$101,0))</f>
        <v>63</v>
      </c>
      <c r="T146" s="46">
        <f>MATCH($A146,'For CSV - 2019 SpcFuncData'!$B$5:$B$88,0)</f>
        <v>22</v>
      </c>
      <c r="V146" t="str">
        <f t="shared" si="14"/>
        <v>2,              63,     "Misc - General manufacturing (excludes heavy industrial and process using chemicals)"</v>
      </c>
    </row>
    <row r="147" spans="1:22" x14ac:dyDescent="0.2">
      <c r="A147" s="50" t="s">
        <v>564</v>
      </c>
      <c r="B147" s="59" t="s">
        <v>951</v>
      </c>
      <c r="C147" s="62">
        <f>VLOOKUP($B147,'2019 Ventilation List SORT'!$A$6:$I$102,2)</f>
        <v>0.15</v>
      </c>
      <c r="D147" s="62">
        <f>VLOOKUP($B147,'2019 Ventilation List SORT'!$A$6:$I$102,3)</f>
        <v>0.15</v>
      </c>
      <c r="E147" s="67">
        <f>VLOOKUP($B147,'2019 Ventilation List SORT'!$A$6:$I$102,4)</f>
        <v>0</v>
      </c>
      <c r="F147" s="67">
        <f>VLOOKUP($B147,'2019 Ventilation List SORT'!$A$6:$I$102,5)</f>
        <v>0</v>
      </c>
      <c r="G147" s="62">
        <f>VLOOKUP($B147,'2019 Ventilation List SORT'!$A$6:$I$102,6)</f>
        <v>0</v>
      </c>
      <c r="H147" s="67">
        <f>VLOOKUP($B147,'2019 Ventilation List SORT'!$A$6:$I$102,7)</f>
        <v>2</v>
      </c>
      <c r="I147" s="62" t="str">
        <f>VLOOKUP($B147,'2019 Ventilation List SORT'!$A$6:$I$102,8)</f>
        <v/>
      </c>
      <c r="J147" s="103" t="str">
        <f>VLOOKUP($B147,'2019 Ventilation List SORT'!$A$6:$I$102,9)</f>
        <v>No</v>
      </c>
      <c r="K147" s="182">
        <f>INDEX('For CSV - 2019 SpcFuncData'!$D$5:$D$88,MATCH($A147,'For CSV - 2019 SpcFuncData'!$B$5:$B$88,0))*0.5</f>
        <v>5</v>
      </c>
      <c r="L147" s="182">
        <f>INDEX('For CSV - 2019 VentSpcFuncData'!$K$6:$K$101,MATCH($B147,'For CSV - 2019 VentSpcFuncData'!$B$6:$B$101,0))</f>
        <v>0</v>
      </c>
      <c r="M147" s="182">
        <f t="shared" si="15"/>
        <v>5</v>
      </c>
      <c r="N147" s="182">
        <f>INDEX('For CSV - 2019 VentSpcFuncData'!$J$6:$J$101,MATCH($B147,'For CSV - 2019 VentSpcFuncData'!$B$6:$B$101,0))</f>
        <v>15</v>
      </c>
      <c r="O147" s="182">
        <f t="shared" si="16"/>
        <v>15</v>
      </c>
      <c r="P147" s="184">
        <f t="shared" si="12"/>
        <v>7.4999999999999997E-2</v>
      </c>
      <c r="Q147" s="46" t="str">
        <f t="shared" si="13"/>
        <v>General/Commercial &amp; Industrial Work Area (Low Bay),Misc - Sorting, packing, light assembly</v>
      </c>
      <c r="R147" s="46">
        <f>INDEX('For CSV - 2019 SpcFuncData'!$AL$5:$AL$89,MATCH($A147,'For CSV - 2019 SpcFuncData'!$B$5:$B$89,0))</f>
        <v>223</v>
      </c>
      <c r="S147" s="46">
        <f>INDEX('For CSV - 2019 VentSpcFuncData'!$L$6:$L$101,MATCH($B147,'For CSV - 2019 VentSpcFuncData'!$B$6:$B$101,0))</f>
        <v>67</v>
      </c>
      <c r="T147" s="46">
        <f>MATCH($A147,'For CSV - 2019 SpcFuncData'!$B$5:$B$88,0)</f>
        <v>22</v>
      </c>
      <c r="V147" t="str">
        <f t="shared" si="14"/>
        <v>2,              67,     "Misc - Sorting, packing, light assembly"</v>
      </c>
    </row>
    <row r="148" spans="1:22" x14ac:dyDescent="0.2">
      <c r="A148" s="50" t="s">
        <v>566</v>
      </c>
      <c r="B148" s="126" t="s">
        <v>790</v>
      </c>
      <c r="C148" s="62">
        <f>VLOOKUP($B148,'2019 Ventilation List SORT'!$A$6:$I$102,2)</f>
        <v>0.15</v>
      </c>
      <c r="D148" s="62">
        <f>VLOOKUP($B148,'2019 Ventilation List SORT'!$A$6:$I$102,3)</f>
        <v>0.15</v>
      </c>
      <c r="E148" s="67">
        <f>VLOOKUP($B148,'2019 Ventilation List SORT'!$A$6:$I$102,4)</f>
        <v>0</v>
      </c>
      <c r="F148" s="67">
        <f>VLOOKUP($B148,'2019 Ventilation List SORT'!$A$6:$I$102,5)</f>
        <v>0</v>
      </c>
      <c r="G148" s="62">
        <f>VLOOKUP($B148,'2019 Ventilation List SORT'!$A$6:$I$102,6)</f>
        <v>0</v>
      </c>
      <c r="H148" s="67">
        <f>VLOOKUP($B148,'2019 Ventilation List SORT'!$A$6:$I$102,7)</f>
        <v>3</v>
      </c>
      <c r="I148" s="62" t="str">
        <f>VLOOKUP($B148,'2019 Ventilation List SORT'!$A$6:$I$102,8)</f>
        <v/>
      </c>
      <c r="J148" s="103" t="str">
        <f>VLOOKUP($B148,'2019 Ventilation List SORT'!$A$6:$I$102,9)</f>
        <v>Yes</v>
      </c>
      <c r="K148" s="182">
        <f>INDEX('For CSV - 2019 SpcFuncData'!$D$5:$D$88,MATCH($A148,'For CSV - 2019 SpcFuncData'!$B$5:$B$88,0))*0.5</f>
        <v>5</v>
      </c>
      <c r="L148" s="182">
        <f>INDEX('For CSV - 2019 VentSpcFuncData'!$K$6:$K$101,MATCH($B148,'For CSV - 2019 VentSpcFuncData'!$B$6:$B$101,0))</f>
        <v>0</v>
      </c>
      <c r="M148" s="182">
        <f t="shared" si="15"/>
        <v>5</v>
      </c>
      <c r="N148" s="182">
        <f>INDEX('For CSV - 2019 VentSpcFuncData'!$J$6:$J$101,MATCH($B148,'For CSV - 2019 VentSpcFuncData'!$B$6:$B$101,0))</f>
        <v>15</v>
      </c>
      <c r="O148" s="182">
        <f t="shared" si="16"/>
        <v>15</v>
      </c>
      <c r="P148" s="184">
        <f t="shared" si="12"/>
        <v>7.4999999999999997E-2</v>
      </c>
      <c r="Q148" s="46" t="str">
        <f t="shared" si="13"/>
        <v>General/Commercial &amp; Industrial Work Area (Precision),Misc - General manufacturing (excludes heavy industrial and process using chemicals)</v>
      </c>
      <c r="R148" s="46">
        <f>INDEX('For CSV - 2019 SpcFuncData'!$AL$5:$AL$89,MATCH($A148,'For CSV - 2019 SpcFuncData'!$B$5:$B$89,0))</f>
        <v>224</v>
      </c>
      <c r="S148" s="46">
        <f>INDEX('For CSV - 2019 VentSpcFuncData'!$L$6:$L$101,MATCH($B148,'For CSV - 2019 VentSpcFuncData'!$B$6:$B$101,0))</f>
        <v>63</v>
      </c>
      <c r="T148" s="46">
        <f>MATCH($A148,'For CSV - 2019 SpcFuncData'!$B$5:$B$88,0)</f>
        <v>23</v>
      </c>
      <c r="V148" t="str">
        <f t="shared" si="14"/>
        <v>1, Spc:SpcFunc,        224,  63  ;  General/Commercial &amp; Industrial Work Area (Precision)</v>
      </c>
    </row>
    <row r="149" spans="1:22" x14ac:dyDescent="0.2">
      <c r="A149" s="50" t="s">
        <v>566</v>
      </c>
      <c r="B149" s="59" t="s">
        <v>806</v>
      </c>
      <c r="C149" s="62">
        <f>VLOOKUP($B149,'2019 Ventilation List SORT'!$A$6:$I$102,2)</f>
        <v>0</v>
      </c>
      <c r="D149" s="62">
        <f>VLOOKUP($B149,'2019 Ventilation List SORT'!$A$6:$I$102,3)</f>
        <v>0</v>
      </c>
      <c r="E149" s="67">
        <f>VLOOKUP($B149,'2019 Ventilation List SORT'!$A$6:$I$102,4)</f>
        <v>0</v>
      </c>
      <c r="F149" s="67">
        <f>VLOOKUP($B149,'2019 Ventilation List SORT'!$A$6:$I$102,5)</f>
        <v>0</v>
      </c>
      <c r="G149" s="62">
        <f>VLOOKUP($B149,'2019 Ventilation List SORT'!$A$6:$I$102,6)</f>
        <v>0.5</v>
      </c>
      <c r="H149" s="67">
        <f>VLOOKUP($B149,'2019 Ventilation List SORT'!$A$6:$I$102,7)</f>
        <v>2</v>
      </c>
      <c r="I149" s="62" t="str">
        <f>VLOOKUP($B149,'2019 Ventilation List SORT'!$A$6:$I$102,8)</f>
        <v/>
      </c>
      <c r="J149" s="103" t="str">
        <f>VLOOKUP($B149,'2019 Ventilation List SORT'!$A$6:$I$102,9)</f>
        <v>No</v>
      </c>
      <c r="K149" s="182">
        <f>INDEX('For CSV - 2019 SpcFuncData'!$D$5:$D$88,MATCH($A149,'For CSV - 2019 SpcFuncData'!$B$5:$B$88,0))*0.5</f>
        <v>5</v>
      </c>
      <c r="L149" s="182">
        <f>INDEX('For CSV - 2019 VentSpcFuncData'!$K$6:$K$101,MATCH($B149,'For CSV - 2019 VentSpcFuncData'!$B$6:$B$101,0))</f>
        <v>0</v>
      </c>
      <c r="M149" s="182">
        <f t="shared" si="15"/>
        <v>5</v>
      </c>
      <c r="N149" s="182">
        <f>INDEX('For CSV - 2019 VentSpcFuncData'!$J$6:$J$101,MATCH($B149,'For CSV - 2019 VentSpcFuncData'!$B$6:$B$101,0))</f>
        <v>0</v>
      </c>
      <c r="O149" s="182">
        <f t="shared" si="16"/>
        <v>0</v>
      </c>
      <c r="P149" s="184">
        <f t="shared" si="12"/>
        <v>0</v>
      </c>
      <c r="Q149" s="46" t="str">
        <f t="shared" si="13"/>
        <v>General/Commercial &amp; Industrial Work Area (Precision),Exhaust - Copy, printing rooms</v>
      </c>
      <c r="R149" s="46">
        <f>INDEX('For CSV - 2019 SpcFuncData'!$AL$5:$AL$89,MATCH($A149,'For CSV - 2019 SpcFuncData'!$B$5:$B$89,0))</f>
        <v>224</v>
      </c>
      <c r="S149" s="46">
        <f>INDEX('For CSV - 2019 VentSpcFuncData'!$L$6:$L$101,MATCH($B149,'For CSV - 2019 VentSpcFuncData'!$B$6:$B$101,0))</f>
        <v>28</v>
      </c>
      <c r="T149" s="46">
        <f>MATCH($A149,'For CSV - 2019 SpcFuncData'!$B$5:$B$88,0)</f>
        <v>23</v>
      </c>
      <c r="V149" t="str">
        <f t="shared" si="14"/>
        <v>2,              28,     "Exhaust - Copy, printing rooms"</v>
      </c>
    </row>
    <row r="150" spans="1:22" x14ac:dyDescent="0.2">
      <c r="A150" s="50" t="s">
        <v>566</v>
      </c>
      <c r="B150" s="59" t="s">
        <v>807</v>
      </c>
      <c r="C150" s="62">
        <f>VLOOKUP($B150,'2019 Ventilation List SORT'!$A$6:$I$102,2)</f>
        <v>0</v>
      </c>
      <c r="D150" s="62">
        <f>VLOOKUP($B150,'2019 Ventilation List SORT'!$A$6:$I$102,3)</f>
        <v>0</v>
      </c>
      <c r="E150" s="67">
        <f>VLOOKUP($B150,'2019 Ventilation List SORT'!$A$6:$I$102,4)</f>
        <v>0</v>
      </c>
      <c r="F150" s="67">
        <f>VLOOKUP($B150,'2019 Ventilation List SORT'!$A$6:$I$102,5)</f>
        <v>0</v>
      </c>
      <c r="G150" s="62">
        <f>VLOOKUP($B150,'2019 Ventilation List SORT'!$A$6:$I$102,6)</f>
        <v>1</v>
      </c>
      <c r="H150" s="67">
        <f>VLOOKUP($B150,'2019 Ventilation List SORT'!$A$6:$I$102,7)</f>
        <v>2</v>
      </c>
      <c r="I150" s="62" t="str">
        <f>VLOOKUP($B150,'2019 Ventilation List SORT'!$A$6:$I$102,8)</f>
        <v/>
      </c>
      <c r="J150" s="103" t="str">
        <f>VLOOKUP($B150,'2019 Ventilation List SORT'!$A$6:$I$102,9)</f>
        <v>No</v>
      </c>
      <c r="K150" s="182">
        <f>INDEX('For CSV - 2019 SpcFuncData'!$D$5:$D$88,MATCH($A150,'For CSV - 2019 SpcFuncData'!$B$5:$B$88,0))*0.5</f>
        <v>5</v>
      </c>
      <c r="L150" s="182">
        <f>INDEX('For CSV - 2019 VentSpcFuncData'!$K$6:$K$101,MATCH($B150,'For CSV - 2019 VentSpcFuncData'!$B$6:$B$101,0))</f>
        <v>0</v>
      </c>
      <c r="M150" s="182">
        <f t="shared" si="15"/>
        <v>5</v>
      </c>
      <c r="N150" s="182">
        <f>INDEX('For CSV - 2019 VentSpcFuncData'!$J$6:$J$101,MATCH($B150,'For CSV - 2019 VentSpcFuncData'!$B$6:$B$101,0))</f>
        <v>0</v>
      </c>
      <c r="O150" s="182">
        <f t="shared" si="16"/>
        <v>0</v>
      </c>
      <c r="P150" s="184">
        <f t="shared" si="12"/>
        <v>0</v>
      </c>
      <c r="Q150" s="46" t="str">
        <f t="shared" si="13"/>
        <v>General/Commercial &amp; Industrial Work Area (Precision),Exhaust - Darkrooms</v>
      </c>
      <c r="R150" s="46">
        <f>INDEX('For CSV - 2019 SpcFuncData'!$AL$5:$AL$89,MATCH($A150,'For CSV - 2019 SpcFuncData'!$B$5:$B$89,0))</f>
        <v>224</v>
      </c>
      <c r="S150" s="46">
        <f>INDEX('For CSV - 2019 VentSpcFuncData'!$L$6:$L$101,MATCH($B150,'For CSV - 2019 VentSpcFuncData'!$B$6:$B$101,0))</f>
        <v>29</v>
      </c>
      <c r="T150" s="46">
        <f>MATCH($A150,'For CSV - 2019 SpcFuncData'!$B$5:$B$88,0)</f>
        <v>23</v>
      </c>
      <c r="V150" t="str">
        <f t="shared" si="14"/>
        <v>2,              29,     "Exhaust - Darkrooms"</v>
      </c>
    </row>
    <row r="151" spans="1:22" x14ac:dyDescent="0.2">
      <c r="A151" s="50" t="s">
        <v>566</v>
      </c>
      <c r="B151" s="59" t="s">
        <v>813</v>
      </c>
      <c r="C151" s="62">
        <f>VLOOKUP($B151,'2019 Ventilation List SORT'!$A$6:$I$102,2)</f>
        <v>0</v>
      </c>
      <c r="D151" s="62">
        <f>VLOOKUP($B151,'2019 Ventilation List SORT'!$A$6:$I$102,3)</f>
        <v>0</v>
      </c>
      <c r="E151" s="67">
        <f>VLOOKUP($B151,'2019 Ventilation List SORT'!$A$6:$I$102,4)</f>
        <v>0</v>
      </c>
      <c r="F151" s="67">
        <f>VLOOKUP($B151,'2019 Ventilation List SORT'!$A$6:$I$102,5)</f>
        <v>0</v>
      </c>
      <c r="G151" s="62">
        <f>VLOOKUP($B151,'2019 Ventilation List SORT'!$A$6:$I$102,6)</f>
        <v>0</v>
      </c>
      <c r="H151" s="67">
        <f>VLOOKUP($B151,'2019 Ventilation List SORT'!$A$6:$I$102,7)</f>
        <v>4</v>
      </c>
      <c r="I151" s="62" t="str">
        <f>VLOOKUP($B151,'2019 Ventilation List SORT'!$A$6:$I$102,8)</f>
        <v>Exh. Note F</v>
      </c>
      <c r="J151" s="103" t="str">
        <f>VLOOKUP($B151,'2019 Ventilation List SORT'!$A$6:$I$102,9)</f>
        <v>No</v>
      </c>
      <c r="K151" s="182">
        <f>INDEX('For CSV - 2019 SpcFuncData'!$D$5:$D$88,MATCH($A151,'For CSV - 2019 SpcFuncData'!$B$5:$B$88,0))*0.5</f>
        <v>5</v>
      </c>
      <c r="L151" s="182">
        <f>INDEX('For CSV - 2019 VentSpcFuncData'!$K$6:$K$101,MATCH($B151,'For CSV - 2019 VentSpcFuncData'!$B$6:$B$101,0))</f>
        <v>0</v>
      </c>
      <c r="M151" s="182">
        <f t="shared" si="15"/>
        <v>5</v>
      </c>
      <c r="N151" s="182">
        <f>INDEX('For CSV - 2019 VentSpcFuncData'!$J$6:$J$101,MATCH($B151,'For CSV - 2019 VentSpcFuncData'!$B$6:$B$101,0))</f>
        <v>0</v>
      </c>
      <c r="O151" s="182">
        <f t="shared" si="16"/>
        <v>0</v>
      </c>
      <c r="P151" s="184">
        <f t="shared" si="12"/>
        <v>0</v>
      </c>
      <c r="Q151" s="46" t="str">
        <f t="shared" si="13"/>
        <v>General/Commercial &amp; Industrial Work Area (Precision),Exhaust - Paint spray booths</v>
      </c>
      <c r="R151" s="46">
        <f>INDEX('For CSV - 2019 SpcFuncData'!$AL$5:$AL$89,MATCH($A151,'For CSV - 2019 SpcFuncData'!$B$5:$B$89,0))</f>
        <v>224</v>
      </c>
      <c r="S151" s="46">
        <f>INDEX('For CSV - 2019 VentSpcFuncData'!$L$6:$L$101,MATCH($B151,'For CSV - 2019 VentSpcFuncData'!$B$6:$B$101,0))</f>
        <v>33</v>
      </c>
      <c r="T151" s="46">
        <f>MATCH($A151,'For CSV - 2019 SpcFuncData'!$B$5:$B$88,0)</f>
        <v>23</v>
      </c>
      <c r="V151" t="str">
        <f t="shared" si="14"/>
        <v>2,              33,     "Exhaust - Paint spray booths"</v>
      </c>
    </row>
    <row r="152" spans="1:22" x14ac:dyDescent="0.2">
      <c r="A152" s="50" t="s">
        <v>566</v>
      </c>
      <c r="B152" s="59" t="s">
        <v>818</v>
      </c>
      <c r="C152" s="62">
        <f>VLOOKUP($B152,'2019 Ventilation List SORT'!$A$6:$I$102,2)</f>
        <v>0</v>
      </c>
      <c r="D152" s="62">
        <f>VLOOKUP($B152,'2019 Ventilation List SORT'!$A$6:$I$102,3)</f>
        <v>0</v>
      </c>
      <c r="E152" s="67">
        <f>VLOOKUP($B152,'2019 Ventilation List SORT'!$A$6:$I$102,4)</f>
        <v>0</v>
      </c>
      <c r="F152" s="67">
        <f>VLOOKUP($B152,'2019 Ventilation List SORT'!$A$6:$I$102,5)</f>
        <v>0</v>
      </c>
      <c r="G152" s="62">
        <f>VLOOKUP($B152,'2019 Ventilation List SORT'!$A$6:$I$102,6)</f>
        <v>0.5</v>
      </c>
      <c r="H152" s="67">
        <f>VLOOKUP($B152,'2019 Ventilation List SORT'!$A$6:$I$102,7)</f>
        <v>2</v>
      </c>
      <c r="I152" s="62">
        <f>VLOOKUP($B152,'2019 Ventilation List SORT'!$A$6:$I$102,8)</f>
        <v>0</v>
      </c>
      <c r="J152" s="103" t="str">
        <f>VLOOKUP($B152,'2019 Ventilation List SORT'!$A$6:$I$102,9)</f>
        <v>No</v>
      </c>
      <c r="K152" s="182">
        <f>INDEX('For CSV - 2019 SpcFuncData'!$D$5:$D$88,MATCH($A152,'For CSV - 2019 SpcFuncData'!$B$5:$B$88,0))*0.5</f>
        <v>5</v>
      </c>
      <c r="L152" s="182">
        <f>INDEX('For CSV - 2019 VentSpcFuncData'!$K$6:$K$101,MATCH($B152,'For CSV - 2019 VentSpcFuncData'!$B$6:$B$101,0))</f>
        <v>0</v>
      </c>
      <c r="M152" s="182">
        <f t="shared" si="15"/>
        <v>5</v>
      </c>
      <c r="N152" s="182">
        <f>INDEX('For CSV - 2019 VentSpcFuncData'!$J$6:$J$101,MATCH($B152,'For CSV - 2019 VentSpcFuncData'!$B$6:$B$101,0))</f>
        <v>0</v>
      </c>
      <c r="O152" s="182">
        <f t="shared" si="16"/>
        <v>0</v>
      </c>
      <c r="P152" s="184">
        <f t="shared" si="12"/>
        <v>0</v>
      </c>
      <c r="Q152" s="46" t="str">
        <f t="shared" si="13"/>
        <v>General/Commercial &amp; Industrial Work Area (Precision),Exhaust - Woodwork shop/classrooms</v>
      </c>
      <c r="R152" s="46">
        <f>INDEX('For CSV - 2019 SpcFuncData'!$AL$5:$AL$89,MATCH($A152,'For CSV - 2019 SpcFuncData'!$B$5:$B$89,0))</f>
        <v>224</v>
      </c>
      <c r="S152" s="46">
        <f>INDEX('For CSV - 2019 VentSpcFuncData'!$L$6:$L$101,MATCH($B152,'For CSV - 2019 VentSpcFuncData'!$B$6:$B$101,0))</f>
        <v>41</v>
      </c>
      <c r="T152" s="46">
        <f>MATCH($A152,'For CSV - 2019 SpcFuncData'!$B$5:$B$88,0)</f>
        <v>23</v>
      </c>
      <c r="V152" t="str">
        <f t="shared" si="14"/>
        <v>2,              41,     "Exhaust - Woodwork shop/classrooms"</v>
      </c>
    </row>
    <row r="153" spans="1:22" x14ac:dyDescent="0.2">
      <c r="A153" s="50" t="s">
        <v>566</v>
      </c>
      <c r="B153" s="59" t="s">
        <v>796</v>
      </c>
      <c r="C153" s="62">
        <f>VLOOKUP($B153,'2019 Ventilation List SORT'!$A$6:$I$102,2)</f>
        <v>0.15</v>
      </c>
      <c r="D153" s="62">
        <f>VLOOKUP($B153,'2019 Ventilation List SORT'!$A$6:$I$102,3)</f>
        <v>0.15</v>
      </c>
      <c r="E153" s="67">
        <f>VLOOKUP($B153,'2019 Ventilation List SORT'!$A$6:$I$102,4)</f>
        <v>0</v>
      </c>
      <c r="F153" s="67">
        <f>VLOOKUP($B153,'2019 Ventilation List SORT'!$A$6:$I$102,5)</f>
        <v>0</v>
      </c>
      <c r="G153" s="62">
        <f>VLOOKUP($B153,'2019 Ventilation List SORT'!$A$6:$I$102,6)</f>
        <v>0</v>
      </c>
      <c r="H153" s="67">
        <f>VLOOKUP($B153,'2019 Ventilation List SORT'!$A$6:$I$102,7)</f>
        <v>2</v>
      </c>
      <c r="I153" s="62" t="str">
        <f>VLOOKUP($B153,'2019 Ventilation List SORT'!$A$6:$I$102,8)</f>
        <v/>
      </c>
      <c r="J153" s="103" t="str">
        <f>VLOOKUP($B153,'2019 Ventilation List SORT'!$A$6:$I$102,9)</f>
        <v>No</v>
      </c>
      <c r="K153" s="182">
        <f>INDEX('For CSV - 2019 SpcFuncData'!$D$5:$D$88,MATCH($A153,'For CSV - 2019 SpcFuncData'!$B$5:$B$88,0))*0.5</f>
        <v>5</v>
      </c>
      <c r="L153" s="182">
        <f>INDEX('For CSV - 2019 VentSpcFuncData'!$K$6:$K$101,MATCH($B153,'For CSV - 2019 VentSpcFuncData'!$B$6:$B$101,0))</f>
        <v>0</v>
      </c>
      <c r="M153" s="182">
        <f t="shared" si="15"/>
        <v>5</v>
      </c>
      <c r="N153" s="182">
        <f>INDEX('For CSV - 2019 VentSpcFuncData'!$J$6:$J$101,MATCH($B153,'For CSV - 2019 VentSpcFuncData'!$B$6:$B$101,0))</f>
        <v>15</v>
      </c>
      <c r="O153" s="182">
        <f t="shared" si="16"/>
        <v>15</v>
      </c>
      <c r="P153" s="184">
        <f t="shared" si="12"/>
        <v>7.4999999999999997E-2</v>
      </c>
      <c r="Q153" s="46" t="str">
        <f t="shared" si="13"/>
        <v>General/Commercial &amp; Industrial Work Area (Precision),Misc - All others</v>
      </c>
      <c r="R153" s="46">
        <f>INDEX('For CSV - 2019 SpcFuncData'!$AL$5:$AL$89,MATCH($A153,'For CSV - 2019 SpcFuncData'!$B$5:$B$89,0))</f>
        <v>224</v>
      </c>
      <c r="S153" s="46">
        <f>INDEX('For CSV - 2019 VentSpcFuncData'!$L$6:$L$101,MATCH($B153,'For CSV - 2019 VentSpcFuncData'!$B$6:$B$101,0))</f>
        <v>58</v>
      </c>
      <c r="T153" s="46">
        <f>MATCH($A153,'For CSV - 2019 SpcFuncData'!$B$5:$B$88,0)</f>
        <v>23</v>
      </c>
      <c r="V153" t="str">
        <f t="shared" si="14"/>
        <v>2,              58,     "Misc - All others"</v>
      </c>
    </row>
    <row r="154" spans="1:22" x14ac:dyDescent="0.2">
      <c r="A154" s="50" t="s">
        <v>566</v>
      </c>
      <c r="B154" s="59" t="s">
        <v>790</v>
      </c>
      <c r="C154" s="62">
        <f>VLOOKUP($B154,'2019 Ventilation List SORT'!$A$6:$I$102,2)</f>
        <v>0.15</v>
      </c>
      <c r="D154" s="62">
        <f>VLOOKUP($B154,'2019 Ventilation List SORT'!$A$6:$I$102,3)</f>
        <v>0.15</v>
      </c>
      <c r="E154" s="67">
        <f>VLOOKUP($B154,'2019 Ventilation List SORT'!$A$6:$I$102,4)</f>
        <v>0</v>
      </c>
      <c r="F154" s="67">
        <f>VLOOKUP($B154,'2019 Ventilation List SORT'!$A$6:$I$102,5)</f>
        <v>0</v>
      </c>
      <c r="G154" s="62">
        <f>VLOOKUP($B154,'2019 Ventilation List SORT'!$A$6:$I$102,6)</f>
        <v>0</v>
      </c>
      <c r="H154" s="67">
        <f>VLOOKUP($B154,'2019 Ventilation List SORT'!$A$6:$I$102,7)</f>
        <v>3</v>
      </c>
      <c r="I154" s="62" t="str">
        <f>VLOOKUP($B154,'2019 Ventilation List SORT'!$A$6:$I$102,8)</f>
        <v/>
      </c>
      <c r="J154" s="103" t="str">
        <f>VLOOKUP($B154,'2019 Ventilation List SORT'!$A$6:$I$102,9)</f>
        <v>Yes</v>
      </c>
      <c r="K154" s="182">
        <f>INDEX('For CSV - 2019 SpcFuncData'!$D$5:$D$88,MATCH($A154,'For CSV - 2019 SpcFuncData'!$B$5:$B$88,0))*0.5</f>
        <v>5</v>
      </c>
      <c r="L154" s="182">
        <f>INDEX('For CSV - 2019 VentSpcFuncData'!$K$6:$K$101,MATCH($B154,'For CSV - 2019 VentSpcFuncData'!$B$6:$B$101,0))</f>
        <v>0</v>
      </c>
      <c r="M154" s="182">
        <f t="shared" si="15"/>
        <v>5</v>
      </c>
      <c r="N154" s="182">
        <f>INDEX('For CSV - 2019 VentSpcFuncData'!$J$6:$J$101,MATCH($B154,'For CSV - 2019 VentSpcFuncData'!$B$6:$B$101,0))</f>
        <v>15</v>
      </c>
      <c r="O154" s="182">
        <f t="shared" si="16"/>
        <v>15</v>
      </c>
      <c r="P154" s="184">
        <f t="shared" si="12"/>
        <v>7.4999999999999997E-2</v>
      </c>
      <c r="Q154" s="46" t="str">
        <f t="shared" si="13"/>
        <v>General/Commercial &amp; Industrial Work Area (Precision),Misc - General manufacturing (excludes heavy industrial and process using chemicals)</v>
      </c>
      <c r="R154" s="46">
        <f>INDEX('For CSV - 2019 SpcFuncData'!$AL$5:$AL$89,MATCH($A154,'For CSV - 2019 SpcFuncData'!$B$5:$B$89,0))</f>
        <v>224</v>
      </c>
      <c r="S154" s="46">
        <f>INDEX('For CSV - 2019 VentSpcFuncData'!$L$6:$L$101,MATCH($B154,'For CSV - 2019 VentSpcFuncData'!$B$6:$B$101,0))</f>
        <v>63</v>
      </c>
      <c r="T154" s="46">
        <f>MATCH($A154,'For CSV - 2019 SpcFuncData'!$B$5:$B$88,0)</f>
        <v>23</v>
      </c>
      <c r="V154" t="str">
        <f t="shared" si="14"/>
        <v>2,              63,     "Misc - General manufacturing (excludes heavy industrial and process using chemicals)"</v>
      </c>
    </row>
    <row r="155" spans="1:22" x14ac:dyDescent="0.2">
      <c r="A155" s="50" t="s">
        <v>566</v>
      </c>
      <c r="B155" s="59" t="s">
        <v>951</v>
      </c>
      <c r="C155" s="62">
        <f>VLOOKUP($B155,'2019 Ventilation List SORT'!$A$6:$I$102,2)</f>
        <v>0.15</v>
      </c>
      <c r="D155" s="62">
        <f>VLOOKUP($B155,'2019 Ventilation List SORT'!$A$6:$I$102,3)</f>
        <v>0.15</v>
      </c>
      <c r="E155" s="67">
        <f>VLOOKUP($B155,'2019 Ventilation List SORT'!$A$6:$I$102,4)</f>
        <v>0</v>
      </c>
      <c r="F155" s="67">
        <f>VLOOKUP($B155,'2019 Ventilation List SORT'!$A$6:$I$102,5)</f>
        <v>0</v>
      </c>
      <c r="G155" s="62">
        <f>VLOOKUP($B155,'2019 Ventilation List SORT'!$A$6:$I$102,6)</f>
        <v>0</v>
      </c>
      <c r="H155" s="67">
        <f>VLOOKUP($B155,'2019 Ventilation List SORT'!$A$6:$I$102,7)</f>
        <v>2</v>
      </c>
      <c r="I155" s="62" t="str">
        <f>VLOOKUP($B155,'2019 Ventilation List SORT'!$A$6:$I$102,8)</f>
        <v/>
      </c>
      <c r="J155" s="103" t="str">
        <f>VLOOKUP($B155,'2019 Ventilation List SORT'!$A$6:$I$102,9)</f>
        <v>No</v>
      </c>
      <c r="K155" s="182">
        <f>INDEX('For CSV - 2019 SpcFuncData'!$D$5:$D$88,MATCH($A155,'For CSV - 2019 SpcFuncData'!$B$5:$B$88,0))*0.5</f>
        <v>5</v>
      </c>
      <c r="L155" s="182">
        <f>INDEX('For CSV - 2019 VentSpcFuncData'!$K$6:$K$101,MATCH($B155,'For CSV - 2019 VentSpcFuncData'!$B$6:$B$101,0))</f>
        <v>0</v>
      </c>
      <c r="M155" s="182">
        <f t="shared" si="15"/>
        <v>5</v>
      </c>
      <c r="N155" s="182">
        <f>INDEX('For CSV - 2019 VentSpcFuncData'!$J$6:$J$101,MATCH($B155,'For CSV - 2019 VentSpcFuncData'!$B$6:$B$101,0))</f>
        <v>15</v>
      </c>
      <c r="O155" s="182">
        <f t="shared" si="16"/>
        <v>15</v>
      </c>
      <c r="P155" s="184">
        <f t="shared" si="12"/>
        <v>7.4999999999999997E-2</v>
      </c>
      <c r="Q155" s="46" t="str">
        <f t="shared" si="13"/>
        <v>General/Commercial &amp; Industrial Work Area (Precision),Misc - Sorting, packing, light assembly</v>
      </c>
      <c r="R155" s="46">
        <f>INDEX('For CSV - 2019 SpcFuncData'!$AL$5:$AL$89,MATCH($A155,'For CSV - 2019 SpcFuncData'!$B$5:$B$89,0))</f>
        <v>224</v>
      </c>
      <c r="S155" s="46">
        <f>INDEX('For CSV - 2019 VentSpcFuncData'!$L$6:$L$101,MATCH($B155,'For CSV - 2019 VentSpcFuncData'!$B$6:$B$101,0))</f>
        <v>67</v>
      </c>
      <c r="T155" s="46">
        <f>MATCH($A155,'For CSV - 2019 SpcFuncData'!$B$5:$B$88,0)</f>
        <v>23</v>
      </c>
      <c r="V155" t="str">
        <f t="shared" si="14"/>
        <v>2,              67,     "Misc - Sorting, packing, light assembly"</v>
      </c>
    </row>
    <row r="156" spans="1:22" x14ac:dyDescent="0.2">
      <c r="A156" s="50" t="s">
        <v>593</v>
      </c>
      <c r="B156" s="110" t="s">
        <v>796</v>
      </c>
      <c r="C156" s="62">
        <f>VLOOKUP($B156,'2019 Ventilation List SORT'!$A$6:$I$102,2)</f>
        <v>0.15</v>
      </c>
      <c r="D156" s="62">
        <f>VLOOKUP($B156,'2019 Ventilation List SORT'!$A$6:$I$102,3)</f>
        <v>0.15</v>
      </c>
      <c r="E156" s="67">
        <f>VLOOKUP($B156,'2019 Ventilation List SORT'!$A$6:$I$102,4)</f>
        <v>0</v>
      </c>
      <c r="F156" s="67">
        <f>VLOOKUP($B156,'2019 Ventilation List SORT'!$A$6:$I$102,5)</f>
        <v>0</v>
      </c>
      <c r="G156" s="62">
        <f>VLOOKUP($B156,'2019 Ventilation List SORT'!$A$6:$I$102,6)</f>
        <v>0</v>
      </c>
      <c r="H156" s="67">
        <f>VLOOKUP($B156,'2019 Ventilation List SORT'!$A$6:$I$102,7)</f>
        <v>2</v>
      </c>
      <c r="I156" s="62" t="str">
        <f>VLOOKUP($B156,'2019 Ventilation List SORT'!$A$6:$I$102,8)</f>
        <v/>
      </c>
      <c r="J156" s="103" t="str">
        <f>VLOOKUP($B156,'2019 Ventilation List SORT'!$A$6:$I$102,9)</f>
        <v>No</v>
      </c>
      <c r="K156" s="182">
        <f>INDEX('For CSV - 2019 SpcFuncData'!$D$5:$D$88,MATCH($A156,'For CSV - 2019 SpcFuncData'!$B$5:$B$88,0))*0.5</f>
        <v>5</v>
      </c>
      <c r="L156" s="182">
        <f>INDEX('For CSV - 2019 VentSpcFuncData'!$K$6:$K$101,MATCH($B156,'For CSV - 2019 VentSpcFuncData'!$B$6:$B$101,0))</f>
        <v>0</v>
      </c>
      <c r="M156" s="182">
        <f t="shared" si="15"/>
        <v>5</v>
      </c>
      <c r="N156" s="182">
        <f>INDEX('For CSV - 2019 VentSpcFuncData'!$J$6:$J$101,MATCH($B156,'For CSV - 2019 VentSpcFuncData'!$B$6:$B$101,0))</f>
        <v>15</v>
      </c>
      <c r="O156" s="182">
        <f t="shared" si="16"/>
        <v>15</v>
      </c>
      <c r="P156" s="184">
        <f t="shared" si="12"/>
        <v>7.4999999999999997E-2</v>
      </c>
      <c r="Q156" s="46" t="str">
        <f t="shared" si="13"/>
        <v>Healthcare Facility and Hospitals (Exam/Treatment Room),Misc - All others</v>
      </c>
      <c r="R156" s="46">
        <f>INDEX('For CSV - 2019 SpcFuncData'!$AL$5:$AL$89,MATCH($A156,'For CSV - 2019 SpcFuncData'!$B$5:$B$89,0))</f>
        <v>225</v>
      </c>
      <c r="S156" s="46">
        <f>INDEX('For CSV - 2019 VentSpcFuncData'!$L$6:$L$101,MATCH($B156,'For CSV - 2019 VentSpcFuncData'!$B$6:$B$101,0))</f>
        <v>58</v>
      </c>
      <c r="T156" s="46">
        <f>MATCH($A156,'For CSV - 2019 SpcFuncData'!$B$5:$B$88,0)</f>
        <v>24</v>
      </c>
      <c r="V156" t="str">
        <f t="shared" si="14"/>
        <v>1, Spc:SpcFunc,        225,  58  ;  Healthcare Facility and Hospitals (Exam/Treatment Room)</v>
      </c>
    </row>
    <row r="157" spans="1:22" x14ac:dyDescent="0.2">
      <c r="A157" s="50" t="s">
        <v>593</v>
      </c>
      <c r="B157" s="59" t="s">
        <v>796</v>
      </c>
      <c r="C157" s="62">
        <f>VLOOKUP($B157,'2019 Ventilation List SORT'!$A$6:$I$102,2)</f>
        <v>0.15</v>
      </c>
      <c r="D157" s="62">
        <f>VLOOKUP($B157,'2019 Ventilation List SORT'!$A$6:$I$102,3)</f>
        <v>0.15</v>
      </c>
      <c r="E157" s="67">
        <f>VLOOKUP($B157,'2019 Ventilation List SORT'!$A$6:$I$102,4)</f>
        <v>0</v>
      </c>
      <c r="F157" s="67">
        <f>VLOOKUP($B157,'2019 Ventilation List SORT'!$A$6:$I$102,5)</f>
        <v>0</v>
      </c>
      <c r="G157" s="62">
        <f>VLOOKUP($B157,'2019 Ventilation List SORT'!$A$6:$I$102,6)</f>
        <v>0</v>
      </c>
      <c r="H157" s="67">
        <f>VLOOKUP($B157,'2019 Ventilation List SORT'!$A$6:$I$102,7)</f>
        <v>2</v>
      </c>
      <c r="I157" s="62" t="str">
        <f>VLOOKUP($B157,'2019 Ventilation List SORT'!$A$6:$I$102,8)</f>
        <v/>
      </c>
      <c r="J157" s="103" t="str">
        <f>VLOOKUP($B157,'2019 Ventilation List SORT'!$A$6:$I$102,9)</f>
        <v>No</v>
      </c>
      <c r="K157" s="182">
        <f>INDEX('For CSV - 2019 SpcFuncData'!$D$5:$D$88,MATCH($A157,'For CSV - 2019 SpcFuncData'!$B$5:$B$88,0))*0.5</f>
        <v>5</v>
      </c>
      <c r="L157" s="182">
        <f>INDEX('For CSV - 2019 VentSpcFuncData'!$K$6:$K$101,MATCH($B157,'For CSV - 2019 VentSpcFuncData'!$B$6:$B$101,0))</f>
        <v>0</v>
      </c>
      <c r="M157" s="182">
        <f t="shared" si="15"/>
        <v>5</v>
      </c>
      <c r="N157" s="182">
        <f>INDEX('For CSV - 2019 VentSpcFuncData'!$J$6:$J$101,MATCH($B157,'For CSV - 2019 VentSpcFuncData'!$B$6:$B$101,0))</f>
        <v>15</v>
      </c>
      <c r="O157" s="182">
        <f t="shared" si="16"/>
        <v>15</v>
      </c>
      <c r="P157" s="184">
        <f t="shared" si="12"/>
        <v>7.4999999999999997E-2</v>
      </c>
      <c r="Q157" s="46" t="str">
        <f t="shared" si="13"/>
        <v>Healthcare Facility and Hospitals (Exam/Treatment Room),Misc - All others</v>
      </c>
      <c r="R157" s="46">
        <f>INDEX('For CSV - 2019 SpcFuncData'!$AL$5:$AL$89,MATCH($A157,'For CSV - 2019 SpcFuncData'!$B$5:$B$89,0))</f>
        <v>225</v>
      </c>
      <c r="S157" s="46">
        <f>INDEX('For CSV - 2019 VentSpcFuncData'!$L$6:$L$101,MATCH($B157,'For CSV - 2019 VentSpcFuncData'!$B$6:$B$101,0))</f>
        <v>58</v>
      </c>
      <c r="T157" s="46">
        <f>MATCH($A157,'For CSV - 2019 SpcFuncData'!$B$5:$B$88,0)</f>
        <v>24</v>
      </c>
      <c r="V157" t="str">
        <f t="shared" si="14"/>
        <v>2,              58,     "Misc - All others"</v>
      </c>
    </row>
    <row r="158" spans="1:22" x14ac:dyDescent="0.2">
      <c r="A158" s="50" t="s">
        <v>594</v>
      </c>
      <c r="B158" s="110" t="s">
        <v>796</v>
      </c>
      <c r="C158" s="62">
        <f>VLOOKUP($B158,'2019 Ventilation List SORT'!$A$6:$I$102,2)</f>
        <v>0.15</v>
      </c>
      <c r="D158" s="62">
        <f>VLOOKUP($B158,'2019 Ventilation List SORT'!$A$6:$I$102,3)</f>
        <v>0.15</v>
      </c>
      <c r="E158" s="67">
        <f>VLOOKUP($B158,'2019 Ventilation List SORT'!$A$6:$I$102,4)</f>
        <v>0</v>
      </c>
      <c r="F158" s="67">
        <f>VLOOKUP($B158,'2019 Ventilation List SORT'!$A$6:$I$102,5)</f>
        <v>0</v>
      </c>
      <c r="G158" s="62">
        <f>VLOOKUP($B158,'2019 Ventilation List SORT'!$A$6:$I$102,6)</f>
        <v>0</v>
      </c>
      <c r="H158" s="67">
        <f>VLOOKUP($B158,'2019 Ventilation List SORT'!$A$6:$I$102,7)</f>
        <v>2</v>
      </c>
      <c r="I158" s="62" t="str">
        <f>VLOOKUP($B158,'2019 Ventilation List SORT'!$A$6:$I$102,8)</f>
        <v/>
      </c>
      <c r="J158" s="103" t="str">
        <f>VLOOKUP($B158,'2019 Ventilation List SORT'!$A$6:$I$102,9)</f>
        <v>No</v>
      </c>
      <c r="K158" s="182">
        <f>INDEX('For CSV - 2019 SpcFuncData'!$D$5:$D$88,MATCH($A158,'For CSV - 2019 SpcFuncData'!$B$5:$B$88,0))*0.5</f>
        <v>5</v>
      </c>
      <c r="L158" s="182">
        <f>INDEX('For CSV - 2019 VentSpcFuncData'!$K$6:$K$101,MATCH($B158,'For CSV - 2019 VentSpcFuncData'!$B$6:$B$101,0))</f>
        <v>0</v>
      </c>
      <c r="M158" s="182">
        <f t="shared" si="15"/>
        <v>5</v>
      </c>
      <c r="N158" s="182">
        <f>INDEX('For CSV - 2019 VentSpcFuncData'!$J$6:$J$101,MATCH($B158,'For CSV - 2019 VentSpcFuncData'!$B$6:$B$101,0))</f>
        <v>15</v>
      </c>
      <c r="O158" s="182">
        <f t="shared" si="16"/>
        <v>15</v>
      </c>
      <c r="P158" s="184">
        <f t="shared" si="12"/>
        <v>7.4999999999999997E-2</v>
      </c>
      <c r="Q158" s="46" t="str">
        <f t="shared" si="13"/>
        <v>Healthcare Facility and Hospitals (Imaging Room),Misc - All others</v>
      </c>
      <c r="R158" s="46">
        <f>INDEX('For CSV - 2019 SpcFuncData'!$AL$5:$AL$89,MATCH($A158,'For CSV - 2019 SpcFuncData'!$B$5:$B$89,0))</f>
        <v>277</v>
      </c>
      <c r="S158" s="46">
        <f>INDEX('For CSV - 2019 VentSpcFuncData'!$L$6:$L$101,MATCH($B158,'For CSV - 2019 VentSpcFuncData'!$B$6:$B$101,0))</f>
        <v>58</v>
      </c>
      <c r="T158" s="46">
        <f>MATCH($A158,'For CSV - 2019 SpcFuncData'!$B$5:$B$88,0)</f>
        <v>25</v>
      </c>
      <c r="V158" t="str">
        <f t="shared" si="14"/>
        <v>1, Spc:SpcFunc,        277,  58  ;  Healthcare Facility and Hospitals (Imaging Room)</v>
      </c>
    </row>
    <row r="159" spans="1:22" x14ac:dyDescent="0.2">
      <c r="A159" s="50" t="s">
        <v>594</v>
      </c>
      <c r="B159" s="59" t="s">
        <v>796</v>
      </c>
      <c r="C159" s="62">
        <f>VLOOKUP($B159,'2019 Ventilation List SORT'!$A$6:$I$102,2)</f>
        <v>0.15</v>
      </c>
      <c r="D159" s="62">
        <f>VLOOKUP($B159,'2019 Ventilation List SORT'!$A$6:$I$102,3)</f>
        <v>0.15</v>
      </c>
      <c r="E159" s="67">
        <f>VLOOKUP($B159,'2019 Ventilation List SORT'!$A$6:$I$102,4)</f>
        <v>0</v>
      </c>
      <c r="F159" s="67">
        <f>VLOOKUP($B159,'2019 Ventilation List SORT'!$A$6:$I$102,5)</f>
        <v>0</v>
      </c>
      <c r="G159" s="62">
        <f>VLOOKUP($B159,'2019 Ventilation List SORT'!$A$6:$I$102,6)</f>
        <v>0</v>
      </c>
      <c r="H159" s="67">
        <f>VLOOKUP($B159,'2019 Ventilation List SORT'!$A$6:$I$102,7)</f>
        <v>2</v>
      </c>
      <c r="I159" s="62" t="str">
        <f>VLOOKUP($B159,'2019 Ventilation List SORT'!$A$6:$I$102,8)</f>
        <v/>
      </c>
      <c r="J159" s="103" t="str">
        <f>VLOOKUP($B159,'2019 Ventilation List SORT'!$A$6:$I$102,9)</f>
        <v>No</v>
      </c>
      <c r="K159" s="182">
        <f>INDEX('For CSV - 2019 SpcFuncData'!$D$5:$D$88,MATCH($A159,'For CSV - 2019 SpcFuncData'!$B$5:$B$88,0))*0.5</f>
        <v>5</v>
      </c>
      <c r="L159" s="182">
        <f>INDEX('For CSV - 2019 VentSpcFuncData'!$K$6:$K$101,MATCH($B159,'For CSV - 2019 VentSpcFuncData'!$B$6:$B$101,0))</f>
        <v>0</v>
      </c>
      <c r="M159" s="182">
        <f t="shared" si="15"/>
        <v>5</v>
      </c>
      <c r="N159" s="182">
        <f>INDEX('For CSV - 2019 VentSpcFuncData'!$J$6:$J$101,MATCH($B159,'For CSV - 2019 VentSpcFuncData'!$B$6:$B$101,0))</f>
        <v>15</v>
      </c>
      <c r="O159" s="182">
        <f t="shared" si="16"/>
        <v>15</v>
      </c>
      <c r="P159" s="184">
        <f t="shared" si="12"/>
        <v>7.4999999999999997E-2</v>
      </c>
      <c r="Q159" s="46" t="str">
        <f t="shared" si="13"/>
        <v>Healthcare Facility and Hospitals (Imaging Room),Misc - All others</v>
      </c>
      <c r="R159" s="46">
        <f>INDEX('For CSV - 2019 SpcFuncData'!$AL$5:$AL$89,MATCH($A159,'For CSV - 2019 SpcFuncData'!$B$5:$B$89,0))</f>
        <v>277</v>
      </c>
      <c r="S159" s="46">
        <f>INDEX('For CSV - 2019 VentSpcFuncData'!$L$6:$L$101,MATCH($B159,'For CSV - 2019 VentSpcFuncData'!$B$6:$B$101,0))</f>
        <v>58</v>
      </c>
      <c r="T159" s="46">
        <f>MATCH($A159,'For CSV - 2019 SpcFuncData'!$B$5:$B$88,0)</f>
        <v>25</v>
      </c>
      <c r="V159" t="str">
        <f t="shared" si="14"/>
        <v>2,              58,     "Misc - All others"</v>
      </c>
    </row>
    <row r="160" spans="1:22" x14ac:dyDescent="0.2">
      <c r="A160" s="50" t="s">
        <v>595</v>
      </c>
      <c r="B160" s="110" t="s">
        <v>796</v>
      </c>
      <c r="C160" s="62">
        <f>VLOOKUP($B160,'2019 Ventilation List SORT'!$A$6:$I$102,2)</f>
        <v>0.15</v>
      </c>
      <c r="D160" s="62">
        <f>VLOOKUP($B160,'2019 Ventilation List SORT'!$A$6:$I$102,3)</f>
        <v>0.15</v>
      </c>
      <c r="E160" s="67">
        <f>VLOOKUP($B160,'2019 Ventilation List SORT'!$A$6:$I$102,4)</f>
        <v>0</v>
      </c>
      <c r="F160" s="67">
        <f>VLOOKUP($B160,'2019 Ventilation List SORT'!$A$6:$I$102,5)</f>
        <v>0</v>
      </c>
      <c r="G160" s="62">
        <f>VLOOKUP($B160,'2019 Ventilation List SORT'!$A$6:$I$102,6)</f>
        <v>0</v>
      </c>
      <c r="H160" s="67">
        <f>VLOOKUP($B160,'2019 Ventilation List SORT'!$A$6:$I$102,7)</f>
        <v>2</v>
      </c>
      <c r="I160" s="62" t="str">
        <f>VLOOKUP($B160,'2019 Ventilation List SORT'!$A$6:$I$102,8)</f>
        <v/>
      </c>
      <c r="J160" s="103" t="str">
        <f>VLOOKUP($B160,'2019 Ventilation List SORT'!$A$6:$I$102,9)</f>
        <v>No</v>
      </c>
      <c r="K160" s="182">
        <f>INDEX('For CSV - 2019 SpcFuncData'!$D$5:$D$88,MATCH($A160,'For CSV - 2019 SpcFuncData'!$B$5:$B$88,0))*0.5</f>
        <v>5</v>
      </c>
      <c r="L160" s="182">
        <f>INDEX('For CSV - 2019 VentSpcFuncData'!$K$6:$K$101,MATCH($B160,'For CSV - 2019 VentSpcFuncData'!$B$6:$B$101,0))</f>
        <v>0</v>
      </c>
      <c r="M160" s="182">
        <f t="shared" si="15"/>
        <v>5</v>
      </c>
      <c r="N160" s="182">
        <f>INDEX('For CSV - 2019 VentSpcFuncData'!$J$6:$J$101,MATCH($B160,'For CSV - 2019 VentSpcFuncData'!$B$6:$B$101,0))</f>
        <v>15</v>
      </c>
      <c r="O160" s="182">
        <f t="shared" si="16"/>
        <v>15</v>
      </c>
      <c r="P160" s="184">
        <f t="shared" si="12"/>
        <v>7.4999999999999997E-2</v>
      </c>
      <c r="Q160" s="46" t="str">
        <f t="shared" si="13"/>
        <v>Healthcare Facility and Hospitals (Medical Supply Room),Misc - All others</v>
      </c>
      <c r="R160" s="46">
        <f>INDEX('For CSV - 2019 SpcFuncData'!$AL$5:$AL$89,MATCH($A160,'For CSV - 2019 SpcFuncData'!$B$5:$B$89,0))</f>
        <v>278</v>
      </c>
      <c r="S160" s="46">
        <f>INDEX('For CSV - 2019 VentSpcFuncData'!$L$6:$L$101,MATCH($B160,'For CSV - 2019 VentSpcFuncData'!$B$6:$B$101,0))</f>
        <v>58</v>
      </c>
      <c r="T160" s="46">
        <f>MATCH($A160,'For CSV - 2019 SpcFuncData'!$B$5:$B$88,0)</f>
        <v>26</v>
      </c>
      <c r="V160" t="str">
        <f t="shared" si="14"/>
        <v>1, Spc:SpcFunc,        278,  58  ;  Healthcare Facility and Hospitals (Medical Supply Room)</v>
      </c>
    </row>
    <row r="161" spans="1:22" x14ac:dyDescent="0.2">
      <c r="A161" s="50" t="s">
        <v>595</v>
      </c>
      <c r="B161" s="59" t="s">
        <v>796</v>
      </c>
      <c r="C161" s="62">
        <f>VLOOKUP($B161,'2019 Ventilation List SORT'!$A$6:$I$102,2)</f>
        <v>0.15</v>
      </c>
      <c r="D161" s="62">
        <f>VLOOKUP($B161,'2019 Ventilation List SORT'!$A$6:$I$102,3)</f>
        <v>0.15</v>
      </c>
      <c r="E161" s="67">
        <f>VLOOKUP($B161,'2019 Ventilation List SORT'!$A$6:$I$102,4)</f>
        <v>0</v>
      </c>
      <c r="F161" s="67">
        <f>VLOOKUP($B161,'2019 Ventilation List SORT'!$A$6:$I$102,5)</f>
        <v>0</v>
      </c>
      <c r="G161" s="62">
        <f>VLOOKUP($B161,'2019 Ventilation List SORT'!$A$6:$I$102,6)</f>
        <v>0</v>
      </c>
      <c r="H161" s="67">
        <f>VLOOKUP($B161,'2019 Ventilation List SORT'!$A$6:$I$102,7)</f>
        <v>2</v>
      </c>
      <c r="I161" s="62" t="str">
        <f>VLOOKUP($B161,'2019 Ventilation List SORT'!$A$6:$I$102,8)</f>
        <v/>
      </c>
      <c r="J161" s="103" t="str">
        <f>VLOOKUP($B161,'2019 Ventilation List SORT'!$A$6:$I$102,9)</f>
        <v>No</v>
      </c>
      <c r="K161" s="182">
        <f>INDEX('For CSV - 2019 SpcFuncData'!$D$5:$D$88,MATCH($A161,'For CSV - 2019 SpcFuncData'!$B$5:$B$88,0))*0.5</f>
        <v>5</v>
      </c>
      <c r="L161" s="182">
        <f>INDEX('For CSV - 2019 VentSpcFuncData'!$K$6:$K$101,MATCH($B161,'For CSV - 2019 VentSpcFuncData'!$B$6:$B$101,0))</f>
        <v>0</v>
      </c>
      <c r="M161" s="182">
        <f t="shared" si="15"/>
        <v>5</v>
      </c>
      <c r="N161" s="182">
        <f>INDEX('For CSV - 2019 VentSpcFuncData'!$J$6:$J$101,MATCH($B161,'For CSV - 2019 VentSpcFuncData'!$B$6:$B$101,0))</f>
        <v>15</v>
      </c>
      <c r="O161" s="182">
        <f t="shared" si="16"/>
        <v>15</v>
      </c>
      <c r="P161" s="184">
        <f t="shared" si="12"/>
        <v>7.4999999999999997E-2</v>
      </c>
      <c r="Q161" s="46" t="str">
        <f t="shared" si="13"/>
        <v>Healthcare Facility and Hospitals (Medical Supply Room),Misc - All others</v>
      </c>
      <c r="R161" s="46">
        <f>INDEX('For CSV - 2019 SpcFuncData'!$AL$5:$AL$89,MATCH($A161,'For CSV - 2019 SpcFuncData'!$B$5:$B$89,0))</f>
        <v>278</v>
      </c>
      <c r="S161" s="46">
        <f>INDEX('For CSV - 2019 VentSpcFuncData'!$L$6:$L$101,MATCH($B161,'For CSV - 2019 VentSpcFuncData'!$B$6:$B$101,0))</f>
        <v>58</v>
      </c>
      <c r="T161" s="46">
        <f>MATCH($A161,'For CSV - 2019 SpcFuncData'!$B$5:$B$88,0)</f>
        <v>26</v>
      </c>
      <c r="V161" t="str">
        <f t="shared" si="14"/>
        <v>2,              58,     "Misc - All others"</v>
      </c>
    </row>
    <row r="162" spans="1:22" x14ac:dyDescent="0.2">
      <c r="A162" s="50" t="s">
        <v>596</v>
      </c>
      <c r="B162" s="110" t="s">
        <v>796</v>
      </c>
      <c r="C162" s="62">
        <f>VLOOKUP($B162,'2019 Ventilation List SORT'!$A$6:$I$102,2)</f>
        <v>0.15</v>
      </c>
      <c r="D162" s="62">
        <f>VLOOKUP($B162,'2019 Ventilation List SORT'!$A$6:$I$102,3)</f>
        <v>0.15</v>
      </c>
      <c r="E162" s="67">
        <f>VLOOKUP($B162,'2019 Ventilation List SORT'!$A$6:$I$102,4)</f>
        <v>0</v>
      </c>
      <c r="F162" s="67">
        <f>VLOOKUP($B162,'2019 Ventilation List SORT'!$A$6:$I$102,5)</f>
        <v>0</v>
      </c>
      <c r="G162" s="62">
        <f>VLOOKUP($B162,'2019 Ventilation List SORT'!$A$6:$I$102,6)</f>
        <v>0</v>
      </c>
      <c r="H162" s="67">
        <f>VLOOKUP($B162,'2019 Ventilation List SORT'!$A$6:$I$102,7)</f>
        <v>2</v>
      </c>
      <c r="I162" s="62" t="str">
        <f>VLOOKUP($B162,'2019 Ventilation List SORT'!$A$6:$I$102,8)</f>
        <v/>
      </c>
      <c r="J162" s="103" t="str">
        <f>VLOOKUP($B162,'2019 Ventilation List SORT'!$A$6:$I$102,9)</f>
        <v>No</v>
      </c>
      <c r="K162" s="182">
        <f>INDEX('For CSV - 2019 SpcFuncData'!$D$5:$D$88,MATCH($A162,'For CSV - 2019 SpcFuncData'!$B$5:$B$88,0))*0.5</f>
        <v>5</v>
      </c>
      <c r="L162" s="182">
        <f>INDEX('For CSV - 2019 VentSpcFuncData'!$K$6:$K$101,MATCH($B162,'For CSV - 2019 VentSpcFuncData'!$B$6:$B$101,0))</f>
        <v>0</v>
      </c>
      <c r="M162" s="182">
        <f t="shared" si="15"/>
        <v>5</v>
      </c>
      <c r="N162" s="182">
        <f>INDEX('For CSV - 2019 VentSpcFuncData'!$J$6:$J$101,MATCH($B162,'For CSV - 2019 VentSpcFuncData'!$B$6:$B$101,0))</f>
        <v>15</v>
      </c>
      <c r="O162" s="182">
        <f t="shared" si="16"/>
        <v>15</v>
      </c>
      <c r="P162" s="184">
        <f t="shared" si="12"/>
        <v>7.4999999999999997E-2</v>
      </c>
      <c r="Q162" s="46" t="str">
        <f t="shared" si="13"/>
        <v>Healthcare Facility and Hospitals (Nursery),Misc - All others</v>
      </c>
      <c r="R162" s="46">
        <f>INDEX('For CSV - 2019 SpcFuncData'!$AL$5:$AL$89,MATCH($A162,'For CSV - 2019 SpcFuncData'!$B$5:$B$89,0))</f>
        <v>279</v>
      </c>
      <c r="S162" s="46">
        <f>INDEX('For CSV - 2019 VentSpcFuncData'!$L$6:$L$101,MATCH($B162,'For CSV - 2019 VentSpcFuncData'!$B$6:$B$101,0))</f>
        <v>58</v>
      </c>
      <c r="T162" s="46">
        <f>MATCH($A162,'For CSV - 2019 SpcFuncData'!$B$5:$B$88,0)</f>
        <v>27</v>
      </c>
      <c r="V162" t="str">
        <f t="shared" si="14"/>
        <v>1, Spc:SpcFunc,        279,  58  ;  Healthcare Facility and Hospitals (Nursery)</v>
      </c>
    </row>
    <row r="163" spans="1:22" x14ac:dyDescent="0.2">
      <c r="A163" s="50" t="s">
        <v>596</v>
      </c>
      <c r="B163" s="59" t="s">
        <v>796</v>
      </c>
      <c r="C163" s="62">
        <f>VLOOKUP($B163,'2019 Ventilation List SORT'!$A$6:$I$102,2)</f>
        <v>0.15</v>
      </c>
      <c r="D163" s="62">
        <f>VLOOKUP($B163,'2019 Ventilation List SORT'!$A$6:$I$102,3)</f>
        <v>0.15</v>
      </c>
      <c r="E163" s="67">
        <f>VLOOKUP($B163,'2019 Ventilation List SORT'!$A$6:$I$102,4)</f>
        <v>0</v>
      </c>
      <c r="F163" s="67">
        <f>VLOOKUP($B163,'2019 Ventilation List SORT'!$A$6:$I$102,5)</f>
        <v>0</v>
      </c>
      <c r="G163" s="62">
        <f>VLOOKUP($B163,'2019 Ventilation List SORT'!$A$6:$I$102,6)</f>
        <v>0</v>
      </c>
      <c r="H163" s="67">
        <f>VLOOKUP($B163,'2019 Ventilation List SORT'!$A$6:$I$102,7)</f>
        <v>2</v>
      </c>
      <c r="I163" s="62" t="str">
        <f>VLOOKUP($B163,'2019 Ventilation List SORT'!$A$6:$I$102,8)</f>
        <v/>
      </c>
      <c r="J163" s="103" t="str">
        <f>VLOOKUP($B163,'2019 Ventilation List SORT'!$A$6:$I$102,9)</f>
        <v>No</v>
      </c>
      <c r="K163" s="182">
        <f>INDEX('For CSV - 2019 SpcFuncData'!$D$5:$D$88,MATCH($A163,'For CSV - 2019 SpcFuncData'!$B$5:$B$88,0))*0.5</f>
        <v>5</v>
      </c>
      <c r="L163" s="182">
        <f>INDEX('For CSV - 2019 VentSpcFuncData'!$K$6:$K$101,MATCH($B163,'For CSV - 2019 VentSpcFuncData'!$B$6:$B$101,0))</f>
        <v>0</v>
      </c>
      <c r="M163" s="182">
        <f t="shared" si="15"/>
        <v>5</v>
      </c>
      <c r="N163" s="182">
        <f>INDEX('For CSV - 2019 VentSpcFuncData'!$J$6:$J$101,MATCH($B163,'For CSV - 2019 VentSpcFuncData'!$B$6:$B$101,0))</f>
        <v>15</v>
      </c>
      <c r="O163" s="182">
        <f t="shared" si="16"/>
        <v>15</v>
      </c>
      <c r="P163" s="184">
        <f t="shared" si="12"/>
        <v>7.4999999999999997E-2</v>
      </c>
      <c r="Q163" s="46" t="str">
        <f t="shared" si="13"/>
        <v>Healthcare Facility and Hospitals (Nursery),Misc - All others</v>
      </c>
      <c r="R163" s="46">
        <f>INDEX('For CSV - 2019 SpcFuncData'!$AL$5:$AL$89,MATCH($A163,'For CSV - 2019 SpcFuncData'!$B$5:$B$89,0))</f>
        <v>279</v>
      </c>
      <c r="S163" s="46">
        <f>INDEX('For CSV - 2019 VentSpcFuncData'!$L$6:$L$101,MATCH($B163,'For CSV - 2019 VentSpcFuncData'!$B$6:$B$101,0))</f>
        <v>58</v>
      </c>
      <c r="T163" s="46">
        <f>MATCH($A163,'For CSV - 2019 SpcFuncData'!$B$5:$B$88,0)</f>
        <v>27</v>
      </c>
      <c r="V163" t="str">
        <f t="shared" si="14"/>
        <v>2,              58,     "Misc - All others"</v>
      </c>
    </row>
    <row r="164" spans="1:22" x14ac:dyDescent="0.2">
      <c r="A164" s="50" t="s">
        <v>598</v>
      </c>
      <c r="B164" s="110" t="s">
        <v>796</v>
      </c>
      <c r="C164" s="62">
        <f>VLOOKUP($B164,'2019 Ventilation List SORT'!$A$6:$I$102,2)</f>
        <v>0.15</v>
      </c>
      <c r="D164" s="62">
        <f>VLOOKUP($B164,'2019 Ventilation List SORT'!$A$6:$I$102,3)</f>
        <v>0.15</v>
      </c>
      <c r="E164" s="67">
        <f>VLOOKUP($B164,'2019 Ventilation List SORT'!$A$6:$I$102,4)</f>
        <v>0</v>
      </c>
      <c r="F164" s="67">
        <f>VLOOKUP($B164,'2019 Ventilation List SORT'!$A$6:$I$102,5)</f>
        <v>0</v>
      </c>
      <c r="G164" s="62">
        <f>VLOOKUP($B164,'2019 Ventilation List SORT'!$A$6:$I$102,6)</f>
        <v>0</v>
      </c>
      <c r="H164" s="67">
        <f>VLOOKUP($B164,'2019 Ventilation List SORT'!$A$6:$I$102,7)</f>
        <v>2</v>
      </c>
      <c r="I164" s="62" t="str">
        <f>VLOOKUP($B164,'2019 Ventilation List SORT'!$A$6:$I$102,8)</f>
        <v/>
      </c>
      <c r="J164" s="103" t="str">
        <f>VLOOKUP($B164,'2019 Ventilation List SORT'!$A$6:$I$102,9)</f>
        <v>No</v>
      </c>
      <c r="K164" s="182">
        <f>INDEX('For CSV - 2019 SpcFuncData'!$D$5:$D$88,MATCH($A164,'For CSV - 2019 SpcFuncData'!$B$5:$B$88,0))*0.5</f>
        <v>5</v>
      </c>
      <c r="L164" s="182">
        <f>INDEX('For CSV - 2019 VentSpcFuncData'!$K$6:$K$101,MATCH($B164,'For CSV - 2019 VentSpcFuncData'!$B$6:$B$101,0))</f>
        <v>0</v>
      </c>
      <c r="M164" s="182">
        <f t="shared" si="15"/>
        <v>5</v>
      </c>
      <c r="N164" s="182">
        <f>INDEX('For CSV - 2019 VentSpcFuncData'!$J$6:$J$101,MATCH($B164,'For CSV - 2019 VentSpcFuncData'!$B$6:$B$101,0))</f>
        <v>15</v>
      </c>
      <c r="O164" s="182">
        <f t="shared" si="16"/>
        <v>15</v>
      </c>
      <c r="P164" s="184">
        <f t="shared" si="12"/>
        <v>7.4999999999999997E-2</v>
      </c>
      <c r="Q164" s="46" t="str">
        <f t="shared" si="13"/>
        <v>Healthcare Facility and Hospitals (Nurse's Station),Misc - All others</v>
      </c>
      <c r="R164" s="46">
        <f>INDEX('For CSV - 2019 SpcFuncData'!$AL$5:$AL$89,MATCH($A164,'For CSV - 2019 SpcFuncData'!$B$5:$B$89,0))</f>
        <v>280</v>
      </c>
      <c r="S164" s="46">
        <f>INDEX('For CSV - 2019 VentSpcFuncData'!$L$6:$L$101,MATCH($B164,'For CSV - 2019 VentSpcFuncData'!$B$6:$B$101,0))</f>
        <v>58</v>
      </c>
      <c r="T164" s="46">
        <f>MATCH($A164,'For CSV - 2019 SpcFuncData'!$B$5:$B$88,0)</f>
        <v>28</v>
      </c>
      <c r="V164" t="str">
        <f t="shared" si="14"/>
        <v>1, Spc:SpcFunc,        280,  58  ;  Healthcare Facility and Hospitals (Nurse's Station)</v>
      </c>
    </row>
    <row r="165" spans="1:22" x14ac:dyDescent="0.2">
      <c r="A165" s="50" t="s">
        <v>598</v>
      </c>
      <c r="B165" s="59" t="s">
        <v>796</v>
      </c>
      <c r="C165" s="62">
        <f>VLOOKUP($B165,'2019 Ventilation List SORT'!$A$6:$I$102,2)</f>
        <v>0.15</v>
      </c>
      <c r="D165" s="62">
        <f>VLOOKUP($B165,'2019 Ventilation List SORT'!$A$6:$I$102,3)</f>
        <v>0.15</v>
      </c>
      <c r="E165" s="67">
        <f>VLOOKUP($B165,'2019 Ventilation List SORT'!$A$6:$I$102,4)</f>
        <v>0</v>
      </c>
      <c r="F165" s="67">
        <f>VLOOKUP($B165,'2019 Ventilation List SORT'!$A$6:$I$102,5)</f>
        <v>0</v>
      </c>
      <c r="G165" s="62">
        <f>VLOOKUP($B165,'2019 Ventilation List SORT'!$A$6:$I$102,6)</f>
        <v>0</v>
      </c>
      <c r="H165" s="67">
        <f>VLOOKUP($B165,'2019 Ventilation List SORT'!$A$6:$I$102,7)</f>
        <v>2</v>
      </c>
      <c r="I165" s="62" t="str">
        <f>VLOOKUP($B165,'2019 Ventilation List SORT'!$A$6:$I$102,8)</f>
        <v/>
      </c>
      <c r="J165" s="103" t="str">
        <f>VLOOKUP($B165,'2019 Ventilation List SORT'!$A$6:$I$102,9)</f>
        <v>No</v>
      </c>
      <c r="K165" s="182">
        <f>INDEX('For CSV - 2019 SpcFuncData'!$D$5:$D$88,MATCH($A165,'For CSV - 2019 SpcFuncData'!$B$5:$B$88,0))*0.5</f>
        <v>5</v>
      </c>
      <c r="L165" s="182">
        <f>INDEX('For CSV - 2019 VentSpcFuncData'!$K$6:$K$101,MATCH($B165,'For CSV - 2019 VentSpcFuncData'!$B$6:$B$101,0))</f>
        <v>0</v>
      </c>
      <c r="M165" s="182">
        <f t="shared" si="15"/>
        <v>5</v>
      </c>
      <c r="N165" s="182">
        <f>INDEX('For CSV - 2019 VentSpcFuncData'!$J$6:$J$101,MATCH($B165,'For CSV - 2019 VentSpcFuncData'!$B$6:$B$101,0))</f>
        <v>15</v>
      </c>
      <c r="O165" s="182">
        <f t="shared" si="16"/>
        <v>15</v>
      </c>
      <c r="P165" s="184">
        <f t="shared" si="12"/>
        <v>7.4999999999999997E-2</v>
      </c>
      <c r="Q165" s="46" t="str">
        <f t="shared" si="13"/>
        <v>Healthcare Facility and Hospitals (Nurse's Station),Misc - All others</v>
      </c>
      <c r="R165" s="46">
        <f>INDEX('For CSV - 2019 SpcFuncData'!$AL$5:$AL$89,MATCH($A165,'For CSV - 2019 SpcFuncData'!$B$5:$B$89,0))</f>
        <v>280</v>
      </c>
      <c r="S165" s="46">
        <f>INDEX('For CSV - 2019 VentSpcFuncData'!$L$6:$L$101,MATCH($B165,'For CSV - 2019 VentSpcFuncData'!$B$6:$B$101,0))</f>
        <v>58</v>
      </c>
      <c r="T165" s="46">
        <f>MATCH($A165,'For CSV - 2019 SpcFuncData'!$B$5:$B$88,0)</f>
        <v>28</v>
      </c>
      <c r="V165" t="str">
        <f t="shared" si="14"/>
        <v>2,              58,     "Misc - All others"</v>
      </c>
    </row>
    <row r="166" spans="1:22" x14ac:dyDescent="0.2">
      <c r="A166" s="50" t="s">
        <v>594</v>
      </c>
      <c r="B166" s="110" t="s">
        <v>796</v>
      </c>
      <c r="C166" s="62">
        <f>VLOOKUP($B166,'2019 Ventilation List SORT'!$A$6:$I$102,2)</f>
        <v>0.15</v>
      </c>
      <c r="D166" s="62">
        <f>VLOOKUP($B166,'2019 Ventilation List SORT'!$A$6:$I$102,3)</f>
        <v>0.15</v>
      </c>
      <c r="E166" s="67">
        <f>VLOOKUP($B166,'2019 Ventilation List SORT'!$A$6:$I$102,4)</f>
        <v>0</v>
      </c>
      <c r="F166" s="67">
        <f>VLOOKUP($B166,'2019 Ventilation List SORT'!$A$6:$I$102,5)</f>
        <v>0</v>
      </c>
      <c r="G166" s="62">
        <f>VLOOKUP($B166,'2019 Ventilation List SORT'!$A$6:$I$102,6)</f>
        <v>0</v>
      </c>
      <c r="H166" s="67">
        <f>VLOOKUP($B166,'2019 Ventilation List SORT'!$A$6:$I$102,7)</f>
        <v>2</v>
      </c>
      <c r="I166" s="62" t="str">
        <f>VLOOKUP($B166,'2019 Ventilation List SORT'!$A$6:$I$102,8)</f>
        <v/>
      </c>
      <c r="J166" s="103" t="str">
        <f>VLOOKUP($B166,'2019 Ventilation List SORT'!$A$6:$I$102,9)</f>
        <v>No</v>
      </c>
      <c r="K166" s="182">
        <f>INDEX('For CSV - 2019 SpcFuncData'!$D$5:$D$88,MATCH($A166,'For CSV - 2019 SpcFuncData'!$B$5:$B$88,0))*0.5</f>
        <v>5</v>
      </c>
      <c r="L166" s="182">
        <f>INDEX('For CSV - 2019 VentSpcFuncData'!$K$6:$K$101,MATCH($B166,'For CSV - 2019 VentSpcFuncData'!$B$6:$B$101,0))</f>
        <v>0</v>
      </c>
      <c r="M166" s="182">
        <f t="shared" si="15"/>
        <v>5</v>
      </c>
      <c r="N166" s="182">
        <f>INDEX('For CSV - 2019 VentSpcFuncData'!$J$6:$J$101,MATCH($B166,'For CSV - 2019 VentSpcFuncData'!$B$6:$B$101,0))</f>
        <v>15</v>
      </c>
      <c r="O166" s="182">
        <f t="shared" si="16"/>
        <v>15</v>
      </c>
      <c r="P166" s="184">
        <f t="shared" si="12"/>
        <v>7.4999999999999997E-2</v>
      </c>
      <c r="Q166" s="46" t="str">
        <f t="shared" si="13"/>
        <v>Healthcare Facility and Hospitals (Imaging Room),Misc - All others</v>
      </c>
      <c r="R166" s="46">
        <f>INDEX('For CSV - 2019 SpcFuncData'!$AL$5:$AL$89,MATCH($A166,'For CSV - 2019 SpcFuncData'!$B$5:$B$89,0))</f>
        <v>277</v>
      </c>
      <c r="S166" s="46">
        <f>INDEX('For CSV - 2019 VentSpcFuncData'!$L$6:$L$101,MATCH($B166,'For CSV - 2019 VentSpcFuncData'!$B$6:$B$101,0))</f>
        <v>58</v>
      </c>
      <c r="T166" s="46">
        <f>MATCH($A166,'For CSV - 2019 SpcFuncData'!$B$5:$B$88,0)</f>
        <v>25</v>
      </c>
      <c r="V166" t="str">
        <f t="shared" si="14"/>
        <v>1, Spc:SpcFunc,        277,  58  ;  Healthcare Facility and Hospitals (Imaging Room)</v>
      </c>
    </row>
    <row r="167" spans="1:22" x14ac:dyDescent="0.2">
      <c r="A167" s="50" t="s">
        <v>594</v>
      </c>
      <c r="B167" s="59" t="s">
        <v>796</v>
      </c>
      <c r="C167" s="62">
        <f>VLOOKUP($B167,'2019 Ventilation List SORT'!$A$6:$I$102,2)</f>
        <v>0.15</v>
      </c>
      <c r="D167" s="62">
        <f>VLOOKUP($B167,'2019 Ventilation List SORT'!$A$6:$I$102,3)</f>
        <v>0.15</v>
      </c>
      <c r="E167" s="67">
        <f>VLOOKUP($B167,'2019 Ventilation List SORT'!$A$6:$I$102,4)</f>
        <v>0</v>
      </c>
      <c r="F167" s="67">
        <f>VLOOKUP($B167,'2019 Ventilation List SORT'!$A$6:$I$102,5)</f>
        <v>0</v>
      </c>
      <c r="G167" s="62">
        <f>VLOOKUP($B167,'2019 Ventilation List SORT'!$A$6:$I$102,6)</f>
        <v>0</v>
      </c>
      <c r="H167" s="67">
        <f>VLOOKUP($B167,'2019 Ventilation List SORT'!$A$6:$I$102,7)</f>
        <v>2</v>
      </c>
      <c r="I167" s="62" t="str">
        <f>VLOOKUP($B167,'2019 Ventilation List SORT'!$A$6:$I$102,8)</f>
        <v/>
      </c>
      <c r="J167" s="103" t="str">
        <f>VLOOKUP($B167,'2019 Ventilation List SORT'!$A$6:$I$102,9)</f>
        <v>No</v>
      </c>
      <c r="K167" s="182">
        <f>INDEX('For CSV - 2019 SpcFuncData'!$D$5:$D$88,MATCH($A167,'For CSV - 2019 SpcFuncData'!$B$5:$B$88,0))*0.5</f>
        <v>5</v>
      </c>
      <c r="L167" s="182">
        <f>INDEX('For CSV - 2019 VentSpcFuncData'!$K$6:$K$101,MATCH($B167,'For CSV - 2019 VentSpcFuncData'!$B$6:$B$101,0))</f>
        <v>0</v>
      </c>
      <c r="M167" s="182">
        <f t="shared" si="15"/>
        <v>5</v>
      </c>
      <c r="N167" s="182">
        <f>INDEX('For CSV - 2019 VentSpcFuncData'!$J$6:$J$101,MATCH($B167,'For CSV - 2019 VentSpcFuncData'!$B$6:$B$101,0))</f>
        <v>15</v>
      </c>
      <c r="O167" s="182">
        <f t="shared" si="16"/>
        <v>15</v>
      </c>
      <c r="P167" s="184">
        <f t="shared" si="12"/>
        <v>7.4999999999999997E-2</v>
      </c>
      <c r="Q167" s="46" t="str">
        <f t="shared" si="13"/>
        <v>Healthcare Facility and Hospitals (Imaging Room),Misc - All others</v>
      </c>
      <c r="R167" s="46">
        <f>INDEX('For CSV - 2019 SpcFuncData'!$AL$5:$AL$89,MATCH($A167,'For CSV - 2019 SpcFuncData'!$B$5:$B$89,0))</f>
        <v>277</v>
      </c>
      <c r="S167" s="46">
        <f>INDEX('For CSV - 2019 VentSpcFuncData'!$L$6:$L$101,MATCH($B167,'For CSV - 2019 VentSpcFuncData'!$B$6:$B$101,0))</f>
        <v>58</v>
      </c>
      <c r="T167" s="46">
        <f>MATCH($A167,'For CSV - 2019 SpcFuncData'!$B$5:$B$88,0)</f>
        <v>25</v>
      </c>
      <c r="V167" t="str">
        <f t="shared" si="14"/>
        <v>2,              58,     "Misc - All others"</v>
      </c>
    </row>
    <row r="168" spans="1:22" x14ac:dyDescent="0.2">
      <c r="A168" s="50" t="s">
        <v>599</v>
      </c>
      <c r="B168" s="110" t="s">
        <v>796</v>
      </c>
      <c r="C168" s="62">
        <f>VLOOKUP($B168,'2019 Ventilation List SORT'!$A$6:$I$102,2)</f>
        <v>0.15</v>
      </c>
      <c r="D168" s="62">
        <f>VLOOKUP($B168,'2019 Ventilation List SORT'!$A$6:$I$102,3)</f>
        <v>0.15</v>
      </c>
      <c r="E168" s="67">
        <f>VLOOKUP($B168,'2019 Ventilation List SORT'!$A$6:$I$102,4)</f>
        <v>0</v>
      </c>
      <c r="F168" s="67">
        <f>VLOOKUP($B168,'2019 Ventilation List SORT'!$A$6:$I$102,5)</f>
        <v>0</v>
      </c>
      <c r="G168" s="62">
        <f>VLOOKUP($B168,'2019 Ventilation List SORT'!$A$6:$I$102,6)</f>
        <v>0</v>
      </c>
      <c r="H168" s="67">
        <f>VLOOKUP($B168,'2019 Ventilation List SORT'!$A$6:$I$102,7)</f>
        <v>2</v>
      </c>
      <c r="I168" s="62" t="str">
        <f>VLOOKUP($B168,'2019 Ventilation List SORT'!$A$6:$I$102,8)</f>
        <v/>
      </c>
      <c r="J168" s="103" t="str">
        <f>VLOOKUP($B168,'2019 Ventilation List SORT'!$A$6:$I$102,9)</f>
        <v>No</v>
      </c>
      <c r="K168" s="182">
        <f>INDEX('For CSV - 2019 SpcFuncData'!$D$5:$D$88,MATCH($A168,'For CSV - 2019 SpcFuncData'!$B$5:$B$88,0))*0.5</f>
        <v>5</v>
      </c>
      <c r="L168" s="182">
        <f>INDEX('For CSV - 2019 VentSpcFuncData'!$K$6:$K$101,MATCH($B168,'For CSV - 2019 VentSpcFuncData'!$B$6:$B$101,0))</f>
        <v>0</v>
      </c>
      <c r="M168" s="182">
        <f t="shared" si="15"/>
        <v>5</v>
      </c>
      <c r="N168" s="182">
        <f>INDEX('For CSV - 2019 VentSpcFuncData'!$J$6:$J$101,MATCH($B168,'For CSV - 2019 VentSpcFuncData'!$B$6:$B$101,0))</f>
        <v>15</v>
      </c>
      <c r="O168" s="182">
        <f t="shared" si="16"/>
        <v>15</v>
      </c>
      <c r="P168" s="184">
        <f t="shared" si="12"/>
        <v>7.4999999999999997E-2</v>
      </c>
      <c r="Q168" s="46" t="str">
        <f t="shared" ref="Q168:Q176" si="17">_xlfn.CONCAT(A168,",",B168)</f>
        <v>Healthcare Facility and Hospitals (Operating Room),Misc - All others</v>
      </c>
      <c r="R168" s="46">
        <f>INDEX('For CSV - 2019 SpcFuncData'!$AL$5:$AL$89,MATCH($A168,'For CSV - 2019 SpcFuncData'!$B$5:$B$89,0))</f>
        <v>281</v>
      </c>
      <c r="S168" s="46">
        <f>INDEX('For CSV - 2019 VentSpcFuncData'!$L$6:$L$101,MATCH($B168,'For CSV - 2019 VentSpcFuncData'!$B$6:$B$101,0))</f>
        <v>58</v>
      </c>
      <c r="T168" s="46">
        <f>MATCH($A168,'For CSV - 2019 SpcFuncData'!$B$5:$B$88,0)</f>
        <v>29</v>
      </c>
      <c r="V168" t="str">
        <f t="shared" si="14"/>
        <v>1, Spc:SpcFunc,        281,  58  ;  Healthcare Facility and Hospitals (Operating Room)</v>
      </c>
    </row>
    <row r="169" spans="1:22" x14ac:dyDescent="0.2">
      <c r="A169" s="50" t="s">
        <v>599</v>
      </c>
      <c r="B169" s="59" t="s">
        <v>796</v>
      </c>
      <c r="C169" s="62">
        <f>VLOOKUP($B169,'2019 Ventilation List SORT'!$A$6:$I$102,2)</f>
        <v>0.15</v>
      </c>
      <c r="D169" s="62">
        <f>VLOOKUP($B169,'2019 Ventilation List SORT'!$A$6:$I$102,3)</f>
        <v>0.15</v>
      </c>
      <c r="E169" s="67">
        <f>VLOOKUP($B169,'2019 Ventilation List SORT'!$A$6:$I$102,4)</f>
        <v>0</v>
      </c>
      <c r="F169" s="67">
        <f>VLOOKUP($B169,'2019 Ventilation List SORT'!$A$6:$I$102,5)</f>
        <v>0</v>
      </c>
      <c r="G169" s="62">
        <f>VLOOKUP($B169,'2019 Ventilation List SORT'!$A$6:$I$102,6)</f>
        <v>0</v>
      </c>
      <c r="H169" s="67">
        <f>VLOOKUP($B169,'2019 Ventilation List SORT'!$A$6:$I$102,7)</f>
        <v>2</v>
      </c>
      <c r="I169" s="62" t="str">
        <f>VLOOKUP($B169,'2019 Ventilation List SORT'!$A$6:$I$102,8)</f>
        <v/>
      </c>
      <c r="J169" s="103" t="str">
        <f>VLOOKUP($B169,'2019 Ventilation List SORT'!$A$6:$I$102,9)</f>
        <v>No</v>
      </c>
      <c r="K169" s="182">
        <f>INDEX('For CSV - 2019 SpcFuncData'!$D$5:$D$88,MATCH($A169,'For CSV - 2019 SpcFuncData'!$B$5:$B$88,0))*0.5</f>
        <v>5</v>
      </c>
      <c r="L169" s="182">
        <f>INDEX('For CSV - 2019 VentSpcFuncData'!$K$6:$K$101,MATCH($B169,'For CSV - 2019 VentSpcFuncData'!$B$6:$B$101,0))</f>
        <v>0</v>
      </c>
      <c r="M169" s="182">
        <f t="shared" si="15"/>
        <v>5</v>
      </c>
      <c r="N169" s="182">
        <f>INDEX('For CSV - 2019 VentSpcFuncData'!$J$6:$J$101,MATCH($B169,'For CSV - 2019 VentSpcFuncData'!$B$6:$B$101,0))</f>
        <v>15</v>
      </c>
      <c r="O169" s="182">
        <f t="shared" si="16"/>
        <v>15</v>
      </c>
      <c r="P169" s="184">
        <f t="shared" si="12"/>
        <v>7.4999999999999997E-2</v>
      </c>
      <c r="Q169" s="46" t="str">
        <f t="shared" si="17"/>
        <v>Healthcare Facility and Hospitals (Operating Room),Misc - All others</v>
      </c>
      <c r="R169" s="46">
        <f>INDEX('For CSV - 2019 SpcFuncData'!$AL$5:$AL$89,MATCH($A169,'For CSV - 2019 SpcFuncData'!$B$5:$B$89,0))</f>
        <v>281</v>
      </c>
      <c r="S169" s="46">
        <f>INDEX('For CSV - 2019 VentSpcFuncData'!$L$6:$L$101,MATCH($B169,'For CSV - 2019 VentSpcFuncData'!$B$6:$B$101,0))</f>
        <v>58</v>
      </c>
      <c r="T169" s="46">
        <f>MATCH($A169,'For CSV - 2019 SpcFuncData'!$B$5:$B$88,0)</f>
        <v>29</v>
      </c>
      <c r="V169" t="str">
        <f t="shared" si="14"/>
        <v>2,              58,     "Misc - All others"</v>
      </c>
    </row>
    <row r="170" spans="1:22" x14ac:dyDescent="0.2">
      <c r="A170" s="50" t="s">
        <v>600</v>
      </c>
      <c r="B170" s="110" t="s">
        <v>796</v>
      </c>
      <c r="C170" s="62">
        <f>VLOOKUP($B170,'2019 Ventilation List SORT'!$A$6:$I$102,2)</f>
        <v>0.15</v>
      </c>
      <c r="D170" s="62">
        <f>VLOOKUP($B170,'2019 Ventilation List SORT'!$A$6:$I$102,3)</f>
        <v>0.15</v>
      </c>
      <c r="E170" s="67">
        <f>VLOOKUP($B170,'2019 Ventilation List SORT'!$A$6:$I$102,4)</f>
        <v>0</v>
      </c>
      <c r="F170" s="67">
        <f>VLOOKUP($B170,'2019 Ventilation List SORT'!$A$6:$I$102,5)</f>
        <v>0</v>
      </c>
      <c r="G170" s="62">
        <f>VLOOKUP($B170,'2019 Ventilation List SORT'!$A$6:$I$102,6)</f>
        <v>0</v>
      </c>
      <c r="H170" s="67">
        <f>VLOOKUP($B170,'2019 Ventilation List SORT'!$A$6:$I$102,7)</f>
        <v>2</v>
      </c>
      <c r="I170" s="62" t="str">
        <f>VLOOKUP($B170,'2019 Ventilation List SORT'!$A$6:$I$102,8)</f>
        <v/>
      </c>
      <c r="J170" s="103" t="str">
        <f>VLOOKUP($B170,'2019 Ventilation List SORT'!$A$6:$I$102,9)</f>
        <v>No</v>
      </c>
      <c r="K170" s="182">
        <f>INDEX('For CSV - 2019 SpcFuncData'!$D$5:$D$88,MATCH($A170,'For CSV - 2019 SpcFuncData'!$B$5:$B$88,0))*0.5</f>
        <v>5</v>
      </c>
      <c r="L170" s="182">
        <f>INDEX('For CSV - 2019 VentSpcFuncData'!$K$6:$K$101,MATCH($B170,'For CSV - 2019 VentSpcFuncData'!$B$6:$B$101,0))</f>
        <v>0</v>
      </c>
      <c r="M170" s="182">
        <f t="shared" si="15"/>
        <v>5</v>
      </c>
      <c r="N170" s="182">
        <f>INDEX('For CSV - 2019 VentSpcFuncData'!$J$6:$J$101,MATCH($B170,'For CSV - 2019 VentSpcFuncData'!$B$6:$B$101,0))</f>
        <v>15</v>
      </c>
      <c r="O170" s="182">
        <f t="shared" si="16"/>
        <v>15</v>
      </c>
      <c r="P170" s="184">
        <f t="shared" si="12"/>
        <v>7.4999999999999997E-2</v>
      </c>
      <c r="Q170" s="46" t="str">
        <f t="shared" si="17"/>
        <v>Healthcare Facility and Hospitals (Patient Room),Misc - All others</v>
      </c>
      <c r="R170" s="46">
        <f>INDEX('For CSV - 2019 SpcFuncData'!$AL$5:$AL$89,MATCH($A170,'For CSV - 2019 SpcFuncData'!$B$5:$B$89,0))</f>
        <v>282</v>
      </c>
      <c r="S170" s="46">
        <f>INDEX('For CSV - 2019 VentSpcFuncData'!$L$6:$L$101,MATCH($B170,'For CSV - 2019 VentSpcFuncData'!$B$6:$B$101,0))</f>
        <v>58</v>
      </c>
      <c r="T170" s="46">
        <f>MATCH($A170,'For CSV - 2019 SpcFuncData'!$B$5:$B$88,0)</f>
        <v>30</v>
      </c>
      <c r="V170" t="str">
        <f t="shared" si="14"/>
        <v>1, Spc:SpcFunc,        282,  58  ;  Healthcare Facility and Hospitals (Patient Room)</v>
      </c>
    </row>
    <row r="171" spans="1:22" x14ac:dyDescent="0.2">
      <c r="A171" s="50" t="s">
        <v>600</v>
      </c>
      <c r="B171" s="59" t="s">
        <v>796</v>
      </c>
      <c r="C171" s="62">
        <f>VLOOKUP($B171,'2019 Ventilation List SORT'!$A$6:$I$102,2)</f>
        <v>0.15</v>
      </c>
      <c r="D171" s="62">
        <f>VLOOKUP($B171,'2019 Ventilation List SORT'!$A$6:$I$102,3)</f>
        <v>0.15</v>
      </c>
      <c r="E171" s="67">
        <f>VLOOKUP($B171,'2019 Ventilation List SORT'!$A$6:$I$102,4)</f>
        <v>0</v>
      </c>
      <c r="F171" s="67">
        <f>VLOOKUP($B171,'2019 Ventilation List SORT'!$A$6:$I$102,5)</f>
        <v>0</v>
      </c>
      <c r="G171" s="62">
        <f>VLOOKUP($B171,'2019 Ventilation List SORT'!$A$6:$I$102,6)</f>
        <v>0</v>
      </c>
      <c r="H171" s="67">
        <f>VLOOKUP($B171,'2019 Ventilation List SORT'!$A$6:$I$102,7)</f>
        <v>2</v>
      </c>
      <c r="I171" s="62" t="str">
        <f>VLOOKUP($B171,'2019 Ventilation List SORT'!$A$6:$I$102,8)</f>
        <v/>
      </c>
      <c r="J171" s="103" t="str">
        <f>VLOOKUP($B171,'2019 Ventilation List SORT'!$A$6:$I$102,9)</f>
        <v>No</v>
      </c>
      <c r="K171" s="182">
        <f>INDEX('For CSV - 2019 SpcFuncData'!$D$5:$D$88,MATCH($A171,'For CSV - 2019 SpcFuncData'!$B$5:$B$88,0))*0.5</f>
        <v>5</v>
      </c>
      <c r="L171" s="182">
        <f>INDEX('For CSV - 2019 VentSpcFuncData'!$K$6:$K$101,MATCH($B171,'For CSV - 2019 VentSpcFuncData'!$B$6:$B$101,0))</f>
        <v>0</v>
      </c>
      <c r="M171" s="182">
        <f t="shared" si="15"/>
        <v>5</v>
      </c>
      <c r="N171" s="182">
        <f>INDEX('For CSV - 2019 VentSpcFuncData'!$J$6:$J$101,MATCH($B171,'For CSV - 2019 VentSpcFuncData'!$B$6:$B$101,0))</f>
        <v>15</v>
      </c>
      <c r="O171" s="182">
        <f t="shared" si="16"/>
        <v>15</v>
      </c>
      <c r="P171" s="184">
        <f t="shared" si="12"/>
        <v>7.4999999999999997E-2</v>
      </c>
      <c r="Q171" s="46" t="str">
        <f t="shared" si="17"/>
        <v>Healthcare Facility and Hospitals (Patient Room),Misc - All others</v>
      </c>
      <c r="R171" s="46">
        <f>INDEX('For CSV - 2019 SpcFuncData'!$AL$5:$AL$89,MATCH($A171,'For CSV - 2019 SpcFuncData'!$B$5:$B$89,0))</f>
        <v>282</v>
      </c>
      <c r="S171" s="46">
        <f>INDEX('For CSV - 2019 VentSpcFuncData'!$L$6:$L$101,MATCH($B171,'For CSV - 2019 VentSpcFuncData'!$B$6:$B$101,0))</f>
        <v>58</v>
      </c>
      <c r="T171" s="46">
        <f>MATCH($A171,'For CSV - 2019 SpcFuncData'!$B$5:$B$88,0)</f>
        <v>30</v>
      </c>
      <c r="V171" t="str">
        <f t="shared" si="14"/>
        <v>2,              58,     "Misc - All others"</v>
      </c>
    </row>
    <row r="172" spans="1:22" x14ac:dyDescent="0.2">
      <c r="A172" s="50" t="s">
        <v>601</v>
      </c>
      <c r="B172" s="110" t="s">
        <v>796</v>
      </c>
      <c r="C172" s="62">
        <f>VLOOKUP($B172,'2019 Ventilation List SORT'!$A$6:$I$102,2)</f>
        <v>0.15</v>
      </c>
      <c r="D172" s="62">
        <f>VLOOKUP($B172,'2019 Ventilation List SORT'!$A$6:$I$102,3)</f>
        <v>0.15</v>
      </c>
      <c r="E172" s="67">
        <f>VLOOKUP($B172,'2019 Ventilation List SORT'!$A$6:$I$102,4)</f>
        <v>0</v>
      </c>
      <c r="F172" s="67">
        <f>VLOOKUP($B172,'2019 Ventilation List SORT'!$A$6:$I$102,5)</f>
        <v>0</v>
      </c>
      <c r="G172" s="62">
        <f>VLOOKUP($B172,'2019 Ventilation List SORT'!$A$6:$I$102,6)</f>
        <v>0</v>
      </c>
      <c r="H172" s="67">
        <f>VLOOKUP($B172,'2019 Ventilation List SORT'!$A$6:$I$102,7)</f>
        <v>2</v>
      </c>
      <c r="I172" s="62" t="str">
        <f>VLOOKUP($B172,'2019 Ventilation List SORT'!$A$6:$I$102,8)</f>
        <v/>
      </c>
      <c r="J172" s="103" t="str">
        <f>VLOOKUP($B172,'2019 Ventilation List SORT'!$A$6:$I$102,9)</f>
        <v>No</v>
      </c>
      <c r="K172" s="182">
        <f>INDEX('For CSV - 2019 SpcFuncData'!$D$5:$D$88,MATCH($A172,'For CSV - 2019 SpcFuncData'!$B$5:$B$88,0))*0.5</f>
        <v>5</v>
      </c>
      <c r="L172" s="182">
        <f>INDEX('For CSV - 2019 VentSpcFuncData'!$K$6:$K$101,MATCH($B172,'For CSV - 2019 VentSpcFuncData'!$B$6:$B$101,0))</f>
        <v>0</v>
      </c>
      <c r="M172" s="182">
        <f t="shared" si="15"/>
        <v>5</v>
      </c>
      <c r="N172" s="182">
        <f>INDEX('For CSV - 2019 VentSpcFuncData'!$J$6:$J$101,MATCH($B172,'For CSV - 2019 VentSpcFuncData'!$B$6:$B$101,0))</f>
        <v>15</v>
      </c>
      <c r="O172" s="182">
        <f t="shared" si="16"/>
        <v>15</v>
      </c>
      <c r="P172" s="184">
        <f t="shared" si="12"/>
        <v>7.4999999999999997E-2</v>
      </c>
      <c r="Q172" s="46" t="str">
        <f t="shared" si="17"/>
        <v>Healthcare Facility and Hospitals (Physical Therapy Room),Misc - All others</v>
      </c>
      <c r="R172" s="46">
        <f>INDEX('For CSV - 2019 SpcFuncData'!$AL$5:$AL$89,MATCH($A172,'For CSV - 2019 SpcFuncData'!$B$5:$B$89,0))</f>
        <v>283</v>
      </c>
      <c r="S172" s="46">
        <f>INDEX('For CSV - 2019 VentSpcFuncData'!$L$6:$L$101,MATCH($B172,'For CSV - 2019 VentSpcFuncData'!$B$6:$B$101,0))</f>
        <v>58</v>
      </c>
      <c r="T172" s="46">
        <f>MATCH($A172,'For CSV - 2019 SpcFuncData'!$B$5:$B$88,0)</f>
        <v>31</v>
      </c>
      <c r="V172" t="str">
        <f t="shared" si="14"/>
        <v>1, Spc:SpcFunc,        283,  58  ;  Healthcare Facility and Hospitals (Physical Therapy Room)</v>
      </c>
    </row>
    <row r="173" spans="1:22" x14ac:dyDescent="0.2">
      <c r="A173" s="50" t="s">
        <v>601</v>
      </c>
      <c r="B173" s="59" t="s">
        <v>796</v>
      </c>
      <c r="C173" s="62">
        <f>VLOOKUP($B173,'2019 Ventilation List SORT'!$A$6:$I$102,2)</f>
        <v>0.15</v>
      </c>
      <c r="D173" s="62">
        <f>VLOOKUP($B173,'2019 Ventilation List SORT'!$A$6:$I$102,3)</f>
        <v>0.15</v>
      </c>
      <c r="E173" s="67">
        <f>VLOOKUP($B173,'2019 Ventilation List SORT'!$A$6:$I$102,4)</f>
        <v>0</v>
      </c>
      <c r="F173" s="67">
        <f>VLOOKUP($B173,'2019 Ventilation List SORT'!$A$6:$I$102,5)</f>
        <v>0</v>
      </c>
      <c r="G173" s="62">
        <f>VLOOKUP($B173,'2019 Ventilation List SORT'!$A$6:$I$102,6)</f>
        <v>0</v>
      </c>
      <c r="H173" s="67">
        <f>VLOOKUP($B173,'2019 Ventilation List SORT'!$A$6:$I$102,7)</f>
        <v>2</v>
      </c>
      <c r="I173" s="62" t="str">
        <f>VLOOKUP($B173,'2019 Ventilation List SORT'!$A$6:$I$102,8)</f>
        <v/>
      </c>
      <c r="J173" s="103" t="str">
        <f>VLOOKUP($B173,'2019 Ventilation List SORT'!$A$6:$I$102,9)</f>
        <v>No</v>
      </c>
      <c r="K173" s="182">
        <f>INDEX('For CSV - 2019 SpcFuncData'!$D$5:$D$88,MATCH($A173,'For CSV - 2019 SpcFuncData'!$B$5:$B$88,0))*0.5</f>
        <v>5</v>
      </c>
      <c r="L173" s="182">
        <f>INDEX('For CSV - 2019 VentSpcFuncData'!$K$6:$K$101,MATCH($B173,'For CSV - 2019 VentSpcFuncData'!$B$6:$B$101,0))</f>
        <v>0</v>
      </c>
      <c r="M173" s="182">
        <f t="shared" si="15"/>
        <v>5</v>
      </c>
      <c r="N173" s="182">
        <f>INDEX('For CSV - 2019 VentSpcFuncData'!$J$6:$J$101,MATCH($B173,'For CSV - 2019 VentSpcFuncData'!$B$6:$B$101,0))</f>
        <v>15</v>
      </c>
      <c r="O173" s="182">
        <f t="shared" si="16"/>
        <v>15</v>
      </c>
      <c r="P173" s="184">
        <f t="shared" si="12"/>
        <v>7.4999999999999997E-2</v>
      </c>
      <c r="Q173" s="46" t="str">
        <f t="shared" si="17"/>
        <v>Healthcare Facility and Hospitals (Physical Therapy Room),Misc - All others</v>
      </c>
      <c r="R173" s="46">
        <f>INDEX('For CSV - 2019 SpcFuncData'!$AL$5:$AL$89,MATCH($A173,'For CSV - 2019 SpcFuncData'!$B$5:$B$89,0))</f>
        <v>283</v>
      </c>
      <c r="S173" s="46">
        <f>INDEX('For CSV - 2019 VentSpcFuncData'!$L$6:$L$101,MATCH($B173,'For CSV - 2019 VentSpcFuncData'!$B$6:$B$101,0))</f>
        <v>58</v>
      </c>
      <c r="T173" s="46">
        <f>MATCH($A173,'For CSV - 2019 SpcFuncData'!$B$5:$B$88,0)</f>
        <v>31</v>
      </c>
      <c r="V173" t="str">
        <f t="shared" si="14"/>
        <v>2,              58,     "Misc - All others"</v>
      </c>
    </row>
    <row r="174" spans="1:22" x14ac:dyDescent="0.2">
      <c r="A174" s="50" t="s">
        <v>602</v>
      </c>
      <c r="B174" s="110" t="s">
        <v>796</v>
      </c>
      <c r="C174" s="62">
        <f>VLOOKUP($B174,'2019 Ventilation List SORT'!$A$6:$I$102,2)</f>
        <v>0.15</v>
      </c>
      <c r="D174" s="62">
        <f>VLOOKUP($B174,'2019 Ventilation List SORT'!$A$6:$I$102,3)</f>
        <v>0.15</v>
      </c>
      <c r="E174" s="67">
        <f>VLOOKUP($B174,'2019 Ventilation List SORT'!$A$6:$I$102,4)</f>
        <v>0</v>
      </c>
      <c r="F174" s="67">
        <f>VLOOKUP($B174,'2019 Ventilation List SORT'!$A$6:$I$102,5)</f>
        <v>0</v>
      </c>
      <c r="G174" s="62">
        <f>VLOOKUP($B174,'2019 Ventilation List SORT'!$A$6:$I$102,6)</f>
        <v>0</v>
      </c>
      <c r="H174" s="67">
        <f>VLOOKUP($B174,'2019 Ventilation List SORT'!$A$6:$I$102,7)</f>
        <v>2</v>
      </c>
      <c r="I174" s="62" t="str">
        <f>VLOOKUP($B174,'2019 Ventilation List SORT'!$A$6:$I$102,8)</f>
        <v/>
      </c>
      <c r="J174" s="103" t="str">
        <f>VLOOKUP($B174,'2019 Ventilation List SORT'!$A$6:$I$102,9)</f>
        <v>No</v>
      </c>
      <c r="K174" s="182">
        <f>INDEX('For CSV - 2019 SpcFuncData'!$D$5:$D$88,MATCH($A174,'For CSV - 2019 SpcFuncData'!$B$5:$B$88,0))*0.5</f>
        <v>5</v>
      </c>
      <c r="L174" s="182">
        <f>INDEX('For CSV - 2019 VentSpcFuncData'!$K$6:$K$101,MATCH($B174,'For CSV - 2019 VentSpcFuncData'!$B$6:$B$101,0))</f>
        <v>0</v>
      </c>
      <c r="M174" s="182">
        <f t="shared" si="15"/>
        <v>5</v>
      </c>
      <c r="N174" s="182">
        <f>INDEX('For CSV - 2019 VentSpcFuncData'!$J$6:$J$101,MATCH($B174,'For CSV - 2019 VentSpcFuncData'!$B$6:$B$101,0))</f>
        <v>15</v>
      </c>
      <c r="O174" s="182">
        <f t="shared" si="16"/>
        <v>15</v>
      </c>
      <c r="P174" s="184">
        <f t="shared" si="12"/>
        <v>7.4999999999999997E-2</v>
      </c>
      <c r="Q174" s="46" t="str">
        <f t="shared" si="17"/>
        <v>Healthcare Facility and Hospitals (Recovery Room),Misc - All others</v>
      </c>
      <c r="R174" s="46">
        <f>INDEX('For CSV - 2019 SpcFuncData'!$AL$5:$AL$89,MATCH($A174,'For CSV - 2019 SpcFuncData'!$B$5:$B$89,0))</f>
        <v>284</v>
      </c>
      <c r="S174" s="46">
        <f>INDEX('For CSV - 2019 VentSpcFuncData'!$L$6:$L$101,MATCH($B174,'For CSV - 2019 VentSpcFuncData'!$B$6:$B$101,0))</f>
        <v>58</v>
      </c>
      <c r="T174" s="46">
        <f>MATCH($A174,'For CSV - 2019 SpcFuncData'!$B$5:$B$88,0)</f>
        <v>32</v>
      </c>
      <c r="V174" t="str">
        <f t="shared" si="14"/>
        <v>1, Spc:SpcFunc,        284,  58  ;  Healthcare Facility and Hospitals (Recovery Room)</v>
      </c>
    </row>
    <row r="175" spans="1:22" x14ac:dyDescent="0.2">
      <c r="A175" s="50" t="s">
        <v>602</v>
      </c>
      <c r="B175" s="59" t="s">
        <v>796</v>
      </c>
      <c r="C175" s="62">
        <f>VLOOKUP($B175,'2019 Ventilation List SORT'!$A$6:$I$102,2)</f>
        <v>0.15</v>
      </c>
      <c r="D175" s="62">
        <f>VLOOKUP($B175,'2019 Ventilation List SORT'!$A$6:$I$102,3)</f>
        <v>0.15</v>
      </c>
      <c r="E175" s="67">
        <f>VLOOKUP($B175,'2019 Ventilation List SORT'!$A$6:$I$102,4)</f>
        <v>0</v>
      </c>
      <c r="F175" s="67">
        <f>VLOOKUP($B175,'2019 Ventilation List SORT'!$A$6:$I$102,5)</f>
        <v>0</v>
      </c>
      <c r="G175" s="62">
        <f>VLOOKUP($B175,'2019 Ventilation List SORT'!$A$6:$I$102,6)</f>
        <v>0</v>
      </c>
      <c r="H175" s="67">
        <f>VLOOKUP($B175,'2019 Ventilation List SORT'!$A$6:$I$102,7)</f>
        <v>2</v>
      </c>
      <c r="I175" s="62" t="str">
        <f>VLOOKUP($B175,'2019 Ventilation List SORT'!$A$6:$I$102,8)</f>
        <v/>
      </c>
      <c r="J175" s="103" t="str">
        <f>VLOOKUP($B175,'2019 Ventilation List SORT'!$A$6:$I$102,9)</f>
        <v>No</v>
      </c>
      <c r="K175" s="182">
        <f>INDEX('For CSV - 2019 SpcFuncData'!$D$5:$D$88,MATCH($A175,'For CSV - 2019 SpcFuncData'!$B$5:$B$88,0))*0.5</f>
        <v>5</v>
      </c>
      <c r="L175" s="182">
        <f>INDEX('For CSV - 2019 VentSpcFuncData'!$K$6:$K$101,MATCH($B175,'For CSV - 2019 VentSpcFuncData'!$B$6:$B$101,0))</f>
        <v>0</v>
      </c>
      <c r="M175" s="182">
        <f t="shared" si="15"/>
        <v>5</v>
      </c>
      <c r="N175" s="182">
        <f>INDEX('For CSV - 2019 VentSpcFuncData'!$J$6:$J$101,MATCH($B175,'For CSV - 2019 VentSpcFuncData'!$B$6:$B$101,0))</f>
        <v>15</v>
      </c>
      <c r="O175" s="182">
        <f t="shared" si="16"/>
        <v>15</v>
      </c>
      <c r="P175" s="184">
        <f t="shared" si="12"/>
        <v>7.4999999999999997E-2</v>
      </c>
      <c r="Q175" s="46" t="str">
        <f t="shared" si="17"/>
        <v>Healthcare Facility and Hospitals (Recovery Room),Misc - All others</v>
      </c>
      <c r="R175" s="46">
        <f>INDEX('For CSV - 2019 SpcFuncData'!$AL$5:$AL$89,MATCH($A175,'For CSV - 2019 SpcFuncData'!$B$5:$B$89,0))</f>
        <v>284</v>
      </c>
      <c r="S175" s="46">
        <f>INDEX('For CSV - 2019 VentSpcFuncData'!$L$6:$L$101,MATCH($B175,'For CSV - 2019 VentSpcFuncData'!$B$6:$B$101,0))</f>
        <v>58</v>
      </c>
      <c r="T175" s="46">
        <f>MATCH($A175,'For CSV - 2019 SpcFuncData'!$B$5:$B$88,0)</f>
        <v>32</v>
      </c>
      <c r="V175" t="str">
        <f t="shared" si="14"/>
        <v>2,              58,     "Misc - All others"</v>
      </c>
    </row>
    <row r="176" spans="1:22" x14ac:dyDescent="0.2">
      <c r="A176" s="46" t="s">
        <v>637</v>
      </c>
      <c r="B176" s="126" t="s">
        <v>131</v>
      </c>
      <c r="C176" s="62">
        <f>VLOOKUP($B176,'2019 Ventilation List SORT'!$A$6:$I$102,2)</f>
        <v>0.15</v>
      </c>
      <c r="D176" s="62">
        <f>VLOOKUP($B176,'2019 Ventilation List SORT'!$A$6:$I$102,3)</f>
        <v>0.15</v>
      </c>
      <c r="E176" s="67">
        <f>VLOOKUP($B176,'2019 Ventilation List SORT'!$A$6:$I$102,4)</f>
        <v>0</v>
      </c>
      <c r="F176" s="67">
        <f>VLOOKUP($B176,'2019 Ventilation List SORT'!$A$6:$I$102,5)</f>
        <v>0</v>
      </c>
      <c r="G176" s="62">
        <f>VLOOKUP($B176,'2019 Ventilation List SORT'!$A$6:$I$102,6)</f>
        <v>0</v>
      </c>
      <c r="H176" s="67">
        <f>VLOOKUP($B176,'2019 Ventilation List SORT'!$A$6:$I$102,7)</f>
        <v>2</v>
      </c>
      <c r="I176" s="62" t="str">
        <f>VLOOKUP($B176,'2019 Ventilation List SORT'!$A$6:$I$102,8)</f>
        <v>B</v>
      </c>
      <c r="J176" s="103" t="str">
        <f>VLOOKUP($B176,'2019 Ventilation List SORT'!$A$6:$I$102,9)</f>
        <v>No</v>
      </c>
      <c r="K176" s="182">
        <f>INDEX('For CSV - 2019 SpcFuncData'!$D$5:$D$88,MATCH($A176,'For CSV - 2019 SpcFuncData'!$B$5:$B$88,0))*0.5</f>
        <v>2.5</v>
      </c>
      <c r="L176" s="182">
        <f>INDEX('For CSV - 2019 VentSpcFuncData'!$K$6:$K$101,MATCH($B176,'For CSV - 2019 VentSpcFuncData'!$B$6:$B$101,0))</f>
        <v>0</v>
      </c>
      <c r="M176" s="182">
        <f t="shared" si="15"/>
        <v>2.5</v>
      </c>
      <c r="N176" s="182">
        <f>INDEX('For CSV - 2019 VentSpcFuncData'!$J$6:$J$101,MATCH($B176,'For CSV - 2019 VentSpcFuncData'!$B$6:$B$101,0))</f>
        <v>0</v>
      </c>
      <c r="O176" s="182">
        <f t="shared" si="16"/>
        <v>0</v>
      </c>
      <c r="P176" s="184">
        <f t="shared" si="12"/>
        <v>0</v>
      </c>
      <c r="Q176" s="46" t="str">
        <f t="shared" si="17"/>
        <v>High-Rise Residential Living Spaces,NA</v>
      </c>
      <c r="R176" s="46">
        <f>INDEX('For CSV - 2019 SpcFuncData'!$AL$5:$AL$89,MATCH($A176,'For CSV - 2019 SpcFuncData'!$B$5:$B$89,0))</f>
        <v>226</v>
      </c>
      <c r="S176" s="46">
        <f>INDEX('For CSV - 2019 VentSpcFuncData'!$L$6:$L$101,MATCH($B176,'For CSV - 2019 VentSpcFuncData'!$B$6:$B$101,0))</f>
        <v>96</v>
      </c>
      <c r="T176" s="46">
        <f>MATCH($A176,'For CSV - 2019 SpcFuncData'!$B$5:$B$88,0)</f>
        <v>33</v>
      </c>
      <c r="V176" t="str">
        <f t="shared" si="14"/>
        <v>1, Spc:SpcFunc,        226,  96  ;  High-Rise Residential Living Spaces</v>
      </c>
    </row>
    <row r="177" spans="1:22" x14ac:dyDescent="0.2">
      <c r="A177" s="46" t="s">
        <v>637</v>
      </c>
      <c r="B177" s="126" t="s">
        <v>131</v>
      </c>
      <c r="C177" s="62">
        <f>VLOOKUP($B177,'2019 Ventilation List SORT'!$A$6:$I$102,2)</f>
        <v>0.15</v>
      </c>
      <c r="D177" s="62">
        <f>VLOOKUP($B177,'2019 Ventilation List SORT'!$A$6:$I$102,3)</f>
        <v>0.15</v>
      </c>
      <c r="E177" s="67">
        <f>VLOOKUP($B177,'2019 Ventilation List SORT'!$A$6:$I$102,4)</f>
        <v>0</v>
      </c>
      <c r="F177" s="67">
        <f>VLOOKUP($B177,'2019 Ventilation List SORT'!$A$6:$I$102,5)</f>
        <v>0</v>
      </c>
      <c r="G177" s="62">
        <f>VLOOKUP($B177,'2019 Ventilation List SORT'!$A$6:$I$102,6)</f>
        <v>0</v>
      </c>
      <c r="H177" s="67">
        <f>VLOOKUP($B177,'2019 Ventilation List SORT'!$A$6:$I$102,7)</f>
        <v>2</v>
      </c>
      <c r="I177" s="62" t="str">
        <f>VLOOKUP($B177,'2019 Ventilation List SORT'!$A$6:$I$102,8)</f>
        <v>B</v>
      </c>
      <c r="J177" s="103" t="str">
        <f>VLOOKUP($B177,'2019 Ventilation List SORT'!$A$6:$I$102,9)</f>
        <v>No</v>
      </c>
      <c r="K177" s="182">
        <f>INDEX('For CSV - 2019 SpcFuncData'!$D$5:$D$88,MATCH($A177,'For CSV - 2019 SpcFuncData'!$B$5:$B$88,0))*0.5</f>
        <v>2.5</v>
      </c>
      <c r="L177" s="182">
        <f>INDEX('For CSV - 2019 VentSpcFuncData'!$K$6:$K$101,MATCH($B177,'For CSV - 2019 VentSpcFuncData'!$B$6:$B$101,0))</f>
        <v>0</v>
      </c>
      <c r="M177" s="182">
        <f t="shared" si="15"/>
        <v>2.5</v>
      </c>
      <c r="N177" s="182">
        <f>INDEX('For CSV - 2019 VentSpcFuncData'!$J$6:$J$101,MATCH($B177,'For CSV - 2019 VentSpcFuncData'!$B$6:$B$101,0))</f>
        <v>0</v>
      </c>
      <c r="O177" s="182">
        <f t="shared" si="16"/>
        <v>0</v>
      </c>
      <c r="P177" s="184">
        <f t="shared" si="12"/>
        <v>0</v>
      </c>
      <c r="Q177" s="46" t="s">
        <v>992</v>
      </c>
      <c r="R177" s="46">
        <v>226</v>
      </c>
      <c r="S177" s="46">
        <f>INDEX('For CSV - 2019 VentSpcFuncData'!$L$6:$L$101,MATCH($B177,'For CSV - 2019 VentSpcFuncData'!$B$6:$B$101,0))</f>
        <v>96</v>
      </c>
      <c r="T177" s="46">
        <f>MATCH($A177,'For CSV - 2019 SpcFuncData'!$B$5:$B$88,0)</f>
        <v>33</v>
      </c>
      <c r="V177" t="str">
        <f t="shared" si="14"/>
        <v>2,              96,     "NA"</v>
      </c>
    </row>
    <row r="178" spans="1:22" x14ac:dyDescent="0.2">
      <c r="A178" s="46" t="s">
        <v>469</v>
      </c>
      <c r="B178" s="126" t="s">
        <v>950</v>
      </c>
      <c r="C178" s="62">
        <f>VLOOKUP($B178,'2019 Ventilation List SORT'!$A$6:$I$102,2)</f>
        <v>0.5</v>
      </c>
      <c r="D178" s="62">
        <f>VLOOKUP($B178,'2019 Ventilation List SORT'!$A$6:$I$102,3)</f>
        <v>0.5</v>
      </c>
      <c r="E178" s="67">
        <f>VLOOKUP($B178,'2019 Ventilation List SORT'!$A$6:$I$102,4)</f>
        <v>0</v>
      </c>
      <c r="F178" s="67">
        <f>VLOOKUP($B178,'2019 Ventilation List SORT'!$A$6:$I$102,5)</f>
        <v>0</v>
      </c>
      <c r="G178" s="62">
        <f>VLOOKUP($B178,'2019 Ventilation List SORT'!$A$6:$I$102,6)</f>
        <v>0</v>
      </c>
      <c r="H178" s="67">
        <f>VLOOKUP($B178,'2019 Ventilation List SORT'!$A$6:$I$102,7)</f>
        <v>1</v>
      </c>
      <c r="I178" s="62" t="str">
        <f>VLOOKUP($B178,'2019 Ventilation List SORT'!$A$6:$I$102,8)</f>
        <v>F</v>
      </c>
      <c r="J178" s="103" t="str">
        <f>VLOOKUP($B178,'2019 Ventilation List SORT'!$A$6:$I$102,9)</f>
        <v>No</v>
      </c>
      <c r="K178" s="182">
        <f>INDEX('For CSV - 2019 SpcFuncData'!$D$5:$D$88,MATCH($A178,'For CSV - 2019 SpcFuncData'!$B$5:$B$88,0))*0.5</f>
        <v>71.430000000000007</v>
      </c>
      <c r="L178" s="182">
        <f>INDEX('For CSV - 2019 VentSpcFuncData'!$K$6:$K$101,MATCH($B178,'For CSV - 2019 VentSpcFuncData'!$B$6:$B$101,0))</f>
        <v>33.333333333333336</v>
      </c>
      <c r="M178" s="182">
        <f t="shared" si="15"/>
        <v>33.333333333333336</v>
      </c>
      <c r="N178" s="182">
        <f>INDEX('For CSV - 2019 VentSpcFuncData'!$J$6:$J$101,MATCH($B178,'For CSV - 2019 VentSpcFuncData'!$B$6:$B$101,0))</f>
        <v>15</v>
      </c>
      <c r="O178" s="182">
        <f t="shared" si="16"/>
        <v>6.9998600027999442</v>
      </c>
      <c r="P178" s="184">
        <f t="shared" si="12"/>
        <v>0.50000000000000011</v>
      </c>
      <c r="Q178" s="46" t="str">
        <f t="shared" ref="Q178:Q209" si="18">_xlfn.CONCAT(A178,",",B178)</f>
        <v>Hotel Function Area,Lodging - Multipurpose assembly</v>
      </c>
      <c r="R178" s="46">
        <f>INDEX('For CSV - 2019 SpcFuncData'!$AL$5:$AL$89,MATCH($A178,'For CSV - 2019 SpcFuncData'!$B$5:$B$89,0))</f>
        <v>227</v>
      </c>
      <c r="S178" s="46">
        <f>INDEX('For CSV - 2019 VentSpcFuncData'!$L$6:$L$101,MATCH($B178,'For CSV - 2019 VentSpcFuncData'!$B$6:$B$101,0))</f>
        <v>57</v>
      </c>
      <c r="T178" s="46">
        <f>MATCH($A178,'For CSV - 2019 SpcFuncData'!$B$5:$B$88,0)</f>
        <v>34</v>
      </c>
      <c r="V178" t="str">
        <f t="shared" si="14"/>
        <v>1, Spc:SpcFunc,        227,  57  ;  Hotel Function Area</v>
      </c>
    </row>
    <row r="179" spans="1:22" x14ac:dyDescent="0.2">
      <c r="A179" s="46" t="s">
        <v>469</v>
      </c>
      <c r="B179" s="59" t="s">
        <v>773</v>
      </c>
      <c r="C179" s="62">
        <f>VLOOKUP($B179,'2019 Ventilation List SORT'!$A$6:$I$102,2)</f>
        <v>0.5</v>
      </c>
      <c r="D179" s="62">
        <f>VLOOKUP($B179,'2019 Ventilation List SORT'!$A$6:$I$102,3)</f>
        <v>0.15</v>
      </c>
      <c r="E179" s="67">
        <f>VLOOKUP($B179,'2019 Ventilation List SORT'!$A$6:$I$102,4)</f>
        <v>0</v>
      </c>
      <c r="F179" s="67">
        <f>VLOOKUP($B179,'2019 Ventilation List SORT'!$A$6:$I$102,5)</f>
        <v>0</v>
      </c>
      <c r="G179" s="62">
        <f>VLOOKUP($B179,'2019 Ventilation List SORT'!$A$6:$I$102,6)</f>
        <v>0</v>
      </c>
      <c r="H179" s="67">
        <f>VLOOKUP($B179,'2019 Ventilation List SORT'!$A$6:$I$102,7)</f>
        <v>1</v>
      </c>
      <c r="I179" s="62" t="str">
        <f>VLOOKUP($B179,'2019 Ventilation List SORT'!$A$6:$I$102,8)</f>
        <v>F</v>
      </c>
      <c r="J179" s="103" t="str">
        <f>VLOOKUP($B179,'2019 Ventilation List SORT'!$A$6:$I$102,9)</f>
        <v>No</v>
      </c>
      <c r="K179" s="182">
        <f>INDEX('For CSV - 2019 SpcFuncData'!$D$5:$D$88,MATCH($A179,'For CSV - 2019 SpcFuncData'!$B$5:$B$88,0))*0.5</f>
        <v>71.430000000000007</v>
      </c>
      <c r="L179" s="182">
        <f>INDEX('For CSV - 2019 VentSpcFuncData'!$K$6:$K$101,MATCH($B179,'For CSV - 2019 VentSpcFuncData'!$B$6:$B$101,0))</f>
        <v>33.333333333333336</v>
      </c>
      <c r="M179" s="182">
        <f t="shared" si="15"/>
        <v>33.333333333333336</v>
      </c>
      <c r="N179" s="182">
        <f>INDEX('For CSV - 2019 VentSpcFuncData'!$J$6:$J$101,MATCH($B179,'For CSV - 2019 VentSpcFuncData'!$B$6:$B$101,0))</f>
        <v>15</v>
      </c>
      <c r="O179" s="182">
        <f t="shared" si="16"/>
        <v>6.9998600027999442</v>
      </c>
      <c r="P179" s="184">
        <f t="shared" si="12"/>
        <v>0.50000000000000011</v>
      </c>
      <c r="Q179" s="46" t="str">
        <f t="shared" si="18"/>
        <v>Hotel Function Area,General - Conference/meeting</v>
      </c>
      <c r="R179" s="46">
        <f>INDEX('For CSV - 2019 SpcFuncData'!$AL$5:$AL$89,MATCH($A179,'For CSV - 2019 SpcFuncData'!$B$5:$B$89,0))</f>
        <v>227</v>
      </c>
      <c r="S179" s="46">
        <f>INDEX('For CSV - 2019 VentSpcFuncData'!$L$6:$L$101,MATCH($B179,'For CSV - 2019 VentSpcFuncData'!$B$6:$B$101,0))</f>
        <v>48</v>
      </c>
      <c r="T179" s="46">
        <f>MATCH($A179,'For CSV - 2019 SpcFuncData'!$B$5:$B$88,0)</f>
        <v>34</v>
      </c>
      <c r="V179" t="str">
        <f t="shared" si="14"/>
        <v>2,              48,     "General - Conference/meeting"</v>
      </c>
    </row>
    <row r="180" spans="1:22" x14ac:dyDescent="0.2">
      <c r="A180" s="46" t="s">
        <v>469</v>
      </c>
      <c r="B180" s="59" t="s">
        <v>780</v>
      </c>
      <c r="C180" s="62">
        <f>VLOOKUP($B180,'2019 Ventilation List SORT'!$A$6:$I$102,2)</f>
        <v>0.5</v>
      </c>
      <c r="D180" s="62">
        <f>VLOOKUP($B180,'2019 Ventilation List SORT'!$A$6:$I$102,3)</f>
        <v>0.15</v>
      </c>
      <c r="E180" s="67">
        <f>VLOOKUP($B180,'2019 Ventilation List SORT'!$A$6:$I$102,4)</f>
        <v>0</v>
      </c>
      <c r="F180" s="67">
        <f>VLOOKUP($B180,'2019 Ventilation List SORT'!$A$6:$I$102,5)</f>
        <v>0</v>
      </c>
      <c r="G180" s="62">
        <f>VLOOKUP($B180,'2019 Ventilation List SORT'!$A$6:$I$102,6)</f>
        <v>0</v>
      </c>
      <c r="H180" s="67">
        <f>VLOOKUP($B180,'2019 Ventilation List SORT'!$A$6:$I$102,7)</f>
        <v>1</v>
      </c>
      <c r="I180" s="62" t="str">
        <f>VLOOKUP($B180,'2019 Ventilation List SORT'!$A$6:$I$102,8)</f>
        <v>F</v>
      </c>
      <c r="J180" s="103" t="str">
        <f>VLOOKUP($B180,'2019 Ventilation List SORT'!$A$6:$I$102,9)</f>
        <v>No</v>
      </c>
      <c r="K180" s="182">
        <f>INDEX('For CSV - 2019 SpcFuncData'!$D$5:$D$88,MATCH($A180,'For CSV - 2019 SpcFuncData'!$B$5:$B$88,0))*0.5</f>
        <v>71.430000000000007</v>
      </c>
      <c r="L180" s="182">
        <f>INDEX('For CSV - 2019 VentSpcFuncData'!$K$6:$K$101,MATCH($B180,'For CSV - 2019 VentSpcFuncData'!$B$6:$B$101,0))</f>
        <v>33.333333333333336</v>
      </c>
      <c r="M180" s="182">
        <f t="shared" si="15"/>
        <v>33.333333333333336</v>
      </c>
      <c r="N180" s="182">
        <f>INDEX('For CSV - 2019 VentSpcFuncData'!$J$6:$J$101,MATCH($B180,'For CSV - 2019 VentSpcFuncData'!$B$6:$B$101,0))</f>
        <v>15</v>
      </c>
      <c r="O180" s="182">
        <f t="shared" si="16"/>
        <v>6.9998600027999442</v>
      </c>
      <c r="P180" s="184">
        <f t="shared" si="12"/>
        <v>0.50000000000000011</v>
      </c>
      <c r="Q180" s="46" t="str">
        <f t="shared" si="18"/>
        <v>Hotel Function Area,Lodging - Lobbies/pre-function</v>
      </c>
      <c r="R180" s="46">
        <f>INDEX('For CSV - 2019 SpcFuncData'!$AL$5:$AL$89,MATCH($A180,'For CSV - 2019 SpcFuncData'!$B$5:$B$89,0))</f>
        <v>227</v>
      </c>
      <c r="S180" s="46">
        <f>INDEX('For CSV - 2019 VentSpcFuncData'!$L$6:$L$101,MATCH($B180,'For CSV - 2019 VentSpcFuncData'!$B$6:$B$101,0))</f>
        <v>56</v>
      </c>
      <c r="T180" s="46">
        <f>MATCH($A180,'For CSV - 2019 SpcFuncData'!$B$5:$B$88,0)</f>
        <v>34</v>
      </c>
      <c r="V180" t="str">
        <f t="shared" si="14"/>
        <v>2,              56,     "Lodging - Lobbies/pre-function"</v>
      </c>
    </row>
    <row r="181" spans="1:22" x14ac:dyDescent="0.2">
      <c r="A181" s="46" t="s">
        <v>469</v>
      </c>
      <c r="B181" s="59" t="s">
        <v>950</v>
      </c>
      <c r="C181" s="62">
        <f>VLOOKUP($B181,'2019 Ventilation List SORT'!$A$6:$I$102,2)</f>
        <v>0.5</v>
      </c>
      <c r="D181" s="62">
        <f>VLOOKUP($B181,'2019 Ventilation List SORT'!$A$6:$I$102,3)</f>
        <v>0.5</v>
      </c>
      <c r="E181" s="67">
        <f>VLOOKUP($B181,'2019 Ventilation List SORT'!$A$6:$I$102,4)</f>
        <v>0</v>
      </c>
      <c r="F181" s="67">
        <f>VLOOKUP($B181,'2019 Ventilation List SORT'!$A$6:$I$102,5)</f>
        <v>0</v>
      </c>
      <c r="G181" s="62">
        <f>VLOOKUP($B181,'2019 Ventilation List SORT'!$A$6:$I$102,6)</f>
        <v>0</v>
      </c>
      <c r="H181" s="67">
        <f>VLOOKUP($B181,'2019 Ventilation List SORT'!$A$6:$I$102,7)</f>
        <v>1</v>
      </c>
      <c r="I181" s="62" t="str">
        <f>VLOOKUP($B181,'2019 Ventilation List SORT'!$A$6:$I$102,8)</f>
        <v>F</v>
      </c>
      <c r="J181" s="103" t="str">
        <f>VLOOKUP($B181,'2019 Ventilation List SORT'!$A$6:$I$102,9)</f>
        <v>No</v>
      </c>
      <c r="K181" s="182">
        <f>INDEX('For CSV - 2019 SpcFuncData'!$D$5:$D$88,MATCH($A181,'For CSV - 2019 SpcFuncData'!$B$5:$B$88,0))*0.5</f>
        <v>71.430000000000007</v>
      </c>
      <c r="L181" s="182">
        <f>INDEX('For CSV - 2019 VentSpcFuncData'!$K$6:$K$101,MATCH($B181,'For CSV - 2019 VentSpcFuncData'!$B$6:$B$101,0))</f>
        <v>33.333333333333336</v>
      </c>
      <c r="M181" s="182">
        <f t="shared" si="15"/>
        <v>33.333333333333336</v>
      </c>
      <c r="N181" s="182">
        <f>INDEX('For CSV - 2019 VentSpcFuncData'!$J$6:$J$101,MATCH($B181,'For CSV - 2019 VentSpcFuncData'!$B$6:$B$101,0))</f>
        <v>15</v>
      </c>
      <c r="O181" s="182">
        <f t="shared" si="16"/>
        <v>6.9998600027999442</v>
      </c>
      <c r="P181" s="184">
        <f t="shared" si="12"/>
        <v>0.50000000000000011</v>
      </c>
      <c r="Q181" s="46" t="str">
        <f t="shared" si="18"/>
        <v>Hotel Function Area,Lodging - Multipurpose assembly</v>
      </c>
      <c r="R181" s="46">
        <f>INDEX('For CSV - 2019 SpcFuncData'!$AL$5:$AL$89,MATCH($A181,'For CSV - 2019 SpcFuncData'!$B$5:$B$89,0))</f>
        <v>227</v>
      </c>
      <c r="S181" s="46">
        <f>INDEX('For CSV - 2019 VentSpcFuncData'!$L$6:$L$101,MATCH($B181,'For CSV - 2019 VentSpcFuncData'!$B$6:$B$101,0))</f>
        <v>57</v>
      </c>
      <c r="T181" s="46">
        <f>MATCH($A181,'For CSV - 2019 SpcFuncData'!$B$5:$B$88,0)</f>
        <v>34</v>
      </c>
      <c r="V181" t="str">
        <f t="shared" si="14"/>
        <v>2,              57,     "Lodging - Multipurpose assembly"</v>
      </c>
    </row>
    <row r="182" spans="1:22" x14ac:dyDescent="0.2">
      <c r="A182" s="46" t="s">
        <v>469</v>
      </c>
      <c r="B182" s="59" t="s">
        <v>850</v>
      </c>
      <c r="C182" s="62">
        <f>VLOOKUP($B182,'2019 Ventilation List SORT'!$A$6:$I$102,2)</f>
        <v>0.68</v>
      </c>
      <c r="D182" s="62">
        <f>VLOOKUP($B182,'2019 Ventilation List SORT'!$A$6:$I$102,3)</f>
        <v>0.15</v>
      </c>
      <c r="E182" s="67">
        <f>VLOOKUP($B182,'2019 Ventilation List SORT'!$A$6:$I$102,4)</f>
        <v>0</v>
      </c>
      <c r="F182" s="67">
        <f>VLOOKUP($B182,'2019 Ventilation List SORT'!$A$6:$I$102,5)</f>
        <v>0</v>
      </c>
      <c r="G182" s="62">
        <f>VLOOKUP($B182,'2019 Ventilation List SORT'!$A$6:$I$102,6)</f>
        <v>0</v>
      </c>
      <c r="H182" s="67">
        <f>VLOOKUP($B182,'2019 Ventilation List SORT'!$A$6:$I$102,7)</f>
        <v>1</v>
      </c>
      <c r="I182" s="62" t="str">
        <f>VLOOKUP($B182,'2019 Ventilation List SORT'!$A$6:$I$102,8)</f>
        <v/>
      </c>
      <c r="J182" s="103" t="str">
        <f>VLOOKUP($B182,'2019 Ventilation List SORT'!$A$6:$I$102,9)</f>
        <v>No</v>
      </c>
      <c r="K182" s="182">
        <f>INDEX('For CSV - 2019 SpcFuncData'!$D$5:$D$88,MATCH($A182,'For CSV - 2019 SpcFuncData'!$B$5:$B$88,0))*0.5</f>
        <v>71.430000000000007</v>
      </c>
      <c r="L182" s="182">
        <f>INDEX('For CSV - 2019 VentSpcFuncData'!$K$6:$K$101,MATCH($B182,'For CSV - 2019 VentSpcFuncData'!$B$6:$B$101,0))</f>
        <v>45.333333333333336</v>
      </c>
      <c r="M182" s="182">
        <f t="shared" si="15"/>
        <v>45.333333333333336</v>
      </c>
      <c r="N182" s="182">
        <f>INDEX('For CSV - 2019 VentSpcFuncData'!$J$6:$J$101,MATCH($B182,'For CSV - 2019 VentSpcFuncData'!$B$6:$B$101,0))</f>
        <v>15</v>
      </c>
      <c r="O182" s="182">
        <f t="shared" si="16"/>
        <v>9.5198096038079232</v>
      </c>
      <c r="P182" s="184">
        <f t="shared" si="12"/>
        <v>0.68</v>
      </c>
      <c r="Q182" s="46" t="str">
        <f t="shared" si="18"/>
        <v>Hotel Function Area,Sports/Entertainment - Gambling casinos</v>
      </c>
      <c r="R182" s="46">
        <f>INDEX('For CSV - 2019 SpcFuncData'!$AL$5:$AL$89,MATCH($A182,'For CSV - 2019 SpcFuncData'!$B$5:$B$89,0))</f>
        <v>227</v>
      </c>
      <c r="S182" s="46">
        <f>INDEX('For CSV - 2019 VentSpcFuncData'!$L$6:$L$101,MATCH($B182,'For CSV - 2019 VentSpcFuncData'!$B$6:$B$101,0))</f>
        <v>87</v>
      </c>
      <c r="T182" s="46">
        <f>MATCH($A182,'For CSV - 2019 SpcFuncData'!$B$5:$B$88,0)</f>
        <v>34</v>
      </c>
      <c r="V182" t="str">
        <f t="shared" si="14"/>
        <v>2,              87,     "Sports/Entertainment - Gambling casinos"</v>
      </c>
    </row>
    <row r="183" spans="1:22" x14ac:dyDescent="0.2">
      <c r="A183" s="46" t="s">
        <v>638</v>
      </c>
      <c r="B183" s="126" t="s">
        <v>776</v>
      </c>
      <c r="C183" s="62">
        <f>VLOOKUP($B183,'2019 Ventilation List SORT'!$A$6:$I$102,2)</f>
        <v>0.15</v>
      </c>
      <c r="D183" s="62">
        <f>VLOOKUP($B183,'2019 Ventilation List SORT'!$A$6:$I$102,3)</f>
        <v>0.15</v>
      </c>
      <c r="E183" s="67">
        <f>VLOOKUP($B183,'2019 Ventilation List SORT'!$A$6:$I$102,4)</f>
        <v>0</v>
      </c>
      <c r="F183" s="67">
        <f>VLOOKUP($B183,'2019 Ventilation List SORT'!$A$6:$I$102,5)</f>
        <v>0</v>
      </c>
      <c r="G183" s="62">
        <f>VLOOKUP($B183,'2019 Ventilation List SORT'!$A$6:$I$102,6)</f>
        <v>0</v>
      </c>
      <c r="H183" s="67">
        <f>VLOOKUP($B183,'2019 Ventilation List SORT'!$A$6:$I$102,7)</f>
        <v>1</v>
      </c>
      <c r="I183" s="62" t="str">
        <f>VLOOKUP($B183,'2019 Ventilation List SORT'!$A$6:$I$102,8)</f>
        <v>F</v>
      </c>
      <c r="J183" s="103" t="str">
        <f>VLOOKUP($B183,'2019 Ventilation List SORT'!$A$6:$I$102,9)</f>
        <v>No</v>
      </c>
      <c r="K183" s="182">
        <f>INDEX('For CSV - 2019 SpcFuncData'!$D$5:$D$88,MATCH($A183,'For CSV - 2019 SpcFuncData'!$B$5:$B$88,0))*0.5</f>
        <v>2.5</v>
      </c>
      <c r="L183" s="182">
        <f>INDEX('For CSV - 2019 VentSpcFuncData'!$K$6:$K$101,MATCH($B183,'For CSV - 2019 VentSpcFuncData'!$B$6:$B$101,0))</f>
        <v>0</v>
      </c>
      <c r="M183" s="182">
        <f t="shared" si="15"/>
        <v>2.5</v>
      </c>
      <c r="N183" s="182">
        <f>INDEX('For CSV - 2019 VentSpcFuncData'!$J$6:$J$101,MATCH($B183,'For CSV - 2019 VentSpcFuncData'!$B$6:$B$101,0))</f>
        <v>15</v>
      </c>
      <c r="O183" s="182">
        <f t="shared" si="16"/>
        <v>15</v>
      </c>
      <c r="P183" s="184">
        <f t="shared" si="12"/>
        <v>3.7499999999999999E-2</v>
      </c>
      <c r="Q183" s="46" t="str">
        <f t="shared" si="18"/>
        <v>Hotel/Motel Guest Room,Lodging - Bedroom/living room</v>
      </c>
      <c r="R183" s="46">
        <f>INDEX('For CSV - 2019 SpcFuncData'!$AL$5:$AL$89,MATCH($A183,'For CSV - 2019 SpcFuncData'!$B$5:$B$89,0))</f>
        <v>228</v>
      </c>
      <c r="S183" s="46">
        <f>INDEX('For CSV - 2019 VentSpcFuncData'!$L$6:$L$101,MATCH($B183,'For CSV - 2019 VentSpcFuncData'!$B$6:$B$101,0))</f>
        <v>53</v>
      </c>
      <c r="T183" s="46">
        <f>MATCH($A183,'For CSV - 2019 SpcFuncData'!$B$5:$B$88,0)</f>
        <v>35</v>
      </c>
      <c r="V183" t="str">
        <f t="shared" si="14"/>
        <v>1, Spc:SpcFunc,        228,  53  ;  Hotel/Motel Guest Room</v>
      </c>
    </row>
    <row r="184" spans="1:22" x14ac:dyDescent="0.2">
      <c r="A184" s="46" t="s">
        <v>638</v>
      </c>
      <c r="B184" s="59" t="s">
        <v>777</v>
      </c>
      <c r="C184" s="62">
        <f>VLOOKUP($B184,'2019 Ventilation List SORT'!$A$6:$I$102,2)</f>
        <v>0.15</v>
      </c>
      <c r="D184" s="62">
        <f>VLOOKUP($B184,'2019 Ventilation List SORT'!$A$6:$I$102,3)</f>
        <v>0.15</v>
      </c>
      <c r="E184" s="67">
        <f>VLOOKUP($B184,'2019 Ventilation List SORT'!$A$6:$I$102,4)</f>
        <v>0</v>
      </c>
      <c r="F184" s="67">
        <f>VLOOKUP($B184,'2019 Ventilation List SORT'!$A$6:$I$102,5)</f>
        <v>0</v>
      </c>
      <c r="G184" s="62">
        <f>VLOOKUP($B184,'2019 Ventilation List SORT'!$A$6:$I$102,6)</f>
        <v>0</v>
      </c>
      <c r="H184" s="67">
        <f>VLOOKUP($B184,'2019 Ventilation List SORT'!$A$6:$I$102,7)</f>
        <v>1</v>
      </c>
      <c r="I184" s="62" t="str">
        <f>VLOOKUP($B184,'2019 Ventilation List SORT'!$A$6:$I$102,8)</f>
        <v>F</v>
      </c>
      <c r="J184" s="103" t="str">
        <f>VLOOKUP($B184,'2019 Ventilation List SORT'!$A$6:$I$102,9)</f>
        <v>No</v>
      </c>
      <c r="K184" s="182">
        <f>INDEX('For CSV - 2019 SpcFuncData'!$D$5:$D$88,MATCH($A184,'For CSV - 2019 SpcFuncData'!$B$5:$B$88,0))*0.5</f>
        <v>2.5</v>
      </c>
      <c r="L184" s="182">
        <f>INDEX('For CSV - 2019 VentSpcFuncData'!$K$6:$K$101,MATCH($B184,'For CSV - 2019 VentSpcFuncData'!$B$6:$B$101,0))</f>
        <v>0</v>
      </c>
      <c r="M184" s="182">
        <f t="shared" si="15"/>
        <v>2.5</v>
      </c>
      <c r="N184" s="182">
        <f>INDEX('For CSV - 2019 VentSpcFuncData'!$J$6:$J$101,MATCH($B184,'For CSV - 2019 VentSpcFuncData'!$B$6:$B$101,0))</f>
        <v>15</v>
      </c>
      <c r="O184" s="182">
        <f t="shared" si="16"/>
        <v>15</v>
      </c>
      <c r="P184" s="184">
        <f t="shared" si="12"/>
        <v>3.7499999999999999E-2</v>
      </c>
      <c r="Q184" s="46" t="str">
        <f t="shared" si="18"/>
        <v>Hotel/Motel Guest Room,Lodging - Barracks sleeping areas</v>
      </c>
      <c r="R184" s="46">
        <f>INDEX('For CSV - 2019 SpcFuncData'!$AL$5:$AL$89,MATCH($A184,'For CSV - 2019 SpcFuncData'!$B$5:$B$89,0))</f>
        <v>228</v>
      </c>
      <c r="S184" s="46">
        <f>INDEX('For CSV - 2019 VentSpcFuncData'!$L$6:$L$101,MATCH($B184,'For CSV - 2019 VentSpcFuncData'!$B$6:$B$101,0))</f>
        <v>52</v>
      </c>
      <c r="T184" s="46">
        <f>MATCH($A184,'For CSV - 2019 SpcFuncData'!$B$5:$B$88,0)</f>
        <v>35</v>
      </c>
      <c r="V184" t="str">
        <f t="shared" si="14"/>
        <v>2,              52,     "Lodging - Barracks sleeping areas"</v>
      </c>
    </row>
    <row r="185" spans="1:22" x14ac:dyDescent="0.2">
      <c r="A185" s="46" t="s">
        <v>638</v>
      </c>
      <c r="B185" s="59" t="s">
        <v>776</v>
      </c>
      <c r="C185" s="62">
        <f>VLOOKUP($B185,'2019 Ventilation List SORT'!$A$6:$I$102,2)</f>
        <v>0.15</v>
      </c>
      <c r="D185" s="62">
        <f>VLOOKUP($B185,'2019 Ventilation List SORT'!$A$6:$I$102,3)</f>
        <v>0.15</v>
      </c>
      <c r="E185" s="67">
        <f>VLOOKUP($B185,'2019 Ventilation List SORT'!$A$6:$I$102,4)</f>
        <v>0</v>
      </c>
      <c r="F185" s="67">
        <f>VLOOKUP($B185,'2019 Ventilation List SORT'!$A$6:$I$102,5)</f>
        <v>0</v>
      </c>
      <c r="G185" s="62">
        <f>VLOOKUP($B185,'2019 Ventilation List SORT'!$A$6:$I$102,6)</f>
        <v>0</v>
      </c>
      <c r="H185" s="67">
        <f>VLOOKUP($B185,'2019 Ventilation List SORT'!$A$6:$I$102,7)</f>
        <v>1</v>
      </c>
      <c r="I185" s="62" t="str">
        <f>VLOOKUP($B185,'2019 Ventilation List SORT'!$A$6:$I$102,8)</f>
        <v>F</v>
      </c>
      <c r="J185" s="103" t="str">
        <f>VLOOKUP($B185,'2019 Ventilation List SORT'!$A$6:$I$102,9)</f>
        <v>No</v>
      </c>
      <c r="K185" s="182">
        <f>INDEX('For CSV - 2019 SpcFuncData'!$D$5:$D$88,MATCH($A185,'For CSV - 2019 SpcFuncData'!$B$5:$B$88,0))*0.5</f>
        <v>2.5</v>
      </c>
      <c r="L185" s="182">
        <f>INDEX('For CSV - 2019 VentSpcFuncData'!$K$6:$K$101,MATCH($B185,'For CSV - 2019 VentSpcFuncData'!$B$6:$B$101,0))</f>
        <v>0</v>
      </c>
      <c r="M185" s="182">
        <f t="shared" si="15"/>
        <v>2.5</v>
      </c>
      <c r="N185" s="182">
        <f>INDEX('For CSV - 2019 VentSpcFuncData'!$J$6:$J$101,MATCH($B185,'For CSV - 2019 VentSpcFuncData'!$B$6:$B$101,0))</f>
        <v>15</v>
      </c>
      <c r="O185" s="182">
        <f t="shared" si="16"/>
        <v>15</v>
      </c>
      <c r="P185" s="184">
        <f t="shared" si="12"/>
        <v>3.7499999999999999E-2</v>
      </c>
      <c r="Q185" s="46" t="str">
        <f t="shared" si="18"/>
        <v>Hotel/Motel Guest Room,Lodging - Bedroom/living room</v>
      </c>
      <c r="R185" s="46">
        <f>INDEX('For CSV - 2019 SpcFuncData'!$AL$5:$AL$89,MATCH($A185,'For CSV - 2019 SpcFuncData'!$B$5:$B$89,0))</f>
        <v>228</v>
      </c>
      <c r="S185" s="46">
        <f>INDEX('For CSV - 2019 VentSpcFuncData'!$L$6:$L$101,MATCH($B185,'For CSV - 2019 VentSpcFuncData'!$B$6:$B$101,0))</f>
        <v>53</v>
      </c>
      <c r="T185" s="46">
        <f>MATCH($A185,'For CSV - 2019 SpcFuncData'!$B$5:$B$88,0)</f>
        <v>35</v>
      </c>
      <c r="V185" t="str">
        <f t="shared" si="14"/>
        <v>2,              53,     "Lodging - Bedroom/living room"</v>
      </c>
    </row>
    <row r="186" spans="1:22" x14ac:dyDescent="0.2">
      <c r="A186" s="46" t="s">
        <v>591</v>
      </c>
      <c r="B186" s="126" t="s">
        <v>770</v>
      </c>
      <c r="C186" s="62">
        <f>VLOOKUP($B186,'2019 Ventilation List SORT'!$A$6:$I$102,2)</f>
        <v>0.15</v>
      </c>
      <c r="D186" s="62">
        <f>VLOOKUP($B186,'2019 Ventilation List SORT'!$A$6:$I$102,3)</f>
        <v>0.15</v>
      </c>
      <c r="E186" s="67">
        <f>VLOOKUP($B186,'2019 Ventilation List SORT'!$A$6:$I$102,4)</f>
        <v>0</v>
      </c>
      <c r="F186" s="67">
        <f>VLOOKUP($B186,'2019 Ventilation List SORT'!$A$6:$I$102,5)</f>
        <v>0</v>
      </c>
      <c r="G186" s="62">
        <f>VLOOKUP($B186,'2019 Ventilation List SORT'!$A$6:$I$102,6)</f>
        <v>0.7</v>
      </c>
      <c r="H186" s="67">
        <f>VLOOKUP($B186,'2019 Ventilation List SORT'!$A$6:$I$102,7)</f>
        <v>2</v>
      </c>
      <c r="I186" s="62" t="str">
        <f>VLOOKUP($B186,'2019 Ventilation List SORT'!$A$6:$I$102,8)</f>
        <v/>
      </c>
      <c r="J186" s="103" t="str">
        <f>VLOOKUP($B186,'2019 Ventilation List SORT'!$A$6:$I$102,9)</f>
        <v>Yes</v>
      </c>
      <c r="K186" s="182">
        <f>INDEX('For CSV - 2019 SpcFuncData'!$D$5:$D$88,MATCH($A186,'For CSV - 2019 SpcFuncData'!$B$5:$B$88,0))*0.5</f>
        <v>2.5</v>
      </c>
      <c r="L186" s="182">
        <f>INDEX('For CSV - 2019 VentSpcFuncData'!$K$6:$K$101,MATCH($B186,'For CSV - 2019 VentSpcFuncData'!$B$6:$B$101,0))</f>
        <v>0</v>
      </c>
      <c r="M186" s="182">
        <f t="shared" si="15"/>
        <v>2.5</v>
      </c>
      <c r="N186" s="182">
        <f>INDEX('For CSV - 2019 VentSpcFuncData'!$J$6:$J$101,MATCH($B186,'For CSV - 2019 VentSpcFuncData'!$B$6:$B$101,0))</f>
        <v>15</v>
      </c>
      <c r="O186" s="182">
        <f t="shared" si="16"/>
        <v>15</v>
      </c>
      <c r="P186" s="184">
        <f t="shared" si="12"/>
        <v>3.7499999999999999E-2</v>
      </c>
      <c r="Q186" s="46" t="str">
        <f t="shared" si="18"/>
        <v>Kitchen/Food Preparation Area,Food Service - Kitchen (cooking)</v>
      </c>
      <c r="R186" s="46">
        <f>INDEX('For CSV - 2019 SpcFuncData'!$AL$5:$AL$89,MATCH($A186,'For CSV - 2019 SpcFuncData'!$B$5:$B$89,0))</f>
        <v>229</v>
      </c>
      <c r="S186" s="46">
        <f>INDEX('For CSV - 2019 VentSpcFuncData'!$L$6:$L$101,MATCH($B186,'For CSV - 2019 VentSpcFuncData'!$B$6:$B$101,0))</f>
        <v>44</v>
      </c>
      <c r="T186" s="46">
        <f>MATCH($A186,'For CSV - 2019 SpcFuncData'!$B$5:$B$88,0)</f>
        <v>36</v>
      </c>
      <c r="V186" t="str">
        <f t="shared" si="14"/>
        <v>1, Spc:SpcFunc,        229,  44  ;  Kitchen/Food Preparation Area</v>
      </c>
    </row>
    <row r="187" spans="1:22" x14ac:dyDescent="0.2">
      <c r="A187" s="46" t="s">
        <v>591</v>
      </c>
      <c r="B187" s="59" t="s">
        <v>770</v>
      </c>
      <c r="C187" s="62">
        <f>VLOOKUP($B187,'2019 Ventilation List SORT'!$A$6:$I$102,2)</f>
        <v>0.15</v>
      </c>
      <c r="D187" s="62">
        <f>VLOOKUP($B187,'2019 Ventilation List SORT'!$A$6:$I$102,3)</f>
        <v>0.15</v>
      </c>
      <c r="E187" s="67">
        <f>VLOOKUP($B187,'2019 Ventilation List SORT'!$A$6:$I$102,4)</f>
        <v>0</v>
      </c>
      <c r="F187" s="67">
        <f>VLOOKUP($B187,'2019 Ventilation List SORT'!$A$6:$I$102,5)</f>
        <v>0</v>
      </c>
      <c r="G187" s="62">
        <f>VLOOKUP($B187,'2019 Ventilation List SORT'!$A$6:$I$102,6)</f>
        <v>0.7</v>
      </c>
      <c r="H187" s="67">
        <f>VLOOKUP($B187,'2019 Ventilation List SORT'!$A$6:$I$102,7)</f>
        <v>2</v>
      </c>
      <c r="I187" s="62" t="str">
        <f>VLOOKUP($B187,'2019 Ventilation List SORT'!$A$6:$I$102,8)</f>
        <v/>
      </c>
      <c r="J187" s="103" t="str">
        <f>VLOOKUP($B187,'2019 Ventilation List SORT'!$A$6:$I$102,9)</f>
        <v>Yes</v>
      </c>
      <c r="K187" s="182">
        <f>INDEX('For CSV - 2019 SpcFuncData'!$D$5:$D$88,MATCH($A187,'For CSV - 2019 SpcFuncData'!$B$5:$B$88,0))*0.5</f>
        <v>2.5</v>
      </c>
      <c r="L187" s="182">
        <f>INDEX('For CSV - 2019 VentSpcFuncData'!$K$6:$K$101,MATCH($B187,'For CSV - 2019 VentSpcFuncData'!$B$6:$B$101,0))</f>
        <v>0</v>
      </c>
      <c r="M187" s="182">
        <f t="shared" si="15"/>
        <v>2.5</v>
      </c>
      <c r="N187" s="182">
        <f>INDEX('For CSV - 2019 VentSpcFuncData'!$J$6:$J$101,MATCH($B187,'For CSV - 2019 VentSpcFuncData'!$B$6:$B$101,0))</f>
        <v>15</v>
      </c>
      <c r="O187" s="182">
        <f t="shared" si="16"/>
        <v>15</v>
      </c>
      <c r="P187" s="184">
        <f t="shared" si="12"/>
        <v>3.7499999999999999E-2</v>
      </c>
      <c r="Q187" s="46" t="str">
        <f t="shared" si="18"/>
        <v>Kitchen/Food Preparation Area,Food Service - Kitchen (cooking)</v>
      </c>
      <c r="R187" s="46">
        <f>INDEX('For CSV - 2019 SpcFuncData'!$AL$5:$AL$89,MATCH($A187,'For CSV - 2019 SpcFuncData'!$B$5:$B$89,0))</f>
        <v>229</v>
      </c>
      <c r="S187" s="46">
        <f>INDEX('For CSV - 2019 VentSpcFuncData'!$L$6:$L$101,MATCH($B187,'For CSV - 2019 VentSpcFuncData'!$B$6:$B$101,0))</f>
        <v>44</v>
      </c>
      <c r="T187" s="46">
        <f>MATCH($A187,'For CSV - 2019 SpcFuncData'!$B$5:$B$88,0)</f>
        <v>36</v>
      </c>
      <c r="V187" t="str">
        <f t="shared" si="14"/>
        <v>2,              44,     "Food Service - Kitchen (cooking)"</v>
      </c>
    </row>
    <row r="188" spans="1:22" x14ac:dyDescent="0.2">
      <c r="A188" s="63" t="s">
        <v>273</v>
      </c>
      <c r="B188" s="126" t="s">
        <v>809</v>
      </c>
      <c r="C188" s="62">
        <f>VLOOKUP($B188,'2019 Ventilation List SORT'!$A$6:$I$102,2)</f>
        <v>0</v>
      </c>
      <c r="D188" s="62">
        <f>VLOOKUP($B188,'2019 Ventilation List SORT'!$A$6:$I$102,3)</f>
        <v>0</v>
      </c>
      <c r="E188" s="67">
        <f>VLOOKUP($B188,'2019 Ventilation List SORT'!$A$6:$I$102,4)</f>
        <v>0</v>
      </c>
      <c r="F188" s="67">
        <f>VLOOKUP($B188,'2019 Ventilation List SORT'!$A$6:$I$102,5)</f>
        <v>0</v>
      </c>
      <c r="G188" s="62">
        <f>VLOOKUP($B188,'2019 Ventilation List SORT'!$A$6:$I$102,6)</f>
        <v>0.3</v>
      </c>
      <c r="H188" s="67">
        <f>VLOOKUP($B188,'2019 Ventilation List SORT'!$A$6:$I$102,7)</f>
        <v>2</v>
      </c>
      <c r="I188" s="62" t="str">
        <f>VLOOKUP($B188,'2019 Ventilation List SORT'!$A$6:$I$102,8)</f>
        <v/>
      </c>
      <c r="J188" s="103" t="str">
        <f>VLOOKUP($B188,'2019 Ventilation List SORT'!$A$6:$I$102,9)</f>
        <v>No</v>
      </c>
      <c r="K188" s="182">
        <f>INDEX('For CSV - 2019 SpcFuncData'!$D$5:$D$88,MATCH($A188,'For CSV - 2019 SpcFuncData'!$B$5:$B$88,0))*0.5</f>
        <v>2.5</v>
      </c>
      <c r="L188" s="182">
        <f>INDEX('For CSV - 2019 VentSpcFuncData'!$K$6:$K$101,MATCH($B188,'For CSV - 2019 VentSpcFuncData'!$B$6:$B$101,0))</f>
        <v>0</v>
      </c>
      <c r="M188" s="182">
        <f t="shared" si="15"/>
        <v>2.5</v>
      </c>
      <c r="N188" s="182">
        <f>INDEX('For CSV - 2019 VentSpcFuncData'!$J$6:$J$101,MATCH($B188,'For CSV - 2019 VentSpcFuncData'!$B$6:$B$101,0))</f>
        <v>0</v>
      </c>
      <c r="O188" s="182">
        <f t="shared" si="16"/>
        <v>0</v>
      </c>
      <c r="P188" s="184">
        <f t="shared" si="12"/>
        <v>0</v>
      </c>
      <c r="Q188" s="46" t="str">
        <f t="shared" si="18"/>
        <v>Kitchenette or Residential Kitchen,Exhaust - Kitchenettes</v>
      </c>
      <c r="R188" s="46">
        <f>INDEX('For CSV - 2019 SpcFuncData'!$AL$5:$AL$89,MATCH($A188,'For CSV - 2019 SpcFuncData'!$B$5:$B$89,0))</f>
        <v>230</v>
      </c>
      <c r="S188" s="46">
        <f>INDEX('For CSV - 2019 VentSpcFuncData'!$L$6:$L$101,MATCH($B188,'For CSV - 2019 VentSpcFuncData'!$B$6:$B$101,0))</f>
        <v>31</v>
      </c>
      <c r="T188" s="46">
        <f>MATCH($A188,'For CSV - 2019 SpcFuncData'!$B$5:$B$88,0)</f>
        <v>37</v>
      </c>
      <c r="V188" t="str">
        <f t="shared" si="14"/>
        <v>1, Spc:SpcFunc,        230,  31  ;  Kitchenette or Residential Kitchen</v>
      </c>
    </row>
    <row r="189" spans="1:22" x14ac:dyDescent="0.2">
      <c r="A189" s="63" t="s">
        <v>273</v>
      </c>
      <c r="B189" s="59" t="s">
        <v>809</v>
      </c>
      <c r="C189" s="62">
        <f>VLOOKUP($B189,'2019 Ventilation List SORT'!$A$6:$I$102,2)</f>
        <v>0</v>
      </c>
      <c r="D189" s="62">
        <f>VLOOKUP($B189,'2019 Ventilation List SORT'!$A$6:$I$102,3)</f>
        <v>0</v>
      </c>
      <c r="E189" s="67">
        <f>VLOOKUP($B189,'2019 Ventilation List SORT'!$A$6:$I$102,4)</f>
        <v>0</v>
      </c>
      <c r="F189" s="67">
        <f>VLOOKUP($B189,'2019 Ventilation List SORT'!$A$6:$I$102,5)</f>
        <v>0</v>
      </c>
      <c r="G189" s="62">
        <f>VLOOKUP($B189,'2019 Ventilation List SORT'!$A$6:$I$102,6)</f>
        <v>0.3</v>
      </c>
      <c r="H189" s="67">
        <f>VLOOKUP($B189,'2019 Ventilation List SORT'!$A$6:$I$102,7)</f>
        <v>2</v>
      </c>
      <c r="I189" s="62" t="str">
        <f>VLOOKUP($B189,'2019 Ventilation List SORT'!$A$6:$I$102,8)</f>
        <v/>
      </c>
      <c r="J189" s="103" t="str">
        <f>VLOOKUP($B189,'2019 Ventilation List SORT'!$A$6:$I$102,9)</f>
        <v>No</v>
      </c>
      <c r="K189" s="182">
        <f>INDEX('For CSV - 2019 SpcFuncData'!$D$5:$D$88,MATCH($A189,'For CSV - 2019 SpcFuncData'!$B$5:$B$88,0))*0.5</f>
        <v>2.5</v>
      </c>
      <c r="L189" s="182">
        <f>INDEX('For CSV - 2019 VentSpcFuncData'!$K$6:$K$101,MATCH($B189,'For CSV - 2019 VentSpcFuncData'!$B$6:$B$101,0))</f>
        <v>0</v>
      </c>
      <c r="M189" s="182">
        <f t="shared" si="15"/>
        <v>2.5</v>
      </c>
      <c r="N189" s="182">
        <f>INDEX('For CSV - 2019 VentSpcFuncData'!$J$6:$J$101,MATCH($B189,'For CSV - 2019 VentSpcFuncData'!$B$6:$B$101,0))</f>
        <v>0</v>
      </c>
      <c r="O189" s="182">
        <f t="shared" si="16"/>
        <v>0</v>
      </c>
      <c r="P189" s="184">
        <f t="shared" si="12"/>
        <v>0</v>
      </c>
      <c r="Q189" s="46" t="str">
        <f t="shared" si="18"/>
        <v>Kitchenette or Residential Kitchen,Exhaust - Kitchenettes</v>
      </c>
      <c r="R189" s="46">
        <f>INDEX('For CSV - 2019 SpcFuncData'!$AL$5:$AL$89,MATCH($A189,'For CSV - 2019 SpcFuncData'!$B$5:$B$89,0))</f>
        <v>230</v>
      </c>
      <c r="S189" s="46">
        <f>INDEX('For CSV - 2019 VentSpcFuncData'!$L$6:$L$101,MATCH($B189,'For CSV - 2019 VentSpcFuncData'!$B$6:$B$101,0))</f>
        <v>31</v>
      </c>
      <c r="T189" s="46">
        <f>MATCH($A189,'For CSV - 2019 SpcFuncData'!$B$5:$B$88,0)</f>
        <v>37</v>
      </c>
      <c r="V189" t="str">
        <f t="shared" si="14"/>
        <v>2,              31,     "Exhaust - Kitchenettes"</v>
      </c>
    </row>
    <row r="190" spans="1:22" x14ac:dyDescent="0.2">
      <c r="A190" s="46" t="s">
        <v>982</v>
      </c>
      <c r="B190" s="126" t="s">
        <v>778</v>
      </c>
      <c r="C190" s="62">
        <f>VLOOKUP($B190,'2019 Ventilation List SORT'!$A$6:$I$102,2)</f>
        <v>0.15</v>
      </c>
      <c r="D190" s="62">
        <f>VLOOKUP($B190,'2019 Ventilation List SORT'!$A$6:$I$102,3)</f>
        <v>0.15</v>
      </c>
      <c r="E190" s="67">
        <f>VLOOKUP($B190,'2019 Ventilation List SORT'!$A$6:$I$102,4)</f>
        <v>0</v>
      </c>
      <c r="F190" s="67">
        <f>VLOOKUP($B190,'2019 Ventilation List SORT'!$A$6:$I$102,5)</f>
        <v>0</v>
      </c>
      <c r="G190" s="62">
        <f>VLOOKUP($B190,'2019 Ventilation List SORT'!$A$6:$I$102,6)</f>
        <v>0</v>
      </c>
      <c r="H190" s="67">
        <f>VLOOKUP($B190,'2019 Ventilation List SORT'!$A$6:$I$102,7)</f>
        <v>2</v>
      </c>
      <c r="I190" s="62" t="str">
        <f>VLOOKUP($B190,'2019 Ventilation List SORT'!$A$6:$I$102,8)</f>
        <v/>
      </c>
      <c r="J190" s="103" t="str">
        <f>VLOOKUP($B190,'2019 Ventilation List SORT'!$A$6:$I$102,9)</f>
        <v>No</v>
      </c>
      <c r="K190" s="182">
        <f>INDEX('For CSV - 2019 SpcFuncData'!$D$5:$D$88,MATCH($A190,'For CSV - 2019 SpcFuncData'!$B$5:$B$88,0))*0.5</f>
        <v>5</v>
      </c>
      <c r="L190" s="182">
        <f>INDEX('For CSV - 2019 VentSpcFuncData'!$K$6:$K$101,MATCH($B190,'For CSV - 2019 VentSpcFuncData'!$B$6:$B$101,0))</f>
        <v>0</v>
      </c>
      <c r="M190" s="182">
        <f t="shared" si="15"/>
        <v>5</v>
      </c>
      <c r="N190" s="182">
        <f>INDEX('For CSV - 2019 VentSpcFuncData'!$J$6:$J$101,MATCH($B190,'For CSV - 2019 VentSpcFuncData'!$B$6:$B$101,0))</f>
        <v>15</v>
      </c>
      <c r="O190" s="182">
        <f t="shared" si="16"/>
        <v>15</v>
      </c>
      <c r="P190" s="184">
        <f t="shared" si="12"/>
        <v>7.4999999999999997E-2</v>
      </c>
      <c r="Q190" s="46" t="str">
        <f t="shared" si="18"/>
        <v>Laundry Area,Lodging - Laundry rooms, central</v>
      </c>
      <c r="R190" s="46">
        <f>INDEX('For CSV - 2019 SpcFuncData'!$AL$5:$AL$89,MATCH($A190,'For CSV - 2019 SpcFuncData'!$B$5:$B$89,0))</f>
        <v>231</v>
      </c>
      <c r="S190" s="46">
        <f>INDEX('For CSV - 2019 VentSpcFuncData'!$L$6:$L$101,MATCH($B190,'For CSV - 2019 VentSpcFuncData'!$B$6:$B$101,0))</f>
        <v>55</v>
      </c>
      <c r="T190" s="46">
        <f>MATCH($A190,'For CSV - 2019 SpcFuncData'!$B$5:$B$88,0)</f>
        <v>38</v>
      </c>
      <c r="V190" t="str">
        <f t="shared" si="14"/>
        <v>1, Spc:SpcFunc,        231,  55  ;  Laundry Area</v>
      </c>
    </row>
    <row r="191" spans="1:22" x14ac:dyDescent="0.2">
      <c r="A191" s="46" t="s">
        <v>982</v>
      </c>
      <c r="B191" s="59" t="s">
        <v>816</v>
      </c>
      <c r="C191" s="62">
        <f>VLOOKUP($B191,'2019 Ventilation List SORT'!$A$6:$I$102,2)</f>
        <v>0</v>
      </c>
      <c r="D191" s="62">
        <f>VLOOKUP($B191,'2019 Ventilation List SORT'!$A$6:$I$102,3)</f>
        <v>0</v>
      </c>
      <c r="E191" s="67">
        <f>VLOOKUP($B191,'2019 Ventilation List SORT'!$A$6:$I$102,4)</f>
        <v>0</v>
      </c>
      <c r="F191" s="67">
        <f>VLOOKUP($B191,'2019 Ventilation List SORT'!$A$6:$I$102,5)</f>
        <v>0</v>
      </c>
      <c r="G191" s="62">
        <f>VLOOKUP($B191,'2019 Ventilation List SORT'!$A$6:$I$102,6)</f>
        <v>1</v>
      </c>
      <c r="H191" s="67">
        <f>VLOOKUP($B191,'2019 Ventilation List SORT'!$A$6:$I$102,7)</f>
        <v>3</v>
      </c>
      <c r="I191" s="62" t="str">
        <f>VLOOKUP($B191,'2019 Ventilation List SORT'!$A$6:$I$102,8)</f>
        <v>Exh. Note F</v>
      </c>
      <c r="J191" s="103" t="str">
        <f>VLOOKUP($B191,'2019 Ventilation List SORT'!$A$6:$I$102,9)</f>
        <v>No</v>
      </c>
      <c r="K191" s="182">
        <f>INDEX('For CSV - 2019 SpcFuncData'!$D$5:$D$88,MATCH($A191,'For CSV - 2019 SpcFuncData'!$B$5:$B$88,0))*0.5</f>
        <v>5</v>
      </c>
      <c r="L191" s="182">
        <f>INDEX('For CSV - 2019 VentSpcFuncData'!$K$6:$K$101,MATCH($B191,'For CSV - 2019 VentSpcFuncData'!$B$6:$B$101,0))</f>
        <v>0</v>
      </c>
      <c r="M191" s="182">
        <f t="shared" si="15"/>
        <v>5</v>
      </c>
      <c r="N191" s="182">
        <f>INDEX('For CSV - 2019 VentSpcFuncData'!$J$6:$J$101,MATCH($B191,'For CSV - 2019 VentSpcFuncData'!$B$6:$B$101,0))</f>
        <v>0</v>
      </c>
      <c r="O191" s="182">
        <f t="shared" si="16"/>
        <v>0</v>
      </c>
      <c r="P191" s="184">
        <f t="shared" si="12"/>
        <v>0</v>
      </c>
      <c r="Q191" s="46" t="str">
        <f t="shared" si="18"/>
        <v>Laundry Area,Exhaust - Soiled laundry storage rooms</v>
      </c>
      <c r="R191" s="46">
        <f>INDEX('For CSV - 2019 SpcFuncData'!$AL$5:$AL$89,MATCH($A191,'For CSV - 2019 SpcFuncData'!$B$5:$B$89,0))</f>
        <v>231</v>
      </c>
      <c r="S191" s="46">
        <f>INDEX('For CSV - 2019 VentSpcFuncData'!$L$6:$L$101,MATCH($B191,'For CSV - 2019 VentSpcFuncData'!$B$6:$B$101,0))</f>
        <v>37</v>
      </c>
      <c r="T191" s="46">
        <f>MATCH($A191,'For CSV - 2019 SpcFuncData'!$B$5:$B$88,0)</f>
        <v>38</v>
      </c>
      <c r="V191" t="str">
        <f t="shared" si="14"/>
        <v>2,              37,     "Exhaust - Soiled laundry storage rooms"</v>
      </c>
    </row>
    <row r="192" spans="1:22" x14ac:dyDescent="0.2">
      <c r="A192" s="46" t="s">
        <v>982</v>
      </c>
      <c r="B192" s="59" t="s">
        <v>779</v>
      </c>
      <c r="C192" s="62">
        <f>VLOOKUP($B192,'2019 Ventilation List SORT'!$A$6:$I$102,2)</f>
        <v>0.15</v>
      </c>
      <c r="D192" s="62">
        <f>VLOOKUP($B192,'2019 Ventilation List SORT'!$A$6:$I$102,3)</f>
        <v>0.15</v>
      </c>
      <c r="E192" s="67">
        <f>VLOOKUP($B192,'2019 Ventilation List SORT'!$A$6:$I$102,4)</f>
        <v>0</v>
      </c>
      <c r="F192" s="67">
        <f>VLOOKUP($B192,'2019 Ventilation List SORT'!$A$6:$I$102,5)</f>
        <v>0</v>
      </c>
      <c r="G192" s="62">
        <f>VLOOKUP($B192,'2019 Ventilation List SORT'!$A$6:$I$102,6)</f>
        <v>0</v>
      </c>
      <c r="H192" s="67">
        <f>VLOOKUP($B192,'2019 Ventilation List SORT'!$A$6:$I$102,7)</f>
        <v>1</v>
      </c>
      <c r="I192" s="62" t="str">
        <f>VLOOKUP($B192,'2019 Ventilation List SORT'!$A$6:$I$102,8)</f>
        <v/>
      </c>
      <c r="J192" s="103" t="str">
        <f>VLOOKUP($B192,'2019 Ventilation List SORT'!$A$6:$I$102,9)</f>
        <v>No</v>
      </c>
      <c r="K192" s="182">
        <f>INDEX('For CSV - 2019 SpcFuncData'!$D$5:$D$88,MATCH($A192,'For CSV - 2019 SpcFuncData'!$B$5:$B$88,0))*0.5</f>
        <v>5</v>
      </c>
      <c r="L192" s="182">
        <f>INDEX('For CSV - 2019 VentSpcFuncData'!$K$6:$K$101,MATCH($B192,'For CSV - 2019 VentSpcFuncData'!$B$6:$B$101,0))</f>
        <v>0</v>
      </c>
      <c r="M192" s="182">
        <f t="shared" si="15"/>
        <v>5</v>
      </c>
      <c r="N192" s="182">
        <f>INDEX('For CSV - 2019 VentSpcFuncData'!$J$6:$J$101,MATCH($B192,'For CSV - 2019 VentSpcFuncData'!$B$6:$B$101,0))</f>
        <v>15</v>
      </c>
      <c r="O192" s="182">
        <f t="shared" si="16"/>
        <v>15</v>
      </c>
      <c r="P192" s="184">
        <f t="shared" si="12"/>
        <v>7.4999999999999997E-2</v>
      </c>
      <c r="Q192" s="46" t="str">
        <f t="shared" si="18"/>
        <v>Laundry Area,Lodging - Laundry rooms within dwelling units</v>
      </c>
      <c r="R192" s="46">
        <f>INDEX('For CSV - 2019 SpcFuncData'!$AL$5:$AL$89,MATCH($A192,'For CSV - 2019 SpcFuncData'!$B$5:$B$89,0))</f>
        <v>231</v>
      </c>
      <c r="S192" s="46">
        <f>INDEX('For CSV - 2019 VentSpcFuncData'!$L$6:$L$101,MATCH($B192,'For CSV - 2019 VentSpcFuncData'!$B$6:$B$101,0))</f>
        <v>54</v>
      </c>
      <c r="T192" s="46">
        <f>MATCH($A192,'For CSV - 2019 SpcFuncData'!$B$5:$B$88,0)</f>
        <v>38</v>
      </c>
      <c r="V192" t="str">
        <f t="shared" si="14"/>
        <v>2,              54,     "Lodging - Laundry rooms within dwelling units"</v>
      </c>
    </row>
    <row r="193" spans="1:22" x14ac:dyDescent="0.2">
      <c r="A193" s="46" t="s">
        <v>982</v>
      </c>
      <c r="B193" s="59" t="s">
        <v>778</v>
      </c>
      <c r="C193" s="62">
        <f>VLOOKUP($B193,'2019 Ventilation List SORT'!$A$6:$I$102,2)</f>
        <v>0.15</v>
      </c>
      <c r="D193" s="62">
        <f>VLOOKUP($B193,'2019 Ventilation List SORT'!$A$6:$I$102,3)</f>
        <v>0.15</v>
      </c>
      <c r="E193" s="67">
        <f>VLOOKUP($B193,'2019 Ventilation List SORT'!$A$6:$I$102,4)</f>
        <v>0</v>
      </c>
      <c r="F193" s="67">
        <f>VLOOKUP($B193,'2019 Ventilation List SORT'!$A$6:$I$102,5)</f>
        <v>0</v>
      </c>
      <c r="G193" s="62">
        <f>VLOOKUP($B193,'2019 Ventilation List SORT'!$A$6:$I$102,6)</f>
        <v>0</v>
      </c>
      <c r="H193" s="67">
        <f>VLOOKUP($B193,'2019 Ventilation List SORT'!$A$6:$I$102,7)</f>
        <v>2</v>
      </c>
      <c r="I193" s="62" t="str">
        <f>VLOOKUP($B193,'2019 Ventilation List SORT'!$A$6:$I$102,8)</f>
        <v/>
      </c>
      <c r="J193" s="103" t="str">
        <f>VLOOKUP($B193,'2019 Ventilation List SORT'!$A$6:$I$102,9)</f>
        <v>No</v>
      </c>
      <c r="K193" s="182">
        <f>INDEX('For CSV - 2019 SpcFuncData'!$D$5:$D$88,MATCH($A193,'For CSV - 2019 SpcFuncData'!$B$5:$B$88,0))*0.5</f>
        <v>5</v>
      </c>
      <c r="L193" s="182">
        <f>INDEX('For CSV - 2019 VentSpcFuncData'!$K$6:$K$101,MATCH($B193,'For CSV - 2019 VentSpcFuncData'!$B$6:$B$101,0))</f>
        <v>0</v>
      </c>
      <c r="M193" s="182">
        <f t="shared" si="15"/>
        <v>5</v>
      </c>
      <c r="N193" s="182">
        <f>INDEX('For CSV - 2019 VentSpcFuncData'!$J$6:$J$101,MATCH($B193,'For CSV - 2019 VentSpcFuncData'!$B$6:$B$101,0))</f>
        <v>15</v>
      </c>
      <c r="O193" s="182">
        <f t="shared" si="16"/>
        <v>15</v>
      </c>
      <c r="P193" s="184">
        <f t="shared" si="12"/>
        <v>7.4999999999999997E-2</v>
      </c>
      <c r="Q193" s="46" t="str">
        <f t="shared" si="18"/>
        <v>Laundry Area,Lodging - Laundry rooms, central</v>
      </c>
      <c r="R193" s="46">
        <f>INDEX('For CSV - 2019 SpcFuncData'!$AL$5:$AL$89,MATCH($A193,'For CSV - 2019 SpcFuncData'!$B$5:$B$89,0))</f>
        <v>231</v>
      </c>
      <c r="S193" s="46">
        <f>INDEX('For CSV - 2019 VentSpcFuncData'!$L$6:$L$101,MATCH($B193,'For CSV - 2019 VentSpcFuncData'!$B$6:$B$101,0))</f>
        <v>55</v>
      </c>
      <c r="T193" s="46">
        <f>MATCH($A193,'For CSV - 2019 SpcFuncData'!$B$5:$B$88,0)</f>
        <v>38</v>
      </c>
      <c r="V193" t="str">
        <f t="shared" si="14"/>
        <v>2,              55,     "Lodging - Laundry rooms, central"</v>
      </c>
    </row>
    <row r="194" spans="1:22" x14ac:dyDescent="0.2">
      <c r="A194" s="46" t="s">
        <v>982</v>
      </c>
      <c r="B194" s="59" t="s">
        <v>802</v>
      </c>
      <c r="C194" s="62">
        <f>VLOOKUP($B194,'2019 Ventilation List SORT'!$A$6:$I$102,2)</f>
        <v>0.3</v>
      </c>
      <c r="D194" s="62">
        <f>VLOOKUP($B194,'2019 Ventilation List SORT'!$A$6:$I$102,3)</f>
        <v>0.3</v>
      </c>
      <c r="E194" s="67">
        <f>VLOOKUP($B194,'2019 Ventilation List SORT'!$A$6:$I$102,4)</f>
        <v>0</v>
      </c>
      <c r="F194" s="67">
        <f>VLOOKUP($B194,'2019 Ventilation List SORT'!$A$6:$I$102,5)</f>
        <v>0</v>
      </c>
      <c r="G194" s="62">
        <f>VLOOKUP($B194,'2019 Ventilation List SORT'!$A$6:$I$102,6)</f>
        <v>0</v>
      </c>
      <c r="H194" s="67">
        <f>VLOOKUP($B194,'2019 Ventilation List SORT'!$A$6:$I$102,7)</f>
        <v>2</v>
      </c>
      <c r="I194" s="62" t="str">
        <f>VLOOKUP($B194,'2019 Ventilation List SORT'!$A$6:$I$102,8)</f>
        <v/>
      </c>
      <c r="J194" s="103" t="str">
        <f>VLOOKUP($B194,'2019 Ventilation List SORT'!$A$6:$I$102,9)</f>
        <v>No</v>
      </c>
      <c r="K194" s="182">
        <f>INDEX('For CSV - 2019 SpcFuncData'!$D$5:$D$88,MATCH($A194,'For CSV - 2019 SpcFuncData'!$B$5:$B$88,0))*0.5</f>
        <v>5</v>
      </c>
      <c r="L194" s="182">
        <f>INDEX('For CSV - 2019 VentSpcFuncData'!$K$6:$K$101,MATCH($B194,'For CSV - 2019 VentSpcFuncData'!$B$6:$B$101,0))</f>
        <v>0</v>
      </c>
      <c r="M194" s="182">
        <f t="shared" si="15"/>
        <v>5</v>
      </c>
      <c r="N194" s="182">
        <f>INDEX('For CSV - 2019 VentSpcFuncData'!$J$6:$J$101,MATCH($B194,'For CSV - 2019 VentSpcFuncData'!$B$6:$B$101,0))</f>
        <v>15</v>
      </c>
      <c r="O194" s="182">
        <f t="shared" si="16"/>
        <v>15</v>
      </c>
      <c r="P194" s="184">
        <f t="shared" si="12"/>
        <v>7.4999999999999997E-2</v>
      </c>
      <c r="Q194" s="46" t="str">
        <f t="shared" si="18"/>
        <v>Laundry Area,Retail - Coin-operated laundries</v>
      </c>
      <c r="R194" s="46">
        <f>INDEX('For CSV - 2019 SpcFuncData'!$AL$5:$AL$89,MATCH($A194,'For CSV - 2019 SpcFuncData'!$B$5:$B$89,0))</f>
        <v>231</v>
      </c>
      <c r="S194" s="46">
        <f>INDEX('For CSV - 2019 VentSpcFuncData'!$L$6:$L$101,MATCH($B194,'For CSV - 2019 VentSpcFuncData'!$B$6:$B$101,0))</f>
        <v>80</v>
      </c>
      <c r="T194" s="46">
        <f>MATCH($A194,'For CSV - 2019 SpcFuncData'!$B$5:$B$88,0)</f>
        <v>38</v>
      </c>
      <c r="V194" t="str">
        <f t="shared" si="14"/>
        <v>2,              80,     "Retail - Coin-operated laundries"</v>
      </c>
    </row>
    <row r="195" spans="1:22" x14ac:dyDescent="0.2">
      <c r="A195" s="46" t="s">
        <v>568</v>
      </c>
      <c r="B195" s="126" t="s">
        <v>845</v>
      </c>
      <c r="C195" s="62">
        <f>VLOOKUP($B195,'2019 Ventilation List SORT'!$A$6:$I$102,2)</f>
        <v>0.15</v>
      </c>
      <c r="D195" s="62">
        <f>VLOOKUP($B195,'2019 Ventilation List SORT'!$A$6:$I$102,3)</f>
        <v>0.15</v>
      </c>
      <c r="E195" s="67">
        <f>VLOOKUP($B195,'2019 Ventilation List SORT'!$A$6:$I$102,4)</f>
        <v>0</v>
      </c>
      <c r="F195" s="67">
        <f>VLOOKUP($B195,'2019 Ventilation List SORT'!$A$6:$I$102,5)</f>
        <v>0</v>
      </c>
      <c r="G195" s="62">
        <f>VLOOKUP($B195,'2019 Ventilation List SORT'!$A$6:$I$102,6)</f>
        <v>0</v>
      </c>
      <c r="H195" s="67">
        <f>VLOOKUP($B195,'2019 Ventilation List SORT'!$A$6:$I$102,7)</f>
        <v>1</v>
      </c>
      <c r="I195" s="62" t="str">
        <f>VLOOKUP($B195,'2019 Ventilation List SORT'!$A$6:$I$102,8)</f>
        <v/>
      </c>
      <c r="J195" s="103" t="str">
        <f>VLOOKUP($B195,'2019 Ventilation List SORT'!$A$6:$I$102,9)</f>
        <v>No</v>
      </c>
      <c r="K195" s="182">
        <f>INDEX('For CSV - 2019 SpcFuncData'!$D$5:$D$88,MATCH($A195,'For CSV - 2019 SpcFuncData'!$B$5:$B$88,0))*0.5</f>
        <v>10</v>
      </c>
      <c r="L195" s="182">
        <f>INDEX('For CSV - 2019 VentSpcFuncData'!$K$6:$K$101,MATCH($B195,'For CSV - 2019 VentSpcFuncData'!$B$6:$B$101,0))</f>
        <v>0</v>
      </c>
      <c r="M195" s="182">
        <f t="shared" si="15"/>
        <v>10</v>
      </c>
      <c r="N195" s="182">
        <f>INDEX('For CSV - 2019 VentSpcFuncData'!$J$6:$J$101,MATCH($B195,'For CSV - 2019 VentSpcFuncData'!$B$6:$B$101,0))</f>
        <v>15</v>
      </c>
      <c r="O195" s="182">
        <f t="shared" si="16"/>
        <v>15</v>
      </c>
      <c r="P195" s="184">
        <f t="shared" si="12"/>
        <v>0.15</v>
      </c>
      <c r="Q195" s="46" t="str">
        <f t="shared" si="18"/>
        <v>Library (Reading Area),Assembly - Libraries (reading rooms and stack areas)</v>
      </c>
      <c r="R195" s="46">
        <f>INDEX('For CSV - 2019 SpcFuncData'!$AL$5:$AL$89,MATCH($A195,'For CSV - 2019 SpcFuncData'!$B$5:$B$89,0))</f>
        <v>232</v>
      </c>
      <c r="S195" s="46">
        <f>INDEX('For CSV - 2019 VentSpcFuncData'!$L$6:$L$101,MATCH($B195,'For CSV - 2019 VentSpcFuncData'!$B$6:$B$101,0))</f>
        <v>4</v>
      </c>
      <c r="T195" s="46">
        <f>MATCH($A195,'For CSV - 2019 SpcFuncData'!$B$5:$B$88,0)</f>
        <v>39</v>
      </c>
      <c r="V195" t="str">
        <f t="shared" si="14"/>
        <v>1, Spc:SpcFunc,        232,  4  ;  Library (Reading Area)</v>
      </c>
    </row>
    <row r="196" spans="1:22" x14ac:dyDescent="0.2">
      <c r="A196" s="46" t="s">
        <v>568</v>
      </c>
      <c r="B196" s="59" t="s">
        <v>845</v>
      </c>
      <c r="C196" s="62">
        <f>VLOOKUP($B196,'2019 Ventilation List SORT'!$A$6:$I$102,2)</f>
        <v>0.15</v>
      </c>
      <c r="D196" s="62">
        <f>VLOOKUP($B196,'2019 Ventilation List SORT'!$A$6:$I$102,3)</f>
        <v>0.15</v>
      </c>
      <c r="E196" s="67">
        <f>VLOOKUP($B196,'2019 Ventilation List SORT'!$A$6:$I$102,4)</f>
        <v>0</v>
      </c>
      <c r="F196" s="67">
        <f>VLOOKUP($B196,'2019 Ventilation List SORT'!$A$6:$I$102,5)</f>
        <v>0</v>
      </c>
      <c r="G196" s="62">
        <f>VLOOKUP($B196,'2019 Ventilation List SORT'!$A$6:$I$102,6)</f>
        <v>0</v>
      </c>
      <c r="H196" s="67">
        <f>VLOOKUP($B196,'2019 Ventilation List SORT'!$A$6:$I$102,7)</f>
        <v>1</v>
      </c>
      <c r="I196" s="62" t="str">
        <f>VLOOKUP($B196,'2019 Ventilation List SORT'!$A$6:$I$102,8)</f>
        <v/>
      </c>
      <c r="J196" s="103" t="str">
        <f>VLOOKUP($B196,'2019 Ventilation List SORT'!$A$6:$I$102,9)</f>
        <v>No</v>
      </c>
      <c r="K196" s="182">
        <f>INDEX('For CSV - 2019 SpcFuncData'!$D$5:$D$88,MATCH($A196,'For CSV - 2019 SpcFuncData'!$B$5:$B$88,0))*0.5</f>
        <v>10</v>
      </c>
      <c r="L196" s="182">
        <f>INDEX('For CSV - 2019 VentSpcFuncData'!$K$6:$K$101,MATCH($B196,'For CSV - 2019 VentSpcFuncData'!$B$6:$B$101,0))</f>
        <v>0</v>
      </c>
      <c r="M196" s="182">
        <f t="shared" si="15"/>
        <v>10</v>
      </c>
      <c r="N196" s="182">
        <f>INDEX('For CSV - 2019 VentSpcFuncData'!$J$6:$J$101,MATCH($B196,'For CSV - 2019 VentSpcFuncData'!$B$6:$B$101,0))</f>
        <v>15</v>
      </c>
      <c r="O196" s="182">
        <f t="shared" si="16"/>
        <v>15</v>
      </c>
      <c r="P196" s="184">
        <f t="shared" si="12"/>
        <v>0.15</v>
      </c>
      <c r="Q196" s="46" t="str">
        <f t="shared" si="18"/>
        <v>Library (Reading Area),Assembly - Libraries (reading rooms and stack areas)</v>
      </c>
      <c r="R196" s="46">
        <f>INDEX('For CSV - 2019 SpcFuncData'!$AL$5:$AL$89,MATCH($A196,'For CSV - 2019 SpcFuncData'!$B$5:$B$89,0))</f>
        <v>232</v>
      </c>
      <c r="S196" s="46">
        <f>INDEX('For CSV - 2019 VentSpcFuncData'!$L$6:$L$101,MATCH($B196,'For CSV - 2019 VentSpcFuncData'!$B$6:$B$101,0))</f>
        <v>4</v>
      </c>
      <c r="T196" s="46">
        <f>MATCH($A196,'For CSV - 2019 SpcFuncData'!$B$5:$B$88,0)</f>
        <v>39</v>
      </c>
      <c r="V196" t="str">
        <f t="shared" si="14"/>
        <v>2,              4,     "Assembly - Libraries (reading rooms and stack areas)"</v>
      </c>
    </row>
    <row r="197" spans="1:22" x14ac:dyDescent="0.2">
      <c r="A197" s="63" t="s">
        <v>569</v>
      </c>
      <c r="B197" s="126" t="s">
        <v>845</v>
      </c>
      <c r="C197" s="62">
        <f>VLOOKUP($B197,'2019 Ventilation List SORT'!$A$6:$I$102,2)</f>
        <v>0.15</v>
      </c>
      <c r="D197" s="62">
        <f>VLOOKUP($B197,'2019 Ventilation List SORT'!$A$6:$I$102,3)</f>
        <v>0.15</v>
      </c>
      <c r="E197" s="67">
        <f>VLOOKUP($B197,'2019 Ventilation List SORT'!$A$6:$I$102,4)</f>
        <v>0</v>
      </c>
      <c r="F197" s="67">
        <f>VLOOKUP($B197,'2019 Ventilation List SORT'!$A$6:$I$102,5)</f>
        <v>0</v>
      </c>
      <c r="G197" s="62">
        <f>VLOOKUP($B197,'2019 Ventilation List SORT'!$A$6:$I$102,6)</f>
        <v>0</v>
      </c>
      <c r="H197" s="67">
        <f>VLOOKUP($B197,'2019 Ventilation List SORT'!$A$6:$I$102,7)</f>
        <v>1</v>
      </c>
      <c r="I197" s="62" t="str">
        <f>VLOOKUP($B197,'2019 Ventilation List SORT'!$A$6:$I$102,8)</f>
        <v/>
      </c>
      <c r="J197" s="103" t="str">
        <f>VLOOKUP($B197,'2019 Ventilation List SORT'!$A$6:$I$102,9)</f>
        <v>No</v>
      </c>
      <c r="K197" s="182">
        <f>INDEX('For CSV - 2019 SpcFuncData'!$D$5:$D$88,MATCH($A197,'For CSV - 2019 SpcFuncData'!$B$5:$B$88,0))*0.5</f>
        <v>5</v>
      </c>
      <c r="L197" s="182">
        <f>INDEX('For CSV - 2019 VentSpcFuncData'!$K$6:$K$101,MATCH($B197,'For CSV - 2019 VentSpcFuncData'!$B$6:$B$101,0))</f>
        <v>0</v>
      </c>
      <c r="M197" s="182">
        <f t="shared" si="15"/>
        <v>5</v>
      </c>
      <c r="N197" s="182">
        <f>INDEX('For CSV - 2019 VentSpcFuncData'!$J$6:$J$101,MATCH($B197,'For CSV - 2019 VentSpcFuncData'!$B$6:$B$101,0))</f>
        <v>15</v>
      </c>
      <c r="O197" s="182">
        <f t="shared" si="16"/>
        <v>15</v>
      </c>
      <c r="P197" s="184">
        <f t="shared" si="12"/>
        <v>7.4999999999999997E-2</v>
      </c>
      <c r="Q197" s="46" t="str">
        <f t="shared" si="18"/>
        <v>Library (Stacks Area),Assembly - Libraries (reading rooms and stack areas)</v>
      </c>
      <c r="R197" s="46">
        <f>INDEX('For CSV - 2019 SpcFuncData'!$AL$5:$AL$89,MATCH($A197,'For CSV - 2019 SpcFuncData'!$B$5:$B$89,0))</f>
        <v>233</v>
      </c>
      <c r="S197" s="46">
        <f>INDEX('For CSV - 2019 VentSpcFuncData'!$L$6:$L$101,MATCH($B197,'For CSV - 2019 VentSpcFuncData'!$B$6:$B$101,0))</f>
        <v>4</v>
      </c>
      <c r="T197" s="46">
        <f>MATCH($A197,'For CSV - 2019 SpcFuncData'!$B$5:$B$88,0)</f>
        <v>40</v>
      </c>
      <c r="V197" t="str">
        <f t="shared" si="14"/>
        <v>1, Spc:SpcFunc,        233,  4  ;  Library (Stacks Area)</v>
      </c>
    </row>
    <row r="198" spans="1:22" x14ac:dyDescent="0.2">
      <c r="A198" s="63" t="s">
        <v>569</v>
      </c>
      <c r="B198" s="59" t="s">
        <v>845</v>
      </c>
      <c r="C198" s="62">
        <f>VLOOKUP($B198,'2019 Ventilation List SORT'!$A$6:$I$102,2)</f>
        <v>0.15</v>
      </c>
      <c r="D198" s="62">
        <f>VLOOKUP($B198,'2019 Ventilation List SORT'!$A$6:$I$102,3)</f>
        <v>0.15</v>
      </c>
      <c r="E198" s="67">
        <f>VLOOKUP($B198,'2019 Ventilation List SORT'!$A$6:$I$102,4)</f>
        <v>0</v>
      </c>
      <c r="F198" s="67">
        <f>VLOOKUP($B198,'2019 Ventilation List SORT'!$A$6:$I$102,5)</f>
        <v>0</v>
      </c>
      <c r="G198" s="62">
        <f>VLOOKUP($B198,'2019 Ventilation List SORT'!$A$6:$I$102,6)</f>
        <v>0</v>
      </c>
      <c r="H198" s="67">
        <f>VLOOKUP($B198,'2019 Ventilation List SORT'!$A$6:$I$102,7)</f>
        <v>1</v>
      </c>
      <c r="I198" s="62" t="str">
        <f>VLOOKUP($B198,'2019 Ventilation List SORT'!$A$6:$I$102,8)</f>
        <v/>
      </c>
      <c r="J198" s="103" t="str">
        <f>VLOOKUP($B198,'2019 Ventilation List SORT'!$A$6:$I$102,9)</f>
        <v>No</v>
      </c>
      <c r="K198" s="182">
        <f>INDEX('For CSV - 2019 SpcFuncData'!$D$5:$D$88,MATCH($A198,'For CSV - 2019 SpcFuncData'!$B$5:$B$88,0))*0.5</f>
        <v>5</v>
      </c>
      <c r="L198" s="182">
        <f>INDEX('For CSV - 2019 VentSpcFuncData'!$K$6:$K$101,MATCH($B198,'For CSV - 2019 VentSpcFuncData'!$B$6:$B$101,0))</f>
        <v>0</v>
      </c>
      <c r="M198" s="182">
        <f t="shared" si="15"/>
        <v>5</v>
      </c>
      <c r="N198" s="182">
        <f>INDEX('For CSV - 2019 VentSpcFuncData'!$J$6:$J$101,MATCH($B198,'For CSV - 2019 VentSpcFuncData'!$B$6:$B$101,0))</f>
        <v>15</v>
      </c>
      <c r="O198" s="182">
        <f t="shared" si="16"/>
        <v>15</v>
      </c>
      <c r="P198" s="184">
        <f t="shared" si="12"/>
        <v>7.4999999999999997E-2</v>
      </c>
      <c r="Q198" s="46" t="str">
        <f t="shared" si="18"/>
        <v>Library (Stacks Area),Assembly - Libraries (reading rooms and stack areas)</v>
      </c>
      <c r="R198" s="46">
        <f>INDEX('For CSV - 2019 SpcFuncData'!$AL$5:$AL$89,MATCH($A198,'For CSV - 2019 SpcFuncData'!$B$5:$B$89,0))</f>
        <v>233</v>
      </c>
      <c r="S198" s="46">
        <f>INDEX('For CSV - 2019 VentSpcFuncData'!$L$6:$L$101,MATCH($B198,'For CSV - 2019 VentSpcFuncData'!$B$6:$B$101,0))</f>
        <v>4</v>
      </c>
      <c r="T198" s="46">
        <f>MATCH($A198,'For CSV - 2019 SpcFuncData'!$B$5:$B$88,0)</f>
        <v>40</v>
      </c>
      <c r="V198" t="str">
        <f t="shared" si="14"/>
        <v>2,              4,     "Assembly - Libraries (reading rooms and stack areas)"</v>
      </c>
    </row>
    <row r="199" spans="1:22" x14ac:dyDescent="0.2">
      <c r="A199" s="63" t="s">
        <v>571</v>
      </c>
      <c r="B199" s="126" t="s">
        <v>810</v>
      </c>
      <c r="C199" s="62">
        <f>VLOOKUP($B199,'2019 Ventilation List SORT'!$A$6:$I$102,2)</f>
        <v>0</v>
      </c>
      <c r="D199" s="62">
        <f>VLOOKUP($B199,'2019 Ventilation List SORT'!$A$6:$I$102,3)</f>
        <v>0</v>
      </c>
      <c r="E199" s="67">
        <f>VLOOKUP($B199,'2019 Ventilation List SORT'!$A$6:$I$102,4)</f>
        <v>0</v>
      </c>
      <c r="F199" s="67">
        <f>VLOOKUP($B199,'2019 Ventilation List SORT'!$A$6:$I$102,5)</f>
        <v>0</v>
      </c>
      <c r="G199" s="62">
        <f>VLOOKUP($B199,'2019 Ventilation List SORT'!$A$6:$I$102,6)</f>
        <v>0.5</v>
      </c>
      <c r="H199" s="67">
        <f>VLOOKUP($B199,'2019 Ventilation List SORT'!$A$6:$I$102,7)</f>
        <v>2</v>
      </c>
      <c r="I199" s="62" t="str">
        <f>VLOOKUP($B199,'2019 Ventilation List SORT'!$A$6:$I$102,8)</f>
        <v/>
      </c>
      <c r="J199" s="103" t="str">
        <f>VLOOKUP($B199,'2019 Ventilation List SORT'!$A$6:$I$102,9)</f>
        <v>No</v>
      </c>
      <c r="K199" s="182">
        <f>INDEX('For CSV - 2019 SpcFuncData'!$D$5:$D$88,MATCH($A199,'For CSV - 2019 SpcFuncData'!$B$5:$B$88,0))*0.5</f>
        <v>10</v>
      </c>
      <c r="L199" s="182">
        <f>INDEX('For CSV - 2019 VentSpcFuncData'!$K$6:$K$101,MATCH($B199,'For CSV - 2019 VentSpcFuncData'!$B$6:$B$101,0))</f>
        <v>0</v>
      </c>
      <c r="M199" s="182">
        <f t="shared" si="15"/>
        <v>10</v>
      </c>
      <c r="N199" s="182">
        <f>INDEX('For CSV - 2019 VentSpcFuncData'!$J$6:$J$101,MATCH($B199,'For CSV - 2019 VentSpcFuncData'!$B$6:$B$101,0))</f>
        <v>0</v>
      </c>
      <c r="O199" s="182">
        <f t="shared" si="16"/>
        <v>0</v>
      </c>
      <c r="P199" s="184">
        <f t="shared" si="12"/>
        <v>0</v>
      </c>
      <c r="Q199" s="46" t="str">
        <f t="shared" si="18"/>
        <v>Locker Room,Exhaust - Locker rooms for athletic or industrial facilities</v>
      </c>
      <c r="R199" s="46">
        <f>INDEX('For CSV - 2019 SpcFuncData'!$AL$5:$AL$89,MATCH($A199,'For CSV - 2019 SpcFuncData'!$B$5:$B$89,0))</f>
        <v>234</v>
      </c>
      <c r="S199" s="46">
        <f>INDEX('For CSV - 2019 VentSpcFuncData'!$L$6:$L$101,MATCH($B199,'For CSV - 2019 VentSpcFuncData'!$B$6:$B$101,0))</f>
        <v>32</v>
      </c>
      <c r="T199" s="46">
        <f>MATCH($A199,'For CSV - 2019 SpcFuncData'!$B$5:$B$88,0)</f>
        <v>41</v>
      </c>
      <c r="V199" t="str">
        <f t="shared" si="14"/>
        <v>1, Spc:SpcFunc,        234,  32  ;  Locker Room</v>
      </c>
    </row>
    <row r="200" spans="1:22" x14ac:dyDescent="0.2">
      <c r="A200" s="63" t="s">
        <v>571</v>
      </c>
      <c r="B200" s="59" t="s">
        <v>811</v>
      </c>
      <c r="C200" s="62">
        <f>VLOOKUP($B200,'2019 Ventilation List SORT'!$A$6:$I$102,2)</f>
        <v>0</v>
      </c>
      <c r="D200" s="62">
        <f>VLOOKUP($B200,'2019 Ventilation List SORT'!$A$6:$I$102,3)</f>
        <v>0</v>
      </c>
      <c r="E200" s="67">
        <f>VLOOKUP($B200,'2019 Ventilation List SORT'!$A$6:$I$102,4)</f>
        <v>0</v>
      </c>
      <c r="F200" s="67">
        <f>VLOOKUP($B200,'2019 Ventilation List SORT'!$A$6:$I$102,5)</f>
        <v>0</v>
      </c>
      <c r="G200" s="62">
        <f>VLOOKUP($B200,'2019 Ventilation List SORT'!$A$6:$I$102,6)</f>
        <v>0.25</v>
      </c>
      <c r="H200" s="67">
        <f>VLOOKUP($B200,'2019 Ventilation List SORT'!$A$6:$I$102,7)</f>
        <v>2</v>
      </c>
      <c r="I200" s="62" t="str">
        <f>VLOOKUP($B200,'2019 Ventilation List SORT'!$A$6:$I$102,8)</f>
        <v/>
      </c>
      <c r="J200" s="103" t="str">
        <f>VLOOKUP($B200,'2019 Ventilation List SORT'!$A$6:$I$102,9)</f>
        <v>No</v>
      </c>
      <c r="K200" s="182">
        <f>INDEX('For CSV - 2019 SpcFuncData'!$D$5:$D$88,MATCH($A200,'For CSV - 2019 SpcFuncData'!$B$5:$B$88,0))*0.5</f>
        <v>10</v>
      </c>
      <c r="L200" s="182">
        <f>INDEX('For CSV - 2019 VentSpcFuncData'!$K$6:$K$101,MATCH($B200,'For CSV - 2019 VentSpcFuncData'!$B$6:$B$101,0))</f>
        <v>0</v>
      </c>
      <c r="M200" s="182">
        <f t="shared" si="15"/>
        <v>10</v>
      </c>
      <c r="N200" s="182">
        <f>INDEX('For CSV - 2019 VentSpcFuncData'!$J$6:$J$101,MATCH($B200,'For CSV - 2019 VentSpcFuncData'!$B$6:$B$101,0))</f>
        <v>0</v>
      </c>
      <c r="O200" s="182">
        <f t="shared" si="16"/>
        <v>0</v>
      </c>
      <c r="P200" s="184">
        <f t="shared" ref="P200:P263" si="19">K200*O200/1000</f>
        <v>0</v>
      </c>
      <c r="Q200" s="46" t="str">
        <f t="shared" si="18"/>
        <v>Locker Room,Exhaust - All other locker rooms</v>
      </c>
      <c r="R200" s="46">
        <f>INDEX('For CSV - 2019 SpcFuncData'!$AL$5:$AL$89,MATCH($A200,'For CSV - 2019 SpcFuncData'!$B$5:$B$89,0))</f>
        <v>234</v>
      </c>
      <c r="S200" s="46">
        <f>INDEX('For CSV - 2019 VentSpcFuncData'!$L$6:$L$101,MATCH($B200,'For CSV - 2019 VentSpcFuncData'!$B$6:$B$101,0))</f>
        <v>24</v>
      </c>
      <c r="T200" s="46">
        <f>MATCH($A200,'For CSV - 2019 SpcFuncData'!$B$5:$B$88,0)</f>
        <v>41</v>
      </c>
      <c r="V200" t="str">
        <f t="shared" ref="V200:V264" si="20">IF($A199&lt;&gt;$A200,$V$3&amp;$R200&amp;$W$3&amp;$S200&amp;$X$3&amp;TEXT($A200,0),IF($A200=$A199,$V$4&amp;$S200&amp;$W$4&amp;$X$4&amp;$B200&amp;""""))</f>
        <v>2,              24,     "Exhaust - All other locker rooms"</v>
      </c>
    </row>
    <row r="201" spans="1:22" x14ac:dyDescent="0.2">
      <c r="A201" s="63" t="s">
        <v>571</v>
      </c>
      <c r="B201" s="59" t="s">
        <v>810</v>
      </c>
      <c r="C201" s="62">
        <f>VLOOKUP($B201,'2019 Ventilation List SORT'!$A$6:$I$102,2)</f>
        <v>0</v>
      </c>
      <c r="D201" s="62">
        <f>VLOOKUP($B201,'2019 Ventilation List SORT'!$A$6:$I$102,3)</f>
        <v>0</v>
      </c>
      <c r="E201" s="67">
        <f>VLOOKUP($B201,'2019 Ventilation List SORT'!$A$6:$I$102,4)</f>
        <v>0</v>
      </c>
      <c r="F201" s="67">
        <f>VLOOKUP($B201,'2019 Ventilation List SORT'!$A$6:$I$102,5)</f>
        <v>0</v>
      </c>
      <c r="G201" s="62">
        <f>VLOOKUP($B201,'2019 Ventilation List SORT'!$A$6:$I$102,6)</f>
        <v>0.5</v>
      </c>
      <c r="H201" s="67">
        <f>VLOOKUP($B201,'2019 Ventilation List SORT'!$A$6:$I$102,7)</f>
        <v>2</v>
      </c>
      <c r="I201" s="62" t="str">
        <f>VLOOKUP($B201,'2019 Ventilation List SORT'!$A$6:$I$102,8)</f>
        <v/>
      </c>
      <c r="J201" s="103" t="str">
        <f>VLOOKUP($B201,'2019 Ventilation List SORT'!$A$6:$I$102,9)</f>
        <v>No</v>
      </c>
      <c r="K201" s="182">
        <f>INDEX('For CSV - 2019 SpcFuncData'!$D$5:$D$88,MATCH($A201,'For CSV - 2019 SpcFuncData'!$B$5:$B$88,0))*0.5</f>
        <v>10</v>
      </c>
      <c r="L201" s="182">
        <f>INDEX('For CSV - 2019 VentSpcFuncData'!$K$6:$K$101,MATCH($B201,'For CSV - 2019 VentSpcFuncData'!$B$6:$B$101,0))</f>
        <v>0</v>
      </c>
      <c r="M201" s="182">
        <f t="shared" ref="M201:M265" si="21">IF(L201=0,K201,L201)</f>
        <v>10</v>
      </c>
      <c r="N201" s="182">
        <f>INDEX('For CSV - 2019 VentSpcFuncData'!$J$6:$J$101,MATCH($B201,'For CSV - 2019 VentSpcFuncData'!$B$6:$B$101,0))</f>
        <v>0</v>
      </c>
      <c r="O201" s="182">
        <f t="shared" ref="O201:O265" si="22">MIN(IF(SUM(K201,M201)=0,0,M201/K201*N201),15)</f>
        <v>0</v>
      </c>
      <c r="P201" s="184">
        <f t="shared" si="19"/>
        <v>0</v>
      </c>
      <c r="Q201" s="46" t="str">
        <f t="shared" si="18"/>
        <v>Locker Room,Exhaust - Locker rooms for athletic or industrial facilities</v>
      </c>
      <c r="R201" s="46">
        <f>INDEX('For CSV - 2019 SpcFuncData'!$AL$5:$AL$89,MATCH($A201,'For CSV - 2019 SpcFuncData'!$B$5:$B$89,0))</f>
        <v>234</v>
      </c>
      <c r="S201" s="46">
        <f>INDEX('For CSV - 2019 VentSpcFuncData'!$L$6:$L$101,MATCH($B201,'For CSV - 2019 VentSpcFuncData'!$B$6:$B$101,0))</f>
        <v>32</v>
      </c>
      <c r="T201" s="46">
        <f>MATCH($A201,'For CSV - 2019 SpcFuncData'!$B$5:$B$88,0)</f>
        <v>41</v>
      </c>
      <c r="V201" t="str">
        <f t="shared" si="20"/>
        <v>2,              32,     "Exhaust - Locker rooms for athletic or industrial facilities"</v>
      </c>
    </row>
    <row r="202" spans="1:22" x14ac:dyDescent="0.2">
      <c r="A202" s="63" t="s">
        <v>571</v>
      </c>
      <c r="B202" s="59" t="s">
        <v>812</v>
      </c>
      <c r="C202" s="62">
        <f>VLOOKUP($B202,'2019 Ventilation List SORT'!$A$6:$I$102,2)</f>
        <v>0</v>
      </c>
      <c r="D202" s="62">
        <f>VLOOKUP($B202,'2019 Ventilation List SORT'!$A$6:$I$102,3)</f>
        <v>0</v>
      </c>
      <c r="E202" s="67">
        <f>VLOOKUP($B202,'2019 Ventilation List SORT'!$A$6:$I$102,4)</f>
        <v>20</v>
      </c>
      <c r="F202" s="67">
        <f>VLOOKUP($B202,'2019 Ventilation List SORT'!$A$6:$I$102,5)</f>
        <v>50</v>
      </c>
      <c r="G202" s="62">
        <f>VLOOKUP($B202,'2019 Ventilation List SORT'!$A$6:$I$102,6)</f>
        <v>0</v>
      </c>
      <c r="H202" s="67">
        <f>VLOOKUP($B202,'2019 Ventilation List SORT'!$A$6:$I$102,7)</f>
        <v>2</v>
      </c>
      <c r="I202" s="62" t="str">
        <f>VLOOKUP($B202,'2019 Ventilation List SORT'!$A$6:$I$102,8)</f>
        <v>Exh. Note G,H</v>
      </c>
      <c r="J202" s="103" t="str">
        <f>VLOOKUP($B202,'2019 Ventilation List SORT'!$A$6:$I$102,9)</f>
        <v>No</v>
      </c>
      <c r="K202" s="182">
        <f>INDEX('For CSV - 2019 SpcFuncData'!$D$5:$D$88,MATCH($A202,'For CSV - 2019 SpcFuncData'!$B$5:$B$88,0))*0.5</f>
        <v>10</v>
      </c>
      <c r="L202" s="182">
        <f>INDEX('For CSV - 2019 VentSpcFuncData'!$K$6:$K$101,MATCH($B202,'For CSV - 2019 VentSpcFuncData'!$B$6:$B$101,0))</f>
        <v>0</v>
      </c>
      <c r="M202" s="182">
        <f t="shared" si="21"/>
        <v>10</v>
      </c>
      <c r="N202" s="182">
        <f>INDEX('For CSV - 2019 VentSpcFuncData'!$J$6:$J$101,MATCH($B202,'For CSV - 2019 VentSpcFuncData'!$B$6:$B$101,0))</f>
        <v>0</v>
      </c>
      <c r="O202" s="182">
        <f t="shared" si="22"/>
        <v>0</v>
      </c>
      <c r="P202" s="184">
        <f t="shared" si="19"/>
        <v>0</v>
      </c>
      <c r="Q202" s="46" t="str">
        <f t="shared" si="18"/>
        <v>Locker Room,Exhaust - Shower rooms</v>
      </c>
      <c r="R202" s="46">
        <f>INDEX('For CSV - 2019 SpcFuncData'!$AL$5:$AL$89,MATCH($A202,'For CSV - 2019 SpcFuncData'!$B$5:$B$89,0))</f>
        <v>234</v>
      </c>
      <c r="S202" s="46">
        <f>INDEX('For CSV - 2019 VentSpcFuncData'!$L$6:$L$101,MATCH($B202,'For CSV - 2019 VentSpcFuncData'!$B$6:$B$101,0))</f>
        <v>36</v>
      </c>
      <c r="T202" s="46">
        <f>MATCH($A202,'For CSV - 2019 SpcFuncData'!$B$5:$B$88,0)</f>
        <v>41</v>
      </c>
      <c r="V202" t="str">
        <f t="shared" si="20"/>
        <v>2,              36,     "Exhaust - Shower rooms"</v>
      </c>
    </row>
    <row r="203" spans="1:22" x14ac:dyDescent="0.2">
      <c r="A203" s="46" t="s">
        <v>572</v>
      </c>
      <c r="B203" s="126" t="s">
        <v>771</v>
      </c>
      <c r="C203" s="62">
        <f>VLOOKUP($B203,'2019 Ventilation List SORT'!$A$6:$I$102,2)</f>
        <v>0.5</v>
      </c>
      <c r="D203" s="62">
        <f>VLOOKUP($B203,'2019 Ventilation List SORT'!$A$6:$I$102,3)</f>
        <v>0.15</v>
      </c>
      <c r="E203" s="67">
        <f>VLOOKUP($B203,'2019 Ventilation List SORT'!$A$6:$I$102,4)</f>
        <v>0</v>
      </c>
      <c r="F203" s="67">
        <f>VLOOKUP($B203,'2019 Ventilation List SORT'!$A$6:$I$102,5)</f>
        <v>0</v>
      </c>
      <c r="G203" s="62">
        <f>VLOOKUP($B203,'2019 Ventilation List SORT'!$A$6:$I$102,6)</f>
        <v>0</v>
      </c>
      <c r="H203" s="67">
        <f>VLOOKUP($B203,'2019 Ventilation List SORT'!$A$6:$I$102,7)</f>
        <v>1</v>
      </c>
      <c r="I203" s="62" t="str">
        <f>VLOOKUP($B203,'2019 Ventilation List SORT'!$A$6:$I$102,8)</f>
        <v>F</v>
      </c>
      <c r="J203" s="103" t="str">
        <f>VLOOKUP($B203,'2019 Ventilation List SORT'!$A$6:$I$102,9)</f>
        <v>No</v>
      </c>
      <c r="K203" s="182">
        <f>INDEX('For CSV - 2019 SpcFuncData'!$D$5:$D$88,MATCH($A203,'For CSV - 2019 SpcFuncData'!$B$5:$B$88,0))*0.5</f>
        <v>33.335000000000001</v>
      </c>
      <c r="L203" s="182">
        <f>INDEX('For CSV - 2019 VentSpcFuncData'!$K$6:$K$101,MATCH($B203,'For CSV - 2019 VentSpcFuncData'!$B$6:$B$101,0))</f>
        <v>33.333333333333336</v>
      </c>
      <c r="M203" s="182">
        <f t="shared" si="21"/>
        <v>33.333333333333336</v>
      </c>
      <c r="N203" s="182">
        <f>INDEX('For CSV - 2019 VentSpcFuncData'!$J$6:$J$101,MATCH($B203,'For CSV - 2019 VentSpcFuncData'!$B$6:$B$101,0))</f>
        <v>15</v>
      </c>
      <c r="O203" s="182">
        <f t="shared" si="22"/>
        <v>14.999250037498125</v>
      </c>
      <c r="P203" s="184">
        <f t="shared" si="19"/>
        <v>0.5</v>
      </c>
      <c r="Q203" s="46" t="str">
        <f t="shared" si="18"/>
        <v>Lounge, Breakroom, or Waiting Area,General - Break rooms</v>
      </c>
      <c r="R203" s="46">
        <f>INDEX('For CSV - 2019 SpcFuncData'!$AL$5:$AL$89,MATCH($A203,'For CSV - 2019 SpcFuncData'!$B$5:$B$89,0))</f>
        <v>235</v>
      </c>
      <c r="S203" s="46">
        <f>INDEX('For CSV - 2019 VentSpcFuncData'!$L$6:$L$101,MATCH($B203,'For CSV - 2019 VentSpcFuncData'!$B$6:$B$101,0))</f>
        <v>46</v>
      </c>
      <c r="T203" s="46">
        <f>MATCH($A203,'For CSV - 2019 SpcFuncData'!$B$5:$B$88,0)</f>
        <v>42</v>
      </c>
      <c r="V203" t="str">
        <f t="shared" si="20"/>
        <v>1, Spc:SpcFunc,        235,  46  ;  Lounge, Breakroom, or Waiting Area</v>
      </c>
    </row>
    <row r="204" spans="1:22" x14ac:dyDescent="0.2">
      <c r="A204" s="46" t="s">
        <v>572</v>
      </c>
      <c r="B204" s="59" t="s">
        <v>771</v>
      </c>
      <c r="C204" s="62">
        <f>VLOOKUP($B204,'2019 Ventilation List SORT'!$A$6:$I$102,2)</f>
        <v>0.5</v>
      </c>
      <c r="D204" s="62">
        <f>VLOOKUP($B204,'2019 Ventilation List SORT'!$A$6:$I$102,3)</f>
        <v>0.15</v>
      </c>
      <c r="E204" s="67">
        <f>VLOOKUP($B204,'2019 Ventilation List SORT'!$A$6:$I$102,4)</f>
        <v>0</v>
      </c>
      <c r="F204" s="67">
        <f>VLOOKUP($B204,'2019 Ventilation List SORT'!$A$6:$I$102,5)</f>
        <v>0</v>
      </c>
      <c r="G204" s="62">
        <f>VLOOKUP($B204,'2019 Ventilation List SORT'!$A$6:$I$102,6)</f>
        <v>0</v>
      </c>
      <c r="H204" s="67">
        <f>VLOOKUP($B204,'2019 Ventilation List SORT'!$A$6:$I$102,7)</f>
        <v>1</v>
      </c>
      <c r="I204" s="62" t="str">
        <f>VLOOKUP($B204,'2019 Ventilation List SORT'!$A$6:$I$102,8)</f>
        <v>F</v>
      </c>
      <c r="J204" s="103" t="str">
        <f>VLOOKUP($B204,'2019 Ventilation List SORT'!$A$6:$I$102,9)</f>
        <v>No</v>
      </c>
      <c r="K204" s="182">
        <f>INDEX('For CSV - 2019 SpcFuncData'!$D$5:$D$88,MATCH($A204,'For CSV - 2019 SpcFuncData'!$B$5:$B$88,0))*0.5</f>
        <v>33.335000000000001</v>
      </c>
      <c r="L204" s="182">
        <f>INDEX('For CSV - 2019 VentSpcFuncData'!$K$6:$K$101,MATCH($B204,'For CSV - 2019 VentSpcFuncData'!$B$6:$B$101,0))</f>
        <v>33.333333333333336</v>
      </c>
      <c r="M204" s="182">
        <f t="shared" si="21"/>
        <v>33.333333333333336</v>
      </c>
      <c r="N204" s="182">
        <f>INDEX('For CSV - 2019 VentSpcFuncData'!$J$6:$J$101,MATCH($B204,'For CSV - 2019 VentSpcFuncData'!$B$6:$B$101,0))</f>
        <v>15</v>
      </c>
      <c r="O204" s="182">
        <f t="shared" si="22"/>
        <v>14.999250037498125</v>
      </c>
      <c r="P204" s="184">
        <f t="shared" si="19"/>
        <v>0.5</v>
      </c>
      <c r="Q204" s="46" t="str">
        <f t="shared" si="18"/>
        <v>Lounge, Breakroom, or Waiting Area,General - Break rooms</v>
      </c>
      <c r="R204" s="46">
        <f>INDEX('For CSV - 2019 SpcFuncData'!$AL$5:$AL$89,MATCH($A204,'For CSV - 2019 SpcFuncData'!$B$5:$B$89,0))</f>
        <v>235</v>
      </c>
      <c r="S204" s="46">
        <f>INDEX('For CSV - 2019 VentSpcFuncData'!$L$6:$L$101,MATCH($B204,'For CSV - 2019 VentSpcFuncData'!$B$6:$B$101,0))</f>
        <v>46</v>
      </c>
      <c r="T204" s="46">
        <f>MATCH($A204,'For CSV - 2019 SpcFuncData'!$B$5:$B$88,0)</f>
        <v>42</v>
      </c>
      <c r="V204" t="str">
        <f t="shared" si="20"/>
        <v>2,              46,     "General - Break rooms"</v>
      </c>
    </row>
    <row r="205" spans="1:22" x14ac:dyDescent="0.2">
      <c r="A205" s="46" t="s">
        <v>572</v>
      </c>
      <c r="B205" s="59" t="s">
        <v>772</v>
      </c>
      <c r="C205" s="62">
        <f>VLOOKUP($B205,'2019 Ventilation List SORT'!$A$6:$I$102,2)</f>
        <v>0.5</v>
      </c>
      <c r="D205" s="62">
        <f>VLOOKUP($B205,'2019 Ventilation List SORT'!$A$6:$I$102,3)</f>
        <v>0.15</v>
      </c>
      <c r="E205" s="67">
        <f>VLOOKUP($B205,'2019 Ventilation List SORT'!$A$6:$I$102,4)</f>
        <v>0</v>
      </c>
      <c r="F205" s="67">
        <f>VLOOKUP($B205,'2019 Ventilation List SORT'!$A$6:$I$102,5)</f>
        <v>0</v>
      </c>
      <c r="G205" s="62">
        <f>VLOOKUP($B205,'2019 Ventilation List SORT'!$A$6:$I$102,6)</f>
        <v>0</v>
      </c>
      <c r="H205" s="67">
        <f>VLOOKUP($B205,'2019 Ventilation List SORT'!$A$6:$I$102,7)</f>
        <v>1</v>
      </c>
      <c r="I205" s="62" t="str">
        <f>VLOOKUP($B205,'2019 Ventilation List SORT'!$A$6:$I$102,8)</f>
        <v>F</v>
      </c>
      <c r="J205" s="103" t="str">
        <f>VLOOKUP($B205,'2019 Ventilation List SORT'!$A$6:$I$102,9)</f>
        <v>No</v>
      </c>
      <c r="K205" s="182">
        <f>INDEX('For CSV - 2019 SpcFuncData'!$D$5:$D$88,MATCH($A205,'For CSV - 2019 SpcFuncData'!$B$5:$B$88,0))*0.5</f>
        <v>33.335000000000001</v>
      </c>
      <c r="L205" s="182">
        <f>INDEX('For CSV - 2019 VentSpcFuncData'!$K$6:$K$101,MATCH($B205,'For CSV - 2019 VentSpcFuncData'!$B$6:$B$101,0))</f>
        <v>33.333333333333336</v>
      </c>
      <c r="M205" s="182">
        <f t="shared" si="21"/>
        <v>33.333333333333336</v>
      </c>
      <c r="N205" s="182">
        <f>INDEX('For CSV - 2019 VentSpcFuncData'!$J$6:$J$101,MATCH($B205,'For CSV - 2019 VentSpcFuncData'!$B$6:$B$101,0))</f>
        <v>15</v>
      </c>
      <c r="O205" s="182">
        <f t="shared" si="22"/>
        <v>14.999250037498125</v>
      </c>
      <c r="P205" s="184">
        <f t="shared" si="19"/>
        <v>0.5</v>
      </c>
      <c r="Q205" s="46" t="str">
        <f t="shared" si="18"/>
        <v>Lounge, Breakroom, or Waiting Area,General - Coffee Stations</v>
      </c>
      <c r="R205" s="46">
        <f>INDEX('For CSV - 2019 SpcFuncData'!$AL$5:$AL$89,MATCH($A205,'For CSV - 2019 SpcFuncData'!$B$5:$B$89,0))</f>
        <v>235</v>
      </c>
      <c r="S205" s="46">
        <f>INDEX('For CSV - 2019 VentSpcFuncData'!$L$6:$L$101,MATCH($B205,'For CSV - 2019 VentSpcFuncData'!$B$6:$B$101,0))</f>
        <v>47</v>
      </c>
      <c r="T205" s="46">
        <f>MATCH($A205,'For CSV - 2019 SpcFuncData'!$B$5:$B$88,0)</f>
        <v>42</v>
      </c>
      <c r="V205" t="str">
        <f t="shared" si="20"/>
        <v>2,              47,     "General - Coffee Stations"</v>
      </c>
    </row>
    <row r="206" spans="1:22" x14ac:dyDescent="0.2">
      <c r="A206" s="46" t="s">
        <v>572</v>
      </c>
      <c r="B206" s="59" t="s">
        <v>796</v>
      </c>
      <c r="C206" s="62">
        <f>VLOOKUP($B206,'2019 Ventilation List SORT'!$A$6:$I$102,2)</f>
        <v>0.15</v>
      </c>
      <c r="D206" s="62">
        <f>VLOOKUP($B206,'2019 Ventilation List SORT'!$A$6:$I$102,3)</f>
        <v>0.15</v>
      </c>
      <c r="E206" s="67">
        <f>VLOOKUP($B206,'2019 Ventilation List SORT'!$A$6:$I$102,4)</f>
        <v>0</v>
      </c>
      <c r="F206" s="67">
        <f>VLOOKUP($B206,'2019 Ventilation List SORT'!$A$6:$I$102,5)</f>
        <v>0</v>
      </c>
      <c r="G206" s="62">
        <f>VLOOKUP($B206,'2019 Ventilation List SORT'!$A$6:$I$102,6)</f>
        <v>0</v>
      </c>
      <c r="H206" s="67">
        <f>VLOOKUP($B206,'2019 Ventilation List SORT'!$A$6:$I$102,7)</f>
        <v>2</v>
      </c>
      <c r="I206" s="62" t="str">
        <f>VLOOKUP($B206,'2019 Ventilation List SORT'!$A$6:$I$102,8)</f>
        <v/>
      </c>
      <c r="J206" s="103" t="str">
        <f>VLOOKUP($B206,'2019 Ventilation List SORT'!$A$6:$I$102,9)</f>
        <v>No</v>
      </c>
      <c r="K206" s="182">
        <f>INDEX('For CSV - 2019 SpcFuncData'!$D$5:$D$88,MATCH($A206,'For CSV - 2019 SpcFuncData'!$B$5:$B$88,0))*0.5</f>
        <v>33.335000000000001</v>
      </c>
      <c r="L206" s="182">
        <f>INDEX('For CSV - 2019 VentSpcFuncData'!$K$6:$K$101,MATCH($B206,'For CSV - 2019 VentSpcFuncData'!$B$6:$B$101,0))</f>
        <v>0</v>
      </c>
      <c r="M206" s="182">
        <f t="shared" si="21"/>
        <v>33.335000000000001</v>
      </c>
      <c r="N206" s="182">
        <f>INDEX('For CSV - 2019 VentSpcFuncData'!$J$6:$J$101,MATCH($B206,'For CSV - 2019 VentSpcFuncData'!$B$6:$B$101,0))</f>
        <v>15</v>
      </c>
      <c r="O206" s="182">
        <f t="shared" si="22"/>
        <v>15</v>
      </c>
      <c r="P206" s="184">
        <f t="shared" si="19"/>
        <v>0.50002500000000005</v>
      </c>
      <c r="Q206" s="46" t="str">
        <f t="shared" si="18"/>
        <v>Lounge, Breakroom, or Waiting Area,Misc - All others</v>
      </c>
      <c r="R206" s="46">
        <f>INDEX('For CSV - 2019 SpcFuncData'!$AL$5:$AL$89,MATCH($A206,'For CSV - 2019 SpcFuncData'!$B$5:$B$89,0))</f>
        <v>235</v>
      </c>
      <c r="S206" s="46">
        <f>INDEX('For CSV - 2019 VentSpcFuncData'!$L$6:$L$101,MATCH($B206,'For CSV - 2019 VentSpcFuncData'!$B$6:$B$101,0))</f>
        <v>58</v>
      </c>
      <c r="T206" s="46">
        <f>MATCH($A206,'For CSV - 2019 SpcFuncData'!$B$5:$B$88,0)</f>
        <v>42</v>
      </c>
      <c r="V206" t="str">
        <f t="shared" si="20"/>
        <v>2,              58,     "Misc - All others"</v>
      </c>
    </row>
    <row r="207" spans="1:22" x14ac:dyDescent="0.2">
      <c r="A207" s="46" t="s">
        <v>572</v>
      </c>
      <c r="B207" s="59" t="s">
        <v>794</v>
      </c>
      <c r="C207" s="62">
        <f>VLOOKUP($B207,'2019 Ventilation List SORT'!$A$6:$I$102,2)</f>
        <v>0.5</v>
      </c>
      <c r="D207" s="62">
        <f>VLOOKUP($B207,'2019 Ventilation List SORT'!$A$6:$I$102,3)</f>
        <v>0.15</v>
      </c>
      <c r="E207" s="67">
        <f>VLOOKUP($B207,'2019 Ventilation List SORT'!$A$6:$I$102,4)</f>
        <v>0</v>
      </c>
      <c r="F207" s="67">
        <f>VLOOKUP($B207,'2019 Ventilation List SORT'!$A$6:$I$102,5)</f>
        <v>0</v>
      </c>
      <c r="G207" s="62">
        <f>VLOOKUP($B207,'2019 Ventilation List SORT'!$A$6:$I$102,6)</f>
        <v>0</v>
      </c>
      <c r="H207" s="67">
        <f>VLOOKUP($B207,'2019 Ventilation List SORT'!$A$6:$I$102,7)</f>
        <v>1</v>
      </c>
      <c r="I207" s="62" t="str">
        <f>VLOOKUP($B207,'2019 Ventilation List SORT'!$A$6:$I$102,8)</f>
        <v>F</v>
      </c>
      <c r="J207" s="103" t="str">
        <f>VLOOKUP($B207,'2019 Ventilation List SORT'!$A$6:$I$102,9)</f>
        <v>No</v>
      </c>
      <c r="K207" s="182">
        <f>INDEX('For CSV - 2019 SpcFuncData'!$D$5:$D$88,MATCH($A207,'For CSV - 2019 SpcFuncData'!$B$5:$B$88,0))*0.5</f>
        <v>33.335000000000001</v>
      </c>
      <c r="L207" s="182">
        <f>INDEX('For CSV - 2019 VentSpcFuncData'!$K$6:$K$101,MATCH($B207,'For CSV - 2019 VentSpcFuncData'!$B$6:$B$101,0))</f>
        <v>33.333333333333336</v>
      </c>
      <c r="M207" s="182">
        <f t="shared" si="21"/>
        <v>33.333333333333336</v>
      </c>
      <c r="N207" s="182">
        <f>INDEX('For CSV - 2019 VentSpcFuncData'!$J$6:$J$101,MATCH($B207,'For CSV - 2019 VentSpcFuncData'!$B$6:$B$101,0))</f>
        <v>15</v>
      </c>
      <c r="O207" s="182">
        <f t="shared" si="22"/>
        <v>14.999250037498125</v>
      </c>
      <c r="P207" s="184">
        <f t="shared" si="19"/>
        <v>0.5</v>
      </c>
      <c r="Q207" s="46" t="str">
        <f t="shared" si="18"/>
        <v>Lounge, Breakroom, or Waiting Area,Misc - Transportation waiting</v>
      </c>
      <c r="R207" s="46">
        <f>INDEX('For CSV - 2019 SpcFuncData'!$AL$5:$AL$89,MATCH($A207,'For CSV - 2019 SpcFuncData'!$B$5:$B$89,0))</f>
        <v>235</v>
      </c>
      <c r="S207" s="46">
        <f>INDEX('For CSV - 2019 VentSpcFuncData'!$L$6:$L$101,MATCH($B207,'For CSV - 2019 VentSpcFuncData'!$B$6:$B$101,0))</f>
        <v>69</v>
      </c>
      <c r="T207" s="46">
        <f>MATCH($A207,'For CSV - 2019 SpcFuncData'!$B$5:$B$88,0)</f>
        <v>42</v>
      </c>
      <c r="V207" t="str">
        <f t="shared" si="20"/>
        <v>2,              69,     "Misc - Transportation waiting"</v>
      </c>
    </row>
    <row r="208" spans="1:22" x14ac:dyDescent="0.2">
      <c r="A208" s="46" t="s">
        <v>572</v>
      </c>
      <c r="B208" s="59" t="s">
        <v>781</v>
      </c>
      <c r="C208" s="62">
        <f>VLOOKUP($B208,'2019 Ventilation List SORT'!$A$6:$I$102,2)</f>
        <v>0.5</v>
      </c>
      <c r="D208" s="62">
        <f>VLOOKUP($B208,'2019 Ventilation List SORT'!$A$6:$I$102,3)</f>
        <v>0.15</v>
      </c>
      <c r="E208" s="67">
        <f>VLOOKUP($B208,'2019 Ventilation List SORT'!$A$6:$I$102,4)</f>
        <v>0</v>
      </c>
      <c r="F208" s="67">
        <f>VLOOKUP($B208,'2019 Ventilation List SORT'!$A$6:$I$102,5)</f>
        <v>0</v>
      </c>
      <c r="G208" s="62">
        <f>VLOOKUP($B208,'2019 Ventilation List SORT'!$A$6:$I$102,6)</f>
        <v>0</v>
      </c>
      <c r="H208" s="67">
        <f>VLOOKUP($B208,'2019 Ventilation List SORT'!$A$6:$I$102,7)</f>
        <v>1</v>
      </c>
      <c r="I208" s="62" t="str">
        <f>VLOOKUP($B208,'2019 Ventilation List SORT'!$A$6:$I$102,8)</f>
        <v/>
      </c>
      <c r="J208" s="103" t="str">
        <f>VLOOKUP($B208,'2019 Ventilation List SORT'!$A$6:$I$102,9)</f>
        <v>No</v>
      </c>
      <c r="K208" s="182">
        <f>INDEX('For CSV - 2019 SpcFuncData'!$D$5:$D$88,MATCH($A208,'For CSV - 2019 SpcFuncData'!$B$5:$B$88,0))*0.5</f>
        <v>33.335000000000001</v>
      </c>
      <c r="L208" s="182">
        <f>INDEX('For CSV - 2019 VentSpcFuncData'!$K$6:$K$101,MATCH($B208,'For CSV - 2019 VentSpcFuncData'!$B$6:$B$101,0))</f>
        <v>33.333333333333336</v>
      </c>
      <c r="M208" s="182">
        <f t="shared" si="21"/>
        <v>33.333333333333336</v>
      </c>
      <c r="N208" s="182">
        <f>INDEX('For CSV - 2019 VentSpcFuncData'!$J$6:$J$101,MATCH($B208,'For CSV - 2019 VentSpcFuncData'!$B$6:$B$101,0))</f>
        <v>15</v>
      </c>
      <c r="O208" s="182">
        <f t="shared" si="22"/>
        <v>14.999250037498125</v>
      </c>
      <c r="P208" s="184">
        <f t="shared" si="19"/>
        <v>0.5</v>
      </c>
      <c r="Q208" s="46" t="str">
        <f t="shared" si="18"/>
        <v>Lounge, Breakroom, or Waiting Area,Office - Breakrooms</v>
      </c>
      <c r="R208" s="46">
        <f>INDEX('For CSV - 2019 SpcFuncData'!$AL$5:$AL$89,MATCH($A208,'For CSV - 2019 SpcFuncData'!$B$5:$B$89,0))</f>
        <v>235</v>
      </c>
      <c r="S208" s="46">
        <f>INDEX('For CSV - 2019 VentSpcFuncData'!$L$6:$L$101,MATCH($B208,'For CSV - 2019 VentSpcFuncData'!$B$6:$B$101,0))</f>
        <v>71</v>
      </c>
      <c r="T208" s="46">
        <f>MATCH($A208,'For CSV - 2019 SpcFuncData'!$B$5:$B$88,0)</f>
        <v>42</v>
      </c>
      <c r="V208" t="str">
        <f t="shared" si="20"/>
        <v>2,              71,     "Office - Breakrooms"</v>
      </c>
    </row>
    <row r="209" spans="1:22" x14ac:dyDescent="0.2">
      <c r="A209" s="46" t="s">
        <v>572</v>
      </c>
      <c r="B209" s="59" t="s">
        <v>785</v>
      </c>
      <c r="C209" s="62">
        <f>VLOOKUP($B209,'2019 Ventilation List SORT'!$A$6:$I$102,2)</f>
        <v>0.15</v>
      </c>
      <c r="D209" s="62">
        <f>VLOOKUP($B209,'2019 Ventilation List SORT'!$A$6:$I$102,3)</f>
        <v>0.15</v>
      </c>
      <c r="E209" s="67">
        <f>VLOOKUP($B209,'2019 Ventilation List SORT'!$A$6:$I$102,4)</f>
        <v>0</v>
      </c>
      <c r="F209" s="67">
        <f>VLOOKUP($B209,'2019 Ventilation List SORT'!$A$6:$I$102,5)</f>
        <v>0</v>
      </c>
      <c r="G209" s="62">
        <f>VLOOKUP($B209,'2019 Ventilation List SORT'!$A$6:$I$102,6)</f>
        <v>0</v>
      </c>
      <c r="H209" s="67">
        <f>VLOOKUP($B209,'2019 Ventilation List SORT'!$A$6:$I$102,7)</f>
        <v>1</v>
      </c>
      <c r="I209" s="62" t="str">
        <f>VLOOKUP($B209,'2019 Ventilation List SORT'!$A$6:$I$102,8)</f>
        <v>F</v>
      </c>
      <c r="J209" s="103" t="str">
        <f>VLOOKUP($B209,'2019 Ventilation List SORT'!$A$6:$I$102,9)</f>
        <v>No</v>
      </c>
      <c r="K209" s="182">
        <f>INDEX('For CSV - 2019 SpcFuncData'!$D$5:$D$88,MATCH($A209,'For CSV - 2019 SpcFuncData'!$B$5:$B$88,0))*0.5</f>
        <v>33.335000000000001</v>
      </c>
      <c r="L209" s="182">
        <f>INDEX('For CSV - 2019 VentSpcFuncData'!$K$6:$K$101,MATCH($B209,'For CSV - 2019 VentSpcFuncData'!$B$6:$B$101,0))</f>
        <v>0</v>
      </c>
      <c r="M209" s="182">
        <f t="shared" si="21"/>
        <v>33.335000000000001</v>
      </c>
      <c r="N209" s="182">
        <f>INDEX('For CSV - 2019 VentSpcFuncData'!$J$6:$J$101,MATCH($B209,'For CSV - 2019 VentSpcFuncData'!$B$6:$B$101,0))</f>
        <v>15</v>
      </c>
      <c r="O209" s="182">
        <f t="shared" si="22"/>
        <v>15</v>
      </c>
      <c r="P209" s="184">
        <f t="shared" si="19"/>
        <v>0.50002500000000005</v>
      </c>
      <c r="Q209" s="46" t="str">
        <f t="shared" si="18"/>
        <v>Lounge, Breakroom, or Waiting Area,Office - Reception areas</v>
      </c>
      <c r="R209" s="46">
        <f>INDEX('For CSV - 2019 SpcFuncData'!$AL$5:$AL$89,MATCH($A209,'For CSV - 2019 SpcFuncData'!$B$5:$B$89,0))</f>
        <v>235</v>
      </c>
      <c r="S209" s="46">
        <f>INDEX('For CSV - 2019 VentSpcFuncData'!$L$6:$L$101,MATCH($B209,'For CSV - 2019 VentSpcFuncData'!$B$6:$B$101,0))</f>
        <v>75</v>
      </c>
      <c r="T209" s="46">
        <f>MATCH($A209,'For CSV - 2019 SpcFuncData'!$B$5:$B$88,0)</f>
        <v>42</v>
      </c>
      <c r="V209" t="str">
        <f t="shared" si="20"/>
        <v>2,              75,     "Office - Reception areas"</v>
      </c>
    </row>
    <row r="210" spans="1:22" x14ac:dyDescent="0.2">
      <c r="A210" s="46" t="s">
        <v>570</v>
      </c>
      <c r="B210" s="126" t="s">
        <v>782</v>
      </c>
      <c r="C210" s="62">
        <f>VLOOKUP($B210,'2019 Ventilation List SORT'!$A$6:$I$102,2)</f>
        <v>0.5</v>
      </c>
      <c r="D210" s="62">
        <f>VLOOKUP($B210,'2019 Ventilation List SORT'!$A$6:$I$102,3)</f>
        <v>0.15</v>
      </c>
      <c r="E210" s="67">
        <f>VLOOKUP($B210,'2019 Ventilation List SORT'!$A$6:$I$102,4)</f>
        <v>0</v>
      </c>
      <c r="F210" s="67">
        <f>VLOOKUP($B210,'2019 Ventilation List SORT'!$A$6:$I$102,5)</f>
        <v>0</v>
      </c>
      <c r="G210" s="62">
        <f>VLOOKUP($B210,'2019 Ventilation List SORT'!$A$6:$I$102,6)</f>
        <v>0</v>
      </c>
      <c r="H210" s="67">
        <f>VLOOKUP($B210,'2019 Ventilation List SORT'!$A$6:$I$102,7)</f>
        <v>1</v>
      </c>
      <c r="I210" s="62" t="str">
        <f>VLOOKUP($B210,'2019 Ventilation List SORT'!$A$6:$I$102,8)</f>
        <v>F</v>
      </c>
      <c r="J210" s="103" t="str">
        <f>VLOOKUP($B210,'2019 Ventilation List SORT'!$A$6:$I$102,9)</f>
        <v>No</v>
      </c>
      <c r="K210" s="182">
        <f>INDEX('For CSV - 2019 SpcFuncData'!$D$5:$D$88,MATCH($A210,'For CSV - 2019 SpcFuncData'!$B$5:$B$88,0))*0.5</f>
        <v>33.335000000000001</v>
      </c>
      <c r="L210" s="182">
        <f>INDEX('For CSV - 2019 VentSpcFuncData'!$K$6:$K$101,MATCH($B210,'For CSV - 2019 VentSpcFuncData'!$B$6:$B$101,0))</f>
        <v>33.333333333333336</v>
      </c>
      <c r="M210" s="182">
        <f t="shared" si="21"/>
        <v>33.333333333333336</v>
      </c>
      <c r="N210" s="182">
        <f>INDEX('For CSV - 2019 VentSpcFuncData'!$J$6:$J$101,MATCH($B210,'For CSV - 2019 VentSpcFuncData'!$B$6:$B$101,0))</f>
        <v>15</v>
      </c>
      <c r="O210" s="182">
        <f t="shared" si="22"/>
        <v>14.999250037498125</v>
      </c>
      <c r="P210" s="184">
        <f t="shared" si="19"/>
        <v>0.5</v>
      </c>
      <c r="Q210" s="46" t="str">
        <f t="shared" ref="Q210:Q241" si="23">_xlfn.CONCAT(A210,",",B210)</f>
        <v>Main Entry Lobby,Office - Main entry lobbies</v>
      </c>
      <c r="R210" s="46">
        <f>INDEX('For CSV - 2019 SpcFuncData'!$AL$5:$AL$89,MATCH($A210,'For CSV - 2019 SpcFuncData'!$B$5:$B$89,0))</f>
        <v>236</v>
      </c>
      <c r="S210" s="46">
        <f>INDEX('For CSV - 2019 VentSpcFuncData'!$L$6:$L$101,MATCH($B210,'For CSV - 2019 VentSpcFuncData'!$B$6:$B$101,0))</f>
        <v>72</v>
      </c>
      <c r="T210" s="46">
        <f>MATCH($A210,'For CSV - 2019 SpcFuncData'!$B$5:$B$88,0)</f>
        <v>43</v>
      </c>
      <c r="V210" t="str">
        <f t="shared" si="20"/>
        <v>1, Spc:SpcFunc,        236,  72  ;  Main Entry Lobby</v>
      </c>
    </row>
    <row r="211" spans="1:22" x14ac:dyDescent="0.2">
      <c r="A211" s="46" t="s">
        <v>570</v>
      </c>
      <c r="B211" s="59" t="s">
        <v>846</v>
      </c>
      <c r="C211" s="62">
        <f>VLOOKUP($B211,'2019 Ventilation List SORT'!$A$6:$I$102,2)</f>
        <v>0.5</v>
      </c>
      <c r="D211" s="62">
        <f>VLOOKUP($B211,'2019 Ventilation List SORT'!$A$6:$I$102,3)</f>
        <v>0.15</v>
      </c>
      <c r="E211" s="67">
        <f>VLOOKUP($B211,'2019 Ventilation List SORT'!$A$6:$I$102,4)</f>
        <v>0</v>
      </c>
      <c r="F211" s="67">
        <f>VLOOKUP($B211,'2019 Ventilation List SORT'!$A$6:$I$102,5)</f>
        <v>0</v>
      </c>
      <c r="G211" s="62">
        <f>VLOOKUP($B211,'2019 Ventilation List SORT'!$A$6:$I$102,6)</f>
        <v>0</v>
      </c>
      <c r="H211" s="67">
        <f>VLOOKUP($B211,'2019 Ventilation List SORT'!$A$6:$I$102,7)</f>
        <v>1</v>
      </c>
      <c r="I211" s="62" t="str">
        <f>VLOOKUP($B211,'2019 Ventilation List SORT'!$A$6:$I$102,8)</f>
        <v>F</v>
      </c>
      <c r="J211" s="103" t="str">
        <f>VLOOKUP($B211,'2019 Ventilation List SORT'!$A$6:$I$102,9)</f>
        <v>No</v>
      </c>
      <c r="K211" s="182">
        <f>INDEX('For CSV - 2019 SpcFuncData'!$D$5:$D$88,MATCH($A211,'For CSV - 2019 SpcFuncData'!$B$5:$B$88,0))*0.5</f>
        <v>33.335000000000001</v>
      </c>
      <c r="L211" s="182">
        <f>INDEX('For CSV - 2019 VentSpcFuncData'!$K$6:$K$101,MATCH($B211,'For CSV - 2019 VentSpcFuncData'!$B$6:$B$101,0))</f>
        <v>33.333333333333336</v>
      </c>
      <c r="M211" s="182">
        <f t="shared" si="21"/>
        <v>33.333333333333336</v>
      </c>
      <c r="N211" s="182">
        <f>INDEX('For CSV - 2019 VentSpcFuncData'!$J$6:$J$101,MATCH($B211,'For CSV - 2019 VentSpcFuncData'!$B$6:$B$101,0))</f>
        <v>15</v>
      </c>
      <c r="O211" s="182">
        <f t="shared" si="22"/>
        <v>14.999250037498125</v>
      </c>
      <c r="P211" s="184">
        <f t="shared" si="19"/>
        <v>0.5</v>
      </c>
      <c r="Q211" s="46" t="str">
        <f t="shared" si="23"/>
        <v>Main Entry Lobby,Assembly - Lobbies</v>
      </c>
      <c r="R211" s="46">
        <f>INDEX('For CSV - 2019 SpcFuncData'!$AL$5:$AL$89,MATCH($A211,'For CSV - 2019 SpcFuncData'!$B$5:$B$89,0))</f>
        <v>236</v>
      </c>
      <c r="S211" s="46">
        <f>INDEX('For CSV - 2019 VentSpcFuncData'!$L$6:$L$101,MATCH($B211,'For CSV - 2019 VentSpcFuncData'!$B$6:$B$101,0))</f>
        <v>5</v>
      </c>
      <c r="T211" s="46">
        <f>MATCH($A211,'For CSV - 2019 SpcFuncData'!$B$5:$B$88,0)</f>
        <v>43</v>
      </c>
      <c r="V211" t="str">
        <f t="shared" si="20"/>
        <v>2,              5,     "Assembly - Lobbies"</v>
      </c>
    </row>
    <row r="212" spans="1:22" x14ac:dyDescent="0.2">
      <c r="A212" s="46" t="s">
        <v>570</v>
      </c>
      <c r="B212" s="59" t="s">
        <v>780</v>
      </c>
      <c r="C212" s="62">
        <f>VLOOKUP($B212,'2019 Ventilation List SORT'!$A$6:$I$102,2)</f>
        <v>0.5</v>
      </c>
      <c r="D212" s="62">
        <f>VLOOKUP($B212,'2019 Ventilation List SORT'!$A$6:$I$102,3)</f>
        <v>0.15</v>
      </c>
      <c r="E212" s="67">
        <f>VLOOKUP($B212,'2019 Ventilation List SORT'!$A$6:$I$102,4)</f>
        <v>0</v>
      </c>
      <c r="F212" s="67">
        <f>VLOOKUP($B212,'2019 Ventilation List SORT'!$A$6:$I$102,5)</f>
        <v>0</v>
      </c>
      <c r="G212" s="62">
        <f>VLOOKUP($B212,'2019 Ventilation List SORT'!$A$6:$I$102,6)</f>
        <v>0</v>
      </c>
      <c r="H212" s="67">
        <f>VLOOKUP($B212,'2019 Ventilation List SORT'!$A$6:$I$102,7)</f>
        <v>1</v>
      </c>
      <c r="I212" s="62" t="str">
        <f>VLOOKUP($B212,'2019 Ventilation List SORT'!$A$6:$I$102,8)</f>
        <v>F</v>
      </c>
      <c r="J212" s="103" t="str">
        <f>VLOOKUP($B212,'2019 Ventilation List SORT'!$A$6:$I$102,9)</f>
        <v>No</v>
      </c>
      <c r="K212" s="182">
        <f>INDEX('For CSV - 2019 SpcFuncData'!$D$5:$D$88,MATCH($A212,'For CSV - 2019 SpcFuncData'!$B$5:$B$88,0))*0.5</f>
        <v>33.335000000000001</v>
      </c>
      <c r="L212" s="182">
        <f>INDEX('For CSV - 2019 VentSpcFuncData'!$K$6:$K$101,MATCH($B212,'For CSV - 2019 VentSpcFuncData'!$B$6:$B$101,0))</f>
        <v>33.333333333333336</v>
      </c>
      <c r="M212" s="182">
        <f t="shared" si="21"/>
        <v>33.333333333333336</v>
      </c>
      <c r="N212" s="182">
        <f>INDEX('For CSV - 2019 VentSpcFuncData'!$J$6:$J$101,MATCH($B212,'For CSV - 2019 VentSpcFuncData'!$B$6:$B$101,0))</f>
        <v>15</v>
      </c>
      <c r="O212" s="182">
        <f t="shared" si="22"/>
        <v>14.999250037498125</v>
      </c>
      <c r="P212" s="184">
        <f t="shared" si="19"/>
        <v>0.5</v>
      </c>
      <c r="Q212" s="46" t="str">
        <f t="shared" si="23"/>
        <v>Main Entry Lobby,Lodging - Lobbies/pre-function</v>
      </c>
      <c r="R212" s="46">
        <f>INDEX('For CSV - 2019 SpcFuncData'!$AL$5:$AL$89,MATCH($A212,'For CSV - 2019 SpcFuncData'!$B$5:$B$89,0))</f>
        <v>236</v>
      </c>
      <c r="S212" s="46">
        <f>INDEX('For CSV - 2019 VentSpcFuncData'!$L$6:$L$101,MATCH($B212,'For CSV - 2019 VentSpcFuncData'!$B$6:$B$101,0))</f>
        <v>56</v>
      </c>
      <c r="T212" s="46">
        <f>MATCH($A212,'For CSV - 2019 SpcFuncData'!$B$5:$B$88,0)</f>
        <v>43</v>
      </c>
      <c r="V212" t="str">
        <f t="shared" si="20"/>
        <v>2,              56,     "Lodging - Lobbies/pre-function"</v>
      </c>
    </row>
    <row r="213" spans="1:22" x14ac:dyDescent="0.2">
      <c r="A213" s="46" t="s">
        <v>570</v>
      </c>
      <c r="B213" s="59" t="s">
        <v>788</v>
      </c>
      <c r="C213" s="62">
        <f>VLOOKUP($B213,'2019 Ventilation List SORT'!$A$6:$I$102,2)</f>
        <v>0.15</v>
      </c>
      <c r="D213" s="62">
        <f>VLOOKUP($B213,'2019 Ventilation List SORT'!$A$6:$I$102,3)</f>
        <v>0.15</v>
      </c>
      <c r="E213" s="67">
        <f>VLOOKUP($B213,'2019 Ventilation List SORT'!$A$6:$I$102,4)</f>
        <v>0</v>
      </c>
      <c r="F213" s="67">
        <f>VLOOKUP($B213,'2019 Ventilation List SORT'!$A$6:$I$102,5)</f>
        <v>0</v>
      </c>
      <c r="G213" s="62">
        <f>VLOOKUP($B213,'2019 Ventilation List SORT'!$A$6:$I$102,6)</f>
        <v>0</v>
      </c>
      <c r="H213" s="67">
        <f>VLOOKUP($B213,'2019 Ventilation List SORT'!$A$6:$I$102,7)</f>
        <v>1</v>
      </c>
      <c r="I213" s="62" t="str">
        <f>VLOOKUP($B213,'2019 Ventilation List SORT'!$A$6:$I$102,8)</f>
        <v>F</v>
      </c>
      <c r="J213" s="103" t="str">
        <f>VLOOKUP($B213,'2019 Ventilation List SORT'!$A$6:$I$102,9)</f>
        <v>No</v>
      </c>
      <c r="K213" s="182">
        <f>INDEX('For CSV - 2019 SpcFuncData'!$D$5:$D$88,MATCH($A213,'For CSV - 2019 SpcFuncData'!$B$5:$B$88,0))*0.5</f>
        <v>33.335000000000001</v>
      </c>
      <c r="L213" s="182">
        <f>INDEX('For CSV - 2019 VentSpcFuncData'!$K$6:$K$101,MATCH($B213,'For CSV - 2019 VentSpcFuncData'!$B$6:$B$101,0))</f>
        <v>0</v>
      </c>
      <c r="M213" s="182">
        <f t="shared" si="21"/>
        <v>33.335000000000001</v>
      </c>
      <c r="N213" s="182">
        <f>INDEX('For CSV - 2019 VentSpcFuncData'!$J$6:$J$101,MATCH($B213,'For CSV - 2019 VentSpcFuncData'!$B$6:$B$101,0))</f>
        <v>15</v>
      </c>
      <c r="O213" s="182">
        <f t="shared" si="22"/>
        <v>15</v>
      </c>
      <c r="P213" s="184">
        <f t="shared" si="19"/>
        <v>0.50002500000000005</v>
      </c>
      <c r="Q213" s="46" t="str">
        <f t="shared" si="23"/>
        <v>Main Entry Lobby,Misc - Banks or bank lobbies</v>
      </c>
      <c r="R213" s="46">
        <f>INDEX('For CSV - 2019 SpcFuncData'!$AL$5:$AL$89,MATCH($A213,'For CSV - 2019 SpcFuncData'!$B$5:$B$89,0))</f>
        <v>236</v>
      </c>
      <c r="S213" s="46">
        <f>INDEX('For CSV - 2019 VentSpcFuncData'!$L$6:$L$101,MATCH($B213,'For CSV - 2019 VentSpcFuncData'!$B$6:$B$101,0))</f>
        <v>60</v>
      </c>
      <c r="T213" s="46">
        <f>MATCH($A213,'For CSV - 2019 SpcFuncData'!$B$5:$B$88,0)</f>
        <v>43</v>
      </c>
      <c r="V213" t="str">
        <f t="shared" si="20"/>
        <v>2,              60,     "Misc - Banks or bank lobbies"</v>
      </c>
    </row>
    <row r="214" spans="1:22" x14ac:dyDescent="0.2">
      <c r="A214" s="46" t="s">
        <v>570</v>
      </c>
      <c r="B214" s="59" t="s">
        <v>782</v>
      </c>
      <c r="C214" s="62">
        <f>VLOOKUP($B214,'2019 Ventilation List SORT'!$A$6:$I$102,2)</f>
        <v>0.5</v>
      </c>
      <c r="D214" s="62">
        <f>VLOOKUP($B214,'2019 Ventilation List SORT'!$A$6:$I$102,3)</f>
        <v>0.15</v>
      </c>
      <c r="E214" s="67">
        <f>VLOOKUP($B214,'2019 Ventilation List SORT'!$A$6:$I$102,4)</f>
        <v>0</v>
      </c>
      <c r="F214" s="67">
        <f>VLOOKUP($B214,'2019 Ventilation List SORT'!$A$6:$I$102,5)</f>
        <v>0</v>
      </c>
      <c r="G214" s="62">
        <f>VLOOKUP($B214,'2019 Ventilation List SORT'!$A$6:$I$102,6)</f>
        <v>0</v>
      </c>
      <c r="H214" s="67">
        <f>VLOOKUP($B214,'2019 Ventilation List SORT'!$A$6:$I$102,7)</f>
        <v>1</v>
      </c>
      <c r="I214" s="62" t="str">
        <f>VLOOKUP($B214,'2019 Ventilation List SORT'!$A$6:$I$102,8)</f>
        <v>F</v>
      </c>
      <c r="J214" s="103" t="str">
        <f>VLOOKUP($B214,'2019 Ventilation List SORT'!$A$6:$I$102,9)</f>
        <v>No</v>
      </c>
      <c r="K214" s="182">
        <f>INDEX('For CSV - 2019 SpcFuncData'!$D$5:$D$88,MATCH($A214,'For CSV - 2019 SpcFuncData'!$B$5:$B$88,0))*0.5</f>
        <v>33.335000000000001</v>
      </c>
      <c r="L214" s="182">
        <f>INDEX('For CSV - 2019 VentSpcFuncData'!$K$6:$K$101,MATCH($B214,'For CSV - 2019 VentSpcFuncData'!$B$6:$B$101,0))</f>
        <v>33.333333333333336</v>
      </c>
      <c r="M214" s="182">
        <f t="shared" si="21"/>
        <v>33.333333333333336</v>
      </c>
      <c r="N214" s="182">
        <f>INDEX('For CSV - 2019 VentSpcFuncData'!$J$6:$J$101,MATCH($B214,'For CSV - 2019 VentSpcFuncData'!$B$6:$B$101,0))</f>
        <v>15</v>
      </c>
      <c r="O214" s="182">
        <f t="shared" si="22"/>
        <v>14.999250037498125</v>
      </c>
      <c r="P214" s="184">
        <f t="shared" si="19"/>
        <v>0.5</v>
      </c>
      <c r="Q214" s="46" t="str">
        <f t="shared" si="23"/>
        <v>Main Entry Lobby,Office - Main entry lobbies</v>
      </c>
      <c r="R214" s="46">
        <f>INDEX('For CSV - 2019 SpcFuncData'!$AL$5:$AL$89,MATCH($A214,'For CSV - 2019 SpcFuncData'!$B$5:$B$89,0))</f>
        <v>236</v>
      </c>
      <c r="S214" s="46">
        <f>INDEX('For CSV - 2019 VentSpcFuncData'!$L$6:$L$101,MATCH($B214,'For CSV - 2019 VentSpcFuncData'!$B$6:$B$101,0))</f>
        <v>72</v>
      </c>
      <c r="T214" s="46">
        <f>MATCH($A214,'For CSV - 2019 SpcFuncData'!$B$5:$B$88,0)</f>
        <v>43</v>
      </c>
      <c r="V214" t="str">
        <f t="shared" si="20"/>
        <v>2,              72,     "Office - Main entry lobbies"</v>
      </c>
    </row>
    <row r="215" spans="1:22" x14ac:dyDescent="0.2">
      <c r="A215" s="46" t="s">
        <v>562</v>
      </c>
      <c r="B215" s="126" t="s">
        <v>847</v>
      </c>
      <c r="C215" s="62">
        <f>VLOOKUP($B215,'2019 Ventilation List SORT'!$A$6:$I$102,2)</f>
        <v>0.25</v>
      </c>
      <c r="D215" s="62">
        <f>VLOOKUP($B215,'2019 Ventilation List SORT'!$A$6:$I$102,3)</f>
        <v>0.15</v>
      </c>
      <c r="E215" s="67">
        <f>VLOOKUP($B215,'2019 Ventilation List SORT'!$A$6:$I$102,4)</f>
        <v>0</v>
      </c>
      <c r="F215" s="67">
        <f>VLOOKUP($B215,'2019 Ventilation List SORT'!$A$6:$I$102,5)</f>
        <v>0</v>
      </c>
      <c r="G215" s="62">
        <f>VLOOKUP($B215,'2019 Ventilation List SORT'!$A$6:$I$102,6)</f>
        <v>0</v>
      </c>
      <c r="H215" s="67">
        <f>VLOOKUP($B215,'2019 Ventilation List SORT'!$A$6:$I$102,7)</f>
        <v>1</v>
      </c>
      <c r="I215" s="62" t="str">
        <f>VLOOKUP($B215,'2019 Ventilation List SORT'!$A$6:$I$102,8)</f>
        <v>F</v>
      </c>
      <c r="J215" s="103" t="str">
        <f>VLOOKUP($B215,'2019 Ventilation List SORT'!$A$6:$I$102,9)</f>
        <v>No</v>
      </c>
      <c r="K215" s="182">
        <f>INDEX('For CSV - 2019 SpcFuncData'!$D$5:$D$88,MATCH($A215,'For CSV - 2019 SpcFuncData'!$B$5:$B$88,0))*0.5</f>
        <v>33.335000000000001</v>
      </c>
      <c r="L215" s="182">
        <f>INDEX('For CSV - 2019 VentSpcFuncData'!$K$6:$K$101,MATCH($B215,'For CSV - 2019 VentSpcFuncData'!$B$6:$B$101,0))</f>
        <v>16.666666666666668</v>
      </c>
      <c r="M215" s="182">
        <f t="shared" si="21"/>
        <v>16.666666666666668</v>
      </c>
      <c r="N215" s="182">
        <f>INDEX('For CSV - 2019 VentSpcFuncData'!$J$6:$J$101,MATCH($B215,'For CSV - 2019 VentSpcFuncData'!$B$6:$B$101,0))</f>
        <v>15</v>
      </c>
      <c r="O215" s="182">
        <f t="shared" si="22"/>
        <v>7.4996250187490627</v>
      </c>
      <c r="P215" s="184">
        <f t="shared" si="19"/>
        <v>0.25</v>
      </c>
      <c r="Q215" s="46" t="str">
        <f t="shared" si="23"/>
        <v>Museum Area (Exhibition/Display),Assembly - Museums/galleries</v>
      </c>
      <c r="R215" s="46">
        <f>INDEX('For CSV - 2019 SpcFuncData'!$AL$5:$AL$89,MATCH($A215,'For CSV - 2019 SpcFuncData'!$B$5:$B$89,0))</f>
        <v>237</v>
      </c>
      <c r="S215" s="46">
        <f>INDEX('For CSV - 2019 VentSpcFuncData'!$L$6:$L$101,MATCH($B215,'For CSV - 2019 VentSpcFuncData'!$B$6:$B$101,0))</f>
        <v>7</v>
      </c>
      <c r="T215" s="46">
        <f>MATCH($A215,'For CSV - 2019 SpcFuncData'!$B$5:$B$88,0)</f>
        <v>44</v>
      </c>
      <c r="V215" t="str">
        <f t="shared" si="20"/>
        <v>1, Spc:SpcFunc,        237,  7  ;  Museum Area (Exhibition/Display)</v>
      </c>
    </row>
    <row r="216" spans="1:22" x14ac:dyDescent="0.2">
      <c r="A216" s="46" t="s">
        <v>562</v>
      </c>
      <c r="B216" s="59" t="s">
        <v>947</v>
      </c>
      <c r="C216" s="62">
        <f>VLOOKUP($B216,'2019 Ventilation List SORT'!$A$6:$I$102,2)</f>
        <v>0.25</v>
      </c>
      <c r="D216" s="62">
        <f>VLOOKUP($B216,'2019 Ventilation List SORT'!$A$6:$I$102,3)</f>
        <v>0.15</v>
      </c>
      <c r="E216" s="67">
        <f>VLOOKUP($B216,'2019 Ventilation List SORT'!$A$6:$I$102,4)</f>
        <v>0</v>
      </c>
      <c r="F216" s="67">
        <f>VLOOKUP($B216,'2019 Ventilation List SORT'!$A$6:$I$102,5)</f>
        <v>0</v>
      </c>
      <c r="G216" s="62">
        <f>VLOOKUP($B216,'2019 Ventilation List SORT'!$A$6:$I$102,6)</f>
        <v>0</v>
      </c>
      <c r="H216" s="67">
        <f>VLOOKUP($B216,'2019 Ventilation List SORT'!$A$6:$I$102,7)</f>
        <v>1</v>
      </c>
      <c r="I216" s="62" t="str">
        <f>VLOOKUP($B216,'2019 Ventilation List SORT'!$A$6:$I$102,8)</f>
        <v/>
      </c>
      <c r="J216" s="103" t="str">
        <f>VLOOKUP($B216,'2019 Ventilation List SORT'!$A$6:$I$102,9)</f>
        <v>No</v>
      </c>
      <c r="K216" s="182">
        <f>INDEX('For CSV - 2019 SpcFuncData'!$D$5:$D$88,MATCH($A216,'For CSV - 2019 SpcFuncData'!$B$5:$B$88,0))*0.5</f>
        <v>33.335000000000001</v>
      </c>
      <c r="L216" s="182">
        <f>INDEX('For CSV - 2019 VentSpcFuncData'!$K$6:$K$101,MATCH($B216,'For CSV - 2019 VentSpcFuncData'!$B$6:$B$101,0))</f>
        <v>16.666666666666668</v>
      </c>
      <c r="M216" s="182">
        <f t="shared" si="21"/>
        <v>16.666666666666668</v>
      </c>
      <c r="N216" s="182">
        <f>INDEX('For CSV - 2019 VentSpcFuncData'!$J$6:$J$101,MATCH($B216,'For CSV - 2019 VentSpcFuncData'!$B$6:$B$101,0))</f>
        <v>15</v>
      </c>
      <c r="O216" s="182">
        <f t="shared" si="22"/>
        <v>7.4996250187490627</v>
      </c>
      <c r="P216" s="184">
        <f t="shared" si="19"/>
        <v>0.25</v>
      </c>
      <c r="Q216" s="46" t="str">
        <f t="shared" si="23"/>
        <v>Museum Area (Exhibition/Display),Assembly - Museums (childrens)</v>
      </c>
      <c r="R216" s="46">
        <f>INDEX('For CSV - 2019 SpcFuncData'!$AL$5:$AL$89,MATCH($A216,'For CSV - 2019 SpcFuncData'!$B$5:$B$89,0))</f>
        <v>237</v>
      </c>
      <c r="S216" s="46">
        <f>INDEX('For CSV - 2019 VentSpcFuncData'!$L$6:$L$101,MATCH($B216,'For CSV - 2019 VentSpcFuncData'!$B$6:$B$101,0))</f>
        <v>6</v>
      </c>
      <c r="T216" s="46">
        <f>MATCH($A216,'For CSV - 2019 SpcFuncData'!$B$5:$B$88,0)</f>
        <v>44</v>
      </c>
      <c r="V216" t="str">
        <f t="shared" si="20"/>
        <v>2,              6,     "Assembly - Museums (childrens)"</v>
      </c>
    </row>
    <row r="217" spans="1:22" x14ac:dyDescent="0.2">
      <c r="A217" s="46" t="s">
        <v>562</v>
      </c>
      <c r="B217" s="59" t="s">
        <v>847</v>
      </c>
      <c r="C217" s="62">
        <f>VLOOKUP($B217,'2019 Ventilation List SORT'!$A$6:$I$102,2)</f>
        <v>0.25</v>
      </c>
      <c r="D217" s="62">
        <f>VLOOKUP($B217,'2019 Ventilation List SORT'!$A$6:$I$102,3)</f>
        <v>0.15</v>
      </c>
      <c r="E217" s="67">
        <f>VLOOKUP($B217,'2019 Ventilation List SORT'!$A$6:$I$102,4)</f>
        <v>0</v>
      </c>
      <c r="F217" s="67">
        <f>VLOOKUP($B217,'2019 Ventilation List SORT'!$A$6:$I$102,5)</f>
        <v>0</v>
      </c>
      <c r="G217" s="62">
        <f>VLOOKUP($B217,'2019 Ventilation List SORT'!$A$6:$I$102,6)</f>
        <v>0</v>
      </c>
      <c r="H217" s="67">
        <f>VLOOKUP($B217,'2019 Ventilation List SORT'!$A$6:$I$102,7)</f>
        <v>1</v>
      </c>
      <c r="I217" s="62" t="str">
        <f>VLOOKUP($B217,'2019 Ventilation List SORT'!$A$6:$I$102,8)</f>
        <v>F</v>
      </c>
      <c r="J217" s="103" t="str">
        <f>VLOOKUP($B217,'2019 Ventilation List SORT'!$A$6:$I$102,9)</f>
        <v>No</v>
      </c>
      <c r="K217" s="182">
        <f>INDEX('For CSV - 2019 SpcFuncData'!$D$5:$D$88,MATCH($A217,'For CSV - 2019 SpcFuncData'!$B$5:$B$88,0))*0.5</f>
        <v>33.335000000000001</v>
      </c>
      <c r="L217" s="182">
        <f>INDEX('For CSV - 2019 VentSpcFuncData'!$K$6:$K$101,MATCH($B217,'For CSV - 2019 VentSpcFuncData'!$B$6:$B$101,0))</f>
        <v>16.666666666666668</v>
      </c>
      <c r="M217" s="182">
        <f t="shared" si="21"/>
        <v>16.666666666666668</v>
      </c>
      <c r="N217" s="182">
        <f>INDEX('For CSV - 2019 VentSpcFuncData'!$J$6:$J$101,MATCH($B217,'For CSV - 2019 VentSpcFuncData'!$B$6:$B$101,0))</f>
        <v>15</v>
      </c>
      <c r="O217" s="182">
        <f t="shared" si="22"/>
        <v>7.4996250187490627</v>
      </c>
      <c r="P217" s="184">
        <f t="shared" si="19"/>
        <v>0.25</v>
      </c>
      <c r="Q217" s="46" t="str">
        <f t="shared" si="23"/>
        <v>Museum Area (Exhibition/Display),Assembly - Museums/galleries</v>
      </c>
      <c r="R217" s="46">
        <f>INDEX('For CSV - 2019 SpcFuncData'!$AL$5:$AL$89,MATCH($A217,'For CSV - 2019 SpcFuncData'!$B$5:$B$89,0))</f>
        <v>237</v>
      </c>
      <c r="S217" s="46">
        <f>INDEX('For CSV - 2019 VentSpcFuncData'!$L$6:$L$101,MATCH($B217,'For CSV - 2019 VentSpcFuncData'!$B$6:$B$101,0))</f>
        <v>7</v>
      </c>
      <c r="T217" s="46">
        <f>MATCH($A217,'For CSV - 2019 SpcFuncData'!$B$5:$B$88,0)</f>
        <v>44</v>
      </c>
      <c r="V217" t="str">
        <f t="shared" si="20"/>
        <v>2,              7,     "Assembly - Museums/galleries"</v>
      </c>
    </row>
    <row r="218" spans="1:22" x14ac:dyDescent="0.2">
      <c r="A218" s="46" t="s">
        <v>563</v>
      </c>
      <c r="B218" s="126" t="s">
        <v>790</v>
      </c>
      <c r="C218" s="62">
        <f>VLOOKUP($B218,'2019 Ventilation List SORT'!$A$6:$I$102,2)</f>
        <v>0.15</v>
      </c>
      <c r="D218" s="62">
        <f>VLOOKUP($B218,'2019 Ventilation List SORT'!$A$6:$I$102,3)</f>
        <v>0.15</v>
      </c>
      <c r="E218" s="67">
        <f>VLOOKUP($B218,'2019 Ventilation List SORT'!$A$6:$I$102,4)</f>
        <v>0</v>
      </c>
      <c r="F218" s="67">
        <f>VLOOKUP($B218,'2019 Ventilation List SORT'!$A$6:$I$102,5)</f>
        <v>0</v>
      </c>
      <c r="G218" s="62">
        <f>VLOOKUP($B218,'2019 Ventilation List SORT'!$A$6:$I$102,6)</f>
        <v>0</v>
      </c>
      <c r="H218" s="67">
        <f>VLOOKUP($B218,'2019 Ventilation List SORT'!$A$6:$I$102,7)</f>
        <v>3</v>
      </c>
      <c r="I218" s="62" t="str">
        <f>VLOOKUP($B218,'2019 Ventilation List SORT'!$A$6:$I$102,8)</f>
        <v/>
      </c>
      <c r="J218" s="103" t="str">
        <f>VLOOKUP($B218,'2019 Ventilation List SORT'!$A$6:$I$102,9)</f>
        <v>Yes</v>
      </c>
      <c r="K218" s="182">
        <f>INDEX('For CSV - 2019 SpcFuncData'!$D$5:$D$88,MATCH($A218,'For CSV - 2019 SpcFuncData'!$B$5:$B$88,0))*0.5</f>
        <v>5</v>
      </c>
      <c r="L218" s="182">
        <f>INDEX('For CSV - 2019 VentSpcFuncData'!$K$6:$K$101,MATCH($B218,'For CSV - 2019 VentSpcFuncData'!$B$6:$B$101,0))</f>
        <v>0</v>
      </c>
      <c r="M218" s="182">
        <f t="shared" si="21"/>
        <v>5</v>
      </c>
      <c r="N218" s="182">
        <f>INDEX('For CSV - 2019 VentSpcFuncData'!$J$6:$J$101,MATCH($B218,'For CSV - 2019 VentSpcFuncData'!$B$6:$B$101,0))</f>
        <v>15</v>
      </c>
      <c r="O218" s="182">
        <f t="shared" si="22"/>
        <v>15</v>
      </c>
      <c r="P218" s="184">
        <f t="shared" si="19"/>
        <v>7.4999999999999997E-2</v>
      </c>
      <c r="Q218" s="46" t="str">
        <f t="shared" si="23"/>
        <v>Museum Area (Restoration Room),Misc - General manufacturing (excludes heavy industrial and process using chemicals)</v>
      </c>
      <c r="R218" s="46">
        <f>INDEX('For CSV - 2019 SpcFuncData'!$AL$5:$AL$89,MATCH($A218,'For CSV - 2019 SpcFuncData'!$B$5:$B$89,0))</f>
        <v>238</v>
      </c>
      <c r="S218" s="46">
        <f>INDEX('For CSV - 2019 VentSpcFuncData'!$L$6:$L$101,MATCH($B218,'For CSV - 2019 VentSpcFuncData'!$B$6:$B$101,0))</f>
        <v>63</v>
      </c>
      <c r="T218" s="46">
        <f>MATCH($A218,'For CSV - 2019 SpcFuncData'!$B$5:$B$88,0)</f>
        <v>45</v>
      </c>
      <c r="V218" t="str">
        <f t="shared" si="20"/>
        <v>1, Spc:SpcFunc,        238,  63  ;  Museum Area (Restoration Room)</v>
      </c>
    </row>
    <row r="219" spans="1:22" x14ac:dyDescent="0.2">
      <c r="A219" s="46" t="s">
        <v>563</v>
      </c>
      <c r="B219" s="59" t="s">
        <v>831</v>
      </c>
      <c r="C219" s="62">
        <f>VLOOKUP($B219,'2019 Ventilation List SORT'!$A$6:$I$102,2)</f>
        <v>0.15</v>
      </c>
      <c r="D219" s="62">
        <f>VLOOKUP($B219,'2019 Ventilation List SORT'!$A$6:$I$102,3)</f>
        <v>0.15</v>
      </c>
      <c r="E219" s="67">
        <f>VLOOKUP($B219,'2019 Ventilation List SORT'!$A$6:$I$102,4)</f>
        <v>0</v>
      </c>
      <c r="F219" s="67">
        <f>VLOOKUP($B219,'2019 Ventilation List SORT'!$A$6:$I$102,5)</f>
        <v>0</v>
      </c>
      <c r="G219" s="62">
        <f>VLOOKUP($B219,'2019 Ventilation List SORT'!$A$6:$I$102,6)</f>
        <v>0.7</v>
      </c>
      <c r="H219" s="67">
        <f>VLOOKUP($B219,'2019 Ventilation List SORT'!$A$6:$I$102,7)</f>
        <v>2</v>
      </c>
      <c r="I219" s="62" t="str">
        <f>VLOOKUP($B219,'2019 Ventilation List SORT'!$A$6:$I$102,8)</f>
        <v/>
      </c>
      <c r="J219" s="103" t="str">
        <f>VLOOKUP($B219,'2019 Ventilation List SORT'!$A$6:$I$102,9)</f>
        <v>No</v>
      </c>
      <c r="K219" s="182">
        <f>INDEX('For CSV - 2019 SpcFuncData'!$D$5:$D$88,MATCH($A219,'For CSV - 2019 SpcFuncData'!$B$5:$B$88,0))*0.5</f>
        <v>5</v>
      </c>
      <c r="L219" s="182">
        <f>INDEX('For CSV - 2019 VentSpcFuncData'!$K$6:$K$101,MATCH($B219,'For CSV - 2019 VentSpcFuncData'!$B$6:$B$101,0))</f>
        <v>0</v>
      </c>
      <c r="M219" s="182">
        <f t="shared" si="21"/>
        <v>5</v>
      </c>
      <c r="N219" s="182">
        <f>INDEX('For CSV - 2019 VentSpcFuncData'!$J$6:$J$101,MATCH($B219,'For CSV - 2019 VentSpcFuncData'!$B$6:$B$101,0))</f>
        <v>15</v>
      </c>
      <c r="O219" s="182">
        <f t="shared" si="22"/>
        <v>15</v>
      </c>
      <c r="P219" s="184">
        <f t="shared" si="19"/>
        <v>7.4999999999999997E-2</v>
      </c>
      <c r="Q219" s="46" t="str">
        <f t="shared" si="23"/>
        <v>Museum Area (Restoration Room),Education - Art classroom</v>
      </c>
      <c r="R219" s="46">
        <f>INDEX('For CSV - 2019 SpcFuncData'!$AL$5:$AL$89,MATCH($A219,'For CSV - 2019 SpcFuncData'!$B$5:$B$89,0))</f>
        <v>238</v>
      </c>
      <c r="S219" s="46">
        <f>INDEX('For CSV - 2019 VentSpcFuncData'!$L$6:$L$101,MATCH($B219,'For CSV - 2019 VentSpcFuncData'!$B$6:$B$101,0))</f>
        <v>9</v>
      </c>
      <c r="T219" s="46">
        <f>MATCH($A219,'For CSV - 2019 SpcFuncData'!$B$5:$B$88,0)</f>
        <v>45</v>
      </c>
      <c r="V219" t="str">
        <f t="shared" si="20"/>
        <v>2,              9,     "Education - Art classroom"</v>
      </c>
    </row>
    <row r="220" spans="1:22" x14ac:dyDescent="0.2">
      <c r="A220" s="46" t="s">
        <v>563</v>
      </c>
      <c r="B220" s="59" t="s">
        <v>840</v>
      </c>
      <c r="C220" s="62">
        <f>VLOOKUP($B220,'2019 Ventilation List SORT'!$A$6:$I$102,2)</f>
        <v>0.15</v>
      </c>
      <c r="D220" s="62">
        <f>VLOOKUP($B220,'2019 Ventilation List SORT'!$A$6:$I$102,3)</f>
        <v>0.15</v>
      </c>
      <c r="E220" s="67">
        <f>VLOOKUP($B220,'2019 Ventilation List SORT'!$A$6:$I$102,4)</f>
        <v>0</v>
      </c>
      <c r="F220" s="67">
        <f>VLOOKUP($B220,'2019 Ventilation List SORT'!$A$6:$I$102,5)</f>
        <v>0</v>
      </c>
      <c r="G220" s="62">
        <f>VLOOKUP($B220,'2019 Ventilation List SORT'!$A$6:$I$102,6)</f>
        <v>1</v>
      </c>
      <c r="H220" s="67">
        <f>VLOOKUP($B220,'2019 Ventilation List SORT'!$A$6:$I$102,7)</f>
        <v>2</v>
      </c>
      <c r="I220" s="62" t="str">
        <f>VLOOKUP($B220,'2019 Ventilation List SORT'!$A$6:$I$102,8)</f>
        <v/>
      </c>
      <c r="J220" s="103" t="str">
        <f>VLOOKUP($B220,'2019 Ventilation List SORT'!$A$6:$I$102,9)</f>
        <v>Yes</v>
      </c>
      <c r="K220" s="182">
        <f>INDEX('For CSV - 2019 SpcFuncData'!$D$5:$D$88,MATCH($A220,'For CSV - 2019 SpcFuncData'!$B$5:$B$88,0))*0.5</f>
        <v>5</v>
      </c>
      <c r="L220" s="182">
        <f>INDEX('For CSV - 2019 VentSpcFuncData'!$K$6:$K$101,MATCH($B220,'For CSV - 2019 VentSpcFuncData'!$B$6:$B$101,0))</f>
        <v>0</v>
      </c>
      <c r="M220" s="182">
        <f t="shared" si="21"/>
        <v>5</v>
      </c>
      <c r="N220" s="182">
        <f>INDEX('For CSV - 2019 VentSpcFuncData'!$J$6:$J$101,MATCH($B220,'For CSV - 2019 VentSpcFuncData'!$B$6:$B$101,0))</f>
        <v>15</v>
      </c>
      <c r="O220" s="182">
        <f t="shared" si="22"/>
        <v>15</v>
      </c>
      <c r="P220" s="184">
        <f t="shared" si="19"/>
        <v>7.4999999999999997E-2</v>
      </c>
      <c r="Q220" s="46" t="str">
        <f t="shared" si="23"/>
        <v>Museum Area (Restoration Room),Education - Science laboratories</v>
      </c>
      <c r="R220" s="46">
        <f>INDEX('For CSV - 2019 SpcFuncData'!$AL$5:$AL$89,MATCH($A220,'For CSV - 2019 SpcFuncData'!$B$5:$B$89,0))</f>
        <v>238</v>
      </c>
      <c r="S220" s="46">
        <f>INDEX('For CSV - 2019 VentSpcFuncData'!$L$6:$L$101,MATCH($B220,'For CSV - 2019 VentSpcFuncData'!$B$6:$B$101,0))</f>
        <v>21</v>
      </c>
      <c r="T220" s="46">
        <f>MATCH($A220,'For CSV - 2019 SpcFuncData'!$B$5:$B$88,0)</f>
        <v>45</v>
      </c>
      <c r="V220" t="str">
        <f t="shared" si="20"/>
        <v>2,              21,     "Education - Science laboratories"</v>
      </c>
    </row>
    <row r="221" spans="1:22" x14ac:dyDescent="0.2">
      <c r="A221" s="46" t="s">
        <v>563</v>
      </c>
      <c r="B221" s="59" t="s">
        <v>841</v>
      </c>
      <c r="C221" s="62">
        <f>VLOOKUP($B221,'2019 Ventilation List SORT'!$A$6:$I$102,2)</f>
        <v>0.15</v>
      </c>
      <c r="D221" s="62">
        <f>VLOOKUP($B221,'2019 Ventilation List SORT'!$A$6:$I$102,3)</f>
        <v>0.15</v>
      </c>
      <c r="E221" s="67">
        <f>VLOOKUP($B221,'2019 Ventilation List SORT'!$A$6:$I$102,4)</f>
        <v>0</v>
      </c>
      <c r="F221" s="67">
        <f>VLOOKUP($B221,'2019 Ventilation List SORT'!$A$6:$I$102,5)</f>
        <v>0</v>
      </c>
      <c r="G221" s="62">
        <f>VLOOKUP($B221,'2019 Ventilation List SORT'!$A$6:$I$102,6)</f>
        <v>1</v>
      </c>
      <c r="H221" s="67">
        <f>VLOOKUP($B221,'2019 Ventilation List SORT'!$A$6:$I$102,7)</f>
        <v>2</v>
      </c>
      <c r="I221" s="62" t="str">
        <f>VLOOKUP($B221,'2019 Ventilation List SORT'!$A$6:$I$102,8)</f>
        <v/>
      </c>
      <c r="J221" s="103" t="str">
        <f>VLOOKUP($B221,'2019 Ventilation List SORT'!$A$6:$I$102,9)</f>
        <v>Yes</v>
      </c>
      <c r="K221" s="182">
        <f>INDEX('For CSV - 2019 SpcFuncData'!$D$5:$D$88,MATCH($A221,'For CSV - 2019 SpcFuncData'!$B$5:$B$88,0))*0.5</f>
        <v>5</v>
      </c>
      <c r="L221" s="182">
        <f>INDEX('For CSV - 2019 VentSpcFuncData'!$K$6:$K$101,MATCH($B221,'For CSV - 2019 VentSpcFuncData'!$B$6:$B$101,0))</f>
        <v>0</v>
      </c>
      <c r="M221" s="182">
        <f t="shared" si="21"/>
        <v>5</v>
      </c>
      <c r="N221" s="182">
        <f>INDEX('For CSV - 2019 VentSpcFuncData'!$J$6:$J$101,MATCH($B221,'For CSV - 2019 VentSpcFuncData'!$B$6:$B$101,0))</f>
        <v>15</v>
      </c>
      <c r="O221" s="182">
        <f t="shared" si="22"/>
        <v>15</v>
      </c>
      <c r="P221" s="184">
        <f t="shared" si="19"/>
        <v>7.4999999999999997E-2</v>
      </c>
      <c r="Q221" s="46" t="str">
        <f t="shared" si="23"/>
        <v>Museum Area (Restoration Room),Education - University/college laboratories</v>
      </c>
      <c r="R221" s="46">
        <f>INDEX('For CSV - 2019 SpcFuncData'!$AL$5:$AL$89,MATCH($A221,'For CSV - 2019 SpcFuncData'!$B$5:$B$89,0))</f>
        <v>238</v>
      </c>
      <c r="S221" s="46">
        <f>INDEX('For CSV - 2019 VentSpcFuncData'!$L$6:$L$101,MATCH($B221,'For CSV - 2019 VentSpcFuncData'!$B$6:$B$101,0))</f>
        <v>22</v>
      </c>
      <c r="T221" s="46">
        <f>MATCH($A221,'For CSV - 2019 SpcFuncData'!$B$5:$B$88,0)</f>
        <v>45</v>
      </c>
      <c r="V221" t="str">
        <f t="shared" si="20"/>
        <v>2,              22,     "Education - University/college laboratories"</v>
      </c>
    </row>
    <row r="222" spans="1:22" x14ac:dyDescent="0.2">
      <c r="A222" s="46" t="s">
        <v>563</v>
      </c>
      <c r="B222" s="59" t="s">
        <v>843</v>
      </c>
      <c r="C222" s="62">
        <f>VLOOKUP($B222,'2019 Ventilation List SORT'!$A$6:$I$102,2)</f>
        <v>0.15</v>
      </c>
      <c r="D222" s="62">
        <f>VLOOKUP($B222,'2019 Ventilation List SORT'!$A$6:$I$102,3)</f>
        <v>0.15</v>
      </c>
      <c r="E222" s="67">
        <f>VLOOKUP($B222,'2019 Ventilation List SORT'!$A$6:$I$102,4)</f>
        <v>0</v>
      </c>
      <c r="F222" s="67">
        <f>VLOOKUP($B222,'2019 Ventilation List SORT'!$A$6:$I$102,5)</f>
        <v>0</v>
      </c>
      <c r="G222" s="62">
        <f>VLOOKUP($B222,'2019 Ventilation List SORT'!$A$6:$I$102,6)</f>
        <v>0.5</v>
      </c>
      <c r="H222" s="67">
        <f>VLOOKUP($B222,'2019 Ventilation List SORT'!$A$6:$I$102,7)</f>
        <v>2</v>
      </c>
      <c r="I222" s="62" t="str">
        <f>VLOOKUP($B222,'2019 Ventilation List SORT'!$A$6:$I$102,8)</f>
        <v/>
      </c>
      <c r="J222" s="103" t="str">
        <f>VLOOKUP($B222,'2019 Ventilation List SORT'!$A$6:$I$102,9)</f>
        <v>No</v>
      </c>
      <c r="K222" s="182">
        <f>INDEX('For CSV - 2019 SpcFuncData'!$D$5:$D$88,MATCH($A222,'For CSV - 2019 SpcFuncData'!$B$5:$B$88,0))*0.5</f>
        <v>5</v>
      </c>
      <c r="L222" s="182">
        <f>INDEX('For CSV - 2019 VentSpcFuncData'!$K$6:$K$101,MATCH($B222,'For CSV - 2019 VentSpcFuncData'!$B$6:$B$101,0))</f>
        <v>0</v>
      </c>
      <c r="M222" s="182">
        <f t="shared" si="21"/>
        <v>5</v>
      </c>
      <c r="N222" s="182">
        <f>INDEX('For CSV - 2019 VentSpcFuncData'!$J$6:$J$101,MATCH($B222,'For CSV - 2019 VentSpcFuncData'!$B$6:$B$101,0))</f>
        <v>15</v>
      </c>
      <c r="O222" s="182">
        <f t="shared" si="22"/>
        <v>15</v>
      </c>
      <c r="P222" s="184">
        <f t="shared" si="19"/>
        <v>7.4999999999999997E-2</v>
      </c>
      <c r="Q222" s="46" t="str">
        <f t="shared" si="23"/>
        <v>Museum Area (Restoration Room),Education - Wood shop</v>
      </c>
      <c r="R222" s="46">
        <f>INDEX('For CSV - 2019 SpcFuncData'!$AL$5:$AL$89,MATCH($A222,'For CSV - 2019 SpcFuncData'!$B$5:$B$89,0))</f>
        <v>238</v>
      </c>
      <c r="S222" s="46">
        <f>INDEX('For CSV - 2019 VentSpcFuncData'!$L$6:$L$101,MATCH($B222,'For CSV - 2019 VentSpcFuncData'!$B$6:$B$101,0))</f>
        <v>23</v>
      </c>
      <c r="T222" s="46">
        <f>MATCH($A222,'For CSV - 2019 SpcFuncData'!$B$5:$B$88,0)</f>
        <v>45</v>
      </c>
      <c r="V222" t="str">
        <f t="shared" si="20"/>
        <v>2,              23,     "Education - Wood shop"</v>
      </c>
    </row>
    <row r="223" spans="1:22" x14ac:dyDescent="0.2">
      <c r="A223" s="46" t="s">
        <v>563</v>
      </c>
      <c r="B223" s="59" t="s">
        <v>806</v>
      </c>
      <c r="C223" s="62">
        <f>VLOOKUP($B223,'2019 Ventilation List SORT'!$A$6:$I$102,2)</f>
        <v>0</v>
      </c>
      <c r="D223" s="62">
        <f>VLOOKUP($B223,'2019 Ventilation List SORT'!$A$6:$I$102,3)</f>
        <v>0</v>
      </c>
      <c r="E223" s="67">
        <f>VLOOKUP($B223,'2019 Ventilation List SORT'!$A$6:$I$102,4)</f>
        <v>0</v>
      </c>
      <c r="F223" s="67">
        <f>VLOOKUP($B223,'2019 Ventilation List SORT'!$A$6:$I$102,5)</f>
        <v>0</v>
      </c>
      <c r="G223" s="62">
        <f>VLOOKUP($B223,'2019 Ventilation List SORT'!$A$6:$I$102,6)</f>
        <v>0.5</v>
      </c>
      <c r="H223" s="67">
        <f>VLOOKUP($B223,'2019 Ventilation List SORT'!$A$6:$I$102,7)</f>
        <v>2</v>
      </c>
      <c r="I223" s="62" t="str">
        <f>VLOOKUP($B223,'2019 Ventilation List SORT'!$A$6:$I$102,8)</f>
        <v/>
      </c>
      <c r="J223" s="103" t="str">
        <f>VLOOKUP($B223,'2019 Ventilation List SORT'!$A$6:$I$102,9)</f>
        <v>No</v>
      </c>
      <c r="K223" s="182">
        <f>INDEX('For CSV - 2019 SpcFuncData'!$D$5:$D$88,MATCH($A223,'For CSV - 2019 SpcFuncData'!$B$5:$B$88,0))*0.5</f>
        <v>5</v>
      </c>
      <c r="L223" s="182">
        <f>INDEX('For CSV - 2019 VentSpcFuncData'!$K$6:$K$101,MATCH($B223,'For CSV - 2019 VentSpcFuncData'!$B$6:$B$101,0))</f>
        <v>0</v>
      </c>
      <c r="M223" s="182">
        <f t="shared" si="21"/>
        <v>5</v>
      </c>
      <c r="N223" s="182">
        <f>INDEX('For CSV - 2019 VentSpcFuncData'!$J$6:$J$101,MATCH($B223,'For CSV - 2019 VentSpcFuncData'!$B$6:$B$101,0))</f>
        <v>0</v>
      </c>
      <c r="O223" s="182">
        <f t="shared" si="22"/>
        <v>0</v>
      </c>
      <c r="P223" s="184">
        <f t="shared" si="19"/>
        <v>0</v>
      </c>
      <c r="Q223" s="46" t="str">
        <f t="shared" si="23"/>
        <v>Museum Area (Restoration Room),Exhaust - Copy, printing rooms</v>
      </c>
      <c r="R223" s="46">
        <f>INDEX('For CSV - 2019 SpcFuncData'!$AL$5:$AL$89,MATCH($A223,'For CSV - 2019 SpcFuncData'!$B$5:$B$89,0))</f>
        <v>238</v>
      </c>
      <c r="S223" s="46">
        <f>INDEX('For CSV - 2019 VentSpcFuncData'!$L$6:$L$101,MATCH($B223,'For CSV - 2019 VentSpcFuncData'!$B$6:$B$101,0))</f>
        <v>28</v>
      </c>
      <c r="T223" s="46">
        <f>MATCH($A223,'For CSV - 2019 SpcFuncData'!$B$5:$B$88,0)</f>
        <v>45</v>
      </c>
      <c r="V223" t="str">
        <f t="shared" si="20"/>
        <v>2,              28,     "Exhaust - Copy, printing rooms"</v>
      </c>
    </row>
    <row r="224" spans="1:22" x14ac:dyDescent="0.2">
      <c r="A224" s="46" t="s">
        <v>563</v>
      </c>
      <c r="B224" s="59" t="s">
        <v>807</v>
      </c>
      <c r="C224" s="62">
        <f>VLOOKUP($B224,'2019 Ventilation List SORT'!$A$6:$I$102,2)</f>
        <v>0</v>
      </c>
      <c r="D224" s="62">
        <f>VLOOKUP($B224,'2019 Ventilation List SORT'!$A$6:$I$102,3)</f>
        <v>0</v>
      </c>
      <c r="E224" s="67">
        <f>VLOOKUP($B224,'2019 Ventilation List SORT'!$A$6:$I$102,4)</f>
        <v>0</v>
      </c>
      <c r="F224" s="67">
        <f>VLOOKUP($B224,'2019 Ventilation List SORT'!$A$6:$I$102,5)</f>
        <v>0</v>
      </c>
      <c r="G224" s="62">
        <f>VLOOKUP($B224,'2019 Ventilation List SORT'!$A$6:$I$102,6)</f>
        <v>1</v>
      </c>
      <c r="H224" s="67">
        <f>VLOOKUP($B224,'2019 Ventilation List SORT'!$A$6:$I$102,7)</f>
        <v>2</v>
      </c>
      <c r="I224" s="62" t="str">
        <f>VLOOKUP($B224,'2019 Ventilation List SORT'!$A$6:$I$102,8)</f>
        <v/>
      </c>
      <c r="J224" s="103" t="str">
        <f>VLOOKUP($B224,'2019 Ventilation List SORT'!$A$6:$I$102,9)</f>
        <v>No</v>
      </c>
      <c r="K224" s="182">
        <f>INDEX('For CSV - 2019 SpcFuncData'!$D$5:$D$88,MATCH($A224,'For CSV - 2019 SpcFuncData'!$B$5:$B$88,0))*0.5</f>
        <v>5</v>
      </c>
      <c r="L224" s="182">
        <f>INDEX('For CSV - 2019 VentSpcFuncData'!$K$6:$K$101,MATCH($B224,'For CSV - 2019 VentSpcFuncData'!$B$6:$B$101,0))</f>
        <v>0</v>
      </c>
      <c r="M224" s="182">
        <f t="shared" si="21"/>
        <v>5</v>
      </c>
      <c r="N224" s="182">
        <f>INDEX('For CSV - 2019 VentSpcFuncData'!$J$6:$J$101,MATCH($B224,'For CSV - 2019 VentSpcFuncData'!$B$6:$B$101,0))</f>
        <v>0</v>
      </c>
      <c r="O224" s="182">
        <f t="shared" si="22"/>
        <v>0</v>
      </c>
      <c r="P224" s="184">
        <f t="shared" si="19"/>
        <v>0</v>
      </c>
      <c r="Q224" s="46" t="str">
        <f t="shared" si="23"/>
        <v>Museum Area (Restoration Room),Exhaust - Darkrooms</v>
      </c>
      <c r="R224" s="46">
        <f>INDEX('For CSV - 2019 SpcFuncData'!$AL$5:$AL$89,MATCH($A224,'For CSV - 2019 SpcFuncData'!$B$5:$B$89,0))</f>
        <v>238</v>
      </c>
      <c r="S224" s="46">
        <f>INDEX('For CSV - 2019 VentSpcFuncData'!$L$6:$L$101,MATCH($B224,'For CSV - 2019 VentSpcFuncData'!$B$6:$B$101,0))</f>
        <v>29</v>
      </c>
      <c r="T224" s="46">
        <f>MATCH($A224,'For CSV - 2019 SpcFuncData'!$B$5:$B$88,0)</f>
        <v>45</v>
      </c>
      <c r="V224" t="str">
        <f t="shared" si="20"/>
        <v>2,              29,     "Exhaust - Darkrooms"</v>
      </c>
    </row>
    <row r="225" spans="1:22" x14ac:dyDescent="0.2">
      <c r="A225" s="46" t="s">
        <v>563</v>
      </c>
      <c r="B225" s="59" t="s">
        <v>818</v>
      </c>
      <c r="C225" s="62">
        <f>VLOOKUP($B225,'2019 Ventilation List SORT'!$A$6:$I$102,2)</f>
        <v>0</v>
      </c>
      <c r="D225" s="62">
        <f>VLOOKUP($B225,'2019 Ventilation List SORT'!$A$6:$I$102,3)</f>
        <v>0</v>
      </c>
      <c r="E225" s="67">
        <f>VLOOKUP($B225,'2019 Ventilation List SORT'!$A$6:$I$102,4)</f>
        <v>0</v>
      </c>
      <c r="F225" s="67">
        <f>VLOOKUP($B225,'2019 Ventilation List SORT'!$A$6:$I$102,5)</f>
        <v>0</v>
      </c>
      <c r="G225" s="62">
        <f>VLOOKUP($B225,'2019 Ventilation List SORT'!$A$6:$I$102,6)</f>
        <v>0.5</v>
      </c>
      <c r="H225" s="67">
        <f>VLOOKUP($B225,'2019 Ventilation List SORT'!$A$6:$I$102,7)</f>
        <v>2</v>
      </c>
      <c r="I225" s="62">
        <f>VLOOKUP($B225,'2019 Ventilation List SORT'!$A$6:$I$102,8)</f>
        <v>0</v>
      </c>
      <c r="J225" s="103" t="str">
        <f>VLOOKUP($B225,'2019 Ventilation List SORT'!$A$6:$I$102,9)</f>
        <v>No</v>
      </c>
      <c r="K225" s="182">
        <f>INDEX('For CSV - 2019 SpcFuncData'!$D$5:$D$88,MATCH($A225,'For CSV - 2019 SpcFuncData'!$B$5:$B$88,0))*0.5</f>
        <v>5</v>
      </c>
      <c r="L225" s="182">
        <f>INDEX('For CSV - 2019 VentSpcFuncData'!$K$6:$K$101,MATCH($B225,'For CSV - 2019 VentSpcFuncData'!$B$6:$B$101,0))</f>
        <v>0</v>
      </c>
      <c r="M225" s="182">
        <f t="shared" si="21"/>
        <v>5</v>
      </c>
      <c r="N225" s="182">
        <f>INDEX('For CSV - 2019 VentSpcFuncData'!$J$6:$J$101,MATCH($B225,'For CSV - 2019 VentSpcFuncData'!$B$6:$B$101,0))</f>
        <v>0</v>
      </c>
      <c r="O225" s="182">
        <f t="shared" si="22"/>
        <v>0</v>
      </c>
      <c r="P225" s="184">
        <f t="shared" si="19"/>
        <v>0</v>
      </c>
      <c r="Q225" s="46" t="str">
        <f t="shared" si="23"/>
        <v>Museum Area (Restoration Room),Exhaust - Woodwork shop/classrooms</v>
      </c>
      <c r="R225" s="46">
        <f>INDEX('For CSV - 2019 SpcFuncData'!$AL$5:$AL$89,MATCH($A225,'For CSV - 2019 SpcFuncData'!$B$5:$B$89,0))</f>
        <v>238</v>
      </c>
      <c r="S225" s="46">
        <f>INDEX('For CSV - 2019 VentSpcFuncData'!$L$6:$L$101,MATCH($B225,'For CSV - 2019 VentSpcFuncData'!$B$6:$B$101,0))</f>
        <v>41</v>
      </c>
      <c r="T225" s="46">
        <f>MATCH($A225,'For CSV - 2019 SpcFuncData'!$B$5:$B$88,0)</f>
        <v>45</v>
      </c>
      <c r="V225" t="str">
        <f t="shared" si="20"/>
        <v>2,              41,     "Exhaust - Woodwork shop/classrooms"</v>
      </c>
    </row>
    <row r="226" spans="1:22" x14ac:dyDescent="0.2">
      <c r="A226" s="46" t="s">
        <v>563</v>
      </c>
      <c r="B226" s="59" t="s">
        <v>775</v>
      </c>
      <c r="C226" s="62">
        <f>VLOOKUP($B226,'2019 Ventilation List SORT'!$A$6:$I$102,2)</f>
        <v>0.15</v>
      </c>
      <c r="D226" s="62">
        <f>VLOOKUP($B226,'2019 Ventilation List SORT'!$A$6:$I$102,3)</f>
        <v>0.15</v>
      </c>
      <c r="E226" s="67">
        <f>VLOOKUP($B226,'2019 Ventilation List SORT'!$A$6:$I$102,4)</f>
        <v>0</v>
      </c>
      <c r="F226" s="67">
        <f>VLOOKUP($B226,'2019 Ventilation List SORT'!$A$6:$I$102,5)</f>
        <v>0</v>
      </c>
      <c r="G226" s="62">
        <f>VLOOKUP($B226,'2019 Ventilation List SORT'!$A$6:$I$102,6)</f>
        <v>0</v>
      </c>
      <c r="H226" s="67">
        <f>VLOOKUP($B226,'2019 Ventilation List SORT'!$A$6:$I$102,7)</f>
        <v>2</v>
      </c>
      <c r="I226" s="62" t="str">
        <f>VLOOKUP($B226,'2019 Ventilation List SORT'!$A$6:$I$102,8)</f>
        <v>B</v>
      </c>
      <c r="J226" s="103" t="str">
        <f>VLOOKUP($B226,'2019 Ventilation List SORT'!$A$6:$I$102,9)</f>
        <v>Yes</v>
      </c>
      <c r="K226" s="182">
        <f>INDEX('For CSV - 2019 SpcFuncData'!$D$5:$D$88,MATCH($A226,'For CSV - 2019 SpcFuncData'!$B$5:$B$88,0))*0.5</f>
        <v>5</v>
      </c>
      <c r="L226" s="182">
        <f>INDEX('For CSV - 2019 VentSpcFuncData'!$K$6:$K$101,MATCH($B226,'For CSV - 2019 VentSpcFuncData'!$B$6:$B$101,0))</f>
        <v>0</v>
      </c>
      <c r="M226" s="182">
        <f t="shared" si="21"/>
        <v>5</v>
      </c>
      <c r="N226" s="182">
        <f>INDEX('For CSV - 2019 VentSpcFuncData'!$J$6:$J$101,MATCH($B226,'For CSV - 2019 VentSpcFuncData'!$B$6:$B$101,0))</f>
        <v>15</v>
      </c>
      <c r="O226" s="182">
        <f t="shared" si="22"/>
        <v>15</v>
      </c>
      <c r="P226" s="184">
        <f t="shared" si="19"/>
        <v>7.4999999999999997E-2</v>
      </c>
      <c r="Q226" s="46" t="str">
        <f t="shared" si="23"/>
        <v>Museum Area (Restoration Room),General - Occupiable storage rooms for liquids or gels</v>
      </c>
      <c r="R226" s="46">
        <f>INDEX('For CSV - 2019 SpcFuncData'!$AL$5:$AL$89,MATCH($A226,'For CSV - 2019 SpcFuncData'!$B$5:$B$89,0))</f>
        <v>238</v>
      </c>
      <c r="S226" s="46">
        <f>INDEX('For CSV - 2019 VentSpcFuncData'!$L$6:$L$101,MATCH($B226,'For CSV - 2019 VentSpcFuncData'!$B$6:$B$101,0))</f>
        <v>50</v>
      </c>
      <c r="T226" s="46">
        <f>MATCH($A226,'For CSV - 2019 SpcFuncData'!$B$5:$B$88,0)</f>
        <v>45</v>
      </c>
      <c r="V226" t="str">
        <f t="shared" si="20"/>
        <v>2,              50,     "General - Occupiable storage rooms for liquids or gels"</v>
      </c>
    </row>
    <row r="227" spans="1:22" x14ac:dyDescent="0.2">
      <c r="A227" s="46" t="s">
        <v>563</v>
      </c>
      <c r="B227" s="59" t="s">
        <v>796</v>
      </c>
      <c r="C227" s="62">
        <f>VLOOKUP($B227,'2019 Ventilation List SORT'!$A$6:$I$102,2)</f>
        <v>0.15</v>
      </c>
      <c r="D227" s="62">
        <f>VLOOKUP($B227,'2019 Ventilation List SORT'!$A$6:$I$102,3)</f>
        <v>0.15</v>
      </c>
      <c r="E227" s="67">
        <f>VLOOKUP($B227,'2019 Ventilation List SORT'!$A$6:$I$102,4)</f>
        <v>0</v>
      </c>
      <c r="F227" s="67">
        <f>VLOOKUP($B227,'2019 Ventilation List SORT'!$A$6:$I$102,5)</f>
        <v>0</v>
      </c>
      <c r="G227" s="62">
        <f>VLOOKUP($B227,'2019 Ventilation List SORT'!$A$6:$I$102,6)</f>
        <v>0</v>
      </c>
      <c r="H227" s="67">
        <f>VLOOKUP($B227,'2019 Ventilation List SORT'!$A$6:$I$102,7)</f>
        <v>2</v>
      </c>
      <c r="I227" s="62" t="str">
        <f>VLOOKUP($B227,'2019 Ventilation List SORT'!$A$6:$I$102,8)</f>
        <v/>
      </c>
      <c r="J227" s="103" t="str">
        <f>VLOOKUP($B227,'2019 Ventilation List SORT'!$A$6:$I$102,9)</f>
        <v>No</v>
      </c>
      <c r="K227" s="182">
        <f>INDEX('For CSV - 2019 SpcFuncData'!$D$5:$D$88,MATCH($A227,'For CSV - 2019 SpcFuncData'!$B$5:$B$88,0))*0.5</f>
        <v>5</v>
      </c>
      <c r="L227" s="182">
        <f>INDEX('For CSV - 2019 VentSpcFuncData'!$K$6:$K$101,MATCH($B227,'For CSV - 2019 VentSpcFuncData'!$B$6:$B$101,0))</f>
        <v>0</v>
      </c>
      <c r="M227" s="182">
        <f t="shared" si="21"/>
        <v>5</v>
      </c>
      <c r="N227" s="182">
        <f>INDEX('For CSV - 2019 VentSpcFuncData'!$J$6:$J$101,MATCH($B227,'For CSV - 2019 VentSpcFuncData'!$B$6:$B$101,0))</f>
        <v>15</v>
      </c>
      <c r="O227" s="182">
        <f t="shared" si="22"/>
        <v>15</v>
      </c>
      <c r="P227" s="184">
        <f t="shared" si="19"/>
        <v>7.4999999999999997E-2</v>
      </c>
      <c r="Q227" s="46" t="str">
        <f t="shared" si="23"/>
        <v>Museum Area (Restoration Room),Misc - All others</v>
      </c>
      <c r="R227" s="46">
        <f>INDEX('For CSV - 2019 SpcFuncData'!$AL$5:$AL$89,MATCH($A227,'For CSV - 2019 SpcFuncData'!$B$5:$B$89,0))</f>
        <v>238</v>
      </c>
      <c r="S227" s="46">
        <f>INDEX('For CSV - 2019 VentSpcFuncData'!$L$6:$L$101,MATCH($B227,'For CSV - 2019 VentSpcFuncData'!$B$6:$B$101,0))</f>
        <v>58</v>
      </c>
      <c r="T227" s="46">
        <f>MATCH($A227,'For CSV - 2019 SpcFuncData'!$B$5:$B$88,0)</f>
        <v>45</v>
      </c>
      <c r="V227" t="str">
        <f t="shared" si="20"/>
        <v>2,              58,     "Misc - All others"</v>
      </c>
    </row>
    <row r="228" spans="1:22" x14ac:dyDescent="0.2">
      <c r="A228" s="46" t="s">
        <v>563</v>
      </c>
      <c r="B228" s="59" t="s">
        <v>790</v>
      </c>
      <c r="C228" s="62">
        <f>VLOOKUP($B228,'2019 Ventilation List SORT'!$A$6:$I$102,2)</f>
        <v>0.15</v>
      </c>
      <c r="D228" s="62">
        <f>VLOOKUP($B228,'2019 Ventilation List SORT'!$A$6:$I$102,3)</f>
        <v>0.15</v>
      </c>
      <c r="E228" s="67">
        <f>VLOOKUP($B228,'2019 Ventilation List SORT'!$A$6:$I$102,4)</f>
        <v>0</v>
      </c>
      <c r="F228" s="67">
        <f>VLOOKUP($B228,'2019 Ventilation List SORT'!$A$6:$I$102,5)</f>
        <v>0</v>
      </c>
      <c r="G228" s="62">
        <f>VLOOKUP($B228,'2019 Ventilation List SORT'!$A$6:$I$102,6)</f>
        <v>0</v>
      </c>
      <c r="H228" s="67">
        <f>VLOOKUP($B228,'2019 Ventilation List SORT'!$A$6:$I$102,7)</f>
        <v>3</v>
      </c>
      <c r="I228" s="62" t="str">
        <f>VLOOKUP($B228,'2019 Ventilation List SORT'!$A$6:$I$102,8)</f>
        <v/>
      </c>
      <c r="J228" s="103" t="str">
        <f>VLOOKUP($B228,'2019 Ventilation List SORT'!$A$6:$I$102,9)</f>
        <v>Yes</v>
      </c>
      <c r="K228" s="182">
        <f>INDEX('For CSV - 2019 SpcFuncData'!$D$5:$D$88,MATCH($A228,'For CSV - 2019 SpcFuncData'!$B$5:$B$88,0))*0.5</f>
        <v>5</v>
      </c>
      <c r="L228" s="182">
        <f>INDEX('For CSV - 2019 VentSpcFuncData'!$K$6:$K$101,MATCH($B228,'For CSV - 2019 VentSpcFuncData'!$B$6:$B$101,0))</f>
        <v>0</v>
      </c>
      <c r="M228" s="182">
        <f t="shared" si="21"/>
        <v>5</v>
      </c>
      <c r="N228" s="182">
        <f>INDEX('For CSV - 2019 VentSpcFuncData'!$J$6:$J$101,MATCH($B228,'For CSV - 2019 VentSpcFuncData'!$B$6:$B$101,0))</f>
        <v>15</v>
      </c>
      <c r="O228" s="182">
        <f t="shared" si="22"/>
        <v>15</v>
      </c>
      <c r="P228" s="184">
        <f t="shared" si="19"/>
        <v>7.4999999999999997E-2</v>
      </c>
      <c r="Q228" s="46" t="str">
        <f t="shared" si="23"/>
        <v>Museum Area (Restoration Room),Misc - General manufacturing (excludes heavy industrial and process using chemicals)</v>
      </c>
      <c r="R228" s="46">
        <f>INDEX('For CSV - 2019 SpcFuncData'!$AL$5:$AL$89,MATCH($A228,'For CSV - 2019 SpcFuncData'!$B$5:$B$89,0))</f>
        <v>238</v>
      </c>
      <c r="S228" s="46">
        <f>INDEX('For CSV - 2019 VentSpcFuncData'!$L$6:$L$101,MATCH($B228,'For CSV - 2019 VentSpcFuncData'!$B$6:$B$101,0))</f>
        <v>63</v>
      </c>
      <c r="T228" s="46">
        <f>MATCH($A228,'For CSV - 2019 SpcFuncData'!$B$5:$B$88,0)</f>
        <v>45</v>
      </c>
      <c r="V228" t="str">
        <f t="shared" si="20"/>
        <v>2,              63,     "Misc - General manufacturing (excludes heavy industrial and process using chemicals)"</v>
      </c>
    </row>
    <row r="229" spans="1:22" x14ac:dyDescent="0.2">
      <c r="A229" s="46" t="s">
        <v>563</v>
      </c>
      <c r="B229" s="59" t="s">
        <v>791</v>
      </c>
      <c r="C229" s="62">
        <f>VLOOKUP($B229,'2019 Ventilation List SORT'!$A$6:$I$102,2)</f>
        <v>0.15</v>
      </c>
      <c r="D229" s="62">
        <f>VLOOKUP($B229,'2019 Ventilation List SORT'!$A$6:$I$102,3)</f>
        <v>0.15</v>
      </c>
      <c r="E229" s="67">
        <f>VLOOKUP($B229,'2019 Ventilation List SORT'!$A$6:$I$102,4)</f>
        <v>0</v>
      </c>
      <c r="F229" s="67">
        <f>VLOOKUP($B229,'2019 Ventilation List SORT'!$A$6:$I$102,5)</f>
        <v>0</v>
      </c>
      <c r="G229" s="62">
        <f>VLOOKUP($B229,'2019 Ventilation List SORT'!$A$6:$I$102,6)</f>
        <v>0</v>
      </c>
      <c r="H229" s="67">
        <f>VLOOKUP($B229,'2019 Ventilation List SORT'!$A$6:$I$102,7)</f>
        <v>1</v>
      </c>
      <c r="I229" s="62" t="str">
        <f>VLOOKUP($B229,'2019 Ventilation List SORT'!$A$6:$I$102,8)</f>
        <v/>
      </c>
      <c r="J229" s="103" t="str">
        <f>VLOOKUP($B229,'2019 Ventilation List SORT'!$A$6:$I$102,9)</f>
        <v>No</v>
      </c>
      <c r="K229" s="182">
        <f>INDEX('For CSV - 2019 SpcFuncData'!$D$5:$D$88,MATCH($A229,'For CSV - 2019 SpcFuncData'!$B$5:$B$88,0))*0.5</f>
        <v>5</v>
      </c>
      <c r="L229" s="182">
        <f>INDEX('For CSV - 2019 VentSpcFuncData'!$K$6:$K$101,MATCH($B229,'For CSV - 2019 VentSpcFuncData'!$B$6:$B$101,0))</f>
        <v>0</v>
      </c>
      <c r="M229" s="182">
        <f t="shared" si="21"/>
        <v>5</v>
      </c>
      <c r="N229" s="182">
        <f>INDEX('For CSV - 2019 VentSpcFuncData'!$J$6:$J$101,MATCH($B229,'For CSV - 2019 VentSpcFuncData'!$B$6:$B$101,0))</f>
        <v>15</v>
      </c>
      <c r="O229" s="182">
        <f t="shared" si="22"/>
        <v>15</v>
      </c>
      <c r="P229" s="184">
        <f t="shared" si="19"/>
        <v>7.4999999999999997E-2</v>
      </c>
      <c r="Q229" s="46" t="str">
        <f t="shared" si="23"/>
        <v>Museum Area (Restoration Room),Misc - Photo studios</v>
      </c>
      <c r="R229" s="46">
        <f>INDEX('For CSV - 2019 SpcFuncData'!$AL$5:$AL$89,MATCH($A229,'For CSV - 2019 SpcFuncData'!$B$5:$B$89,0))</f>
        <v>238</v>
      </c>
      <c r="S229" s="46">
        <f>INDEX('For CSV - 2019 VentSpcFuncData'!$L$6:$L$101,MATCH($B229,'For CSV - 2019 VentSpcFuncData'!$B$6:$B$101,0))</f>
        <v>65</v>
      </c>
      <c r="T229" s="46">
        <f>MATCH($A229,'For CSV - 2019 SpcFuncData'!$B$5:$B$88,0)</f>
        <v>45</v>
      </c>
      <c r="V229" t="str">
        <f t="shared" si="20"/>
        <v>2,              65,     "Misc - Photo studios"</v>
      </c>
    </row>
    <row r="230" spans="1:22" x14ac:dyDescent="0.2">
      <c r="A230" s="46" t="s">
        <v>563</v>
      </c>
      <c r="B230" s="59" t="s">
        <v>951</v>
      </c>
      <c r="C230" s="62">
        <f>VLOOKUP($B230,'2019 Ventilation List SORT'!$A$6:$I$102,2)</f>
        <v>0.15</v>
      </c>
      <c r="D230" s="62">
        <f>VLOOKUP($B230,'2019 Ventilation List SORT'!$A$6:$I$102,3)</f>
        <v>0.15</v>
      </c>
      <c r="E230" s="67">
        <f>VLOOKUP($B230,'2019 Ventilation List SORT'!$A$6:$I$102,4)</f>
        <v>0</v>
      </c>
      <c r="F230" s="67">
        <f>VLOOKUP($B230,'2019 Ventilation List SORT'!$A$6:$I$102,5)</f>
        <v>0</v>
      </c>
      <c r="G230" s="62">
        <f>VLOOKUP($B230,'2019 Ventilation List SORT'!$A$6:$I$102,6)</f>
        <v>0</v>
      </c>
      <c r="H230" s="67">
        <f>VLOOKUP($B230,'2019 Ventilation List SORT'!$A$6:$I$102,7)</f>
        <v>2</v>
      </c>
      <c r="I230" s="62" t="str">
        <f>VLOOKUP($B230,'2019 Ventilation List SORT'!$A$6:$I$102,8)</f>
        <v/>
      </c>
      <c r="J230" s="103" t="str">
        <f>VLOOKUP($B230,'2019 Ventilation List SORT'!$A$6:$I$102,9)</f>
        <v>No</v>
      </c>
      <c r="K230" s="182">
        <f>INDEX('For CSV - 2019 SpcFuncData'!$D$5:$D$88,MATCH($A230,'For CSV - 2019 SpcFuncData'!$B$5:$B$88,0))*0.5</f>
        <v>5</v>
      </c>
      <c r="L230" s="182">
        <f>INDEX('For CSV - 2019 VentSpcFuncData'!$K$6:$K$101,MATCH($B230,'For CSV - 2019 VentSpcFuncData'!$B$6:$B$101,0))</f>
        <v>0</v>
      </c>
      <c r="M230" s="182">
        <f t="shared" si="21"/>
        <v>5</v>
      </c>
      <c r="N230" s="182">
        <f>INDEX('For CSV - 2019 VentSpcFuncData'!$J$6:$J$101,MATCH($B230,'For CSV - 2019 VentSpcFuncData'!$B$6:$B$101,0))</f>
        <v>15</v>
      </c>
      <c r="O230" s="182">
        <f t="shared" si="22"/>
        <v>15</v>
      </c>
      <c r="P230" s="184">
        <f t="shared" si="19"/>
        <v>7.4999999999999997E-2</v>
      </c>
      <c r="Q230" s="46" t="str">
        <f t="shared" si="23"/>
        <v>Museum Area (Restoration Room),Misc - Sorting, packing, light assembly</v>
      </c>
      <c r="R230" s="46">
        <f>INDEX('For CSV - 2019 SpcFuncData'!$AL$5:$AL$89,MATCH($A230,'For CSV - 2019 SpcFuncData'!$B$5:$B$89,0))</f>
        <v>238</v>
      </c>
      <c r="S230" s="46">
        <f>INDEX('For CSV - 2019 VentSpcFuncData'!$L$6:$L$101,MATCH($B230,'For CSV - 2019 VentSpcFuncData'!$B$6:$B$101,0))</f>
        <v>67</v>
      </c>
      <c r="T230" s="46">
        <f>MATCH($A230,'For CSV - 2019 SpcFuncData'!$B$5:$B$88,0)</f>
        <v>45</v>
      </c>
      <c r="V230" t="str">
        <f t="shared" si="20"/>
        <v>2,              67,     "Misc - Sorting, packing, light assembly"</v>
      </c>
    </row>
    <row r="231" spans="1:22" x14ac:dyDescent="0.2">
      <c r="A231" s="63" t="s">
        <v>576</v>
      </c>
      <c r="B231" s="126" t="s">
        <v>784</v>
      </c>
      <c r="C231" s="62">
        <f>VLOOKUP($B231,'2019 Ventilation List SORT'!$A$6:$I$102,2)</f>
        <v>0.15</v>
      </c>
      <c r="D231" s="62">
        <f>VLOOKUP($B231,'2019 Ventilation List SORT'!$A$6:$I$102,3)</f>
        <v>0.15</v>
      </c>
      <c r="E231" s="67">
        <f>VLOOKUP($B231,'2019 Ventilation List SORT'!$A$6:$I$102,4)</f>
        <v>0</v>
      </c>
      <c r="F231" s="67">
        <f>VLOOKUP($B231,'2019 Ventilation List SORT'!$A$6:$I$102,5)</f>
        <v>0</v>
      </c>
      <c r="G231" s="62">
        <f>VLOOKUP($B231,'2019 Ventilation List SORT'!$A$6:$I$102,6)</f>
        <v>0</v>
      </c>
      <c r="H231" s="67">
        <f>VLOOKUP($B231,'2019 Ventilation List SORT'!$A$6:$I$102,7)</f>
        <v>1</v>
      </c>
      <c r="I231" s="62" t="str">
        <f>VLOOKUP($B231,'2019 Ventilation List SORT'!$A$6:$I$102,8)</f>
        <v>F</v>
      </c>
      <c r="J231" s="103" t="str">
        <f>VLOOKUP($B231,'2019 Ventilation List SORT'!$A$6:$I$102,9)</f>
        <v>No</v>
      </c>
      <c r="K231" s="182">
        <f>INDEX('For CSV - 2019 SpcFuncData'!$D$5:$D$88,MATCH($A231,'For CSV - 2019 SpcFuncData'!$B$5:$B$88,0))*0.5</f>
        <v>5</v>
      </c>
      <c r="L231" s="182">
        <f>INDEX('For CSV - 2019 VentSpcFuncData'!$K$6:$K$101,MATCH($B231,'For CSV - 2019 VentSpcFuncData'!$B$6:$B$101,0))</f>
        <v>0</v>
      </c>
      <c r="M231" s="182">
        <f t="shared" si="21"/>
        <v>5</v>
      </c>
      <c r="N231" s="182">
        <f>INDEX('For CSV - 2019 VentSpcFuncData'!$J$6:$J$101,MATCH($B231,'For CSV - 2019 VentSpcFuncData'!$B$6:$B$101,0))</f>
        <v>15</v>
      </c>
      <c r="O231" s="182">
        <f t="shared" si="22"/>
        <v>15</v>
      </c>
      <c r="P231" s="184">
        <f t="shared" si="19"/>
        <v>7.4999999999999997E-2</v>
      </c>
      <c r="Q231" s="46" t="str">
        <f t="shared" si="23"/>
        <v>Office Area (&lt;250 square feet),Office - Office space</v>
      </c>
      <c r="R231" s="46">
        <f>INDEX('For CSV - 2019 SpcFuncData'!$AL$5:$AL$89,MATCH($A231,'For CSV - 2019 SpcFuncData'!$B$5:$B$89,0))</f>
        <v>239</v>
      </c>
      <c r="S231" s="46">
        <f>INDEX('For CSV - 2019 VentSpcFuncData'!$L$6:$L$101,MATCH($B231,'For CSV - 2019 VentSpcFuncData'!$B$6:$B$101,0))</f>
        <v>74</v>
      </c>
      <c r="T231" s="46">
        <f>MATCH($A231,'For CSV - 2019 SpcFuncData'!$B$5:$B$88,0)</f>
        <v>46</v>
      </c>
      <c r="V231" t="str">
        <f t="shared" si="20"/>
        <v>1, Spc:SpcFunc,        239,  74  ;  Office Area (&lt;250 square feet)</v>
      </c>
    </row>
    <row r="232" spans="1:22" x14ac:dyDescent="0.2">
      <c r="A232" s="63" t="s">
        <v>576</v>
      </c>
      <c r="B232" s="59" t="s">
        <v>784</v>
      </c>
      <c r="C232" s="62">
        <f>VLOOKUP($B232,'2019 Ventilation List SORT'!$A$6:$I$102,2)</f>
        <v>0.15</v>
      </c>
      <c r="D232" s="62">
        <f>VLOOKUP($B232,'2019 Ventilation List SORT'!$A$6:$I$102,3)</f>
        <v>0.15</v>
      </c>
      <c r="E232" s="67">
        <f>VLOOKUP($B232,'2019 Ventilation List SORT'!$A$6:$I$102,4)</f>
        <v>0</v>
      </c>
      <c r="F232" s="67">
        <f>VLOOKUP($B232,'2019 Ventilation List SORT'!$A$6:$I$102,5)</f>
        <v>0</v>
      </c>
      <c r="G232" s="62">
        <f>VLOOKUP($B232,'2019 Ventilation List SORT'!$A$6:$I$102,6)</f>
        <v>0</v>
      </c>
      <c r="H232" s="67">
        <f>VLOOKUP($B232,'2019 Ventilation List SORT'!$A$6:$I$102,7)</f>
        <v>1</v>
      </c>
      <c r="I232" s="62" t="str">
        <f>VLOOKUP($B232,'2019 Ventilation List SORT'!$A$6:$I$102,8)</f>
        <v>F</v>
      </c>
      <c r="J232" s="103" t="str">
        <f>VLOOKUP($B232,'2019 Ventilation List SORT'!$A$6:$I$102,9)</f>
        <v>No</v>
      </c>
      <c r="K232" s="182">
        <f>INDEX('For CSV - 2019 SpcFuncData'!$D$5:$D$88,MATCH($A232,'For CSV - 2019 SpcFuncData'!$B$5:$B$88,0))*0.5</f>
        <v>5</v>
      </c>
      <c r="L232" s="182">
        <f>INDEX('For CSV - 2019 VentSpcFuncData'!$K$6:$K$101,MATCH($B232,'For CSV - 2019 VentSpcFuncData'!$B$6:$B$101,0))</f>
        <v>0</v>
      </c>
      <c r="M232" s="182">
        <f t="shared" si="21"/>
        <v>5</v>
      </c>
      <c r="N232" s="182">
        <f>INDEX('For CSV - 2019 VentSpcFuncData'!$J$6:$J$101,MATCH($B232,'For CSV - 2019 VentSpcFuncData'!$B$6:$B$101,0))</f>
        <v>15</v>
      </c>
      <c r="O232" s="182">
        <f t="shared" si="22"/>
        <v>15</v>
      </c>
      <c r="P232" s="184">
        <f t="shared" si="19"/>
        <v>7.4999999999999997E-2</v>
      </c>
      <c r="Q232" s="46" t="str">
        <f t="shared" si="23"/>
        <v>Office Area (&lt;250 square feet),Office - Office space</v>
      </c>
      <c r="R232" s="46">
        <f>INDEX('For CSV - 2019 SpcFuncData'!$AL$5:$AL$89,MATCH($A232,'For CSV - 2019 SpcFuncData'!$B$5:$B$89,0))</f>
        <v>239</v>
      </c>
      <c r="S232" s="46">
        <f>INDEX('For CSV - 2019 VentSpcFuncData'!$L$6:$L$101,MATCH($B232,'For CSV - 2019 VentSpcFuncData'!$B$6:$B$101,0))</f>
        <v>74</v>
      </c>
      <c r="T232" s="46">
        <f>MATCH($A232,'For CSV - 2019 SpcFuncData'!$B$5:$B$88,0)</f>
        <v>46</v>
      </c>
      <c r="V232" t="str">
        <f t="shared" si="20"/>
        <v>2,              74,     "Office - Office space"</v>
      </c>
    </row>
    <row r="233" spans="1:22" x14ac:dyDescent="0.2">
      <c r="A233" s="63" t="s">
        <v>574</v>
      </c>
      <c r="B233" s="126" t="s">
        <v>784</v>
      </c>
      <c r="C233" s="62">
        <f>VLOOKUP($B233,'2019 Ventilation List SORT'!$A$6:$I$102,2)</f>
        <v>0.15</v>
      </c>
      <c r="D233" s="62">
        <f>VLOOKUP($B233,'2019 Ventilation List SORT'!$A$6:$I$102,3)</f>
        <v>0.15</v>
      </c>
      <c r="E233" s="67">
        <f>VLOOKUP($B233,'2019 Ventilation List SORT'!$A$6:$I$102,4)</f>
        <v>0</v>
      </c>
      <c r="F233" s="67">
        <f>VLOOKUP($B233,'2019 Ventilation List SORT'!$A$6:$I$102,5)</f>
        <v>0</v>
      </c>
      <c r="G233" s="62">
        <f>VLOOKUP($B233,'2019 Ventilation List SORT'!$A$6:$I$102,6)</f>
        <v>0</v>
      </c>
      <c r="H233" s="67">
        <f>VLOOKUP($B233,'2019 Ventilation List SORT'!$A$6:$I$102,7)</f>
        <v>1</v>
      </c>
      <c r="I233" s="62" t="str">
        <f>VLOOKUP($B233,'2019 Ventilation List SORT'!$A$6:$I$102,8)</f>
        <v>F</v>
      </c>
      <c r="J233" s="103" t="str">
        <f>VLOOKUP($B233,'2019 Ventilation List SORT'!$A$6:$I$102,9)</f>
        <v>No</v>
      </c>
      <c r="K233" s="182">
        <f>INDEX('For CSV - 2019 SpcFuncData'!$D$5:$D$88,MATCH($A233,'For CSV - 2019 SpcFuncData'!$B$5:$B$88,0))*0.5</f>
        <v>5</v>
      </c>
      <c r="L233" s="182">
        <f>INDEX('For CSV - 2019 VentSpcFuncData'!$K$6:$K$101,MATCH($B233,'For CSV - 2019 VentSpcFuncData'!$B$6:$B$101,0))</f>
        <v>0</v>
      </c>
      <c r="M233" s="182">
        <f t="shared" si="21"/>
        <v>5</v>
      </c>
      <c r="N233" s="182">
        <f>INDEX('For CSV - 2019 VentSpcFuncData'!$J$6:$J$101,MATCH($B233,'For CSV - 2019 VentSpcFuncData'!$B$6:$B$101,0))</f>
        <v>15</v>
      </c>
      <c r="O233" s="182">
        <f t="shared" si="22"/>
        <v>15</v>
      </c>
      <c r="P233" s="184">
        <f t="shared" si="19"/>
        <v>7.4999999999999997E-2</v>
      </c>
      <c r="Q233" s="46" t="str">
        <f t="shared" si="23"/>
        <v>Office Area (&gt;250 square feet),Office - Office space</v>
      </c>
      <c r="R233" s="46">
        <f>INDEX('For CSV - 2019 SpcFuncData'!$AL$5:$AL$89,MATCH($A233,'For CSV - 2019 SpcFuncData'!$B$5:$B$89,0))</f>
        <v>240</v>
      </c>
      <c r="S233" s="46">
        <f>INDEX('For CSV - 2019 VentSpcFuncData'!$L$6:$L$101,MATCH($B233,'For CSV - 2019 VentSpcFuncData'!$B$6:$B$101,0))</f>
        <v>74</v>
      </c>
      <c r="T233" s="46">
        <f>MATCH($A233,'For CSV - 2019 SpcFuncData'!$B$5:$B$88,0)</f>
        <v>47</v>
      </c>
      <c r="V233" t="str">
        <f t="shared" si="20"/>
        <v>1, Spc:SpcFunc,        240,  74  ;  Office Area (&gt;250 square feet)</v>
      </c>
    </row>
    <row r="234" spans="1:22" x14ac:dyDescent="0.2">
      <c r="A234" s="63" t="s">
        <v>574</v>
      </c>
      <c r="B234" s="59" t="s">
        <v>784</v>
      </c>
      <c r="C234" s="62">
        <f>VLOOKUP($B234,'2019 Ventilation List SORT'!$A$6:$I$102,2)</f>
        <v>0.15</v>
      </c>
      <c r="D234" s="62">
        <f>VLOOKUP($B234,'2019 Ventilation List SORT'!$A$6:$I$102,3)</f>
        <v>0.15</v>
      </c>
      <c r="E234" s="67">
        <f>VLOOKUP($B234,'2019 Ventilation List SORT'!$A$6:$I$102,4)</f>
        <v>0</v>
      </c>
      <c r="F234" s="67">
        <f>VLOOKUP($B234,'2019 Ventilation List SORT'!$A$6:$I$102,5)</f>
        <v>0</v>
      </c>
      <c r="G234" s="62">
        <f>VLOOKUP($B234,'2019 Ventilation List SORT'!$A$6:$I$102,6)</f>
        <v>0</v>
      </c>
      <c r="H234" s="67">
        <f>VLOOKUP($B234,'2019 Ventilation List SORT'!$A$6:$I$102,7)</f>
        <v>1</v>
      </c>
      <c r="I234" s="62" t="str">
        <f>VLOOKUP($B234,'2019 Ventilation List SORT'!$A$6:$I$102,8)</f>
        <v>F</v>
      </c>
      <c r="J234" s="103" t="str">
        <f>VLOOKUP($B234,'2019 Ventilation List SORT'!$A$6:$I$102,9)</f>
        <v>No</v>
      </c>
      <c r="K234" s="182">
        <f>INDEX('For CSV - 2019 SpcFuncData'!$D$5:$D$88,MATCH($A234,'For CSV - 2019 SpcFuncData'!$B$5:$B$88,0))*0.5</f>
        <v>5</v>
      </c>
      <c r="L234" s="182">
        <f>INDEX('For CSV - 2019 VentSpcFuncData'!$K$6:$K$101,MATCH($B234,'For CSV - 2019 VentSpcFuncData'!$B$6:$B$101,0))</f>
        <v>0</v>
      </c>
      <c r="M234" s="182">
        <f t="shared" si="21"/>
        <v>5</v>
      </c>
      <c r="N234" s="182">
        <f>INDEX('For CSV - 2019 VentSpcFuncData'!$J$6:$J$101,MATCH($B234,'For CSV - 2019 VentSpcFuncData'!$B$6:$B$101,0))</f>
        <v>15</v>
      </c>
      <c r="O234" s="182">
        <f t="shared" si="22"/>
        <v>15</v>
      </c>
      <c r="P234" s="184">
        <f t="shared" si="19"/>
        <v>7.4999999999999997E-2</v>
      </c>
      <c r="Q234" s="46" t="str">
        <f t="shared" si="23"/>
        <v>Office Area (&gt;250 square feet),Office - Office space</v>
      </c>
      <c r="R234" s="46">
        <f>INDEX('For CSV - 2019 SpcFuncData'!$AL$5:$AL$89,MATCH($A234,'For CSV - 2019 SpcFuncData'!$B$5:$B$89,0))</f>
        <v>240</v>
      </c>
      <c r="S234" s="46">
        <f>INDEX('For CSV - 2019 VentSpcFuncData'!$L$6:$L$101,MATCH($B234,'For CSV - 2019 VentSpcFuncData'!$B$6:$B$101,0))</f>
        <v>74</v>
      </c>
      <c r="T234" s="46">
        <f>MATCH($A234,'For CSV - 2019 SpcFuncData'!$B$5:$B$88,0)</f>
        <v>47</v>
      </c>
      <c r="V234" t="str">
        <f t="shared" si="20"/>
        <v>2,              74,     "Office - Office space"</v>
      </c>
    </row>
    <row r="235" spans="1:22" x14ac:dyDescent="0.2">
      <c r="A235" s="63" t="s">
        <v>577</v>
      </c>
      <c r="B235" s="126" t="s">
        <v>784</v>
      </c>
      <c r="C235" s="62">
        <f>VLOOKUP($B235,'2019 Ventilation List SORT'!$A$6:$I$102,2)</f>
        <v>0.15</v>
      </c>
      <c r="D235" s="62">
        <f>VLOOKUP($B235,'2019 Ventilation List SORT'!$A$6:$I$102,3)</f>
        <v>0.15</v>
      </c>
      <c r="E235" s="67">
        <f>VLOOKUP($B235,'2019 Ventilation List SORT'!$A$6:$I$102,4)</f>
        <v>0</v>
      </c>
      <c r="F235" s="67">
        <f>VLOOKUP($B235,'2019 Ventilation List SORT'!$A$6:$I$102,5)</f>
        <v>0</v>
      </c>
      <c r="G235" s="62">
        <f>VLOOKUP($B235,'2019 Ventilation List SORT'!$A$6:$I$102,6)</f>
        <v>0</v>
      </c>
      <c r="H235" s="67">
        <f>VLOOKUP($B235,'2019 Ventilation List SORT'!$A$6:$I$102,7)</f>
        <v>1</v>
      </c>
      <c r="I235" s="62" t="str">
        <f>VLOOKUP($B235,'2019 Ventilation List SORT'!$A$6:$I$102,8)</f>
        <v>F</v>
      </c>
      <c r="J235" s="103" t="str">
        <f>VLOOKUP($B235,'2019 Ventilation List SORT'!$A$6:$I$102,9)</f>
        <v>No</v>
      </c>
      <c r="K235" s="182">
        <f>INDEX('For CSV - 2019 SpcFuncData'!$D$5:$D$88,MATCH($A235,'For CSV - 2019 SpcFuncData'!$B$5:$B$88,0))*0.5</f>
        <v>5</v>
      </c>
      <c r="L235" s="182">
        <f>INDEX('For CSV - 2019 VentSpcFuncData'!$K$6:$K$101,MATCH($B235,'For CSV - 2019 VentSpcFuncData'!$B$6:$B$101,0))</f>
        <v>0</v>
      </c>
      <c r="M235" s="182">
        <f t="shared" si="21"/>
        <v>5</v>
      </c>
      <c r="N235" s="182">
        <f>INDEX('For CSV - 2019 VentSpcFuncData'!$J$6:$J$101,MATCH($B235,'For CSV - 2019 VentSpcFuncData'!$B$6:$B$101,0))</f>
        <v>15</v>
      </c>
      <c r="O235" s="182">
        <f t="shared" si="22"/>
        <v>15</v>
      </c>
      <c r="P235" s="184">
        <f t="shared" si="19"/>
        <v>7.4999999999999997E-2</v>
      </c>
      <c r="Q235" s="46" t="str">
        <f t="shared" si="23"/>
        <v>Office Area (Open plan office),Office - Office space</v>
      </c>
      <c r="R235" s="46">
        <f>INDEX('For CSV - 2019 SpcFuncData'!$AL$5:$AL$89,MATCH($A235,'For CSV - 2019 SpcFuncData'!$B$5:$B$89,0))</f>
        <v>241</v>
      </c>
      <c r="S235" s="46">
        <f>INDEX('For CSV - 2019 VentSpcFuncData'!$L$6:$L$101,MATCH($B235,'For CSV - 2019 VentSpcFuncData'!$B$6:$B$101,0))</f>
        <v>74</v>
      </c>
      <c r="T235" s="46">
        <f>MATCH($A235,'For CSV - 2019 SpcFuncData'!$B$5:$B$88,0)</f>
        <v>48</v>
      </c>
      <c r="V235" t="str">
        <f t="shared" si="20"/>
        <v>1, Spc:SpcFunc,        241,  74  ;  Office Area (Open plan office)</v>
      </c>
    </row>
    <row r="236" spans="1:22" x14ac:dyDescent="0.2">
      <c r="A236" s="63" t="s">
        <v>577</v>
      </c>
      <c r="B236" s="59" t="s">
        <v>784</v>
      </c>
      <c r="C236" s="62">
        <f>VLOOKUP($B236,'2019 Ventilation List SORT'!$A$6:$I$102,2)</f>
        <v>0.15</v>
      </c>
      <c r="D236" s="62">
        <f>VLOOKUP($B236,'2019 Ventilation List SORT'!$A$6:$I$102,3)</f>
        <v>0.15</v>
      </c>
      <c r="E236" s="67">
        <f>VLOOKUP($B236,'2019 Ventilation List SORT'!$A$6:$I$102,4)</f>
        <v>0</v>
      </c>
      <c r="F236" s="67">
        <f>VLOOKUP($B236,'2019 Ventilation List SORT'!$A$6:$I$102,5)</f>
        <v>0</v>
      </c>
      <c r="G236" s="62">
        <f>VLOOKUP($B236,'2019 Ventilation List SORT'!$A$6:$I$102,6)</f>
        <v>0</v>
      </c>
      <c r="H236" s="67">
        <f>VLOOKUP($B236,'2019 Ventilation List SORT'!$A$6:$I$102,7)</f>
        <v>1</v>
      </c>
      <c r="I236" s="62" t="str">
        <f>VLOOKUP($B236,'2019 Ventilation List SORT'!$A$6:$I$102,8)</f>
        <v>F</v>
      </c>
      <c r="J236" s="103" t="str">
        <f>VLOOKUP($B236,'2019 Ventilation List SORT'!$A$6:$I$102,9)</f>
        <v>No</v>
      </c>
      <c r="K236" s="182">
        <f>INDEX('For CSV - 2019 SpcFuncData'!$D$5:$D$88,MATCH($A236,'For CSV - 2019 SpcFuncData'!$B$5:$B$88,0))*0.5</f>
        <v>5</v>
      </c>
      <c r="L236" s="182">
        <f>INDEX('For CSV - 2019 VentSpcFuncData'!$K$6:$K$101,MATCH($B236,'For CSV - 2019 VentSpcFuncData'!$B$6:$B$101,0))</f>
        <v>0</v>
      </c>
      <c r="M236" s="182">
        <f t="shared" si="21"/>
        <v>5</v>
      </c>
      <c r="N236" s="182">
        <f>INDEX('For CSV - 2019 VentSpcFuncData'!$J$6:$J$101,MATCH($B236,'For CSV - 2019 VentSpcFuncData'!$B$6:$B$101,0))</f>
        <v>15</v>
      </c>
      <c r="O236" s="182">
        <f t="shared" si="22"/>
        <v>15</v>
      </c>
      <c r="P236" s="184">
        <f t="shared" si="19"/>
        <v>7.4999999999999997E-2</v>
      </c>
      <c r="Q236" s="46" t="str">
        <f t="shared" si="23"/>
        <v>Office Area (Open plan office),Office - Office space</v>
      </c>
      <c r="R236" s="46">
        <f>INDEX('For CSV - 2019 SpcFuncData'!$AL$5:$AL$89,MATCH($A236,'For CSV - 2019 SpcFuncData'!$B$5:$B$89,0))</f>
        <v>241</v>
      </c>
      <c r="S236" s="46">
        <f>INDEX('For CSV - 2019 VentSpcFuncData'!$L$6:$L$101,MATCH($B236,'For CSV - 2019 VentSpcFuncData'!$B$6:$B$101,0))</f>
        <v>74</v>
      </c>
      <c r="T236" s="46">
        <f>MATCH($A236,'For CSV - 2019 SpcFuncData'!$B$5:$B$88,0)</f>
        <v>48</v>
      </c>
      <c r="V236" t="str">
        <f t="shared" si="20"/>
        <v>2,              74,     "Office - Office space"</v>
      </c>
    </row>
    <row r="237" spans="1:22" x14ac:dyDescent="0.2">
      <c r="A237" s="63" t="s">
        <v>896</v>
      </c>
      <c r="B237" s="126" t="s">
        <v>814</v>
      </c>
      <c r="C237" s="62">
        <f>VLOOKUP($B237,'2019 Ventilation List SORT'!$A$6:$I$102,2)</f>
        <v>0</v>
      </c>
      <c r="D237" s="62">
        <f>VLOOKUP($B237,'2019 Ventilation List SORT'!$A$6:$I$102,3)</f>
        <v>0</v>
      </c>
      <c r="E237" s="67">
        <f>VLOOKUP($B237,'2019 Ventilation List SORT'!$A$6:$I$102,4)</f>
        <v>0</v>
      </c>
      <c r="F237" s="67">
        <f>VLOOKUP($B237,'2019 Ventilation List SORT'!$A$6:$I$102,5)</f>
        <v>0</v>
      </c>
      <c r="G237" s="62">
        <f>VLOOKUP($B237,'2019 Ventilation List SORT'!$A$6:$I$102,6)</f>
        <v>0.75</v>
      </c>
      <c r="H237" s="67">
        <f>VLOOKUP($B237,'2019 Ventilation List SORT'!$A$6:$I$102,7)</f>
        <v>2</v>
      </c>
      <c r="I237" s="62" t="str">
        <f>VLOOKUP($B237,'2019 Ventilation List SORT'!$A$6:$I$102,8)</f>
        <v>Exh. Note C</v>
      </c>
      <c r="J237" s="103" t="str">
        <f>VLOOKUP($B237,'2019 Ventilation List SORT'!$A$6:$I$102,9)</f>
        <v>Yes</v>
      </c>
      <c r="K237" s="182">
        <f>INDEX('For CSV - 2019 SpcFuncData'!$D$5:$D$88,MATCH($A237,'For CSV - 2019 SpcFuncData'!$B$5:$B$88,0))*0.5</f>
        <v>2.5</v>
      </c>
      <c r="L237" s="182">
        <f>INDEX('For CSV - 2019 VentSpcFuncData'!$K$6:$K$101,MATCH($B237,'For CSV - 2019 VentSpcFuncData'!$B$6:$B$101,0))</f>
        <v>0</v>
      </c>
      <c r="M237" s="182">
        <f t="shared" si="21"/>
        <v>2.5</v>
      </c>
      <c r="N237" s="182">
        <f>INDEX('For CSV - 2019 VentSpcFuncData'!$J$6:$J$101,MATCH($B237,'For CSV - 2019 VentSpcFuncData'!$B$6:$B$101,0))</f>
        <v>0</v>
      </c>
      <c r="O237" s="182">
        <f t="shared" si="22"/>
        <v>0</v>
      </c>
      <c r="P237" s="184">
        <f t="shared" si="19"/>
        <v>0</v>
      </c>
      <c r="Q237" s="46" t="str">
        <f t="shared" si="23"/>
        <v>Parking Garage Area (Daylight Adaptation Zones),Exhaust - Parking garages</v>
      </c>
      <c r="R237" s="46">
        <f>INDEX('For CSV - 2019 SpcFuncData'!$AL$5:$AL$89,MATCH($A237,'For CSV - 2019 SpcFuncData'!$B$5:$B$89,0))</f>
        <v>242</v>
      </c>
      <c r="S237" s="46">
        <f>INDEX('For CSV - 2019 VentSpcFuncData'!$L$6:$L$101,MATCH($B237,'For CSV - 2019 VentSpcFuncData'!$B$6:$B$101,0))</f>
        <v>34</v>
      </c>
      <c r="T237" s="46">
        <f>MATCH($A237,'For CSV - 2019 SpcFuncData'!$B$5:$B$88,0)</f>
        <v>49</v>
      </c>
      <c r="V237" t="str">
        <f t="shared" si="20"/>
        <v>1, Spc:SpcFunc,        242,  34  ;  Parking Garage Area (Daylight Adaptation Zones)</v>
      </c>
    </row>
    <row r="238" spans="1:22" x14ac:dyDescent="0.2">
      <c r="A238" s="63" t="s">
        <v>896</v>
      </c>
      <c r="B238" s="59" t="s">
        <v>814</v>
      </c>
      <c r="C238" s="62">
        <f>VLOOKUP($B238,'2019 Ventilation List SORT'!$A$6:$I$102,2)</f>
        <v>0</v>
      </c>
      <c r="D238" s="62">
        <f>VLOOKUP($B238,'2019 Ventilation List SORT'!$A$6:$I$102,3)</f>
        <v>0</v>
      </c>
      <c r="E238" s="67">
        <f>VLOOKUP($B238,'2019 Ventilation List SORT'!$A$6:$I$102,4)</f>
        <v>0</v>
      </c>
      <c r="F238" s="67">
        <f>VLOOKUP($B238,'2019 Ventilation List SORT'!$A$6:$I$102,5)</f>
        <v>0</v>
      </c>
      <c r="G238" s="62">
        <f>VLOOKUP($B238,'2019 Ventilation List SORT'!$A$6:$I$102,6)</f>
        <v>0.75</v>
      </c>
      <c r="H238" s="67">
        <f>VLOOKUP($B238,'2019 Ventilation List SORT'!$A$6:$I$102,7)</f>
        <v>2</v>
      </c>
      <c r="I238" s="62" t="str">
        <f>VLOOKUP($B238,'2019 Ventilation List SORT'!$A$6:$I$102,8)</f>
        <v>Exh. Note C</v>
      </c>
      <c r="J238" s="103" t="str">
        <f>VLOOKUP($B238,'2019 Ventilation List SORT'!$A$6:$I$102,9)</f>
        <v>Yes</v>
      </c>
      <c r="K238" s="182">
        <f>INDEX('For CSV - 2019 SpcFuncData'!$D$5:$D$88,MATCH($A238,'For CSV - 2019 SpcFuncData'!$B$5:$B$88,0))*0.5</f>
        <v>2.5</v>
      </c>
      <c r="L238" s="182">
        <f>INDEX('For CSV - 2019 VentSpcFuncData'!$K$6:$K$101,MATCH($B238,'For CSV - 2019 VentSpcFuncData'!$B$6:$B$101,0))</f>
        <v>0</v>
      </c>
      <c r="M238" s="182">
        <f t="shared" si="21"/>
        <v>2.5</v>
      </c>
      <c r="N238" s="182">
        <f>INDEX('For CSV - 2019 VentSpcFuncData'!$J$6:$J$101,MATCH($B238,'For CSV - 2019 VentSpcFuncData'!$B$6:$B$101,0))</f>
        <v>0</v>
      </c>
      <c r="O238" s="182">
        <f t="shared" si="22"/>
        <v>0</v>
      </c>
      <c r="P238" s="184">
        <f t="shared" si="19"/>
        <v>0</v>
      </c>
      <c r="Q238" s="46" t="str">
        <f t="shared" si="23"/>
        <v>Parking Garage Area (Daylight Adaptation Zones),Exhaust - Parking garages</v>
      </c>
      <c r="R238" s="46">
        <f>INDEX('For CSV - 2019 SpcFuncData'!$AL$5:$AL$89,MATCH($A238,'For CSV - 2019 SpcFuncData'!$B$5:$B$89,0))</f>
        <v>242</v>
      </c>
      <c r="S238" s="46">
        <f>INDEX('For CSV - 2019 VentSpcFuncData'!$L$6:$L$101,MATCH($B238,'For CSV - 2019 VentSpcFuncData'!$B$6:$B$101,0))</f>
        <v>34</v>
      </c>
      <c r="T238" s="46">
        <f>MATCH($A238,'For CSV - 2019 SpcFuncData'!$B$5:$B$88,0)</f>
        <v>49</v>
      </c>
      <c r="V238" t="str">
        <f t="shared" si="20"/>
        <v>2,              34,     "Exhaust - Parking garages"</v>
      </c>
    </row>
    <row r="239" spans="1:22" x14ac:dyDescent="0.2">
      <c r="A239" s="63" t="s">
        <v>580</v>
      </c>
      <c r="B239" s="126" t="s">
        <v>814</v>
      </c>
      <c r="C239" s="62">
        <f>VLOOKUP($B239,'2019 Ventilation List SORT'!$A$6:$I$102,2)</f>
        <v>0</v>
      </c>
      <c r="D239" s="62">
        <f>VLOOKUP($B239,'2019 Ventilation List SORT'!$A$6:$I$102,3)</f>
        <v>0</v>
      </c>
      <c r="E239" s="67">
        <f>VLOOKUP($B239,'2019 Ventilation List SORT'!$A$6:$I$102,4)</f>
        <v>0</v>
      </c>
      <c r="F239" s="67">
        <f>VLOOKUP($B239,'2019 Ventilation List SORT'!$A$6:$I$102,5)</f>
        <v>0</v>
      </c>
      <c r="G239" s="62">
        <f>VLOOKUP($B239,'2019 Ventilation List SORT'!$A$6:$I$102,6)</f>
        <v>0.75</v>
      </c>
      <c r="H239" s="67">
        <f>VLOOKUP($B239,'2019 Ventilation List SORT'!$A$6:$I$102,7)</f>
        <v>2</v>
      </c>
      <c r="I239" s="62" t="str">
        <f>VLOOKUP($B239,'2019 Ventilation List SORT'!$A$6:$I$102,8)</f>
        <v>Exh. Note C</v>
      </c>
      <c r="J239" s="103" t="str">
        <f>VLOOKUP($B239,'2019 Ventilation List SORT'!$A$6:$I$102,9)</f>
        <v>Yes</v>
      </c>
      <c r="K239" s="182">
        <f>INDEX('For CSV - 2019 SpcFuncData'!$D$5:$D$88,MATCH($A239,'For CSV - 2019 SpcFuncData'!$B$5:$B$88,0))*0.5</f>
        <v>2.5</v>
      </c>
      <c r="L239" s="182">
        <f>INDEX('For CSV - 2019 VentSpcFuncData'!$K$6:$K$101,MATCH($B239,'For CSV - 2019 VentSpcFuncData'!$B$6:$B$101,0))</f>
        <v>0</v>
      </c>
      <c r="M239" s="182">
        <f t="shared" si="21"/>
        <v>2.5</v>
      </c>
      <c r="N239" s="182">
        <f>INDEX('For CSV - 2019 VentSpcFuncData'!$J$6:$J$101,MATCH($B239,'For CSV - 2019 VentSpcFuncData'!$B$6:$B$101,0))</f>
        <v>0</v>
      </c>
      <c r="O239" s="182">
        <f t="shared" si="22"/>
        <v>0</v>
      </c>
      <c r="P239" s="184">
        <f t="shared" si="19"/>
        <v>0</v>
      </c>
      <c r="Q239" s="46" t="str">
        <f t="shared" si="23"/>
        <v>Parking Garage Area (Dedicated Ramps),Exhaust - Parking garages</v>
      </c>
      <c r="R239" s="46">
        <f>INDEX('For CSV - 2019 SpcFuncData'!$AL$5:$AL$89,MATCH($A239,'For CSV - 2019 SpcFuncData'!$B$5:$B$89,0))</f>
        <v>243</v>
      </c>
      <c r="S239" s="46">
        <f>INDEX('For CSV - 2019 VentSpcFuncData'!$L$6:$L$101,MATCH($B239,'For CSV - 2019 VentSpcFuncData'!$B$6:$B$101,0))</f>
        <v>34</v>
      </c>
      <c r="T239" s="46">
        <f>MATCH($A239,'For CSV - 2019 SpcFuncData'!$B$5:$B$88,0)</f>
        <v>50</v>
      </c>
      <c r="V239" t="str">
        <f t="shared" si="20"/>
        <v>1, Spc:SpcFunc,        243,  34  ;  Parking Garage Area (Dedicated Ramps)</v>
      </c>
    </row>
    <row r="240" spans="1:22" x14ac:dyDescent="0.2">
      <c r="A240" s="63" t="s">
        <v>580</v>
      </c>
      <c r="B240" s="59" t="s">
        <v>814</v>
      </c>
      <c r="C240" s="62">
        <f>VLOOKUP($B240,'2019 Ventilation List SORT'!$A$6:$I$102,2)</f>
        <v>0</v>
      </c>
      <c r="D240" s="62">
        <f>VLOOKUP($B240,'2019 Ventilation List SORT'!$A$6:$I$102,3)</f>
        <v>0</v>
      </c>
      <c r="E240" s="67">
        <f>VLOOKUP($B240,'2019 Ventilation List SORT'!$A$6:$I$102,4)</f>
        <v>0</v>
      </c>
      <c r="F240" s="67">
        <f>VLOOKUP($B240,'2019 Ventilation List SORT'!$A$6:$I$102,5)</f>
        <v>0</v>
      </c>
      <c r="G240" s="62">
        <f>VLOOKUP($B240,'2019 Ventilation List SORT'!$A$6:$I$102,6)</f>
        <v>0.75</v>
      </c>
      <c r="H240" s="67">
        <f>VLOOKUP($B240,'2019 Ventilation List SORT'!$A$6:$I$102,7)</f>
        <v>2</v>
      </c>
      <c r="I240" s="62" t="str">
        <f>VLOOKUP($B240,'2019 Ventilation List SORT'!$A$6:$I$102,8)</f>
        <v>Exh. Note C</v>
      </c>
      <c r="J240" s="103" t="str">
        <f>VLOOKUP($B240,'2019 Ventilation List SORT'!$A$6:$I$102,9)</f>
        <v>Yes</v>
      </c>
      <c r="K240" s="182">
        <f>INDEX('For CSV - 2019 SpcFuncData'!$D$5:$D$88,MATCH($A240,'For CSV - 2019 SpcFuncData'!$B$5:$B$88,0))*0.5</f>
        <v>2.5</v>
      </c>
      <c r="L240" s="182">
        <f>INDEX('For CSV - 2019 VentSpcFuncData'!$K$6:$K$101,MATCH($B240,'For CSV - 2019 VentSpcFuncData'!$B$6:$B$101,0))</f>
        <v>0</v>
      </c>
      <c r="M240" s="182">
        <f t="shared" si="21"/>
        <v>2.5</v>
      </c>
      <c r="N240" s="182">
        <f>INDEX('For CSV - 2019 VentSpcFuncData'!$J$6:$J$101,MATCH($B240,'For CSV - 2019 VentSpcFuncData'!$B$6:$B$101,0))</f>
        <v>0</v>
      </c>
      <c r="O240" s="182">
        <f t="shared" si="22"/>
        <v>0</v>
      </c>
      <c r="P240" s="184">
        <f t="shared" si="19"/>
        <v>0</v>
      </c>
      <c r="Q240" s="46" t="str">
        <f t="shared" si="23"/>
        <v>Parking Garage Area (Dedicated Ramps),Exhaust - Parking garages</v>
      </c>
      <c r="R240" s="46">
        <f>INDEX('For CSV - 2019 SpcFuncData'!$AL$5:$AL$89,MATCH($A240,'For CSV - 2019 SpcFuncData'!$B$5:$B$89,0))</f>
        <v>243</v>
      </c>
      <c r="S240" s="46">
        <f>INDEX('For CSV - 2019 VentSpcFuncData'!$L$6:$L$101,MATCH($B240,'For CSV - 2019 VentSpcFuncData'!$B$6:$B$101,0))</f>
        <v>34</v>
      </c>
      <c r="T240" s="46">
        <f>MATCH($A240,'For CSV - 2019 SpcFuncData'!$B$5:$B$88,0)</f>
        <v>50</v>
      </c>
      <c r="V240" t="str">
        <f t="shared" si="20"/>
        <v>2,              34,     "Exhaust - Parking garages"</v>
      </c>
    </row>
    <row r="241" spans="1:22" x14ac:dyDescent="0.2">
      <c r="A241" s="63" t="s">
        <v>578</v>
      </c>
      <c r="B241" s="126" t="s">
        <v>814</v>
      </c>
      <c r="C241" s="62">
        <f>VLOOKUP($B241,'2019 Ventilation List SORT'!$A$6:$I$102,2)</f>
        <v>0</v>
      </c>
      <c r="D241" s="62">
        <f>VLOOKUP($B241,'2019 Ventilation List SORT'!$A$6:$I$102,3)</f>
        <v>0</v>
      </c>
      <c r="E241" s="67">
        <f>VLOOKUP($B241,'2019 Ventilation List SORT'!$A$6:$I$102,4)</f>
        <v>0</v>
      </c>
      <c r="F241" s="67">
        <f>VLOOKUP($B241,'2019 Ventilation List SORT'!$A$6:$I$102,5)</f>
        <v>0</v>
      </c>
      <c r="G241" s="62">
        <f>VLOOKUP($B241,'2019 Ventilation List SORT'!$A$6:$I$102,6)</f>
        <v>0.75</v>
      </c>
      <c r="H241" s="67">
        <f>VLOOKUP($B241,'2019 Ventilation List SORT'!$A$6:$I$102,7)</f>
        <v>2</v>
      </c>
      <c r="I241" s="62" t="str">
        <f>VLOOKUP($B241,'2019 Ventilation List SORT'!$A$6:$I$102,8)</f>
        <v>Exh. Note C</v>
      </c>
      <c r="J241" s="103" t="str">
        <f>VLOOKUP($B241,'2019 Ventilation List SORT'!$A$6:$I$102,9)</f>
        <v>Yes</v>
      </c>
      <c r="K241" s="182">
        <f>INDEX('For CSV - 2019 SpcFuncData'!$D$5:$D$88,MATCH($A241,'For CSV - 2019 SpcFuncData'!$B$5:$B$88,0))*0.5</f>
        <v>2.5</v>
      </c>
      <c r="L241" s="182">
        <f>INDEX('For CSV - 2019 VentSpcFuncData'!$K$6:$K$101,MATCH($B241,'For CSV - 2019 VentSpcFuncData'!$B$6:$B$101,0))</f>
        <v>0</v>
      </c>
      <c r="M241" s="182">
        <f t="shared" si="21"/>
        <v>2.5</v>
      </c>
      <c r="N241" s="182">
        <f>INDEX('For CSV - 2019 VentSpcFuncData'!$J$6:$J$101,MATCH($B241,'For CSV - 2019 VentSpcFuncData'!$B$6:$B$101,0))</f>
        <v>0</v>
      </c>
      <c r="O241" s="182">
        <f t="shared" si="22"/>
        <v>0</v>
      </c>
      <c r="P241" s="184">
        <f t="shared" si="19"/>
        <v>0</v>
      </c>
      <c r="Q241" s="46" t="str">
        <f t="shared" si="23"/>
        <v>Parking Garage Area (Parking Zone),Exhaust - Parking garages</v>
      </c>
      <c r="R241" s="46">
        <f>INDEX('For CSV - 2019 SpcFuncData'!$AL$5:$AL$89,MATCH($A241,'For CSV - 2019 SpcFuncData'!$B$5:$B$89,0))</f>
        <v>244</v>
      </c>
      <c r="S241" s="46">
        <f>INDEX('For CSV - 2019 VentSpcFuncData'!$L$6:$L$101,MATCH($B241,'For CSV - 2019 VentSpcFuncData'!$B$6:$B$101,0))</f>
        <v>34</v>
      </c>
      <c r="T241" s="46">
        <f>MATCH($A241,'For CSV - 2019 SpcFuncData'!$B$5:$B$88,0)</f>
        <v>51</v>
      </c>
      <c r="V241" t="str">
        <f t="shared" si="20"/>
        <v>1, Spc:SpcFunc,        244,  34  ;  Parking Garage Area (Parking Zone)</v>
      </c>
    </row>
    <row r="242" spans="1:22" x14ac:dyDescent="0.2">
      <c r="A242" s="63" t="s">
        <v>578</v>
      </c>
      <c r="B242" s="59" t="s">
        <v>814</v>
      </c>
      <c r="C242" s="62">
        <f>VLOOKUP($B242,'2019 Ventilation List SORT'!$A$6:$I$102,2)</f>
        <v>0</v>
      </c>
      <c r="D242" s="62">
        <f>VLOOKUP($B242,'2019 Ventilation List SORT'!$A$6:$I$102,3)</f>
        <v>0</v>
      </c>
      <c r="E242" s="67">
        <f>VLOOKUP($B242,'2019 Ventilation List SORT'!$A$6:$I$102,4)</f>
        <v>0</v>
      </c>
      <c r="F242" s="67">
        <f>VLOOKUP($B242,'2019 Ventilation List SORT'!$A$6:$I$102,5)</f>
        <v>0</v>
      </c>
      <c r="G242" s="62">
        <f>VLOOKUP($B242,'2019 Ventilation List SORT'!$A$6:$I$102,6)</f>
        <v>0.75</v>
      </c>
      <c r="H242" s="67">
        <f>VLOOKUP($B242,'2019 Ventilation List SORT'!$A$6:$I$102,7)</f>
        <v>2</v>
      </c>
      <c r="I242" s="62" t="str">
        <f>VLOOKUP($B242,'2019 Ventilation List SORT'!$A$6:$I$102,8)</f>
        <v>Exh. Note C</v>
      </c>
      <c r="J242" s="103" t="str">
        <f>VLOOKUP($B242,'2019 Ventilation List SORT'!$A$6:$I$102,9)</f>
        <v>Yes</v>
      </c>
      <c r="K242" s="182">
        <f>INDEX('For CSV - 2019 SpcFuncData'!$D$5:$D$88,MATCH($A242,'For CSV - 2019 SpcFuncData'!$B$5:$B$88,0))*0.5</f>
        <v>2.5</v>
      </c>
      <c r="L242" s="182">
        <f>INDEX('For CSV - 2019 VentSpcFuncData'!$K$6:$K$101,MATCH($B242,'For CSV - 2019 VentSpcFuncData'!$B$6:$B$101,0))</f>
        <v>0</v>
      </c>
      <c r="M242" s="182">
        <f t="shared" si="21"/>
        <v>2.5</v>
      </c>
      <c r="N242" s="182">
        <f>INDEX('For CSV - 2019 VentSpcFuncData'!$J$6:$J$101,MATCH($B242,'For CSV - 2019 VentSpcFuncData'!$B$6:$B$101,0))</f>
        <v>0</v>
      </c>
      <c r="O242" s="182">
        <f t="shared" si="22"/>
        <v>0</v>
      </c>
      <c r="P242" s="184">
        <f t="shared" si="19"/>
        <v>0</v>
      </c>
      <c r="Q242" s="46" t="str">
        <f t="shared" ref="Q242:Q274" si="24">_xlfn.CONCAT(A242,",",B242)</f>
        <v>Parking Garage Area (Parking Zone),Exhaust - Parking garages</v>
      </c>
      <c r="R242" s="46">
        <f>INDEX('For CSV - 2019 SpcFuncData'!$AL$5:$AL$89,MATCH($A242,'For CSV - 2019 SpcFuncData'!$B$5:$B$89,0))</f>
        <v>244</v>
      </c>
      <c r="S242" s="46">
        <f>INDEX('For CSV - 2019 VentSpcFuncData'!$L$6:$L$101,MATCH($B242,'For CSV - 2019 VentSpcFuncData'!$B$6:$B$101,0))</f>
        <v>34</v>
      </c>
      <c r="T242" s="46">
        <f>MATCH($A242,'For CSV - 2019 SpcFuncData'!$B$5:$B$88,0)</f>
        <v>51</v>
      </c>
      <c r="V242" t="str">
        <f t="shared" si="20"/>
        <v>2,              34,     "Exhaust - Parking garages"</v>
      </c>
    </row>
    <row r="243" spans="1:22" x14ac:dyDescent="0.2">
      <c r="A243" s="46" t="s">
        <v>583</v>
      </c>
      <c r="B243" s="126" t="s">
        <v>909</v>
      </c>
      <c r="C243" s="62">
        <f>VLOOKUP($B243,'2019 Ventilation List SORT'!$A$6:$I$102,2)</f>
        <v>0.15</v>
      </c>
      <c r="D243" s="62">
        <f>VLOOKUP($B243,'2019 Ventilation List SORT'!$A$6:$I$102,3)</f>
        <v>0.15</v>
      </c>
      <c r="E243" s="67">
        <f>VLOOKUP($B243,'2019 Ventilation List SORT'!$A$6:$I$102,4)</f>
        <v>0</v>
      </c>
      <c r="F243" s="67">
        <f>VLOOKUP($B243,'2019 Ventilation List SORT'!$A$6:$I$102,5)</f>
        <v>0</v>
      </c>
      <c r="G243" s="62">
        <f>VLOOKUP($B243,'2019 Ventilation List SORT'!$A$6:$I$102,6)</f>
        <v>0</v>
      </c>
      <c r="H243" s="67">
        <f>VLOOKUP($B243,'2019 Ventilation List SORT'!$A$6:$I$102,7)</f>
        <v>2</v>
      </c>
      <c r="I243" s="62" t="str">
        <f>VLOOKUP($B243,'2019 Ventilation List SORT'!$A$6:$I$102,8)</f>
        <v/>
      </c>
      <c r="J243" s="103" t="str">
        <f>VLOOKUP($B243,'2019 Ventilation List SORT'!$A$6:$I$102,9)</f>
        <v>No</v>
      </c>
      <c r="K243" s="182">
        <f>INDEX('For CSV - 2019 SpcFuncData'!$D$5:$D$88,MATCH($A243,'For CSV - 2019 SpcFuncData'!$B$5:$B$88,0))*0.5</f>
        <v>5</v>
      </c>
      <c r="L243" s="182">
        <f>INDEX('For CSV - 2019 VentSpcFuncData'!$K$6:$K$101,MATCH($B243,'For CSV - 2019 VentSpcFuncData'!$B$6:$B$101,0))</f>
        <v>0</v>
      </c>
      <c r="M243" s="182">
        <f t="shared" si="21"/>
        <v>5</v>
      </c>
      <c r="N243" s="182">
        <f>INDEX('For CSV - 2019 VentSpcFuncData'!$J$6:$J$101,MATCH($B243,'For CSV - 2019 VentSpcFuncData'!$B$6:$B$101,0))</f>
        <v>15</v>
      </c>
      <c r="O243" s="182">
        <f t="shared" si="22"/>
        <v>15</v>
      </c>
      <c r="P243" s="184">
        <f t="shared" si="19"/>
        <v>7.4999999999999997E-2</v>
      </c>
      <c r="Q243" s="46" t="str">
        <f t="shared" si="24"/>
        <v>Pharmacy Area,Misc - Pharmacy (preparation area)</v>
      </c>
      <c r="R243" s="46">
        <f>INDEX('For CSV - 2019 SpcFuncData'!$AL$5:$AL$89,MATCH($A243,'For CSV - 2019 SpcFuncData'!$B$5:$B$89,0))</f>
        <v>245</v>
      </c>
      <c r="S243" s="46">
        <f>INDEX('For CSV - 2019 VentSpcFuncData'!$L$6:$L$101,MATCH($B243,'For CSV - 2019 VentSpcFuncData'!$B$6:$B$101,0))</f>
        <v>64</v>
      </c>
      <c r="T243" s="46">
        <f>MATCH($A243,'For CSV - 2019 SpcFuncData'!$B$5:$B$88,0)</f>
        <v>52</v>
      </c>
      <c r="V243" t="str">
        <f t="shared" si="20"/>
        <v>1, Spc:SpcFunc,        245,  64  ;  Pharmacy Area</v>
      </c>
    </row>
    <row r="244" spans="1:22" x14ac:dyDescent="0.2">
      <c r="A244" s="46" t="s">
        <v>583</v>
      </c>
      <c r="B244" s="59" t="s">
        <v>909</v>
      </c>
      <c r="C244" s="62">
        <f>VLOOKUP($B244,'2019 Ventilation List SORT'!$A$6:$I$102,2)</f>
        <v>0.15</v>
      </c>
      <c r="D244" s="62">
        <f>VLOOKUP($B244,'2019 Ventilation List SORT'!$A$6:$I$102,3)</f>
        <v>0.15</v>
      </c>
      <c r="E244" s="67">
        <f>VLOOKUP($B244,'2019 Ventilation List SORT'!$A$6:$I$102,4)</f>
        <v>0</v>
      </c>
      <c r="F244" s="67">
        <f>VLOOKUP($B244,'2019 Ventilation List SORT'!$A$6:$I$102,5)</f>
        <v>0</v>
      </c>
      <c r="G244" s="62">
        <f>VLOOKUP($B244,'2019 Ventilation List SORT'!$A$6:$I$102,6)</f>
        <v>0</v>
      </c>
      <c r="H244" s="67">
        <f>VLOOKUP($B244,'2019 Ventilation List SORT'!$A$6:$I$102,7)</f>
        <v>2</v>
      </c>
      <c r="I244" s="62" t="str">
        <f>VLOOKUP($B244,'2019 Ventilation List SORT'!$A$6:$I$102,8)</f>
        <v/>
      </c>
      <c r="J244" s="103" t="str">
        <f>VLOOKUP($B244,'2019 Ventilation List SORT'!$A$6:$I$102,9)</f>
        <v>No</v>
      </c>
      <c r="K244" s="182">
        <f>INDEX('For CSV - 2019 SpcFuncData'!$D$5:$D$88,MATCH($A244,'For CSV - 2019 SpcFuncData'!$B$5:$B$88,0))*0.5</f>
        <v>5</v>
      </c>
      <c r="L244" s="182">
        <f>INDEX('For CSV - 2019 VentSpcFuncData'!$K$6:$K$101,MATCH($B244,'For CSV - 2019 VentSpcFuncData'!$B$6:$B$101,0))</f>
        <v>0</v>
      </c>
      <c r="M244" s="182">
        <f t="shared" si="21"/>
        <v>5</v>
      </c>
      <c r="N244" s="182">
        <f>INDEX('For CSV - 2019 VentSpcFuncData'!$J$6:$J$101,MATCH($B244,'For CSV - 2019 VentSpcFuncData'!$B$6:$B$101,0))</f>
        <v>15</v>
      </c>
      <c r="O244" s="182">
        <f t="shared" si="22"/>
        <v>15</v>
      </c>
      <c r="P244" s="184">
        <f t="shared" si="19"/>
        <v>7.4999999999999997E-2</v>
      </c>
      <c r="Q244" s="46" t="str">
        <f t="shared" si="24"/>
        <v>Pharmacy Area,Misc - Pharmacy (preparation area)</v>
      </c>
      <c r="R244" s="46">
        <f>INDEX('For CSV - 2019 SpcFuncData'!$AL$5:$AL$89,MATCH($A244,'For CSV - 2019 SpcFuncData'!$B$5:$B$89,0))</f>
        <v>245</v>
      </c>
      <c r="S244" s="46">
        <f>INDEX('For CSV - 2019 VentSpcFuncData'!$L$6:$L$101,MATCH($B244,'For CSV - 2019 VentSpcFuncData'!$B$6:$B$101,0))</f>
        <v>64</v>
      </c>
      <c r="T244" s="46">
        <f>MATCH($A244,'For CSV - 2019 SpcFuncData'!$B$5:$B$88,0)</f>
        <v>52</v>
      </c>
      <c r="V244" t="str">
        <f t="shared" si="20"/>
        <v>2,              64,     "Misc - Pharmacy (preparation area)"</v>
      </c>
    </row>
    <row r="245" spans="1:22" x14ac:dyDescent="0.2">
      <c r="A245" s="46" t="s">
        <v>510</v>
      </c>
      <c r="B245" s="126" t="s">
        <v>945</v>
      </c>
      <c r="C245" s="62">
        <f>VLOOKUP($B245,'2019 Ventilation List SORT'!$A$6:$I$102,2)</f>
        <v>1.07</v>
      </c>
      <c r="D245" s="62">
        <f>VLOOKUP($B245,'2019 Ventilation List SORT'!$A$6:$I$102,3)</f>
        <v>0.15</v>
      </c>
      <c r="E245" s="67">
        <f>VLOOKUP($B245,'2019 Ventilation List SORT'!$A$6:$I$102,4)</f>
        <v>0</v>
      </c>
      <c r="F245" s="67">
        <f>VLOOKUP($B245,'2019 Ventilation List SORT'!$A$6:$I$102,5)</f>
        <v>0</v>
      </c>
      <c r="G245" s="62">
        <f>VLOOKUP($B245,'2019 Ventilation List SORT'!$A$6:$I$102,6)</f>
        <v>0</v>
      </c>
      <c r="H245" s="67">
        <f>VLOOKUP($B245,'2019 Ventilation List SORT'!$A$6:$I$102,7)</f>
        <v>1</v>
      </c>
      <c r="I245" s="62" t="str">
        <f>VLOOKUP($B245,'2019 Ventilation List SORT'!$A$6:$I$102,8)</f>
        <v>F</v>
      </c>
      <c r="J245" s="103" t="str">
        <f>VLOOKUP($B245,'2019 Ventilation List SORT'!$A$6:$I$102,9)</f>
        <v>No</v>
      </c>
      <c r="K245" s="182">
        <f>INDEX('For CSV - 2019 SpcFuncData'!$D$5:$D$88,MATCH($A245,'For CSV - 2019 SpcFuncData'!$B$5:$B$88,0))*0.5</f>
        <v>71.430000000000007</v>
      </c>
      <c r="L245" s="182">
        <f>INDEX('For CSV - 2019 VentSpcFuncData'!$K$6:$K$101,MATCH($B245,'For CSV - 2019 VentSpcFuncData'!$B$6:$B$101,0))</f>
        <v>71.333333333333329</v>
      </c>
      <c r="M245" s="182">
        <f t="shared" si="21"/>
        <v>71.333333333333329</v>
      </c>
      <c r="N245" s="182">
        <f>INDEX('For CSV - 2019 VentSpcFuncData'!$J$6:$J$101,MATCH($B245,'For CSV - 2019 VentSpcFuncData'!$B$6:$B$101,0))</f>
        <v>15</v>
      </c>
      <c r="O245" s="182">
        <f t="shared" si="22"/>
        <v>14.979700405991878</v>
      </c>
      <c r="P245" s="184">
        <f t="shared" si="19"/>
        <v>1.07</v>
      </c>
      <c r="Q245" s="46" t="str">
        <f t="shared" si="24"/>
        <v>Religious Worship Area,Assembly - Places of religious worship</v>
      </c>
      <c r="R245" s="46">
        <f>INDEX('For CSV - 2019 SpcFuncData'!$AL$5:$AL$89,MATCH($A245,'For CSV - 2019 SpcFuncData'!$B$5:$B$89,0))</f>
        <v>246</v>
      </c>
      <c r="S245" s="46">
        <f>INDEX('For CSV - 2019 VentSpcFuncData'!$L$6:$L$101,MATCH($B245,'For CSV - 2019 VentSpcFuncData'!$B$6:$B$101,0))</f>
        <v>8</v>
      </c>
      <c r="T245" s="46">
        <f>MATCH($A245,'For CSV - 2019 SpcFuncData'!$B$5:$B$88,0)</f>
        <v>53</v>
      </c>
      <c r="V245" t="str">
        <f t="shared" si="20"/>
        <v>1, Spc:SpcFunc,        246,  8  ;  Religious Worship Area</v>
      </c>
    </row>
    <row r="246" spans="1:22" x14ac:dyDescent="0.2">
      <c r="A246" s="46" t="s">
        <v>510</v>
      </c>
      <c r="B246" s="59" t="s">
        <v>945</v>
      </c>
      <c r="C246" s="62">
        <f>VLOOKUP($B246,'2019 Ventilation List SORT'!$A$6:$I$102,2)</f>
        <v>1.07</v>
      </c>
      <c r="D246" s="62">
        <f>VLOOKUP($B246,'2019 Ventilation List SORT'!$A$6:$I$102,3)</f>
        <v>0.15</v>
      </c>
      <c r="E246" s="67">
        <f>VLOOKUP($B246,'2019 Ventilation List SORT'!$A$6:$I$102,4)</f>
        <v>0</v>
      </c>
      <c r="F246" s="67">
        <f>VLOOKUP($B246,'2019 Ventilation List SORT'!$A$6:$I$102,5)</f>
        <v>0</v>
      </c>
      <c r="G246" s="62">
        <f>VLOOKUP($B246,'2019 Ventilation List SORT'!$A$6:$I$102,6)</f>
        <v>0</v>
      </c>
      <c r="H246" s="67">
        <f>VLOOKUP($B246,'2019 Ventilation List SORT'!$A$6:$I$102,7)</f>
        <v>1</v>
      </c>
      <c r="I246" s="62" t="str">
        <f>VLOOKUP($B246,'2019 Ventilation List SORT'!$A$6:$I$102,8)</f>
        <v>F</v>
      </c>
      <c r="J246" s="103" t="str">
        <f>VLOOKUP($B246,'2019 Ventilation List SORT'!$A$6:$I$102,9)</f>
        <v>No</v>
      </c>
      <c r="K246" s="182">
        <f>INDEX('For CSV - 2019 SpcFuncData'!$D$5:$D$88,MATCH($A246,'For CSV - 2019 SpcFuncData'!$B$5:$B$88,0))*0.5</f>
        <v>71.430000000000007</v>
      </c>
      <c r="L246" s="182">
        <f>INDEX('For CSV - 2019 VentSpcFuncData'!$K$6:$K$101,MATCH($B246,'For CSV - 2019 VentSpcFuncData'!$B$6:$B$101,0))</f>
        <v>71.333333333333329</v>
      </c>
      <c r="M246" s="182">
        <f t="shared" si="21"/>
        <v>71.333333333333329</v>
      </c>
      <c r="N246" s="182">
        <f>INDEX('For CSV - 2019 VentSpcFuncData'!$J$6:$J$101,MATCH($B246,'For CSV - 2019 VentSpcFuncData'!$B$6:$B$101,0))</f>
        <v>15</v>
      </c>
      <c r="O246" s="182">
        <f t="shared" si="22"/>
        <v>14.979700405991878</v>
      </c>
      <c r="P246" s="184">
        <f t="shared" si="19"/>
        <v>1.07</v>
      </c>
      <c r="Q246" s="46" t="str">
        <f t="shared" si="24"/>
        <v>Religious Worship Area,Assembly - Places of religious worship</v>
      </c>
      <c r="R246" s="46">
        <f>INDEX('For CSV - 2019 SpcFuncData'!$AL$5:$AL$89,MATCH($A246,'For CSV - 2019 SpcFuncData'!$B$5:$B$89,0))</f>
        <v>246</v>
      </c>
      <c r="S246" s="46">
        <f>INDEX('For CSV - 2019 VentSpcFuncData'!$L$6:$L$101,MATCH($B246,'For CSV - 2019 VentSpcFuncData'!$B$6:$B$101,0))</f>
        <v>8</v>
      </c>
      <c r="T246" s="46">
        <f>MATCH($A246,'For CSV - 2019 SpcFuncData'!$B$5:$B$88,0)</f>
        <v>53</v>
      </c>
      <c r="V246" t="str">
        <f t="shared" si="20"/>
        <v>2,              8,     "Assembly - Places of religious worship"</v>
      </c>
    </row>
    <row r="247" spans="1:22" x14ac:dyDescent="0.2">
      <c r="A247" s="46" t="s">
        <v>604</v>
      </c>
      <c r="B247" s="126" t="s">
        <v>906</v>
      </c>
      <c r="C247" s="62">
        <f>VLOOKUP($B247,'2019 Ventilation List SORT'!$A$6:$I$102,2)</f>
        <v>0</v>
      </c>
      <c r="D247" s="62">
        <f>VLOOKUP($B247,'2019 Ventilation List SORT'!$A$6:$I$102,3)</f>
        <v>0</v>
      </c>
      <c r="E247" s="67">
        <f>VLOOKUP($B247,'2019 Ventilation List SORT'!$A$6:$I$102,4)</f>
        <v>50</v>
      </c>
      <c r="F247" s="67">
        <f>VLOOKUP($B247,'2019 Ventilation List SORT'!$A$6:$I$102,5)</f>
        <v>0</v>
      </c>
      <c r="G247" s="62">
        <f>VLOOKUP($B247,'2019 Ventilation List SORT'!$A$6:$I$102,6)</f>
        <v>0</v>
      </c>
      <c r="H247" s="67">
        <f>VLOOKUP($B247,'2019 Ventilation List SORT'!$A$6:$I$102,7)</f>
        <v>2</v>
      </c>
      <c r="I247" s="62" t="str">
        <f>VLOOKUP($B247,'2019 Ventilation List SORT'!$A$6:$I$102,8)</f>
        <v>Exh. Note D</v>
      </c>
      <c r="J247" s="103" t="str">
        <f>VLOOKUP($B247,'2019 Ventilation List SORT'!$A$6:$I$102,9)</f>
        <v>No</v>
      </c>
      <c r="K247" s="182">
        <f>INDEX('For CSV - 2019 SpcFuncData'!$D$5:$D$88,MATCH($A247,'For CSV - 2019 SpcFuncData'!$B$5:$B$88,0))*0.5</f>
        <v>5</v>
      </c>
      <c r="L247" s="182">
        <f>INDEX('For CSV - 2019 VentSpcFuncData'!$K$6:$K$101,MATCH($B247,'For CSV - 2019 VentSpcFuncData'!$B$6:$B$101,0))</f>
        <v>0</v>
      </c>
      <c r="M247" s="182">
        <f t="shared" si="21"/>
        <v>5</v>
      </c>
      <c r="N247" s="182">
        <f>INDEX('For CSV - 2019 VentSpcFuncData'!$J$6:$J$101,MATCH($B247,'For CSV - 2019 VentSpcFuncData'!$B$6:$B$101,0))</f>
        <v>0</v>
      </c>
      <c r="O247" s="182">
        <f t="shared" si="22"/>
        <v>0</v>
      </c>
      <c r="P247" s="184">
        <f t="shared" si="19"/>
        <v>0</v>
      </c>
      <c r="Q247" s="46" t="str">
        <f t="shared" si="24"/>
        <v>Restrooms,Exhaust - Toilets, public</v>
      </c>
      <c r="R247" s="46">
        <f>INDEX('For CSV - 2019 SpcFuncData'!$AL$5:$AL$89,MATCH($A247,'For CSV - 2019 SpcFuncData'!$B$5:$B$89,0))</f>
        <v>247</v>
      </c>
      <c r="S247" s="46">
        <f>INDEX('For CSV - 2019 VentSpcFuncData'!$L$6:$L$101,MATCH($B247,'For CSV - 2019 VentSpcFuncData'!$B$6:$B$101,0))</f>
        <v>40</v>
      </c>
      <c r="T247" s="46">
        <f>MATCH($A247,'For CSV - 2019 SpcFuncData'!$B$5:$B$88,0)</f>
        <v>54</v>
      </c>
      <c r="V247" t="str">
        <f t="shared" si="20"/>
        <v>1, Spc:SpcFunc,        247,  40  ;  Restrooms</v>
      </c>
    </row>
    <row r="248" spans="1:22" x14ac:dyDescent="0.2">
      <c r="A248" s="46" t="s">
        <v>604</v>
      </c>
      <c r="B248" s="59" t="s">
        <v>812</v>
      </c>
      <c r="C248" s="62">
        <f>VLOOKUP($B248,'2019 Ventilation List SORT'!$A$6:$I$102,2)</f>
        <v>0</v>
      </c>
      <c r="D248" s="62">
        <f>VLOOKUP($B248,'2019 Ventilation List SORT'!$A$6:$I$102,3)</f>
        <v>0</v>
      </c>
      <c r="E248" s="67">
        <f>VLOOKUP($B248,'2019 Ventilation List SORT'!$A$6:$I$102,4)</f>
        <v>20</v>
      </c>
      <c r="F248" s="67">
        <f>VLOOKUP($B248,'2019 Ventilation List SORT'!$A$6:$I$102,5)</f>
        <v>50</v>
      </c>
      <c r="G248" s="62">
        <f>VLOOKUP($B248,'2019 Ventilation List SORT'!$A$6:$I$102,6)</f>
        <v>0</v>
      </c>
      <c r="H248" s="67">
        <f>VLOOKUP($B248,'2019 Ventilation List SORT'!$A$6:$I$102,7)</f>
        <v>2</v>
      </c>
      <c r="I248" s="62" t="str">
        <f>VLOOKUP($B248,'2019 Ventilation List SORT'!$A$6:$I$102,8)</f>
        <v>Exh. Note G,H</v>
      </c>
      <c r="J248" s="103" t="str">
        <f>VLOOKUP($B248,'2019 Ventilation List SORT'!$A$6:$I$102,9)</f>
        <v>No</v>
      </c>
      <c r="K248" s="182">
        <f>INDEX('For CSV - 2019 SpcFuncData'!$D$5:$D$88,MATCH($A248,'For CSV - 2019 SpcFuncData'!$B$5:$B$88,0))*0.5</f>
        <v>5</v>
      </c>
      <c r="L248" s="182">
        <f>INDEX('For CSV - 2019 VentSpcFuncData'!$K$6:$K$101,MATCH($B248,'For CSV - 2019 VentSpcFuncData'!$B$6:$B$101,0))</f>
        <v>0</v>
      </c>
      <c r="M248" s="182">
        <f t="shared" si="21"/>
        <v>5</v>
      </c>
      <c r="N248" s="182">
        <f>INDEX('For CSV - 2019 VentSpcFuncData'!$J$6:$J$101,MATCH($B248,'For CSV - 2019 VentSpcFuncData'!$B$6:$B$101,0))</f>
        <v>0</v>
      </c>
      <c r="O248" s="182">
        <f t="shared" si="22"/>
        <v>0</v>
      </c>
      <c r="P248" s="184">
        <f t="shared" si="19"/>
        <v>0</v>
      </c>
      <c r="Q248" s="46" t="str">
        <f t="shared" si="24"/>
        <v>Restrooms,Exhaust - Shower rooms</v>
      </c>
      <c r="R248" s="46">
        <f>INDEX('For CSV - 2019 SpcFuncData'!$AL$5:$AL$89,MATCH($A248,'For CSV - 2019 SpcFuncData'!$B$5:$B$89,0))</f>
        <v>247</v>
      </c>
      <c r="S248" s="46">
        <f>INDEX('For CSV - 2019 VentSpcFuncData'!$L$6:$L$101,MATCH($B248,'For CSV - 2019 VentSpcFuncData'!$B$6:$B$101,0))</f>
        <v>36</v>
      </c>
      <c r="T248" s="46">
        <f>MATCH($A248,'For CSV - 2019 SpcFuncData'!$B$5:$B$88,0)</f>
        <v>54</v>
      </c>
      <c r="V248" t="str">
        <f t="shared" si="20"/>
        <v>2,              36,     "Exhaust - Shower rooms"</v>
      </c>
    </row>
    <row r="249" spans="1:22" x14ac:dyDescent="0.2">
      <c r="A249" s="46" t="s">
        <v>604</v>
      </c>
      <c r="B249" s="59" t="s">
        <v>907</v>
      </c>
      <c r="C249" s="62">
        <f>VLOOKUP($B249,'2019 Ventilation List SORT'!$A$6:$I$102,2)</f>
        <v>0</v>
      </c>
      <c r="D249" s="62">
        <f>VLOOKUP($B249,'2019 Ventilation List SORT'!$A$6:$I$102,3)</f>
        <v>0</v>
      </c>
      <c r="E249" s="67">
        <f>VLOOKUP($B249,'2019 Ventilation List SORT'!$A$6:$I$102,4)</f>
        <v>25</v>
      </c>
      <c r="F249" s="67">
        <f>VLOOKUP($B249,'2019 Ventilation List SORT'!$A$6:$I$102,5)</f>
        <v>50</v>
      </c>
      <c r="G249" s="62">
        <f>VLOOKUP($B249,'2019 Ventilation List SORT'!$A$6:$I$102,6)</f>
        <v>0</v>
      </c>
      <c r="H249" s="67">
        <f>VLOOKUP($B249,'2019 Ventilation List SORT'!$A$6:$I$102,7)</f>
        <v>2</v>
      </c>
      <c r="I249" s="62" t="str">
        <f>VLOOKUP($B249,'2019 Ventilation List SORT'!$A$6:$I$102,8)</f>
        <v>Exh. Note E</v>
      </c>
      <c r="J249" s="103" t="str">
        <f>VLOOKUP($B249,'2019 Ventilation List SORT'!$A$6:$I$102,9)</f>
        <v>No</v>
      </c>
      <c r="K249" s="182">
        <f>INDEX('For CSV - 2019 SpcFuncData'!$D$5:$D$88,MATCH($A249,'For CSV - 2019 SpcFuncData'!$B$5:$B$88,0))*0.5</f>
        <v>5</v>
      </c>
      <c r="L249" s="182">
        <f>INDEX('For CSV - 2019 VentSpcFuncData'!$K$6:$K$101,MATCH($B249,'For CSV - 2019 VentSpcFuncData'!$B$6:$B$101,0))</f>
        <v>0</v>
      </c>
      <c r="M249" s="182">
        <f t="shared" si="21"/>
        <v>5</v>
      </c>
      <c r="N249" s="182">
        <f>INDEX('For CSV - 2019 VentSpcFuncData'!$J$6:$J$101,MATCH($B249,'For CSV - 2019 VentSpcFuncData'!$B$6:$B$101,0))</f>
        <v>0</v>
      </c>
      <c r="O249" s="182">
        <f t="shared" si="22"/>
        <v>0</v>
      </c>
      <c r="P249" s="184">
        <f t="shared" si="19"/>
        <v>0</v>
      </c>
      <c r="Q249" s="46" t="str">
        <f t="shared" si="24"/>
        <v>Restrooms,Exhaust - Toilets, private</v>
      </c>
      <c r="R249" s="46">
        <f>INDEX('For CSV - 2019 SpcFuncData'!$AL$5:$AL$89,MATCH($A249,'For CSV - 2019 SpcFuncData'!$B$5:$B$89,0))</f>
        <v>247</v>
      </c>
      <c r="S249" s="46">
        <f>INDEX('For CSV - 2019 VentSpcFuncData'!$L$6:$L$101,MATCH($B249,'For CSV - 2019 VentSpcFuncData'!$B$6:$B$101,0))</f>
        <v>39</v>
      </c>
      <c r="T249" s="46">
        <f>MATCH($A249,'For CSV - 2019 SpcFuncData'!$B$5:$B$88,0)</f>
        <v>54</v>
      </c>
      <c r="V249" t="str">
        <f t="shared" si="20"/>
        <v>2,              39,     "Exhaust - Toilets, private"</v>
      </c>
    </row>
    <row r="250" spans="1:22" x14ac:dyDescent="0.2">
      <c r="A250" s="46" t="s">
        <v>604</v>
      </c>
      <c r="B250" s="59" t="s">
        <v>906</v>
      </c>
      <c r="C250" s="62">
        <f>VLOOKUP($B250,'2019 Ventilation List SORT'!$A$6:$I$102,2)</f>
        <v>0</v>
      </c>
      <c r="D250" s="62">
        <f>VLOOKUP($B250,'2019 Ventilation List SORT'!$A$6:$I$102,3)</f>
        <v>0</v>
      </c>
      <c r="E250" s="67">
        <f>VLOOKUP($B250,'2019 Ventilation List SORT'!$A$6:$I$102,4)</f>
        <v>50</v>
      </c>
      <c r="F250" s="67">
        <f>VLOOKUP($B250,'2019 Ventilation List SORT'!$A$6:$I$102,5)</f>
        <v>0</v>
      </c>
      <c r="G250" s="62">
        <f>VLOOKUP($B250,'2019 Ventilation List SORT'!$A$6:$I$102,6)</f>
        <v>0</v>
      </c>
      <c r="H250" s="67">
        <f>VLOOKUP($B250,'2019 Ventilation List SORT'!$A$6:$I$102,7)</f>
        <v>2</v>
      </c>
      <c r="I250" s="62" t="str">
        <f>VLOOKUP($B250,'2019 Ventilation List SORT'!$A$6:$I$102,8)</f>
        <v>Exh. Note D</v>
      </c>
      <c r="J250" s="103" t="str">
        <f>VLOOKUP($B250,'2019 Ventilation List SORT'!$A$6:$I$102,9)</f>
        <v>No</v>
      </c>
      <c r="K250" s="182">
        <f>INDEX('For CSV - 2019 SpcFuncData'!$D$5:$D$88,MATCH($A250,'For CSV - 2019 SpcFuncData'!$B$5:$B$88,0))*0.5</f>
        <v>5</v>
      </c>
      <c r="L250" s="182">
        <f>INDEX('For CSV - 2019 VentSpcFuncData'!$K$6:$K$101,MATCH($B250,'For CSV - 2019 VentSpcFuncData'!$B$6:$B$101,0))</f>
        <v>0</v>
      </c>
      <c r="M250" s="182">
        <f t="shared" si="21"/>
        <v>5</v>
      </c>
      <c r="N250" s="182">
        <f>INDEX('For CSV - 2019 VentSpcFuncData'!$J$6:$J$101,MATCH($B250,'For CSV - 2019 VentSpcFuncData'!$B$6:$B$101,0))</f>
        <v>0</v>
      </c>
      <c r="O250" s="182">
        <f t="shared" si="22"/>
        <v>0</v>
      </c>
      <c r="P250" s="184">
        <f t="shared" si="19"/>
        <v>0</v>
      </c>
      <c r="Q250" s="46" t="str">
        <f t="shared" si="24"/>
        <v>Restrooms,Exhaust - Toilets, public</v>
      </c>
      <c r="R250" s="46">
        <f>INDEX('For CSV - 2019 SpcFuncData'!$AL$5:$AL$89,MATCH($A250,'For CSV - 2019 SpcFuncData'!$B$5:$B$89,0))</f>
        <v>247</v>
      </c>
      <c r="S250" s="46">
        <f>INDEX('For CSV - 2019 VentSpcFuncData'!$L$6:$L$101,MATCH($B250,'For CSV - 2019 VentSpcFuncData'!$B$6:$B$101,0))</f>
        <v>40</v>
      </c>
      <c r="T250" s="46">
        <f>MATCH($A250,'For CSV - 2019 SpcFuncData'!$B$5:$B$88,0)</f>
        <v>54</v>
      </c>
      <c r="V250" t="str">
        <f t="shared" si="20"/>
        <v>2,              40,     "Exhaust - Toilets, public"</v>
      </c>
    </row>
    <row r="251" spans="1:22" x14ac:dyDescent="0.2">
      <c r="A251" s="46" t="s">
        <v>588</v>
      </c>
      <c r="B251" s="126" t="s">
        <v>1041</v>
      </c>
      <c r="C251" s="62">
        <f>VLOOKUP($B251,'2019 Ventilation List SORT'!$A$6:$I$102,2)</f>
        <v>0.25</v>
      </c>
      <c r="D251" s="62">
        <f>VLOOKUP($B251,'2019 Ventilation List SORT'!$A$6:$I$102,3)</f>
        <v>0.2</v>
      </c>
      <c r="E251" s="67">
        <f>VLOOKUP($B251,'2019 Ventilation List SORT'!$A$6:$I$102,4)</f>
        <v>0</v>
      </c>
      <c r="F251" s="67">
        <f>VLOOKUP($B251,'2019 Ventilation List SORT'!$A$6:$I$102,5)</f>
        <v>0</v>
      </c>
      <c r="G251" s="62">
        <f>VLOOKUP($B251,'2019 Ventilation List SORT'!$A$6:$I$102,6)</f>
        <v>0</v>
      </c>
      <c r="H251" s="67">
        <f>VLOOKUP($B251,'2019 Ventilation List SORT'!$A$6:$I$102,7)</f>
        <v>2</v>
      </c>
      <c r="I251" s="62" t="str">
        <f>VLOOKUP($B251,'2019 Ventilation List SORT'!$A$6:$I$102,8)</f>
        <v/>
      </c>
      <c r="J251" s="103" t="str">
        <f>VLOOKUP($B251,'2019 Ventilation List SORT'!$A$6:$I$102,9)</f>
        <v>No</v>
      </c>
      <c r="K251" s="182">
        <f>INDEX('For CSV - 2019 SpcFuncData'!$D$5:$D$88,MATCH($A251,'For CSV - 2019 SpcFuncData'!$B$5:$B$88,0))*0.5</f>
        <v>8.3350000000000009</v>
      </c>
      <c r="L251" s="182">
        <f>INDEX('For CSV - 2019 VentSpcFuncData'!$K$6:$K$101,MATCH($B251,'For CSV - 2019 VentSpcFuncData'!$B$6:$B$101,0))</f>
        <v>16.666666666666668</v>
      </c>
      <c r="M251" s="182">
        <f t="shared" si="21"/>
        <v>16.666666666666668</v>
      </c>
      <c r="N251" s="182">
        <f>INDEX('For CSV - 2019 VentSpcFuncData'!$J$6:$J$101,MATCH($B251,'For CSV - 2019 VentSpcFuncData'!$B$6:$B$101,0))</f>
        <v>15</v>
      </c>
      <c r="O251" s="182">
        <f t="shared" si="22"/>
        <v>15</v>
      </c>
      <c r="P251" s="184">
        <f t="shared" si="19"/>
        <v>0.125025</v>
      </c>
      <c r="Q251" s="46" t="str">
        <f t="shared" si="24"/>
        <v>Retail Sales Area (Fitting Room),Retail - Sales</v>
      </c>
      <c r="R251" s="46">
        <f>INDEX('For CSV - 2019 SpcFuncData'!$AL$5:$AL$89,MATCH($A251,'For CSV - 2019 SpcFuncData'!$B$5:$B$89,0))</f>
        <v>248</v>
      </c>
      <c r="S251" s="46">
        <f>INDEX('For CSV - 2019 VentSpcFuncData'!$L$6:$L$101,MATCH($B251,'For CSV - 2019 VentSpcFuncData'!$B$6:$B$101,0))</f>
        <v>83</v>
      </c>
      <c r="T251" s="46">
        <f>MATCH($A251,'For CSV - 2019 SpcFuncData'!$B$5:$B$88,0)</f>
        <v>55</v>
      </c>
      <c r="V251" t="str">
        <f t="shared" si="20"/>
        <v>1, Spc:SpcFunc,        248,  83  ;  Retail Sales Area (Fitting Room)</v>
      </c>
    </row>
    <row r="252" spans="1:22" x14ac:dyDescent="0.2">
      <c r="A252" s="46" t="s">
        <v>588</v>
      </c>
      <c r="B252" s="59" t="s">
        <v>1041</v>
      </c>
      <c r="C252" s="62">
        <f>VLOOKUP($B252,'2019 Ventilation List SORT'!$A$6:$I$102,2)</f>
        <v>0.25</v>
      </c>
      <c r="D252" s="62">
        <f>VLOOKUP($B252,'2019 Ventilation List SORT'!$A$6:$I$102,3)</f>
        <v>0.2</v>
      </c>
      <c r="E252" s="67">
        <f>VLOOKUP($B252,'2019 Ventilation List SORT'!$A$6:$I$102,4)</f>
        <v>0</v>
      </c>
      <c r="F252" s="67">
        <f>VLOOKUP($B252,'2019 Ventilation List SORT'!$A$6:$I$102,5)</f>
        <v>0</v>
      </c>
      <c r="G252" s="62">
        <f>VLOOKUP($B252,'2019 Ventilation List SORT'!$A$6:$I$102,6)</f>
        <v>0</v>
      </c>
      <c r="H252" s="67">
        <f>VLOOKUP($B252,'2019 Ventilation List SORT'!$A$6:$I$102,7)</f>
        <v>2</v>
      </c>
      <c r="I252" s="62" t="str">
        <f>VLOOKUP($B252,'2019 Ventilation List SORT'!$A$6:$I$102,8)</f>
        <v/>
      </c>
      <c r="J252" s="103" t="str">
        <f>VLOOKUP($B252,'2019 Ventilation List SORT'!$A$6:$I$102,9)</f>
        <v>No</v>
      </c>
      <c r="K252" s="182">
        <f>INDEX('For CSV - 2019 SpcFuncData'!$D$5:$D$88,MATCH($A252,'For CSV - 2019 SpcFuncData'!$B$5:$B$88,0))*0.5</f>
        <v>8.3350000000000009</v>
      </c>
      <c r="L252" s="182">
        <f>INDEX('For CSV - 2019 VentSpcFuncData'!$K$6:$K$101,MATCH($B252,'For CSV - 2019 VentSpcFuncData'!$B$6:$B$101,0))</f>
        <v>16.666666666666668</v>
      </c>
      <c r="M252" s="182">
        <f t="shared" si="21"/>
        <v>16.666666666666668</v>
      </c>
      <c r="N252" s="182">
        <f>INDEX('For CSV - 2019 VentSpcFuncData'!$J$6:$J$101,MATCH($B252,'For CSV - 2019 VentSpcFuncData'!$B$6:$B$101,0))</f>
        <v>15</v>
      </c>
      <c r="O252" s="182">
        <f t="shared" si="22"/>
        <v>15</v>
      </c>
      <c r="P252" s="184">
        <f t="shared" si="19"/>
        <v>0.125025</v>
      </c>
      <c r="Q252" s="46" t="str">
        <f t="shared" si="24"/>
        <v>Retail Sales Area (Fitting Room),Retail - Sales</v>
      </c>
      <c r="R252" s="46">
        <f>INDEX('For CSV - 2019 SpcFuncData'!$AL$5:$AL$89,MATCH($A252,'For CSV - 2019 SpcFuncData'!$B$5:$B$89,0))</f>
        <v>248</v>
      </c>
      <c r="S252" s="46">
        <f>INDEX('For CSV - 2019 VentSpcFuncData'!$L$6:$L$101,MATCH($B252,'For CSV - 2019 VentSpcFuncData'!$B$6:$B$101,0))</f>
        <v>83</v>
      </c>
      <c r="T252" s="46">
        <f>MATCH($A252,'For CSV - 2019 SpcFuncData'!$B$5:$B$88,0)</f>
        <v>55</v>
      </c>
      <c r="V252" t="str">
        <f t="shared" si="20"/>
        <v>2,              83,     "Retail - Sales"</v>
      </c>
    </row>
    <row r="253" spans="1:22" x14ac:dyDescent="0.2">
      <c r="A253" s="46" t="s">
        <v>588</v>
      </c>
      <c r="B253" s="59" t="s">
        <v>796</v>
      </c>
      <c r="C253" s="62">
        <f>VLOOKUP($B253,'2019 Ventilation List SORT'!$A$6:$I$102,2)</f>
        <v>0.15</v>
      </c>
      <c r="D253" s="62">
        <f>VLOOKUP($B253,'2019 Ventilation List SORT'!$A$6:$I$102,3)</f>
        <v>0.15</v>
      </c>
      <c r="E253" s="67">
        <f>VLOOKUP($B253,'2019 Ventilation List SORT'!$A$6:$I$102,4)</f>
        <v>0</v>
      </c>
      <c r="F253" s="67">
        <f>VLOOKUP($B253,'2019 Ventilation List SORT'!$A$6:$I$102,5)</f>
        <v>0</v>
      </c>
      <c r="G253" s="62">
        <f>VLOOKUP($B253,'2019 Ventilation List SORT'!$A$6:$I$102,6)</f>
        <v>0</v>
      </c>
      <c r="H253" s="67">
        <f>VLOOKUP($B253,'2019 Ventilation List SORT'!$A$6:$I$102,7)</f>
        <v>2</v>
      </c>
      <c r="I253" s="62" t="str">
        <f>VLOOKUP($B253,'2019 Ventilation List SORT'!$A$6:$I$102,8)</f>
        <v/>
      </c>
      <c r="J253" s="103" t="str">
        <f>VLOOKUP($B253,'2019 Ventilation List SORT'!$A$6:$I$102,9)</f>
        <v>No</v>
      </c>
      <c r="K253" s="182">
        <f>INDEX('For CSV - 2019 SpcFuncData'!$D$5:$D$88,MATCH($A253,'For CSV - 2019 SpcFuncData'!$B$5:$B$88,0))*0.5</f>
        <v>8.3350000000000009</v>
      </c>
      <c r="L253" s="182">
        <f>INDEX('For CSV - 2019 VentSpcFuncData'!$K$6:$K$101,MATCH($B253,'For CSV - 2019 VentSpcFuncData'!$B$6:$B$101,0))</f>
        <v>0</v>
      </c>
      <c r="M253" s="182">
        <f t="shared" si="21"/>
        <v>8.3350000000000009</v>
      </c>
      <c r="N253" s="182">
        <f>INDEX('For CSV - 2019 VentSpcFuncData'!$J$6:$J$101,MATCH($B253,'For CSV - 2019 VentSpcFuncData'!$B$6:$B$101,0))</f>
        <v>15</v>
      </c>
      <c r="O253" s="182">
        <f t="shared" si="22"/>
        <v>15</v>
      </c>
      <c r="P253" s="184">
        <f t="shared" si="19"/>
        <v>0.125025</v>
      </c>
      <c r="Q253" s="46" t="str">
        <f t="shared" si="24"/>
        <v>Retail Sales Area (Fitting Room),Misc - All others</v>
      </c>
      <c r="R253" s="46">
        <f>INDEX('For CSV - 2019 SpcFuncData'!$AL$5:$AL$89,MATCH($A253,'For CSV - 2019 SpcFuncData'!$B$5:$B$89,0))</f>
        <v>248</v>
      </c>
      <c r="S253" s="46">
        <f>INDEX('For CSV - 2019 VentSpcFuncData'!$L$6:$L$101,MATCH($B253,'For CSV - 2019 VentSpcFuncData'!$B$6:$B$101,0))</f>
        <v>58</v>
      </c>
      <c r="T253" s="46">
        <f>MATCH($A253,'For CSV - 2019 SpcFuncData'!$B$5:$B$88,0)</f>
        <v>55</v>
      </c>
      <c r="V253" t="str">
        <f t="shared" si="20"/>
        <v>2,              58,     "Misc - All others"</v>
      </c>
    </row>
    <row r="254" spans="1:22" x14ac:dyDescent="0.2">
      <c r="A254" s="46" t="s">
        <v>585</v>
      </c>
      <c r="B254" s="126" t="s">
        <v>801</v>
      </c>
      <c r="C254" s="62">
        <f>VLOOKUP($B254,'2019 Ventilation List SORT'!$A$6:$I$102,2)</f>
        <v>0.25</v>
      </c>
      <c r="D254" s="62">
        <f>VLOOKUP($B254,'2019 Ventilation List SORT'!$A$6:$I$102,3)</f>
        <v>0.2</v>
      </c>
      <c r="E254" s="67">
        <f>VLOOKUP($B254,'2019 Ventilation List SORT'!$A$6:$I$102,4)</f>
        <v>0</v>
      </c>
      <c r="F254" s="67">
        <f>VLOOKUP($B254,'2019 Ventilation List SORT'!$A$6:$I$102,5)</f>
        <v>0</v>
      </c>
      <c r="G254" s="62">
        <f>VLOOKUP($B254,'2019 Ventilation List SORT'!$A$6:$I$102,6)</f>
        <v>0</v>
      </c>
      <c r="H254" s="67">
        <f>VLOOKUP($B254,'2019 Ventilation List SORT'!$A$6:$I$102,7)</f>
        <v>1</v>
      </c>
      <c r="I254" s="62" t="str">
        <f>VLOOKUP($B254,'2019 Ventilation List SORT'!$A$6:$I$102,8)</f>
        <v>F</v>
      </c>
      <c r="J254" s="103" t="str">
        <f>VLOOKUP($B254,'2019 Ventilation List SORT'!$A$6:$I$102,9)</f>
        <v>No</v>
      </c>
      <c r="K254" s="182">
        <f>INDEX('For CSV - 2019 SpcFuncData'!$D$5:$D$88,MATCH($A254,'For CSV - 2019 SpcFuncData'!$B$5:$B$88,0))*0.5</f>
        <v>8.3350000000000009</v>
      </c>
      <c r="L254" s="182">
        <f>INDEX('For CSV - 2019 VentSpcFuncData'!$K$6:$K$101,MATCH($B254,'For CSV - 2019 VentSpcFuncData'!$B$6:$B$101,0))</f>
        <v>16.666666666666668</v>
      </c>
      <c r="M254" s="182">
        <f t="shared" si="21"/>
        <v>16.666666666666668</v>
      </c>
      <c r="N254" s="182">
        <f>INDEX('For CSV - 2019 VentSpcFuncData'!$J$6:$J$101,MATCH($B254,'For CSV - 2019 VentSpcFuncData'!$B$6:$B$101,0))</f>
        <v>15</v>
      </c>
      <c r="O254" s="182">
        <f t="shared" si="22"/>
        <v>15</v>
      </c>
      <c r="P254" s="184">
        <f t="shared" si="19"/>
        <v>0.125025</v>
      </c>
      <c r="Q254" s="46" t="str">
        <f t="shared" si="24"/>
        <v>Retail Sales Area (Grocery Sales),Retail - Supermarket</v>
      </c>
      <c r="R254" s="46">
        <f>INDEX('For CSV - 2019 SpcFuncData'!$AL$5:$AL$89,MATCH($A254,'For CSV - 2019 SpcFuncData'!$B$5:$B$89,0))</f>
        <v>249</v>
      </c>
      <c r="S254" s="46">
        <f>INDEX('For CSV - 2019 VentSpcFuncData'!$L$6:$L$101,MATCH($B254,'For CSV - 2019 VentSpcFuncData'!$B$6:$B$101,0))</f>
        <v>84</v>
      </c>
      <c r="T254" s="46">
        <f>MATCH($A254,'For CSV - 2019 SpcFuncData'!$B$5:$B$88,0)</f>
        <v>56</v>
      </c>
      <c r="V254" t="str">
        <f t="shared" si="20"/>
        <v>1, Spc:SpcFunc,        249,  84  ;  Retail Sales Area (Grocery Sales)</v>
      </c>
    </row>
    <row r="255" spans="1:22" x14ac:dyDescent="0.2">
      <c r="A255" s="46" t="s">
        <v>585</v>
      </c>
      <c r="B255" s="59" t="s">
        <v>801</v>
      </c>
      <c r="C255" s="62">
        <f>VLOOKUP($B255,'2019 Ventilation List SORT'!$A$6:$I$102,2)</f>
        <v>0.25</v>
      </c>
      <c r="D255" s="62">
        <f>VLOOKUP($B255,'2019 Ventilation List SORT'!$A$6:$I$102,3)</f>
        <v>0.2</v>
      </c>
      <c r="E255" s="67">
        <f>VLOOKUP($B255,'2019 Ventilation List SORT'!$A$6:$I$102,4)</f>
        <v>0</v>
      </c>
      <c r="F255" s="67">
        <f>VLOOKUP($B255,'2019 Ventilation List SORT'!$A$6:$I$102,5)</f>
        <v>0</v>
      </c>
      <c r="G255" s="62">
        <f>VLOOKUP($B255,'2019 Ventilation List SORT'!$A$6:$I$102,6)</f>
        <v>0</v>
      </c>
      <c r="H255" s="67">
        <f>VLOOKUP($B255,'2019 Ventilation List SORT'!$A$6:$I$102,7)</f>
        <v>1</v>
      </c>
      <c r="I255" s="62" t="str">
        <f>VLOOKUP($B255,'2019 Ventilation List SORT'!$A$6:$I$102,8)</f>
        <v>F</v>
      </c>
      <c r="J255" s="103" t="str">
        <f>VLOOKUP($B255,'2019 Ventilation List SORT'!$A$6:$I$102,9)</f>
        <v>No</v>
      </c>
      <c r="K255" s="182">
        <f>INDEX('For CSV - 2019 SpcFuncData'!$D$5:$D$88,MATCH($A255,'For CSV - 2019 SpcFuncData'!$B$5:$B$88,0))*0.5</f>
        <v>8.3350000000000009</v>
      </c>
      <c r="L255" s="182">
        <f>INDEX('For CSV - 2019 VentSpcFuncData'!$K$6:$K$101,MATCH($B255,'For CSV - 2019 VentSpcFuncData'!$B$6:$B$101,0))</f>
        <v>16.666666666666668</v>
      </c>
      <c r="M255" s="182">
        <f t="shared" si="21"/>
        <v>16.666666666666668</v>
      </c>
      <c r="N255" s="182">
        <f>INDEX('For CSV - 2019 VentSpcFuncData'!$J$6:$J$101,MATCH($B255,'For CSV - 2019 VentSpcFuncData'!$B$6:$B$101,0))</f>
        <v>15</v>
      </c>
      <c r="O255" s="182">
        <f t="shared" si="22"/>
        <v>15</v>
      </c>
      <c r="P255" s="184">
        <f t="shared" si="19"/>
        <v>0.125025</v>
      </c>
      <c r="Q255" s="46" t="str">
        <f t="shared" si="24"/>
        <v>Retail Sales Area (Grocery Sales),Retail - Supermarket</v>
      </c>
      <c r="R255" s="46">
        <f>INDEX('For CSV - 2019 SpcFuncData'!$AL$5:$AL$89,MATCH($A255,'For CSV - 2019 SpcFuncData'!$B$5:$B$89,0))</f>
        <v>249</v>
      </c>
      <c r="S255" s="46">
        <f>INDEX('For CSV - 2019 VentSpcFuncData'!$L$6:$L$101,MATCH($B255,'For CSV - 2019 VentSpcFuncData'!$B$6:$B$101,0))</f>
        <v>84</v>
      </c>
      <c r="T255" s="46">
        <f>MATCH($A255,'For CSV - 2019 SpcFuncData'!$B$5:$B$88,0)</f>
        <v>56</v>
      </c>
      <c r="V255" t="str">
        <f t="shared" si="20"/>
        <v>2,              84,     "Retail - Supermarket"</v>
      </c>
    </row>
    <row r="256" spans="1:22" x14ac:dyDescent="0.2">
      <c r="A256" s="46" t="s">
        <v>587</v>
      </c>
      <c r="B256" s="126" t="s">
        <v>1041</v>
      </c>
      <c r="C256" s="62">
        <f>VLOOKUP($B256,'2019 Ventilation List SORT'!$A$6:$I$102,2)</f>
        <v>0.25</v>
      </c>
      <c r="D256" s="62">
        <f>VLOOKUP($B256,'2019 Ventilation List SORT'!$A$6:$I$102,3)</f>
        <v>0.2</v>
      </c>
      <c r="E256" s="67">
        <f>VLOOKUP($B256,'2019 Ventilation List SORT'!$A$6:$I$102,4)</f>
        <v>0</v>
      </c>
      <c r="F256" s="67">
        <f>VLOOKUP($B256,'2019 Ventilation List SORT'!$A$6:$I$102,5)</f>
        <v>0</v>
      </c>
      <c r="G256" s="62">
        <f>VLOOKUP($B256,'2019 Ventilation List SORT'!$A$6:$I$102,6)</f>
        <v>0</v>
      </c>
      <c r="H256" s="67">
        <f>VLOOKUP($B256,'2019 Ventilation List SORT'!$A$6:$I$102,7)</f>
        <v>2</v>
      </c>
      <c r="I256" s="62" t="str">
        <f>VLOOKUP($B256,'2019 Ventilation List SORT'!$A$6:$I$102,8)</f>
        <v/>
      </c>
      <c r="J256" s="103" t="str">
        <f>VLOOKUP($B256,'2019 Ventilation List SORT'!$A$6:$I$102,9)</f>
        <v>No</v>
      </c>
      <c r="K256" s="182">
        <f>INDEX('For CSV - 2019 SpcFuncData'!$D$5:$D$88,MATCH($A256,'For CSV - 2019 SpcFuncData'!$B$5:$B$88,0))*0.5</f>
        <v>8.3350000000000009</v>
      </c>
      <c r="L256" s="182">
        <f>INDEX('For CSV - 2019 VentSpcFuncData'!$K$6:$K$101,MATCH($B256,'For CSV - 2019 VentSpcFuncData'!$B$6:$B$101,0))</f>
        <v>16.666666666666668</v>
      </c>
      <c r="M256" s="182">
        <f t="shared" si="21"/>
        <v>16.666666666666668</v>
      </c>
      <c r="N256" s="182">
        <f>INDEX('For CSV - 2019 VentSpcFuncData'!$J$6:$J$101,MATCH($B256,'For CSV - 2019 VentSpcFuncData'!$B$6:$B$101,0))</f>
        <v>15</v>
      </c>
      <c r="O256" s="182">
        <f t="shared" si="22"/>
        <v>15</v>
      </c>
      <c r="P256" s="184">
        <f t="shared" si="19"/>
        <v>0.125025</v>
      </c>
      <c r="Q256" s="46" t="str">
        <f t="shared" si="24"/>
        <v>Retail Sales Area (Retail Merchandise Sales),Retail - Sales</v>
      </c>
      <c r="R256" s="46">
        <f>INDEX('For CSV - 2019 SpcFuncData'!$AL$5:$AL$89,MATCH($A256,'For CSV - 2019 SpcFuncData'!$B$5:$B$89,0))</f>
        <v>250</v>
      </c>
      <c r="S256" s="46">
        <f>INDEX('For CSV - 2019 VentSpcFuncData'!$L$6:$L$101,MATCH($B256,'For CSV - 2019 VentSpcFuncData'!$B$6:$B$101,0))</f>
        <v>83</v>
      </c>
      <c r="T256" s="46">
        <f>MATCH($A256,'For CSV - 2019 SpcFuncData'!$B$5:$B$88,0)</f>
        <v>57</v>
      </c>
      <c r="V256" t="str">
        <f t="shared" si="20"/>
        <v>1, Spc:SpcFunc,        250,  83  ;  Retail Sales Area (Retail Merchandise Sales)</v>
      </c>
    </row>
    <row r="257" spans="1:22" x14ac:dyDescent="0.2">
      <c r="A257" s="46" t="s">
        <v>587</v>
      </c>
      <c r="B257" s="59" t="s">
        <v>1041</v>
      </c>
      <c r="C257" s="62">
        <f>VLOOKUP($B257,'2019 Ventilation List SORT'!$A$6:$I$102,2)</f>
        <v>0.25</v>
      </c>
      <c r="D257" s="62">
        <f>VLOOKUP($B257,'2019 Ventilation List SORT'!$A$6:$I$102,3)</f>
        <v>0.2</v>
      </c>
      <c r="E257" s="67">
        <f>VLOOKUP($B257,'2019 Ventilation List SORT'!$A$6:$I$102,4)</f>
        <v>0</v>
      </c>
      <c r="F257" s="67">
        <f>VLOOKUP($B257,'2019 Ventilation List SORT'!$A$6:$I$102,5)</f>
        <v>0</v>
      </c>
      <c r="G257" s="62">
        <f>VLOOKUP($B257,'2019 Ventilation List SORT'!$A$6:$I$102,6)</f>
        <v>0</v>
      </c>
      <c r="H257" s="67">
        <f>VLOOKUP($B257,'2019 Ventilation List SORT'!$A$6:$I$102,7)</f>
        <v>2</v>
      </c>
      <c r="I257" s="62" t="str">
        <f>VLOOKUP($B257,'2019 Ventilation List SORT'!$A$6:$I$102,8)</f>
        <v/>
      </c>
      <c r="J257" s="103" t="str">
        <f>VLOOKUP($B257,'2019 Ventilation List SORT'!$A$6:$I$102,9)</f>
        <v>No</v>
      </c>
      <c r="K257" s="182">
        <f>INDEX('For CSV - 2019 SpcFuncData'!$D$5:$D$88,MATCH($A257,'For CSV - 2019 SpcFuncData'!$B$5:$B$88,0))*0.5</f>
        <v>8.3350000000000009</v>
      </c>
      <c r="L257" s="182">
        <f>INDEX('For CSV - 2019 VentSpcFuncData'!$K$6:$K$101,MATCH($B257,'For CSV - 2019 VentSpcFuncData'!$B$6:$B$101,0))</f>
        <v>16.666666666666668</v>
      </c>
      <c r="M257" s="182">
        <f t="shared" si="21"/>
        <v>16.666666666666668</v>
      </c>
      <c r="N257" s="182">
        <f>INDEX('For CSV - 2019 VentSpcFuncData'!$J$6:$J$101,MATCH($B257,'For CSV - 2019 VentSpcFuncData'!$B$6:$B$101,0))</f>
        <v>15</v>
      </c>
      <c r="O257" s="182">
        <f t="shared" si="22"/>
        <v>15</v>
      </c>
      <c r="P257" s="184">
        <f t="shared" si="19"/>
        <v>0.125025</v>
      </c>
      <c r="Q257" s="46" t="str">
        <f t="shared" si="24"/>
        <v>Retail Sales Area (Retail Merchandise Sales),Retail - Sales</v>
      </c>
      <c r="R257" s="46">
        <f>INDEX('For CSV - 2019 SpcFuncData'!$AL$5:$AL$89,MATCH($A257,'For CSV - 2019 SpcFuncData'!$B$5:$B$89,0))</f>
        <v>250</v>
      </c>
      <c r="S257" s="46">
        <f>INDEX('For CSV - 2019 VentSpcFuncData'!$L$6:$L$101,MATCH($B257,'For CSV - 2019 VentSpcFuncData'!$B$6:$B$101,0))</f>
        <v>83</v>
      </c>
      <c r="T257" s="46">
        <f>MATCH($A257,'For CSV - 2019 SpcFuncData'!$B$5:$B$88,0)</f>
        <v>57</v>
      </c>
      <c r="V257" t="str">
        <f t="shared" si="20"/>
        <v>2,              83,     "Retail - Sales"</v>
      </c>
    </row>
    <row r="258" spans="1:22" x14ac:dyDescent="0.2">
      <c r="A258" s="63" t="s">
        <v>587</v>
      </c>
      <c r="B258" s="59" t="s">
        <v>800</v>
      </c>
      <c r="C258" s="62">
        <f>VLOOKUP($B258,'2019 Ventilation List SORT'!$A$6:$I$102,2)</f>
        <v>0.25</v>
      </c>
      <c r="D258" s="62">
        <f>VLOOKUP($B258,'2019 Ventilation List SORT'!$A$6:$I$102,3)</f>
        <v>0.15</v>
      </c>
      <c r="E258" s="67">
        <f>VLOOKUP($B258,'2019 Ventilation List SORT'!$A$6:$I$102,4)</f>
        <v>0</v>
      </c>
      <c r="F258" s="67">
        <f>VLOOKUP($B258,'2019 Ventilation List SORT'!$A$6:$I$102,5)</f>
        <v>0</v>
      </c>
      <c r="G258" s="62">
        <f>VLOOKUP($B258,'2019 Ventilation List SORT'!$A$6:$I$102,6)</f>
        <v>0.9</v>
      </c>
      <c r="H258" s="67">
        <f>VLOOKUP($B258,'2019 Ventilation List SORT'!$A$6:$I$102,7)</f>
        <v>2</v>
      </c>
      <c r="I258" s="62" t="str">
        <f>VLOOKUP($B258,'2019 Ventilation List SORT'!$A$6:$I$102,8)</f>
        <v/>
      </c>
      <c r="J258" s="103" t="str">
        <f>VLOOKUP($B258,'2019 Ventilation List SORT'!$A$6:$I$102,9)</f>
        <v>No</v>
      </c>
      <c r="K258" s="182">
        <f>INDEX('For CSV - 2019 SpcFuncData'!$D$5:$D$88,MATCH($A258,'For CSV - 2019 SpcFuncData'!$B$5:$B$88,0))*0.5</f>
        <v>8.3350000000000009</v>
      </c>
      <c r="L258" s="182">
        <f>INDEX('For CSV - 2019 VentSpcFuncData'!$K$6:$K$101,MATCH($B258,'For CSV - 2019 VentSpcFuncData'!$B$6:$B$101,0))</f>
        <v>16.666666666666668</v>
      </c>
      <c r="M258" s="182">
        <f t="shared" si="21"/>
        <v>16.666666666666668</v>
      </c>
      <c r="N258" s="182">
        <f>INDEX('For CSV - 2019 VentSpcFuncData'!$J$6:$J$101,MATCH($B258,'For CSV - 2019 VentSpcFuncData'!$B$6:$B$101,0))</f>
        <v>15</v>
      </c>
      <c r="O258" s="182">
        <f t="shared" si="22"/>
        <v>15</v>
      </c>
      <c r="P258" s="184">
        <f t="shared" si="19"/>
        <v>0.125025</v>
      </c>
      <c r="Q258" s="46" t="str">
        <f t="shared" si="24"/>
        <v>Retail Sales Area (Retail Merchandise Sales),Retail - Pet shops (animal areas)</v>
      </c>
      <c r="R258" s="46">
        <f>INDEX('For CSV - 2019 SpcFuncData'!$AL$5:$AL$89,MATCH($A258,'For CSV - 2019 SpcFuncData'!$B$5:$B$89,0))</f>
        <v>250</v>
      </c>
      <c r="S258" s="46">
        <f>INDEX('For CSV - 2019 VentSpcFuncData'!$L$6:$L$101,MATCH($B258,'For CSV - 2019 VentSpcFuncData'!$B$6:$B$101,0))</f>
        <v>82</v>
      </c>
      <c r="T258" s="46">
        <f>MATCH($A258,'For CSV - 2019 SpcFuncData'!$B$5:$B$88,0)</f>
        <v>57</v>
      </c>
      <c r="V258" t="str">
        <f t="shared" si="20"/>
        <v>2,              82,     "Retail - Pet shops (animal areas)"</v>
      </c>
    </row>
    <row r="259" spans="1:22" x14ac:dyDescent="0.2">
      <c r="A259" s="46" t="s">
        <v>592</v>
      </c>
      <c r="B259" s="126" t="s">
        <v>841</v>
      </c>
      <c r="C259" s="62">
        <f>VLOOKUP($B259,'2019 Ventilation List SORT'!$A$6:$I$102,2)</f>
        <v>0.15</v>
      </c>
      <c r="D259" s="62">
        <f>VLOOKUP($B259,'2019 Ventilation List SORT'!$A$6:$I$102,3)</f>
        <v>0.15</v>
      </c>
      <c r="E259" s="67">
        <f>VLOOKUP($B259,'2019 Ventilation List SORT'!$A$6:$I$102,4)</f>
        <v>0</v>
      </c>
      <c r="F259" s="67">
        <f>VLOOKUP($B259,'2019 Ventilation List SORT'!$A$6:$I$102,5)</f>
        <v>0</v>
      </c>
      <c r="G259" s="62">
        <f>VLOOKUP($B259,'2019 Ventilation List SORT'!$A$6:$I$102,6)</f>
        <v>1</v>
      </c>
      <c r="H259" s="67">
        <f>VLOOKUP($B259,'2019 Ventilation List SORT'!$A$6:$I$102,7)</f>
        <v>2</v>
      </c>
      <c r="I259" s="62" t="str">
        <f>VLOOKUP($B259,'2019 Ventilation List SORT'!$A$6:$I$102,8)</f>
        <v/>
      </c>
      <c r="J259" s="103" t="str">
        <f>VLOOKUP($B259,'2019 Ventilation List SORT'!$A$6:$I$102,9)</f>
        <v>Yes</v>
      </c>
      <c r="K259" s="182">
        <f>INDEX('For CSV - 2019 SpcFuncData'!$D$5:$D$88,MATCH($A259,'For CSV - 2019 SpcFuncData'!$B$5:$B$88,0))*0.5</f>
        <v>5</v>
      </c>
      <c r="L259" s="182">
        <f>INDEX('For CSV - 2019 VentSpcFuncData'!$K$6:$K$101,MATCH($B259,'For CSV - 2019 VentSpcFuncData'!$B$6:$B$101,0))</f>
        <v>0</v>
      </c>
      <c r="M259" s="182">
        <f t="shared" si="21"/>
        <v>5</v>
      </c>
      <c r="N259" s="182">
        <f>INDEX('For CSV - 2019 VentSpcFuncData'!$J$6:$J$101,MATCH($B259,'For CSV - 2019 VentSpcFuncData'!$B$6:$B$101,0))</f>
        <v>15</v>
      </c>
      <c r="O259" s="182">
        <f t="shared" si="22"/>
        <v>15</v>
      </c>
      <c r="P259" s="184">
        <f t="shared" si="19"/>
        <v>7.4999999999999997E-2</v>
      </c>
      <c r="Q259" s="46" t="str">
        <f t="shared" si="24"/>
        <v>Scientific Laboratory Area,Education - University/college laboratories</v>
      </c>
      <c r="R259" s="46">
        <f>INDEX('For CSV - 2019 SpcFuncData'!$AL$5:$AL$89,MATCH($A259,'For CSV - 2019 SpcFuncData'!$B$5:$B$89,0))</f>
        <v>251</v>
      </c>
      <c r="S259" s="46">
        <f>INDEX('For CSV - 2019 VentSpcFuncData'!$L$6:$L$101,MATCH($B259,'For CSV - 2019 VentSpcFuncData'!$B$6:$B$101,0))</f>
        <v>22</v>
      </c>
      <c r="T259" s="46">
        <f>MATCH($A259,'For CSV - 2019 SpcFuncData'!$B$5:$B$88,0)</f>
        <v>58</v>
      </c>
      <c r="V259" t="str">
        <f t="shared" si="20"/>
        <v>1, Spc:SpcFunc,        251,  22  ;  Scientific Laboratory Area</v>
      </c>
    </row>
    <row r="260" spans="1:22" x14ac:dyDescent="0.2">
      <c r="A260" s="46" t="s">
        <v>592</v>
      </c>
      <c r="B260" s="59" t="s">
        <v>840</v>
      </c>
      <c r="C260" s="62">
        <f>VLOOKUP($B260,'2019 Ventilation List SORT'!$A$6:$I$102,2)</f>
        <v>0.15</v>
      </c>
      <c r="D260" s="62">
        <f>VLOOKUP($B260,'2019 Ventilation List SORT'!$A$6:$I$102,3)</f>
        <v>0.15</v>
      </c>
      <c r="E260" s="67">
        <f>VLOOKUP($B260,'2019 Ventilation List SORT'!$A$6:$I$102,4)</f>
        <v>0</v>
      </c>
      <c r="F260" s="67">
        <f>VLOOKUP($B260,'2019 Ventilation List SORT'!$A$6:$I$102,5)</f>
        <v>0</v>
      </c>
      <c r="G260" s="62">
        <f>VLOOKUP($B260,'2019 Ventilation List SORT'!$A$6:$I$102,6)</f>
        <v>1</v>
      </c>
      <c r="H260" s="67">
        <f>VLOOKUP($B260,'2019 Ventilation List SORT'!$A$6:$I$102,7)</f>
        <v>2</v>
      </c>
      <c r="I260" s="62" t="str">
        <f>VLOOKUP($B260,'2019 Ventilation List SORT'!$A$6:$I$102,8)</f>
        <v/>
      </c>
      <c r="J260" s="103" t="str">
        <f>VLOOKUP($B260,'2019 Ventilation List SORT'!$A$6:$I$102,9)</f>
        <v>Yes</v>
      </c>
      <c r="K260" s="182">
        <f>INDEX('For CSV - 2019 SpcFuncData'!$D$5:$D$88,MATCH($A260,'For CSV - 2019 SpcFuncData'!$B$5:$B$88,0))*0.5</f>
        <v>5</v>
      </c>
      <c r="L260" s="182">
        <f>INDEX('For CSV - 2019 VentSpcFuncData'!$K$6:$K$101,MATCH($B260,'For CSV - 2019 VentSpcFuncData'!$B$6:$B$101,0))</f>
        <v>0</v>
      </c>
      <c r="M260" s="182">
        <f t="shared" si="21"/>
        <v>5</v>
      </c>
      <c r="N260" s="182">
        <f>INDEX('For CSV - 2019 VentSpcFuncData'!$J$6:$J$101,MATCH($B260,'For CSV - 2019 VentSpcFuncData'!$B$6:$B$101,0))</f>
        <v>15</v>
      </c>
      <c r="O260" s="182">
        <f t="shared" si="22"/>
        <v>15</v>
      </c>
      <c r="P260" s="184">
        <f t="shared" si="19"/>
        <v>7.4999999999999997E-2</v>
      </c>
      <c r="Q260" s="46" t="str">
        <f t="shared" si="24"/>
        <v>Scientific Laboratory Area,Education - Science laboratories</v>
      </c>
      <c r="R260" s="46">
        <f>INDEX('For CSV - 2019 SpcFuncData'!$AL$5:$AL$89,MATCH($A260,'For CSV - 2019 SpcFuncData'!$B$5:$B$89,0))</f>
        <v>251</v>
      </c>
      <c r="S260" s="46">
        <f>INDEX('For CSV - 2019 VentSpcFuncData'!$L$6:$L$101,MATCH($B260,'For CSV - 2019 VentSpcFuncData'!$B$6:$B$101,0))</f>
        <v>21</v>
      </c>
      <c r="T260" s="46">
        <f>MATCH($A260,'For CSV - 2019 SpcFuncData'!$B$5:$B$88,0)</f>
        <v>58</v>
      </c>
      <c r="V260" t="str">
        <f t="shared" si="20"/>
        <v>2,              21,     "Education - Science laboratories"</v>
      </c>
    </row>
    <row r="261" spans="1:22" x14ac:dyDescent="0.2">
      <c r="A261" s="46" t="s">
        <v>592</v>
      </c>
      <c r="B261" s="59" t="s">
        <v>841</v>
      </c>
      <c r="C261" s="62">
        <f>VLOOKUP($B261,'2019 Ventilation List SORT'!$A$6:$I$102,2)</f>
        <v>0.15</v>
      </c>
      <c r="D261" s="62">
        <f>VLOOKUP($B261,'2019 Ventilation List SORT'!$A$6:$I$102,3)</f>
        <v>0.15</v>
      </c>
      <c r="E261" s="67">
        <f>VLOOKUP($B261,'2019 Ventilation List SORT'!$A$6:$I$102,4)</f>
        <v>0</v>
      </c>
      <c r="F261" s="67">
        <f>VLOOKUP($B261,'2019 Ventilation List SORT'!$A$6:$I$102,5)</f>
        <v>0</v>
      </c>
      <c r="G261" s="62">
        <f>VLOOKUP($B261,'2019 Ventilation List SORT'!$A$6:$I$102,6)</f>
        <v>1</v>
      </c>
      <c r="H261" s="67">
        <f>VLOOKUP($B261,'2019 Ventilation List SORT'!$A$6:$I$102,7)</f>
        <v>2</v>
      </c>
      <c r="I261" s="62" t="str">
        <f>VLOOKUP($B261,'2019 Ventilation List SORT'!$A$6:$I$102,8)</f>
        <v/>
      </c>
      <c r="J261" s="103" t="str">
        <f>VLOOKUP($B261,'2019 Ventilation List SORT'!$A$6:$I$102,9)</f>
        <v>Yes</v>
      </c>
      <c r="K261" s="182">
        <f>INDEX('For CSV - 2019 SpcFuncData'!$D$5:$D$88,MATCH($A261,'For CSV - 2019 SpcFuncData'!$B$5:$B$88,0))*0.5</f>
        <v>5</v>
      </c>
      <c r="L261" s="182">
        <f>INDEX('For CSV - 2019 VentSpcFuncData'!$K$6:$K$101,MATCH($B261,'For CSV - 2019 VentSpcFuncData'!$B$6:$B$101,0))</f>
        <v>0</v>
      </c>
      <c r="M261" s="182">
        <f t="shared" si="21"/>
        <v>5</v>
      </c>
      <c r="N261" s="182">
        <f>INDEX('For CSV - 2019 VentSpcFuncData'!$J$6:$J$101,MATCH($B261,'For CSV - 2019 VentSpcFuncData'!$B$6:$B$101,0))</f>
        <v>15</v>
      </c>
      <c r="O261" s="182">
        <f t="shared" si="22"/>
        <v>15</v>
      </c>
      <c r="P261" s="184">
        <f t="shared" si="19"/>
        <v>7.4999999999999997E-2</v>
      </c>
      <c r="Q261" s="46" t="str">
        <f t="shared" si="24"/>
        <v>Scientific Laboratory Area,Education - University/college laboratories</v>
      </c>
      <c r="R261" s="46">
        <f>INDEX('For CSV - 2019 SpcFuncData'!$AL$5:$AL$89,MATCH($A261,'For CSV - 2019 SpcFuncData'!$B$5:$B$89,0))</f>
        <v>251</v>
      </c>
      <c r="S261" s="46">
        <f>INDEX('For CSV - 2019 VentSpcFuncData'!$L$6:$L$101,MATCH($B261,'For CSV - 2019 VentSpcFuncData'!$B$6:$B$101,0))</f>
        <v>22</v>
      </c>
      <c r="T261" s="46">
        <f>MATCH($A261,'For CSV - 2019 SpcFuncData'!$B$5:$B$88,0)</f>
        <v>58</v>
      </c>
      <c r="V261" t="str">
        <f t="shared" si="20"/>
        <v>2,              22,     "Education - University/college laboratories"</v>
      </c>
    </row>
    <row r="262" spans="1:22" x14ac:dyDescent="0.2">
      <c r="A262" s="46" t="s">
        <v>592</v>
      </c>
      <c r="B262" s="59" t="s">
        <v>790</v>
      </c>
      <c r="C262" s="62">
        <f>VLOOKUP($B262,'2019 Ventilation List SORT'!$A$6:$I$102,2)</f>
        <v>0.15</v>
      </c>
      <c r="D262" s="62">
        <f>VLOOKUP($B262,'2019 Ventilation List SORT'!$A$6:$I$102,3)</f>
        <v>0.15</v>
      </c>
      <c r="E262" s="67">
        <f>VLOOKUP($B262,'2019 Ventilation List SORT'!$A$6:$I$102,4)</f>
        <v>0</v>
      </c>
      <c r="F262" s="67">
        <f>VLOOKUP($B262,'2019 Ventilation List SORT'!$A$6:$I$102,5)</f>
        <v>0</v>
      </c>
      <c r="G262" s="62">
        <f>VLOOKUP($B262,'2019 Ventilation List SORT'!$A$6:$I$102,6)</f>
        <v>0</v>
      </c>
      <c r="H262" s="67">
        <f>VLOOKUP($B262,'2019 Ventilation List SORT'!$A$6:$I$102,7)</f>
        <v>3</v>
      </c>
      <c r="I262" s="62" t="str">
        <f>VLOOKUP($B262,'2019 Ventilation List SORT'!$A$6:$I$102,8)</f>
        <v/>
      </c>
      <c r="J262" s="103" t="str">
        <f>VLOOKUP($B262,'2019 Ventilation List SORT'!$A$6:$I$102,9)</f>
        <v>Yes</v>
      </c>
      <c r="K262" s="182">
        <f>INDEX('For CSV - 2019 SpcFuncData'!$D$5:$D$88,MATCH($A262,'For CSV - 2019 SpcFuncData'!$B$5:$B$88,0))*0.5</f>
        <v>5</v>
      </c>
      <c r="L262" s="182">
        <f>INDEX('For CSV - 2019 VentSpcFuncData'!$K$6:$K$101,MATCH($B262,'For CSV - 2019 VentSpcFuncData'!$B$6:$B$101,0))</f>
        <v>0</v>
      </c>
      <c r="M262" s="182">
        <f t="shared" si="21"/>
        <v>5</v>
      </c>
      <c r="N262" s="182">
        <f>INDEX('For CSV - 2019 VentSpcFuncData'!$J$6:$J$101,MATCH($B262,'For CSV - 2019 VentSpcFuncData'!$B$6:$B$101,0))</f>
        <v>15</v>
      </c>
      <c r="O262" s="182">
        <f t="shared" si="22"/>
        <v>15</v>
      </c>
      <c r="P262" s="184">
        <f t="shared" si="19"/>
        <v>7.4999999999999997E-2</v>
      </c>
      <c r="Q262" s="46" t="str">
        <f t="shared" si="24"/>
        <v>Scientific Laboratory Area,Misc - General manufacturing (excludes heavy industrial and process using chemicals)</v>
      </c>
      <c r="R262" s="46">
        <f>INDEX('For CSV - 2019 SpcFuncData'!$AL$5:$AL$89,MATCH($A262,'For CSV - 2019 SpcFuncData'!$B$5:$B$89,0))</f>
        <v>251</v>
      </c>
      <c r="S262" s="46">
        <f>INDEX('For CSV - 2019 VentSpcFuncData'!$L$6:$L$101,MATCH($B262,'For CSV - 2019 VentSpcFuncData'!$B$6:$B$101,0))</f>
        <v>63</v>
      </c>
      <c r="T262" s="46">
        <f>MATCH($A262,'For CSV - 2019 SpcFuncData'!$B$5:$B$88,0)</f>
        <v>58</v>
      </c>
      <c r="V262" t="str">
        <f t="shared" si="20"/>
        <v>2,              63,     "Misc - General manufacturing (excludes heavy industrial and process using chemicals)"</v>
      </c>
    </row>
    <row r="263" spans="1:22" x14ac:dyDescent="0.2">
      <c r="A263" s="46" t="s">
        <v>592</v>
      </c>
      <c r="B263" s="59" t="s">
        <v>909</v>
      </c>
      <c r="C263" s="62">
        <f>VLOOKUP($B263,'2019 Ventilation List SORT'!$A$6:$I$102,2)</f>
        <v>0.15</v>
      </c>
      <c r="D263" s="62">
        <f>VLOOKUP($B263,'2019 Ventilation List SORT'!$A$6:$I$102,3)</f>
        <v>0.15</v>
      </c>
      <c r="E263" s="67">
        <f>VLOOKUP($B263,'2019 Ventilation List SORT'!$A$6:$I$102,4)</f>
        <v>0</v>
      </c>
      <c r="F263" s="67">
        <f>VLOOKUP($B263,'2019 Ventilation List SORT'!$A$6:$I$102,5)</f>
        <v>0</v>
      </c>
      <c r="G263" s="62">
        <f>VLOOKUP($B263,'2019 Ventilation List SORT'!$A$6:$I$102,6)</f>
        <v>0</v>
      </c>
      <c r="H263" s="67">
        <f>VLOOKUP($B263,'2019 Ventilation List SORT'!$A$6:$I$102,7)</f>
        <v>2</v>
      </c>
      <c r="I263" s="62" t="str">
        <f>VLOOKUP($B263,'2019 Ventilation List SORT'!$A$6:$I$102,8)</f>
        <v/>
      </c>
      <c r="J263" s="103" t="str">
        <f>VLOOKUP($B263,'2019 Ventilation List SORT'!$A$6:$I$102,9)</f>
        <v>No</v>
      </c>
      <c r="K263" s="182">
        <f>INDEX('For CSV - 2019 SpcFuncData'!$D$5:$D$88,MATCH($A263,'For CSV - 2019 SpcFuncData'!$B$5:$B$88,0))*0.5</f>
        <v>5</v>
      </c>
      <c r="L263" s="182">
        <f>INDEX('For CSV - 2019 VentSpcFuncData'!$K$6:$K$101,MATCH($B263,'For CSV - 2019 VentSpcFuncData'!$B$6:$B$101,0))</f>
        <v>0</v>
      </c>
      <c r="M263" s="182">
        <f t="shared" si="21"/>
        <v>5</v>
      </c>
      <c r="N263" s="182">
        <f>INDEX('For CSV - 2019 VentSpcFuncData'!$J$6:$J$101,MATCH($B263,'For CSV - 2019 VentSpcFuncData'!$B$6:$B$101,0))</f>
        <v>15</v>
      </c>
      <c r="O263" s="182">
        <f t="shared" si="22"/>
        <v>15</v>
      </c>
      <c r="P263" s="184">
        <f t="shared" si="19"/>
        <v>7.4999999999999997E-2</v>
      </c>
      <c r="Q263" s="46" t="str">
        <f t="shared" si="24"/>
        <v>Scientific Laboratory Area,Misc - Pharmacy (preparation area)</v>
      </c>
      <c r="R263" s="46">
        <f>INDEX('For CSV - 2019 SpcFuncData'!$AL$5:$AL$89,MATCH($A263,'For CSV - 2019 SpcFuncData'!$B$5:$B$89,0))</f>
        <v>251</v>
      </c>
      <c r="S263" s="46">
        <f>INDEX('For CSV - 2019 VentSpcFuncData'!$L$6:$L$101,MATCH($B263,'For CSV - 2019 VentSpcFuncData'!$B$6:$B$101,0))</f>
        <v>64</v>
      </c>
      <c r="T263" s="46">
        <f>MATCH($A263,'For CSV - 2019 SpcFuncData'!$B$5:$B$88,0)</f>
        <v>58</v>
      </c>
      <c r="V263" t="str">
        <f t="shared" si="20"/>
        <v>2,              64,     "Misc - Pharmacy (preparation area)"</v>
      </c>
    </row>
    <row r="264" spans="1:22" x14ac:dyDescent="0.2">
      <c r="A264" s="46" t="s">
        <v>592</v>
      </c>
      <c r="B264" s="59" t="s">
        <v>796</v>
      </c>
      <c r="C264" s="62">
        <f>VLOOKUP($B264,'2019 Ventilation List SORT'!$A$6:$I$102,2)</f>
        <v>0.15</v>
      </c>
      <c r="D264" s="62">
        <f>VLOOKUP($B264,'2019 Ventilation List SORT'!$A$6:$I$102,3)</f>
        <v>0.15</v>
      </c>
      <c r="E264" s="67">
        <f>VLOOKUP($B264,'2019 Ventilation List SORT'!$A$6:$I$102,4)</f>
        <v>0</v>
      </c>
      <c r="F264" s="67">
        <f>VLOOKUP($B264,'2019 Ventilation List SORT'!$A$6:$I$102,5)</f>
        <v>0</v>
      </c>
      <c r="G264" s="62">
        <f>VLOOKUP($B264,'2019 Ventilation List SORT'!$A$6:$I$102,6)</f>
        <v>0</v>
      </c>
      <c r="H264" s="67">
        <f>VLOOKUP($B264,'2019 Ventilation List SORT'!$A$6:$I$102,7)</f>
        <v>2</v>
      </c>
      <c r="I264" s="62" t="str">
        <f>VLOOKUP($B264,'2019 Ventilation List SORT'!$A$6:$I$102,8)</f>
        <v/>
      </c>
      <c r="J264" s="103" t="str">
        <f>VLOOKUP($B264,'2019 Ventilation List SORT'!$A$6:$I$102,9)</f>
        <v>No</v>
      </c>
      <c r="K264" s="182">
        <f>INDEX('For CSV - 2019 SpcFuncData'!$D$5:$D$88,MATCH($A264,'For CSV - 2019 SpcFuncData'!$B$5:$B$88,0))*0.5</f>
        <v>5</v>
      </c>
      <c r="L264" s="182">
        <f>INDEX('For CSV - 2019 VentSpcFuncData'!$K$6:$K$101,MATCH($B264,'For CSV - 2019 VentSpcFuncData'!$B$6:$B$101,0))</f>
        <v>0</v>
      </c>
      <c r="M264" s="182">
        <f t="shared" ref="M264" si="25">IF(L264=0,K264,L264)</f>
        <v>5</v>
      </c>
      <c r="N264" s="182">
        <f>INDEX('For CSV - 2019 VentSpcFuncData'!$J$6:$J$101,MATCH($B264,'For CSV - 2019 VentSpcFuncData'!$B$6:$B$101,0))</f>
        <v>15</v>
      </c>
      <c r="O264" s="182">
        <f t="shared" ref="O264" si="26">MIN(IF(SUM(K264,M264)=0,0,M264/K264*N264),15)</f>
        <v>15</v>
      </c>
      <c r="P264" s="184">
        <f t="shared" ref="P264" si="27">K264*O264/1000</f>
        <v>7.4999999999999997E-2</v>
      </c>
      <c r="Q264" s="46" t="str">
        <f t="shared" ref="Q264" si="28">_xlfn.CONCAT(A264,",",B264)</f>
        <v>Scientific Laboratory Area,Misc - All others</v>
      </c>
      <c r="R264" s="46">
        <f>INDEX('For CSV - 2019 SpcFuncData'!$AL$5:$AL$89,MATCH($A264,'For CSV - 2019 SpcFuncData'!$B$5:$B$89,0))</f>
        <v>251</v>
      </c>
      <c r="S264" s="46">
        <f>INDEX('For CSV - 2019 VentSpcFuncData'!$L$6:$L$101,MATCH($B264,'For CSV - 2019 VentSpcFuncData'!$B$6:$B$101,0))</f>
        <v>58</v>
      </c>
      <c r="T264" s="46">
        <f>MATCH($A264,'For CSV - 2019 SpcFuncData'!$B$5:$B$88,0)</f>
        <v>58</v>
      </c>
      <c r="V264" t="str">
        <f t="shared" si="20"/>
        <v>2,              58,     "Misc - All others"</v>
      </c>
    </row>
    <row r="265" spans="1:22" x14ac:dyDescent="0.2">
      <c r="A265" s="63" t="s">
        <v>911</v>
      </c>
      <c r="B265" s="126" t="s">
        <v>852</v>
      </c>
      <c r="C265" s="62">
        <f>VLOOKUP($B265,'2019 Ventilation List SORT'!$A$6:$I$102,2)</f>
        <v>0.5</v>
      </c>
      <c r="D265" s="62">
        <f>VLOOKUP($B265,'2019 Ventilation List SORT'!$A$6:$I$102,3)</f>
        <v>0.15</v>
      </c>
      <c r="E265" s="67">
        <f>VLOOKUP($B265,'2019 Ventilation List SORT'!$A$6:$I$102,4)</f>
        <v>0</v>
      </c>
      <c r="F265" s="67">
        <f>VLOOKUP($B265,'2019 Ventilation List SORT'!$A$6:$I$102,5)</f>
        <v>0</v>
      </c>
      <c r="G265" s="62">
        <f>VLOOKUP($B265,'2019 Ventilation List SORT'!$A$6:$I$102,6)</f>
        <v>0</v>
      </c>
      <c r="H265" s="67">
        <f>VLOOKUP($B265,'2019 Ventilation List SORT'!$A$6:$I$102,7)</f>
        <v>2</v>
      </c>
      <c r="I265" s="62" t="str">
        <f>VLOOKUP($B265,'2019 Ventilation List SORT'!$A$6:$I$102,8)</f>
        <v>E</v>
      </c>
      <c r="J265" s="103" t="str">
        <f>VLOOKUP($B265,'2019 Ventilation List SORT'!$A$6:$I$102,9)</f>
        <v>No</v>
      </c>
      <c r="K265" s="182">
        <f>INDEX('For CSV - 2019 SpcFuncData'!$D$5:$D$88,MATCH($A265,'For CSV - 2019 SpcFuncData'!$B$5:$B$88,0))*0.5</f>
        <v>40</v>
      </c>
      <c r="L265" s="182">
        <f>INDEX('For CSV - 2019 VentSpcFuncData'!$K$6:$K$101,MATCH($B265,'For CSV - 2019 VentSpcFuncData'!$B$6:$B$101,0))</f>
        <v>33.333333333333336</v>
      </c>
      <c r="M265" s="182">
        <f t="shared" si="21"/>
        <v>33.333333333333336</v>
      </c>
      <c r="N265" s="182">
        <f>INDEX('For CSV - 2019 VentSpcFuncData'!$J$6:$J$101,MATCH($B265,'For CSV - 2019 VentSpcFuncData'!$B$6:$B$101,0))</f>
        <v>15</v>
      </c>
      <c r="O265" s="182">
        <f t="shared" si="22"/>
        <v>12.5</v>
      </c>
      <c r="P265" s="184">
        <f t="shared" ref="P265:P328" si="29">K265*O265/1000</f>
        <v>0.5</v>
      </c>
      <c r="Q265" s="46" t="str">
        <f t="shared" si="24"/>
        <v>Sports Arena - Playing Area (&gt; 5,000 Spectators),Sports/Entertainment - Gym, sports arena (play area)</v>
      </c>
      <c r="R265" s="46">
        <f>INDEX('For CSV - 2019 SpcFuncData'!$AL$5:$AL$89,MATCH($A265,'For CSV - 2019 SpcFuncData'!$B$5:$B$89,0))</f>
        <v>252</v>
      </c>
      <c r="S265" s="46">
        <f>INDEX('For CSV - 2019 VentSpcFuncData'!$L$6:$L$101,MATCH($B265,'For CSV - 2019 VentSpcFuncData'!$B$6:$B$101,0))</f>
        <v>89</v>
      </c>
      <c r="T265" s="46">
        <f>MATCH($A265,'For CSV - 2019 SpcFuncData'!$B$5:$B$88,0)</f>
        <v>59</v>
      </c>
      <c r="V265" t="str">
        <f>IF($A263&lt;&gt;$A265,$V$3&amp;$R265&amp;$W$3&amp;$S265&amp;$X$3&amp;TEXT($A265,0),IF($A265=$A263,$V$4&amp;$S265&amp;$W$4&amp;$X$4&amp;$B265&amp;""""))</f>
        <v>1, Spc:SpcFunc,        252,  89  ;  Sports Arena - Playing Area (&gt; 5,000 Spectators)</v>
      </c>
    </row>
    <row r="266" spans="1:22" x14ac:dyDescent="0.2">
      <c r="A266" s="63" t="s">
        <v>911</v>
      </c>
      <c r="B266" s="59" t="s">
        <v>803</v>
      </c>
      <c r="C266" s="62">
        <f>VLOOKUP($B266,'2019 Ventilation List SORT'!$A$6:$I$102,2)</f>
        <v>0</v>
      </c>
      <c r="D266" s="62">
        <f>VLOOKUP($B266,'2019 Ventilation List SORT'!$A$6:$I$102,3)</f>
        <v>0</v>
      </c>
      <c r="E266" s="67">
        <f>VLOOKUP($B266,'2019 Ventilation List SORT'!$A$6:$I$102,4)</f>
        <v>0</v>
      </c>
      <c r="F266" s="67">
        <f>VLOOKUP($B266,'2019 Ventilation List SORT'!$A$6:$I$102,5)</f>
        <v>0</v>
      </c>
      <c r="G266" s="62">
        <f>VLOOKUP($B266,'2019 Ventilation List SORT'!$A$6:$I$102,6)</f>
        <v>0.5</v>
      </c>
      <c r="H266" s="67">
        <f>VLOOKUP($B266,'2019 Ventilation List SORT'!$A$6:$I$102,7)</f>
        <v>1</v>
      </c>
      <c r="I266" s="62" t="str">
        <f>VLOOKUP($B266,'2019 Ventilation List SORT'!$A$6:$I$102,8)</f>
        <v>Exh. Note B</v>
      </c>
      <c r="J266" s="103" t="str">
        <f>VLOOKUP($B266,'2019 Ventilation List SORT'!$A$6:$I$102,9)</f>
        <v>No</v>
      </c>
      <c r="K266" s="182">
        <f>INDEX('For CSV - 2019 SpcFuncData'!$D$5:$D$88,MATCH($A266,'For CSV - 2019 SpcFuncData'!$B$5:$B$88,0))*0.5</f>
        <v>40</v>
      </c>
      <c r="L266" s="182">
        <f>INDEX('For CSV - 2019 VentSpcFuncData'!$K$6:$K$101,MATCH($B266,'For CSV - 2019 VentSpcFuncData'!$B$6:$B$101,0))</f>
        <v>0</v>
      </c>
      <c r="M266" s="182">
        <f t="shared" ref="M266:M329" si="30">IF(L266=0,K266,L266)</f>
        <v>40</v>
      </c>
      <c r="N266" s="182">
        <f>INDEX('For CSV - 2019 VentSpcFuncData'!$J$6:$J$101,MATCH($B266,'For CSV - 2019 VentSpcFuncData'!$B$6:$B$101,0))</f>
        <v>0</v>
      </c>
      <c r="O266" s="182">
        <f t="shared" ref="O266:O329" si="31">MIN(IF(SUM(K266,M266)=0,0,M266/K266*N266),15)</f>
        <v>0</v>
      </c>
      <c r="P266" s="184">
        <f t="shared" si="29"/>
        <v>0</v>
      </c>
      <c r="Q266" s="46" t="str">
        <f t="shared" si="24"/>
        <v>Sports Arena - Playing Area (&gt; 5,000 Spectators),Exhaust - Arenas</v>
      </c>
      <c r="R266" s="46">
        <f>INDEX('For CSV - 2019 SpcFuncData'!$AL$5:$AL$89,MATCH($A266,'For CSV - 2019 SpcFuncData'!$B$5:$B$89,0))</f>
        <v>252</v>
      </c>
      <c r="S266" s="46">
        <f>INDEX('For CSV - 2019 VentSpcFuncData'!$L$6:$L$101,MATCH($B266,'For CSV - 2019 VentSpcFuncData'!$B$6:$B$101,0))</f>
        <v>25</v>
      </c>
      <c r="T266" s="46">
        <f>MATCH($A266,'For CSV - 2019 SpcFuncData'!$B$5:$B$88,0)</f>
        <v>59</v>
      </c>
      <c r="V266" t="str">
        <f t="shared" ref="V266:V330" si="32">IF($A265&lt;&gt;$A266,$V$3&amp;$R266&amp;$W$3&amp;$S266&amp;$X$3&amp;TEXT($A266,0),IF($A266=$A265,$V$4&amp;$S266&amp;$W$4&amp;$X$4&amp;$B266&amp;""""))</f>
        <v>2,              25,     "Exhaust - Arenas"</v>
      </c>
    </row>
    <row r="267" spans="1:22" x14ac:dyDescent="0.2">
      <c r="A267" s="63" t="s">
        <v>911</v>
      </c>
      <c r="B267" s="59" t="s">
        <v>852</v>
      </c>
      <c r="C267" s="62">
        <f>VLOOKUP($B267,'2019 Ventilation List SORT'!$A$6:$I$102,2)</f>
        <v>0.5</v>
      </c>
      <c r="D267" s="62">
        <f>VLOOKUP($B267,'2019 Ventilation List SORT'!$A$6:$I$102,3)</f>
        <v>0.15</v>
      </c>
      <c r="E267" s="67">
        <f>VLOOKUP($B267,'2019 Ventilation List SORT'!$A$6:$I$102,4)</f>
        <v>0</v>
      </c>
      <c r="F267" s="67">
        <f>VLOOKUP($B267,'2019 Ventilation List SORT'!$A$6:$I$102,5)</f>
        <v>0</v>
      </c>
      <c r="G267" s="62">
        <f>VLOOKUP($B267,'2019 Ventilation List SORT'!$A$6:$I$102,6)</f>
        <v>0</v>
      </c>
      <c r="H267" s="67">
        <f>VLOOKUP($B267,'2019 Ventilation List SORT'!$A$6:$I$102,7)</f>
        <v>2</v>
      </c>
      <c r="I267" s="62" t="str">
        <f>VLOOKUP($B267,'2019 Ventilation List SORT'!$A$6:$I$102,8)</f>
        <v>E</v>
      </c>
      <c r="J267" s="103" t="str">
        <f>VLOOKUP($B267,'2019 Ventilation List SORT'!$A$6:$I$102,9)</f>
        <v>No</v>
      </c>
      <c r="K267" s="182">
        <f>INDEX('For CSV - 2019 SpcFuncData'!$D$5:$D$88,MATCH($A267,'For CSV - 2019 SpcFuncData'!$B$5:$B$88,0))*0.5</f>
        <v>40</v>
      </c>
      <c r="L267" s="182">
        <f>INDEX('For CSV - 2019 VentSpcFuncData'!$K$6:$K$101,MATCH($B267,'For CSV - 2019 VentSpcFuncData'!$B$6:$B$101,0))</f>
        <v>33.333333333333336</v>
      </c>
      <c r="M267" s="182">
        <f t="shared" si="30"/>
        <v>33.333333333333336</v>
      </c>
      <c r="N267" s="182">
        <f>INDEX('For CSV - 2019 VentSpcFuncData'!$J$6:$J$101,MATCH($B267,'For CSV - 2019 VentSpcFuncData'!$B$6:$B$101,0))</f>
        <v>15</v>
      </c>
      <c r="O267" s="182">
        <f t="shared" si="31"/>
        <v>12.5</v>
      </c>
      <c r="P267" s="184">
        <f t="shared" si="29"/>
        <v>0.5</v>
      </c>
      <c r="Q267" s="46" t="str">
        <f t="shared" si="24"/>
        <v>Sports Arena - Playing Area (&gt; 5,000 Spectators),Sports/Entertainment - Gym, sports arena (play area)</v>
      </c>
      <c r="R267" s="46">
        <f>INDEX('For CSV - 2019 SpcFuncData'!$AL$5:$AL$89,MATCH($A267,'For CSV - 2019 SpcFuncData'!$B$5:$B$89,0))</f>
        <v>252</v>
      </c>
      <c r="S267" s="46">
        <f>INDEX('For CSV - 2019 VentSpcFuncData'!$L$6:$L$101,MATCH($B267,'For CSV - 2019 VentSpcFuncData'!$B$6:$B$101,0))</f>
        <v>89</v>
      </c>
      <c r="T267" s="46">
        <f>MATCH($A267,'For CSV - 2019 SpcFuncData'!$B$5:$B$88,0)</f>
        <v>59</v>
      </c>
      <c r="V267" t="str">
        <f t="shared" si="32"/>
        <v>2,              89,     "Sports/Entertainment - Gym, sports arena (play area)"</v>
      </c>
    </row>
    <row r="268" spans="1:22" x14ac:dyDescent="0.2">
      <c r="A268" s="63" t="s">
        <v>911</v>
      </c>
      <c r="B268" s="59" t="s">
        <v>857</v>
      </c>
      <c r="C268" s="62">
        <f>VLOOKUP($B268,'2019 Ventilation List SORT'!$A$6:$I$102,2)</f>
        <v>0.5</v>
      </c>
      <c r="D268" s="62">
        <f>VLOOKUP($B268,'2019 Ventilation List SORT'!$A$6:$I$102,3)</f>
        <v>0.15</v>
      </c>
      <c r="E268" s="67">
        <f>VLOOKUP($B268,'2019 Ventilation List SORT'!$A$6:$I$102,4)</f>
        <v>0</v>
      </c>
      <c r="F268" s="67">
        <f>VLOOKUP($B268,'2019 Ventilation List SORT'!$A$6:$I$102,5)</f>
        <v>0</v>
      </c>
      <c r="G268" s="62">
        <f>VLOOKUP($B268,'2019 Ventilation List SORT'!$A$6:$I$102,6)</f>
        <v>0</v>
      </c>
      <c r="H268" s="67">
        <f>VLOOKUP($B268,'2019 Ventilation List SORT'!$A$6:$I$102,7)</f>
        <v>2</v>
      </c>
      <c r="I268" s="62" t="str">
        <f>VLOOKUP($B268,'2019 Ventilation List SORT'!$A$6:$I$102,8)</f>
        <v>C</v>
      </c>
      <c r="J268" s="103" t="str">
        <f>VLOOKUP($B268,'2019 Ventilation List SORT'!$A$6:$I$102,9)</f>
        <v>No</v>
      </c>
      <c r="K268" s="182">
        <f>INDEX('For CSV - 2019 SpcFuncData'!$D$5:$D$88,MATCH($A268,'For CSV - 2019 SpcFuncData'!$B$5:$B$88,0))*0.5</f>
        <v>40</v>
      </c>
      <c r="L268" s="182">
        <f>INDEX('For CSV - 2019 VentSpcFuncData'!$K$6:$K$101,MATCH($B268,'For CSV - 2019 VentSpcFuncData'!$B$6:$B$101,0))</f>
        <v>33.333333333333336</v>
      </c>
      <c r="M268" s="182">
        <f t="shared" si="30"/>
        <v>33.333333333333336</v>
      </c>
      <c r="N268" s="182">
        <f>INDEX('For CSV - 2019 VentSpcFuncData'!$J$6:$J$101,MATCH($B268,'For CSV - 2019 VentSpcFuncData'!$B$6:$B$101,0))</f>
        <v>15</v>
      </c>
      <c r="O268" s="182">
        <f t="shared" si="31"/>
        <v>12.5</v>
      </c>
      <c r="P268" s="184">
        <f t="shared" si="29"/>
        <v>0.5</v>
      </c>
      <c r="Q268" s="46" t="str">
        <f t="shared" si="24"/>
        <v>Sports Arena - Playing Area (&gt; 5,000 Spectators),Sports/Entertainment - Swimming (deck)</v>
      </c>
      <c r="R268" s="46">
        <f>INDEX('For CSV - 2019 SpcFuncData'!$AL$5:$AL$89,MATCH($A268,'For CSV - 2019 SpcFuncData'!$B$5:$B$89,0))</f>
        <v>252</v>
      </c>
      <c r="S268" s="46">
        <f>INDEX('For CSV - 2019 VentSpcFuncData'!$L$6:$L$101,MATCH($B268,'For CSV - 2019 VentSpcFuncData'!$B$6:$B$101,0))</f>
        <v>94</v>
      </c>
      <c r="T268" s="46">
        <f>MATCH($A268,'For CSV - 2019 SpcFuncData'!$B$5:$B$88,0)</f>
        <v>59</v>
      </c>
      <c r="V268" t="str">
        <f t="shared" si="32"/>
        <v>2,              94,     "Sports/Entertainment - Swimming (deck)"</v>
      </c>
    </row>
    <row r="269" spans="1:22" x14ac:dyDescent="0.2">
      <c r="A269" s="63" t="s">
        <v>911</v>
      </c>
      <c r="B269" s="59" t="s">
        <v>858</v>
      </c>
      <c r="C269" s="62">
        <f>VLOOKUP($B269,'2019 Ventilation List SORT'!$A$6:$I$102,2)</f>
        <v>0</v>
      </c>
      <c r="D269" s="62">
        <f>VLOOKUP($B269,'2019 Ventilation List SORT'!$A$6:$I$102,3)</f>
        <v>0</v>
      </c>
      <c r="E269" s="67">
        <f>VLOOKUP($B269,'2019 Ventilation List SORT'!$A$6:$I$102,4)</f>
        <v>0</v>
      </c>
      <c r="F269" s="67">
        <f>VLOOKUP($B269,'2019 Ventilation List SORT'!$A$6:$I$102,5)</f>
        <v>0</v>
      </c>
      <c r="G269" s="62">
        <f>VLOOKUP($B269,'2019 Ventilation List SORT'!$A$6:$I$102,6)</f>
        <v>0</v>
      </c>
      <c r="H269" s="67">
        <f>VLOOKUP($B269,'2019 Ventilation List SORT'!$A$6:$I$102,7)</f>
        <v>0</v>
      </c>
      <c r="I269" s="62">
        <f>VLOOKUP($B269,'2019 Ventilation List SORT'!$A$6:$I$102,8)</f>
        <v>0</v>
      </c>
      <c r="J269" s="103" t="str">
        <f>VLOOKUP($B269,'2019 Ventilation List SORT'!$A$6:$I$102,9)</f>
        <v>No</v>
      </c>
      <c r="K269" s="182">
        <f>INDEX('For CSV - 2019 SpcFuncData'!$D$5:$D$88,MATCH($A269,'For CSV - 2019 SpcFuncData'!$B$5:$B$88,0))*0.5</f>
        <v>40</v>
      </c>
      <c r="L269" s="182">
        <f>INDEX('For CSV - 2019 VentSpcFuncData'!$K$6:$K$101,MATCH($B269,'For CSV - 2019 VentSpcFuncData'!$B$6:$B$101,0))</f>
        <v>0</v>
      </c>
      <c r="M269" s="182">
        <f t="shared" si="30"/>
        <v>40</v>
      </c>
      <c r="N269" s="182">
        <f>INDEX('For CSV - 2019 VentSpcFuncData'!$J$6:$J$101,MATCH($B269,'For CSV - 2019 VentSpcFuncData'!$B$6:$B$101,0))</f>
        <v>15</v>
      </c>
      <c r="O269" s="182">
        <f t="shared" si="31"/>
        <v>15</v>
      </c>
      <c r="P269" s="184">
        <f t="shared" si="29"/>
        <v>0.6</v>
      </c>
      <c r="Q269" s="46" t="str">
        <f t="shared" si="24"/>
        <v>Sports Arena - Playing Area (&gt; 5,000 Spectators),Sports/Entertainment - Swimming (pool)</v>
      </c>
      <c r="R269" s="46">
        <f>INDEX('For CSV - 2019 SpcFuncData'!$AL$5:$AL$89,MATCH($A269,'For CSV - 2019 SpcFuncData'!$B$5:$B$89,0))</f>
        <v>252</v>
      </c>
      <c r="S269" s="46">
        <f>INDEX('For CSV - 2019 VentSpcFuncData'!$L$6:$L$101,MATCH($B269,'For CSV - 2019 VentSpcFuncData'!$B$6:$B$101,0))</f>
        <v>95</v>
      </c>
      <c r="T269" s="46">
        <f>MATCH($A269,'For CSV - 2019 SpcFuncData'!$B$5:$B$88,0)</f>
        <v>59</v>
      </c>
      <c r="V269" t="str">
        <f t="shared" si="32"/>
        <v>2,              95,     "Sports/Entertainment - Swimming (pool)"</v>
      </c>
    </row>
    <row r="270" spans="1:22" x14ac:dyDescent="0.2">
      <c r="A270" s="63" t="s">
        <v>912</v>
      </c>
      <c r="B270" s="126" t="s">
        <v>852</v>
      </c>
      <c r="C270" s="62">
        <f>VLOOKUP($B270,'2019 Ventilation List SORT'!$A$6:$I$102,2)</f>
        <v>0.5</v>
      </c>
      <c r="D270" s="62">
        <f>VLOOKUP($B270,'2019 Ventilation List SORT'!$A$6:$I$102,3)</f>
        <v>0.15</v>
      </c>
      <c r="E270" s="67">
        <f>VLOOKUP($B270,'2019 Ventilation List SORT'!$A$6:$I$102,4)</f>
        <v>0</v>
      </c>
      <c r="F270" s="67">
        <f>VLOOKUP($B270,'2019 Ventilation List SORT'!$A$6:$I$102,5)</f>
        <v>0</v>
      </c>
      <c r="G270" s="62">
        <f>VLOOKUP($B270,'2019 Ventilation List SORT'!$A$6:$I$102,6)</f>
        <v>0</v>
      </c>
      <c r="H270" s="67">
        <f>VLOOKUP($B270,'2019 Ventilation List SORT'!$A$6:$I$102,7)</f>
        <v>2</v>
      </c>
      <c r="I270" s="62" t="str">
        <f>VLOOKUP($B270,'2019 Ventilation List SORT'!$A$6:$I$102,8)</f>
        <v>E</v>
      </c>
      <c r="J270" s="103" t="str">
        <f>VLOOKUP($B270,'2019 Ventilation List SORT'!$A$6:$I$102,9)</f>
        <v>No</v>
      </c>
      <c r="K270" s="182">
        <f>INDEX('For CSV - 2019 SpcFuncData'!$D$5:$D$88,MATCH($A270,'For CSV - 2019 SpcFuncData'!$B$5:$B$88,0))*0.5</f>
        <v>33.335000000000001</v>
      </c>
      <c r="L270" s="182">
        <f>INDEX('For CSV - 2019 VentSpcFuncData'!$K$6:$K$101,MATCH($B270,'For CSV - 2019 VentSpcFuncData'!$B$6:$B$101,0))</f>
        <v>33.333333333333336</v>
      </c>
      <c r="M270" s="182">
        <f t="shared" si="30"/>
        <v>33.333333333333336</v>
      </c>
      <c r="N270" s="182">
        <f>INDEX('For CSV - 2019 VentSpcFuncData'!$J$6:$J$101,MATCH($B270,'For CSV - 2019 VentSpcFuncData'!$B$6:$B$101,0))</f>
        <v>15</v>
      </c>
      <c r="O270" s="182">
        <f t="shared" si="31"/>
        <v>14.999250037498125</v>
      </c>
      <c r="P270" s="184">
        <f t="shared" si="29"/>
        <v>0.5</v>
      </c>
      <c r="Q270" s="46" t="str">
        <f t="shared" si="24"/>
        <v>Sports Arena - Playing Area (2,000 - 5,000 Spectators),Sports/Entertainment - Gym, sports arena (play area)</v>
      </c>
      <c r="R270" s="46">
        <f>INDEX('For CSV - 2019 SpcFuncData'!$AL$5:$AL$89,MATCH($A270,'For CSV - 2019 SpcFuncData'!$B$5:$B$89,0))</f>
        <v>253</v>
      </c>
      <c r="S270" s="46">
        <f>INDEX('For CSV - 2019 VentSpcFuncData'!$L$6:$L$101,MATCH($B270,'For CSV - 2019 VentSpcFuncData'!$B$6:$B$101,0))</f>
        <v>89</v>
      </c>
      <c r="T270" s="46">
        <f>MATCH($A270,'For CSV - 2019 SpcFuncData'!$B$5:$B$88,0)</f>
        <v>60</v>
      </c>
      <c r="V270" t="str">
        <f t="shared" si="32"/>
        <v>1, Spc:SpcFunc,        253,  89  ;  Sports Arena - Playing Area (2,000 - 5,000 Spectators)</v>
      </c>
    </row>
    <row r="271" spans="1:22" x14ac:dyDescent="0.2">
      <c r="A271" s="63" t="s">
        <v>912</v>
      </c>
      <c r="B271" s="59" t="s">
        <v>803</v>
      </c>
      <c r="C271" s="62">
        <f>VLOOKUP($B271,'2019 Ventilation List SORT'!$A$6:$I$102,2)</f>
        <v>0</v>
      </c>
      <c r="D271" s="62">
        <f>VLOOKUP($B271,'2019 Ventilation List SORT'!$A$6:$I$102,3)</f>
        <v>0</v>
      </c>
      <c r="E271" s="67">
        <f>VLOOKUP($B271,'2019 Ventilation List SORT'!$A$6:$I$102,4)</f>
        <v>0</v>
      </c>
      <c r="F271" s="67">
        <f>VLOOKUP($B271,'2019 Ventilation List SORT'!$A$6:$I$102,5)</f>
        <v>0</v>
      </c>
      <c r="G271" s="62">
        <f>VLOOKUP($B271,'2019 Ventilation List SORT'!$A$6:$I$102,6)</f>
        <v>0.5</v>
      </c>
      <c r="H271" s="67">
        <f>VLOOKUP($B271,'2019 Ventilation List SORT'!$A$6:$I$102,7)</f>
        <v>1</v>
      </c>
      <c r="I271" s="62" t="str">
        <f>VLOOKUP($B271,'2019 Ventilation List SORT'!$A$6:$I$102,8)</f>
        <v>Exh. Note B</v>
      </c>
      <c r="J271" s="103" t="str">
        <f>VLOOKUP($B271,'2019 Ventilation List SORT'!$A$6:$I$102,9)</f>
        <v>No</v>
      </c>
      <c r="K271" s="182">
        <f>INDEX('For CSV - 2019 SpcFuncData'!$D$5:$D$88,MATCH($A271,'For CSV - 2019 SpcFuncData'!$B$5:$B$88,0))*0.5</f>
        <v>33.335000000000001</v>
      </c>
      <c r="L271" s="182">
        <f>INDEX('For CSV - 2019 VentSpcFuncData'!$K$6:$K$101,MATCH($B271,'For CSV - 2019 VentSpcFuncData'!$B$6:$B$101,0))</f>
        <v>0</v>
      </c>
      <c r="M271" s="182">
        <f t="shared" si="30"/>
        <v>33.335000000000001</v>
      </c>
      <c r="N271" s="182">
        <f>INDEX('For CSV - 2019 VentSpcFuncData'!$J$6:$J$101,MATCH($B271,'For CSV - 2019 VentSpcFuncData'!$B$6:$B$101,0))</f>
        <v>0</v>
      </c>
      <c r="O271" s="182">
        <f t="shared" si="31"/>
        <v>0</v>
      </c>
      <c r="P271" s="184">
        <f t="shared" si="29"/>
        <v>0</v>
      </c>
      <c r="Q271" s="46" t="str">
        <f t="shared" si="24"/>
        <v>Sports Arena - Playing Area (2,000 - 5,000 Spectators),Exhaust - Arenas</v>
      </c>
      <c r="R271" s="46">
        <f>INDEX('For CSV - 2019 SpcFuncData'!$AL$5:$AL$89,MATCH($A271,'For CSV - 2019 SpcFuncData'!$B$5:$B$89,0))</f>
        <v>253</v>
      </c>
      <c r="S271" s="46">
        <f>INDEX('For CSV - 2019 VentSpcFuncData'!$L$6:$L$101,MATCH($B271,'For CSV - 2019 VentSpcFuncData'!$B$6:$B$101,0))</f>
        <v>25</v>
      </c>
      <c r="T271" s="46">
        <f>MATCH($A271,'For CSV - 2019 SpcFuncData'!$B$5:$B$88,0)</f>
        <v>60</v>
      </c>
      <c r="V271" t="str">
        <f t="shared" si="32"/>
        <v>2,              25,     "Exhaust - Arenas"</v>
      </c>
    </row>
    <row r="272" spans="1:22" x14ac:dyDescent="0.2">
      <c r="A272" s="63" t="s">
        <v>912</v>
      </c>
      <c r="B272" s="59" t="s">
        <v>852</v>
      </c>
      <c r="C272" s="62">
        <f>VLOOKUP($B272,'2019 Ventilation List SORT'!$A$6:$I$102,2)</f>
        <v>0.5</v>
      </c>
      <c r="D272" s="62">
        <f>VLOOKUP($B272,'2019 Ventilation List SORT'!$A$6:$I$102,3)</f>
        <v>0.15</v>
      </c>
      <c r="E272" s="67">
        <f>VLOOKUP($B272,'2019 Ventilation List SORT'!$A$6:$I$102,4)</f>
        <v>0</v>
      </c>
      <c r="F272" s="67">
        <f>VLOOKUP($B272,'2019 Ventilation List SORT'!$A$6:$I$102,5)</f>
        <v>0</v>
      </c>
      <c r="G272" s="62">
        <f>VLOOKUP($B272,'2019 Ventilation List SORT'!$A$6:$I$102,6)</f>
        <v>0</v>
      </c>
      <c r="H272" s="67">
        <f>VLOOKUP($B272,'2019 Ventilation List SORT'!$A$6:$I$102,7)</f>
        <v>2</v>
      </c>
      <c r="I272" s="62" t="str">
        <f>VLOOKUP($B272,'2019 Ventilation List SORT'!$A$6:$I$102,8)</f>
        <v>E</v>
      </c>
      <c r="J272" s="103" t="str">
        <f>VLOOKUP($B272,'2019 Ventilation List SORT'!$A$6:$I$102,9)</f>
        <v>No</v>
      </c>
      <c r="K272" s="182">
        <f>INDEX('For CSV - 2019 SpcFuncData'!$D$5:$D$88,MATCH($A272,'For CSV - 2019 SpcFuncData'!$B$5:$B$88,0))*0.5</f>
        <v>33.335000000000001</v>
      </c>
      <c r="L272" s="182">
        <f>INDEX('For CSV - 2019 VentSpcFuncData'!$K$6:$K$101,MATCH($B272,'For CSV - 2019 VentSpcFuncData'!$B$6:$B$101,0))</f>
        <v>33.333333333333336</v>
      </c>
      <c r="M272" s="182">
        <f t="shared" si="30"/>
        <v>33.333333333333336</v>
      </c>
      <c r="N272" s="182">
        <f>INDEX('For CSV - 2019 VentSpcFuncData'!$J$6:$J$101,MATCH($B272,'For CSV - 2019 VentSpcFuncData'!$B$6:$B$101,0))</f>
        <v>15</v>
      </c>
      <c r="O272" s="182">
        <f t="shared" si="31"/>
        <v>14.999250037498125</v>
      </c>
      <c r="P272" s="184">
        <f t="shared" si="29"/>
        <v>0.5</v>
      </c>
      <c r="Q272" s="46" t="str">
        <f t="shared" si="24"/>
        <v>Sports Arena - Playing Area (2,000 - 5,000 Spectators),Sports/Entertainment - Gym, sports arena (play area)</v>
      </c>
      <c r="R272" s="46">
        <f>INDEX('For CSV - 2019 SpcFuncData'!$AL$5:$AL$89,MATCH($A272,'For CSV - 2019 SpcFuncData'!$B$5:$B$89,0))</f>
        <v>253</v>
      </c>
      <c r="S272" s="46">
        <f>INDEX('For CSV - 2019 VentSpcFuncData'!$L$6:$L$101,MATCH($B272,'For CSV - 2019 VentSpcFuncData'!$B$6:$B$101,0))</f>
        <v>89</v>
      </c>
      <c r="T272" s="46">
        <f>MATCH($A272,'For CSV - 2019 SpcFuncData'!$B$5:$B$88,0)</f>
        <v>60</v>
      </c>
      <c r="V272" t="str">
        <f t="shared" si="32"/>
        <v>2,              89,     "Sports/Entertainment - Gym, sports arena (play area)"</v>
      </c>
    </row>
    <row r="273" spans="1:22" x14ac:dyDescent="0.2">
      <c r="A273" s="63" t="s">
        <v>912</v>
      </c>
      <c r="B273" s="59" t="s">
        <v>857</v>
      </c>
      <c r="C273" s="62">
        <f>VLOOKUP($B273,'2019 Ventilation List SORT'!$A$6:$I$102,2)</f>
        <v>0.5</v>
      </c>
      <c r="D273" s="62">
        <f>VLOOKUP($B273,'2019 Ventilation List SORT'!$A$6:$I$102,3)</f>
        <v>0.15</v>
      </c>
      <c r="E273" s="67">
        <f>VLOOKUP($B273,'2019 Ventilation List SORT'!$A$6:$I$102,4)</f>
        <v>0</v>
      </c>
      <c r="F273" s="67">
        <f>VLOOKUP($B273,'2019 Ventilation List SORT'!$A$6:$I$102,5)</f>
        <v>0</v>
      </c>
      <c r="G273" s="62">
        <f>VLOOKUP($B273,'2019 Ventilation List SORT'!$A$6:$I$102,6)</f>
        <v>0</v>
      </c>
      <c r="H273" s="67">
        <f>VLOOKUP($B273,'2019 Ventilation List SORT'!$A$6:$I$102,7)</f>
        <v>2</v>
      </c>
      <c r="I273" s="62" t="str">
        <f>VLOOKUP($B273,'2019 Ventilation List SORT'!$A$6:$I$102,8)</f>
        <v>C</v>
      </c>
      <c r="J273" s="103" t="str">
        <f>VLOOKUP($B273,'2019 Ventilation List SORT'!$A$6:$I$102,9)</f>
        <v>No</v>
      </c>
      <c r="K273" s="182">
        <f>INDEX('For CSV - 2019 SpcFuncData'!$D$5:$D$88,MATCH($A273,'For CSV - 2019 SpcFuncData'!$B$5:$B$88,0))*0.5</f>
        <v>33.335000000000001</v>
      </c>
      <c r="L273" s="182">
        <f>INDEX('For CSV - 2019 VentSpcFuncData'!$K$6:$K$101,MATCH($B273,'For CSV - 2019 VentSpcFuncData'!$B$6:$B$101,0))</f>
        <v>33.333333333333336</v>
      </c>
      <c r="M273" s="182">
        <f t="shared" si="30"/>
        <v>33.333333333333336</v>
      </c>
      <c r="N273" s="182">
        <f>INDEX('For CSV - 2019 VentSpcFuncData'!$J$6:$J$101,MATCH($B273,'For CSV - 2019 VentSpcFuncData'!$B$6:$B$101,0))</f>
        <v>15</v>
      </c>
      <c r="O273" s="182">
        <f t="shared" si="31"/>
        <v>14.999250037498125</v>
      </c>
      <c r="P273" s="184">
        <f t="shared" si="29"/>
        <v>0.5</v>
      </c>
      <c r="Q273" s="46" t="str">
        <f t="shared" si="24"/>
        <v>Sports Arena - Playing Area (2,000 - 5,000 Spectators),Sports/Entertainment - Swimming (deck)</v>
      </c>
      <c r="R273" s="46">
        <f>INDEX('For CSV - 2019 SpcFuncData'!$AL$5:$AL$89,MATCH($A273,'For CSV - 2019 SpcFuncData'!$B$5:$B$89,0))</f>
        <v>253</v>
      </c>
      <c r="S273" s="46">
        <f>INDEX('For CSV - 2019 VentSpcFuncData'!$L$6:$L$101,MATCH($B273,'For CSV - 2019 VentSpcFuncData'!$B$6:$B$101,0))</f>
        <v>94</v>
      </c>
      <c r="T273" s="46">
        <f>MATCH($A273,'For CSV - 2019 SpcFuncData'!$B$5:$B$88,0)</f>
        <v>60</v>
      </c>
      <c r="V273" t="str">
        <f t="shared" si="32"/>
        <v>2,              94,     "Sports/Entertainment - Swimming (deck)"</v>
      </c>
    </row>
    <row r="274" spans="1:22" x14ac:dyDescent="0.2">
      <c r="A274" s="63" t="s">
        <v>912</v>
      </c>
      <c r="B274" s="59" t="s">
        <v>858</v>
      </c>
      <c r="C274" s="62">
        <f>VLOOKUP($B274,'2019 Ventilation List SORT'!$A$6:$I$102,2)</f>
        <v>0</v>
      </c>
      <c r="D274" s="62">
        <f>VLOOKUP($B274,'2019 Ventilation List SORT'!$A$6:$I$102,3)</f>
        <v>0</v>
      </c>
      <c r="E274" s="67">
        <f>VLOOKUP($B274,'2019 Ventilation List SORT'!$A$6:$I$102,4)</f>
        <v>0</v>
      </c>
      <c r="F274" s="67">
        <f>VLOOKUP($B274,'2019 Ventilation List SORT'!$A$6:$I$102,5)</f>
        <v>0</v>
      </c>
      <c r="G274" s="62">
        <f>VLOOKUP($B274,'2019 Ventilation List SORT'!$A$6:$I$102,6)</f>
        <v>0</v>
      </c>
      <c r="H274" s="67">
        <f>VLOOKUP($B274,'2019 Ventilation List SORT'!$A$6:$I$102,7)</f>
        <v>0</v>
      </c>
      <c r="I274" s="62">
        <f>VLOOKUP($B274,'2019 Ventilation List SORT'!$A$6:$I$102,8)</f>
        <v>0</v>
      </c>
      <c r="J274" s="103" t="str">
        <f>VLOOKUP($B274,'2019 Ventilation List SORT'!$A$6:$I$102,9)</f>
        <v>No</v>
      </c>
      <c r="K274" s="182">
        <f>INDEX('For CSV - 2019 SpcFuncData'!$D$5:$D$88,MATCH($A274,'For CSV - 2019 SpcFuncData'!$B$5:$B$88,0))*0.5</f>
        <v>33.335000000000001</v>
      </c>
      <c r="L274" s="182">
        <f>INDEX('For CSV - 2019 VentSpcFuncData'!$K$6:$K$101,MATCH($B274,'For CSV - 2019 VentSpcFuncData'!$B$6:$B$101,0))</f>
        <v>0</v>
      </c>
      <c r="M274" s="182">
        <f t="shared" si="30"/>
        <v>33.335000000000001</v>
      </c>
      <c r="N274" s="182">
        <f>INDEX('For CSV - 2019 VentSpcFuncData'!$J$6:$J$101,MATCH($B274,'For CSV - 2019 VentSpcFuncData'!$B$6:$B$101,0))</f>
        <v>15</v>
      </c>
      <c r="O274" s="182">
        <f t="shared" si="31"/>
        <v>15</v>
      </c>
      <c r="P274" s="184">
        <f t="shared" si="29"/>
        <v>0.50002500000000005</v>
      </c>
      <c r="Q274" s="46" t="str">
        <f t="shared" si="24"/>
        <v>Sports Arena - Playing Area (2,000 - 5,000 Spectators),Sports/Entertainment - Swimming (pool)</v>
      </c>
      <c r="R274" s="46">
        <f>INDEX('For CSV - 2019 SpcFuncData'!$AL$5:$AL$89,MATCH($A274,'For CSV - 2019 SpcFuncData'!$B$5:$B$89,0))</f>
        <v>253</v>
      </c>
      <c r="S274" s="46">
        <f>INDEX('For CSV - 2019 VentSpcFuncData'!$L$6:$L$101,MATCH($B274,'For CSV - 2019 VentSpcFuncData'!$B$6:$B$101,0))</f>
        <v>95</v>
      </c>
      <c r="T274" s="46">
        <f>MATCH($A274,'For CSV - 2019 SpcFuncData'!$B$5:$B$88,0)</f>
        <v>60</v>
      </c>
      <c r="V274" t="str">
        <f t="shared" si="32"/>
        <v>2,              95,     "Sports/Entertainment - Swimming (pool)"</v>
      </c>
    </row>
    <row r="275" spans="1:22" x14ac:dyDescent="0.2">
      <c r="A275" s="63" t="s">
        <v>913</v>
      </c>
      <c r="B275" s="126" t="s">
        <v>852</v>
      </c>
      <c r="C275" s="62">
        <f>VLOOKUP($B275,'2019 Ventilation List SORT'!$A$6:$I$102,2)</f>
        <v>0.5</v>
      </c>
      <c r="D275" s="62">
        <f>VLOOKUP($B275,'2019 Ventilation List SORT'!$A$6:$I$102,3)</f>
        <v>0.15</v>
      </c>
      <c r="E275" s="67">
        <f>VLOOKUP($B275,'2019 Ventilation List SORT'!$A$6:$I$102,4)</f>
        <v>0</v>
      </c>
      <c r="F275" s="67">
        <f>VLOOKUP($B275,'2019 Ventilation List SORT'!$A$6:$I$102,5)</f>
        <v>0</v>
      </c>
      <c r="G275" s="62">
        <f>VLOOKUP($B275,'2019 Ventilation List SORT'!$A$6:$I$102,6)</f>
        <v>0</v>
      </c>
      <c r="H275" s="67">
        <f>VLOOKUP($B275,'2019 Ventilation List SORT'!$A$6:$I$102,7)</f>
        <v>2</v>
      </c>
      <c r="I275" s="62" t="str">
        <f>VLOOKUP($B275,'2019 Ventilation List SORT'!$A$6:$I$102,8)</f>
        <v>E</v>
      </c>
      <c r="J275" s="103" t="str">
        <f>VLOOKUP($B275,'2019 Ventilation List SORT'!$A$6:$I$102,9)</f>
        <v>No</v>
      </c>
      <c r="K275" s="182">
        <f>INDEX('For CSV - 2019 SpcFuncData'!$D$5:$D$88,MATCH($A275,'For CSV - 2019 SpcFuncData'!$B$5:$B$88,0))*0.5</f>
        <v>25</v>
      </c>
      <c r="L275" s="182">
        <f>INDEX('For CSV - 2019 VentSpcFuncData'!$K$6:$K$101,MATCH($B275,'For CSV - 2019 VentSpcFuncData'!$B$6:$B$101,0))</f>
        <v>33.333333333333336</v>
      </c>
      <c r="M275" s="182">
        <f t="shared" si="30"/>
        <v>33.333333333333336</v>
      </c>
      <c r="N275" s="182">
        <f>INDEX('For CSV - 2019 VentSpcFuncData'!$J$6:$J$101,MATCH($B275,'For CSV - 2019 VentSpcFuncData'!$B$6:$B$101,0))</f>
        <v>15</v>
      </c>
      <c r="O275" s="182">
        <f t="shared" si="31"/>
        <v>15</v>
      </c>
      <c r="P275" s="184">
        <f t="shared" si="29"/>
        <v>0.375</v>
      </c>
      <c r="Q275" s="46" t="str">
        <f t="shared" ref="Q275:Q306" si="33">_xlfn.CONCAT(A275,",",B275)</f>
        <v>Sports Arena - Playing Area (&lt; 2,000 Spectators),Sports/Entertainment - Gym, sports arena (play area)</v>
      </c>
      <c r="R275" s="46">
        <f>INDEX('For CSV - 2019 SpcFuncData'!$AL$5:$AL$89,MATCH($A275,'For CSV - 2019 SpcFuncData'!$B$5:$B$89,0))</f>
        <v>254</v>
      </c>
      <c r="S275" s="46">
        <f>INDEX('For CSV - 2019 VentSpcFuncData'!$L$6:$L$101,MATCH($B275,'For CSV - 2019 VentSpcFuncData'!$B$6:$B$101,0))</f>
        <v>89</v>
      </c>
      <c r="T275" s="46">
        <f>MATCH($A275,'For CSV - 2019 SpcFuncData'!$B$5:$B$88,0)</f>
        <v>61</v>
      </c>
      <c r="V275" t="str">
        <f t="shared" si="32"/>
        <v>1, Spc:SpcFunc,        254,  89  ;  Sports Arena - Playing Area (&lt; 2,000 Spectators)</v>
      </c>
    </row>
    <row r="276" spans="1:22" x14ac:dyDescent="0.2">
      <c r="A276" s="63" t="s">
        <v>913</v>
      </c>
      <c r="B276" s="59" t="s">
        <v>803</v>
      </c>
      <c r="C276" s="62">
        <f>VLOOKUP($B276,'2019 Ventilation List SORT'!$A$6:$I$102,2)</f>
        <v>0</v>
      </c>
      <c r="D276" s="62">
        <f>VLOOKUP($B276,'2019 Ventilation List SORT'!$A$6:$I$102,3)</f>
        <v>0</v>
      </c>
      <c r="E276" s="67">
        <f>VLOOKUP($B276,'2019 Ventilation List SORT'!$A$6:$I$102,4)</f>
        <v>0</v>
      </c>
      <c r="F276" s="67">
        <f>VLOOKUP($B276,'2019 Ventilation List SORT'!$A$6:$I$102,5)</f>
        <v>0</v>
      </c>
      <c r="G276" s="62">
        <f>VLOOKUP($B276,'2019 Ventilation List SORT'!$A$6:$I$102,6)</f>
        <v>0.5</v>
      </c>
      <c r="H276" s="67">
        <f>VLOOKUP($B276,'2019 Ventilation List SORT'!$A$6:$I$102,7)</f>
        <v>1</v>
      </c>
      <c r="I276" s="62" t="str">
        <f>VLOOKUP($B276,'2019 Ventilation List SORT'!$A$6:$I$102,8)</f>
        <v>Exh. Note B</v>
      </c>
      <c r="J276" s="103" t="str">
        <f>VLOOKUP($B276,'2019 Ventilation List SORT'!$A$6:$I$102,9)</f>
        <v>No</v>
      </c>
      <c r="K276" s="182">
        <f>INDEX('For CSV - 2019 SpcFuncData'!$D$5:$D$88,MATCH($A276,'For CSV - 2019 SpcFuncData'!$B$5:$B$88,0))*0.5</f>
        <v>25</v>
      </c>
      <c r="L276" s="182">
        <f>INDEX('For CSV - 2019 VentSpcFuncData'!$K$6:$K$101,MATCH($B276,'For CSV - 2019 VentSpcFuncData'!$B$6:$B$101,0))</f>
        <v>0</v>
      </c>
      <c r="M276" s="182">
        <f t="shared" si="30"/>
        <v>25</v>
      </c>
      <c r="N276" s="182">
        <f>INDEX('For CSV - 2019 VentSpcFuncData'!$J$6:$J$101,MATCH($B276,'For CSV - 2019 VentSpcFuncData'!$B$6:$B$101,0))</f>
        <v>0</v>
      </c>
      <c r="O276" s="182">
        <f t="shared" si="31"/>
        <v>0</v>
      </c>
      <c r="P276" s="184">
        <f t="shared" si="29"/>
        <v>0</v>
      </c>
      <c r="Q276" s="46" t="str">
        <f t="shared" si="33"/>
        <v>Sports Arena - Playing Area (&lt; 2,000 Spectators),Exhaust - Arenas</v>
      </c>
      <c r="R276" s="46">
        <f>INDEX('For CSV - 2019 SpcFuncData'!$AL$5:$AL$89,MATCH($A276,'For CSV - 2019 SpcFuncData'!$B$5:$B$89,0))</f>
        <v>254</v>
      </c>
      <c r="S276" s="46">
        <f>INDEX('For CSV - 2019 VentSpcFuncData'!$L$6:$L$101,MATCH($B276,'For CSV - 2019 VentSpcFuncData'!$B$6:$B$101,0))</f>
        <v>25</v>
      </c>
      <c r="T276" s="46">
        <f>MATCH($A276,'For CSV - 2019 SpcFuncData'!$B$5:$B$88,0)</f>
        <v>61</v>
      </c>
      <c r="V276" t="str">
        <f t="shared" si="32"/>
        <v>2,              25,     "Exhaust - Arenas"</v>
      </c>
    </row>
    <row r="277" spans="1:22" x14ac:dyDescent="0.2">
      <c r="A277" s="63" t="s">
        <v>913</v>
      </c>
      <c r="B277" s="59" t="s">
        <v>852</v>
      </c>
      <c r="C277" s="62">
        <f>VLOOKUP($B277,'2019 Ventilation List SORT'!$A$6:$I$102,2)</f>
        <v>0.5</v>
      </c>
      <c r="D277" s="62">
        <f>VLOOKUP($B277,'2019 Ventilation List SORT'!$A$6:$I$102,3)</f>
        <v>0.15</v>
      </c>
      <c r="E277" s="67">
        <f>VLOOKUP($B277,'2019 Ventilation List SORT'!$A$6:$I$102,4)</f>
        <v>0</v>
      </c>
      <c r="F277" s="67">
        <f>VLOOKUP($B277,'2019 Ventilation List SORT'!$A$6:$I$102,5)</f>
        <v>0</v>
      </c>
      <c r="G277" s="62">
        <f>VLOOKUP($B277,'2019 Ventilation List SORT'!$A$6:$I$102,6)</f>
        <v>0</v>
      </c>
      <c r="H277" s="67">
        <f>VLOOKUP($B277,'2019 Ventilation List SORT'!$A$6:$I$102,7)</f>
        <v>2</v>
      </c>
      <c r="I277" s="62" t="str">
        <f>VLOOKUP($B277,'2019 Ventilation List SORT'!$A$6:$I$102,8)</f>
        <v>E</v>
      </c>
      <c r="J277" s="103" t="str">
        <f>VLOOKUP($B277,'2019 Ventilation List SORT'!$A$6:$I$102,9)</f>
        <v>No</v>
      </c>
      <c r="K277" s="182">
        <f>INDEX('For CSV - 2019 SpcFuncData'!$D$5:$D$88,MATCH($A277,'For CSV - 2019 SpcFuncData'!$B$5:$B$88,0))*0.5</f>
        <v>25</v>
      </c>
      <c r="L277" s="182">
        <f>INDEX('For CSV - 2019 VentSpcFuncData'!$K$6:$K$101,MATCH($B277,'For CSV - 2019 VentSpcFuncData'!$B$6:$B$101,0))</f>
        <v>33.333333333333336</v>
      </c>
      <c r="M277" s="182">
        <f t="shared" si="30"/>
        <v>33.333333333333336</v>
      </c>
      <c r="N277" s="182">
        <f>INDEX('For CSV - 2019 VentSpcFuncData'!$J$6:$J$101,MATCH($B277,'For CSV - 2019 VentSpcFuncData'!$B$6:$B$101,0))</f>
        <v>15</v>
      </c>
      <c r="O277" s="182">
        <f t="shared" si="31"/>
        <v>15</v>
      </c>
      <c r="P277" s="184">
        <f t="shared" si="29"/>
        <v>0.375</v>
      </c>
      <c r="Q277" s="46" t="str">
        <f t="shared" si="33"/>
        <v>Sports Arena - Playing Area (&lt; 2,000 Spectators),Sports/Entertainment - Gym, sports arena (play area)</v>
      </c>
      <c r="R277" s="46">
        <f>INDEX('For CSV - 2019 SpcFuncData'!$AL$5:$AL$89,MATCH($A277,'For CSV - 2019 SpcFuncData'!$B$5:$B$89,0))</f>
        <v>254</v>
      </c>
      <c r="S277" s="46">
        <f>INDEX('For CSV - 2019 VentSpcFuncData'!$L$6:$L$101,MATCH($B277,'For CSV - 2019 VentSpcFuncData'!$B$6:$B$101,0))</f>
        <v>89</v>
      </c>
      <c r="T277" s="46">
        <f>MATCH($A277,'For CSV - 2019 SpcFuncData'!$B$5:$B$88,0)</f>
        <v>61</v>
      </c>
      <c r="V277" t="str">
        <f t="shared" si="32"/>
        <v>2,              89,     "Sports/Entertainment - Gym, sports arena (play area)"</v>
      </c>
    </row>
    <row r="278" spans="1:22" x14ac:dyDescent="0.2">
      <c r="A278" s="63" t="s">
        <v>913</v>
      </c>
      <c r="B278" s="59" t="s">
        <v>857</v>
      </c>
      <c r="C278" s="62">
        <f>VLOOKUP($B278,'2019 Ventilation List SORT'!$A$6:$I$102,2)</f>
        <v>0.5</v>
      </c>
      <c r="D278" s="62">
        <f>VLOOKUP($B278,'2019 Ventilation List SORT'!$A$6:$I$102,3)</f>
        <v>0.15</v>
      </c>
      <c r="E278" s="67">
        <f>VLOOKUP($B278,'2019 Ventilation List SORT'!$A$6:$I$102,4)</f>
        <v>0</v>
      </c>
      <c r="F278" s="67">
        <f>VLOOKUP($B278,'2019 Ventilation List SORT'!$A$6:$I$102,5)</f>
        <v>0</v>
      </c>
      <c r="G278" s="62">
        <f>VLOOKUP($B278,'2019 Ventilation List SORT'!$A$6:$I$102,6)</f>
        <v>0</v>
      </c>
      <c r="H278" s="67">
        <f>VLOOKUP($B278,'2019 Ventilation List SORT'!$A$6:$I$102,7)</f>
        <v>2</v>
      </c>
      <c r="I278" s="62" t="str">
        <f>VLOOKUP($B278,'2019 Ventilation List SORT'!$A$6:$I$102,8)</f>
        <v>C</v>
      </c>
      <c r="J278" s="103" t="str">
        <f>VLOOKUP($B278,'2019 Ventilation List SORT'!$A$6:$I$102,9)</f>
        <v>No</v>
      </c>
      <c r="K278" s="182">
        <f>INDEX('For CSV - 2019 SpcFuncData'!$D$5:$D$88,MATCH($A278,'For CSV - 2019 SpcFuncData'!$B$5:$B$88,0))*0.5</f>
        <v>25</v>
      </c>
      <c r="L278" s="182">
        <f>INDEX('For CSV - 2019 VentSpcFuncData'!$K$6:$K$101,MATCH($B278,'For CSV - 2019 VentSpcFuncData'!$B$6:$B$101,0))</f>
        <v>33.333333333333336</v>
      </c>
      <c r="M278" s="182">
        <f t="shared" si="30"/>
        <v>33.333333333333336</v>
      </c>
      <c r="N278" s="182">
        <f>INDEX('For CSV - 2019 VentSpcFuncData'!$J$6:$J$101,MATCH($B278,'For CSV - 2019 VentSpcFuncData'!$B$6:$B$101,0))</f>
        <v>15</v>
      </c>
      <c r="O278" s="182">
        <f t="shared" si="31"/>
        <v>15</v>
      </c>
      <c r="P278" s="184">
        <f t="shared" si="29"/>
        <v>0.375</v>
      </c>
      <c r="Q278" s="46" t="str">
        <f t="shared" si="33"/>
        <v>Sports Arena - Playing Area (&lt; 2,000 Spectators),Sports/Entertainment - Swimming (deck)</v>
      </c>
      <c r="R278" s="46">
        <f>INDEX('For CSV - 2019 SpcFuncData'!$AL$5:$AL$89,MATCH($A278,'For CSV - 2019 SpcFuncData'!$B$5:$B$89,0))</f>
        <v>254</v>
      </c>
      <c r="S278" s="46">
        <f>INDEX('For CSV - 2019 VentSpcFuncData'!$L$6:$L$101,MATCH($B278,'For CSV - 2019 VentSpcFuncData'!$B$6:$B$101,0))</f>
        <v>94</v>
      </c>
      <c r="T278" s="46">
        <f>MATCH($A278,'For CSV - 2019 SpcFuncData'!$B$5:$B$88,0)</f>
        <v>61</v>
      </c>
      <c r="V278" t="str">
        <f t="shared" si="32"/>
        <v>2,              94,     "Sports/Entertainment - Swimming (deck)"</v>
      </c>
    </row>
    <row r="279" spans="1:22" x14ac:dyDescent="0.2">
      <c r="A279" s="63" t="s">
        <v>913</v>
      </c>
      <c r="B279" s="59" t="s">
        <v>858</v>
      </c>
      <c r="C279" s="62">
        <f>VLOOKUP($B279,'2019 Ventilation List SORT'!$A$6:$I$102,2)</f>
        <v>0</v>
      </c>
      <c r="D279" s="62">
        <f>VLOOKUP($B279,'2019 Ventilation List SORT'!$A$6:$I$102,3)</f>
        <v>0</v>
      </c>
      <c r="E279" s="67">
        <f>VLOOKUP($B279,'2019 Ventilation List SORT'!$A$6:$I$102,4)</f>
        <v>0</v>
      </c>
      <c r="F279" s="67">
        <f>VLOOKUP($B279,'2019 Ventilation List SORT'!$A$6:$I$102,5)</f>
        <v>0</v>
      </c>
      <c r="G279" s="62">
        <f>VLOOKUP($B279,'2019 Ventilation List SORT'!$A$6:$I$102,6)</f>
        <v>0</v>
      </c>
      <c r="H279" s="67">
        <f>VLOOKUP($B279,'2019 Ventilation List SORT'!$A$6:$I$102,7)</f>
        <v>0</v>
      </c>
      <c r="I279" s="62">
        <f>VLOOKUP($B279,'2019 Ventilation List SORT'!$A$6:$I$102,8)</f>
        <v>0</v>
      </c>
      <c r="J279" s="103" t="str">
        <f>VLOOKUP($B279,'2019 Ventilation List SORT'!$A$6:$I$102,9)</f>
        <v>No</v>
      </c>
      <c r="K279" s="182">
        <f>INDEX('For CSV - 2019 SpcFuncData'!$D$5:$D$88,MATCH($A279,'For CSV - 2019 SpcFuncData'!$B$5:$B$88,0))*0.5</f>
        <v>25</v>
      </c>
      <c r="L279" s="182">
        <f>INDEX('For CSV - 2019 VentSpcFuncData'!$K$6:$K$101,MATCH($B279,'For CSV - 2019 VentSpcFuncData'!$B$6:$B$101,0))</f>
        <v>0</v>
      </c>
      <c r="M279" s="182">
        <f t="shared" si="30"/>
        <v>25</v>
      </c>
      <c r="N279" s="182">
        <f>INDEX('For CSV - 2019 VentSpcFuncData'!$J$6:$J$101,MATCH($B279,'For CSV - 2019 VentSpcFuncData'!$B$6:$B$101,0))</f>
        <v>15</v>
      </c>
      <c r="O279" s="182">
        <f t="shared" si="31"/>
        <v>15</v>
      </c>
      <c r="P279" s="184">
        <f t="shared" si="29"/>
        <v>0.375</v>
      </c>
      <c r="Q279" s="46" t="str">
        <f t="shared" si="33"/>
        <v>Sports Arena - Playing Area (&lt; 2,000 Spectators),Sports/Entertainment - Swimming (pool)</v>
      </c>
      <c r="R279" s="46">
        <f>INDEX('For CSV - 2019 SpcFuncData'!$AL$5:$AL$89,MATCH($A279,'For CSV - 2019 SpcFuncData'!$B$5:$B$89,0))</f>
        <v>254</v>
      </c>
      <c r="S279" s="46">
        <f>INDEX('For CSV - 2019 VentSpcFuncData'!$L$6:$L$101,MATCH($B279,'For CSV - 2019 VentSpcFuncData'!$B$6:$B$101,0))</f>
        <v>95</v>
      </c>
      <c r="T279" s="46">
        <f>MATCH($A279,'For CSV - 2019 SpcFuncData'!$B$5:$B$88,0)</f>
        <v>61</v>
      </c>
      <c r="V279" t="str">
        <f t="shared" si="32"/>
        <v>2,              95,     "Sports/Entertainment - Swimming (pool)"</v>
      </c>
    </row>
    <row r="280" spans="1:22" x14ac:dyDescent="0.2">
      <c r="A280" s="63" t="s">
        <v>914</v>
      </c>
      <c r="B280" s="126" t="s">
        <v>852</v>
      </c>
      <c r="C280" s="62">
        <f>VLOOKUP($B280,'2019 Ventilation List SORT'!$A$6:$I$102,2)</f>
        <v>0.5</v>
      </c>
      <c r="D280" s="62">
        <f>VLOOKUP($B280,'2019 Ventilation List SORT'!$A$6:$I$102,3)</f>
        <v>0.15</v>
      </c>
      <c r="E280" s="67">
        <f>VLOOKUP($B280,'2019 Ventilation List SORT'!$A$6:$I$102,4)</f>
        <v>0</v>
      </c>
      <c r="F280" s="67">
        <f>VLOOKUP($B280,'2019 Ventilation List SORT'!$A$6:$I$102,5)</f>
        <v>0</v>
      </c>
      <c r="G280" s="62">
        <f>VLOOKUP($B280,'2019 Ventilation List SORT'!$A$6:$I$102,6)</f>
        <v>0</v>
      </c>
      <c r="H280" s="67">
        <f>VLOOKUP($B280,'2019 Ventilation List SORT'!$A$6:$I$102,7)</f>
        <v>2</v>
      </c>
      <c r="I280" s="62" t="str">
        <f>VLOOKUP($B280,'2019 Ventilation List SORT'!$A$6:$I$102,8)</f>
        <v>E</v>
      </c>
      <c r="J280" s="103" t="str">
        <f>VLOOKUP($B280,'2019 Ventilation List SORT'!$A$6:$I$102,9)</f>
        <v>No</v>
      </c>
      <c r="K280" s="182">
        <f>INDEX('For CSV - 2019 SpcFuncData'!$D$5:$D$88,MATCH($A280,'For CSV - 2019 SpcFuncData'!$B$5:$B$88,0))*0.5</f>
        <v>10</v>
      </c>
      <c r="L280" s="182">
        <f>INDEX('For CSV - 2019 VentSpcFuncData'!$K$6:$K$101,MATCH($B280,'For CSV - 2019 VentSpcFuncData'!$B$6:$B$101,0))</f>
        <v>33.333333333333336</v>
      </c>
      <c r="M280" s="182">
        <f t="shared" si="30"/>
        <v>33.333333333333336</v>
      </c>
      <c r="N280" s="182">
        <f>INDEX('For CSV - 2019 VentSpcFuncData'!$J$6:$J$101,MATCH($B280,'For CSV - 2019 VentSpcFuncData'!$B$6:$B$101,0))</f>
        <v>15</v>
      </c>
      <c r="O280" s="182">
        <f t="shared" si="31"/>
        <v>15</v>
      </c>
      <c r="P280" s="184">
        <f t="shared" si="29"/>
        <v>0.15</v>
      </c>
      <c r="Q280" s="46" t="str">
        <f t="shared" si="33"/>
        <v>Sports Arena - Playing Area (Recreational),Sports/Entertainment - Gym, sports arena (play area)</v>
      </c>
      <c r="R280" s="46">
        <f>INDEX('For CSV - 2019 SpcFuncData'!$AL$5:$AL$89,MATCH($A280,'For CSV - 2019 SpcFuncData'!$B$5:$B$89,0))</f>
        <v>255</v>
      </c>
      <c r="S280" s="46">
        <f>INDEX('For CSV - 2019 VentSpcFuncData'!$L$6:$L$101,MATCH($B280,'For CSV - 2019 VentSpcFuncData'!$B$6:$B$101,0))</f>
        <v>89</v>
      </c>
      <c r="T280" s="46">
        <f>MATCH($A280,'For CSV - 2019 SpcFuncData'!$B$5:$B$88,0)</f>
        <v>62</v>
      </c>
      <c r="V280" t="str">
        <f t="shared" si="32"/>
        <v>1, Spc:SpcFunc,        255,  89  ;  Sports Arena - Playing Area (Recreational)</v>
      </c>
    </row>
    <row r="281" spans="1:22" x14ac:dyDescent="0.2">
      <c r="A281" s="63" t="s">
        <v>914</v>
      </c>
      <c r="B281" s="59" t="s">
        <v>852</v>
      </c>
      <c r="C281" s="62">
        <f>VLOOKUP($B281,'2019 Ventilation List SORT'!$A$6:$I$102,2)</f>
        <v>0.5</v>
      </c>
      <c r="D281" s="62">
        <f>VLOOKUP($B281,'2019 Ventilation List SORT'!$A$6:$I$102,3)</f>
        <v>0.15</v>
      </c>
      <c r="E281" s="67">
        <f>VLOOKUP($B281,'2019 Ventilation List SORT'!$A$6:$I$102,4)</f>
        <v>0</v>
      </c>
      <c r="F281" s="67">
        <f>VLOOKUP($B281,'2019 Ventilation List SORT'!$A$6:$I$102,5)</f>
        <v>0</v>
      </c>
      <c r="G281" s="62">
        <f>VLOOKUP($B281,'2019 Ventilation List SORT'!$A$6:$I$102,6)</f>
        <v>0</v>
      </c>
      <c r="H281" s="67">
        <f>VLOOKUP($B281,'2019 Ventilation List SORT'!$A$6:$I$102,7)</f>
        <v>2</v>
      </c>
      <c r="I281" s="62" t="str">
        <f>VLOOKUP($B281,'2019 Ventilation List SORT'!$A$6:$I$102,8)</f>
        <v>E</v>
      </c>
      <c r="J281" s="103" t="str">
        <f>VLOOKUP($B281,'2019 Ventilation List SORT'!$A$6:$I$102,9)</f>
        <v>No</v>
      </c>
      <c r="K281" s="182">
        <f>INDEX('For CSV - 2019 SpcFuncData'!$D$5:$D$88,MATCH($A281,'For CSV - 2019 SpcFuncData'!$B$5:$B$88,0))*0.5</f>
        <v>10</v>
      </c>
      <c r="L281" s="182">
        <f>INDEX('For CSV - 2019 VentSpcFuncData'!$K$6:$K$101,MATCH($B281,'For CSV - 2019 VentSpcFuncData'!$B$6:$B$101,0))</f>
        <v>33.333333333333336</v>
      </c>
      <c r="M281" s="182">
        <f t="shared" si="30"/>
        <v>33.333333333333336</v>
      </c>
      <c r="N281" s="182">
        <f>INDEX('For CSV - 2019 VentSpcFuncData'!$J$6:$J$101,MATCH($B281,'For CSV - 2019 VentSpcFuncData'!$B$6:$B$101,0))</f>
        <v>15</v>
      </c>
      <c r="O281" s="182">
        <f t="shared" si="31"/>
        <v>15</v>
      </c>
      <c r="P281" s="184">
        <f t="shared" si="29"/>
        <v>0.15</v>
      </c>
      <c r="Q281" s="46" t="str">
        <f t="shared" si="33"/>
        <v>Sports Arena - Playing Area (Recreational),Sports/Entertainment - Gym, sports arena (play area)</v>
      </c>
      <c r="R281" s="46">
        <f>INDEX('For CSV - 2019 SpcFuncData'!$AL$5:$AL$89,MATCH($A281,'For CSV - 2019 SpcFuncData'!$B$5:$B$89,0))</f>
        <v>255</v>
      </c>
      <c r="S281" s="46">
        <f>INDEX('For CSV - 2019 VentSpcFuncData'!$L$6:$L$101,MATCH($B281,'For CSV - 2019 VentSpcFuncData'!$B$6:$B$101,0))</f>
        <v>89</v>
      </c>
      <c r="T281" s="46">
        <f>MATCH($A281,'For CSV - 2019 SpcFuncData'!$B$5:$B$88,0)</f>
        <v>62</v>
      </c>
      <c r="V281" t="str">
        <f t="shared" si="32"/>
        <v>2,              89,     "Sports/Entertainment - Gym, sports arena (play area)"</v>
      </c>
    </row>
    <row r="282" spans="1:22" x14ac:dyDescent="0.2">
      <c r="A282" s="63" t="s">
        <v>914</v>
      </c>
      <c r="B282" s="59" t="s">
        <v>853</v>
      </c>
      <c r="C282" s="62">
        <f>VLOOKUP($B282,'2019 Ventilation List SORT'!$A$6:$I$102,2)</f>
        <v>0.15</v>
      </c>
      <c r="D282" s="62">
        <f>VLOOKUP($B282,'2019 Ventilation List SORT'!$A$6:$I$102,3)</f>
        <v>0.15</v>
      </c>
      <c r="E282" s="67">
        <f>VLOOKUP($B282,'2019 Ventilation List SORT'!$A$6:$I$102,4)</f>
        <v>0</v>
      </c>
      <c r="F282" s="67">
        <f>VLOOKUP($B282,'2019 Ventilation List SORT'!$A$6:$I$102,5)</f>
        <v>0</v>
      </c>
      <c r="G282" s="62">
        <f>VLOOKUP($B282,'2019 Ventilation List SORT'!$A$6:$I$102,6)</f>
        <v>0</v>
      </c>
      <c r="H282" s="67">
        <f>VLOOKUP($B282,'2019 Ventilation List SORT'!$A$6:$I$102,7)</f>
        <v>2</v>
      </c>
      <c r="I282" s="62" t="str">
        <f>VLOOKUP($B282,'2019 Ventilation List SORT'!$A$6:$I$102,8)</f>
        <v/>
      </c>
      <c r="J282" s="103" t="str">
        <f>VLOOKUP($B282,'2019 Ventilation List SORT'!$A$6:$I$102,9)</f>
        <v>No</v>
      </c>
      <c r="K282" s="182">
        <f>INDEX('For CSV - 2019 SpcFuncData'!$D$5:$D$88,MATCH($A282,'For CSV - 2019 SpcFuncData'!$B$5:$B$88,0))*0.5</f>
        <v>10</v>
      </c>
      <c r="L282" s="182">
        <f>INDEX('For CSV - 2019 VentSpcFuncData'!$K$6:$K$101,MATCH($B282,'For CSV - 2019 VentSpcFuncData'!$B$6:$B$101,0))</f>
        <v>0</v>
      </c>
      <c r="M282" s="182">
        <f t="shared" si="30"/>
        <v>10</v>
      </c>
      <c r="N282" s="182">
        <f>INDEX('For CSV - 2019 VentSpcFuncData'!$J$6:$J$101,MATCH($B282,'For CSV - 2019 VentSpcFuncData'!$B$6:$B$101,0))</f>
        <v>15</v>
      </c>
      <c r="O282" s="182">
        <f t="shared" si="31"/>
        <v>15</v>
      </c>
      <c r="P282" s="184">
        <f t="shared" si="29"/>
        <v>0.15</v>
      </c>
      <c r="Q282" s="46" t="str">
        <f t="shared" si="33"/>
        <v>Sports Arena - Playing Area (Recreational),Sports/Entertainment - Health club/aerobics room</v>
      </c>
      <c r="R282" s="46">
        <f>INDEX('For CSV - 2019 SpcFuncData'!$AL$5:$AL$89,MATCH($A282,'For CSV - 2019 SpcFuncData'!$B$5:$B$89,0))</f>
        <v>255</v>
      </c>
      <c r="S282" s="46">
        <f>INDEX('For CSV - 2019 VentSpcFuncData'!$L$6:$L$101,MATCH($B282,'For CSV - 2019 VentSpcFuncData'!$B$6:$B$101,0))</f>
        <v>90</v>
      </c>
      <c r="T282" s="46">
        <f>MATCH($A282,'For CSV - 2019 SpcFuncData'!$B$5:$B$88,0)</f>
        <v>62</v>
      </c>
      <c r="V282" t="str">
        <f t="shared" si="32"/>
        <v>2,              90,     "Sports/Entertainment - Health club/aerobics room"</v>
      </c>
    </row>
    <row r="283" spans="1:22" x14ac:dyDescent="0.2">
      <c r="A283" s="63" t="s">
        <v>914</v>
      </c>
      <c r="B283" s="59" t="s">
        <v>854</v>
      </c>
      <c r="C283" s="62">
        <f>VLOOKUP($B283,'2019 Ventilation List SORT'!$A$6:$I$102,2)</f>
        <v>0.15</v>
      </c>
      <c r="D283" s="62">
        <f>VLOOKUP($B283,'2019 Ventilation List SORT'!$A$6:$I$102,3)</f>
        <v>0.15</v>
      </c>
      <c r="E283" s="67">
        <f>VLOOKUP($B283,'2019 Ventilation List SORT'!$A$6:$I$102,4)</f>
        <v>0</v>
      </c>
      <c r="F283" s="67">
        <f>VLOOKUP($B283,'2019 Ventilation List SORT'!$A$6:$I$102,5)</f>
        <v>0</v>
      </c>
      <c r="G283" s="62">
        <f>VLOOKUP($B283,'2019 Ventilation List SORT'!$A$6:$I$102,6)</f>
        <v>0</v>
      </c>
      <c r="H283" s="67">
        <f>VLOOKUP($B283,'2019 Ventilation List SORT'!$A$6:$I$102,7)</f>
        <v>2</v>
      </c>
      <c r="I283" s="62" t="str">
        <f>VLOOKUP($B283,'2019 Ventilation List SORT'!$A$6:$I$102,8)</f>
        <v/>
      </c>
      <c r="J283" s="103" t="str">
        <f>VLOOKUP($B283,'2019 Ventilation List SORT'!$A$6:$I$102,9)</f>
        <v>No</v>
      </c>
      <c r="K283" s="182">
        <f>INDEX('For CSV - 2019 SpcFuncData'!$D$5:$D$88,MATCH($A283,'For CSV - 2019 SpcFuncData'!$B$5:$B$88,0))*0.5</f>
        <v>10</v>
      </c>
      <c r="L283" s="182">
        <f>INDEX('For CSV - 2019 VentSpcFuncData'!$K$6:$K$101,MATCH($B283,'For CSV - 2019 VentSpcFuncData'!$B$6:$B$101,0))</f>
        <v>0</v>
      </c>
      <c r="M283" s="182">
        <f t="shared" si="30"/>
        <v>10</v>
      </c>
      <c r="N283" s="182">
        <f>INDEX('For CSV - 2019 VentSpcFuncData'!$J$6:$J$101,MATCH($B283,'For CSV - 2019 VentSpcFuncData'!$B$6:$B$101,0))</f>
        <v>15</v>
      </c>
      <c r="O283" s="182">
        <f t="shared" si="31"/>
        <v>15</v>
      </c>
      <c r="P283" s="184">
        <f t="shared" si="29"/>
        <v>0.15</v>
      </c>
      <c r="Q283" s="46" t="str">
        <f t="shared" si="33"/>
        <v>Sports Arena - Playing Area (Recreational),Sports/Entertainment - Health club/weight rooms</v>
      </c>
      <c r="R283" s="46">
        <f>INDEX('For CSV - 2019 SpcFuncData'!$AL$5:$AL$89,MATCH($A283,'For CSV - 2019 SpcFuncData'!$B$5:$B$89,0))</f>
        <v>255</v>
      </c>
      <c r="S283" s="46">
        <f>INDEX('For CSV - 2019 VentSpcFuncData'!$L$6:$L$101,MATCH($B283,'For CSV - 2019 VentSpcFuncData'!$B$6:$B$101,0))</f>
        <v>91</v>
      </c>
      <c r="T283" s="46">
        <f>MATCH($A283,'For CSV - 2019 SpcFuncData'!$B$5:$B$88,0)</f>
        <v>62</v>
      </c>
      <c r="V283" t="str">
        <f t="shared" si="32"/>
        <v>2,              91,     "Sports/Entertainment - Health club/weight rooms"</v>
      </c>
    </row>
    <row r="284" spans="1:22" x14ac:dyDescent="0.2">
      <c r="A284" s="63" t="s">
        <v>914</v>
      </c>
      <c r="B284" s="59" t="s">
        <v>857</v>
      </c>
      <c r="C284" s="62">
        <f>VLOOKUP($B284,'2019 Ventilation List SORT'!$A$6:$I$102,2)</f>
        <v>0.5</v>
      </c>
      <c r="D284" s="62">
        <f>VLOOKUP($B284,'2019 Ventilation List SORT'!$A$6:$I$102,3)</f>
        <v>0.15</v>
      </c>
      <c r="E284" s="67">
        <f>VLOOKUP($B284,'2019 Ventilation List SORT'!$A$6:$I$102,4)</f>
        <v>0</v>
      </c>
      <c r="F284" s="67">
        <f>VLOOKUP($B284,'2019 Ventilation List SORT'!$A$6:$I$102,5)</f>
        <v>0</v>
      </c>
      <c r="G284" s="62">
        <f>VLOOKUP($B284,'2019 Ventilation List SORT'!$A$6:$I$102,6)</f>
        <v>0</v>
      </c>
      <c r="H284" s="67">
        <f>VLOOKUP($B284,'2019 Ventilation List SORT'!$A$6:$I$102,7)</f>
        <v>2</v>
      </c>
      <c r="I284" s="62" t="str">
        <f>VLOOKUP($B284,'2019 Ventilation List SORT'!$A$6:$I$102,8)</f>
        <v>C</v>
      </c>
      <c r="J284" s="103" t="str">
        <f>VLOOKUP($B284,'2019 Ventilation List SORT'!$A$6:$I$102,9)</f>
        <v>No</v>
      </c>
      <c r="K284" s="182">
        <f>INDEX('For CSV - 2019 SpcFuncData'!$D$5:$D$88,MATCH($A284,'For CSV - 2019 SpcFuncData'!$B$5:$B$88,0))*0.5</f>
        <v>10</v>
      </c>
      <c r="L284" s="182">
        <f>INDEX('For CSV - 2019 VentSpcFuncData'!$K$6:$K$101,MATCH($B284,'For CSV - 2019 VentSpcFuncData'!$B$6:$B$101,0))</f>
        <v>33.333333333333336</v>
      </c>
      <c r="M284" s="182">
        <f t="shared" si="30"/>
        <v>33.333333333333336</v>
      </c>
      <c r="N284" s="182">
        <f>INDEX('For CSV - 2019 VentSpcFuncData'!$J$6:$J$101,MATCH($B284,'For CSV - 2019 VentSpcFuncData'!$B$6:$B$101,0))</f>
        <v>15</v>
      </c>
      <c r="O284" s="182">
        <f t="shared" si="31"/>
        <v>15</v>
      </c>
      <c r="P284" s="184">
        <f t="shared" si="29"/>
        <v>0.15</v>
      </c>
      <c r="Q284" s="46" t="str">
        <f t="shared" si="33"/>
        <v>Sports Arena - Playing Area (Recreational),Sports/Entertainment - Swimming (deck)</v>
      </c>
      <c r="R284" s="46">
        <f>INDEX('For CSV - 2019 SpcFuncData'!$AL$5:$AL$89,MATCH($A284,'For CSV - 2019 SpcFuncData'!$B$5:$B$89,0))</f>
        <v>255</v>
      </c>
      <c r="S284" s="46">
        <f>INDEX('For CSV - 2019 VentSpcFuncData'!$L$6:$L$101,MATCH($B284,'For CSV - 2019 VentSpcFuncData'!$B$6:$B$101,0))</f>
        <v>94</v>
      </c>
      <c r="T284" s="46">
        <f>MATCH($A284,'For CSV - 2019 SpcFuncData'!$B$5:$B$88,0)</f>
        <v>62</v>
      </c>
      <c r="V284" t="str">
        <f t="shared" si="32"/>
        <v>2,              94,     "Sports/Entertainment - Swimming (deck)"</v>
      </c>
    </row>
    <row r="285" spans="1:22" x14ac:dyDescent="0.2">
      <c r="A285" s="63" t="s">
        <v>914</v>
      </c>
      <c r="B285" s="59" t="s">
        <v>858</v>
      </c>
      <c r="C285" s="62">
        <f>VLOOKUP($B285,'2019 Ventilation List SORT'!$A$6:$I$102,2)</f>
        <v>0</v>
      </c>
      <c r="D285" s="62">
        <f>VLOOKUP($B285,'2019 Ventilation List SORT'!$A$6:$I$102,3)</f>
        <v>0</v>
      </c>
      <c r="E285" s="67">
        <f>VLOOKUP($B285,'2019 Ventilation List SORT'!$A$6:$I$102,4)</f>
        <v>0</v>
      </c>
      <c r="F285" s="67">
        <f>VLOOKUP($B285,'2019 Ventilation List SORT'!$A$6:$I$102,5)</f>
        <v>0</v>
      </c>
      <c r="G285" s="62">
        <f>VLOOKUP($B285,'2019 Ventilation List SORT'!$A$6:$I$102,6)</f>
        <v>0</v>
      </c>
      <c r="H285" s="67">
        <f>VLOOKUP($B285,'2019 Ventilation List SORT'!$A$6:$I$102,7)</f>
        <v>0</v>
      </c>
      <c r="I285" s="62">
        <f>VLOOKUP($B285,'2019 Ventilation List SORT'!$A$6:$I$102,8)</f>
        <v>0</v>
      </c>
      <c r="J285" s="103" t="str">
        <f>VLOOKUP($B285,'2019 Ventilation List SORT'!$A$6:$I$102,9)</f>
        <v>No</v>
      </c>
      <c r="K285" s="182">
        <f>INDEX('For CSV - 2019 SpcFuncData'!$D$5:$D$88,MATCH($A285,'For CSV - 2019 SpcFuncData'!$B$5:$B$88,0))*0.5</f>
        <v>10</v>
      </c>
      <c r="L285" s="182">
        <f>INDEX('For CSV - 2019 VentSpcFuncData'!$K$6:$K$101,MATCH($B285,'For CSV - 2019 VentSpcFuncData'!$B$6:$B$101,0))</f>
        <v>0</v>
      </c>
      <c r="M285" s="182">
        <f t="shared" si="30"/>
        <v>10</v>
      </c>
      <c r="N285" s="182">
        <f>INDEX('For CSV - 2019 VentSpcFuncData'!$J$6:$J$101,MATCH($B285,'For CSV - 2019 VentSpcFuncData'!$B$6:$B$101,0))</f>
        <v>15</v>
      </c>
      <c r="O285" s="182">
        <f t="shared" si="31"/>
        <v>15</v>
      </c>
      <c r="P285" s="184">
        <f t="shared" si="29"/>
        <v>0.15</v>
      </c>
      <c r="Q285" s="46" t="str">
        <f t="shared" si="33"/>
        <v>Sports Arena - Playing Area (Recreational),Sports/Entertainment - Swimming (pool)</v>
      </c>
      <c r="R285" s="46">
        <f>INDEX('For CSV - 2019 SpcFuncData'!$AL$5:$AL$89,MATCH($A285,'For CSV - 2019 SpcFuncData'!$B$5:$B$89,0))</f>
        <v>255</v>
      </c>
      <c r="S285" s="46">
        <f>INDEX('For CSV - 2019 VentSpcFuncData'!$L$6:$L$101,MATCH($B285,'For CSV - 2019 VentSpcFuncData'!$B$6:$B$101,0))</f>
        <v>95</v>
      </c>
      <c r="T285" s="46">
        <f>MATCH($A285,'For CSV - 2019 SpcFuncData'!$B$5:$B$88,0)</f>
        <v>62</v>
      </c>
      <c r="V285" t="str">
        <f t="shared" si="32"/>
        <v>2,              95,     "Sports/Entertainment - Swimming (pool)"</v>
      </c>
    </row>
    <row r="286" spans="1:22" x14ac:dyDescent="0.2">
      <c r="A286" s="46" t="s">
        <v>607</v>
      </c>
      <c r="B286" s="126" t="s">
        <v>774</v>
      </c>
      <c r="C286" s="62">
        <f>VLOOKUP($B286,'2019 Ventilation List SORT'!$A$6:$I$102,2)</f>
        <v>0.15</v>
      </c>
      <c r="D286" s="62">
        <f>VLOOKUP($B286,'2019 Ventilation List SORT'!$A$6:$I$102,3)</f>
        <v>0.15</v>
      </c>
      <c r="E286" s="67">
        <f>VLOOKUP($B286,'2019 Ventilation List SORT'!$A$6:$I$102,4)</f>
        <v>0</v>
      </c>
      <c r="F286" s="67">
        <f>VLOOKUP($B286,'2019 Ventilation List SORT'!$A$6:$I$102,5)</f>
        <v>0</v>
      </c>
      <c r="G286" s="62">
        <f>VLOOKUP($B286,'2019 Ventilation List SORT'!$A$6:$I$102,6)</f>
        <v>0</v>
      </c>
      <c r="H286" s="67">
        <f>VLOOKUP($B286,'2019 Ventilation List SORT'!$A$6:$I$102,7)</f>
        <v>1</v>
      </c>
      <c r="I286" s="62" t="str">
        <f>VLOOKUP($B286,'2019 Ventilation List SORT'!$A$6:$I$102,8)</f>
        <v>F</v>
      </c>
      <c r="J286" s="103" t="str">
        <f>VLOOKUP($B286,'2019 Ventilation List SORT'!$A$6:$I$102,9)</f>
        <v>No</v>
      </c>
      <c r="K286" s="182">
        <f>INDEX('For CSV - 2019 SpcFuncData'!$D$5:$D$88,MATCH($A286,'For CSV - 2019 SpcFuncData'!$B$5:$B$88,0))*0.5</f>
        <v>5</v>
      </c>
      <c r="L286" s="182">
        <f>INDEX('For CSV - 2019 VentSpcFuncData'!$K$6:$K$101,MATCH($B286,'For CSV - 2019 VentSpcFuncData'!$B$6:$B$101,0))</f>
        <v>0</v>
      </c>
      <c r="M286" s="182">
        <f t="shared" si="30"/>
        <v>5</v>
      </c>
      <c r="N286" s="182">
        <f>INDEX('For CSV - 2019 VentSpcFuncData'!$J$6:$J$101,MATCH($B286,'For CSV - 2019 VentSpcFuncData'!$B$6:$B$101,0))</f>
        <v>15</v>
      </c>
      <c r="O286" s="182">
        <f t="shared" si="31"/>
        <v>15</v>
      </c>
      <c r="P286" s="184">
        <f t="shared" si="29"/>
        <v>7.4999999999999997E-2</v>
      </c>
      <c r="Q286" s="46" t="str">
        <f t="shared" si="33"/>
        <v>Stairwell,General - Corridors</v>
      </c>
      <c r="R286" s="46">
        <f>INDEX('For CSV - 2019 SpcFuncData'!$AL$5:$AL$89,MATCH($A286,'For CSV - 2019 SpcFuncData'!$B$5:$B$89,0))</f>
        <v>256</v>
      </c>
      <c r="S286" s="46">
        <f>INDEX('For CSV - 2019 VentSpcFuncData'!$L$6:$L$101,MATCH($B286,'For CSV - 2019 VentSpcFuncData'!$B$6:$B$101,0))</f>
        <v>49</v>
      </c>
      <c r="T286" s="46">
        <f>MATCH($A286,'For CSV - 2019 SpcFuncData'!$B$5:$B$88,0)</f>
        <v>63</v>
      </c>
      <c r="V286" t="str">
        <f t="shared" si="32"/>
        <v>1, Spc:SpcFunc,        256,  49  ;  Stairwell</v>
      </c>
    </row>
    <row r="287" spans="1:22" x14ac:dyDescent="0.2">
      <c r="A287" s="46" t="s">
        <v>607</v>
      </c>
      <c r="B287" s="59" t="s">
        <v>774</v>
      </c>
      <c r="C287" s="62">
        <f>VLOOKUP($B287,'2019 Ventilation List SORT'!$A$6:$I$102,2)</f>
        <v>0.15</v>
      </c>
      <c r="D287" s="62">
        <f>VLOOKUP($B287,'2019 Ventilation List SORT'!$A$6:$I$102,3)</f>
        <v>0.15</v>
      </c>
      <c r="E287" s="67">
        <f>VLOOKUP($B287,'2019 Ventilation List SORT'!$A$6:$I$102,4)</f>
        <v>0</v>
      </c>
      <c r="F287" s="67">
        <f>VLOOKUP($B287,'2019 Ventilation List SORT'!$A$6:$I$102,5)</f>
        <v>0</v>
      </c>
      <c r="G287" s="62">
        <f>VLOOKUP($B287,'2019 Ventilation List SORT'!$A$6:$I$102,6)</f>
        <v>0</v>
      </c>
      <c r="H287" s="67">
        <f>VLOOKUP($B287,'2019 Ventilation List SORT'!$A$6:$I$102,7)</f>
        <v>1</v>
      </c>
      <c r="I287" s="62" t="str">
        <f>VLOOKUP($B287,'2019 Ventilation List SORT'!$A$6:$I$102,8)</f>
        <v>F</v>
      </c>
      <c r="J287" s="103" t="str">
        <f>VLOOKUP($B287,'2019 Ventilation List SORT'!$A$6:$I$102,9)</f>
        <v>No</v>
      </c>
      <c r="K287" s="182">
        <f>INDEX('For CSV - 2019 SpcFuncData'!$D$5:$D$88,MATCH($A287,'For CSV - 2019 SpcFuncData'!$B$5:$B$88,0))*0.5</f>
        <v>5</v>
      </c>
      <c r="L287" s="182">
        <f>INDEX('For CSV - 2019 VentSpcFuncData'!$K$6:$K$101,MATCH($B287,'For CSV - 2019 VentSpcFuncData'!$B$6:$B$101,0))</f>
        <v>0</v>
      </c>
      <c r="M287" s="182">
        <f t="shared" si="30"/>
        <v>5</v>
      </c>
      <c r="N287" s="182">
        <f>INDEX('For CSV - 2019 VentSpcFuncData'!$J$6:$J$101,MATCH($B287,'For CSV - 2019 VentSpcFuncData'!$B$6:$B$101,0))</f>
        <v>15</v>
      </c>
      <c r="O287" s="182">
        <f t="shared" si="31"/>
        <v>15</v>
      </c>
      <c r="P287" s="184">
        <f t="shared" si="29"/>
        <v>7.4999999999999997E-2</v>
      </c>
      <c r="Q287" s="46" t="str">
        <f t="shared" si="33"/>
        <v>Stairwell,General - Corridors</v>
      </c>
      <c r="R287" s="46">
        <f>INDEX('For CSV - 2019 SpcFuncData'!$AL$5:$AL$89,MATCH($A287,'For CSV - 2019 SpcFuncData'!$B$5:$B$89,0))</f>
        <v>256</v>
      </c>
      <c r="S287" s="46">
        <f>INDEX('For CSV - 2019 VentSpcFuncData'!$L$6:$L$101,MATCH($B287,'For CSV - 2019 VentSpcFuncData'!$B$6:$B$101,0))</f>
        <v>49</v>
      </c>
      <c r="T287" s="46">
        <f>MATCH($A287,'For CSV - 2019 SpcFuncData'!$B$5:$B$88,0)</f>
        <v>63</v>
      </c>
      <c r="V287" t="str">
        <f t="shared" si="32"/>
        <v>2,              49,     "General - Corridors"</v>
      </c>
    </row>
    <row r="288" spans="1:22" x14ac:dyDescent="0.2">
      <c r="A288" s="46" t="s">
        <v>607</v>
      </c>
      <c r="B288" s="59" t="s">
        <v>895</v>
      </c>
      <c r="C288" s="62">
        <f>VLOOKUP($B288,'2019 Ventilation List SORT'!$A$6:$I$102,2)</f>
        <v>0</v>
      </c>
      <c r="D288" s="62">
        <f>VLOOKUP($B288,'2019 Ventilation List SORT'!$A$6:$I$102,3)</f>
        <v>0</v>
      </c>
      <c r="E288" s="67">
        <f>VLOOKUP($B288,'2019 Ventilation List SORT'!$A$6:$I$102,4)</f>
        <v>0</v>
      </c>
      <c r="F288" s="67">
        <f>VLOOKUP($B288,'2019 Ventilation List SORT'!$A$6:$I$102,5)</f>
        <v>0</v>
      </c>
      <c r="G288" s="62">
        <f>VLOOKUP($B288,'2019 Ventilation List SORT'!$A$6:$I$102,6)</f>
        <v>0</v>
      </c>
      <c r="H288" s="67">
        <f>VLOOKUP($B288,'2019 Ventilation List SORT'!$A$6:$I$102,7)</f>
        <v>1</v>
      </c>
      <c r="I288" s="62" t="str">
        <f>VLOOKUP($B288,'2019 Ventilation List SORT'!$A$6:$I$102,8)</f>
        <v/>
      </c>
      <c r="J288" s="103" t="str">
        <f>VLOOKUP($B288,'2019 Ventilation List SORT'!$A$6:$I$102,9)</f>
        <v>No</v>
      </c>
      <c r="K288" s="182">
        <f>INDEX('For CSV - 2019 SpcFuncData'!$D$5:$D$88,MATCH($A288,'For CSV - 2019 SpcFuncData'!$B$5:$B$88,0))*0.5</f>
        <v>5</v>
      </c>
      <c r="L288" s="182">
        <f>INDEX('For CSV - 2019 VentSpcFuncData'!$K$6:$K$101,MATCH($B288,'For CSV - 2019 VentSpcFuncData'!$B$6:$B$101,0))</f>
        <v>0</v>
      </c>
      <c r="M288" s="182">
        <f t="shared" si="30"/>
        <v>5</v>
      </c>
      <c r="N288" s="182">
        <f>INDEX('For CSV - 2019 VentSpcFuncData'!$J$6:$J$101,MATCH($B288,'For CSV - 2019 VentSpcFuncData'!$B$6:$B$101,0))</f>
        <v>0</v>
      </c>
      <c r="O288" s="182">
        <f t="shared" si="31"/>
        <v>0</v>
      </c>
      <c r="P288" s="184">
        <f t="shared" si="29"/>
        <v>0</v>
      </c>
      <c r="Q288" s="46" t="str">
        <f t="shared" si="33"/>
        <v>Stairwell,General - Unoccupied</v>
      </c>
      <c r="R288" s="46">
        <f>INDEX('For CSV - 2019 SpcFuncData'!$AL$5:$AL$89,MATCH($A288,'For CSV - 2019 SpcFuncData'!$B$5:$B$89,0))</f>
        <v>256</v>
      </c>
      <c r="S288" s="46">
        <f>INDEX('For CSV - 2019 VentSpcFuncData'!$L$6:$L$101,MATCH($B288,'For CSV - 2019 VentSpcFuncData'!$B$6:$B$101,0))</f>
        <v>51</v>
      </c>
      <c r="T288" s="46">
        <f>MATCH($A288,'For CSV - 2019 SpcFuncData'!$B$5:$B$88,0)</f>
        <v>63</v>
      </c>
      <c r="V288" t="str">
        <f t="shared" si="32"/>
        <v>2,              51,     "General - Unoccupied"</v>
      </c>
    </row>
    <row r="289" spans="1:22" x14ac:dyDescent="0.2">
      <c r="A289" s="46" t="s">
        <v>607</v>
      </c>
      <c r="B289" s="59" t="s">
        <v>859</v>
      </c>
      <c r="C289" s="62">
        <f>VLOOKUP($B289,'2019 Ventilation List SORT'!$A$6:$I$102,2)</f>
        <v>0.15</v>
      </c>
      <c r="D289" s="62">
        <f>VLOOKUP($B289,'2019 Ventilation List SORT'!$A$6:$I$102,3)</f>
        <v>0.15</v>
      </c>
      <c r="E289" s="67">
        <f>VLOOKUP($B289,'2019 Ventilation List SORT'!$A$6:$I$102,4)</f>
        <v>0</v>
      </c>
      <c r="F289" s="67">
        <f>VLOOKUP($B289,'2019 Ventilation List SORT'!$A$6:$I$102,5)</f>
        <v>0</v>
      </c>
      <c r="G289" s="62">
        <f>VLOOKUP($B289,'2019 Ventilation List SORT'!$A$6:$I$102,6)</f>
        <v>0</v>
      </c>
      <c r="H289" s="67">
        <f>VLOOKUP($B289,'2019 Ventilation List SORT'!$A$6:$I$102,7)</f>
        <v>1</v>
      </c>
      <c r="I289" s="62" t="str">
        <f>VLOOKUP($B289,'2019 Ventilation List SORT'!$A$6:$I$102,8)</f>
        <v>F</v>
      </c>
      <c r="J289" s="103" t="str">
        <f>VLOOKUP($B289,'2019 Ventilation List SORT'!$A$6:$I$102,9)</f>
        <v>No</v>
      </c>
      <c r="K289" s="182">
        <f>INDEX('For CSV - 2019 SpcFuncData'!$D$5:$D$88,MATCH($A289,'For CSV - 2019 SpcFuncData'!$B$5:$B$88,0))*0.5</f>
        <v>5</v>
      </c>
      <c r="L289" s="182">
        <f>INDEX('For CSV - 2019 VentSpcFuncData'!$K$6:$K$101,MATCH($B289,'For CSV - 2019 VentSpcFuncData'!$B$6:$B$101,0))</f>
        <v>0</v>
      </c>
      <c r="M289" s="182">
        <f t="shared" si="30"/>
        <v>5</v>
      </c>
      <c r="N289" s="182">
        <f>INDEX('For CSV - 2019 VentSpcFuncData'!$J$6:$J$101,MATCH($B289,'For CSV - 2019 VentSpcFuncData'!$B$6:$B$101,0))</f>
        <v>15</v>
      </c>
      <c r="O289" s="182">
        <f t="shared" si="31"/>
        <v>15</v>
      </c>
      <c r="P289" s="184">
        <f t="shared" si="29"/>
        <v>7.4999999999999997E-2</v>
      </c>
      <c r="Q289" s="46" t="str">
        <f t="shared" si="33"/>
        <v>Stairwell,Residential - Common corridors</v>
      </c>
      <c r="R289" s="46">
        <f>INDEX('For CSV - 2019 SpcFuncData'!$AL$5:$AL$89,MATCH($A289,'For CSV - 2019 SpcFuncData'!$B$5:$B$89,0))</f>
        <v>256</v>
      </c>
      <c r="S289" s="46">
        <f>INDEX('For CSV - 2019 VentSpcFuncData'!$L$6:$L$101,MATCH($B289,'For CSV - 2019 VentSpcFuncData'!$B$6:$B$101,0))</f>
        <v>77</v>
      </c>
      <c r="T289" s="46">
        <f>MATCH($A289,'For CSV - 2019 SpcFuncData'!$B$5:$B$88,0)</f>
        <v>63</v>
      </c>
      <c r="V289" t="str">
        <f t="shared" si="32"/>
        <v>2,              77,     "Residential - Common corridors"</v>
      </c>
    </row>
    <row r="290" spans="1:22" x14ac:dyDescent="0.2">
      <c r="A290" s="63" t="s">
        <v>589</v>
      </c>
      <c r="B290" s="126" t="s">
        <v>904</v>
      </c>
      <c r="C290" s="62">
        <f>VLOOKUP($B290,'2019 Ventilation List SORT'!$A$6:$I$102,2)</f>
        <v>1.07</v>
      </c>
      <c r="D290" s="62">
        <f>VLOOKUP($B290,'2019 Ventilation List SORT'!$A$6:$I$102,3)</f>
        <v>0.15</v>
      </c>
      <c r="E290" s="67">
        <f>VLOOKUP($B290,'2019 Ventilation List SORT'!$A$6:$I$102,4)</f>
        <v>0</v>
      </c>
      <c r="F290" s="67">
        <f>VLOOKUP($B290,'2019 Ventilation List SORT'!$A$6:$I$102,5)</f>
        <v>0</v>
      </c>
      <c r="G290" s="62">
        <f>VLOOKUP($B290,'2019 Ventilation List SORT'!$A$6:$I$102,6)</f>
        <v>0</v>
      </c>
      <c r="H290" s="67">
        <f>VLOOKUP($B290,'2019 Ventilation List SORT'!$A$6:$I$102,7)</f>
        <v>1</v>
      </c>
      <c r="I290" s="62" t="str">
        <f>VLOOKUP($B290,'2019 Ventilation List SORT'!$A$6:$I$102,8)</f>
        <v>F</v>
      </c>
      <c r="J290" s="103" t="str">
        <f>VLOOKUP($B290,'2019 Ventilation List SORT'!$A$6:$I$102,9)</f>
        <v>No</v>
      </c>
      <c r="K290" s="182">
        <f>INDEX('For CSV - 2019 SpcFuncData'!$D$5:$D$88,MATCH($A290,'For CSV - 2019 SpcFuncData'!$B$5:$B$88,0))*0.5</f>
        <v>71.430000000000007</v>
      </c>
      <c r="L290" s="182">
        <f>INDEX('For CSV - 2019 VentSpcFuncData'!$K$6:$K$101,MATCH($B290,'For CSV - 2019 VentSpcFuncData'!$B$6:$B$101,0))</f>
        <v>71.333333333333329</v>
      </c>
      <c r="M290" s="182">
        <f t="shared" si="30"/>
        <v>71.333333333333329</v>
      </c>
      <c r="N290" s="182">
        <f>INDEX('For CSV - 2019 VentSpcFuncData'!$J$6:$J$101,MATCH($B290,'For CSV - 2019 VentSpcFuncData'!$B$6:$B$101,0))</f>
        <v>15</v>
      </c>
      <c r="O290" s="182">
        <f t="shared" si="31"/>
        <v>14.979700405991878</v>
      </c>
      <c r="P290" s="184">
        <f t="shared" si="29"/>
        <v>1.07</v>
      </c>
      <c r="Q290" s="46" t="str">
        <f t="shared" si="33"/>
        <v>Theater Area (Motion Picture),Assembly - Auditorium seating area</v>
      </c>
      <c r="R290" s="46">
        <f>INDEX('For CSV - 2019 SpcFuncData'!$AL$5:$AL$89,MATCH($A290,'For CSV - 2019 SpcFuncData'!$B$5:$B$89,0))</f>
        <v>257</v>
      </c>
      <c r="S290" s="46">
        <f>INDEX('For CSV - 2019 VentSpcFuncData'!$L$6:$L$101,MATCH($B290,'For CSV - 2019 VentSpcFuncData'!$B$6:$B$101,0))</f>
        <v>1</v>
      </c>
      <c r="T290" s="46">
        <f>MATCH($A290,'For CSV - 2019 SpcFuncData'!$B$5:$B$88,0)</f>
        <v>64</v>
      </c>
      <c r="V290" t="str">
        <f t="shared" si="32"/>
        <v>1, Spc:SpcFunc,        257,  1  ;  Theater Area (Motion Picture)</v>
      </c>
    </row>
    <row r="291" spans="1:22" x14ac:dyDescent="0.2">
      <c r="A291" s="63" t="s">
        <v>589</v>
      </c>
      <c r="B291" s="59" t="s">
        <v>904</v>
      </c>
      <c r="C291" s="62">
        <f>VLOOKUP($B291,'2019 Ventilation List SORT'!$A$6:$I$102,2)</f>
        <v>1.07</v>
      </c>
      <c r="D291" s="62">
        <f>VLOOKUP($B291,'2019 Ventilation List SORT'!$A$6:$I$102,3)</f>
        <v>0.15</v>
      </c>
      <c r="E291" s="67">
        <f>VLOOKUP($B291,'2019 Ventilation List SORT'!$A$6:$I$102,4)</f>
        <v>0</v>
      </c>
      <c r="F291" s="67">
        <f>VLOOKUP($B291,'2019 Ventilation List SORT'!$A$6:$I$102,5)</f>
        <v>0</v>
      </c>
      <c r="G291" s="62">
        <f>VLOOKUP($B291,'2019 Ventilation List SORT'!$A$6:$I$102,6)</f>
        <v>0</v>
      </c>
      <c r="H291" s="67">
        <f>VLOOKUP($B291,'2019 Ventilation List SORT'!$A$6:$I$102,7)</f>
        <v>1</v>
      </c>
      <c r="I291" s="62" t="str">
        <f>VLOOKUP($B291,'2019 Ventilation List SORT'!$A$6:$I$102,8)</f>
        <v>F</v>
      </c>
      <c r="J291" s="103" t="str">
        <f>VLOOKUP($B291,'2019 Ventilation List SORT'!$A$6:$I$102,9)</f>
        <v>No</v>
      </c>
      <c r="K291" s="182">
        <f>INDEX('For CSV - 2019 SpcFuncData'!$D$5:$D$88,MATCH($A291,'For CSV - 2019 SpcFuncData'!$B$5:$B$88,0))*0.5</f>
        <v>71.430000000000007</v>
      </c>
      <c r="L291" s="182">
        <f>INDEX('For CSV - 2019 VentSpcFuncData'!$K$6:$K$101,MATCH($B291,'For CSV - 2019 VentSpcFuncData'!$B$6:$B$101,0))</f>
        <v>71.333333333333329</v>
      </c>
      <c r="M291" s="182">
        <f t="shared" si="30"/>
        <v>71.333333333333329</v>
      </c>
      <c r="N291" s="182">
        <f>INDEX('For CSV - 2019 VentSpcFuncData'!$J$6:$J$101,MATCH($B291,'For CSV - 2019 VentSpcFuncData'!$B$6:$B$101,0))</f>
        <v>15</v>
      </c>
      <c r="O291" s="182">
        <f t="shared" si="31"/>
        <v>14.979700405991878</v>
      </c>
      <c r="P291" s="184">
        <f t="shared" si="29"/>
        <v>1.07</v>
      </c>
      <c r="Q291" s="46" t="str">
        <f t="shared" si="33"/>
        <v>Theater Area (Motion Picture),Assembly - Auditorium seating area</v>
      </c>
      <c r="R291" s="46">
        <f>INDEX('For CSV - 2019 SpcFuncData'!$AL$5:$AL$89,MATCH($A291,'For CSV - 2019 SpcFuncData'!$B$5:$B$89,0))</f>
        <v>257</v>
      </c>
      <c r="S291" s="46">
        <f>INDEX('For CSV - 2019 VentSpcFuncData'!$L$6:$L$101,MATCH($B291,'For CSV - 2019 VentSpcFuncData'!$B$6:$B$101,0))</f>
        <v>1</v>
      </c>
      <c r="T291" s="46">
        <f>MATCH($A291,'For CSV - 2019 SpcFuncData'!$B$5:$B$88,0)</f>
        <v>64</v>
      </c>
      <c r="V291" t="str">
        <f t="shared" si="32"/>
        <v>2,              1,     "Assembly - Auditorium seating area"</v>
      </c>
    </row>
    <row r="292" spans="1:22" x14ac:dyDescent="0.2">
      <c r="A292" s="63" t="s">
        <v>590</v>
      </c>
      <c r="B292" s="126" t="s">
        <v>856</v>
      </c>
      <c r="C292" s="62">
        <f>VLOOKUP($B292,'2019 Ventilation List SORT'!$A$6:$I$102,2)</f>
        <v>0.5</v>
      </c>
      <c r="D292" s="62">
        <f>VLOOKUP($B292,'2019 Ventilation List SORT'!$A$6:$I$102,3)</f>
        <v>0.15</v>
      </c>
      <c r="E292" s="67">
        <f>VLOOKUP($B292,'2019 Ventilation List SORT'!$A$6:$I$102,4)</f>
        <v>0</v>
      </c>
      <c r="F292" s="67">
        <f>VLOOKUP($B292,'2019 Ventilation List SORT'!$A$6:$I$102,5)</f>
        <v>0</v>
      </c>
      <c r="G292" s="62">
        <f>VLOOKUP($B292,'2019 Ventilation List SORT'!$A$6:$I$102,6)</f>
        <v>0</v>
      </c>
      <c r="H292" s="67">
        <f>VLOOKUP($B292,'2019 Ventilation List SORT'!$A$6:$I$102,7)</f>
        <v>1</v>
      </c>
      <c r="I292" s="62" t="str">
        <f>VLOOKUP($B292,'2019 Ventilation List SORT'!$A$6:$I$102,8)</f>
        <v>D, F</v>
      </c>
      <c r="J292" s="103" t="str">
        <f>VLOOKUP($B292,'2019 Ventilation List SORT'!$A$6:$I$102,9)</f>
        <v>No</v>
      </c>
      <c r="K292" s="182">
        <f>INDEX('For CSV - 2019 SpcFuncData'!$D$5:$D$88,MATCH($A292,'For CSV - 2019 SpcFuncData'!$B$5:$B$88,0))*0.5</f>
        <v>71.430000000000007</v>
      </c>
      <c r="L292" s="182">
        <f>INDEX('For CSV - 2019 VentSpcFuncData'!$K$6:$K$101,MATCH($B292,'For CSV - 2019 VentSpcFuncData'!$B$6:$B$101,0))</f>
        <v>33.333333333333336</v>
      </c>
      <c r="M292" s="182">
        <f t="shared" si="30"/>
        <v>33.333333333333336</v>
      </c>
      <c r="N292" s="182">
        <f>INDEX('For CSV - 2019 VentSpcFuncData'!$J$6:$J$101,MATCH($B292,'For CSV - 2019 VentSpcFuncData'!$B$6:$B$101,0))</f>
        <v>15</v>
      </c>
      <c r="O292" s="182">
        <f t="shared" si="31"/>
        <v>6.9998600027999442</v>
      </c>
      <c r="P292" s="184">
        <f t="shared" si="29"/>
        <v>0.50000000000000011</v>
      </c>
      <c r="Q292" s="46" t="str">
        <f t="shared" si="33"/>
        <v>Theater Area (Performance),Sports/Entertainment - Stages, studios</v>
      </c>
      <c r="R292" s="46">
        <f>INDEX('For CSV - 2019 SpcFuncData'!$AL$5:$AL$89,MATCH($A292,'For CSV - 2019 SpcFuncData'!$B$5:$B$89,0))</f>
        <v>258</v>
      </c>
      <c r="S292" s="46">
        <f>INDEX('For CSV - 2019 VentSpcFuncData'!$L$6:$L$101,MATCH($B292,'For CSV - 2019 VentSpcFuncData'!$B$6:$B$101,0))</f>
        <v>93</v>
      </c>
      <c r="T292" s="46">
        <f>MATCH($A292,'For CSV - 2019 SpcFuncData'!$B$5:$B$88,0)</f>
        <v>65</v>
      </c>
      <c r="V292" t="str">
        <f t="shared" si="32"/>
        <v>1, Spc:SpcFunc,        258,  93  ;  Theater Area (Performance)</v>
      </c>
    </row>
    <row r="293" spans="1:22" x14ac:dyDescent="0.2">
      <c r="A293" s="63" t="s">
        <v>590</v>
      </c>
      <c r="B293" s="59" t="s">
        <v>839</v>
      </c>
      <c r="C293" s="62">
        <f>VLOOKUP($B293,'2019 Ventilation List SORT'!$A$6:$I$102,2)</f>
        <v>1.07</v>
      </c>
      <c r="D293" s="62">
        <f>VLOOKUP($B293,'2019 Ventilation List SORT'!$A$6:$I$102,3)</f>
        <v>0.15</v>
      </c>
      <c r="E293" s="67">
        <f>VLOOKUP($B293,'2019 Ventilation List SORT'!$A$6:$I$102,4)</f>
        <v>0</v>
      </c>
      <c r="F293" s="67">
        <f>VLOOKUP($B293,'2019 Ventilation List SORT'!$A$6:$I$102,5)</f>
        <v>0</v>
      </c>
      <c r="G293" s="62">
        <f>VLOOKUP($B293,'2019 Ventilation List SORT'!$A$6:$I$102,6)</f>
        <v>0</v>
      </c>
      <c r="H293" s="67">
        <f>VLOOKUP($B293,'2019 Ventilation List SORT'!$A$6:$I$102,7)</f>
        <v>1</v>
      </c>
      <c r="I293" s="62" t="str">
        <f>VLOOKUP($B293,'2019 Ventilation List SORT'!$A$6:$I$102,8)</f>
        <v>F</v>
      </c>
      <c r="J293" s="103" t="str">
        <f>VLOOKUP($B293,'2019 Ventilation List SORT'!$A$6:$I$102,9)</f>
        <v>No</v>
      </c>
      <c r="K293" s="182">
        <f>INDEX('For CSV - 2019 SpcFuncData'!$D$5:$D$88,MATCH($A293,'For CSV - 2019 SpcFuncData'!$B$5:$B$88,0))*0.5</f>
        <v>71.430000000000007</v>
      </c>
      <c r="L293" s="182" t="e">
        <f>INDEX('For CSV - 2019 VentSpcFuncData'!$K$6:$K$101,MATCH($B293,'For CSV - 2019 VentSpcFuncData'!$B$6:$B$101,0))</f>
        <v>#N/A</v>
      </c>
      <c r="M293" s="182" t="e">
        <f t="shared" si="30"/>
        <v>#N/A</v>
      </c>
      <c r="N293" s="182" t="e">
        <f>INDEX('For CSV - 2019 VentSpcFuncData'!$J$6:$J$101,MATCH($B293,'For CSV - 2019 VentSpcFuncData'!$B$6:$B$101,0))</f>
        <v>#N/A</v>
      </c>
      <c r="O293" s="182" t="e">
        <f t="shared" si="31"/>
        <v>#N/A</v>
      </c>
      <c r="P293" s="184" t="e">
        <f t="shared" si="29"/>
        <v>#N/A</v>
      </c>
      <c r="Q293" s="46" t="str">
        <f t="shared" si="33"/>
        <v>Theater Area (Performance),Education - Music/theater/dance </v>
      </c>
      <c r="R293" s="46">
        <f>INDEX('For CSV - 2019 SpcFuncData'!$AL$5:$AL$89,MATCH($A293,'For CSV - 2019 SpcFuncData'!$B$5:$B$89,0))</f>
        <v>258</v>
      </c>
      <c r="S293" s="46" t="e">
        <f>INDEX('For CSV - 2019 VentSpcFuncData'!$L$6:$L$101,MATCH($B293,'For CSV - 2019 VentSpcFuncData'!$B$6:$B$101,0))</f>
        <v>#N/A</v>
      </c>
      <c r="T293" s="46">
        <f>MATCH($A293,'For CSV - 2019 SpcFuncData'!$B$5:$B$88,0)</f>
        <v>65</v>
      </c>
      <c r="V293" t="e">
        <f t="shared" si="32"/>
        <v>#N/A</v>
      </c>
    </row>
    <row r="294" spans="1:22" x14ac:dyDescent="0.2">
      <c r="A294" s="63" t="s">
        <v>590</v>
      </c>
      <c r="B294" s="59" t="s">
        <v>796</v>
      </c>
      <c r="C294" s="62">
        <f>VLOOKUP($B294,'2019 Ventilation List SORT'!$A$6:$I$102,2)</f>
        <v>0.15</v>
      </c>
      <c r="D294" s="62">
        <f>VLOOKUP($B294,'2019 Ventilation List SORT'!$A$6:$I$102,3)</f>
        <v>0.15</v>
      </c>
      <c r="E294" s="67">
        <f>VLOOKUP($B294,'2019 Ventilation List SORT'!$A$6:$I$102,4)</f>
        <v>0</v>
      </c>
      <c r="F294" s="67">
        <f>VLOOKUP($B294,'2019 Ventilation List SORT'!$A$6:$I$102,5)</f>
        <v>0</v>
      </c>
      <c r="G294" s="62">
        <f>VLOOKUP($B294,'2019 Ventilation List SORT'!$A$6:$I$102,6)</f>
        <v>0</v>
      </c>
      <c r="H294" s="67">
        <f>VLOOKUP($B294,'2019 Ventilation List SORT'!$A$6:$I$102,7)</f>
        <v>2</v>
      </c>
      <c r="I294" s="62" t="str">
        <f>VLOOKUP($B294,'2019 Ventilation List SORT'!$A$6:$I$102,8)</f>
        <v/>
      </c>
      <c r="J294" s="103" t="str">
        <f>VLOOKUP($B294,'2019 Ventilation List SORT'!$A$6:$I$102,9)</f>
        <v>No</v>
      </c>
      <c r="K294" s="182">
        <f>INDEX('For CSV - 2019 SpcFuncData'!$D$5:$D$88,MATCH($A294,'For CSV - 2019 SpcFuncData'!$B$5:$B$88,0))*0.5</f>
        <v>71.430000000000007</v>
      </c>
      <c r="L294" s="182">
        <f>INDEX('For CSV - 2019 VentSpcFuncData'!$K$6:$K$101,MATCH($B294,'For CSV - 2019 VentSpcFuncData'!$B$6:$B$101,0))</f>
        <v>0</v>
      </c>
      <c r="M294" s="182">
        <f t="shared" si="30"/>
        <v>71.430000000000007</v>
      </c>
      <c r="N294" s="182">
        <f>INDEX('For CSV - 2019 VentSpcFuncData'!$J$6:$J$101,MATCH($B294,'For CSV - 2019 VentSpcFuncData'!$B$6:$B$101,0))</f>
        <v>15</v>
      </c>
      <c r="O294" s="182">
        <f t="shared" si="31"/>
        <v>15</v>
      </c>
      <c r="P294" s="184">
        <f t="shared" si="29"/>
        <v>1.07145</v>
      </c>
      <c r="Q294" s="46" t="str">
        <f t="shared" si="33"/>
        <v>Theater Area (Performance),Misc - All others</v>
      </c>
      <c r="R294" s="46">
        <f>INDEX('For CSV - 2019 SpcFuncData'!$AL$5:$AL$89,MATCH($A294,'For CSV - 2019 SpcFuncData'!$B$5:$B$89,0))</f>
        <v>258</v>
      </c>
      <c r="S294" s="46">
        <f>INDEX('For CSV - 2019 VentSpcFuncData'!$L$6:$L$101,MATCH($B294,'For CSV - 2019 VentSpcFuncData'!$B$6:$B$101,0))</f>
        <v>58</v>
      </c>
      <c r="T294" s="46">
        <f>MATCH($A294,'For CSV - 2019 SpcFuncData'!$B$5:$B$88,0)</f>
        <v>65</v>
      </c>
      <c r="V294" t="str">
        <f t="shared" si="32"/>
        <v>2,              58,     "Misc - All others"</v>
      </c>
    </row>
    <row r="295" spans="1:22" x14ac:dyDescent="0.2">
      <c r="A295" s="63" t="s">
        <v>590</v>
      </c>
      <c r="B295" s="59" t="s">
        <v>856</v>
      </c>
      <c r="C295" s="62">
        <f>VLOOKUP($B295,'2019 Ventilation List SORT'!$A$6:$I$102,2)</f>
        <v>0.5</v>
      </c>
      <c r="D295" s="62">
        <f>VLOOKUP($B295,'2019 Ventilation List SORT'!$A$6:$I$102,3)</f>
        <v>0.15</v>
      </c>
      <c r="E295" s="67">
        <f>VLOOKUP($B295,'2019 Ventilation List SORT'!$A$6:$I$102,4)</f>
        <v>0</v>
      </c>
      <c r="F295" s="67">
        <f>VLOOKUP($B295,'2019 Ventilation List SORT'!$A$6:$I$102,5)</f>
        <v>0</v>
      </c>
      <c r="G295" s="62">
        <f>VLOOKUP($B295,'2019 Ventilation List SORT'!$A$6:$I$102,6)</f>
        <v>0</v>
      </c>
      <c r="H295" s="67">
        <f>VLOOKUP($B295,'2019 Ventilation List SORT'!$A$6:$I$102,7)</f>
        <v>1</v>
      </c>
      <c r="I295" s="62" t="str">
        <f>VLOOKUP($B295,'2019 Ventilation List SORT'!$A$6:$I$102,8)</f>
        <v>D, F</v>
      </c>
      <c r="J295" s="103" t="str">
        <f>VLOOKUP($B295,'2019 Ventilation List SORT'!$A$6:$I$102,9)</f>
        <v>No</v>
      </c>
      <c r="K295" s="182">
        <f>INDEX('For CSV - 2019 SpcFuncData'!$D$5:$D$88,MATCH($A295,'For CSV - 2019 SpcFuncData'!$B$5:$B$88,0))*0.5</f>
        <v>71.430000000000007</v>
      </c>
      <c r="L295" s="182">
        <f>INDEX('For CSV - 2019 VentSpcFuncData'!$K$6:$K$101,MATCH($B295,'For CSV - 2019 VentSpcFuncData'!$B$6:$B$101,0))</f>
        <v>33.333333333333336</v>
      </c>
      <c r="M295" s="182">
        <f t="shared" si="30"/>
        <v>33.333333333333336</v>
      </c>
      <c r="N295" s="182">
        <f>INDEX('For CSV - 2019 VentSpcFuncData'!$J$6:$J$101,MATCH($B295,'For CSV - 2019 VentSpcFuncData'!$B$6:$B$101,0))</f>
        <v>15</v>
      </c>
      <c r="O295" s="182">
        <f t="shared" si="31"/>
        <v>6.9998600027999442</v>
      </c>
      <c r="P295" s="184">
        <f t="shared" si="29"/>
        <v>0.50000000000000011</v>
      </c>
      <c r="Q295" s="46" t="str">
        <f t="shared" si="33"/>
        <v>Theater Area (Performance),Sports/Entertainment - Stages, studios</v>
      </c>
      <c r="R295" s="46">
        <f>INDEX('For CSV - 2019 SpcFuncData'!$AL$5:$AL$89,MATCH($A295,'For CSV - 2019 SpcFuncData'!$B$5:$B$89,0))</f>
        <v>258</v>
      </c>
      <c r="S295" s="46">
        <f>INDEX('For CSV - 2019 VentSpcFuncData'!$L$6:$L$101,MATCH($B295,'For CSV - 2019 VentSpcFuncData'!$B$6:$B$101,0))</f>
        <v>93</v>
      </c>
      <c r="T295" s="46">
        <f>MATCH($A295,'For CSV - 2019 SpcFuncData'!$B$5:$B$88,0)</f>
        <v>65</v>
      </c>
      <c r="V295" t="str">
        <f t="shared" si="32"/>
        <v>2,              93,     "Sports/Entertainment - Stages, studios"</v>
      </c>
    </row>
    <row r="296" spans="1:22" x14ac:dyDescent="0.2">
      <c r="A296" s="46" t="s">
        <v>605</v>
      </c>
      <c r="B296" s="126" t="s">
        <v>794</v>
      </c>
      <c r="C296" s="62">
        <f>VLOOKUP($B296,'2019 Ventilation List SORT'!$A$6:$I$102,2)</f>
        <v>0.5</v>
      </c>
      <c r="D296" s="62">
        <f>VLOOKUP($B296,'2019 Ventilation List SORT'!$A$6:$I$102,3)</f>
        <v>0.15</v>
      </c>
      <c r="E296" s="67">
        <f>VLOOKUP($B296,'2019 Ventilation List SORT'!$A$6:$I$102,4)</f>
        <v>0</v>
      </c>
      <c r="F296" s="67">
        <f>VLOOKUP($B296,'2019 Ventilation List SORT'!$A$6:$I$102,5)</f>
        <v>0</v>
      </c>
      <c r="G296" s="62">
        <f>VLOOKUP($B296,'2019 Ventilation List SORT'!$A$6:$I$102,6)</f>
        <v>0</v>
      </c>
      <c r="H296" s="67">
        <f>VLOOKUP($B296,'2019 Ventilation List SORT'!$A$6:$I$102,7)</f>
        <v>1</v>
      </c>
      <c r="I296" s="62" t="str">
        <f>VLOOKUP($B296,'2019 Ventilation List SORT'!$A$6:$I$102,8)</f>
        <v>F</v>
      </c>
      <c r="J296" s="103" t="str">
        <f>VLOOKUP($B296,'2019 Ventilation List SORT'!$A$6:$I$102,9)</f>
        <v>No</v>
      </c>
      <c r="K296" s="182">
        <f>INDEX('For CSV - 2019 SpcFuncData'!$D$5:$D$88,MATCH($A296,'For CSV - 2019 SpcFuncData'!$B$5:$B$88,0))*0.5</f>
        <v>16.664999999999999</v>
      </c>
      <c r="L296" s="182">
        <f>INDEX('For CSV - 2019 VentSpcFuncData'!$K$6:$K$101,MATCH($B296,'For CSV - 2019 VentSpcFuncData'!$B$6:$B$101,0))</f>
        <v>33.333333333333336</v>
      </c>
      <c r="M296" s="182">
        <f t="shared" si="30"/>
        <v>33.333333333333336</v>
      </c>
      <c r="N296" s="182">
        <f>INDEX('For CSV - 2019 VentSpcFuncData'!$J$6:$J$101,MATCH($B296,'For CSV - 2019 VentSpcFuncData'!$B$6:$B$101,0))</f>
        <v>15</v>
      </c>
      <c r="O296" s="182">
        <f t="shared" si="31"/>
        <v>15</v>
      </c>
      <c r="P296" s="184">
        <f t="shared" si="29"/>
        <v>0.249975</v>
      </c>
      <c r="Q296" s="46" t="str">
        <f t="shared" si="33"/>
        <v>Transportation Function (Baggage Area),Misc - Transportation waiting</v>
      </c>
      <c r="R296" s="46">
        <f>INDEX('For CSV - 2019 SpcFuncData'!$AL$5:$AL$89,MATCH($A296,'For CSV - 2019 SpcFuncData'!$B$5:$B$89,0))</f>
        <v>259</v>
      </c>
      <c r="S296" s="46">
        <f>INDEX('For CSV - 2019 VentSpcFuncData'!$L$6:$L$101,MATCH($B296,'For CSV - 2019 VentSpcFuncData'!$B$6:$B$101,0))</f>
        <v>69</v>
      </c>
      <c r="T296" s="46">
        <f>MATCH($A296,'For CSV - 2019 SpcFuncData'!$B$5:$B$88,0)</f>
        <v>66</v>
      </c>
      <c r="V296" t="str">
        <f t="shared" si="32"/>
        <v>1, Spc:SpcFunc,        259,  69  ;  Transportation Function (Baggage Area)</v>
      </c>
    </row>
    <row r="297" spans="1:22" x14ac:dyDescent="0.2">
      <c r="A297" s="46" t="s">
        <v>605</v>
      </c>
      <c r="B297" s="59" t="s">
        <v>951</v>
      </c>
      <c r="C297" s="62">
        <f>VLOOKUP($B297,'2019 Ventilation List SORT'!$A$6:$I$102,2)</f>
        <v>0.15</v>
      </c>
      <c r="D297" s="62">
        <f>VLOOKUP($B297,'2019 Ventilation List SORT'!$A$6:$I$102,3)</f>
        <v>0.15</v>
      </c>
      <c r="E297" s="67">
        <f>VLOOKUP($B297,'2019 Ventilation List SORT'!$A$6:$I$102,4)</f>
        <v>0</v>
      </c>
      <c r="F297" s="67">
        <f>VLOOKUP($B297,'2019 Ventilation List SORT'!$A$6:$I$102,5)</f>
        <v>0</v>
      </c>
      <c r="G297" s="62">
        <f>VLOOKUP($B297,'2019 Ventilation List SORT'!$A$6:$I$102,6)</f>
        <v>0</v>
      </c>
      <c r="H297" s="67">
        <f>VLOOKUP($B297,'2019 Ventilation List SORT'!$A$6:$I$102,7)</f>
        <v>2</v>
      </c>
      <c r="I297" s="62" t="str">
        <f>VLOOKUP($B297,'2019 Ventilation List SORT'!$A$6:$I$102,8)</f>
        <v/>
      </c>
      <c r="J297" s="103" t="str">
        <f>VLOOKUP($B297,'2019 Ventilation List SORT'!$A$6:$I$102,9)</f>
        <v>No</v>
      </c>
      <c r="K297" s="182">
        <f>INDEX('For CSV - 2019 SpcFuncData'!$D$5:$D$88,MATCH($A297,'For CSV - 2019 SpcFuncData'!$B$5:$B$88,0))*0.5</f>
        <v>16.664999999999999</v>
      </c>
      <c r="L297" s="182">
        <f>INDEX('For CSV - 2019 VentSpcFuncData'!$K$6:$K$101,MATCH($B297,'For CSV - 2019 VentSpcFuncData'!$B$6:$B$101,0))</f>
        <v>0</v>
      </c>
      <c r="M297" s="182">
        <f t="shared" si="30"/>
        <v>16.664999999999999</v>
      </c>
      <c r="N297" s="182">
        <f>INDEX('For CSV - 2019 VentSpcFuncData'!$J$6:$J$101,MATCH($B297,'For CSV - 2019 VentSpcFuncData'!$B$6:$B$101,0))</f>
        <v>15</v>
      </c>
      <c r="O297" s="182">
        <f t="shared" si="31"/>
        <v>15</v>
      </c>
      <c r="P297" s="184">
        <f t="shared" si="29"/>
        <v>0.249975</v>
      </c>
      <c r="Q297" s="46" t="str">
        <f t="shared" si="33"/>
        <v>Transportation Function (Baggage Area),Misc - Sorting, packing, light assembly</v>
      </c>
      <c r="R297" s="46">
        <f>INDEX('For CSV - 2019 SpcFuncData'!$AL$5:$AL$89,MATCH($A297,'For CSV - 2019 SpcFuncData'!$B$5:$B$89,0))</f>
        <v>259</v>
      </c>
      <c r="S297" s="46">
        <f>INDEX('For CSV - 2019 VentSpcFuncData'!$L$6:$L$101,MATCH($B297,'For CSV - 2019 VentSpcFuncData'!$B$6:$B$101,0))</f>
        <v>67</v>
      </c>
      <c r="T297" s="46">
        <f>MATCH($A297,'For CSV - 2019 SpcFuncData'!$B$5:$B$88,0)</f>
        <v>66</v>
      </c>
      <c r="V297" t="str">
        <f t="shared" si="32"/>
        <v>2,              67,     "Misc - Sorting, packing, light assembly"</v>
      </c>
    </row>
    <row r="298" spans="1:22" x14ac:dyDescent="0.2">
      <c r="A298" s="46" t="s">
        <v>605</v>
      </c>
      <c r="B298" s="59" t="s">
        <v>794</v>
      </c>
      <c r="C298" s="62">
        <f>VLOOKUP($B298,'2019 Ventilation List SORT'!$A$6:$I$102,2)</f>
        <v>0.5</v>
      </c>
      <c r="D298" s="62">
        <f>VLOOKUP($B298,'2019 Ventilation List SORT'!$A$6:$I$102,3)</f>
        <v>0.15</v>
      </c>
      <c r="E298" s="67">
        <f>VLOOKUP($B298,'2019 Ventilation List SORT'!$A$6:$I$102,4)</f>
        <v>0</v>
      </c>
      <c r="F298" s="67">
        <f>VLOOKUP($B298,'2019 Ventilation List SORT'!$A$6:$I$102,5)</f>
        <v>0</v>
      </c>
      <c r="G298" s="62">
        <f>VLOOKUP($B298,'2019 Ventilation List SORT'!$A$6:$I$102,6)</f>
        <v>0</v>
      </c>
      <c r="H298" s="67">
        <f>VLOOKUP($B298,'2019 Ventilation List SORT'!$A$6:$I$102,7)</f>
        <v>1</v>
      </c>
      <c r="I298" s="62" t="str">
        <f>VLOOKUP($B298,'2019 Ventilation List SORT'!$A$6:$I$102,8)</f>
        <v>F</v>
      </c>
      <c r="J298" s="103" t="str">
        <f>VLOOKUP($B298,'2019 Ventilation List SORT'!$A$6:$I$102,9)</f>
        <v>No</v>
      </c>
      <c r="K298" s="182">
        <f>INDEX('For CSV - 2019 SpcFuncData'!$D$5:$D$88,MATCH($A298,'For CSV - 2019 SpcFuncData'!$B$5:$B$88,0))*0.5</f>
        <v>16.664999999999999</v>
      </c>
      <c r="L298" s="182">
        <f>INDEX('For CSV - 2019 VentSpcFuncData'!$K$6:$K$101,MATCH($B298,'For CSV - 2019 VentSpcFuncData'!$B$6:$B$101,0))</f>
        <v>33.333333333333336</v>
      </c>
      <c r="M298" s="182">
        <f t="shared" si="30"/>
        <v>33.333333333333336</v>
      </c>
      <c r="N298" s="182">
        <f>INDEX('For CSV - 2019 VentSpcFuncData'!$J$6:$J$101,MATCH($B298,'For CSV - 2019 VentSpcFuncData'!$B$6:$B$101,0))</f>
        <v>15</v>
      </c>
      <c r="O298" s="182">
        <f t="shared" si="31"/>
        <v>15</v>
      </c>
      <c r="P298" s="184">
        <f t="shared" si="29"/>
        <v>0.249975</v>
      </c>
      <c r="Q298" s="46" t="str">
        <f t="shared" si="33"/>
        <v>Transportation Function (Baggage Area),Misc - Transportation waiting</v>
      </c>
      <c r="R298" s="46">
        <f>INDEX('For CSV - 2019 SpcFuncData'!$AL$5:$AL$89,MATCH($A298,'For CSV - 2019 SpcFuncData'!$B$5:$B$89,0))</f>
        <v>259</v>
      </c>
      <c r="S298" s="46">
        <f>INDEX('For CSV - 2019 VentSpcFuncData'!$L$6:$L$101,MATCH($B298,'For CSV - 2019 VentSpcFuncData'!$B$6:$B$101,0))</f>
        <v>69</v>
      </c>
      <c r="T298" s="46">
        <f>MATCH($A298,'For CSV - 2019 SpcFuncData'!$B$5:$B$88,0)</f>
        <v>66</v>
      </c>
      <c r="V298" t="str">
        <f t="shared" si="32"/>
        <v>2,              69,     "Misc - Transportation waiting"</v>
      </c>
    </row>
    <row r="299" spans="1:22" x14ac:dyDescent="0.2">
      <c r="A299" s="46" t="s">
        <v>606</v>
      </c>
      <c r="B299" s="126" t="s">
        <v>794</v>
      </c>
      <c r="C299" s="62">
        <f>VLOOKUP($B299,'2019 Ventilation List SORT'!$A$6:$I$102,2)</f>
        <v>0.5</v>
      </c>
      <c r="D299" s="62">
        <f>VLOOKUP($B299,'2019 Ventilation List SORT'!$A$6:$I$102,3)</f>
        <v>0.15</v>
      </c>
      <c r="E299" s="67">
        <f>VLOOKUP($B299,'2019 Ventilation List SORT'!$A$6:$I$102,4)</f>
        <v>0</v>
      </c>
      <c r="F299" s="67">
        <f>VLOOKUP($B299,'2019 Ventilation List SORT'!$A$6:$I$102,5)</f>
        <v>0</v>
      </c>
      <c r="G299" s="62">
        <f>VLOOKUP($B299,'2019 Ventilation List SORT'!$A$6:$I$102,6)</f>
        <v>0</v>
      </c>
      <c r="H299" s="67">
        <f>VLOOKUP($B299,'2019 Ventilation List SORT'!$A$6:$I$102,7)</f>
        <v>1</v>
      </c>
      <c r="I299" s="62" t="str">
        <f>VLOOKUP($B299,'2019 Ventilation List SORT'!$A$6:$I$102,8)</f>
        <v>F</v>
      </c>
      <c r="J299" s="103" t="str">
        <f>VLOOKUP($B299,'2019 Ventilation List SORT'!$A$6:$I$102,9)</f>
        <v>No</v>
      </c>
      <c r="K299" s="182">
        <f>INDEX('For CSV - 2019 SpcFuncData'!$D$5:$D$88,MATCH($A299,'For CSV - 2019 SpcFuncData'!$B$5:$B$88,0))*0.5</f>
        <v>16.664999999999999</v>
      </c>
      <c r="L299" s="182">
        <f>INDEX('For CSV - 2019 VentSpcFuncData'!$K$6:$K$101,MATCH($B299,'For CSV - 2019 VentSpcFuncData'!$B$6:$B$101,0))</f>
        <v>33.333333333333336</v>
      </c>
      <c r="M299" s="182">
        <f t="shared" si="30"/>
        <v>33.333333333333336</v>
      </c>
      <c r="N299" s="182">
        <f>INDEX('For CSV - 2019 VentSpcFuncData'!$J$6:$J$101,MATCH($B299,'For CSV - 2019 VentSpcFuncData'!$B$6:$B$101,0))</f>
        <v>15</v>
      </c>
      <c r="O299" s="182">
        <f t="shared" si="31"/>
        <v>15</v>
      </c>
      <c r="P299" s="184">
        <f t="shared" si="29"/>
        <v>0.249975</v>
      </c>
      <c r="Q299" s="46" t="str">
        <f t="shared" si="33"/>
        <v>Transportation Function (Ticketing Area),Misc - Transportation waiting</v>
      </c>
      <c r="R299" s="46">
        <f>INDEX('For CSV - 2019 SpcFuncData'!$AL$5:$AL$89,MATCH($A299,'For CSV - 2019 SpcFuncData'!$B$5:$B$89,0))</f>
        <v>260</v>
      </c>
      <c r="S299" s="46">
        <f>INDEX('For CSV - 2019 VentSpcFuncData'!$L$6:$L$101,MATCH($B299,'For CSV - 2019 VentSpcFuncData'!$B$6:$B$101,0))</f>
        <v>69</v>
      </c>
      <c r="T299" s="46">
        <f>MATCH($A299,'For CSV - 2019 SpcFuncData'!$B$5:$B$88,0)</f>
        <v>67</v>
      </c>
      <c r="V299" t="str">
        <f t="shared" si="32"/>
        <v>1, Spc:SpcFunc,        260,  69  ;  Transportation Function (Ticketing Area)</v>
      </c>
    </row>
    <row r="300" spans="1:22" x14ac:dyDescent="0.2">
      <c r="A300" s="46" t="s">
        <v>606</v>
      </c>
      <c r="B300" s="59" t="s">
        <v>846</v>
      </c>
      <c r="C300" s="62">
        <f>VLOOKUP($B300,'2019 Ventilation List SORT'!$A$6:$I$102,2)</f>
        <v>0.5</v>
      </c>
      <c r="D300" s="62">
        <f>VLOOKUP($B300,'2019 Ventilation List SORT'!$A$6:$I$102,3)</f>
        <v>0.15</v>
      </c>
      <c r="E300" s="67">
        <f>VLOOKUP($B300,'2019 Ventilation List SORT'!$A$6:$I$102,4)</f>
        <v>0</v>
      </c>
      <c r="F300" s="67">
        <f>VLOOKUP($B300,'2019 Ventilation List SORT'!$A$6:$I$102,5)</f>
        <v>0</v>
      </c>
      <c r="G300" s="62">
        <f>VLOOKUP($B300,'2019 Ventilation List SORT'!$A$6:$I$102,6)</f>
        <v>0</v>
      </c>
      <c r="H300" s="67">
        <f>VLOOKUP($B300,'2019 Ventilation List SORT'!$A$6:$I$102,7)</f>
        <v>1</v>
      </c>
      <c r="I300" s="62" t="str">
        <f>VLOOKUP($B300,'2019 Ventilation List SORT'!$A$6:$I$102,8)</f>
        <v>F</v>
      </c>
      <c r="J300" s="103" t="str">
        <f>VLOOKUP($B300,'2019 Ventilation List SORT'!$A$6:$I$102,9)</f>
        <v>No</v>
      </c>
      <c r="K300" s="182">
        <f>INDEX('For CSV - 2019 SpcFuncData'!$D$5:$D$88,MATCH($A300,'For CSV - 2019 SpcFuncData'!$B$5:$B$88,0))*0.5</f>
        <v>16.664999999999999</v>
      </c>
      <c r="L300" s="182">
        <f>INDEX('For CSV - 2019 VentSpcFuncData'!$K$6:$K$101,MATCH($B300,'For CSV - 2019 VentSpcFuncData'!$B$6:$B$101,0))</f>
        <v>33.333333333333336</v>
      </c>
      <c r="M300" s="182">
        <f t="shared" si="30"/>
        <v>33.333333333333336</v>
      </c>
      <c r="N300" s="182">
        <f>INDEX('For CSV - 2019 VentSpcFuncData'!$J$6:$J$101,MATCH($B300,'For CSV - 2019 VentSpcFuncData'!$B$6:$B$101,0))</f>
        <v>15</v>
      </c>
      <c r="O300" s="182">
        <f t="shared" si="31"/>
        <v>15</v>
      </c>
      <c r="P300" s="184">
        <f t="shared" si="29"/>
        <v>0.249975</v>
      </c>
      <c r="Q300" s="46" t="str">
        <f t="shared" si="33"/>
        <v>Transportation Function (Ticketing Area),Assembly - Lobbies</v>
      </c>
      <c r="R300" s="46">
        <f>INDEX('For CSV - 2019 SpcFuncData'!$AL$5:$AL$89,MATCH($A300,'For CSV - 2019 SpcFuncData'!$B$5:$B$89,0))</f>
        <v>260</v>
      </c>
      <c r="S300" s="46">
        <f>INDEX('For CSV - 2019 VentSpcFuncData'!$L$6:$L$101,MATCH($B300,'For CSV - 2019 VentSpcFuncData'!$B$6:$B$101,0))</f>
        <v>5</v>
      </c>
      <c r="T300" s="46">
        <f>MATCH($A300,'For CSV - 2019 SpcFuncData'!$B$5:$B$88,0)</f>
        <v>67</v>
      </c>
      <c r="V300" t="str">
        <f t="shared" si="32"/>
        <v>2,              5,     "Assembly - Lobbies"</v>
      </c>
    </row>
    <row r="301" spans="1:22" x14ac:dyDescent="0.2">
      <c r="A301" s="46" t="s">
        <v>606</v>
      </c>
      <c r="B301" s="59" t="s">
        <v>794</v>
      </c>
      <c r="C301" s="62">
        <f>VLOOKUP($B301,'2019 Ventilation List SORT'!$A$6:$I$102,2)</f>
        <v>0.5</v>
      </c>
      <c r="D301" s="62">
        <f>VLOOKUP($B301,'2019 Ventilation List SORT'!$A$6:$I$102,3)</f>
        <v>0.15</v>
      </c>
      <c r="E301" s="67">
        <f>VLOOKUP($B301,'2019 Ventilation List SORT'!$A$6:$I$102,4)</f>
        <v>0</v>
      </c>
      <c r="F301" s="67">
        <f>VLOOKUP($B301,'2019 Ventilation List SORT'!$A$6:$I$102,5)</f>
        <v>0</v>
      </c>
      <c r="G301" s="62">
        <f>VLOOKUP($B301,'2019 Ventilation List SORT'!$A$6:$I$102,6)</f>
        <v>0</v>
      </c>
      <c r="H301" s="67">
        <f>VLOOKUP($B301,'2019 Ventilation List SORT'!$A$6:$I$102,7)</f>
        <v>1</v>
      </c>
      <c r="I301" s="62" t="str">
        <f>VLOOKUP($B301,'2019 Ventilation List SORT'!$A$6:$I$102,8)</f>
        <v>F</v>
      </c>
      <c r="J301" s="103" t="str">
        <f>VLOOKUP($B301,'2019 Ventilation List SORT'!$A$6:$I$102,9)</f>
        <v>No</v>
      </c>
      <c r="K301" s="182">
        <f>INDEX('For CSV - 2019 SpcFuncData'!$D$5:$D$88,MATCH($A301,'For CSV - 2019 SpcFuncData'!$B$5:$B$88,0))*0.5</f>
        <v>16.664999999999999</v>
      </c>
      <c r="L301" s="182">
        <f>INDEX('For CSV - 2019 VentSpcFuncData'!$K$6:$K$101,MATCH($B301,'For CSV - 2019 VentSpcFuncData'!$B$6:$B$101,0))</f>
        <v>33.333333333333336</v>
      </c>
      <c r="M301" s="182">
        <f t="shared" si="30"/>
        <v>33.333333333333336</v>
      </c>
      <c r="N301" s="182">
        <f>INDEX('For CSV - 2019 VentSpcFuncData'!$J$6:$J$101,MATCH($B301,'For CSV - 2019 VentSpcFuncData'!$B$6:$B$101,0))</f>
        <v>15</v>
      </c>
      <c r="O301" s="182">
        <f t="shared" si="31"/>
        <v>15</v>
      </c>
      <c r="P301" s="184">
        <f t="shared" si="29"/>
        <v>0.249975</v>
      </c>
      <c r="Q301" s="46" t="str">
        <f t="shared" si="33"/>
        <v>Transportation Function (Ticketing Area),Misc - Transportation waiting</v>
      </c>
      <c r="R301" s="46">
        <f>INDEX('For CSV - 2019 SpcFuncData'!$AL$5:$AL$89,MATCH($A301,'For CSV - 2019 SpcFuncData'!$B$5:$B$89,0))</f>
        <v>260</v>
      </c>
      <c r="S301" s="46">
        <f>INDEX('For CSV - 2019 VentSpcFuncData'!$L$6:$L$101,MATCH($B301,'For CSV - 2019 VentSpcFuncData'!$B$6:$B$101,0))</f>
        <v>69</v>
      </c>
      <c r="T301" s="46">
        <f>MATCH($A301,'For CSV - 2019 SpcFuncData'!$B$5:$B$88,0)</f>
        <v>67</v>
      </c>
      <c r="V301" t="str">
        <f t="shared" si="32"/>
        <v>2,              69,     "Misc - Transportation waiting"</v>
      </c>
    </row>
    <row r="302" spans="1:22" x14ac:dyDescent="0.2">
      <c r="A302" s="46" t="s">
        <v>539</v>
      </c>
      <c r="B302" s="126" t="s">
        <v>784</v>
      </c>
      <c r="C302" s="62">
        <f>VLOOKUP($B302,'2019 Ventilation List SORT'!$A$6:$I$102,2)</f>
        <v>0.15</v>
      </c>
      <c r="D302" s="62">
        <f>VLOOKUP($B302,'2019 Ventilation List SORT'!$A$6:$I$102,3)</f>
        <v>0.15</v>
      </c>
      <c r="E302" s="67">
        <f>VLOOKUP($B302,'2019 Ventilation List SORT'!$A$6:$I$102,4)</f>
        <v>0</v>
      </c>
      <c r="F302" s="67">
        <f>VLOOKUP($B302,'2019 Ventilation List SORT'!$A$6:$I$102,5)</f>
        <v>0</v>
      </c>
      <c r="G302" s="62">
        <f>VLOOKUP($B302,'2019 Ventilation List SORT'!$A$6:$I$102,6)</f>
        <v>0</v>
      </c>
      <c r="H302" s="67">
        <f>VLOOKUP($B302,'2019 Ventilation List SORT'!$A$6:$I$102,7)</f>
        <v>1</v>
      </c>
      <c r="I302" s="62" t="str">
        <f>VLOOKUP($B302,'2019 Ventilation List SORT'!$A$6:$I$102,8)</f>
        <v>F</v>
      </c>
      <c r="J302" s="103" t="str">
        <f>VLOOKUP($B302,'2019 Ventilation List SORT'!$A$6:$I$102,9)</f>
        <v>No</v>
      </c>
      <c r="K302" s="182">
        <f>INDEX('For CSV - 2019 SpcFuncData'!$D$5:$D$88,MATCH($A302,'For CSV - 2019 SpcFuncData'!$B$5:$B$88,0))*0.5</f>
        <v>5</v>
      </c>
      <c r="L302" s="182">
        <f>INDEX('For CSV - 2019 VentSpcFuncData'!$K$6:$K$101,MATCH($B302,'For CSV - 2019 VentSpcFuncData'!$B$6:$B$101,0))</f>
        <v>0</v>
      </c>
      <c r="M302" s="182">
        <f t="shared" si="30"/>
        <v>5</v>
      </c>
      <c r="N302" s="182">
        <f>INDEX('For CSV - 2019 VentSpcFuncData'!$J$6:$J$101,MATCH($B302,'For CSV - 2019 VentSpcFuncData'!$B$6:$B$101,0))</f>
        <v>15</v>
      </c>
      <c r="O302" s="182">
        <f t="shared" si="31"/>
        <v>15</v>
      </c>
      <c r="P302" s="184">
        <f t="shared" si="29"/>
        <v>7.4999999999999997E-2</v>
      </c>
      <c r="Q302" s="46" t="str">
        <f t="shared" si="33"/>
        <v>Unleased Tenant Area,Office - Office space</v>
      </c>
      <c r="R302" s="46">
        <f>INDEX('For CSV - 2019 SpcFuncData'!$AL$5:$AL$89,MATCH($A302,'For CSV - 2019 SpcFuncData'!$B$5:$B$89,0))</f>
        <v>261</v>
      </c>
      <c r="S302" s="46">
        <f>INDEX('For CSV - 2019 VentSpcFuncData'!$L$6:$L$101,MATCH($B302,'For CSV - 2019 VentSpcFuncData'!$B$6:$B$101,0))</f>
        <v>74</v>
      </c>
      <c r="T302" s="46">
        <f>MATCH($A302,'For CSV - 2019 SpcFuncData'!$B$5:$B$88,0)</f>
        <v>68</v>
      </c>
      <c r="V302" t="str">
        <f t="shared" si="32"/>
        <v>1, Spc:SpcFunc,        261,  74  ;  Unleased Tenant Area</v>
      </c>
    </row>
    <row r="303" spans="1:22" x14ac:dyDescent="0.2">
      <c r="A303" s="46" t="s">
        <v>539</v>
      </c>
      <c r="B303" s="59" t="s">
        <v>1041</v>
      </c>
      <c r="C303" s="62">
        <f>VLOOKUP($B303,'2019 Ventilation List SORT'!$A$6:$I$102,2)</f>
        <v>0.25</v>
      </c>
      <c r="D303" s="62">
        <f>VLOOKUP($B303,'2019 Ventilation List SORT'!$A$6:$I$102,3)</f>
        <v>0.2</v>
      </c>
      <c r="E303" s="67">
        <f>VLOOKUP($B303,'2019 Ventilation List SORT'!$A$6:$I$102,4)</f>
        <v>0</v>
      </c>
      <c r="F303" s="67">
        <f>VLOOKUP($B303,'2019 Ventilation List SORT'!$A$6:$I$102,5)</f>
        <v>0</v>
      </c>
      <c r="G303" s="62">
        <f>VLOOKUP($B303,'2019 Ventilation List SORT'!$A$6:$I$102,6)</f>
        <v>0</v>
      </c>
      <c r="H303" s="67">
        <f>VLOOKUP($B303,'2019 Ventilation List SORT'!$A$6:$I$102,7)</f>
        <v>2</v>
      </c>
      <c r="I303" s="62" t="str">
        <f>VLOOKUP($B303,'2019 Ventilation List SORT'!$A$6:$I$102,8)</f>
        <v/>
      </c>
      <c r="J303" s="103" t="str">
        <f>VLOOKUP($B303,'2019 Ventilation List SORT'!$A$6:$I$102,9)</f>
        <v>No</v>
      </c>
      <c r="K303" s="182">
        <f>INDEX('For CSV - 2019 SpcFuncData'!$D$5:$D$88,MATCH($A303,'For CSV - 2019 SpcFuncData'!$B$5:$B$88,0))*0.5</f>
        <v>5</v>
      </c>
      <c r="L303" s="182">
        <f>INDEX('For CSV - 2019 VentSpcFuncData'!$K$6:$K$101,MATCH($B303,'For CSV - 2019 VentSpcFuncData'!$B$6:$B$101,0))</f>
        <v>16.666666666666668</v>
      </c>
      <c r="M303" s="182">
        <f t="shared" si="30"/>
        <v>16.666666666666668</v>
      </c>
      <c r="N303" s="182">
        <f>INDEX('For CSV - 2019 VentSpcFuncData'!$J$6:$J$101,MATCH($B303,'For CSV - 2019 VentSpcFuncData'!$B$6:$B$101,0))</f>
        <v>15</v>
      </c>
      <c r="O303" s="182">
        <f t="shared" si="31"/>
        <v>15</v>
      </c>
      <c r="P303" s="184">
        <f t="shared" si="29"/>
        <v>7.4999999999999997E-2</v>
      </c>
      <c r="Q303" s="46" t="str">
        <f t="shared" si="33"/>
        <v>Unleased Tenant Area,Retail - Sales</v>
      </c>
      <c r="R303" s="46">
        <f>INDEX('For CSV - 2019 SpcFuncData'!$AL$5:$AL$89,MATCH($A303,'For CSV - 2019 SpcFuncData'!$B$5:$B$89,0))</f>
        <v>261</v>
      </c>
      <c r="S303" s="46">
        <f>INDEX('For CSV - 2019 VentSpcFuncData'!$L$6:$L$101,MATCH($B303,'For CSV - 2019 VentSpcFuncData'!$B$6:$B$101,0))</f>
        <v>83</v>
      </c>
      <c r="T303" s="46">
        <f>MATCH($A303,'For CSV - 2019 SpcFuncData'!$B$5:$B$88,0)</f>
        <v>68</v>
      </c>
      <c r="V303" t="str">
        <f t="shared" si="32"/>
        <v>2,              83,     "Retail - Sales"</v>
      </c>
    </row>
    <row r="304" spans="1:22" x14ac:dyDescent="0.2">
      <c r="A304" s="46" t="s">
        <v>539</v>
      </c>
      <c r="B304" s="59" t="s">
        <v>768</v>
      </c>
      <c r="C304" s="62">
        <f>VLOOKUP($B304,'2019 Ventilation List SORT'!$A$6:$I$102,2)</f>
        <v>0.5</v>
      </c>
      <c r="D304" s="62">
        <f>VLOOKUP($B304,'2019 Ventilation List SORT'!$A$6:$I$102,3)</f>
        <v>0.15</v>
      </c>
      <c r="E304" s="67">
        <f>VLOOKUP($B304,'2019 Ventilation List SORT'!$A$6:$I$102,4)</f>
        <v>0</v>
      </c>
      <c r="F304" s="67">
        <f>VLOOKUP($B304,'2019 Ventilation List SORT'!$A$6:$I$102,5)</f>
        <v>0</v>
      </c>
      <c r="G304" s="62">
        <f>VLOOKUP($B304,'2019 Ventilation List SORT'!$A$6:$I$102,6)</f>
        <v>0</v>
      </c>
      <c r="H304" s="67">
        <f>VLOOKUP($B304,'2019 Ventilation List SORT'!$A$6:$I$102,7)</f>
        <v>2</v>
      </c>
      <c r="I304" s="62" t="str">
        <f>VLOOKUP($B304,'2019 Ventilation List SORT'!$A$6:$I$102,8)</f>
        <v/>
      </c>
      <c r="J304" s="103" t="str">
        <f>VLOOKUP($B304,'2019 Ventilation List SORT'!$A$6:$I$102,9)</f>
        <v>No</v>
      </c>
      <c r="K304" s="182">
        <f>INDEX('For CSV - 2019 SpcFuncData'!$D$5:$D$88,MATCH($A304,'For CSV - 2019 SpcFuncData'!$B$5:$B$88,0))*0.5</f>
        <v>5</v>
      </c>
      <c r="L304" s="182">
        <f>INDEX('For CSV - 2019 VentSpcFuncData'!$K$6:$K$101,MATCH($B304,'For CSV - 2019 VentSpcFuncData'!$B$6:$B$101,0))</f>
        <v>33.333333333333336</v>
      </c>
      <c r="M304" s="182">
        <f t="shared" si="30"/>
        <v>33.333333333333336</v>
      </c>
      <c r="N304" s="182">
        <f>INDEX('For CSV - 2019 VentSpcFuncData'!$J$6:$J$101,MATCH($B304,'For CSV - 2019 VentSpcFuncData'!$B$6:$B$101,0))</f>
        <v>15</v>
      </c>
      <c r="O304" s="182">
        <f t="shared" si="31"/>
        <v>15</v>
      </c>
      <c r="P304" s="184">
        <f t="shared" si="29"/>
        <v>7.4999999999999997E-2</v>
      </c>
      <c r="Q304" s="46" t="str">
        <f t="shared" si="33"/>
        <v>Unleased Tenant Area,Food Service - Cafeteria/fast-food dining</v>
      </c>
      <c r="R304" s="46">
        <f>INDEX('For CSV - 2019 SpcFuncData'!$AL$5:$AL$89,MATCH($A304,'For CSV - 2019 SpcFuncData'!$B$5:$B$89,0))</f>
        <v>261</v>
      </c>
      <c r="S304" s="46">
        <f>INDEX('For CSV - 2019 VentSpcFuncData'!$L$6:$L$101,MATCH($B304,'For CSV - 2019 VentSpcFuncData'!$B$6:$B$101,0))</f>
        <v>43</v>
      </c>
      <c r="T304" s="46">
        <f>MATCH($A304,'For CSV - 2019 SpcFuncData'!$B$5:$B$88,0)</f>
        <v>68</v>
      </c>
      <c r="V304" t="str">
        <f t="shared" si="32"/>
        <v>2,              43,     "Food Service - Cafeteria/fast-food dining"</v>
      </c>
    </row>
    <row r="305" spans="1:22" x14ac:dyDescent="0.2">
      <c r="A305" s="46" t="s">
        <v>539</v>
      </c>
      <c r="B305" s="59" t="s">
        <v>767</v>
      </c>
      <c r="C305" s="62">
        <f>VLOOKUP($B305,'2019 Ventilation List SORT'!$A$6:$I$102,2)</f>
        <v>0.5</v>
      </c>
      <c r="D305" s="62">
        <f>VLOOKUP($B305,'2019 Ventilation List SORT'!$A$6:$I$102,3)</f>
        <v>0.15</v>
      </c>
      <c r="E305" s="67">
        <f>VLOOKUP($B305,'2019 Ventilation List SORT'!$A$6:$I$102,4)</f>
        <v>0</v>
      </c>
      <c r="F305" s="67">
        <f>VLOOKUP($B305,'2019 Ventilation List SORT'!$A$6:$I$102,5)</f>
        <v>0</v>
      </c>
      <c r="G305" s="62">
        <f>VLOOKUP($B305,'2019 Ventilation List SORT'!$A$6:$I$102,6)</f>
        <v>0</v>
      </c>
      <c r="H305" s="67">
        <f>VLOOKUP($B305,'2019 Ventilation List SORT'!$A$6:$I$102,7)</f>
        <v>2</v>
      </c>
      <c r="I305" s="62" t="str">
        <f>VLOOKUP($B305,'2019 Ventilation List SORT'!$A$6:$I$102,8)</f>
        <v/>
      </c>
      <c r="J305" s="103" t="str">
        <f>VLOOKUP($B305,'2019 Ventilation List SORT'!$A$6:$I$102,9)</f>
        <v>No</v>
      </c>
      <c r="K305" s="182">
        <f>INDEX('For CSV - 2019 SpcFuncData'!$D$5:$D$88,MATCH($A305,'For CSV - 2019 SpcFuncData'!$B$5:$B$88,0))*0.5</f>
        <v>5</v>
      </c>
      <c r="L305" s="182">
        <f>INDEX('For CSV - 2019 VentSpcFuncData'!$K$6:$K$101,MATCH($B305,'For CSV - 2019 VentSpcFuncData'!$B$6:$B$101,0))</f>
        <v>33.333333333333336</v>
      </c>
      <c r="M305" s="182">
        <f t="shared" si="30"/>
        <v>33.333333333333336</v>
      </c>
      <c r="N305" s="182">
        <f>INDEX('For CSV - 2019 VentSpcFuncData'!$J$6:$J$101,MATCH($B305,'For CSV - 2019 VentSpcFuncData'!$B$6:$B$101,0))</f>
        <v>15</v>
      </c>
      <c r="O305" s="182">
        <f t="shared" si="31"/>
        <v>15</v>
      </c>
      <c r="P305" s="184">
        <f t="shared" si="29"/>
        <v>7.4999999999999997E-2</v>
      </c>
      <c r="Q305" s="46" t="str">
        <f t="shared" si="33"/>
        <v>Unleased Tenant Area,Food Service - Restaurant dining rooms</v>
      </c>
      <c r="R305" s="46">
        <f>INDEX('For CSV - 2019 SpcFuncData'!$AL$5:$AL$89,MATCH($A305,'For CSV - 2019 SpcFuncData'!$B$5:$B$89,0))</f>
        <v>261</v>
      </c>
      <c r="S305" s="46">
        <f>INDEX('For CSV - 2019 VentSpcFuncData'!$L$6:$L$101,MATCH($B305,'For CSV - 2019 VentSpcFuncData'!$B$6:$B$101,0))</f>
        <v>45</v>
      </c>
      <c r="T305" s="46">
        <f>MATCH($A305,'For CSV - 2019 SpcFuncData'!$B$5:$B$88,0)</f>
        <v>68</v>
      </c>
      <c r="V305" t="str">
        <f t="shared" si="32"/>
        <v>2,              45,     "Food Service - Restaurant dining rooms"</v>
      </c>
    </row>
    <row r="306" spans="1:22" x14ac:dyDescent="0.2">
      <c r="A306" s="46" t="s">
        <v>539</v>
      </c>
      <c r="B306" s="59" t="s">
        <v>796</v>
      </c>
      <c r="C306" s="62">
        <f>VLOOKUP($B306,'2019 Ventilation List SORT'!$A$6:$I$102,2)</f>
        <v>0.15</v>
      </c>
      <c r="D306" s="62">
        <f>VLOOKUP($B306,'2019 Ventilation List SORT'!$A$6:$I$102,3)</f>
        <v>0.15</v>
      </c>
      <c r="E306" s="67">
        <f>VLOOKUP($B306,'2019 Ventilation List SORT'!$A$6:$I$102,4)</f>
        <v>0</v>
      </c>
      <c r="F306" s="67">
        <f>VLOOKUP($B306,'2019 Ventilation List SORT'!$A$6:$I$102,5)</f>
        <v>0</v>
      </c>
      <c r="G306" s="62">
        <f>VLOOKUP($B306,'2019 Ventilation List SORT'!$A$6:$I$102,6)</f>
        <v>0</v>
      </c>
      <c r="H306" s="67">
        <f>VLOOKUP($B306,'2019 Ventilation List SORT'!$A$6:$I$102,7)</f>
        <v>2</v>
      </c>
      <c r="I306" s="62" t="str">
        <f>VLOOKUP($B306,'2019 Ventilation List SORT'!$A$6:$I$102,8)</f>
        <v/>
      </c>
      <c r="J306" s="103" t="str">
        <f>VLOOKUP($B306,'2019 Ventilation List SORT'!$A$6:$I$102,9)</f>
        <v>No</v>
      </c>
      <c r="K306" s="182">
        <f>INDEX('For CSV - 2019 SpcFuncData'!$D$5:$D$88,MATCH($A306,'For CSV - 2019 SpcFuncData'!$B$5:$B$88,0))*0.5</f>
        <v>5</v>
      </c>
      <c r="L306" s="182">
        <f>INDEX('For CSV - 2019 VentSpcFuncData'!$K$6:$K$101,MATCH($B306,'For CSV - 2019 VentSpcFuncData'!$B$6:$B$101,0))</f>
        <v>0</v>
      </c>
      <c r="M306" s="182">
        <f t="shared" si="30"/>
        <v>5</v>
      </c>
      <c r="N306" s="182">
        <f>INDEX('For CSV - 2019 VentSpcFuncData'!$J$6:$J$101,MATCH($B306,'For CSV - 2019 VentSpcFuncData'!$B$6:$B$101,0))</f>
        <v>15</v>
      </c>
      <c r="O306" s="182">
        <f t="shared" si="31"/>
        <v>15</v>
      </c>
      <c r="P306" s="184">
        <f t="shared" si="29"/>
        <v>7.4999999999999997E-2</v>
      </c>
      <c r="Q306" s="46" t="str">
        <f t="shared" si="33"/>
        <v>Unleased Tenant Area,Misc - All others</v>
      </c>
      <c r="R306" s="46">
        <f>INDEX('For CSV - 2019 SpcFuncData'!$AL$5:$AL$89,MATCH($A306,'For CSV - 2019 SpcFuncData'!$B$5:$B$89,0))</f>
        <v>261</v>
      </c>
      <c r="S306" s="46">
        <f>INDEX('For CSV - 2019 VentSpcFuncData'!$L$6:$L$101,MATCH($B306,'For CSV - 2019 VentSpcFuncData'!$B$6:$B$101,0))</f>
        <v>58</v>
      </c>
      <c r="T306" s="46">
        <f>MATCH($A306,'For CSV - 2019 SpcFuncData'!$B$5:$B$88,0)</f>
        <v>68</v>
      </c>
      <c r="V306" t="str">
        <f t="shared" si="32"/>
        <v>2,              58,     "Misc - All others"</v>
      </c>
    </row>
    <row r="307" spans="1:22" x14ac:dyDescent="0.2">
      <c r="A307" s="46" t="s">
        <v>539</v>
      </c>
      <c r="B307" s="59" t="s">
        <v>795</v>
      </c>
      <c r="C307" s="62">
        <f>VLOOKUP($B307,'2019 Ventilation List SORT'!$A$6:$I$102,2)</f>
        <v>0.15</v>
      </c>
      <c r="D307" s="62">
        <f>VLOOKUP($B307,'2019 Ventilation List SORT'!$A$6:$I$102,3)</f>
        <v>0.15</v>
      </c>
      <c r="E307" s="67">
        <f>VLOOKUP($B307,'2019 Ventilation List SORT'!$A$6:$I$102,4)</f>
        <v>0</v>
      </c>
      <c r="F307" s="67">
        <f>VLOOKUP($B307,'2019 Ventilation List SORT'!$A$6:$I$102,5)</f>
        <v>0</v>
      </c>
      <c r="G307" s="62">
        <f>VLOOKUP($B307,'2019 Ventilation List SORT'!$A$6:$I$102,6)</f>
        <v>0</v>
      </c>
      <c r="H307" s="67">
        <f>VLOOKUP($B307,'2019 Ventilation List SORT'!$A$6:$I$102,7)</f>
        <v>2</v>
      </c>
      <c r="I307" s="62" t="str">
        <f>VLOOKUP($B307,'2019 Ventilation List SORT'!$A$6:$I$102,8)</f>
        <v>B</v>
      </c>
      <c r="J307" s="103" t="str">
        <f>VLOOKUP($B307,'2019 Ventilation List SORT'!$A$6:$I$102,9)</f>
        <v>No</v>
      </c>
      <c r="K307" s="182">
        <f>INDEX('For CSV - 2019 SpcFuncData'!$D$5:$D$88,MATCH($A307,'For CSV - 2019 SpcFuncData'!$B$5:$B$88,0))*0.5</f>
        <v>5</v>
      </c>
      <c r="L307" s="182">
        <f>INDEX('For CSV - 2019 VentSpcFuncData'!$K$6:$K$101,MATCH($B307,'For CSV - 2019 VentSpcFuncData'!$B$6:$B$101,0))</f>
        <v>0</v>
      </c>
      <c r="M307" s="182">
        <f t="shared" si="30"/>
        <v>5</v>
      </c>
      <c r="N307" s="182">
        <f>INDEX('For CSV - 2019 VentSpcFuncData'!$J$6:$J$101,MATCH($B307,'For CSV - 2019 VentSpcFuncData'!$B$6:$B$101,0))</f>
        <v>15</v>
      </c>
      <c r="O307" s="182">
        <f t="shared" si="31"/>
        <v>15</v>
      </c>
      <c r="P307" s="184">
        <f t="shared" si="29"/>
        <v>7.4999999999999997E-2</v>
      </c>
      <c r="Q307" s="46" t="str">
        <f t="shared" ref="Q307:Q330" si="34">_xlfn.CONCAT(A307,",",B307)</f>
        <v>Unleased Tenant Area,Misc - Warehouses</v>
      </c>
      <c r="R307" s="46">
        <f>INDEX('For CSV - 2019 SpcFuncData'!$AL$5:$AL$89,MATCH($A307,'For CSV - 2019 SpcFuncData'!$B$5:$B$89,0))</f>
        <v>261</v>
      </c>
      <c r="S307" s="46">
        <f>INDEX('For CSV - 2019 VentSpcFuncData'!$L$6:$L$101,MATCH($B307,'For CSV - 2019 VentSpcFuncData'!$B$6:$B$101,0))</f>
        <v>70</v>
      </c>
      <c r="T307" s="46">
        <f>MATCH($A307,'For CSV - 2019 SpcFuncData'!$B$5:$B$88,0)</f>
        <v>68</v>
      </c>
      <c r="V307" t="str">
        <f t="shared" si="32"/>
        <v>2,              70,     "Misc - Warehouses"</v>
      </c>
    </row>
    <row r="308" spans="1:22" x14ac:dyDescent="0.2">
      <c r="A308" s="46" t="s">
        <v>539</v>
      </c>
      <c r="B308" s="59" t="s">
        <v>784</v>
      </c>
      <c r="C308" s="62">
        <f>VLOOKUP($B308,'2019 Ventilation List SORT'!$A$6:$I$102,2)</f>
        <v>0.15</v>
      </c>
      <c r="D308" s="62">
        <f>VLOOKUP($B308,'2019 Ventilation List SORT'!$A$6:$I$102,3)</f>
        <v>0.15</v>
      </c>
      <c r="E308" s="67">
        <f>VLOOKUP($B308,'2019 Ventilation List SORT'!$A$6:$I$102,4)</f>
        <v>0</v>
      </c>
      <c r="F308" s="67">
        <f>VLOOKUP($B308,'2019 Ventilation List SORT'!$A$6:$I$102,5)</f>
        <v>0</v>
      </c>
      <c r="G308" s="62">
        <f>VLOOKUP($B308,'2019 Ventilation List SORT'!$A$6:$I$102,6)</f>
        <v>0</v>
      </c>
      <c r="H308" s="67">
        <f>VLOOKUP($B308,'2019 Ventilation List SORT'!$A$6:$I$102,7)</f>
        <v>1</v>
      </c>
      <c r="I308" s="62" t="str">
        <f>VLOOKUP($B308,'2019 Ventilation List SORT'!$A$6:$I$102,8)</f>
        <v>F</v>
      </c>
      <c r="J308" s="103" t="str">
        <f>VLOOKUP($B308,'2019 Ventilation List SORT'!$A$6:$I$102,9)</f>
        <v>No</v>
      </c>
      <c r="K308" s="182">
        <f>INDEX('For CSV - 2019 SpcFuncData'!$D$5:$D$88,MATCH($A308,'For CSV - 2019 SpcFuncData'!$B$5:$B$88,0))*0.5</f>
        <v>5</v>
      </c>
      <c r="L308" s="182">
        <f>INDEX('For CSV - 2019 VentSpcFuncData'!$K$6:$K$101,MATCH($B308,'For CSV - 2019 VentSpcFuncData'!$B$6:$B$101,0))</f>
        <v>0</v>
      </c>
      <c r="M308" s="182">
        <f t="shared" si="30"/>
        <v>5</v>
      </c>
      <c r="N308" s="182">
        <f>INDEX('For CSV - 2019 VentSpcFuncData'!$J$6:$J$101,MATCH($B308,'For CSV - 2019 VentSpcFuncData'!$B$6:$B$101,0))</f>
        <v>15</v>
      </c>
      <c r="O308" s="182">
        <f t="shared" si="31"/>
        <v>15</v>
      </c>
      <c r="P308" s="184">
        <f t="shared" si="29"/>
        <v>7.4999999999999997E-2</v>
      </c>
      <c r="Q308" s="46" t="str">
        <f t="shared" si="34"/>
        <v>Unleased Tenant Area,Office - Office space</v>
      </c>
      <c r="R308" s="46">
        <f>INDEX('For CSV - 2019 SpcFuncData'!$AL$5:$AL$89,MATCH($A308,'For CSV - 2019 SpcFuncData'!$B$5:$B$89,0))</f>
        <v>261</v>
      </c>
      <c r="S308" s="46">
        <f>INDEX('For CSV - 2019 VentSpcFuncData'!$L$6:$L$101,MATCH($B308,'For CSV - 2019 VentSpcFuncData'!$B$6:$B$101,0))</f>
        <v>74</v>
      </c>
      <c r="T308" s="46">
        <f>MATCH($A308,'For CSV - 2019 SpcFuncData'!$B$5:$B$88,0)</f>
        <v>68</v>
      </c>
      <c r="V308" t="str">
        <f t="shared" si="32"/>
        <v>2,              74,     "Office - Office space"</v>
      </c>
    </row>
    <row r="309" spans="1:22" x14ac:dyDescent="0.2">
      <c r="A309" s="46" t="s">
        <v>277</v>
      </c>
      <c r="B309" s="126" t="s">
        <v>131</v>
      </c>
      <c r="C309" s="62">
        <f>VLOOKUP($B309,'2019 Ventilation List SORT'!$A$6:$I$102,2)</f>
        <v>0.15</v>
      </c>
      <c r="D309" s="62">
        <f>VLOOKUP($B309,'2019 Ventilation List SORT'!$A$6:$I$102,3)</f>
        <v>0.15</v>
      </c>
      <c r="E309" s="67">
        <f>VLOOKUP($B309,'2019 Ventilation List SORT'!$A$6:$I$102,4)</f>
        <v>0</v>
      </c>
      <c r="F309" s="67">
        <f>VLOOKUP($B309,'2019 Ventilation List SORT'!$A$6:$I$102,5)</f>
        <v>0</v>
      </c>
      <c r="G309" s="62">
        <f>VLOOKUP($B309,'2019 Ventilation List SORT'!$A$6:$I$102,6)</f>
        <v>0</v>
      </c>
      <c r="H309" s="67">
        <f>VLOOKUP($B309,'2019 Ventilation List SORT'!$A$6:$I$102,7)</f>
        <v>2</v>
      </c>
      <c r="I309" s="62" t="str">
        <f>VLOOKUP($B309,'2019 Ventilation List SORT'!$A$6:$I$102,8)</f>
        <v>B</v>
      </c>
      <c r="J309" s="103" t="str">
        <f>VLOOKUP($B309,'2019 Ventilation List SORT'!$A$6:$I$102,9)</f>
        <v>No</v>
      </c>
      <c r="K309" s="182">
        <f>INDEX('For CSV - 2019 SpcFuncData'!$D$5:$D$88,MATCH($A309,'For CSV - 2019 SpcFuncData'!$B$5:$B$88,0))*0.5</f>
        <v>0</v>
      </c>
      <c r="L309" s="182">
        <f>INDEX('For CSV - 2019 VentSpcFuncData'!$K$6:$K$101,MATCH($B309,'For CSV - 2019 VentSpcFuncData'!$B$6:$B$101,0))</f>
        <v>0</v>
      </c>
      <c r="M309" s="182">
        <f t="shared" si="30"/>
        <v>0</v>
      </c>
      <c r="N309" s="182">
        <f>INDEX('For CSV - 2019 VentSpcFuncData'!$J$6:$J$101,MATCH($B309,'For CSV - 2019 VentSpcFuncData'!$B$6:$B$101,0))</f>
        <v>0</v>
      </c>
      <c r="O309" s="182">
        <f t="shared" si="31"/>
        <v>0</v>
      </c>
      <c r="P309" s="184">
        <f t="shared" si="29"/>
        <v>0</v>
      </c>
      <c r="Q309" s="46" t="str">
        <f t="shared" si="34"/>
        <v>Unoccupied-Exclude from Gross Floor Area,NA</v>
      </c>
      <c r="R309" s="46">
        <f>INDEX('For CSV - 2019 SpcFuncData'!$AL$5:$AL$89,MATCH($A309,'For CSV - 2019 SpcFuncData'!$B$5:$B$89,0))</f>
        <v>262</v>
      </c>
      <c r="S309" s="46">
        <f>INDEX('For CSV - 2019 VentSpcFuncData'!$L$6:$L$101,MATCH($B309,'For CSV - 2019 VentSpcFuncData'!$B$6:$B$101,0))</f>
        <v>96</v>
      </c>
      <c r="T309" s="46">
        <f>MATCH($A309,'For CSV - 2019 SpcFuncData'!$B$5:$B$88,0)</f>
        <v>69</v>
      </c>
      <c r="V309" t="str">
        <f t="shared" si="32"/>
        <v>1, Spc:SpcFunc,        262,  96  ;  Unoccupied-Exclude from Gross Floor Area</v>
      </c>
    </row>
    <row r="310" spans="1:22" x14ac:dyDescent="0.2">
      <c r="A310" s="46" t="s">
        <v>277</v>
      </c>
      <c r="B310" s="126" t="s">
        <v>131</v>
      </c>
      <c r="C310" s="62">
        <f>VLOOKUP($B310,'2019 Ventilation List SORT'!$A$6:$I$102,2)</f>
        <v>0.15</v>
      </c>
      <c r="D310" s="62">
        <f>VLOOKUP($B310,'2019 Ventilation List SORT'!$A$6:$I$102,3)</f>
        <v>0.15</v>
      </c>
      <c r="E310" s="67">
        <f>VLOOKUP($B310,'2019 Ventilation List SORT'!$A$6:$I$102,4)</f>
        <v>0</v>
      </c>
      <c r="F310" s="67">
        <f>VLOOKUP($B310,'2019 Ventilation List SORT'!$A$6:$I$102,5)</f>
        <v>0</v>
      </c>
      <c r="G310" s="62">
        <f>VLOOKUP($B310,'2019 Ventilation List SORT'!$A$6:$I$102,6)</f>
        <v>0</v>
      </c>
      <c r="H310" s="67">
        <f>VLOOKUP($B310,'2019 Ventilation List SORT'!$A$6:$I$102,7)</f>
        <v>2</v>
      </c>
      <c r="I310" s="62" t="str">
        <f>VLOOKUP($B310,'2019 Ventilation List SORT'!$A$6:$I$102,8)</f>
        <v>B</v>
      </c>
      <c r="J310" s="103" t="str">
        <f>VLOOKUP($B310,'2019 Ventilation List SORT'!$A$6:$I$102,9)</f>
        <v>No</v>
      </c>
      <c r="K310" s="182">
        <f>INDEX('For CSV - 2019 SpcFuncData'!$D$5:$D$88,MATCH($A310,'For CSV - 2019 SpcFuncData'!$B$5:$B$88,0))*0.5</f>
        <v>0</v>
      </c>
      <c r="L310" s="182">
        <f>INDEX('For CSV - 2019 VentSpcFuncData'!$K$6:$K$101,MATCH($B310,'For CSV - 2019 VentSpcFuncData'!$B$6:$B$101,0))</f>
        <v>0</v>
      </c>
      <c r="M310" s="182">
        <f t="shared" si="30"/>
        <v>0</v>
      </c>
      <c r="N310" s="182">
        <f>INDEX('For CSV - 2019 VentSpcFuncData'!$J$6:$J$101,MATCH($B310,'For CSV - 2019 VentSpcFuncData'!$B$6:$B$101,0))</f>
        <v>0</v>
      </c>
      <c r="O310" s="182">
        <f t="shared" si="31"/>
        <v>0</v>
      </c>
      <c r="P310" s="184">
        <f t="shared" si="29"/>
        <v>0</v>
      </c>
      <c r="Q310" s="46" t="str">
        <f t="shared" si="34"/>
        <v>Unoccupied-Exclude from Gross Floor Area,NA</v>
      </c>
      <c r="R310" s="46">
        <f>INDEX('For CSV - 2019 SpcFuncData'!$AL$5:$AL$89,MATCH($A310,'For CSV - 2019 SpcFuncData'!$B$5:$B$89,0))</f>
        <v>262</v>
      </c>
      <c r="S310" s="46">
        <f>INDEX('For CSV - 2019 VentSpcFuncData'!$L$6:$L$101,MATCH($B310,'For CSV - 2019 VentSpcFuncData'!$B$6:$B$101,0))</f>
        <v>96</v>
      </c>
      <c r="T310" s="46">
        <f>MATCH($A310,'For CSV - 2019 SpcFuncData'!$B$5:$B$88,0)</f>
        <v>69</v>
      </c>
      <c r="V310" t="str">
        <f t="shared" si="32"/>
        <v>2,              96,     "NA"</v>
      </c>
    </row>
    <row r="311" spans="1:22" x14ac:dyDescent="0.2">
      <c r="A311" s="63" t="s">
        <v>276</v>
      </c>
      <c r="B311" s="126" t="s">
        <v>131</v>
      </c>
      <c r="C311" s="62">
        <f>VLOOKUP($B311,'2019 Ventilation List SORT'!$A$6:$I$102,2)</f>
        <v>0.15</v>
      </c>
      <c r="D311" s="62">
        <f>VLOOKUP($B311,'2019 Ventilation List SORT'!$A$6:$I$102,3)</f>
        <v>0.15</v>
      </c>
      <c r="E311" s="67">
        <f>VLOOKUP($B311,'2019 Ventilation List SORT'!$A$6:$I$102,4)</f>
        <v>0</v>
      </c>
      <c r="F311" s="67">
        <f>VLOOKUP($B311,'2019 Ventilation List SORT'!$A$6:$I$102,5)</f>
        <v>0</v>
      </c>
      <c r="G311" s="62">
        <f>VLOOKUP($B311,'2019 Ventilation List SORT'!$A$6:$I$102,6)</f>
        <v>0</v>
      </c>
      <c r="H311" s="67">
        <f>VLOOKUP($B311,'2019 Ventilation List SORT'!$A$6:$I$102,7)</f>
        <v>2</v>
      </c>
      <c r="I311" s="62" t="str">
        <f>VLOOKUP($B311,'2019 Ventilation List SORT'!$A$6:$I$102,8)</f>
        <v>B</v>
      </c>
      <c r="J311" s="103" t="str">
        <f>VLOOKUP($B311,'2019 Ventilation List SORT'!$A$6:$I$102,9)</f>
        <v>No</v>
      </c>
      <c r="K311" s="182">
        <f>INDEX('For CSV - 2019 SpcFuncData'!$D$5:$D$88,MATCH($A311,'For CSV - 2019 SpcFuncData'!$B$5:$B$88,0))*0.5</f>
        <v>0</v>
      </c>
      <c r="L311" s="182">
        <f>INDEX('For CSV - 2019 VentSpcFuncData'!$K$6:$K$101,MATCH($B311,'For CSV - 2019 VentSpcFuncData'!$B$6:$B$101,0))</f>
        <v>0</v>
      </c>
      <c r="M311" s="182">
        <f t="shared" si="30"/>
        <v>0</v>
      </c>
      <c r="N311" s="182">
        <f>INDEX('For CSV - 2019 VentSpcFuncData'!$J$6:$J$101,MATCH($B311,'For CSV - 2019 VentSpcFuncData'!$B$6:$B$101,0))</f>
        <v>0</v>
      </c>
      <c r="O311" s="182">
        <f t="shared" si="31"/>
        <v>0</v>
      </c>
      <c r="P311" s="184">
        <f t="shared" si="29"/>
        <v>0</v>
      </c>
      <c r="Q311" s="46" t="str">
        <f t="shared" si="34"/>
        <v>Unoccupied-Include in Gross Floor Area,NA</v>
      </c>
      <c r="R311" s="46">
        <f>INDEX('For CSV - 2019 SpcFuncData'!$AL$5:$AL$89,MATCH($A311,'For CSV - 2019 SpcFuncData'!$B$5:$B$89,0))</f>
        <v>263</v>
      </c>
      <c r="S311" s="46">
        <f>INDEX('For CSV - 2019 VentSpcFuncData'!$L$6:$L$101,MATCH($B311,'For CSV - 2019 VentSpcFuncData'!$B$6:$B$101,0))</f>
        <v>96</v>
      </c>
      <c r="T311" s="46">
        <f>MATCH($A311,'For CSV - 2019 SpcFuncData'!$B$5:$B$88,0)</f>
        <v>70</v>
      </c>
      <c r="V311" t="str">
        <f t="shared" si="32"/>
        <v>1, Spc:SpcFunc,        263,  96  ;  Unoccupied-Include in Gross Floor Area</v>
      </c>
    </row>
    <row r="312" spans="1:22" x14ac:dyDescent="0.2">
      <c r="A312" s="63" t="s">
        <v>276</v>
      </c>
      <c r="B312" s="126" t="s">
        <v>131</v>
      </c>
      <c r="C312" s="62">
        <f>VLOOKUP($B312,'2019 Ventilation List SORT'!$A$6:$I$102,2)</f>
        <v>0.15</v>
      </c>
      <c r="D312" s="62">
        <f>VLOOKUP($B312,'2019 Ventilation List SORT'!$A$6:$I$102,3)</f>
        <v>0.15</v>
      </c>
      <c r="E312" s="67">
        <f>VLOOKUP($B312,'2019 Ventilation List SORT'!$A$6:$I$102,4)</f>
        <v>0</v>
      </c>
      <c r="F312" s="67">
        <f>VLOOKUP($B312,'2019 Ventilation List SORT'!$A$6:$I$102,5)</f>
        <v>0</v>
      </c>
      <c r="G312" s="62">
        <f>VLOOKUP($B312,'2019 Ventilation List SORT'!$A$6:$I$102,6)</f>
        <v>0</v>
      </c>
      <c r="H312" s="67">
        <f>VLOOKUP($B312,'2019 Ventilation List SORT'!$A$6:$I$102,7)</f>
        <v>2</v>
      </c>
      <c r="I312" s="62" t="str">
        <f>VLOOKUP($B312,'2019 Ventilation List SORT'!$A$6:$I$102,8)</f>
        <v>B</v>
      </c>
      <c r="J312" s="103" t="str">
        <f>VLOOKUP($B312,'2019 Ventilation List SORT'!$A$6:$I$102,9)</f>
        <v>No</v>
      </c>
      <c r="K312" s="182">
        <f>INDEX('For CSV - 2019 SpcFuncData'!$D$5:$D$88,MATCH($A312,'For CSV - 2019 SpcFuncData'!$B$5:$B$88,0))*0.5</f>
        <v>0</v>
      </c>
      <c r="L312" s="182">
        <f>INDEX('For CSV - 2019 VentSpcFuncData'!$K$6:$K$101,MATCH($B312,'For CSV - 2019 VentSpcFuncData'!$B$6:$B$101,0))</f>
        <v>0</v>
      </c>
      <c r="M312" s="182">
        <f t="shared" si="30"/>
        <v>0</v>
      </c>
      <c r="N312" s="182">
        <f>INDEX('For CSV - 2019 VentSpcFuncData'!$J$6:$J$101,MATCH($B312,'For CSV - 2019 VentSpcFuncData'!$B$6:$B$101,0))</f>
        <v>0</v>
      </c>
      <c r="O312" s="182">
        <f t="shared" si="31"/>
        <v>0</v>
      </c>
      <c r="P312" s="184">
        <f t="shared" si="29"/>
        <v>0</v>
      </c>
      <c r="Q312" s="46" t="str">
        <f t="shared" si="34"/>
        <v>Unoccupied-Include in Gross Floor Area,NA</v>
      </c>
      <c r="R312" s="46">
        <f>INDEX('For CSV - 2019 SpcFuncData'!$AL$5:$AL$89,MATCH($A312,'For CSV - 2019 SpcFuncData'!$B$5:$B$89,0))</f>
        <v>263</v>
      </c>
      <c r="S312" s="46">
        <f>INDEX('For CSV - 2019 VentSpcFuncData'!$L$6:$L$101,MATCH($B312,'For CSV - 2019 VentSpcFuncData'!$B$6:$B$101,0))</f>
        <v>96</v>
      </c>
      <c r="T312" s="46">
        <f>MATCH($A312,'For CSV - 2019 SpcFuncData'!$B$5:$B$88,0)</f>
        <v>70</v>
      </c>
      <c r="V312" t="str">
        <f t="shared" si="32"/>
        <v>2,              96,     "NA"</v>
      </c>
    </row>
    <row r="313" spans="1:22" x14ac:dyDescent="0.2">
      <c r="A313" s="63" t="s">
        <v>609</v>
      </c>
      <c r="B313" s="126" t="s">
        <v>773</v>
      </c>
      <c r="C313" s="62">
        <f>VLOOKUP($B313,'2019 Ventilation List SORT'!$A$6:$I$102,2)</f>
        <v>0.5</v>
      </c>
      <c r="D313" s="62">
        <f>VLOOKUP($B313,'2019 Ventilation List SORT'!$A$6:$I$102,3)</f>
        <v>0.15</v>
      </c>
      <c r="E313" s="67">
        <f>VLOOKUP($B313,'2019 Ventilation List SORT'!$A$6:$I$102,4)</f>
        <v>0</v>
      </c>
      <c r="F313" s="67">
        <f>VLOOKUP($B313,'2019 Ventilation List SORT'!$A$6:$I$102,5)</f>
        <v>0</v>
      </c>
      <c r="G313" s="62">
        <f>VLOOKUP($B313,'2019 Ventilation List SORT'!$A$6:$I$102,6)</f>
        <v>0</v>
      </c>
      <c r="H313" s="67">
        <f>VLOOKUP($B313,'2019 Ventilation List SORT'!$A$6:$I$102,7)</f>
        <v>1</v>
      </c>
      <c r="I313" s="62" t="str">
        <f>VLOOKUP($B313,'2019 Ventilation List SORT'!$A$6:$I$102,8)</f>
        <v>F</v>
      </c>
      <c r="J313" s="103" t="str">
        <f>VLOOKUP($B313,'2019 Ventilation List SORT'!$A$6:$I$102,9)</f>
        <v>No</v>
      </c>
      <c r="K313" s="182">
        <f>INDEX('For CSV - 2019 SpcFuncData'!$D$5:$D$88,MATCH($A313,'For CSV - 2019 SpcFuncData'!$B$5:$B$88,0))*0.5</f>
        <v>5</v>
      </c>
      <c r="L313" s="182">
        <f>INDEX('For CSV - 2019 VentSpcFuncData'!$K$6:$K$101,MATCH($B313,'For CSV - 2019 VentSpcFuncData'!$B$6:$B$101,0))</f>
        <v>33.333333333333336</v>
      </c>
      <c r="M313" s="182">
        <f t="shared" si="30"/>
        <v>33.333333333333336</v>
      </c>
      <c r="N313" s="182">
        <f>INDEX('For CSV - 2019 VentSpcFuncData'!$J$6:$J$101,MATCH($B313,'For CSV - 2019 VentSpcFuncData'!$B$6:$B$101,0))</f>
        <v>15</v>
      </c>
      <c r="O313" s="182">
        <f t="shared" si="31"/>
        <v>15</v>
      </c>
      <c r="P313" s="184">
        <f t="shared" si="29"/>
        <v>7.4999999999999997E-2</v>
      </c>
      <c r="Q313" s="46" t="str">
        <f t="shared" si="34"/>
        <v>Videoconferencing Studio,General - Conference/meeting</v>
      </c>
      <c r="R313" s="46">
        <f>INDEX('For CSV - 2019 SpcFuncData'!$AL$5:$AL$89,MATCH($A313,'For CSV - 2019 SpcFuncData'!$B$5:$B$89,0))</f>
        <v>264</v>
      </c>
      <c r="S313" s="46">
        <f>INDEX('For CSV - 2019 VentSpcFuncData'!$L$6:$L$101,MATCH($B313,'For CSV - 2019 VentSpcFuncData'!$B$6:$B$101,0))</f>
        <v>48</v>
      </c>
      <c r="T313" s="46">
        <f>MATCH($A313,'For CSV - 2019 SpcFuncData'!$B$5:$B$88,0)</f>
        <v>71</v>
      </c>
      <c r="V313" t="str">
        <f t="shared" si="32"/>
        <v>1, Spc:SpcFunc,        264,  48  ;  Videoconferencing Studio</v>
      </c>
    </row>
    <row r="314" spans="1:22" x14ac:dyDescent="0.2">
      <c r="A314" s="63" t="s">
        <v>609</v>
      </c>
      <c r="B314" s="59" t="s">
        <v>773</v>
      </c>
      <c r="C314" s="62">
        <f>VLOOKUP($B314,'2019 Ventilation List SORT'!$A$6:$I$102,2)</f>
        <v>0.5</v>
      </c>
      <c r="D314" s="62">
        <f>VLOOKUP($B314,'2019 Ventilation List SORT'!$A$6:$I$102,3)</f>
        <v>0.15</v>
      </c>
      <c r="E314" s="67">
        <f>VLOOKUP($B314,'2019 Ventilation List SORT'!$A$6:$I$102,4)</f>
        <v>0</v>
      </c>
      <c r="F314" s="67">
        <f>VLOOKUP($B314,'2019 Ventilation List SORT'!$A$6:$I$102,5)</f>
        <v>0</v>
      </c>
      <c r="G314" s="62">
        <f>VLOOKUP($B314,'2019 Ventilation List SORT'!$A$6:$I$102,6)</f>
        <v>0</v>
      </c>
      <c r="H314" s="67">
        <f>VLOOKUP($B314,'2019 Ventilation List SORT'!$A$6:$I$102,7)</f>
        <v>1</v>
      </c>
      <c r="I314" s="62" t="str">
        <f>VLOOKUP($B314,'2019 Ventilation List SORT'!$A$6:$I$102,8)</f>
        <v>F</v>
      </c>
      <c r="J314" s="103" t="str">
        <f>VLOOKUP($B314,'2019 Ventilation List SORT'!$A$6:$I$102,9)</f>
        <v>No</v>
      </c>
      <c r="K314" s="182">
        <f>INDEX('For CSV - 2019 SpcFuncData'!$D$5:$D$88,MATCH($A314,'For CSV - 2019 SpcFuncData'!$B$5:$B$88,0))*0.5</f>
        <v>5</v>
      </c>
      <c r="L314" s="182">
        <f>INDEX('For CSV - 2019 VentSpcFuncData'!$K$6:$K$101,MATCH($B314,'For CSV - 2019 VentSpcFuncData'!$B$6:$B$101,0))</f>
        <v>33.333333333333336</v>
      </c>
      <c r="M314" s="182">
        <f t="shared" si="30"/>
        <v>33.333333333333336</v>
      </c>
      <c r="N314" s="182">
        <f>INDEX('For CSV - 2019 VentSpcFuncData'!$J$6:$J$101,MATCH($B314,'For CSV - 2019 VentSpcFuncData'!$B$6:$B$101,0))</f>
        <v>15</v>
      </c>
      <c r="O314" s="182">
        <f t="shared" si="31"/>
        <v>15</v>
      </c>
      <c r="P314" s="184">
        <f t="shared" si="29"/>
        <v>7.4999999999999997E-2</v>
      </c>
      <c r="Q314" s="46" t="str">
        <f t="shared" si="34"/>
        <v>Videoconferencing Studio,General - Conference/meeting</v>
      </c>
      <c r="R314" s="46">
        <f>INDEX('For CSV - 2019 SpcFuncData'!$AL$5:$AL$89,MATCH($A314,'For CSV - 2019 SpcFuncData'!$B$5:$B$89,0))</f>
        <v>264</v>
      </c>
      <c r="S314" s="46">
        <f>INDEX('For CSV - 2019 VentSpcFuncData'!$L$6:$L$101,MATCH($B314,'For CSV - 2019 VentSpcFuncData'!$B$6:$B$101,0))</f>
        <v>48</v>
      </c>
      <c r="T314" s="46">
        <f>MATCH($A314,'For CSV - 2019 SpcFuncData'!$B$5:$B$88,0)</f>
        <v>71</v>
      </c>
      <c r="V314" t="str">
        <f t="shared" si="32"/>
        <v>2,              48,     "General - Conference/meeting"</v>
      </c>
    </row>
    <row r="315" spans="1:22" x14ac:dyDescent="0.2">
      <c r="A315" s="63" t="s">
        <v>1026</v>
      </c>
      <c r="B315" s="59" t="s">
        <v>774</v>
      </c>
      <c r="C315" s="62">
        <f>VLOOKUP($B315,'2019 Ventilation List SORT'!$A$6:$I$102,2)</f>
        <v>0.15</v>
      </c>
      <c r="D315" s="62">
        <f>VLOOKUP($B315,'2019 Ventilation List SORT'!$A$6:$I$102,3)</f>
        <v>0.15</v>
      </c>
      <c r="E315" s="67">
        <f>VLOOKUP($B315,'2019 Ventilation List SORT'!$A$6:$I$102,4)</f>
        <v>0</v>
      </c>
      <c r="F315" s="67">
        <f>VLOOKUP($B315,'2019 Ventilation List SORT'!$A$6:$I$102,5)</f>
        <v>0</v>
      </c>
      <c r="G315" s="62">
        <f>VLOOKUP($B315,'2019 Ventilation List SORT'!$A$6:$I$102,6)</f>
        <v>0</v>
      </c>
      <c r="H315" s="67">
        <f>VLOOKUP($B315,'2019 Ventilation List SORT'!$A$6:$I$102,7)</f>
        <v>1</v>
      </c>
      <c r="I315" s="62" t="str">
        <f>VLOOKUP($B315,'2019 Ventilation List SORT'!$A$6:$I$102,8)</f>
        <v>F</v>
      </c>
      <c r="J315" s="103" t="str">
        <f>VLOOKUP($B315,'2019 Ventilation List SORT'!$A$6:$I$102,9)</f>
        <v>No</v>
      </c>
      <c r="K315" s="182">
        <f>INDEX('For CSV - 2019 SpcFuncData'!$D$5:$D$88,MATCH($A315,'For CSV - 2019 SpcFuncData'!$B$5:$B$88,0))*0.5</f>
        <v>5</v>
      </c>
      <c r="L315" s="182">
        <f>INDEX('For CSV - 2019 VentSpcFuncData'!$K$6:$K$101,MATCH($B315,'For CSV - 2019 VentSpcFuncData'!$B$6:$B$101,0))</f>
        <v>0</v>
      </c>
      <c r="M315" s="182">
        <f t="shared" si="30"/>
        <v>5</v>
      </c>
      <c r="N315" s="182">
        <f>INDEX('For CSV - 2019 VentSpcFuncData'!$J$6:$J$101,MATCH($B315,'For CSV - 2019 VentSpcFuncData'!$B$6:$B$101,0))</f>
        <v>15</v>
      </c>
      <c r="O315" s="182">
        <f t="shared" si="31"/>
        <v>15</v>
      </c>
      <c r="P315" s="184">
        <f t="shared" si="29"/>
        <v>7.4999999999999997E-2</v>
      </c>
      <c r="Q315" s="46" t="str">
        <f t="shared" si="34"/>
        <v>Aging Eye/Low-vision (Corridor Area),General - Corridors</v>
      </c>
      <c r="R315" s="46">
        <f>INDEX('For CSV - 2019 SpcFuncData'!$AL$5:$AL$89,MATCH($A315,'For CSV - 2019 SpcFuncData'!$B$5:$B$89,0))</f>
        <v>269</v>
      </c>
      <c r="S315" s="46">
        <f>INDEX('For CSV - 2019 VentSpcFuncData'!$L$6:$L$101,MATCH($B315,'For CSV - 2019 VentSpcFuncData'!$B$6:$B$101,0))</f>
        <v>49</v>
      </c>
      <c r="T315" s="46">
        <f>MATCH($A315,'For CSV - 2019 SpcFuncData'!$B$5:$B$88,0)</f>
        <v>72</v>
      </c>
      <c r="V315" t="str">
        <f t="shared" si="32"/>
        <v>1, Spc:SpcFunc,        269,  49  ;  Aging Eye/Low-vision (Corridor Area)</v>
      </c>
    </row>
    <row r="316" spans="1:22" x14ac:dyDescent="0.2">
      <c r="A316" s="63" t="s">
        <v>1026</v>
      </c>
      <c r="B316" s="59" t="s">
        <v>774</v>
      </c>
      <c r="C316" s="62">
        <f>VLOOKUP($B316,'2019 Ventilation List SORT'!$A$6:$I$102,2)</f>
        <v>0.15</v>
      </c>
      <c r="D316" s="62">
        <f>VLOOKUP($B316,'2019 Ventilation List SORT'!$A$6:$I$102,3)</f>
        <v>0.15</v>
      </c>
      <c r="E316" s="67">
        <f>VLOOKUP($B316,'2019 Ventilation List SORT'!$A$6:$I$102,4)</f>
        <v>0</v>
      </c>
      <c r="F316" s="67">
        <f>VLOOKUP($B316,'2019 Ventilation List SORT'!$A$6:$I$102,5)</f>
        <v>0</v>
      </c>
      <c r="G316" s="62">
        <f>VLOOKUP($B316,'2019 Ventilation List SORT'!$A$6:$I$102,6)</f>
        <v>0</v>
      </c>
      <c r="H316" s="67">
        <f>VLOOKUP($B316,'2019 Ventilation List SORT'!$A$6:$I$102,7)</f>
        <v>1</v>
      </c>
      <c r="I316" s="62" t="str">
        <f>VLOOKUP($B316,'2019 Ventilation List SORT'!$A$6:$I$102,8)</f>
        <v>F</v>
      </c>
      <c r="J316" s="103" t="str">
        <f>VLOOKUP($B316,'2019 Ventilation List SORT'!$A$6:$I$102,9)</f>
        <v>No</v>
      </c>
      <c r="K316" s="182">
        <f>INDEX('For CSV - 2019 SpcFuncData'!$D$5:$D$88,MATCH($A316,'For CSV - 2019 SpcFuncData'!$B$5:$B$88,0))*0.5</f>
        <v>5</v>
      </c>
      <c r="L316" s="182">
        <f>INDEX('For CSV - 2019 VentSpcFuncData'!$K$6:$K$101,MATCH($B316,'For CSV - 2019 VentSpcFuncData'!$B$6:$B$101,0))</f>
        <v>0</v>
      </c>
      <c r="M316" s="182">
        <f t="shared" si="30"/>
        <v>5</v>
      </c>
      <c r="N316" s="182">
        <f>INDEX('For CSV - 2019 VentSpcFuncData'!$J$6:$J$101,MATCH($B316,'For CSV - 2019 VentSpcFuncData'!$B$6:$B$101,0))</f>
        <v>15</v>
      </c>
      <c r="O316" s="182">
        <f t="shared" si="31"/>
        <v>15</v>
      </c>
      <c r="P316" s="184">
        <f t="shared" si="29"/>
        <v>7.4999999999999997E-2</v>
      </c>
      <c r="Q316" s="46" t="str">
        <f t="shared" si="34"/>
        <v>Aging Eye/Low-vision (Corridor Area),General - Corridors</v>
      </c>
      <c r="R316" s="46">
        <f>INDEX('For CSV - 2019 SpcFuncData'!$AL$5:$AL$89,MATCH($A316,'For CSV - 2019 SpcFuncData'!$B$5:$B$89,0))</f>
        <v>269</v>
      </c>
      <c r="S316" s="46">
        <f>INDEX('For CSV - 2019 VentSpcFuncData'!$L$6:$L$101,MATCH($B316,'For CSV - 2019 VentSpcFuncData'!$B$6:$B$101,0))</f>
        <v>49</v>
      </c>
      <c r="T316" s="46">
        <f>MATCH($A316,'For CSV - 2019 SpcFuncData'!$B$5:$B$88,0)</f>
        <v>72</v>
      </c>
      <c r="V316" t="str">
        <f t="shared" si="32"/>
        <v>2,              49,     "General - Corridors"</v>
      </c>
    </row>
    <row r="317" spans="1:22" x14ac:dyDescent="0.2">
      <c r="A317" s="63" t="s">
        <v>1027</v>
      </c>
      <c r="B317" s="59" t="s">
        <v>768</v>
      </c>
      <c r="C317" s="62">
        <f>VLOOKUP($B317,'2019 Ventilation List SORT'!$A$6:$I$102,2)</f>
        <v>0.5</v>
      </c>
      <c r="D317" s="62">
        <f>VLOOKUP($B317,'2019 Ventilation List SORT'!$A$6:$I$102,3)</f>
        <v>0.15</v>
      </c>
      <c r="E317" s="67">
        <f>VLOOKUP($B317,'2019 Ventilation List SORT'!$A$6:$I$102,4)</f>
        <v>0</v>
      </c>
      <c r="F317" s="67">
        <f>VLOOKUP($B317,'2019 Ventilation List SORT'!$A$6:$I$102,5)</f>
        <v>0</v>
      </c>
      <c r="G317" s="62">
        <f>VLOOKUP($B317,'2019 Ventilation List SORT'!$A$6:$I$102,6)</f>
        <v>0</v>
      </c>
      <c r="H317" s="67">
        <f>VLOOKUP($B317,'2019 Ventilation List SORT'!$A$6:$I$102,7)</f>
        <v>2</v>
      </c>
      <c r="I317" s="62" t="str">
        <f>VLOOKUP($B317,'2019 Ventilation List SORT'!$A$6:$I$102,8)</f>
        <v/>
      </c>
      <c r="J317" s="103" t="str">
        <f>VLOOKUP($B317,'2019 Ventilation List SORT'!$A$6:$I$102,9)</f>
        <v>No</v>
      </c>
      <c r="K317" s="182">
        <f>INDEX('For CSV - 2019 SpcFuncData'!$D$5:$D$88,MATCH($A317,'For CSV - 2019 SpcFuncData'!$B$5:$B$88,0))*0.5</f>
        <v>33.335000000000001</v>
      </c>
      <c r="L317" s="182">
        <f>INDEX('For CSV - 2019 VentSpcFuncData'!$K$6:$K$101,MATCH($B317,'For CSV - 2019 VentSpcFuncData'!$B$6:$B$101,0))</f>
        <v>33.333333333333336</v>
      </c>
      <c r="M317" s="182">
        <f t="shared" si="30"/>
        <v>33.333333333333336</v>
      </c>
      <c r="N317" s="182">
        <f>INDEX('For CSV - 2019 VentSpcFuncData'!$J$6:$J$101,MATCH($B317,'For CSV - 2019 VentSpcFuncData'!$B$6:$B$101,0))</f>
        <v>15</v>
      </c>
      <c r="O317" s="182">
        <f t="shared" si="31"/>
        <v>14.999250037498125</v>
      </c>
      <c r="P317" s="184">
        <f t="shared" si="29"/>
        <v>0.5</v>
      </c>
      <c r="Q317" s="46" t="str">
        <f t="shared" si="34"/>
        <v>Aging Eye/Low-vision (Dining),Food Service - Cafeteria/fast-food dining</v>
      </c>
      <c r="R317" s="46">
        <f>INDEX('For CSV - 2019 SpcFuncData'!$AL$5:$AL$89,MATCH($A317,'For CSV - 2019 SpcFuncData'!$B$5:$B$89,0))</f>
        <v>270</v>
      </c>
      <c r="S317" s="46">
        <f>INDEX('For CSV - 2019 VentSpcFuncData'!$L$6:$L$101,MATCH($B317,'For CSV - 2019 VentSpcFuncData'!$B$6:$B$101,0))</f>
        <v>43</v>
      </c>
      <c r="T317" s="46">
        <f>MATCH($A317,'For CSV - 2019 SpcFuncData'!$B$5:$B$88,0)</f>
        <v>73</v>
      </c>
      <c r="V317" t="str">
        <f t="shared" si="32"/>
        <v>1, Spc:SpcFunc,        270,  43  ;  Aging Eye/Low-vision (Dining)</v>
      </c>
    </row>
    <row r="318" spans="1:22" x14ac:dyDescent="0.2">
      <c r="A318" s="63" t="s">
        <v>1027</v>
      </c>
      <c r="B318" s="59" t="s">
        <v>768</v>
      </c>
      <c r="C318" s="62">
        <f>VLOOKUP($B318,'2019 Ventilation List SORT'!$A$6:$I$102,2)</f>
        <v>0.5</v>
      </c>
      <c r="D318" s="62">
        <f>VLOOKUP($B318,'2019 Ventilation List SORT'!$A$6:$I$102,3)</f>
        <v>0.15</v>
      </c>
      <c r="E318" s="67">
        <f>VLOOKUP($B318,'2019 Ventilation List SORT'!$A$6:$I$102,4)</f>
        <v>0</v>
      </c>
      <c r="F318" s="67">
        <f>VLOOKUP($B318,'2019 Ventilation List SORT'!$A$6:$I$102,5)</f>
        <v>0</v>
      </c>
      <c r="G318" s="62">
        <f>VLOOKUP($B318,'2019 Ventilation List SORT'!$A$6:$I$102,6)</f>
        <v>0</v>
      </c>
      <c r="H318" s="67">
        <f>VLOOKUP($B318,'2019 Ventilation List SORT'!$A$6:$I$102,7)</f>
        <v>2</v>
      </c>
      <c r="I318" s="62" t="str">
        <f>VLOOKUP($B318,'2019 Ventilation List SORT'!$A$6:$I$102,8)</f>
        <v/>
      </c>
      <c r="J318" s="103" t="str">
        <f>VLOOKUP($B318,'2019 Ventilation List SORT'!$A$6:$I$102,9)</f>
        <v>No</v>
      </c>
      <c r="K318" s="182">
        <f>INDEX('For CSV - 2019 SpcFuncData'!$D$5:$D$88,MATCH($A318,'For CSV - 2019 SpcFuncData'!$B$5:$B$88,0))*0.5</f>
        <v>33.335000000000001</v>
      </c>
      <c r="L318" s="182">
        <f>INDEX('For CSV - 2019 VentSpcFuncData'!$K$6:$K$101,MATCH($B318,'For CSV - 2019 VentSpcFuncData'!$B$6:$B$101,0))</f>
        <v>33.333333333333336</v>
      </c>
      <c r="M318" s="182">
        <f t="shared" si="30"/>
        <v>33.333333333333336</v>
      </c>
      <c r="N318" s="182">
        <f>INDEX('For CSV - 2019 VentSpcFuncData'!$J$6:$J$101,MATCH($B318,'For CSV - 2019 VentSpcFuncData'!$B$6:$B$101,0))</f>
        <v>15</v>
      </c>
      <c r="O318" s="182">
        <f t="shared" si="31"/>
        <v>14.999250037498125</v>
      </c>
      <c r="P318" s="184">
        <f t="shared" si="29"/>
        <v>0.5</v>
      </c>
      <c r="Q318" s="46" t="str">
        <f t="shared" si="34"/>
        <v>Aging Eye/Low-vision (Dining),Food Service - Cafeteria/fast-food dining</v>
      </c>
      <c r="R318" s="46">
        <f>INDEX('For CSV - 2019 SpcFuncData'!$AL$5:$AL$89,MATCH($A318,'For CSV - 2019 SpcFuncData'!$B$5:$B$89,0))</f>
        <v>270</v>
      </c>
      <c r="S318" s="46">
        <f>INDEX('For CSV - 2019 VentSpcFuncData'!$L$6:$L$101,MATCH($B318,'For CSV - 2019 VentSpcFuncData'!$B$6:$B$101,0))</f>
        <v>43</v>
      </c>
      <c r="T318" s="46">
        <f>MATCH($A318,'For CSV - 2019 SpcFuncData'!$B$5:$B$88,0)</f>
        <v>73</v>
      </c>
      <c r="V318" t="str">
        <f t="shared" si="32"/>
        <v>2,              43,     "Food Service - Cafeteria/fast-food dining"</v>
      </c>
    </row>
    <row r="319" spans="1:22" x14ac:dyDescent="0.2">
      <c r="A319" s="63" t="s">
        <v>1028</v>
      </c>
      <c r="B319" s="59" t="s">
        <v>771</v>
      </c>
      <c r="C319" s="62">
        <f>VLOOKUP($B319,'2019 Ventilation List SORT'!$A$6:$I$102,2)</f>
        <v>0.5</v>
      </c>
      <c r="D319" s="62">
        <f>VLOOKUP($B319,'2019 Ventilation List SORT'!$A$6:$I$102,3)</f>
        <v>0.15</v>
      </c>
      <c r="E319" s="67">
        <f>VLOOKUP($B319,'2019 Ventilation List SORT'!$A$6:$I$102,4)</f>
        <v>0</v>
      </c>
      <c r="F319" s="67">
        <f>VLOOKUP($B319,'2019 Ventilation List SORT'!$A$6:$I$102,5)</f>
        <v>0</v>
      </c>
      <c r="G319" s="62">
        <f>VLOOKUP($B319,'2019 Ventilation List SORT'!$A$6:$I$102,6)</f>
        <v>0</v>
      </c>
      <c r="H319" s="67">
        <f>VLOOKUP($B319,'2019 Ventilation List SORT'!$A$6:$I$102,7)</f>
        <v>1</v>
      </c>
      <c r="I319" s="62" t="str">
        <f>VLOOKUP($B319,'2019 Ventilation List SORT'!$A$6:$I$102,8)</f>
        <v>F</v>
      </c>
      <c r="J319" s="103" t="str">
        <f>VLOOKUP($B319,'2019 Ventilation List SORT'!$A$6:$I$102,9)</f>
        <v>No</v>
      </c>
      <c r="K319" s="182">
        <f>INDEX('For CSV - 2019 SpcFuncData'!$D$5:$D$88,MATCH($A319,'For CSV - 2019 SpcFuncData'!$B$5:$B$88,0))*0.5</f>
        <v>33.335000000000001</v>
      </c>
      <c r="L319" s="182">
        <f>INDEX('For CSV - 2019 VentSpcFuncData'!$K$6:$K$101,MATCH($B319,'For CSV - 2019 VentSpcFuncData'!$B$6:$B$101,0))</f>
        <v>33.333333333333336</v>
      </c>
      <c r="M319" s="182">
        <f t="shared" si="30"/>
        <v>33.333333333333336</v>
      </c>
      <c r="N319" s="182">
        <f>INDEX('For CSV - 2019 VentSpcFuncData'!$J$6:$J$101,MATCH($B319,'For CSV - 2019 VentSpcFuncData'!$B$6:$B$101,0))</f>
        <v>15</v>
      </c>
      <c r="O319" s="182">
        <f t="shared" si="31"/>
        <v>14.999250037498125</v>
      </c>
      <c r="P319" s="184">
        <f t="shared" si="29"/>
        <v>0.5</v>
      </c>
      <c r="Q319" s="46" t="str">
        <f t="shared" si="34"/>
        <v>Aging Eye/Low-vision (Lounge/Waiting Area),General - Break rooms</v>
      </c>
      <c r="R319" s="46">
        <f>INDEX('For CSV - 2019 SpcFuncData'!$AL$5:$AL$89,MATCH($A319,'For CSV - 2019 SpcFuncData'!$B$5:$B$89,0))</f>
        <v>271</v>
      </c>
      <c r="S319" s="46">
        <f>INDEX('For CSV - 2019 VentSpcFuncData'!$L$6:$L$101,MATCH($B319,'For CSV - 2019 VentSpcFuncData'!$B$6:$B$101,0))</f>
        <v>46</v>
      </c>
      <c r="T319" s="46">
        <f>MATCH($A319,'For CSV - 2019 SpcFuncData'!$B$5:$B$88,0)</f>
        <v>74</v>
      </c>
      <c r="V319" t="str">
        <f t="shared" si="32"/>
        <v>1, Spc:SpcFunc,        271,  46  ;  Aging Eye/Low-vision (Lounge/Waiting Area)</v>
      </c>
    </row>
    <row r="320" spans="1:22" x14ac:dyDescent="0.2">
      <c r="A320" s="63" t="s">
        <v>1028</v>
      </c>
      <c r="B320" s="59" t="s">
        <v>771</v>
      </c>
      <c r="C320" s="62">
        <f>VLOOKUP($B320,'2019 Ventilation List SORT'!$A$6:$I$102,2)</f>
        <v>0.5</v>
      </c>
      <c r="D320" s="62">
        <f>VLOOKUP($B320,'2019 Ventilation List SORT'!$A$6:$I$102,3)</f>
        <v>0.15</v>
      </c>
      <c r="E320" s="67">
        <f>VLOOKUP($B320,'2019 Ventilation List SORT'!$A$6:$I$102,4)</f>
        <v>0</v>
      </c>
      <c r="F320" s="67">
        <f>VLOOKUP($B320,'2019 Ventilation List SORT'!$A$6:$I$102,5)</f>
        <v>0</v>
      </c>
      <c r="G320" s="62">
        <f>VLOOKUP($B320,'2019 Ventilation List SORT'!$A$6:$I$102,6)</f>
        <v>0</v>
      </c>
      <c r="H320" s="67">
        <f>VLOOKUP($B320,'2019 Ventilation List SORT'!$A$6:$I$102,7)</f>
        <v>1</v>
      </c>
      <c r="I320" s="62" t="str">
        <f>VLOOKUP($B320,'2019 Ventilation List SORT'!$A$6:$I$102,8)</f>
        <v>F</v>
      </c>
      <c r="J320" s="103" t="str">
        <f>VLOOKUP($B320,'2019 Ventilation List SORT'!$A$6:$I$102,9)</f>
        <v>No</v>
      </c>
      <c r="K320" s="182">
        <f>INDEX('For CSV - 2019 SpcFuncData'!$D$5:$D$88,MATCH($A320,'For CSV - 2019 SpcFuncData'!$B$5:$B$88,0))*0.5</f>
        <v>33.335000000000001</v>
      </c>
      <c r="L320" s="182">
        <f>INDEX('For CSV - 2019 VentSpcFuncData'!$K$6:$K$101,MATCH($B320,'For CSV - 2019 VentSpcFuncData'!$B$6:$B$101,0))</f>
        <v>33.333333333333336</v>
      </c>
      <c r="M320" s="182">
        <f t="shared" si="30"/>
        <v>33.333333333333336</v>
      </c>
      <c r="N320" s="182">
        <f>INDEX('For CSV - 2019 VentSpcFuncData'!$J$6:$J$101,MATCH($B320,'For CSV - 2019 VentSpcFuncData'!$B$6:$B$101,0))</f>
        <v>15</v>
      </c>
      <c r="O320" s="182">
        <f t="shared" si="31"/>
        <v>14.999250037498125</v>
      </c>
      <c r="P320" s="184">
        <f t="shared" si="29"/>
        <v>0.5</v>
      </c>
      <c r="Q320" s="46" t="str">
        <f t="shared" si="34"/>
        <v>Aging Eye/Low-vision (Lounge/Waiting Area),General - Break rooms</v>
      </c>
      <c r="R320" s="46">
        <f>INDEX('For CSV - 2019 SpcFuncData'!$AL$5:$AL$89,MATCH($A320,'For CSV - 2019 SpcFuncData'!$B$5:$B$89,0))</f>
        <v>271</v>
      </c>
      <c r="S320" s="46">
        <f>INDEX('For CSV - 2019 VentSpcFuncData'!$L$6:$L$101,MATCH($B320,'For CSV - 2019 VentSpcFuncData'!$B$6:$B$101,0))</f>
        <v>46</v>
      </c>
      <c r="T320" s="46">
        <f>MATCH($A320,'For CSV - 2019 SpcFuncData'!$B$5:$B$88,0)</f>
        <v>74</v>
      </c>
      <c r="V320" t="str">
        <f t="shared" si="32"/>
        <v>2,              46,     "General - Break rooms"</v>
      </c>
    </row>
    <row r="321" spans="1:22" x14ac:dyDescent="0.2">
      <c r="A321" s="63" t="s">
        <v>1029</v>
      </c>
      <c r="B321" s="59" t="s">
        <v>782</v>
      </c>
      <c r="C321" s="62">
        <f>VLOOKUP($B321,'2019 Ventilation List SORT'!$A$6:$I$102,2)</f>
        <v>0.5</v>
      </c>
      <c r="D321" s="62">
        <f>VLOOKUP($B321,'2019 Ventilation List SORT'!$A$6:$I$102,3)</f>
        <v>0.15</v>
      </c>
      <c r="E321" s="67">
        <f>VLOOKUP($B321,'2019 Ventilation List SORT'!$A$6:$I$102,4)</f>
        <v>0</v>
      </c>
      <c r="F321" s="67">
        <f>VLOOKUP($B321,'2019 Ventilation List SORT'!$A$6:$I$102,5)</f>
        <v>0</v>
      </c>
      <c r="G321" s="62">
        <f>VLOOKUP($B321,'2019 Ventilation List SORT'!$A$6:$I$102,6)</f>
        <v>0</v>
      </c>
      <c r="H321" s="67">
        <f>VLOOKUP($B321,'2019 Ventilation List SORT'!$A$6:$I$102,7)</f>
        <v>1</v>
      </c>
      <c r="I321" s="62" t="str">
        <f>VLOOKUP($B321,'2019 Ventilation List SORT'!$A$6:$I$102,8)</f>
        <v>F</v>
      </c>
      <c r="J321" s="103" t="str">
        <f>VLOOKUP($B321,'2019 Ventilation List SORT'!$A$6:$I$102,9)</f>
        <v>No</v>
      </c>
      <c r="K321" s="182">
        <f>INDEX('For CSV - 2019 SpcFuncData'!$D$5:$D$88,MATCH($A321,'For CSV - 2019 SpcFuncData'!$B$5:$B$88,0))*0.5</f>
        <v>33.335000000000001</v>
      </c>
      <c r="L321" s="182">
        <f>INDEX('For CSV - 2019 VentSpcFuncData'!$K$6:$K$101,MATCH($B321,'For CSV - 2019 VentSpcFuncData'!$B$6:$B$101,0))</f>
        <v>33.333333333333336</v>
      </c>
      <c r="M321" s="182">
        <f t="shared" si="30"/>
        <v>33.333333333333336</v>
      </c>
      <c r="N321" s="182">
        <f>INDEX('For CSV - 2019 VentSpcFuncData'!$J$6:$J$101,MATCH($B321,'For CSV - 2019 VentSpcFuncData'!$B$6:$B$101,0))</f>
        <v>15</v>
      </c>
      <c r="O321" s="182">
        <f t="shared" si="31"/>
        <v>14.999250037498125</v>
      </c>
      <c r="P321" s="184">
        <f t="shared" si="29"/>
        <v>0.5</v>
      </c>
      <c r="Q321" s="46" t="str">
        <f t="shared" si="34"/>
        <v>Aging Eye/Low-vision (Main Entry Lobby),Office - Main entry lobbies</v>
      </c>
      <c r="R321" s="46">
        <f>INDEX('For CSV - 2019 SpcFuncData'!$AL$5:$AL$89,MATCH($A321,'For CSV - 2019 SpcFuncData'!$B$5:$B$89,0))</f>
        <v>272</v>
      </c>
      <c r="S321" s="46">
        <f>INDEX('For CSV - 2019 VentSpcFuncData'!$L$6:$L$101,MATCH($B321,'For CSV - 2019 VentSpcFuncData'!$B$6:$B$101,0))</f>
        <v>72</v>
      </c>
      <c r="T321" s="46">
        <f>MATCH($A321,'For CSV - 2019 SpcFuncData'!$B$5:$B$88,0)</f>
        <v>75</v>
      </c>
      <c r="V321" t="str">
        <f t="shared" si="32"/>
        <v>1, Spc:SpcFunc,        272,  72  ;  Aging Eye/Low-vision (Main Entry Lobby)</v>
      </c>
    </row>
    <row r="322" spans="1:22" x14ac:dyDescent="0.2">
      <c r="A322" s="63" t="s">
        <v>1029</v>
      </c>
      <c r="B322" s="59" t="s">
        <v>782</v>
      </c>
      <c r="C322" s="62">
        <f>VLOOKUP($B322,'2019 Ventilation List SORT'!$A$6:$I$102,2)</f>
        <v>0.5</v>
      </c>
      <c r="D322" s="62">
        <f>VLOOKUP($B322,'2019 Ventilation List SORT'!$A$6:$I$102,3)</f>
        <v>0.15</v>
      </c>
      <c r="E322" s="67">
        <f>VLOOKUP($B322,'2019 Ventilation List SORT'!$A$6:$I$102,4)</f>
        <v>0</v>
      </c>
      <c r="F322" s="67">
        <f>VLOOKUP($B322,'2019 Ventilation List SORT'!$A$6:$I$102,5)</f>
        <v>0</v>
      </c>
      <c r="G322" s="62">
        <f>VLOOKUP($B322,'2019 Ventilation List SORT'!$A$6:$I$102,6)</f>
        <v>0</v>
      </c>
      <c r="H322" s="67">
        <f>VLOOKUP($B322,'2019 Ventilation List SORT'!$A$6:$I$102,7)</f>
        <v>1</v>
      </c>
      <c r="I322" s="62" t="str">
        <f>VLOOKUP($B322,'2019 Ventilation List SORT'!$A$6:$I$102,8)</f>
        <v>F</v>
      </c>
      <c r="J322" s="103" t="str">
        <f>VLOOKUP($B322,'2019 Ventilation List SORT'!$A$6:$I$102,9)</f>
        <v>No</v>
      </c>
      <c r="K322" s="182">
        <f>INDEX('For CSV - 2019 SpcFuncData'!$D$5:$D$88,MATCH($A322,'For CSV - 2019 SpcFuncData'!$B$5:$B$88,0))*0.5</f>
        <v>33.335000000000001</v>
      </c>
      <c r="L322" s="182">
        <f>INDEX('For CSV - 2019 VentSpcFuncData'!$K$6:$K$101,MATCH($B322,'For CSV - 2019 VentSpcFuncData'!$B$6:$B$101,0))</f>
        <v>33.333333333333336</v>
      </c>
      <c r="M322" s="182">
        <f t="shared" si="30"/>
        <v>33.333333333333336</v>
      </c>
      <c r="N322" s="182">
        <f>INDEX('For CSV - 2019 VentSpcFuncData'!$J$6:$J$101,MATCH($B322,'For CSV - 2019 VentSpcFuncData'!$B$6:$B$101,0))</f>
        <v>15</v>
      </c>
      <c r="O322" s="182">
        <f t="shared" si="31"/>
        <v>14.999250037498125</v>
      </c>
      <c r="P322" s="184">
        <f t="shared" si="29"/>
        <v>0.5</v>
      </c>
      <c r="Q322" s="46" t="str">
        <f t="shared" si="34"/>
        <v>Aging Eye/Low-vision (Main Entry Lobby),Office - Main entry lobbies</v>
      </c>
      <c r="R322" s="46">
        <f>INDEX('For CSV - 2019 SpcFuncData'!$AL$5:$AL$89,MATCH($A322,'For CSV - 2019 SpcFuncData'!$B$5:$B$89,0))</f>
        <v>272</v>
      </c>
      <c r="S322" s="46">
        <f>INDEX('For CSV - 2019 VentSpcFuncData'!$L$6:$L$101,MATCH($B322,'For CSV - 2019 VentSpcFuncData'!$B$6:$B$101,0))</f>
        <v>72</v>
      </c>
      <c r="T322" s="46">
        <f>MATCH($A322,'For CSV - 2019 SpcFuncData'!$B$5:$B$88,0)</f>
        <v>75</v>
      </c>
      <c r="V322" t="str">
        <f t="shared" si="32"/>
        <v>2,              72,     "Office - Main entry lobbies"</v>
      </c>
    </row>
    <row r="323" spans="1:22" x14ac:dyDescent="0.2">
      <c r="A323" s="63" t="s">
        <v>1030</v>
      </c>
      <c r="B323" s="59" t="s">
        <v>773</v>
      </c>
      <c r="C323" s="62">
        <f>VLOOKUP($B323,'2019 Ventilation List SORT'!$A$6:$I$102,2)</f>
        <v>0.5</v>
      </c>
      <c r="D323" s="62">
        <f>VLOOKUP($B323,'2019 Ventilation List SORT'!$A$6:$I$102,3)</f>
        <v>0.15</v>
      </c>
      <c r="E323" s="67">
        <f>VLOOKUP($B323,'2019 Ventilation List SORT'!$A$6:$I$102,4)</f>
        <v>0</v>
      </c>
      <c r="F323" s="67">
        <f>VLOOKUP($B323,'2019 Ventilation List SORT'!$A$6:$I$102,5)</f>
        <v>0</v>
      </c>
      <c r="G323" s="62">
        <f>VLOOKUP($B323,'2019 Ventilation List SORT'!$A$6:$I$102,6)</f>
        <v>0</v>
      </c>
      <c r="H323" s="67">
        <f>VLOOKUP($B323,'2019 Ventilation List SORT'!$A$6:$I$102,7)</f>
        <v>1</v>
      </c>
      <c r="I323" s="62" t="str">
        <f>VLOOKUP($B323,'2019 Ventilation List SORT'!$A$6:$I$102,8)</f>
        <v>F</v>
      </c>
      <c r="J323" s="103" t="str">
        <f>VLOOKUP($B323,'2019 Ventilation List SORT'!$A$6:$I$102,9)</f>
        <v>No</v>
      </c>
      <c r="K323" s="182">
        <f>INDEX('For CSV - 2019 SpcFuncData'!$D$5:$D$88,MATCH($A323,'For CSV - 2019 SpcFuncData'!$B$5:$B$88,0))*0.5</f>
        <v>33.335000000000001</v>
      </c>
      <c r="L323" s="182">
        <f>INDEX('For CSV - 2019 VentSpcFuncData'!$K$6:$K$101,MATCH($B323,'For CSV - 2019 VentSpcFuncData'!$B$6:$B$101,0))</f>
        <v>33.333333333333336</v>
      </c>
      <c r="M323" s="182">
        <f t="shared" si="30"/>
        <v>33.333333333333336</v>
      </c>
      <c r="N323" s="182">
        <f>INDEX('For CSV - 2019 VentSpcFuncData'!$J$6:$J$101,MATCH($B323,'For CSV - 2019 VentSpcFuncData'!$B$6:$B$101,0))</f>
        <v>15</v>
      </c>
      <c r="O323" s="182">
        <f t="shared" si="31"/>
        <v>14.999250037498125</v>
      </c>
      <c r="P323" s="184">
        <f t="shared" si="29"/>
        <v>0.5</v>
      </c>
      <c r="Q323" s="46" t="str">
        <f t="shared" si="34"/>
        <v>Aging Eye/Low-vision (Multipurpose Room),General - Conference/meeting</v>
      </c>
      <c r="R323" s="46">
        <f>INDEX('For CSV - 2019 SpcFuncData'!$AL$5:$AL$89,MATCH($A323,'For CSV - 2019 SpcFuncData'!$B$5:$B$89,0))</f>
        <v>273</v>
      </c>
      <c r="S323" s="46">
        <f>INDEX('For CSV - 2019 VentSpcFuncData'!$L$6:$L$101,MATCH($B323,'For CSV - 2019 VentSpcFuncData'!$B$6:$B$101,0))</f>
        <v>48</v>
      </c>
      <c r="T323" s="46">
        <f>MATCH($A323,'For CSV - 2019 SpcFuncData'!$B$5:$B$88,0)</f>
        <v>76</v>
      </c>
      <c r="V323" t="str">
        <f t="shared" si="32"/>
        <v>1, Spc:SpcFunc,        273,  48  ;  Aging Eye/Low-vision (Multipurpose Room)</v>
      </c>
    </row>
    <row r="324" spans="1:22" x14ac:dyDescent="0.2">
      <c r="A324" s="63" t="s">
        <v>1030</v>
      </c>
      <c r="B324" s="59" t="s">
        <v>773</v>
      </c>
      <c r="C324" s="62">
        <f>VLOOKUP($B324,'2019 Ventilation List SORT'!$A$6:$I$102,2)</f>
        <v>0.5</v>
      </c>
      <c r="D324" s="62">
        <f>VLOOKUP($B324,'2019 Ventilation List SORT'!$A$6:$I$102,3)</f>
        <v>0.15</v>
      </c>
      <c r="E324" s="67">
        <f>VLOOKUP($B324,'2019 Ventilation List SORT'!$A$6:$I$102,4)</f>
        <v>0</v>
      </c>
      <c r="F324" s="67">
        <f>VLOOKUP($B324,'2019 Ventilation List SORT'!$A$6:$I$102,5)</f>
        <v>0</v>
      </c>
      <c r="G324" s="62">
        <f>VLOOKUP($B324,'2019 Ventilation List SORT'!$A$6:$I$102,6)</f>
        <v>0</v>
      </c>
      <c r="H324" s="67">
        <f>VLOOKUP($B324,'2019 Ventilation List SORT'!$A$6:$I$102,7)</f>
        <v>1</v>
      </c>
      <c r="I324" s="62" t="str">
        <f>VLOOKUP($B324,'2019 Ventilation List SORT'!$A$6:$I$102,8)</f>
        <v>F</v>
      </c>
      <c r="J324" s="103" t="str">
        <f>VLOOKUP($B324,'2019 Ventilation List SORT'!$A$6:$I$102,9)</f>
        <v>No</v>
      </c>
      <c r="K324" s="182">
        <f>INDEX('For CSV - 2019 SpcFuncData'!$D$5:$D$88,MATCH($A324,'For CSV - 2019 SpcFuncData'!$B$5:$B$88,0))*0.5</f>
        <v>33.335000000000001</v>
      </c>
      <c r="L324" s="182">
        <f>INDEX('For CSV - 2019 VentSpcFuncData'!$K$6:$K$101,MATCH($B324,'For CSV - 2019 VentSpcFuncData'!$B$6:$B$101,0))</f>
        <v>33.333333333333336</v>
      </c>
      <c r="M324" s="182">
        <f t="shared" si="30"/>
        <v>33.333333333333336</v>
      </c>
      <c r="N324" s="182">
        <f>INDEX('For CSV - 2019 VentSpcFuncData'!$J$6:$J$101,MATCH($B324,'For CSV - 2019 VentSpcFuncData'!$B$6:$B$101,0))</f>
        <v>15</v>
      </c>
      <c r="O324" s="182">
        <f t="shared" si="31"/>
        <v>14.999250037498125</v>
      </c>
      <c r="P324" s="184">
        <f t="shared" si="29"/>
        <v>0.5</v>
      </c>
      <c r="Q324" s="46" t="str">
        <f t="shared" si="34"/>
        <v>Aging Eye/Low-vision (Multipurpose Room),General - Conference/meeting</v>
      </c>
      <c r="R324" s="46">
        <f>INDEX('For CSV - 2019 SpcFuncData'!$AL$5:$AL$89,MATCH($A324,'For CSV - 2019 SpcFuncData'!$B$5:$B$89,0))</f>
        <v>273</v>
      </c>
      <c r="S324" s="46">
        <f>INDEX('For CSV - 2019 VentSpcFuncData'!$L$6:$L$101,MATCH($B324,'For CSV - 2019 VentSpcFuncData'!$B$6:$B$101,0))</f>
        <v>48</v>
      </c>
      <c r="T324" s="46">
        <f>MATCH($A324,'For CSV - 2019 SpcFuncData'!$B$5:$B$88,0)</f>
        <v>76</v>
      </c>
      <c r="V324" t="str">
        <f t="shared" si="32"/>
        <v>2,              48,     "General - Conference/meeting"</v>
      </c>
    </row>
    <row r="325" spans="1:22" x14ac:dyDescent="0.2">
      <c r="A325" s="63" t="s">
        <v>1031</v>
      </c>
      <c r="B325" s="59" t="s">
        <v>945</v>
      </c>
      <c r="C325" s="62">
        <f>VLOOKUP($B325,'2019 Ventilation List SORT'!$A$6:$I$102,2)</f>
        <v>1.07</v>
      </c>
      <c r="D325" s="62">
        <f>VLOOKUP($B325,'2019 Ventilation List SORT'!$A$6:$I$102,3)</f>
        <v>0.15</v>
      </c>
      <c r="E325" s="67">
        <f>VLOOKUP($B325,'2019 Ventilation List SORT'!$A$6:$I$102,4)</f>
        <v>0</v>
      </c>
      <c r="F325" s="67">
        <f>VLOOKUP($B325,'2019 Ventilation List SORT'!$A$6:$I$102,5)</f>
        <v>0</v>
      </c>
      <c r="G325" s="62">
        <f>VLOOKUP($B325,'2019 Ventilation List SORT'!$A$6:$I$102,6)</f>
        <v>0</v>
      </c>
      <c r="H325" s="67">
        <f>VLOOKUP($B325,'2019 Ventilation List SORT'!$A$6:$I$102,7)</f>
        <v>1</v>
      </c>
      <c r="I325" s="62" t="str">
        <f>VLOOKUP($B325,'2019 Ventilation List SORT'!$A$6:$I$102,8)</f>
        <v>F</v>
      </c>
      <c r="J325" s="103" t="str">
        <f>VLOOKUP($B325,'2019 Ventilation List SORT'!$A$6:$I$102,9)</f>
        <v>No</v>
      </c>
      <c r="K325" s="182">
        <f>INDEX('For CSV - 2019 SpcFuncData'!$D$5:$D$88,MATCH($A325,'For CSV - 2019 SpcFuncData'!$B$5:$B$88,0))*0.5</f>
        <v>71.430000000000007</v>
      </c>
      <c r="L325" s="182">
        <f>INDEX('For CSV - 2019 VentSpcFuncData'!$K$6:$K$101,MATCH($B325,'For CSV - 2019 VentSpcFuncData'!$B$6:$B$101,0))</f>
        <v>71.333333333333329</v>
      </c>
      <c r="M325" s="182">
        <f t="shared" si="30"/>
        <v>71.333333333333329</v>
      </c>
      <c r="N325" s="182">
        <f>INDEX('For CSV - 2019 VentSpcFuncData'!$J$6:$J$101,MATCH($B325,'For CSV - 2019 VentSpcFuncData'!$B$6:$B$101,0))</f>
        <v>15</v>
      </c>
      <c r="O325" s="182">
        <f t="shared" si="31"/>
        <v>14.979700405991878</v>
      </c>
      <c r="P325" s="184">
        <f t="shared" si="29"/>
        <v>1.07</v>
      </c>
      <c r="Q325" s="46" t="str">
        <f t="shared" si="34"/>
        <v>Aging Eye/Low-vision (Religious Worship Area),Assembly - Places of religious worship</v>
      </c>
      <c r="R325" s="46">
        <f>INDEX('For CSV - 2019 SpcFuncData'!$AL$5:$AL$89,MATCH($A325,'For CSV - 2019 SpcFuncData'!$B$5:$B$89,0))</f>
        <v>274</v>
      </c>
      <c r="S325" s="46">
        <f>INDEX('For CSV - 2019 VentSpcFuncData'!$L$6:$L$101,MATCH($B325,'For CSV - 2019 VentSpcFuncData'!$B$6:$B$101,0))</f>
        <v>8</v>
      </c>
      <c r="T325" s="46">
        <f>MATCH($A325,'For CSV - 2019 SpcFuncData'!$B$5:$B$88,0)</f>
        <v>77</v>
      </c>
      <c r="V325" t="str">
        <f t="shared" si="32"/>
        <v>1, Spc:SpcFunc,        274,  8  ;  Aging Eye/Low-vision (Religious Worship Area)</v>
      </c>
    </row>
    <row r="326" spans="1:22" x14ac:dyDescent="0.2">
      <c r="A326" s="63" t="s">
        <v>1031</v>
      </c>
      <c r="B326" s="59" t="s">
        <v>945</v>
      </c>
      <c r="C326" s="62">
        <f>VLOOKUP($B326,'2019 Ventilation List SORT'!$A$6:$I$102,2)</f>
        <v>1.07</v>
      </c>
      <c r="D326" s="62">
        <f>VLOOKUP($B326,'2019 Ventilation List SORT'!$A$6:$I$102,3)</f>
        <v>0.15</v>
      </c>
      <c r="E326" s="67">
        <f>VLOOKUP($B326,'2019 Ventilation List SORT'!$A$6:$I$102,4)</f>
        <v>0</v>
      </c>
      <c r="F326" s="67">
        <f>VLOOKUP($B326,'2019 Ventilation List SORT'!$A$6:$I$102,5)</f>
        <v>0</v>
      </c>
      <c r="G326" s="62">
        <f>VLOOKUP($B326,'2019 Ventilation List SORT'!$A$6:$I$102,6)</f>
        <v>0</v>
      </c>
      <c r="H326" s="67">
        <f>VLOOKUP($B326,'2019 Ventilation List SORT'!$A$6:$I$102,7)</f>
        <v>1</v>
      </c>
      <c r="I326" s="62" t="str">
        <f>VLOOKUP($B326,'2019 Ventilation List SORT'!$A$6:$I$102,8)</f>
        <v>F</v>
      </c>
      <c r="J326" s="103" t="str">
        <f>VLOOKUP($B326,'2019 Ventilation List SORT'!$A$6:$I$102,9)</f>
        <v>No</v>
      </c>
      <c r="K326" s="182">
        <f>INDEX('For CSV - 2019 SpcFuncData'!$D$5:$D$88,MATCH($A326,'For CSV - 2019 SpcFuncData'!$B$5:$B$88,0))*0.5</f>
        <v>71.430000000000007</v>
      </c>
      <c r="L326" s="182">
        <f>INDEX('For CSV - 2019 VentSpcFuncData'!$K$6:$K$101,MATCH($B326,'For CSV - 2019 VentSpcFuncData'!$B$6:$B$101,0))</f>
        <v>71.333333333333329</v>
      </c>
      <c r="M326" s="182">
        <f t="shared" si="30"/>
        <v>71.333333333333329</v>
      </c>
      <c r="N326" s="182">
        <f>INDEX('For CSV - 2019 VentSpcFuncData'!$J$6:$J$101,MATCH($B326,'For CSV - 2019 VentSpcFuncData'!$B$6:$B$101,0))</f>
        <v>15</v>
      </c>
      <c r="O326" s="182">
        <f t="shared" si="31"/>
        <v>14.979700405991878</v>
      </c>
      <c r="P326" s="184">
        <f t="shared" si="29"/>
        <v>1.07</v>
      </c>
      <c r="Q326" s="46" t="str">
        <f t="shared" si="34"/>
        <v>Aging Eye/Low-vision (Religious Worship Area),Assembly - Places of religious worship</v>
      </c>
      <c r="R326" s="46">
        <f>INDEX('For CSV - 2019 SpcFuncData'!$AL$5:$AL$89,MATCH($A326,'For CSV - 2019 SpcFuncData'!$B$5:$B$89,0))</f>
        <v>274</v>
      </c>
      <c r="S326" s="46">
        <f>INDEX('For CSV - 2019 VentSpcFuncData'!$L$6:$L$101,MATCH($B326,'For CSV - 2019 VentSpcFuncData'!$B$6:$B$101,0))</f>
        <v>8</v>
      </c>
      <c r="T326" s="46">
        <f>MATCH($A326,'For CSV - 2019 SpcFuncData'!$B$5:$B$88,0)</f>
        <v>77</v>
      </c>
      <c r="V326" t="str">
        <f t="shared" si="32"/>
        <v>2,              8,     "Assembly - Places of religious worship"</v>
      </c>
    </row>
    <row r="327" spans="1:22" x14ac:dyDescent="0.2">
      <c r="A327" s="63" t="s">
        <v>1032</v>
      </c>
      <c r="B327" s="59" t="s">
        <v>906</v>
      </c>
      <c r="C327" s="62">
        <f>VLOOKUP($B327,'2019 Ventilation List SORT'!$A$6:$I$102,2)</f>
        <v>0</v>
      </c>
      <c r="D327" s="62">
        <f>VLOOKUP($B327,'2019 Ventilation List SORT'!$A$6:$I$102,3)</f>
        <v>0</v>
      </c>
      <c r="E327" s="67">
        <f>VLOOKUP($B327,'2019 Ventilation List SORT'!$A$6:$I$102,4)</f>
        <v>50</v>
      </c>
      <c r="F327" s="67">
        <f>VLOOKUP($B327,'2019 Ventilation List SORT'!$A$6:$I$102,5)</f>
        <v>0</v>
      </c>
      <c r="G327" s="62">
        <f>VLOOKUP($B327,'2019 Ventilation List SORT'!$A$6:$I$102,6)</f>
        <v>0</v>
      </c>
      <c r="H327" s="67">
        <f>VLOOKUP($B327,'2019 Ventilation List SORT'!$A$6:$I$102,7)</f>
        <v>2</v>
      </c>
      <c r="I327" s="62" t="str">
        <f>VLOOKUP($B327,'2019 Ventilation List SORT'!$A$6:$I$102,8)</f>
        <v>Exh. Note D</v>
      </c>
      <c r="J327" s="103" t="str">
        <f>VLOOKUP($B327,'2019 Ventilation List SORT'!$A$6:$I$102,9)</f>
        <v>No</v>
      </c>
      <c r="K327" s="182">
        <f>INDEX('For CSV - 2019 SpcFuncData'!$D$5:$D$88,MATCH($A327,'For CSV - 2019 SpcFuncData'!$B$5:$B$88,0))*0.5</f>
        <v>5</v>
      </c>
      <c r="L327" s="182">
        <f>INDEX('For CSV - 2019 VentSpcFuncData'!$K$6:$K$101,MATCH($B327,'For CSV - 2019 VentSpcFuncData'!$B$6:$B$101,0))</f>
        <v>0</v>
      </c>
      <c r="M327" s="182">
        <f t="shared" si="30"/>
        <v>5</v>
      </c>
      <c r="N327" s="182">
        <f>INDEX('For CSV - 2019 VentSpcFuncData'!$J$6:$J$101,MATCH($B327,'For CSV - 2019 VentSpcFuncData'!$B$6:$B$101,0))</f>
        <v>0</v>
      </c>
      <c r="O327" s="182">
        <f t="shared" si="31"/>
        <v>0</v>
      </c>
      <c r="P327" s="184">
        <f t="shared" si="29"/>
        <v>0</v>
      </c>
      <c r="Q327" s="46" t="str">
        <f t="shared" si="34"/>
        <v>Aging Eye/Low-vision (Restroom),Exhaust - Toilets, public</v>
      </c>
      <c r="R327" s="46">
        <f>INDEX('For CSV - 2019 SpcFuncData'!$AL$5:$AL$89,MATCH($A327,'For CSV - 2019 SpcFuncData'!$B$5:$B$89,0))</f>
        <v>275</v>
      </c>
      <c r="S327" s="46">
        <f>INDEX('For CSV - 2019 VentSpcFuncData'!$L$6:$L$101,MATCH($B327,'For CSV - 2019 VentSpcFuncData'!$B$6:$B$101,0))</f>
        <v>40</v>
      </c>
      <c r="T327" s="46">
        <f>MATCH($A327,'For CSV - 2019 SpcFuncData'!$B$5:$B$88,0)</f>
        <v>78</v>
      </c>
      <c r="V327" t="str">
        <f t="shared" si="32"/>
        <v>1, Spc:SpcFunc,        275,  40  ;  Aging Eye/Low-vision (Restroom)</v>
      </c>
    </row>
    <row r="328" spans="1:22" ht="13.5" customHeight="1" x14ac:dyDescent="0.2">
      <c r="A328" s="63" t="s">
        <v>1032</v>
      </c>
      <c r="B328" s="59" t="s">
        <v>906</v>
      </c>
      <c r="C328" s="62">
        <f>VLOOKUP($B328,'2019 Ventilation List SORT'!$A$6:$I$102,2)</f>
        <v>0</v>
      </c>
      <c r="D328" s="62">
        <f>VLOOKUP($B328,'2019 Ventilation List SORT'!$A$6:$I$102,3)</f>
        <v>0</v>
      </c>
      <c r="E328" s="67">
        <f>VLOOKUP($B328,'2019 Ventilation List SORT'!$A$6:$I$102,4)</f>
        <v>50</v>
      </c>
      <c r="F328" s="67">
        <f>VLOOKUP($B328,'2019 Ventilation List SORT'!$A$6:$I$102,5)</f>
        <v>0</v>
      </c>
      <c r="G328" s="62">
        <f>VLOOKUP($B328,'2019 Ventilation List SORT'!$A$6:$I$102,6)</f>
        <v>0</v>
      </c>
      <c r="H328" s="67">
        <f>VLOOKUP($B328,'2019 Ventilation List SORT'!$A$6:$I$102,7)</f>
        <v>2</v>
      </c>
      <c r="I328" s="62" t="str">
        <f>VLOOKUP($B328,'2019 Ventilation List SORT'!$A$6:$I$102,8)</f>
        <v>Exh. Note D</v>
      </c>
      <c r="J328" s="103" t="str">
        <f>VLOOKUP($B328,'2019 Ventilation List SORT'!$A$6:$I$102,9)</f>
        <v>No</v>
      </c>
      <c r="K328" s="182">
        <f>INDEX('For CSV - 2019 SpcFuncData'!$D$5:$D$88,MATCH($A328,'For CSV - 2019 SpcFuncData'!$B$5:$B$88,0))*0.5</f>
        <v>5</v>
      </c>
      <c r="L328" s="182">
        <f>INDEX('For CSV - 2019 VentSpcFuncData'!$K$6:$K$101,MATCH($B328,'For CSV - 2019 VentSpcFuncData'!$B$6:$B$101,0))</f>
        <v>0</v>
      </c>
      <c r="M328" s="182">
        <f t="shared" si="30"/>
        <v>5</v>
      </c>
      <c r="N328" s="182">
        <f>INDEX('For CSV - 2019 VentSpcFuncData'!$J$6:$J$101,MATCH($B328,'For CSV - 2019 VentSpcFuncData'!$B$6:$B$101,0))</f>
        <v>0</v>
      </c>
      <c r="O328" s="182">
        <f t="shared" si="31"/>
        <v>0</v>
      </c>
      <c r="P328" s="184">
        <f t="shared" si="29"/>
        <v>0</v>
      </c>
      <c r="Q328" s="46" t="str">
        <f t="shared" si="34"/>
        <v>Aging Eye/Low-vision (Restroom),Exhaust - Toilets, public</v>
      </c>
      <c r="R328" s="46">
        <f>INDEX('For CSV - 2019 SpcFuncData'!$AL$5:$AL$89,MATCH($A328,'For CSV - 2019 SpcFuncData'!$B$5:$B$89,0))</f>
        <v>275</v>
      </c>
      <c r="S328" s="46">
        <f>INDEX('For CSV - 2019 VentSpcFuncData'!$L$6:$L$101,MATCH($B328,'For CSV - 2019 VentSpcFuncData'!$B$6:$B$101,0))</f>
        <v>40</v>
      </c>
      <c r="T328" s="46">
        <f>MATCH($A328,'For CSV - 2019 SpcFuncData'!$B$5:$B$88,0)</f>
        <v>78</v>
      </c>
      <c r="V328" t="str">
        <f t="shared" si="32"/>
        <v>2,              40,     "Exhaust - Toilets, public"</v>
      </c>
    </row>
    <row r="329" spans="1:22" x14ac:dyDescent="0.2">
      <c r="A329" s="63" t="s">
        <v>1033</v>
      </c>
      <c r="B329" s="59" t="s">
        <v>774</v>
      </c>
      <c r="C329" s="62">
        <f>VLOOKUP($B329,'2019 Ventilation List SORT'!$A$6:$I$102,2)</f>
        <v>0.15</v>
      </c>
      <c r="D329" s="62">
        <f>VLOOKUP($B329,'2019 Ventilation List SORT'!$A$6:$I$102,3)</f>
        <v>0.15</v>
      </c>
      <c r="E329" s="67">
        <f>VLOOKUP($B329,'2019 Ventilation List SORT'!$A$6:$I$102,4)</f>
        <v>0</v>
      </c>
      <c r="F329" s="67">
        <f>VLOOKUP($B329,'2019 Ventilation List SORT'!$A$6:$I$102,5)</f>
        <v>0</v>
      </c>
      <c r="G329" s="62">
        <f>VLOOKUP($B329,'2019 Ventilation List SORT'!$A$6:$I$102,6)</f>
        <v>0</v>
      </c>
      <c r="H329" s="67">
        <f>VLOOKUP($B329,'2019 Ventilation List SORT'!$A$6:$I$102,7)</f>
        <v>1</v>
      </c>
      <c r="I329" s="62" t="str">
        <f>VLOOKUP($B329,'2019 Ventilation List SORT'!$A$6:$I$102,8)</f>
        <v>F</v>
      </c>
      <c r="J329" s="103" t="str">
        <f>VLOOKUP($B329,'2019 Ventilation List SORT'!$A$6:$I$102,9)</f>
        <v>No</v>
      </c>
      <c r="K329" s="182">
        <f>INDEX('For CSV - 2019 SpcFuncData'!$D$5:$D$88,MATCH($A329,'For CSV - 2019 SpcFuncData'!$B$5:$B$88,0))*0.5</f>
        <v>5</v>
      </c>
      <c r="L329" s="182">
        <f>INDEX('For CSV - 2019 VentSpcFuncData'!$K$6:$K$101,MATCH($B329,'For CSV - 2019 VentSpcFuncData'!$B$6:$B$101,0))</f>
        <v>0</v>
      </c>
      <c r="M329" s="182">
        <f t="shared" si="30"/>
        <v>5</v>
      </c>
      <c r="N329" s="182">
        <f>INDEX('For CSV - 2019 VentSpcFuncData'!$J$6:$J$101,MATCH($B329,'For CSV - 2019 VentSpcFuncData'!$B$6:$B$101,0))</f>
        <v>15</v>
      </c>
      <c r="O329" s="182">
        <f t="shared" si="31"/>
        <v>15</v>
      </c>
      <c r="P329" s="184">
        <f t="shared" ref="P329:P330" si="35">K329*O329/1000</f>
        <v>7.4999999999999997E-2</v>
      </c>
      <c r="Q329" s="46" t="str">
        <f t="shared" si="34"/>
        <v>Aging Eye/Low-vision (Stairwell),General - Corridors</v>
      </c>
      <c r="R329" s="46">
        <f>INDEX('For CSV - 2019 SpcFuncData'!$AL$5:$AL$89,MATCH($A329,'For CSV - 2019 SpcFuncData'!$B$5:$B$89,0))</f>
        <v>276</v>
      </c>
      <c r="S329" s="46">
        <f>INDEX('For CSV - 2019 VentSpcFuncData'!$L$6:$L$101,MATCH($B329,'For CSV - 2019 VentSpcFuncData'!$B$6:$B$101,0))</f>
        <v>49</v>
      </c>
      <c r="T329" s="46">
        <f>MATCH($A329,'For CSV - 2019 SpcFuncData'!$B$5:$B$88,0)</f>
        <v>79</v>
      </c>
      <c r="V329" t="str">
        <f t="shared" si="32"/>
        <v>1, Spc:SpcFunc,        276,  49  ;  Aging Eye/Low-vision (Stairwell)</v>
      </c>
    </row>
    <row r="330" spans="1:22" x14ac:dyDescent="0.2">
      <c r="A330" s="63" t="s">
        <v>1033</v>
      </c>
      <c r="B330" s="59" t="s">
        <v>774</v>
      </c>
      <c r="C330" s="62">
        <f>VLOOKUP($B330,'2019 Ventilation List SORT'!$A$6:$I$102,2)</f>
        <v>0.15</v>
      </c>
      <c r="D330" s="62">
        <f>VLOOKUP($B330,'2019 Ventilation List SORT'!$A$6:$I$102,3)</f>
        <v>0.15</v>
      </c>
      <c r="E330" s="67">
        <f>VLOOKUP($B330,'2019 Ventilation List SORT'!$A$6:$I$102,4)</f>
        <v>0</v>
      </c>
      <c r="F330" s="67">
        <f>VLOOKUP($B330,'2019 Ventilation List SORT'!$A$6:$I$102,5)</f>
        <v>0</v>
      </c>
      <c r="G330" s="62">
        <f>VLOOKUP($B330,'2019 Ventilation List SORT'!$A$6:$I$102,6)</f>
        <v>0</v>
      </c>
      <c r="H330" s="67">
        <f>VLOOKUP($B330,'2019 Ventilation List SORT'!$A$6:$I$102,7)</f>
        <v>1</v>
      </c>
      <c r="I330" s="62" t="str">
        <f>VLOOKUP($B330,'2019 Ventilation List SORT'!$A$6:$I$102,8)</f>
        <v>F</v>
      </c>
      <c r="J330" s="103" t="str">
        <f>VLOOKUP($B330,'2019 Ventilation List SORT'!$A$6:$I$102,9)</f>
        <v>No</v>
      </c>
      <c r="K330" s="182">
        <f>INDEX('For CSV - 2019 SpcFuncData'!$D$5:$D$88,MATCH($A330,'For CSV - 2019 SpcFuncData'!$B$5:$B$88,0))*0.5</f>
        <v>5</v>
      </c>
      <c r="L330" s="182">
        <f>INDEX('For CSV - 2019 VentSpcFuncData'!$K$6:$K$101,MATCH($B330,'For CSV - 2019 VentSpcFuncData'!$B$6:$B$101,0))</f>
        <v>0</v>
      </c>
      <c r="M330" s="182">
        <f>IF(L330=0,K330,L330)</f>
        <v>5</v>
      </c>
      <c r="N330" s="182">
        <f>INDEX('For CSV - 2019 VentSpcFuncData'!$J$6:$J$101,MATCH($B330,'For CSV - 2019 VentSpcFuncData'!$B$6:$B$101,0))</f>
        <v>15</v>
      </c>
      <c r="O330" s="182">
        <f t="shared" ref="O330" si="36">MIN(IF(SUM(K330,M330)=0,0,M330/K330*N330),15)</f>
        <v>15</v>
      </c>
      <c r="P330" s="184">
        <f t="shared" si="35"/>
        <v>7.4999999999999997E-2</v>
      </c>
      <c r="Q330" s="46" t="str">
        <f t="shared" si="34"/>
        <v>Aging Eye/Low-vision (Stairwell),General - Corridors</v>
      </c>
      <c r="R330" s="46">
        <f>INDEX('For CSV - 2019 SpcFuncData'!$AL$5:$AL$89,MATCH($A330,'For CSV - 2019 SpcFuncData'!$B$5:$B$89,0))</f>
        <v>276</v>
      </c>
      <c r="S330" s="46">
        <f>INDEX('For CSV - 2019 VentSpcFuncData'!$L$6:$L$101,MATCH($B330,'For CSV - 2019 VentSpcFuncData'!$B$6:$B$101,0))</f>
        <v>49</v>
      </c>
      <c r="T330" s="46">
        <f>MATCH($A330,'For CSV - 2019 SpcFuncData'!$B$5:$B$88,0)</f>
        <v>79</v>
      </c>
      <c r="V330" t="str">
        <f t="shared" si="32"/>
        <v>2,              49,     "General - Corridors"</v>
      </c>
    </row>
    <row r="331" spans="1:22" x14ac:dyDescent="0.2">
      <c r="A331" s="63"/>
      <c r="B331" s="59"/>
      <c r="C331" s="111"/>
      <c r="D331" s="112"/>
      <c r="E331" s="112"/>
      <c r="F331" s="112"/>
      <c r="G331" s="112"/>
      <c r="H331" s="67"/>
      <c r="I331" s="53"/>
      <c r="J331" s="103"/>
      <c r="K331" s="103"/>
      <c r="L331" s="103"/>
      <c r="M331" s="103"/>
      <c r="N331" s="103"/>
      <c r="O331" s="103"/>
      <c r="P331" s="103"/>
      <c r="V331"/>
    </row>
    <row r="332" spans="1:22" x14ac:dyDescent="0.2">
      <c r="A332" s="63"/>
      <c r="B332" s="59"/>
      <c r="C332" s="111"/>
      <c r="D332" s="112"/>
      <c r="E332" s="112"/>
      <c r="F332" s="112"/>
      <c r="G332" s="112"/>
      <c r="H332" s="67"/>
      <c r="I332" s="53"/>
      <c r="J332" s="103"/>
      <c r="K332" s="103"/>
      <c r="L332" s="103"/>
      <c r="M332" s="103"/>
      <c r="N332" s="103"/>
      <c r="O332" s="103"/>
      <c r="P332" s="103"/>
      <c r="V332"/>
    </row>
    <row r="333" spans="1:22" x14ac:dyDescent="0.2">
      <c r="A333" s="63"/>
      <c r="B333" s="59"/>
      <c r="C333" s="111"/>
      <c r="D333" s="112"/>
      <c r="E333" s="112"/>
      <c r="F333" s="112"/>
      <c r="G333" s="112"/>
      <c r="H333" s="67"/>
      <c r="I333" s="53"/>
      <c r="J333" s="103"/>
      <c r="K333" s="103"/>
      <c r="L333" s="103"/>
      <c r="M333" s="103"/>
      <c r="N333" s="103"/>
      <c r="O333" s="103"/>
      <c r="P333" s="103"/>
      <c r="V333"/>
    </row>
    <row r="334" spans="1:22" x14ac:dyDescent="0.2">
      <c r="A334" s="63"/>
      <c r="B334" s="59"/>
      <c r="C334" s="111"/>
      <c r="D334" s="112"/>
      <c r="E334" s="112"/>
      <c r="F334" s="112"/>
      <c r="G334" s="112"/>
      <c r="H334" s="67"/>
      <c r="I334" s="53"/>
      <c r="J334" s="103"/>
      <c r="K334" s="103"/>
      <c r="L334" s="103"/>
      <c r="M334" s="103"/>
      <c r="N334" s="103"/>
      <c r="O334" s="103"/>
      <c r="P334" s="103"/>
      <c r="V334"/>
    </row>
    <row r="335" spans="1:22" x14ac:dyDescent="0.2">
      <c r="A335" s="63"/>
      <c r="B335" s="126"/>
      <c r="C335" s="111"/>
      <c r="D335" s="112"/>
      <c r="E335" s="112"/>
      <c r="F335" s="112"/>
      <c r="G335" s="112"/>
      <c r="H335" s="67"/>
      <c r="I335" s="53"/>
      <c r="J335" s="103"/>
      <c r="K335" s="103"/>
      <c r="L335" s="103"/>
      <c r="M335" s="103"/>
      <c r="N335" s="103"/>
      <c r="O335" s="103"/>
      <c r="P335" s="103"/>
    </row>
    <row r="336" spans="1:22" x14ac:dyDescent="0.2">
      <c r="H336" s="113"/>
    </row>
    <row r="337" spans="1:9" x14ac:dyDescent="0.2">
      <c r="H337" s="113"/>
    </row>
    <row r="338" spans="1:9" x14ac:dyDescent="0.2">
      <c r="A338" s="49" t="s">
        <v>884</v>
      </c>
      <c r="B338" s="63" t="s">
        <v>883</v>
      </c>
      <c r="C338" s="114" t="s">
        <v>868</v>
      </c>
      <c r="D338" s="115"/>
      <c r="E338" s="115"/>
      <c r="F338" s="115"/>
      <c r="G338" s="115"/>
      <c r="H338" s="116"/>
      <c r="I338" s="115"/>
    </row>
    <row r="339" spans="1:9" x14ac:dyDescent="0.2">
      <c r="A339" s="46">
        <f t="shared" ref="A339:A370" si="37">COUNTIF($B$8:$B$314,B339)</f>
        <v>7</v>
      </c>
      <c r="B339" s="59" t="s">
        <v>904</v>
      </c>
      <c r="C339" s="118" t="s">
        <v>870</v>
      </c>
      <c r="D339" s="115"/>
      <c r="E339" s="115"/>
      <c r="F339" s="115"/>
      <c r="G339" s="115"/>
      <c r="H339" s="116"/>
      <c r="I339" s="115"/>
    </row>
    <row r="340" spans="1:9" x14ac:dyDescent="0.2">
      <c r="A340" s="46">
        <f t="shared" si="37"/>
        <v>4</v>
      </c>
      <c r="B340" s="59" t="s">
        <v>944</v>
      </c>
      <c r="C340" s="114" t="s">
        <v>869</v>
      </c>
      <c r="D340" s="115"/>
      <c r="E340" s="115"/>
      <c r="F340" s="115"/>
      <c r="G340" s="115"/>
      <c r="H340" s="116"/>
      <c r="I340" s="115"/>
    </row>
    <row r="341" spans="1:9" x14ac:dyDescent="0.2">
      <c r="A341" s="46">
        <f t="shared" si="37"/>
        <v>5</v>
      </c>
      <c r="B341" s="59" t="s">
        <v>905</v>
      </c>
      <c r="C341" s="117" t="s">
        <v>865</v>
      </c>
      <c r="D341" s="115"/>
      <c r="E341" s="115"/>
      <c r="F341" s="115"/>
      <c r="G341" s="115"/>
      <c r="H341" s="116"/>
      <c r="I341" s="115"/>
    </row>
    <row r="342" spans="1:9" x14ac:dyDescent="0.2">
      <c r="A342" s="46">
        <f t="shared" si="37"/>
        <v>4</v>
      </c>
      <c r="B342" s="59" t="s">
        <v>845</v>
      </c>
      <c r="C342" s="117" t="s">
        <v>866</v>
      </c>
      <c r="D342" s="115"/>
      <c r="E342" s="115"/>
      <c r="F342" s="115"/>
      <c r="G342" s="115"/>
      <c r="H342" s="116"/>
      <c r="I342" s="115"/>
    </row>
    <row r="343" spans="1:9" x14ac:dyDescent="0.2">
      <c r="A343" s="46">
        <f t="shared" si="37"/>
        <v>3</v>
      </c>
      <c r="B343" s="59" t="s">
        <v>846</v>
      </c>
      <c r="C343" s="117" t="s">
        <v>867</v>
      </c>
      <c r="D343" s="115"/>
      <c r="E343" s="115"/>
      <c r="F343" s="115"/>
      <c r="G343" s="115"/>
      <c r="H343" s="116"/>
      <c r="I343" s="115"/>
    </row>
    <row r="344" spans="1:9" x14ac:dyDescent="0.2">
      <c r="A344" s="46">
        <f t="shared" si="37"/>
        <v>1</v>
      </c>
      <c r="B344" s="59" t="s">
        <v>947</v>
      </c>
      <c r="C344" s="117" t="s">
        <v>871</v>
      </c>
      <c r="D344" s="115"/>
      <c r="E344" s="115"/>
      <c r="F344" s="115"/>
      <c r="G344" s="115"/>
      <c r="H344" s="116"/>
      <c r="I344" s="115"/>
    </row>
    <row r="345" spans="1:9" x14ac:dyDescent="0.2">
      <c r="A345" s="46">
        <f t="shared" si="37"/>
        <v>2</v>
      </c>
      <c r="B345" s="59" t="s">
        <v>847</v>
      </c>
      <c r="H345" s="113"/>
    </row>
    <row r="346" spans="1:9" x14ac:dyDescent="0.2">
      <c r="A346" s="46">
        <f t="shared" si="37"/>
        <v>3</v>
      </c>
      <c r="B346" s="59" t="s">
        <v>945</v>
      </c>
      <c r="H346" s="113"/>
    </row>
    <row r="347" spans="1:9" x14ac:dyDescent="0.2">
      <c r="A347" s="46">
        <f t="shared" si="37"/>
        <v>2</v>
      </c>
      <c r="B347" s="59" t="s">
        <v>831</v>
      </c>
      <c r="H347" s="113"/>
    </row>
    <row r="348" spans="1:9" x14ac:dyDescent="0.2">
      <c r="A348" s="46">
        <f t="shared" si="37"/>
        <v>2</v>
      </c>
      <c r="B348" s="59" t="s">
        <v>953</v>
      </c>
    </row>
    <row r="349" spans="1:9" x14ac:dyDescent="0.2">
      <c r="A349" s="46">
        <f t="shared" si="37"/>
        <v>1</v>
      </c>
      <c r="B349" s="59" t="s">
        <v>832</v>
      </c>
      <c r="H349" s="59"/>
    </row>
    <row r="350" spans="1:9" x14ac:dyDescent="0.2">
      <c r="A350" s="46">
        <f t="shared" si="37"/>
        <v>2</v>
      </c>
      <c r="B350" s="59" t="s">
        <v>833</v>
      </c>
      <c r="H350" s="59"/>
    </row>
    <row r="351" spans="1:9" x14ac:dyDescent="0.2">
      <c r="A351" s="46">
        <f t="shared" si="37"/>
        <v>1</v>
      </c>
      <c r="B351" s="59" t="s">
        <v>834</v>
      </c>
      <c r="H351" s="59"/>
    </row>
    <row r="352" spans="1:9" x14ac:dyDescent="0.2">
      <c r="A352" s="46">
        <f t="shared" si="37"/>
        <v>1</v>
      </c>
      <c r="B352" s="59" t="s">
        <v>835</v>
      </c>
      <c r="H352" s="59"/>
    </row>
    <row r="353" spans="1:41" x14ac:dyDescent="0.2">
      <c r="A353" s="46">
        <f t="shared" si="37"/>
        <v>2</v>
      </c>
      <c r="B353" s="59" t="s">
        <v>836</v>
      </c>
      <c r="H353" s="59"/>
    </row>
    <row r="354" spans="1:41" x14ac:dyDescent="0.2">
      <c r="A354" s="46">
        <f t="shared" si="37"/>
        <v>1</v>
      </c>
      <c r="B354" s="59" t="s">
        <v>837</v>
      </c>
    </row>
    <row r="355" spans="1:41" x14ac:dyDescent="0.2">
      <c r="A355" s="46">
        <f t="shared" si="37"/>
        <v>2</v>
      </c>
      <c r="B355" s="59" t="s">
        <v>838</v>
      </c>
    </row>
    <row r="356" spans="1:41" x14ac:dyDescent="0.2">
      <c r="A356" s="46">
        <f t="shared" si="37"/>
        <v>3</v>
      </c>
      <c r="B356" s="59" t="s">
        <v>949</v>
      </c>
    </row>
    <row r="357" spans="1:41" x14ac:dyDescent="0.2">
      <c r="A357" s="46">
        <f t="shared" si="37"/>
        <v>3</v>
      </c>
      <c r="B357" s="59" t="s">
        <v>839</v>
      </c>
    </row>
    <row r="358" spans="1:41" x14ac:dyDescent="0.2">
      <c r="A358" s="46">
        <f t="shared" si="37"/>
        <v>3</v>
      </c>
      <c r="B358" s="59" t="s">
        <v>840</v>
      </c>
    </row>
    <row r="359" spans="1:41" x14ac:dyDescent="0.2">
      <c r="A359" s="46">
        <f t="shared" si="37"/>
        <v>4</v>
      </c>
      <c r="B359" s="59" t="s">
        <v>841</v>
      </c>
    </row>
    <row r="360" spans="1:41" x14ac:dyDescent="0.2">
      <c r="A360" s="46">
        <f t="shared" si="37"/>
        <v>2</v>
      </c>
      <c r="B360" s="59" t="s">
        <v>843</v>
      </c>
    </row>
    <row r="361" spans="1:41" s="63" customFormat="1" x14ac:dyDescent="0.2">
      <c r="A361" s="46">
        <f t="shared" si="37"/>
        <v>1</v>
      </c>
      <c r="B361" s="59" t="s">
        <v>811</v>
      </c>
      <c r="C361" s="46"/>
      <c r="D361" s="46"/>
      <c r="E361" s="46"/>
      <c r="F361" s="46"/>
      <c r="G361" s="46"/>
      <c r="H361" s="46"/>
      <c r="I361" s="46"/>
      <c r="J361" s="140"/>
      <c r="K361" s="140"/>
      <c r="L361" s="140"/>
      <c r="M361" s="140"/>
      <c r="N361" s="140"/>
      <c r="O361" s="140"/>
      <c r="P361" s="140"/>
      <c r="Q361" s="46"/>
      <c r="R361" s="46"/>
      <c r="S361" s="46"/>
      <c r="T361" s="46"/>
      <c r="U361" s="46"/>
      <c r="V361" s="46"/>
      <c r="W361" s="46"/>
      <c r="X361" s="46"/>
      <c r="Y361" s="46"/>
      <c r="Z361" s="46"/>
      <c r="AA361" s="46"/>
      <c r="AB361" s="46"/>
      <c r="AC361" s="46"/>
      <c r="AD361" s="46"/>
      <c r="AE361" s="46"/>
      <c r="AF361" s="46"/>
      <c r="AG361" s="46"/>
      <c r="AH361" s="46"/>
      <c r="AI361" s="46"/>
      <c r="AJ361" s="46"/>
      <c r="AK361" s="46"/>
      <c r="AL361" s="46"/>
      <c r="AM361" s="46"/>
      <c r="AN361" s="46"/>
      <c r="AO361" s="46"/>
    </row>
    <row r="362" spans="1:41" s="63" customFormat="1" x14ac:dyDescent="0.2">
      <c r="A362" s="46">
        <f t="shared" si="37"/>
        <v>5</v>
      </c>
      <c r="B362" s="59" t="s">
        <v>803</v>
      </c>
      <c r="C362" s="46"/>
      <c r="D362" s="46"/>
      <c r="E362" s="46"/>
      <c r="F362" s="46"/>
      <c r="G362" s="46"/>
      <c r="H362" s="46"/>
      <c r="I362" s="46"/>
      <c r="J362" s="140"/>
      <c r="K362" s="140"/>
      <c r="L362" s="140"/>
      <c r="M362" s="140"/>
      <c r="N362" s="140"/>
      <c r="O362" s="140"/>
      <c r="P362" s="140"/>
      <c r="Q362" s="46"/>
      <c r="R362" s="46"/>
      <c r="S362" s="46"/>
      <c r="T362" s="46"/>
      <c r="U362" s="46"/>
      <c r="V362" s="46"/>
      <c r="W362" s="46"/>
      <c r="X362" s="46"/>
      <c r="Y362" s="46"/>
      <c r="Z362" s="46"/>
      <c r="AA362" s="46"/>
      <c r="AB362" s="46"/>
      <c r="AC362" s="46"/>
      <c r="AD362" s="46"/>
      <c r="AE362" s="46"/>
      <c r="AF362" s="46"/>
      <c r="AG362" s="46"/>
      <c r="AH362" s="46"/>
      <c r="AI362" s="46"/>
      <c r="AJ362" s="46"/>
      <c r="AK362" s="46"/>
      <c r="AL362" s="46"/>
      <c r="AM362" s="46"/>
      <c r="AN362" s="46"/>
      <c r="AO362" s="46"/>
    </row>
    <row r="363" spans="1:41" s="63" customFormat="1" x14ac:dyDescent="0.2">
      <c r="A363" s="46">
        <f t="shared" si="37"/>
        <v>3</v>
      </c>
      <c r="B363" s="59" t="s">
        <v>804</v>
      </c>
      <c r="C363" s="46"/>
      <c r="D363" s="46"/>
      <c r="E363" s="46"/>
      <c r="F363" s="46"/>
      <c r="G363" s="46"/>
      <c r="H363" s="46"/>
      <c r="I363" s="46"/>
      <c r="J363" s="140"/>
      <c r="K363" s="140"/>
      <c r="L363" s="140"/>
      <c r="M363" s="140"/>
      <c r="N363" s="140"/>
      <c r="O363" s="140"/>
      <c r="P363" s="140"/>
      <c r="Q363" s="46"/>
      <c r="R363" s="46"/>
      <c r="S363" s="46"/>
      <c r="T363" s="46"/>
      <c r="U363" s="46"/>
      <c r="V363" s="46"/>
      <c r="W363" s="46"/>
      <c r="X363" s="46"/>
      <c r="Y363" s="46"/>
      <c r="Z363" s="46"/>
      <c r="AA363" s="46"/>
      <c r="AB363" s="46"/>
      <c r="AC363" s="46"/>
      <c r="AD363" s="46"/>
      <c r="AE363" s="46"/>
      <c r="AF363" s="46"/>
      <c r="AG363" s="46"/>
      <c r="AH363" s="46"/>
      <c r="AI363" s="46"/>
      <c r="AJ363" s="46"/>
      <c r="AK363" s="46"/>
      <c r="AL363" s="46"/>
      <c r="AM363" s="46"/>
      <c r="AN363" s="46"/>
      <c r="AO363" s="46"/>
    </row>
    <row r="364" spans="1:41" s="63" customFormat="1" x14ac:dyDescent="0.2">
      <c r="A364" s="102">
        <f t="shared" si="37"/>
        <v>1</v>
      </c>
      <c r="B364" s="110" t="s">
        <v>805</v>
      </c>
      <c r="C364" s="46"/>
      <c r="D364" s="46"/>
      <c r="E364" s="46"/>
      <c r="F364" s="46"/>
      <c r="G364" s="46"/>
      <c r="H364" s="46"/>
      <c r="I364" s="46"/>
      <c r="J364" s="140"/>
      <c r="K364" s="140"/>
      <c r="L364" s="140"/>
      <c r="M364" s="140"/>
      <c r="N364" s="140"/>
      <c r="O364" s="140"/>
      <c r="P364" s="140"/>
      <c r="Q364" s="46"/>
      <c r="R364" s="46"/>
      <c r="S364" s="46"/>
      <c r="T364" s="46"/>
      <c r="U364" s="46"/>
      <c r="V364" s="46"/>
      <c r="W364" s="46"/>
      <c r="X364" s="46"/>
      <c r="Y364" s="46"/>
      <c r="Z364" s="46"/>
      <c r="AA364" s="46"/>
      <c r="AB364" s="46"/>
      <c r="AC364" s="46"/>
      <c r="AD364" s="46"/>
      <c r="AE364" s="46"/>
      <c r="AF364" s="46"/>
      <c r="AG364" s="46"/>
      <c r="AH364" s="46"/>
      <c r="AI364" s="46"/>
      <c r="AJ364" s="46"/>
      <c r="AK364" s="46"/>
      <c r="AL364" s="46"/>
      <c r="AM364" s="46"/>
      <c r="AN364" s="46"/>
      <c r="AO364" s="46"/>
    </row>
    <row r="365" spans="1:41" s="63" customFormat="1" x14ac:dyDescent="0.2">
      <c r="A365" s="46">
        <f t="shared" si="37"/>
        <v>6</v>
      </c>
      <c r="B365" s="59" t="s">
        <v>806</v>
      </c>
      <c r="C365" s="46"/>
      <c r="D365" s="46"/>
      <c r="E365" s="46"/>
      <c r="F365" s="46"/>
      <c r="G365" s="46"/>
      <c r="H365" s="46"/>
      <c r="I365" s="46"/>
      <c r="J365" s="140"/>
      <c r="K365" s="140"/>
      <c r="L365" s="140"/>
      <c r="M365" s="140"/>
      <c r="N365" s="140"/>
      <c r="O365" s="140"/>
      <c r="P365" s="140"/>
      <c r="Q365" s="46"/>
      <c r="R365" s="46"/>
      <c r="S365" s="46"/>
      <c r="T365" s="46"/>
      <c r="U365" s="46"/>
      <c r="V365" s="46"/>
      <c r="W365" s="46"/>
      <c r="X365" s="46"/>
      <c r="Y365" s="46"/>
      <c r="Z365" s="46"/>
      <c r="AA365" s="46"/>
      <c r="AB365" s="46"/>
      <c r="AC365" s="46"/>
      <c r="AD365" s="46"/>
      <c r="AE365" s="46"/>
      <c r="AF365" s="46"/>
      <c r="AG365" s="46"/>
      <c r="AH365" s="46"/>
      <c r="AI365" s="46"/>
      <c r="AJ365" s="46"/>
      <c r="AK365" s="46"/>
      <c r="AL365" s="46"/>
      <c r="AM365" s="46"/>
      <c r="AN365" s="46"/>
      <c r="AO365" s="46"/>
    </row>
    <row r="366" spans="1:41" s="63" customFormat="1" x14ac:dyDescent="0.2">
      <c r="A366" s="46">
        <f t="shared" si="37"/>
        <v>4</v>
      </c>
      <c r="B366" s="59" t="s">
        <v>807</v>
      </c>
      <c r="C366" s="46"/>
      <c r="D366" s="46"/>
      <c r="E366" s="46"/>
      <c r="F366" s="46"/>
      <c r="G366" s="46"/>
      <c r="H366" s="46"/>
      <c r="I366" s="46"/>
      <c r="J366" s="140"/>
      <c r="K366" s="140"/>
      <c r="L366" s="140"/>
      <c r="M366" s="140"/>
      <c r="N366" s="140"/>
      <c r="O366" s="140"/>
      <c r="P366" s="140"/>
      <c r="Q366" s="46"/>
      <c r="R366" s="46"/>
      <c r="S366" s="46"/>
      <c r="T366" s="46"/>
      <c r="U366" s="46"/>
      <c r="V366" s="46"/>
      <c r="W366" s="46"/>
      <c r="X366" s="46"/>
      <c r="Y366" s="46"/>
      <c r="Z366" s="46"/>
      <c r="AA366" s="46"/>
      <c r="AB366" s="46"/>
      <c r="AC366" s="46"/>
      <c r="AD366" s="46"/>
      <c r="AE366" s="46"/>
      <c r="AF366" s="46"/>
      <c r="AG366" s="46"/>
      <c r="AH366" s="46"/>
      <c r="AI366" s="46"/>
      <c r="AJ366" s="46"/>
      <c r="AK366" s="46"/>
      <c r="AL366" s="46"/>
      <c r="AM366" s="46"/>
      <c r="AN366" s="46"/>
      <c r="AO366" s="46"/>
    </row>
    <row r="367" spans="1:41" s="63" customFormat="1" x14ac:dyDescent="0.2">
      <c r="A367" s="46">
        <f t="shared" si="37"/>
        <v>1</v>
      </c>
      <c r="B367" s="59" t="s">
        <v>808</v>
      </c>
      <c r="C367" s="46"/>
      <c r="D367" s="46"/>
      <c r="E367" s="46"/>
      <c r="F367" s="46"/>
      <c r="G367" s="46"/>
      <c r="H367" s="46"/>
      <c r="I367" s="46"/>
      <c r="J367" s="140"/>
      <c r="K367" s="140"/>
      <c r="L367" s="140"/>
      <c r="M367" s="140"/>
      <c r="N367" s="140"/>
      <c r="O367" s="140"/>
      <c r="P367" s="140"/>
      <c r="Q367" s="46"/>
      <c r="R367" s="46"/>
      <c r="S367" s="46"/>
      <c r="T367" s="46"/>
      <c r="U367" s="46"/>
      <c r="V367" s="46"/>
      <c r="W367" s="46"/>
      <c r="X367" s="46"/>
      <c r="Y367" s="46"/>
      <c r="Z367" s="46"/>
      <c r="AA367" s="46"/>
      <c r="AB367" s="46"/>
      <c r="AC367" s="46"/>
      <c r="AD367" s="46"/>
      <c r="AE367" s="46"/>
      <c r="AF367" s="46"/>
      <c r="AG367" s="46"/>
      <c r="AH367" s="46"/>
      <c r="AI367" s="46"/>
      <c r="AJ367" s="46"/>
      <c r="AK367" s="46"/>
      <c r="AL367" s="46"/>
      <c r="AM367" s="46"/>
      <c r="AN367" s="46"/>
      <c r="AO367" s="46"/>
    </row>
    <row r="368" spans="1:41" s="63" customFormat="1" x14ac:dyDescent="0.2">
      <c r="A368" s="46">
        <f t="shared" si="37"/>
        <v>2</v>
      </c>
      <c r="B368" s="59" t="s">
        <v>809</v>
      </c>
      <c r="C368" s="46"/>
      <c r="D368" s="46"/>
      <c r="E368" s="46"/>
      <c r="F368" s="46"/>
      <c r="G368" s="46"/>
      <c r="H368" s="46"/>
      <c r="I368" s="46"/>
      <c r="J368" s="140"/>
      <c r="K368" s="140"/>
      <c r="L368" s="140"/>
      <c r="M368" s="140"/>
      <c r="N368" s="140"/>
      <c r="O368" s="140"/>
      <c r="P368" s="140"/>
      <c r="Q368" s="46"/>
      <c r="R368" s="46"/>
      <c r="S368" s="46"/>
      <c r="T368" s="46"/>
      <c r="U368" s="46"/>
      <c r="V368" s="46"/>
      <c r="W368" s="46"/>
      <c r="X368" s="46"/>
      <c r="Y368" s="46"/>
      <c r="Z368" s="46"/>
      <c r="AA368" s="46"/>
      <c r="AB368" s="46"/>
      <c r="AC368" s="46"/>
      <c r="AD368" s="46"/>
      <c r="AE368" s="46"/>
      <c r="AF368" s="46"/>
      <c r="AG368" s="46"/>
      <c r="AH368" s="46"/>
      <c r="AI368" s="46"/>
      <c r="AJ368" s="46"/>
      <c r="AK368" s="46"/>
      <c r="AL368" s="46"/>
      <c r="AM368" s="46"/>
      <c r="AN368" s="46"/>
      <c r="AO368" s="46"/>
    </row>
    <row r="369" spans="1:41" s="63" customFormat="1" x14ac:dyDescent="0.2">
      <c r="A369" s="46">
        <f t="shared" si="37"/>
        <v>2</v>
      </c>
      <c r="B369" s="59" t="s">
        <v>810</v>
      </c>
      <c r="C369" s="46"/>
      <c r="D369" s="46"/>
      <c r="E369" s="46"/>
      <c r="F369" s="46"/>
      <c r="G369" s="46"/>
      <c r="H369" s="46"/>
      <c r="I369" s="46"/>
      <c r="J369" s="140"/>
      <c r="K369" s="140"/>
      <c r="L369" s="140"/>
      <c r="M369" s="140"/>
      <c r="N369" s="140"/>
      <c r="O369" s="140"/>
      <c r="P369" s="140"/>
      <c r="Q369" s="46"/>
      <c r="R369" s="46"/>
      <c r="S369" s="46"/>
      <c r="T369" s="46"/>
      <c r="U369" s="46"/>
      <c r="V369" s="46"/>
      <c r="W369" s="46"/>
      <c r="X369" s="46"/>
      <c r="Y369" s="46"/>
      <c r="Z369" s="46"/>
      <c r="AA369" s="46"/>
      <c r="AB369" s="46"/>
      <c r="AC369" s="46"/>
      <c r="AD369" s="46"/>
      <c r="AE369" s="46"/>
      <c r="AF369" s="46"/>
      <c r="AG369" s="46"/>
      <c r="AH369" s="46"/>
      <c r="AI369" s="46"/>
      <c r="AJ369" s="46"/>
      <c r="AK369" s="46"/>
      <c r="AL369" s="46"/>
      <c r="AM369" s="46"/>
      <c r="AN369" s="46"/>
      <c r="AO369" s="46"/>
    </row>
    <row r="370" spans="1:41" s="63" customFormat="1" x14ac:dyDescent="0.2">
      <c r="A370" s="46">
        <f t="shared" si="37"/>
        <v>3</v>
      </c>
      <c r="B370" s="59" t="s">
        <v>813</v>
      </c>
      <c r="C370" s="46"/>
      <c r="D370" s="46"/>
      <c r="E370" s="46"/>
      <c r="F370" s="46"/>
      <c r="G370" s="46"/>
      <c r="H370" s="46"/>
      <c r="I370" s="46"/>
      <c r="J370" s="140"/>
      <c r="K370" s="140"/>
      <c r="L370" s="140"/>
      <c r="M370" s="140"/>
      <c r="N370" s="140"/>
      <c r="O370" s="140"/>
      <c r="P370" s="140"/>
      <c r="Q370" s="46"/>
      <c r="R370" s="46"/>
      <c r="S370" s="46"/>
      <c r="T370" s="46"/>
      <c r="U370" s="46"/>
      <c r="V370" s="46"/>
      <c r="W370" s="46"/>
      <c r="X370" s="46"/>
      <c r="Y370" s="46"/>
      <c r="Z370" s="46"/>
      <c r="AA370" s="46"/>
      <c r="AB370" s="46"/>
      <c r="AC370" s="46"/>
      <c r="AD370" s="46"/>
      <c r="AE370" s="46"/>
      <c r="AF370" s="46"/>
      <c r="AG370" s="46"/>
      <c r="AH370" s="46"/>
      <c r="AI370" s="46"/>
      <c r="AJ370" s="46"/>
      <c r="AK370" s="46"/>
      <c r="AL370" s="46"/>
      <c r="AM370" s="46"/>
      <c r="AN370" s="46"/>
      <c r="AO370" s="46"/>
    </row>
    <row r="371" spans="1:41" s="63" customFormat="1" x14ac:dyDescent="0.2">
      <c r="A371" s="46">
        <f t="shared" ref="A371:A402" si="38">COUNTIF($B$8:$B$314,B371)</f>
        <v>6</v>
      </c>
      <c r="B371" s="59" t="s">
        <v>814</v>
      </c>
      <c r="C371" s="46"/>
      <c r="D371" s="46"/>
      <c r="E371" s="46"/>
      <c r="F371" s="46"/>
      <c r="G371" s="46"/>
      <c r="H371" s="46"/>
      <c r="I371" s="46"/>
      <c r="J371" s="140"/>
      <c r="K371" s="140"/>
      <c r="L371" s="140"/>
      <c r="M371" s="140"/>
      <c r="N371" s="140"/>
      <c r="O371" s="140"/>
      <c r="P371" s="140"/>
      <c r="Q371" s="46"/>
      <c r="R371" s="46"/>
      <c r="S371" s="46"/>
      <c r="T371" s="46"/>
      <c r="U371" s="46"/>
      <c r="V371" s="46"/>
      <c r="W371" s="46"/>
      <c r="X371" s="46"/>
      <c r="Y371" s="46"/>
      <c r="Z371" s="46"/>
      <c r="AA371" s="46"/>
      <c r="AB371" s="46"/>
      <c r="AC371" s="46"/>
      <c r="AD371" s="46"/>
      <c r="AE371" s="46"/>
      <c r="AF371" s="46"/>
      <c r="AG371" s="46"/>
      <c r="AH371" s="46"/>
      <c r="AI371" s="46"/>
      <c r="AJ371" s="46"/>
      <c r="AK371" s="46"/>
      <c r="AL371" s="46"/>
      <c r="AM371" s="46"/>
      <c r="AN371" s="46"/>
      <c r="AO371" s="46"/>
    </row>
    <row r="372" spans="1:41" s="63" customFormat="1" x14ac:dyDescent="0.2">
      <c r="A372" s="46">
        <f t="shared" si="38"/>
        <v>2</v>
      </c>
      <c r="B372" s="59" t="s">
        <v>815</v>
      </c>
      <c r="C372" s="46"/>
      <c r="D372" s="46"/>
      <c r="E372" s="46"/>
      <c r="F372" s="46"/>
      <c r="G372" s="46"/>
      <c r="H372" s="46"/>
      <c r="I372" s="46"/>
      <c r="J372" s="140"/>
      <c r="K372" s="140"/>
      <c r="L372" s="140"/>
      <c r="M372" s="140"/>
      <c r="N372" s="140"/>
      <c r="O372" s="140"/>
      <c r="P372" s="140"/>
      <c r="Q372" s="46"/>
      <c r="R372" s="46"/>
      <c r="S372" s="46"/>
      <c r="T372" s="46"/>
      <c r="U372" s="46"/>
      <c r="V372" s="46"/>
      <c r="W372" s="46"/>
      <c r="X372" s="46"/>
      <c r="Y372" s="46"/>
      <c r="Z372" s="46"/>
      <c r="AA372" s="46"/>
      <c r="AB372" s="46"/>
      <c r="AC372" s="46"/>
      <c r="AD372" s="46"/>
      <c r="AE372" s="46"/>
      <c r="AF372" s="46"/>
      <c r="AG372" s="46"/>
      <c r="AH372" s="46"/>
      <c r="AI372" s="46"/>
      <c r="AJ372" s="46"/>
      <c r="AK372" s="46"/>
      <c r="AL372" s="46"/>
      <c r="AM372" s="46"/>
      <c r="AN372" s="46"/>
      <c r="AO372" s="46"/>
    </row>
    <row r="373" spans="1:41" s="63" customFormat="1" x14ac:dyDescent="0.2">
      <c r="A373" s="46">
        <f t="shared" si="38"/>
        <v>2</v>
      </c>
      <c r="B373" s="59" t="s">
        <v>812</v>
      </c>
      <c r="C373" s="46"/>
      <c r="D373" s="46"/>
      <c r="E373" s="46"/>
      <c r="F373" s="46"/>
      <c r="G373" s="46"/>
      <c r="H373" s="46"/>
      <c r="I373" s="46"/>
      <c r="J373" s="140"/>
      <c r="K373" s="140"/>
      <c r="L373" s="140"/>
      <c r="M373" s="140"/>
      <c r="N373" s="140"/>
      <c r="O373" s="140"/>
      <c r="P373" s="140"/>
      <c r="Q373" s="46"/>
      <c r="R373" s="46"/>
      <c r="S373" s="46"/>
      <c r="T373" s="46"/>
      <c r="U373" s="46"/>
      <c r="V373" s="46"/>
      <c r="W373" s="46"/>
      <c r="X373" s="46"/>
      <c r="Y373" s="46"/>
      <c r="Z373" s="46"/>
      <c r="AA373" s="46"/>
      <c r="AB373" s="46"/>
      <c r="AC373" s="46"/>
      <c r="AD373" s="46"/>
      <c r="AE373" s="46"/>
      <c r="AF373" s="46"/>
      <c r="AG373" s="46"/>
      <c r="AH373" s="46"/>
      <c r="AI373" s="46"/>
      <c r="AJ373" s="46"/>
      <c r="AK373" s="46"/>
      <c r="AL373" s="46"/>
      <c r="AM373" s="46"/>
      <c r="AN373" s="46"/>
      <c r="AO373" s="46"/>
    </row>
    <row r="374" spans="1:41" s="63" customFormat="1" x14ac:dyDescent="0.2">
      <c r="A374" s="46">
        <f t="shared" si="38"/>
        <v>1</v>
      </c>
      <c r="B374" s="59" t="s">
        <v>816</v>
      </c>
      <c r="C374" s="46"/>
      <c r="D374" s="46"/>
      <c r="E374" s="46"/>
      <c r="F374" s="46"/>
      <c r="G374" s="46"/>
      <c r="H374" s="46"/>
      <c r="I374" s="46"/>
      <c r="J374" s="140"/>
      <c r="K374" s="140"/>
      <c r="L374" s="140"/>
      <c r="M374" s="140"/>
      <c r="N374" s="140"/>
      <c r="O374" s="140"/>
      <c r="P374" s="140"/>
      <c r="Q374" s="46"/>
      <c r="R374" s="46"/>
      <c r="S374" s="46"/>
      <c r="T374" s="46"/>
      <c r="U374" s="46"/>
      <c r="V374" s="46"/>
      <c r="W374" s="46"/>
      <c r="X374" s="46"/>
      <c r="Y374" s="46"/>
      <c r="Z374" s="46"/>
      <c r="AA374" s="46"/>
      <c r="AB374" s="46"/>
      <c r="AC374" s="46"/>
      <c r="AD374" s="46"/>
      <c r="AE374" s="46"/>
      <c r="AF374" s="46"/>
      <c r="AG374" s="46"/>
      <c r="AH374" s="46"/>
      <c r="AI374" s="46"/>
      <c r="AJ374" s="46"/>
      <c r="AK374" s="46"/>
      <c r="AL374" s="46"/>
      <c r="AM374" s="46"/>
      <c r="AN374" s="46"/>
      <c r="AO374" s="46"/>
    </row>
    <row r="375" spans="1:41" s="63" customFormat="1" x14ac:dyDescent="0.2">
      <c r="A375" s="46">
        <f t="shared" si="38"/>
        <v>1</v>
      </c>
      <c r="B375" s="59" t="s">
        <v>817</v>
      </c>
      <c r="C375" s="46"/>
      <c r="D375" s="46"/>
      <c r="E375" s="46"/>
      <c r="F375" s="46"/>
      <c r="G375" s="46"/>
      <c r="H375" s="46"/>
      <c r="I375" s="46"/>
      <c r="J375" s="140"/>
      <c r="K375" s="140"/>
      <c r="L375" s="140"/>
      <c r="M375" s="140"/>
      <c r="N375" s="140"/>
      <c r="O375" s="140"/>
      <c r="P375" s="140"/>
      <c r="Q375" s="46"/>
      <c r="R375" s="46"/>
      <c r="S375" s="46"/>
      <c r="T375" s="46"/>
      <c r="U375" s="46"/>
      <c r="V375" s="46"/>
      <c r="W375" s="46"/>
      <c r="X375" s="46"/>
      <c r="Y375" s="46"/>
      <c r="Z375" s="46"/>
      <c r="AA375" s="46"/>
      <c r="AB375" s="46"/>
      <c r="AC375" s="46"/>
      <c r="AD375" s="46"/>
      <c r="AE375" s="46"/>
      <c r="AF375" s="46"/>
      <c r="AG375" s="46"/>
      <c r="AH375" s="46"/>
      <c r="AI375" s="46"/>
      <c r="AJ375" s="46"/>
      <c r="AK375" s="46"/>
      <c r="AL375" s="46"/>
      <c r="AM375" s="46"/>
      <c r="AN375" s="46"/>
      <c r="AO375" s="46"/>
    </row>
    <row r="376" spans="1:41" s="63" customFormat="1" x14ac:dyDescent="0.2">
      <c r="A376" s="46">
        <f t="shared" si="38"/>
        <v>0</v>
      </c>
      <c r="B376" s="59" t="s">
        <v>915</v>
      </c>
      <c r="C376" s="46"/>
      <c r="D376" s="46"/>
      <c r="E376" s="46"/>
      <c r="F376" s="46"/>
      <c r="G376" s="46"/>
      <c r="H376" s="46"/>
      <c r="I376" s="46"/>
      <c r="J376" s="140"/>
      <c r="K376" s="140"/>
      <c r="L376" s="140"/>
      <c r="M376" s="140"/>
      <c r="N376" s="140"/>
      <c r="O376" s="140"/>
      <c r="P376" s="140"/>
      <c r="Q376" s="46"/>
      <c r="R376" s="46"/>
      <c r="S376" s="46"/>
      <c r="T376" s="46"/>
      <c r="U376" s="46"/>
      <c r="V376" s="46"/>
      <c r="W376" s="46"/>
      <c r="X376" s="46"/>
      <c r="Y376" s="46"/>
      <c r="Z376" s="46"/>
      <c r="AA376" s="46"/>
      <c r="AB376" s="46"/>
      <c r="AC376" s="46"/>
      <c r="AD376" s="46"/>
      <c r="AE376" s="46"/>
      <c r="AF376" s="46"/>
      <c r="AG376" s="46"/>
      <c r="AH376" s="46"/>
      <c r="AI376" s="46"/>
      <c r="AJ376" s="46"/>
      <c r="AK376" s="46"/>
      <c r="AL376" s="46"/>
      <c r="AM376" s="46"/>
      <c r="AN376" s="46"/>
      <c r="AO376" s="46"/>
    </row>
    <row r="377" spans="1:41" s="63" customFormat="1" x14ac:dyDescent="0.2">
      <c r="A377" s="46">
        <f t="shared" si="38"/>
        <v>2</v>
      </c>
      <c r="B377" s="59" t="s">
        <v>906</v>
      </c>
      <c r="C377" s="46"/>
      <c r="D377" s="46"/>
      <c r="E377" s="46"/>
      <c r="F377" s="46"/>
      <c r="G377" s="46"/>
      <c r="H377" s="46"/>
      <c r="I377" s="46"/>
      <c r="J377" s="140"/>
      <c r="K377" s="140"/>
      <c r="L377" s="140"/>
      <c r="M377" s="140"/>
      <c r="N377" s="140"/>
      <c r="O377" s="140"/>
      <c r="P377" s="140"/>
      <c r="Q377" s="46"/>
      <c r="R377" s="46"/>
      <c r="S377" s="46"/>
      <c r="T377" s="46"/>
      <c r="U377" s="46"/>
      <c r="V377" s="46"/>
      <c r="W377" s="46"/>
      <c r="X377" s="46"/>
      <c r="Y377" s="46"/>
      <c r="Z377" s="46"/>
      <c r="AA377" s="46"/>
      <c r="AB377" s="46"/>
      <c r="AC377" s="46"/>
      <c r="AD377" s="46"/>
      <c r="AE377" s="46"/>
      <c r="AF377" s="46"/>
      <c r="AG377" s="46"/>
      <c r="AH377" s="46"/>
      <c r="AI377" s="46"/>
      <c r="AJ377" s="46"/>
      <c r="AK377" s="46"/>
      <c r="AL377" s="46"/>
      <c r="AM377" s="46"/>
      <c r="AN377" s="46"/>
      <c r="AO377" s="46"/>
    </row>
    <row r="378" spans="1:41" s="63" customFormat="1" x14ac:dyDescent="0.2">
      <c r="A378" s="46">
        <f t="shared" si="38"/>
        <v>5</v>
      </c>
      <c r="B378" s="59" t="s">
        <v>818</v>
      </c>
      <c r="C378" s="46"/>
      <c r="D378" s="46"/>
      <c r="E378" s="46"/>
      <c r="F378" s="46"/>
      <c r="G378" s="46"/>
      <c r="H378" s="46"/>
      <c r="I378" s="46"/>
      <c r="J378" s="140"/>
      <c r="K378" s="140"/>
      <c r="L378" s="140"/>
      <c r="M378" s="140"/>
      <c r="N378" s="140"/>
      <c r="O378" s="140"/>
      <c r="P378" s="140"/>
      <c r="Q378" s="46"/>
      <c r="R378" s="46"/>
      <c r="S378" s="46"/>
      <c r="T378" s="46"/>
      <c r="U378" s="46"/>
      <c r="V378" s="46"/>
      <c r="W378" s="46"/>
      <c r="X378" s="46"/>
      <c r="Y378" s="46"/>
      <c r="Z378" s="46"/>
      <c r="AA378" s="46"/>
      <c r="AB378" s="46"/>
      <c r="AC378" s="46"/>
      <c r="AD378" s="46"/>
      <c r="AE378" s="46"/>
      <c r="AF378" s="46"/>
      <c r="AG378" s="46"/>
      <c r="AH378" s="46"/>
      <c r="AI378" s="46"/>
      <c r="AJ378" s="46"/>
      <c r="AK378" s="46"/>
      <c r="AL378" s="46"/>
      <c r="AM378" s="46"/>
      <c r="AN378" s="46"/>
      <c r="AO378" s="46"/>
    </row>
    <row r="379" spans="1:41" s="63" customFormat="1" x14ac:dyDescent="0.2">
      <c r="A379" s="46">
        <f t="shared" si="38"/>
        <v>2</v>
      </c>
      <c r="B379" s="59" t="s">
        <v>769</v>
      </c>
      <c r="C379" s="46"/>
      <c r="D379" s="46"/>
      <c r="E379" s="46"/>
      <c r="F379" s="46"/>
      <c r="G379" s="46"/>
      <c r="H379" s="46"/>
      <c r="I379" s="46"/>
      <c r="J379" s="140"/>
      <c r="K379" s="140"/>
      <c r="L379" s="140"/>
      <c r="M379" s="140"/>
      <c r="N379" s="140"/>
      <c r="O379" s="140"/>
      <c r="P379" s="140"/>
      <c r="Q379" s="46"/>
      <c r="R379" s="46"/>
      <c r="S379" s="46"/>
      <c r="T379" s="46"/>
      <c r="U379" s="46"/>
      <c r="V379" s="46"/>
      <c r="W379" s="46"/>
      <c r="X379" s="46"/>
      <c r="Y379" s="46"/>
      <c r="Z379" s="46"/>
      <c r="AA379" s="46"/>
      <c r="AB379" s="46"/>
      <c r="AC379" s="46"/>
      <c r="AD379" s="46"/>
      <c r="AE379" s="46"/>
      <c r="AF379" s="46"/>
      <c r="AG379" s="46"/>
      <c r="AH379" s="46"/>
      <c r="AI379" s="46"/>
      <c r="AJ379" s="46"/>
      <c r="AK379" s="46"/>
      <c r="AL379" s="46"/>
      <c r="AM379" s="46"/>
      <c r="AN379" s="46"/>
      <c r="AO379" s="46"/>
    </row>
    <row r="380" spans="1:41" s="63" customFormat="1" x14ac:dyDescent="0.2">
      <c r="A380" s="46">
        <f t="shared" si="38"/>
        <v>5</v>
      </c>
      <c r="B380" s="59" t="s">
        <v>768</v>
      </c>
      <c r="C380" s="46"/>
      <c r="D380" s="46"/>
      <c r="E380" s="46"/>
      <c r="F380" s="46"/>
      <c r="G380" s="46"/>
      <c r="H380" s="46"/>
      <c r="I380" s="46"/>
      <c r="J380" s="140"/>
      <c r="K380" s="140"/>
      <c r="L380" s="140"/>
      <c r="M380" s="140"/>
      <c r="N380" s="140"/>
      <c r="O380" s="140"/>
      <c r="P380" s="140"/>
      <c r="Q380" s="46"/>
      <c r="R380" s="46"/>
      <c r="S380" s="46"/>
      <c r="T380" s="46"/>
      <c r="U380" s="46"/>
      <c r="V380" s="46"/>
      <c r="W380" s="46"/>
      <c r="X380" s="46"/>
      <c r="Y380" s="46"/>
      <c r="Z380" s="46"/>
      <c r="AA380" s="46"/>
      <c r="AB380" s="46"/>
      <c r="AC380" s="46"/>
      <c r="AD380" s="46"/>
      <c r="AE380" s="46"/>
      <c r="AF380" s="46"/>
      <c r="AG380" s="46"/>
      <c r="AH380" s="46"/>
      <c r="AI380" s="46"/>
      <c r="AJ380" s="46"/>
      <c r="AK380" s="46"/>
      <c r="AL380" s="46"/>
      <c r="AM380" s="46"/>
      <c r="AN380" s="46"/>
      <c r="AO380" s="46"/>
    </row>
    <row r="381" spans="1:41" s="63" customFormat="1" x14ac:dyDescent="0.2">
      <c r="A381" s="46">
        <f t="shared" si="38"/>
        <v>3</v>
      </c>
      <c r="B381" s="59" t="s">
        <v>770</v>
      </c>
      <c r="C381" s="46"/>
      <c r="D381" s="46"/>
      <c r="E381" s="46"/>
      <c r="F381" s="46"/>
      <c r="G381" s="46"/>
      <c r="H381" s="46"/>
      <c r="I381" s="46"/>
      <c r="J381" s="140"/>
      <c r="K381" s="140"/>
      <c r="L381" s="140"/>
      <c r="M381" s="140"/>
      <c r="N381" s="140"/>
      <c r="O381" s="140"/>
      <c r="P381" s="140"/>
      <c r="Q381" s="46"/>
      <c r="R381" s="46"/>
      <c r="S381" s="46"/>
      <c r="T381" s="46"/>
      <c r="U381" s="46"/>
      <c r="V381" s="46"/>
      <c r="W381" s="46"/>
      <c r="X381" s="46"/>
      <c r="Y381" s="46"/>
      <c r="Z381" s="46"/>
      <c r="AA381" s="46"/>
      <c r="AB381" s="46"/>
      <c r="AC381" s="46"/>
      <c r="AD381" s="46"/>
      <c r="AE381" s="46"/>
      <c r="AF381" s="46"/>
      <c r="AG381" s="46"/>
      <c r="AH381" s="46"/>
      <c r="AI381" s="46"/>
      <c r="AJ381" s="46"/>
      <c r="AK381" s="46"/>
      <c r="AL381" s="46"/>
      <c r="AM381" s="46"/>
      <c r="AN381" s="46"/>
      <c r="AO381" s="46"/>
    </row>
    <row r="382" spans="1:41" s="63" customFormat="1" x14ac:dyDescent="0.2">
      <c r="A382" s="46">
        <f t="shared" si="38"/>
        <v>4</v>
      </c>
      <c r="B382" s="59" t="s">
        <v>767</v>
      </c>
      <c r="C382" s="46"/>
      <c r="D382" s="46"/>
      <c r="E382" s="46"/>
      <c r="F382" s="46"/>
      <c r="G382" s="46"/>
      <c r="H382" s="46"/>
      <c r="I382" s="46"/>
      <c r="J382" s="140"/>
      <c r="K382" s="140"/>
      <c r="L382" s="140"/>
      <c r="M382" s="140"/>
      <c r="N382" s="140"/>
      <c r="O382" s="140"/>
      <c r="P382" s="140"/>
      <c r="Q382" s="46"/>
      <c r="R382" s="46"/>
      <c r="S382" s="46"/>
      <c r="T382" s="46"/>
      <c r="U382" s="46"/>
      <c r="V382" s="46"/>
      <c r="W382" s="46"/>
      <c r="X382" s="46"/>
      <c r="Y382" s="46"/>
      <c r="Z382" s="46"/>
      <c r="AA382" s="46"/>
      <c r="AB382" s="46"/>
      <c r="AC382" s="46"/>
      <c r="AD382" s="46"/>
      <c r="AE382" s="46"/>
      <c r="AF382" s="46"/>
      <c r="AG382" s="46"/>
      <c r="AH382" s="46"/>
      <c r="AI382" s="46"/>
      <c r="AJ382" s="46"/>
      <c r="AK382" s="46"/>
      <c r="AL382" s="46"/>
      <c r="AM382" s="46"/>
      <c r="AN382" s="46"/>
      <c r="AO382" s="46"/>
    </row>
    <row r="383" spans="1:41" s="63" customFormat="1" x14ac:dyDescent="0.2">
      <c r="A383" s="46">
        <f t="shared" si="38"/>
        <v>2</v>
      </c>
      <c r="B383" s="59" t="s">
        <v>771</v>
      </c>
      <c r="C383" s="46"/>
      <c r="D383" s="46"/>
      <c r="E383" s="46"/>
      <c r="F383" s="46"/>
      <c r="G383" s="46"/>
      <c r="H383" s="46"/>
      <c r="I383" s="46"/>
      <c r="J383" s="140"/>
      <c r="K383" s="140"/>
      <c r="L383" s="140"/>
      <c r="M383" s="140"/>
      <c r="N383" s="140"/>
      <c r="O383" s="140"/>
      <c r="P383" s="140"/>
      <c r="Q383" s="46"/>
      <c r="R383" s="46"/>
      <c r="S383" s="46"/>
      <c r="T383" s="46"/>
      <c r="U383" s="46"/>
      <c r="V383" s="46"/>
      <c r="W383" s="46"/>
      <c r="X383" s="46"/>
      <c r="Y383" s="46"/>
      <c r="Z383" s="46"/>
      <c r="AA383" s="46"/>
      <c r="AB383" s="46"/>
      <c r="AC383" s="46"/>
      <c r="AD383" s="46"/>
      <c r="AE383" s="46"/>
      <c r="AF383" s="46"/>
      <c r="AG383" s="46"/>
      <c r="AH383" s="46"/>
      <c r="AI383" s="46"/>
      <c r="AJ383" s="46"/>
      <c r="AK383" s="46"/>
      <c r="AL383" s="46"/>
      <c r="AM383" s="46"/>
      <c r="AN383" s="46"/>
      <c r="AO383" s="46"/>
    </row>
    <row r="384" spans="1:41" s="63" customFormat="1" x14ac:dyDescent="0.2">
      <c r="A384" s="46">
        <f t="shared" si="38"/>
        <v>1</v>
      </c>
      <c r="B384" s="59" t="s">
        <v>772</v>
      </c>
      <c r="C384" s="46"/>
      <c r="D384" s="46"/>
      <c r="E384" s="46"/>
      <c r="F384" s="46"/>
      <c r="G384" s="46"/>
      <c r="H384" s="46"/>
      <c r="I384" s="46"/>
      <c r="J384" s="140"/>
      <c r="K384" s="140"/>
      <c r="L384" s="140"/>
      <c r="M384" s="140"/>
      <c r="N384" s="140"/>
      <c r="O384" s="140"/>
      <c r="P384" s="140"/>
      <c r="Q384" s="46"/>
      <c r="R384" s="46"/>
      <c r="S384" s="46"/>
      <c r="T384" s="46"/>
      <c r="U384" s="46"/>
      <c r="V384" s="46"/>
      <c r="W384" s="46"/>
      <c r="X384" s="46"/>
      <c r="Y384" s="46"/>
      <c r="Z384" s="46"/>
      <c r="AA384" s="46"/>
      <c r="AB384" s="46"/>
      <c r="AC384" s="46"/>
      <c r="AD384" s="46"/>
      <c r="AE384" s="46"/>
      <c r="AF384" s="46"/>
      <c r="AG384" s="46"/>
      <c r="AH384" s="46"/>
      <c r="AI384" s="46"/>
      <c r="AJ384" s="46"/>
      <c r="AK384" s="46"/>
      <c r="AL384" s="46"/>
      <c r="AM384" s="46"/>
      <c r="AN384" s="46"/>
      <c r="AO384" s="46"/>
    </row>
    <row r="385" spans="1:41" s="63" customFormat="1" x14ac:dyDescent="0.2">
      <c r="A385" s="46">
        <f t="shared" si="38"/>
        <v>6</v>
      </c>
      <c r="B385" s="59" t="s">
        <v>773</v>
      </c>
      <c r="C385" s="46"/>
      <c r="D385" s="46"/>
      <c r="E385" s="46"/>
      <c r="F385" s="46"/>
      <c r="G385" s="46"/>
      <c r="H385" s="46"/>
      <c r="I385" s="46"/>
      <c r="J385" s="140"/>
      <c r="K385" s="140"/>
      <c r="L385" s="140"/>
      <c r="M385" s="140"/>
      <c r="N385" s="140"/>
      <c r="O385" s="140"/>
      <c r="P385" s="140"/>
      <c r="Q385" s="46"/>
      <c r="R385" s="46"/>
      <c r="S385" s="46"/>
      <c r="T385" s="46"/>
      <c r="U385" s="46"/>
      <c r="V385" s="46"/>
      <c r="W385" s="46"/>
      <c r="X385" s="46"/>
      <c r="Y385" s="46"/>
      <c r="Z385" s="46"/>
      <c r="AA385" s="46"/>
      <c r="AB385" s="46"/>
      <c r="AC385" s="46"/>
      <c r="AD385" s="46"/>
      <c r="AE385" s="46"/>
      <c r="AF385" s="46"/>
      <c r="AG385" s="46"/>
      <c r="AH385" s="46"/>
      <c r="AI385" s="46"/>
      <c r="AJ385" s="46"/>
      <c r="AK385" s="46"/>
      <c r="AL385" s="46"/>
      <c r="AM385" s="46"/>
      <c r="AN385" s="46"/>
      <c r="AO385" s="46"/>
    </row>
    <row r="386" spans="1:41" s="63" customFormat="1" x14ac:dyDescent="0.2">
      <c r="A386" s="46">
        <f t="shared" si="38"/>
        <v>5</v>
      </c>
      <c r="B386" s="59" t="s">
        <v>774</v>
      </c>
      <c r="C386" s="46"/>
      <c r="D386" s="46"/>
      <c r="E386" s="46"/>
      <c r="F386" s="46"/>
      <c r="G386" s="46"/>
      <c r="H386" s="46"/>
      <c r="I386" s="46"/>
      <c r="J386" s="140"/>
      <c r="K386" s="140"/>
      <c r="L386" s="140"/>
      <c r="M386" s="140"/>
      <c r="N386" s="140"/>
      <c r="O386" s="140"/>
      <c r="P386" s="140"/>
      <c r="Q386" s="46"/>
      <c r="R386" s="46"/>
      <c r="S386" s="46"/>
      <c r="T386" s="46"/>
      <c r="U386" s="46"/>
      <c r="V386" s="46"/>
      <c r="W386" s="46"/>
      <c r="X386" s="46"/>
      <c r="Y386" s="46"/>
      <c r="Z386" s="46"/>
      <c r="AA386" s="46"/>
      <c r="AB386" s="46"/>
      <c r="AC386" s="46"/>
      <c r="AD386" s="46"/>
      <c r="AE386" s="46"/>
      <c r="AF386" s="46"/>
      <c r="AG386" s="46"/>
      <c r="AH386" s="46"/>
      <c r="AI386" s="46"/>
      <c r="AJ386" s="46"/>
      <c r="AK386" s="46"/>
      <c r="AL386" s="46"/>
      <c r="AM386" s="46"/>
      <c r="AN386" s="46"/>
      <c r="AO386" s="46"/>
    </row>
    <row r="387" spans="1:41" s="63" customFormat="1" x14ac:dyDescent="0.2">
      <c r="A387" s="46">
        <f t="shared" si="38"/>
        <v>2</v>
      </c>
      <c r="B387" s="59" t="s">
        <v>775</v>
      </c>
      <c r="C387" s="46"/>
      <c r="D387" s="46"/>
      <c r="E387" s="46"/>
      <c r="F387" s="46"/>
      <c r="G387" s="46"/>
      <c r="H387" s="46"/>
      <c r="I387" s="46"/>
      <c r="J387" s="140"/>
      <c r="K387" s="140"/>
      <c r="L387" s="140"/>
      <c r="M387" s="140"/>
      <c r="N387" s="140"/>
      <c r="O387" s="140"/>
      <c r="P387" s="140"/>
      <c r="Q387" s="46"/>
      <c r="R387" s="46"/>
      <c r="S387" s="46"/>
      <c r="T387" s="46"/>
      <c r="U387" s="46"/>
      <c r="V387" s="46"/>
      <c r="W387" s="46"/>
      <c r="X387" s="46"/>
      <c r="Y387" s="46"/>
      <c r="Z387" s="46"/>
      <c r="AA387" s="46"/>
      <c r="AB387" s="46"/>
      <c r="AC387" s="46"/>
      <c r="AD387" s="46"/>
      <c r="AE387" s="46"/>
      <c r="AF387" s="46"/>
      <c r="AG387" s="46"/>
      <c r="AH387" s="46"/>
      <c r="AI387" s="46"/>
      <c r="AJ387" s="46"/>
      <c r="AK387" s="46"/>
      <c r="AL387" s="46"/>
      <c r="AM387" s="46"/>
      <c r="AN387" s="46"/>
      <c r="AO387" s="46"/>
    </row>
    <row r="388" spans="1:41" s="63" customFormat="1" x14ac:dyDescent="0.2">
      <c r="A388" s="46">
        <f t="shared" si="38"/>
        <v>3</v>
      </c>
      <c r="B388" s="59" t="s">
        <v>895</v>
      </c>
      <c r="C388" s="46"/>
      <c r="D388" s="46"/>
      <c r="E388" s="46"/>
      <c r="F388" s="46"/>
      <c r="G388" s="46"/>
      <c r="H388" s="46"/>
      <c r="I388" s="46"/>
      <c r="J388" s="140"/>
      <c r="K388" s="140"/>
      <c r="L388" s="140"/>
      <c r="M388" s="140"/>
      <c r="N388" s="140"/>
      <c r="O388" s="140"/>
      <c r="P388" s="140"/>
      <c r="Q388" s="46"/>
      <c r="R388" s="46"/>
      <c r="S388" s="46"/>
      <c r="T388" s="46"/>
      <c r="U388" s="46"/>
      <c r="V388" s="46"/>
      <c r="W388" s="46"/>
      <c r="X388" s="46"/>
      <c r="Y388" s="46"/>
      <c r="Z388" s="46"/>
      <c r="AA388" s="46"/>
      <c r="AB388" s="46"/>
      <c r="AC388" s="46"/>
      <c r="AD388" s="46"/>
      <c r="AE388" s="46"/>
      <c r="AF388" s="46"/>
      <c r="AG388" s="46"/>
      <c r="AH388" s="46"/>
      <c r="AI388" s="46"/>
      <c r="AJ388" s="46"/>
      <c r="AK388" s="46"/>
      <c r="AL388" s="46"/>
      <c r="AM388" s="46"/>
      <c r="AN388" s="46"/>
      <c r="AO388" s="46"/>
    </row>
    <row r="389" spans="1:41" s="63" customFormat="1" x14ac:dyDescent="0.2">
      <c r="A389" s="46">
        <f t="shared" si="38"/>
        <v>1</v>
      </c>
      <c r="B389" s="59" t="s">
        <v>777</v>
      </c>
      <c r="C389" s="46"/>
      <c r="D389" s="46"/>
      <c r="E389" s="46"/>
      <c r="F389" s="46"/>
      <c r="G389" s="46"/>
      <c r="H389" s="46"/>
      <c r="I389" s="46"/>
      <c r="J389" s="140"/>
      <c r="K389" s="140"/>
      <c r="L389" s="140"/>
      <c r="M389" s="140"/>
      <c r="N389" s="140"/>
      <c r="O389" s="140"/>
      <c r="P389" s="140"/>
      <c r="Q389" s="46"/>
      <c r="R389" s="46"/>
      <c r="S389" s="46"/>
      <c r="T389" s="46"/>
      <c r="U389" s="46"/>
      <c r="V389" s="46"/>
      <c r="W389" s="46"/>
      <c r="X389" s="46"/>
      <c r="Y389" s="46"/>
      <c r="Z389" s="46"/>
      <c r="AA389" s="46"/>
      <c r="AB389" s="46"/>
      <c r="AC389" s="46"/>
      <c r="AD389" s="46"/>
      <c r="AE389" s="46"/>
      <c r="AF389" s="46"/>
      <c r="AG389" s="46"/>
      <c r="AH389" s="46"/>
      <c r="AI389" s="46"/>
      <c r="AJ389" s="46"/>
      <c r="AK389" s="46"/>
      <c r="AL389" s="46"/>
      <c r="AM389" s="46"/>
      <c r="AN389" s="46"/>
      <c r="AO389" s="46"/>
    </row>
    <row r="390" spans="1:41" s="63" customFormat="1" x14ac:dyDescent="0.2">
      <c r="A390" s="46">
        <f t="shared" si="38"/>
        <v>2</v>
      </c>
      <c r="B390" s="59" t="s">
        <v>776</v>
      </c>
      <c r="C390" s="46"/>
      <c r="D390" s="46"/>
      <c r="E390" s="46"/>
      <c r="F390" s="46"/>
      <c r="G390" s="46"/>
      <c r="H390" s="46"/>
      <c r="I390" s="46"/>
      <c r="J390" s="140"/>
      <c r="K390" s="140"/>
      <c r="L390" s="140"/>
      <c r="M390" s="140"/>
      <c r="N390" s="140"/>
      <c r="O390" s="140"/>
      <c r="P390" s="140"/>
      <c r="Q390" s="46"/>
      <c r="R390" s="46"/>
      <c r="S390" s="46"/>
      <c r="T390" s="46"/>
      <c r="U390" s="46"/>
      <c r="V390" s="46"/>
      <c r="W390" s="46"/>
      <c r="X390" s="46"/>
      <c r="Y390" s="46"/>
      <c r="Z390" s="46"/>
      <c r="AA390" s="46"/>
      <c r="AB390" s="46"/>
      <c r="AC390" s="46"/>
      <c r="AD390" s="46"/>
      <c r="AE390" s="46"/>
      <c r="AF390" s="46"/>
      <c r="AG390" s="46"/>
      <c r="AH390" s="46"/>
      <c r="AI390" s="46"/>
      <c r="AJ390" s="46"/>
      <c r="AK390" s="46"/>
      <c r="AL390" s="46"/>
      <c r="AM390" s="46"/>
      <c r="AN390" s="46"/>
      <c r="AO390" s="46"/>
    </row>
    <row r="391" spans="1:41" s="63" customFormat="1" x14ac:dyDescent="0.2">
      <c r="A391" s="46">
        <f t="shared" si="38"/>
        <v>1</v>
      </c>
      <c r="B391" s="59" t="s">
        <v>779</v>
      </c>
      <c r="C391" s="46"/>
      <c r="D391" s="46"/>
      <c r="E391" s="46"/>
      <c r="F391" s="46"/>
      <c r="G391" s="46"/>
      <c r="H391" s="46"/>
      <c r="I391" s="46"/>
      <c r="J391" s="140"/>
      <c r="K391" s="140"/>
      <c r="L391" s="140"/>
      <c r="M391" s="140"/>
      <c r="N391" s="140"/>
      <c r="O391" s="140"/>
      <c r="P391" s="140"/>
      <c r="Q391" s="46"/>
      <c r="R391" s="46"/>
      <c r="S391" s="46"/>
      <c r="T391" s="46"/>
      <c r="U391" s="46"/>
      <c r="V391" s="46"/>
      <c r="W391" s="46"/>
      <c r="X391" s="46"/>
      <c r="Y391" s="46"/>
      <c r="Z391" s="46"/>
      <c r="AA391" s="46"/>
      <c r="AB391" s="46"/>
      <c r="AC391" s="46"/>
      <c r="AD391" s="46"/>
      <c r="AE391" s="46"/>
      <c r="AF391" s="46"/>
      <c r="AG391" s="46"/>
      <c r="AH391" s="46"/>
      <c r="AI391" s="46"/>
      <c r="AJ391" s="46"/>
      <c r="AK391" s="46"/>
      <c r="AL391" s="46"/>
      <c r="AM391" s="46"/>
      <c r="AN391" s="46"/>
      <c r="AO391" s="46"/>
    </row>
    <row r="392" spans="1:41" s="63" customFormat="1" x14ac:dyDescent="0.2">
      <c r="A392" s="46">
        <f t="shared" si="38"/>
        <v>3</v>
      </c>
      <c r="B392" s="59" t="s">
        <v>778</v>
      </c>
      <c r="C392" s="46"/>
      <c r="D392" s="46"/>
      <c r="E392" s="46"/>
      <c r="F392" s="46"/>
      <c r="G392" s="46"/>
      <c r="H392" s="46"/>
      <c r="I392" s="46"/>
      <c r="J392" s="140"/>
      <c r="K392" s="140"/>
      <c r="L392" s="140"/>
      <c r="M392" s="140"/>
      <c r="N392" s="140"/>
      <c r="O392" s="140"/>
      <c r="P392" s="140"/>
      <c r="Q392" s="46"/>
      <c r="R392" s="46"/>
      <c r="S392" s="46"/>
      <c r="T392" s="46"/>
      <c r="U392" s="46"/>
      <c r="V392" s="46"/>
      <c r="W392" s="46"/>
      <c r="X392" s="46"/>
      <c r="Y392" s="46"/>
      <c r="Z392" s="46"/>
      <c r="AA392" s="46"/>
      <c r="AB392" s="46"/>
      <c r="AC392" s="46"/>
      <c r="AD392" s="46"/>
      <c r="AE392" s="46"/>
      <c r="AF392" s="46"/>
      <c r="AG392" s="46"/>
      <c r="AH392" s="46"/>
      <c r="AI392" s="46"/>
      <c r="AJ392" s="46"/>
      <c r="AK392" s="46"/>
      <c r="AL392" s="46"/>
      <c r="AM392" s="46"/>
      <c r="AN392" s="46"/>
      <c r="AO392" s="46"/>
    </row>
    <row r="393" spans="1:41" s="63" customFormat="1" x14ac:dyDescent="0.2">
      <c r="A393" s="46">
        <f t="shared" si="38"/>
        <v>4</v>
      </c>
      <c r="B393" s="59" t="s">
        <v>780</v>
      </c>
      <c r="C393" s="46"/>
      <c r="D393" s="46"/>
      <c r="E393" s="46"/>
      <c r="F393" s="46"/>
      <c r="G393" s="46"/>
      <c r="H393" s="46"/>
      <c r="I393" s="46"/>
      <c r="J393" s="140"/>
      <c r="K393" s="140"/>
      <c r="L393" s="140"/>
      <c r="M393" s="140"/>
      <c r="N393" s="140"/>
      <c r="O393" s="140"/>
      <c r="P393" s="140"/>
      <c r="Q393" s="46"/>
      <c r="R393" s="46"/>
      <c r="S393" s="46"/>
      <c r="T393" s="46"/>
      <c r="U393" s="46"/>
      <c r="V393" s="46"/>
      <c r="W393" s="46"/>
      <c r="X393" s="46"/>
      <c r="Y393" s="46"/>
      <c r="Z393" s="46"/>
      <c r="AA393" s="46"/>
      <c r="AB393" s="46"/>
      <c r="AC393" s="46"/>
      <c r="AD393" s="46"/>
      <c r="AE393" s="46"/>
      <c r="AF393" s="46"/>
      <c r="AG393" s="46"/>
      <c r="AH393" s="46"/>
      <c r="AI393" s="46"/>
      <c r="AJ393" s="46"/>
      <c r="AK393" s="46"/>
      <c r="AL393" s="46"/>
      <c r="AM393" s="46"/>
      <c r="AN393" s="46"/>
      <c r="AO393" s="46"/>
    </row>
    <row r="394" spans="1:41" s="63" customFormat="1" x14ac:dyDescent="0.2">
      <c r="A394" s="46">
        <f t="shared" si="38"/>
        <v>3</v>
      </c>
      <c r="B394" s="59" t="s">
        <v>950</v>
      </c>
      <c r="C394" s="46"/>
      <c r="D394" s="46"/>
      <c r="E394" s="46"/>
      <c r="F394" s="46"/>
      <c r="G394" s="46"/>
      <c r="H394" s="46"/>
      <c r="I394" s="46"/>
      <c r="J394" s="140"/>
      <c r="K394" s="140"/>
      <c r="L394" s="140"/>
      <c r="M394" s="140"/>
      <c r="N394" s="140"/>
      <c r="O394" s="140"/>
      <c r="P394" s="140"/>
      <c r="Q394" s="46"/>
      <c r="R394" s="46"/>
      <c r="S394" s="46"/>
      <c r="T394" s="46"/>
      <c r="U394" s="46"/>
      <c r="V394" s="46"/>
      <c r="W394" s="46"/>
      <c r="X394" s="46"/>
      <c r="Y394" s="46"/>
      <c r="Z394" s="46"/>
      <c r="AA394" s="46"/>
      <c r="AB394" s="46"/>
      <c r="AC394" s="46"/>
      <c r="AD394" s="46"/>
      <c r="AE394" s="46"/>
      <c r="AF394" s="46"/>
      <c r="AG394" s="46"/>
      <c r="AH394" s="46"/>
      <c r="AI394" s="46"/>
      <c r="AJ394" s="46"/>
      <c r="AK394" s="46"/>
      <c r="AL394" s="46"/>
      <c r="AM394" s="46"/>
      <c r="AN394" s="46"/>
      <c r="AO394" s="46"/>
    </row>
    <row r="395" spans="1:41" s="63" customFormat="1" x14ac:dyDescent="0.2">
      <c r="A395" s="63">
        <f t="shared" si="38"/>
        <v>41</v>
      </c>
      <c r="B395" s="59" t="s">
        <v>796</v>
      </c>
      <c r="C395" s="46"/>
      <c r="D395" s="46"/>
      <c r="E395" s="46"/>
      <c r="F395" s="46"/>
      <c r="G395" s="46"/>
      <c r="H395" s="46"/>
      <c r="I395" s="46"/>
      <c r="J395" s="140"/>
      <c r="K395" s="140"/>
      <c r="L395" s="140"/>
      <c r="M395" s="140"/>
      <c r="N395" s="140"/>
      <c r="O395" s="140"/>
      <c r="P395" s="140"/>
      <c r="Q395" s="46"/>
      <c r="R395" s="46"/>
      <c r="S395" s="46"/>
      <c r="T395" s="46"/>
      <c r="U395" s="46"/>
      <c r="V395" s="46"/>
      <c r="W395" s="46"/>
      <c r="X395" s="46"/>
      <c r="Y395" s="46"/>
      <c r="Z395" s="46"/>
      <c r="AA395" s="46"/>
      <c r="AB395" s="46"/>
      <c r="AC395" s="46"/>
      <c r="AD395" s="46"/>
      <c r="AE395" s="46"/>
      <c r="AF395" s="46"/>
      <c r="AG395" s="46"/>
      <c r="AH395" s="46"/>
      <c r="AI395" s="46"/>
      <c r="AJ395" s="46"/>
      <c r="AK395" s="46"/>
      <c r="AL395" s="46"/>
      <c r="AM395" s="46"/>
      <c r="AN395" s="46"/>
      <c r="AO395" s="46"/>
    </row>
    <row r="396" spans="1:41" s="63" customFormat="1" x14ac:dyDescent="0.2">
      <c r="A396" s="46">
        <f t="shared" si="38"/>
        <v>1</v>
      </c>
      <c r="B396" s="59" t="s">
        <v>787</v>
      </c>
      <c r="C396" s="46"/>
      <c r="D396" s="46"/>
      <c r="E396" s="46"/>
      <c r="F396" s="46"/>
      <c r="G396" s="46"/>
      <c r="H396" s="46"/>
      <c r="I396" s="46"/>
      <c r="J396" s="140"/>
      <c r="K396" s="140"/>
      <c r="L396" s="140"/>
      <c r="M396" s="140"/>
      <c r="N396" s="140"/>
      <c r="O396" s="140"/>
      <c r="P396" s="140"/>
      <c r="Q396" s="46"/>
      <c r="R396" s="46"/>
      <c r="S396" s="46"/>
      <c r="T396" s="46"/>
      <c r="U396" s="46"/>
      <c r="V396" s="46"/>
      <c r="W396" s="46"/>
      <c r="X396" s="46"/>
      <c r="Y396" s="46"/>
      <c r="Z396" s="46"/>
      <c r="AA396" s="46"/>
      <c r="AB396" s="46"/>
      <c r="AC396" s="46"/>
      <c r="AD396" s="46"/>
      <c r="AE396" s="46"/>
      <c r="AF396" s="46"/>
      <c r="AG396" s="46"/>
      <c r="AH396" s="46"/>
      <c r="AI396" s="46"/>
      <c r="AJ396" s="46"/>
      <c r="AK396" s="46"/>
      <c r="AL396" s="46"/>
      <c r="AM396" s="46"/>
      <c r="AN396" s="46"/>
      <c r="AO396" s="46"/>
    </row>
    <row r="397" spans="1:41" s="63" customFormat="1" x14ac:dyDescent="0.2">
      <c r="A397" s="46">
        <f t="shared" si="38"/>
        <v>3</v>
      </c>
      <c r="B397" s="59" t="s">
        <v>788</v>
      </c>
      <c r="C397" s="46"/>
      <c r="D397" s="46"/>
      <c r="E397" s="46"/>
      <c r="F397" s="46"/>
      <c r="G397" s="46"/>
      <c r="H397" s="46"/>
      <c r="I397" s="46"/>
      <c r="J397" s="140"/>
      <c r="K397" s="140"/>
      <c r="L397" s="140"/>
      <c r="M397" s="140"/>
      <c r="N397" s="140"/>
      <c r="O397" s="140"/>
      <c r="P397" s="140"/>
      <c r="Q397" s="46"/>
      <c r="R397" s="46"/>
      <c r="S397" s="46"/>
      <c r="T397" s="46"/>
      <c r="U397" s="46"/>
      <c r="V397" s="46"/>
      <c r="W397" s="46"/>
      <c r="X397" s="46"/>
      <c r="Y397" s="46"/>
      <c r="Z397" s="46"/>
      <c r="AA397" s="46"/>
      <c r="AB397" s="46"/>
      <c r="AC397" s="46"/>
      <c r="AD397" s="46"/>
      <c r="AE397" s="46"/>
      <c r="AF397" s="46"/>
      <c r="AG397" s="46"/>
      <c r="AH397" s="46"/>
      <c r="AI397" s="46"/>
      <c r="AJ397" s="46"/>
      <c r="AK397" s="46"/>
      <c r="AL397" s="46"/>
      <c r="AM397" s="46"/>
      <c r="AN397" s="46"/>
      <c r="AO397" s="46"/>
    </row>
    <row r="398" spans="1:41" s="63" customFormat="1" x14ac:dyDescent="0.2">
      <c r="A398" s="46">
        <f t="shared" si="38"/>
        <v>2</v>
      </c>
      <c r="B398" s="59" t="s">
        <v>789</v>
      </c>
      <c r="C398" s="46"/>
      <c r="D398" s="46"/>
      <c r="E398" s="46"/>
      <c r="F398" s="46"/>
      <c r="G398" s="46"/>
      <c r="H398" s="46"/>
      <c r="I398" s="46"/>
      <c r="J398" s="140"/>
      <c r="K398" s="140"/>
      <c r="L398" s="140"/>
      <c r="M398" s="140"/>
      <c r="N398" s="140"/>
      <c r="O398" s="140"/>
      <c r="P398" s="140"/>
      <c r="Q398" s="46"/>
      <c r="R398" s="46"/>
      <c r="S398" s="46"/>
      <c r="T398" s="46"/>
      <c r="U398" s="46"/>
      <c r="V398" s="46"/>
      <c r="W398" s="46"/>
      <c r="X398" s="46"/>
      <c r="Y398" s="46"/>
      <c r="Z398" s="46"/>
      <c r="AA398" s="46"/>
      <c r="AB398" s="46"/>
      <c r="AC398" s="46"/>
      <c r="AD398" s="46"/>
      <c r="AE398" s="46"/>
      <c r="AF398" s="46"/>
      <c r="AG398" s="46"/>
      <c r="AH398" s="46"/>
      <c r="AI398" s="46"/>
      <c r="AJ398" s="46"/>
      <c r="AK398" s="46"/>
      <c r="AL398" s="46"/>
      <c r="AM398" s="46"/>
      <c r="AN398" s="46"/>
      <c r="AO398" s="46"/>
    </row>
    <row r="399" spans="1:41" s="63" customFormat="1" x14ac:dyDescent="0.2">
      <c r="A399" s="46">
        <f t="shared" si="38"/>
        <v>2</v>
      </c>
      <c r="B399" s="59" t="s">
        <v>952</v>
      </c>
      <c r="C399" s="46"/>
      <c r="D399" s="46"/>
      <c r="E399" s="46"/>
      <c r="F399" s="46"/>
      <c r="G399" s="46"/>
      <c r="H399" s="46"/>
      <c r="I399" s="46"/>
      <c r="J399" s="140"/>
      <c r="K399" s="140"/>
      <c r="L399" s="140"/>
      <c r="M399" s="140"/>
      <c r="N399" s="140"/>
      <c r="O399" s="140"/>
      <c r="P399" s="140"/>
      <c r="Q399" s="46"/>
      <c r="R399" s="46"/>
      <c r="S399" s="46"/>
      <c r="T399" s="46"/>
      <c r="U399" s="46"/>
      <c r="V399" s="46"/>
      <c r="W399" s="46"/>
      <c r="X399" s="46"/>
      <c r="Y399" s="46"/>
      <c r="Z399" s="46"/>
      <c r="AA399" s="46"/>
      <c r="AB399" s="46"/>
      <c r="AC399" s="46"/>
      <c r="AD399" s="46"/>
      <c r="AE399" s="46"/>
      <c r="AF399" s="46"/>
      <c r="AG399" s="46"/>
      <c r="AH399" s="46"/>
      <c r="AI399" s="46"/>
      <c r="AJ399" s="46"/>
      <c r="AK399" s="46"/>
      <c r="AL399" s="46"/>
      <c r="AM399" s="46"/>
      <c r="AN399" s="46"/>
      <c r="AO399" s="46"/>
    </row>
    <row r="400" spans="1:41" s="63" customFormat="1" x14ac:dyDescent="0.2">
      <c r="A400" s="46">
        <f t="shared" si="38"/>
        <v>9</v>
      </c>
      <c r="B400" s="59" t="s">
        <v>790</v>
      </c>
      <c r="C400" s="46"/>
      <c r="D400" s="46"/>
      <c r="E400" s="46"/>
      <c r="F400" s="46"/>
      <c r="G400" s="46"/>
      <c r="H400" s="46"/>
      <c r="I400" s="46"/>
      <c r="J400" s="140"/>
      <c r="K400" s="140"/>
      <c r="L400" s="140"/>
      <c r="M400" s="140"/>
      <c r="N400" s="140"/>
      <c r="O400" s="140"/>
      <c r="P400" s="140"/>
      <c r="Q400" s="46"/>
      <c r="R400" s="46"/>
      <c r="S400" s="46"/>
      <c r="T400" s="46"/>
      <c r="U400" s="46"/>
      <c r="V400" s="46"/>
      <c r="W400" s="46"/>
      <c r="X400" s="46"/>
      <c r="Y400" s="46"/>
      <c r="Z400" s="46"/>
      <c r="AA400" s="46"/>
      <c r="AB400" s="46"/>
      <c r="AC400" s="46"/>
      <c r="AD400" s="46"/>
      <c r="AE400" s="46"/>
      <c r="AF400" s="46"/>
      <c r="AG400" s="46"/>
      <c r="AH400" s="46"/>
      <c r="AI400" s="46"/>
      <c r="AJ400" s="46"/>
      <c r="AK400" s="46"/>
      <c r="AL400" s="46"/>
      <c r="AM400" s="46"/>
      <c r="AN400" s="46"/>
      <c r="AO400" s="46"/>
    </row>
    <row r="401" spans="1:41" s="63" customFormat="1" x14ac:dyDescent="0.2">
      <c r="A401" s="46">
        <f t="shared" si="38"/>
        <v>3</v>
      </c>
      <c r="B401" s="59" t="s">
        <v>909</v>
      </c>
      <c r="C401" s="46"/>
      <c r="D401" s="46"/>
      <c r="E401" s="46"/>
      <c r="F401" s="46"/>
      <c r="G401" s="46"/>
      <c r="H401" s="46"/>
      <c r="I401" s="46"/>
      <c r="J401" s="140"/>
      <c r="K401" s="140"/>
      <c r="L401" s="140"/>
      <c r="M401" s="140"/>
      <c r="N401" s="140"/>
      <c r="O401" s="140"/>
      <c r="P401" s="140"/>
      <c r="Q401" s="46"/>
      <c r="R401" s="46"/>
      <c r="S401" s="46"/>
      <c r="T401" s="46"/>
      <c r="U401" s="46"/>
      <c r="V401" s="46"/>
      <c r="W401" s="46"/>
      <c r="X401" s="46"/>
      <c r="Y401" s="46"/>
      <c r="Z401" s="46"/>
      <c r="AA401" s="46"/>
      <c r="AB401" s="46"/>
      <c r="AC401" s="46"/>
      <c r="AD401" s="46"/>
      <c r="AE401" s="46"/>
      <c r="AF401" s="46"/>
      <c r="AG401" s="46"/>
      <c r="AH401" s="46"/>
      <c r="AI401" s="46"/>
      <c r="AJ401" s="46"/>
      <c r="AK401" s="46"/>
      <c r="AL401" s="46"/>
      <c r="AM401" s="46"/>
      <c r="AN401" s="46"/>
      <c r="AO401" s="46"/>
    </row>
    <row r="402" spans="1:41" s="63" customFormat="1" x14ac:dyDescent="0.2">
      <c r="A402" s="46">
        <f t="shared" si="38"/>
        <v>1</v>
      </c>
      <c r="B402" s="59" t="s">
        <v>791</v>
      </c>
      <c r="C402" s="46"/>
      <c r="D402" s="46"/>
      <c r="E402" s="46"/>
      <c r="F402" s="46"/>
      <c r="G402" s="46"/>
      <c r="H402" s="46"/>
      <c r="I402" s="46"/>
      <c r="J402" s="140"/>
      <c r="K402" s="140"/>
      <c r="L402" s="140"/>
      <c r="M402" s="140"/>
      <c r="N402" s="140"/>
      <c r="O402" s="140"/>
      <c r="P402" s="140"/>
      <c r="Q402" s="46"/>
      <c r="R402" s="46"/>
      <c r="S402" s="46"/>
      <c r="T402" s="46"/>
      <c r="U402" s="46"/>
      <c r="V402" s="46"/>
      <c r="W402" s="46"/>
      <c r="X402" s="46"/>
      <c r="Y402" s="46"/>
      <c r="Z402" s="46"/>
      <c r="AA402" s="46"/>
      <c r="AB402" s="46"/>
      <c r="AC402" s="46"/>
      <c r="AD402" s="46"/>
      <c r="AE402" s="46"/>
      <c r="AF402" s="46"/>
      <c r="AG402" s="46"/>
      <c r="AH402" s="46"/>
      <c r="AI402" s="46"/>
      <c r="AJ402" s="46"/>
      <c r="AK402" s="46"/>
      <c r="AL402" s="46"/>
      <c r="AM402" s="46"/>
      <c r="AN402" s="46"/>
      <c r="AO402" s="46"/>
    </row>
    <row r="403" spans="1:41" s="63" customFormat="1" x14ac:dyDescent="0.2">
      <c r="A403" s="46">
        <f t="shared" ref="A403:A431" si="39">COUNTIF($B$8:$B$314,B403)</f>
        <v>2</v>
      </c>
      <c r="B403" s="59" t="s">
        <v>792</v>
      </c>
      <c r="C403" s="46"/>
      <c r="D403" s="46"/>
      <c r="E403" s="46"/>
      <c r="F403" s="46"/>
      <c r="G403" s="46"/>
      <c r="H403" s="46"/>
      <c r="I403" s="46"/>
      <c r="J403" s="140"/>
      <c r="K403" s="140"/>
      <c r="L403" s="140"/>
      <c r="M403" s="140"/>
      <c r="N403" s="140"/>
      <c r="O403" s="140"/>
      <c r="P403" s="140"/>
      <c r="Q403" s="46"/>
      <c r="R403" s="46"/>
      <c r="S403" s="46"/>
      <c r="T403" s="46"/>
      <c r="U403" s="46"/>
      <c r="V403" s="46"/>
      <c r="W403" s="46"/>
      <c r="X403" s="46"/>
      <c r="Y403" s="46"/>
      <c r="Z403" s="46"/>
      <c r="AA403" s="46"/>
      <c r="AB403" s="46"/>
      <c r="AC403" s="46"/>
      <c r="AD403" s="46"/>
      <c r="AE403" s="46"/>
      <c r="AF403" s="46"/>
      <c r="AG403" s="46"/>
      <c r="AH403" s="46"/>
      <c r="AI403" s="46"/>
      <c r="AJ403" s="46"/>
      <c r="AK403" s="46"/>
      <c r="AL403" s="46"/>
      <c r="AM403" s="46"/>
      <c r="AN403" s="46"/>
      <c r="AO403" s="46"/>
    </row>
    <row r="404" spans="1:41" s="63" customFormat="1" x14ac:dyDescent="0.2">
      <c r="A404" s="46">
        <f t="shared" si="39"/>
        <v>5</v>
      </c>
      <c r="B404" s="59" t="s">
        <v>951</v>
      </c>
      <c r="C404" s="46"/>
      <c r="D404" s="46"/>
      <c r="E404" s="46"/>
      <c r="F404" s="46"/>
      <c r="G404" s="46"/>
      <c r="H404" s="46"/>
      <c r="I404" s="46"/>
      <c r="J404" s="140"/>
      <c r="K404" s="140"/>
      <c r="L404" s="140"/>
      <c r="M404" s="140"/>
      <c r="N404" s="140"/>
      <c r="O404" s="140"/>
      <c r="P404" s="140"/>
      <c r="Q404" s="46"/>
      <c r="R404" s="46"/>
      <c r="S404" s="46"/>
      <c r="T404" s="46"/>
      <c r="U404" s="46"/>
      <c r="V404" s="46"/>
      <c r="W404" s="46"/>
      <c r="X404" s="46"/>
      <c r="Y404" s="46"/>
      <c r="Z404" s="46"/>
      <c r="AA404" s="46"/>
      <c r="AB404" s="46"/>
      <c r="AC404" s="46"/>
      <c r="AD404" s="46"/>
      <c r="AE404" s="46"/>
      <c r="AF404" s="46"/>
      <c r="AG404" s="46"/>
      <c r="AH404" s="46"/>
      <c r="AI404" s="46"/>
      <c r="AJ404" s="46"/>
      <c r="AK404" s="46"/>
      <c r="AL404" s="46"/>
      <c r="AM404" s="46"/>
      <c r="AN404" s="46"/>
      <c r="AO404" s="46"/>
    </row>
    <row r="405" spans="1:41" s="63" customFormat="1" x14ac:dyDescent="0.2">
      <c r="A405" s="46">
        <f t="shared" si="39"/>
        <v>2</v>
      </c>
      <c r="B405" s="59" t="s">
        <v>793</v>
      </c>
      <c r="C405" s="46"/>
      <c r="D405" s="46"/>
      <c r="E405" s="46"/>
      <c r="F405" s="46"/>
      <c r="G405" s="46"/>
      <c r="H405" s="46"/>
      <c r="I405" s="46"/>
      <c r="J405" s="140"/>
      <c r="K405" s="140"/>
      <c r="L405" s="140"/>
      <c r="M405" s="140"/>
      <c r="N405" s="140"/>
      <c r="O405" s="140"/>
      <c r="P405" s="140"/>
      <c r="Q405" s="46"/>
      <c r="R405" s="46"/>
      <c r="S405" s="46"/>
      <c r="T405" s="46"/>
      <c r="U405" s="46"/>
      <c r="V405" s="46"/>
      <c r="W405" s="46"/>
      <c r="X405" s="46"/>
      <c r="Y405" s="46"/>
      <c r="Z405" s="46"/>
      <c r="AA405" s="46"/>
      <c r="AB405" s="46"/>
      <c r="AC405" s="46"/>
      <c r="AD405" s="46"/>
      <c r="AE405" s="46"/>
      <c r="AF405" s="46"/>
      <c r="AG405" s="46"/>
      <c r="AH405" s="46"/>
      <c r="AI405" s="46"/>
      <c r="AJ405" s="46"/>
      <c r="AK405" s="46"/>
      <c r="AL405" s="46"/>
      <c r="AM405" s="46"/>
      <c r="AN405" s="46"/>
      <c r="AO405" s="46"/>
    </row>
    <row r="406" spans="1:41" s="63" customFormat="1" x14ac:dyDescent="0.2">
      <c r="A406" s="46">
        <f t="shared" si="39"/>
        <v>7</v>
      </c>
      <c r="B406" s="59" t="s">
        <v>794</v>
      </c>
      <c r="C406" s="46"/>
      <c r="D406" s="46"/>
      <c r="E406" s="46"/>
      <c r="F406" s="46"/>
      <c r="G406" s="46"/>
      <c r="H406" s="46"/>
      <c r="I406" s="46"/>
      <c r="J406" s="140"/>
      <c r="K406" s="140"/>
      <c r="L406" s="140"/>
      <c r="M406" s="140"/>
      <c r="N406" s="140"/>
      <c r="O406" s="140"/>
      <c r="P406" s="140"/>
      <c r="Q406" s="46"/>
      <c r="R406" s="46"/>
      <c r="S406" s="46"/>
      <c r="T406" s="46"/>
      <c r="U406" s="46"/>
      <c r="V406" s="46"/>
      <c r="W406" s="46"/>
      <c r="X406" s="46"/>
      <c r="Y406" s="46"/>
      <c r="Z406" s="46"/>
      <c r="AA406" s="46"/>
      <c r="AB406" s="46"/>
      <c r="AC406" s="46"/>
      <c r="AD406" s="46"/>
      <c r="AE406" s="46"/>
      <c r="AF406" s="46"/>
      <c r="AG406" s="46"/>
      <c r="AH406" s="46"/>
      <c r="AI406" s="46"/>
      <c r="AJ406" s="46"/>
      <c r="AK406" s="46"/>
      <c r="AL406" s="46"/>
      <c r="AM406" s="46"/>
      <c r="AN406" s="46"/>
      <c r="AO406" s="46"/>
    </row>
    <row r="407" spans="1:41" s="63" customFormat="1" x14ac:dyDescent="0.2">
      <c r="A407" s="46">
        <f t="shared" si="39"/>
        <v>3</v>
      </c>
      <c r="B407" s="59" t="s">
        <v>795</v>
      </c>
      <c r="C407" s="46"/>
      <c r="D407" s="46"/>
      <c r="E407" s="46"/>
      <c r="F407" s="46"/>
      <c r="G407" s="46"/>
      <c r="H407" s="46"/>
      <c r="I407" s="46"/>
      <c r="J407" s="140"/>
      <c r="K407" s="140"/>
      <c r="L407" s="140"/>
      <c r="M407" s="140"/>
      <c r="N407" s="140"/>
      <c r="O407" s="140"/>
      <c r="P407" s="140"/>
      <c r="Q407" s="46"/>
      <c r="R407" s="46"/>
      <c r="S407" s="46"/>
      <c r="T407" s="46"/>
      <c r="U407" s="46"/>
      <c r="V407" s="46"/>
      <c r="W407" s="46"/>
      <c r="X407" s="46"/>
      <c r="Y407" s="46"/>
      <c r="Z407" s="46"/>
      <c r="AA407" s="46"/>
      <c r="AB407" s="46"/>
      <c r="AC407" s="46"/>
      <c r="AD407" s="46"/>
      <c r="AE407" s="46"/>
      <c r="AF407" s="46"/>
      <c r="AG407" s="46"/>
      <c r="AH407" s="46"/>
      <c r="AI407" s="46"/>
      <c r="AJ407" s="46"/>
      <c r="AK407" s="46"/>
      <c r="AL407" s="46"/>
      <c r="AM407" s="46"/>
      <c r="AN407" s="46"/>
      <c r="AO407" s="46"/>
    </row>
    <row r="408" spans="1:41" s="63" customFormat="1" x14ac:dyDescent="0.2">
      <c r="A408" s="46">
        <f t="shared" si="39"/>
        <v>1</v>
      </c>
      <c r="B408" s="59" t="s">
        <v>781</v>
      </c>
      <c r="C408" s="46"/>
      <c r="D408" s="46"/>
      <c r="E408" s="46"/>
      <c r="F408" s="46"/>
      <c r="G408" s="46"/>
      <c r="H408" s="46"/>
      <c r="I408" s="46"/>
      <c r="J408" s="140"/>
      <c r="K408" s="140"/>
      <c r="L408" s="140"/>
      <c r="M408" s="140"/>
      <c r="N408" s="140"/>
      <c r="O408" s="140"/>
      <c r="P408" s="140"/>
      <c r="Q408" s="46"/>
      <c r="R408" s="46"/>
      <c r="S408" s="46"/>
      <c r="T408" s="46"/>
      <c r="U408" s="46"/>
      <c r="V408" s="46"/>
      <c r="W408" s="46"/>
      <c r="X408" s="46"/>
      <c r="Y408" s="46"/>
      <c r="Z408" s="46"/>
      <c r="AA408" s="46"/>
      <c r="AB408" s="46"/>
      <c r="AC408" s="46"/>
      <c r="AD408" s="46"/>
      <c r="AE408" s="46"/>
      <c r="AF408" s="46"/>
      <c r="AG408" s="46"/>
      <c r="AH408" s="46"/>
      <c r="AI408" s="46"/>
      <c r="AJ408" s="46"/>
      <c r="AK408" s="46"/>
      <c r="AL408" s="46"/>
      <c r="AM408" s="46"/>
      <c r="AN408" s="46"/>
      <c r="AO408" s="46"/>
    </row>
    <row r="409" spans="1:41" s="63" customFormat="1" x14ac:dyDescent="0.2">
      <c r="A409" s="46">
        <f t="shared" si="39"/>
        <v>3</v>
      </c>
      <c r="B409" s="59" t="s">
        <v>782</v>
      </c>
      <c r="C409" s="46"/>
      <c r="D409" s="46"/>
      <c r="E409" s="46"/>
      <c r="F409" s="46"/>
      <c r="G409" s="46"/>
      <c r="H409" s="46"/>
      <c r="I409" s="46"/>
      <c r="J409" s="140"/>
      <c r="K409" s="140"/>
      <c r="L409" s="140"/>
      <c r="M409" s="140"/>
      <c r="N409" s="140"/>
      <c r="O409" s="140"/>
      <c r="P409" s="140"/>
      <c r="Q409" s="46"/>
      <c r="R409" s="46"/>
      <c r="S409" s="46"/>
      <c r="T409" s="46"/>
      <c r="U409" s="46"/>
      <c r="V409" s="46"/>
      <c r="W409" s="46"/>
      <c r="X409" s="46"/>
      <c r="Y409" s="46"/>
      <c r="Z409" s="46"/>
      <c r="AA409" s="46"/>
      <c r="AB409" s="46"/>
      <c r="AC409" s="46"/>
      <c r="AD409" s="46"/>
      <c r="AE409" s="46"/>
      <c r="AF409" s="46"/>
      <c r="AG409" s="46"/>
      <c r="AH409" s="46"/>
      <c r="AI409" s="46"/>
      <c r="AJ409" s="46"/>
      <c r="AK409" s="46"/>
      <c r="AL409" s="46"/>
      <c r="AM409" s="46"/>
      <c r="AN409" s="46"/>
      <c r="AO409" s="46"/>
    </row>
    <row r="410" spans="1:41" s="63" customFormat="1" x14ac:dyDescent="0.2">
      <c r="A410" s="46">
        <f t="shared" si="39"/>
        <v>1</v>
      </c>
      <c r="B410" s="59" t="s">
        <v>783</v>
      </c>
      <c r="C410" s="46"/>
      <c r="D410" s="46"/>
      <c r="E410" s="46"/>
      <c r="F410" s="46"/>
      <c r="G410" s="46"/>
      <c r="H410" s="46"/>
      <c r="I410" s="46"/>
      <c r="J410" s="140"/>
      <c r="K410" s="140"/>
      <c r="L410" s="140"/>
      <c r="M410" s="140"/>
      <c r="N410" s="140"/>
      <c r="O410" s="140"/>
      <c r="P410" s="140"/>
      <c r="Q410" s="46"/>
      <c r="R410" s="46"/>
      <c r="S410" s="46"/>
      <c r="T410" s="46"/>
      <c r="U410" s="46"/>
      <c r="V410" s="46"/>
      <c r="W410" s="46"/>
      <c r="X410" s="46"/>
      <c r="Y410" s="46"/>
      <c r="Z410" s="46"/>
      <c r="AA410" s="46"/>
      <c r="AB410" s="46"/>
      <c r="AC410" s="46"/>
      <c r="AD410" s="46"/>
      <c r="AE410" s="46"/>
      <c r="AF410" s="46"/>
      <c r="AG410" s="46"/>
      <c r="AH410" s="46"/>
      <c r="AI410" s="46"/>
      <c r="AJ410" s="46"/>
      <c r="AK410" s="46"/>
      <c r="AL410" s="46"/>
      <c r="AM410" s="46"/>
      <c r="AN410" s="46"/>
      <c r="AO410" s="46"/>
    </row>
    <row r="411" spans="1:41" s="63" customFormat="1" x14ac:dyDescent="0.2">
      <c r="A411" s="46">
        <f t="shared" si="39"/>
        <v>9</v>
      </c>
      <c r="B411" s="59" t="s">
        <v>784</v>
      </c>
      <c r="C411" s="46"/>
      <c r="D411" s="46"/>
      <c r="E411" s="46"/>
      <c r="F411" s="46"/>
      <c r="G411" s="46"/>
      <c r="H411" s="46"/>
      <c r="I411" s="46"/>
      <c r="J411" s="140"/>
      <c r="K411" s="140"/>
      <c r="L411" s="140"/>
      <c r="M411" s="140"/>
      <c r="N411" s="140"/>
      <c r="O411" s="140"/>
      <c r="P411" s="140"/>
      <c r="Q411" s="46"/>
      <c r="R411" s="46"/>
      <c r="S411" s="46"/>
      <c r="T411" s="46"/>
      <c r="U411" s="46"/>
      <c r="V411" s="46"/>
      <c r="W411" s="46"/>
      <c r="X411" s="46"/>
      <c r="Y411" s="46"/>
      <c r="Z411" s="46"/>
      <c r="AA411" s="46"/>
      <c r="AB411" s="46"/>
      <c r="AC411" s="46"/>
      <c r="AD411" s="46"/>
      <c r="AE411" s="46"/>
      <c r="AF411" s="46"/>
      <c r="AG411" s="46"/>
      <c r="AH411" s="46"/>
      <c r="AI411" s="46"/>
      <c r="AJ411" s="46"/>
      <c r="AK411" s="46"/>
      <c r="AL411" s="46"/>
      <c r="AM411" s="46"/>
      <c r="AN411" s="46"/>
      <c r="AO411" s="46"/>
    </row>
    <row r="412" spans="1:41" s="63" customFormat="1" x14ac:dyDescent="0.2">
      <c r="A412" s="46">
        <f t="shared" si="39"/>
        <v>1</v>
      </c>
      <c r="B412" s="59" t="s">
        <v>785</v>
      </c>
      <c r="C412" s="46"/>
      <c r="D412" s="46"/>
      <c r="E412" s="46"/>
      <c r="F412" s="46"/>
      <c r="G412" s="46"/>
      <c r="H412" s="46"/>
      <c r="I412" s="46"/>
      <c r="J412" s="140"/>
      <c r="K412" s="140"/>
      <c r="L412" s="140"/>
      <c r="M412" s="140"/>
      <c r="N412" s="140"/>
      <c r="O412" s="140"/>
      <c r="P412" s="140"/>
      <c r="Q412" s="46"/>
      <c r="R412" s="46"/>
      <c r="S412" s="46"/>
      <c r="T412" s="46"/>
      <c r="U412" s="46"/>
      <c r="V412" s="46"/>
      <c r="W412" s="46"/>
      <c r="X412" s="46"/>
      <c r="Y412" s="46"/>
      <c r="Z412" s="46"/>
      <c r="AA412" s="46"/>
      <c r="AB412" s="46"/>
      <c r="AC412" s="46"/>
      <c r="AD412" s="46"/>
      <c r="AE412" s="46"/>
      <c r="AF412" s="46"/>
      <c r="AG412" s="46"/>
      <c r="AH412" s="46"/>
      <c r="AI412" s="46"/>
      <c r="AJ412" s="46"/>
      <c r="AK412" s="46"/>
      <c r="AL412" s="46"/>
      <c r="AM412" s="46"/>
      <c r="AN412" s="46"/>
      <c r="AO412" s="46"/>
    </row>
    <row r="413" spans="1:41" s="63" customFormat="1" x14ac:dyDescent="0.2">
      <c r="A413" s="46">
        <f t="shared" si="39"/>
        <v>1</v>
      </c>
      <c r="B413" s="59" t="s">
        <v>786</v>
      </c>
      <c r="C413" s="46"/>
      <c r="D413" s="46"/>
      <c r="E413" s="46"/>
      <c r="F413" s="46"/>
      <c r="G413" s="46"/>
      <c r="H413" s="46"/>
      <c r="I413" s="46"/>
      <c r="J413" s="140"/>
      <c r="K413" s="140"/>
      <c r="L413" s="140"/>
      <c r="M413" s="140"/>
      <c r="N413" s="140"/>
      <c r="O413" s="140"/>
      <c r="P413" s="140"/>
      <c r="Q413" s="46"/>
      <c r="R413" s="46"/>
      <c r="S413" s="46"/>
      <c r="T413" s="46"/>
      <c r="U413" s="46"/>
      <c r="V413" s="46"/>
      <c r="W413" s="46"/>
      <c r="X413" s="46"/>
      <c r="Y413" s="46"/>
      <c r="Z413" s="46"/>
      <c r="AA413" s="46"/>
      <c r="AB413" s="46"/>
      <c r="AC413" s="46"/>
      <c r="AD413" s="46"/>
      <c r="AE413" s="46"/>
      <c r="AF413" s="46"/>
      <c r="AG413" s="46"/>
      <c r="AH413" s="46"/>
      <c r="AI413" s="46"/>
      <c r="AJ413" s="46"/>
      <c r="AK413" s="46"/>
      <c r="AL413" s="46"/>
      <c r="AM413" s="46"/>
      <c r="AN413" s="46"/>
      <c r="AO413" s="46"/>
    </row>
    <row r="414" spans="1:41" s="63" customFormat="1" x14ac:dyDescent="0.2">
      <c r="A414" s="46">
        <f t="shared" si="39"/>
        <v>2</v>
      </c>
      <c r="B414" s="59" t="s">
        <v>859</v>
      </c>
      <c r="C414" s="46"/>
      <c r="D414" s="46"/>
      <c r="E414" s="46"/>
      <c r="F414" s="46"/>
      <c r="G414" s="46"/>
      <c r="H414" s="46"/>
      <c r="I414" s="46"/>
      <c r="J414" s="140"/>
      <c r="K414" s="140"/>
      <c r="L414" s="140"/>
      <c r="M414" s="140"/>
      <c r="N414" s="140"/>
      <c r="O414" s="140"/>
      <c r="P414" s="140"/>
      <c r="Q414" s="46"/>
      <c r="R414" s="46"/>
      <c r="S414" s="46"/>
      <c r="T414" s="46"/>
      <c r="U414" s="46"/>
      <c r="V414" s="46"/>
      <c r="W414" s="46"/>
      <c r="X414" s="46"/>
      <c r="Y414" s="46"/>
      <c r="Z414" s="46"/>
      <c r="AA414" s="46"/>
      <c r="AB414" s="46"/>
      <c r="AC414" s="46"/>
      <c r="AD414" s="46"/>
      <c r="AE414" s="46"/>
      <c r="AF414" s="46"/>
      <c r="AG414" s="46"/>
      <c r="AH414" s="46"/>
      <c r="AI414" s="46"/>
      <c r="AJ414" s="46"/>
      <c r="AK414" s="46"/>
      <c r="AL414" s="46"/>
      <c r="AM414" s="46"/>
      <c r="AN414" s="46"/>
      <c r="AO414" s="46"/>
    </row>
    <row r="415" spans="1:41" s="63" customFormat="1" x14ac:dyDescent="0.2">
      <c r="A415" s="46">
        <f t="shared" si="39"/>
        <v>2</v>
      </c>
      <c r="B415" s="59" t="s">
        <v>798</v>
      </c>
      <c r="C415" s="46"/>
      <c r="D415" s="46"/>
      <c r="E415" s="46"/>
      <c r="F415" s="46"/>
      <c r="G415" s="46"/>
      <c r="H415" s="46"/>
      <c r="I415" s="46"/>
      <c r="J415" s="140"/>
      <c r="K415" s="140"/>
      <c r="L415" s="140"/>
      <c r="M415" s="140"/>
      <c r="N415" s="140"/>
      <c r="O415" s="140"/>
      <c r="P415" s="140"/>
      <c r="Q415" s="46"/>
      <c r="R415" s="46"/>
      <c r="S415" s="46"/>
      <c r="T415" s="46"/>
      <c r="U415" s="46"/>
      <c r="V415" s="46"/>
      <c r="W415" s="46"/>
      <c r="X415" s="46"/>
      <c r="Y415" s="46"/>
      <c r="Z415" s="46"/>
      <c r="AA415" s="46"/>
      <c r="AB415" s="46"/>
      <c r="AC415" s="46"/>
      <c r="AD415" s="46"/>
      <c r="AE415" s="46"/>
      <c r="AF415" s="46"/>
      <c r="AG415" s="46"/>
      <c r="AH415" s="46"/>
      <c r="AI415" s="46"/>
      <c r="AJ415" s="46"/>
      <c r="AK415" s="46"/>
      <c r="AL415" s="46"/>
      <c r="AM415" s="46"/>
      <c r="AN415" s="46"/>
      <c r="AO415" s="46"/>
    </row>
    <row r="416" spans="1:41" s="63" customFormat="1" x14ac:dyDescent="0.2">
      <c r="A416" s="46">
        <f t="shared" si="39"/>
        <v>3</v>
      </c>
      <c r="B416" s="59" t="s">
        <v>799</v>
      </c>
      <c r="C416" s="46"/>
      <c r="D416" s="46"/>
      <c r="E416" s="46"/>
      <c r="F416" s="46"/>
      <c r="G416" s="46"/>
      <c r="H416" s="46"/>
      <c r="I416" s="46"/>
      <c r="J416" s="140"/>
      <c r="K416" s="140"/>
      <c r="L416" s="140"/>
      <c r="M416" s="140"/>
      <c r="N416" s="140"/>
      <c r="O416" s="140"/>
      <c r="P416" s="140"/>
      <c r="Q416" s="46"/>
      <c r="R416" s="46"/>
      <c r="S416" s="46"/>
      <c r="T416" s="46"/>
      <c r="U416" s="46"/>
      <c r="V416" s="46"/>
      <c r="W416" s="46"/>
      <c r="X416" s="46"/>
      <c r="Y416" s="46"/>
      <c r="Z416" s="46"/>
      <c r="AA416" s="46"/>
      <c r="AB416" s="46"/>
      <c r="AC416" s="46"/>
      <c r="AD416" s="46"/>
      <c r="AE416" s="46"/>
      <c r="AF416" s="46"/>
      <c r="AG416" s="46"/>
      <c r="AH416" s="46"/>
      <c r="AI416" s="46"/>
      <c r="AJ416" s="46"/>
      <c r="AK416" s="46"/>
      <c r="AL416" s="46"/>
      <c r="AM416" s="46"/>
      <c r="AN416" s="46"/>
      <c r="AO416" s="46"/>
    </row>
    <row r="417" spans="1:41" s="63" customFormat="1" x14ac:dyDescent="0.2">
      <c r="A417" s="46">
        <f t="shared" si="39"/>
        <v>1</v>
      </c>
      <c r="B417" s="59" t="s">
        <v>802</v>
      </c>
      <c r="C417" s="46"/>
      <c r="D417" s="46"/>
      <c r="E417" s="46"/>
      <c r="F417" s="46"/>
      <c r="G417" s="46"/>
      <c r="H417" s="46"/>
      <c r="I417" s="46"/>
      <c r="J417" s="140"/>
      <c r="K417" s="140"/>
      <c r="L417" s="140"/>
      <c r="M417" s="140"/>
      <c r="N417" s="140"/>
      <c r="O417" s="140"/>
      <c r="P417" s="140"/>
      <c r="Q417" s="46"/>
      <c r="R417" s="46"/>
      <c r="S417" s="46"/>
      <c r="T417" s="46"/>
      <c r="U417" s="46"/>
      <c r="V417" s="46"/>
      <c r="W417" s="46"/>
      <c r="X417" s="46"/>
      <c r="Y417" s="46"/>
      <c r="Z417" s="46"/>
      <c r="AA417" s="46"/>
      <c r="AB417" s="46"/>
      <c r="AC417" s="46"/>
      <c r="AD417" s="46"/>
      <c r="AE417" s="46"/>
      <c r="AF417" s="46"/>
      <c r="AG417" s="46"/>
      <c r="AH417" s="46"/>
      <c r="AI417" s="46"/>
      <c r="AJ417" s="46"/>
      <c r="AK417" s="46"/>
      <c r="AL417" s="46"/>
      <c r="AM417" s="46"/>
      <c r="AN417" s="46"/>
      <c r="AO417" s="46"/>
    </row>
    <row r="418" spans="1:41" s="63" customFormat="1" x14ac:dyDescent="0.2">
      <c r="A418" s="46">
        <f t="shared" si="39"/>
        <v>3</v>
      </c>
      <c r="B418" s="59" t="s">
        <v>797</v>
      </c>
      <c r="C418" s="46"/>
      <c r="D418" s="46"/>
      <c r="E418" s="46"/>
      <c r="F418" s="46"/>
      <c r="G418" s="46"/>
      <c r="H418" s="46"/>
      <c r="I418" s="46"/>
      <c r="J418" s="140"/>
      <c r="K418" s="140"/>
      <c r="L418" s="140"/>
      <c r="M418" s="140"/>
      <c r="N418" s="140"/>
      <c r="O418" s="140"/>
      <c r="P418" s="140"/>
      <c r="Q418" s="46"/>
      <c r="R418" s="46"/>
      <c r="S418" s="46"/>
      <c r="T418" s="46"/>
      <c r="U418" s="46"/>
      <c r="V418" s="46"/>
      <c r="W418" s="46"/>
      <c r="X418" s="46"/>
      <c r="Y418" s="46"/>
      <c r="Z418" s="46"/>
      <c r="AA418" s="46"/>
      <c r="AB418" s="46"/>
      <c r="AC418" s="46"/>
      <c r="AD418" s="46"/>
      <c r="AE418" s="46"/>
      <c r="AF418" s="46"/>
      <c r="AG418" s="46"/>
      <c r="AH418" s="46"/>
      <c r="AI418" s="46"/>
      <c r="AJ418" s="46"/>
      <c r="AK418" s="46"/>
      <c r="AL418" s="46"/>
      <c r="AM418" s="46"/>
      <c r="AN418" s="46"/>
      <c r="AO418" s="46"/>
    </row>
    <row r="419" spans="1:41" s="63" customFormat="1" x14ac:dyDescent="0.2">
      <c r="A419" s="46">
        <f t="shared" si="39"/>
        <v>1</v>
      </c>
      <c r="B419" s="59" t="s">
        <v>800</v>
      </c>
      <c r="C419" s="46"/>
      <c r="D419" s="46"/>
      <c r="E419" s="46"/>
      <c r="F419" s="46"/>
      <c r="G419" s="46"/>
      <c r="H419" s="46"/>
      <c r="I419" s="46"/>
      <c r="J419" s="140"/>
      <c r="K419" s="140"/>
      <c r="L419" s="140"/>
      <c r="M419" s="140"/>
      <c r="N419" s="140"/>
      <c r="O419" s="140"/>
      <c r="P419" s="140"/>
      <c r="Q419" s="46"/>
      <c r="R419" s="46"/>
      <c r="S419" s="46"/>
      <c r="T419" s="46"/>
      <c r="U419" s="46"/>
      <c r="V419" s="46"/>
      <c r="W419" s="46"/>
      <c r="X419" s="46"/>
      <c r="Y419" s="46"/>
      <c r="Z419" s="46"/>
      <c r="AA419" s="46"/>
      <c r="AB419" s="46"/>
      <c r="AC419" s="46"/>
      <c r="AD419" s="46"/>
      <c r="AE419" s="46"/>
      <c r="AF419" s="46"/>
      <c r="AG419" s="46"/>
      <c r="AH419" s="46"/>
      <c r="AI419" s="46"/>
      <c r="AJ419" s="46"/>
      <c r="AK419" s="46"/>
      <c r="AL419" s="46"/>
      <c r="AM419" s="46"/>
      <c r="AN419" s="46"/>
      <c r="AO419" s="46"/>
    </row>
    <row r="420" spans="1:41" s="63" customFormat="1" x14ac:dyDescent="0.2">
      <c r="A420" s="46">
        <f t="shared" si="39"/>
        <v>5</v>
      </c>
      <c r="B420" s="59" t="s">
        <v>1041</v>
      </c>
      <c r="C420" s="46"/>
      <c r="D420" s="46"/>
      <c r="E420" s="46"/>
      <c r="F420" s="46"/>
      <c r="G420" s="46"/>
      <c r="H420" s="46"/>
      <c r="I420" s="46"/>
      <c r="J420" s="140"/>
      <c r="K420" s="140"/>
      <c r="L420" s="140"/>
      <c r="M420" s="140"/>
      <c r="N420" s="140"/>
      <c r="O420" s="140"/>
      <c r="P420" s="140"/>
      <c r="Q420" s="46"/>
      <c r="R420" s="46"/>
      <c r="S420" s="46"/>
      <c r="T420" s="46"/>
      <c r="U420" s="46"/>
      <c r="V420" s="46"/>
      <c r="W420" s="46"/>
      <c r="X420" s="46"/>
      <c r="Y420" s="46"/>
      <c r="Z420" s="46"/>
      <c r="AA420" s="46"/>
      <c r="AB420" s="46"/>
      <c r="AC420" s="46"/>
      <c r="AD420" s="46"/>
      <c r="AE420" s="46"/>
      <c r="AF420" s="46"/>
      <c r="AG420" s="46"/>
      <c r="AH420" s="46"/>
      <c r="AI420" s="46"/>
      <c r="AJ420" s="46"/>
      <c r="AK420" s="46"/>
      <c r="AL420" s="46"/>
      <c r="AM420" s="46"/>
      <c r="AN420" s="46"/>
      <c r="AO420" s="46"/>
    </row>
    <row r="421" spans="1:41" s="63" customFormat="1" x14ac:dyDescent="0.2">
      <c r="A421" s="46">
        <f t="shared" si="39"/>
        <v>2</v>
      </c>
      <c r="B421" s="59" t="s">
        <v>801</v>
      </c>
      <c r="C421" s="46"/>
      <c r="D421" s="46"/>
      <c r="E421" s="46"/>
      <c r="F421" s="46"/>
      <c r="G421" s="46"/>
      <c r="H421" s="46"/>
      <c r="I421" s="46"/>
      <c r="J421" s="140"/>
      <c r="K421" s="140"/>
      <c r="L421" s="140"/>
      <c r="M421" s="140"/>
      <c r="N421" s="140"/>
      <c r="O421" s="140"/>
      <c r="P421" s="140"/>
      <c r="Q421" s="46"/>
      <c r="R421" s="46"/>
      <c r="S421" s="46"/>
      <c r="T421" s="46"/>
      <c r="U421" s="46"/>
      <c r="V421" s="46"/>
      <c r="W421" s="46"/>
      <c r="X421" s="46"/>
      <c r="Y421" s="46"/>
      <c r="Z421" s="46"/>
      <c r="AA421" s="46"/>
      <c r="AB421" s="46"/>
      <c r="AC421" s="46"/>
      <c r="AD421" s="46"/>
      <c r="AE421" s="46"/>
      <c r="AF421" s="46"/>
      <c r="AG421" s="46"/>
      <c r="AH421" s="46"/>
      <c r="AI421" s="46"/>
      <c r="AJ421" s="46"/>
      <c r="AK421" s="46"/>
      <c r="AL421" s="46"/>
      <c r="AM421" s="46"/>
      <c r="AN421" s="46"/>
      <c r="AO421" s="46"/>
    </row>
    <row r="422" spans="1:41" s="63" customFormat="1" x14ac:dyDescent="0.2">
      <c r="A422" s="46">
        <f t="shared" si="39"/>
        <v>1</v>
      </c>
      <c r="B422" s="59" t="s">
        <v>848</v>
      </c>
      <c r="C422" s="46"/>
      <c r="D422" s="46"/>
      <c r="E422" s="46"/>
      <c r="F422" s="46"/>
      <c r="G422" s="46"/>
      <c r="H422" s="46"/>
      <c r="I422" s="46"/>
      <c r="J422" s="140"/>
      <c r="K422" s="140"/>
      <c r="L422" s="140"/>
      <c r="M422" s="140"/>
      <c r="N422" s="140"/>
      <c r="O422" s="140"/>
      <c r="P422" s="140"/>
      <c r="Q422" s="46"/>
      <c r="R422" s="46"/>
      <c r="S422" s="46"/>
      <c r="T422" s="46"/>
      <c r="U422" s="46"/>
      <c r="V422" s="46"/>
      <c r="W422" s="46"/>
      <c r="X422" s="46"/>
      <c r="Y422" s="46"/>
      <c r="Z422" s="46"/>
      <c r="AA422" s="46"/>
      <c r="AB422" s="46"/>
      <c r="AC422" s="46"/>
      <c r="AD422" s="46"/>
      <c r="AE422" s="46"/>
      <c r="AF422" s="46"/>
      <c r="AG422" s="46"/>
      <c r="AH422" s="46"/>
      <c r="AI422" s="46"/>
      <c r="AJ422" s="46"/>
      <c r="AK422" s="46"/>
      <c r="AL422" s="46"/>
      <c r="AM422" s="46"/>
      <c r="AN422" s="46"/>
      <c r="AO422" s="46"/>
    </row>
    <row r="423" spans="1:41" s="63" customFormat="1" x14ac:dyDescent="0.2">
      <c r="A423" s="46">
        <f t="shared" si="39"/>
        <v>1</v>
      </c>
      <c r="B423" s="59" t="s">
        <v>849</v>
      </c>
      <c r="C423" s="46"/>
      <c r="D423" s="46"/>
      <c r="E423" s="46"/>
      <c r="F423" s="46"/>
      <c r="G423" s="46"/>
      <c r="H423" s="46"/>
      <c r="I423" s="46"/>
      <c r="J423" s="140"/>
      <c r="K423" s="140"/>
      <c r="L423" s="140"/>
      <c r="M423" s="140"/>
      <c r="N423" s="140"/>
      <c r="O423" s="140"/>
      <c r="P423" s="140"/>
      <c r="Q423" s="46"/>
      <c r="R423" s="46"/>
      <c r="S423" s="46"/>
      <c r="T423" s="46"/>
      <c r="U423" s="46"/>
      <c r="V423" s="46"/>
      <c r="W423" s="46"/>
      <c r="X423" s="46"/>
      <c r="Y423" s="46"/>
      <c r="Z423" s="46"/>
      <c r="AA423" s="46"/>
      <c r="AB423" s="46"/>
      <c r="AC423" s="46"/>
      <c r="AD423" s="46"/>
      <c r="AE423" s="46"/>
      <c r="AF423" s="46"/>
      <c r="AG423" s="46"/>
      <c r="AH423" s="46"/>
      <c r="AI423" s="46"/>
      <c r="AJ423" s="46"/>
      <c r="AK423" s="46"/>
      <c r="AL423" s="46"/>
      <c r="AM423" s="46"/>
      <c r="AN423" s="46"/>
      <c r="AO423" s="46"/>
    </row>
    <row r="424" spans="1:41" s="63" customFormat="1" x14ac:dyDescent="0.2">
      <c r="A424" s="46">
        <f t="shared" si="39"/>
        <v>1</v>
      </c>
      <c r="B424" s="59" t="s">
        <v>850</v>
      </c>
      <c r="C424" s="46"/>
      <c r="D424" s="46"/>
      <c r="E424" s="46"/>
      <c r="F424" s="46"/>
      <c r="G424" s="46"/>
      <c r="H424" s="46"/>
      <c r="I424" s="46"/>
      <c r="J424" s="140"/>
      <c r="K424" s="140"/>
      <c r="L424" s="140"/>
      <c r="M424" s="140"/>
      <c r="N424" s="140"/>
      <c r="O424" s="140"/>
      <c r="P424" s="140"/>
      <c r="Q424" s="46"/>
      <c r="R424" s="46"/>
      <c r="S424" s="46"/>
      <c r="T424" s="46"/>
      <c r="U424" s="46"/>
      <c r="V424" s="46"/>
      <c r="W424" s="46"/>
      <c r="X424" s="46"/>
      <c r="Y424" s="46"/>
      <c r="Z424" s="46"/>
      <c r="AA424" s="46"/>
      <c r="AB424" s="46"/>
      <c r="AC424" s="46"/>
      <c r="AD424" s="46"/>
      <c r="AE424" s="46"/>
      <c r="AF424" s="46"/>
      <c r="AG424" s="46"/>
      <c r="AH424" s="46"/>
      <c r="AI424" s="46"/>
      <c r="AJ424" s="46"/>
      <c r="AK424" s="46"/>
      <c r="AL424" s="46"/>
      <c r="AM424" s="46"/>
      <c r="AN424" s="46"/>
      <c r="AO424" s="46"/>
    </row>
    <row r="425" spans="1:41" s="63" customFormat="1" x14ac:dyDescent="0.2">
      <c r="A425" s="46">
        <f t="shared" si="39"/>
        <v>1</v>
      </c>
      <c r="B425" s="59" t="s">
        <v>851</v>
      </c>
      <c r="C425" s="46"/>
      <c r="D425" s="46"/>
      <c r="E425" s="46"/>
      <c r="F425" s="46"/>
      <c r="G425" s="46"/>
      <c r="H425" s="46"/>
      <c r="I425" s="46"/>
      <c r="J425" s="140"/>
      <c r="K425" s="140"/>
      <c r="L425" s="140"/>
      <c r="M425" s="140"/>
      <c r="N425" s="140"/>
      <c r="O425" s="140"/>
      <c r="P425" s="140"/>
      <c r="Q425" s="46"/>
      <c r="R425" s="46"/>
      <c r="S425" s="46"/>
      <c r="T425" s="46"/>
      <c r="U425" s="46"/>
      <c r="V425" s="46"/>
      <c r="W425" s="46"/>
      <c r="X425" s="46"/>
      <c r="Y425" s="46"/>
      <c r="Z425" s="46"/>
      <c r="AA425" s="46"/>
      <c r="AB425" s="46"/>
      <c r="AC425" s="46"/>
      <c r="AD425" s="46"/>
      <c r="AE425" s="46"/>
      <c r="AF425" s="46"/>
      <c r="AG425" s="46"/>
      <c r="AH425" s="46"/>
      <c r="AI425" s="46"/>
      <c r="AJ425" s="46"/>
      <c r="AK425" s="46"/>
      <c r="AL425" s="46"/>
      <c r="AM425" s="46"/>
      <c r="AN425" s="46"/>
      <c r="AO425" s="46"/>
    </row>
    <row r="426" spans="1:41" s="63" customFormat="1" x14ac:dyDescent="0.2">
      <c r="A426" s="46">
        <f t="shared" si="39"/>
        <v>10</v>
      </c>
      <c r="B426" s="59" t="s">
        <v>852</v>
      </c>
      <c r="C426" s="46"/>
      <c r="D426" s="46"/>
      <c r="E426" s="46"/>
      <c r="F426" s="46"/>
      <c r="G426" s="46"/>
      <c r="H426" s="46"/>
      <c r="I426" s="46"/>
      <c r="J426" s="140"/>
      <c r="K426" s="140"/>
      <c r="L426" s="140"/>
      <c r="M426" s="140"/>
      <c r="N426" s="140"/>
      <c r="O426" s="140"/>
      <c r="P426" s="140"/>
      <c r="Q426" s="46"/>
      <c r="R426" s="46"/>
      <c r="S426" s="46"/>
      <c r="T426" s="46"/>
      <c r="U426" s="46"/>
      <c r="V426" s="46"/>
      <c r="W426" s="46"/>
      <c r="X426" s="46"/>
      <c r="Y426" s="46"/>
      <c r="Z426" s="46"/>
      <c r="AA426" s="46"/>
      <c r="AB426" s="46"/>
      <c r="AC426" s="46"/>
      <c r="AD426" s="46"/>
      <c r="AE426" s="46"/>
      <c r="AF426" s="46"/>
      <c r="AG426" s="46"/>
      <c r="AH426" s="46"/>
      <c r="AI426" s="46"/>
      <c r="AJ426" s="46"/>
      <c r="AK426" s="46"/>
      <c r="AL426" s="46"/>
      <c r="AM426" s="46"/>
      <c r="AN426" s="46"/>
      <c r="AO426" s="46"/>
    </row>
    <row r="427" spans="1:41" s="63" customFormat="1" x14ac:dyDescent="0.2">
      <c r="A427" s="46">
        <f t="shared" si="39"/>
        <v>2</v>
      </c>
      <c r="B427" s="59" t="s">
        <v>853</v>
      </c>
      <c r="C427" s="46"/>
      <c r="D427" s="46"/>
      <c r="E427" s="46"/>
      <c r="F427" s="46"/>
      <c r="G427" s="46"/>
      <c r="H427" s="46"/>
      <c r="I427" s="46"/>
      <c r="J427" s="140"/>
      <c r="K427" s="140"/>
      <c r="L427" s="140"/>
      <c r="M427" s="140"/>
      <c r="N427" s="140"/>
      <c r="O427" s="140"/>
      <c r="P427" s="140"/>
      <c r="Q427" s="46"/>
      <c r="R427" s="46"/>
      <c r="S427" s="46"/>
      <c r="T427" s="46"/>
      <c r="U427" s="46"/>
      <c r="V427" s="46"/>
      <c r="W427" s="46"/>
      <c r="X427" s="46"/>
      <c r="Y427" s="46"/>
      <c r="Z427" s="46"/>
      <c r="AA427" s="46"/>
      <c r="AB427" s="46"/>
      <c r="AC427" s="46"/>
      <c r="AD427" s="46"/>
      <c r="AE427" s="46"/>
      <c r="AF427" s="46"/>
      <c r="AG427" s="46"/>
      <c r="AH427" s="46"/>
      <c r="AI427" s="46"/>
      <c r="AJ427" s="46"/>
      <c r="AK427" s="46"/>
      <c r="AL427" s="46"/>
      <c r="AM427" s="46"/>
      <c r="AN427" s="46"/>
      <c r="AO427" s="46"/>
    </row>
    <row r="428" spans="1:41" s="63" customFormat="1" x14ac:dyDescent="0.2">
      <c r="A428" s="46">
        <f t="shared" si="39"/>
        <v>2</v>
      </c>
      <c r="B428" s="59" t="s">
        <v>854</v>
      </c>
      <c r="C428" s="46"/>
      <c r="D428" s="46"/>
      <c r="E428" s="46"/>
      <c r="F428" s="46"/>
      <c r="G428" s="46"/>
      <c r="H428" s="46"/>
      <c r="I428" s="46"/>
      <c r="J428" s="140"/>
      <c r="K428" s="140"/>
      <c r="L428" s="140"/>
      <c r="M428" s="140"/>
      <c r="N428" s="140"/>
      <c r="O428" s="140"/>
      <c r="P428" s="140"/>
      <c r="Q428" s="46"/>
      <c r="R428" s="46"/>
      <c r="S428" s="46"/>
      <c r="T428" s="46"/>
      <c r="U428" s="46"/>
      <c r="V428" s="46"/>
      <c r="W428" s="46"/>
      <c r="X428" s="46"/>
      <c r="Y428" s="46"/>
      <c r="Z428" s="46"/>
      <c r="AA428" s="46"/>
      <c r="AB428" s="46"/>
      <c r="AC428" s="46"/>
      <c r="AD428" s="46"/>
      <c r="AE428" s="46"/>
      <c r="AF428" s="46"/>
      <c r="AG428" s="46"/>
      <c r="AH428" s="46"/>
      <c r="AI428" s="46"/>
      <c r="AJ428" s="46"/>
      <c r="AK428" s="46"/>
      <c r="AL428" s="46"/>
      <c r="AM428" s="46"/>
      <c r="AN428" s="46"/>
      <c r="AO428" s="46"/>
    </row>
    <row r="429" spans="1:41" s="63" customFormat="1" x14ac:dyDescent="0.2">
      <c r="A429" s="46">
        <f t="shared" si="39"/>
        <v>1</v>
      </c>
      <c r="B429" s="59" t="s">
        <v>855</v>
      </c>
      <c r="C429" s="46"/>
      <c r="D429" s="46"/>
      <c r="E429" s="46"/>
      <c r="F429" s="46"/>
      <c r="G429" s="46"/>
      <c r="H429" s="46"/>
      <c r="I429" s="46"/>
      <c r="J429" s="140"/>
      <c r="K429" s="140"/>
      <c r="L429" s="140"/>
      <c r="M429" s="140"/>
      <c r="N429" s="140"/>
      <c r="O429" s="140"/>
      <c r="P429" s="140"/>
      <c r="Q429" s="46"/>
      <c r="R429" s="46"/>
      <c r="S429" s="46"/>
      <c r="T429" s="46"/>
      <c r="U429" s="46"/>
      <c r="V429" s="46"/>
      <c r="W429" s="46"/>
      <c r="X429" s="46"/>
      <c r="Y429" s="46"/>
      <c r="Z429" s="46"/>
      <c r="AA429" s="46"/>
      <c r="AB429" s="46"/>
      <c r="AC429" s="46"/>
      <c r="AD429" s="46"/>
      <c r="AE429" s="46"/>
      <c r="AF429" s="46"/>
      <c r="AG429" s="46"/>
      <c r="AH429" s="46"/>
      <c r="AI429" s="46"/>
      <c r="AJ429" s="46"/>
      <c r="AK429" s="46"/>
      <c r="AL429" s="46"/>
      <c r="AM429" s="46"/>
      <c r="AN429" s="46"/>
      <c r="AO429" s="46"/>
    </row>
    <row r="430" spans="1:41" s="63" customFormat="1" x14ac:dyDescent="0.2">
      <c r="A430" s="46">
        <f t="shared" si="39"/>
        <v>2</v>
      </c>
      <c r="B430" s="59" t="s">
        <v>856</v>
      </c>
      <c r="C430" s="46"/>
      <c r="D430" s="46"/>
      <c r="E430" s="46"/>
      <c r="F430" s="46"/>
      <c r="G430" s="46"/>
      <c r="H430" s="46"/>
      <c r="I430" s="46"/>
      <c r="J430" s="140"/>
      <c r="K430" s="140"/>
      <c r="L430" s="140"/>
      <c r="M430" s="140"/>
      <c r="N430" s="140"/>
      <c r="O430" s="140"/>
      <c r="P430" s="140"/>
      <c r="Q430" s="46"/>
      <c r="R430" s="46"/>
      <c r="S430" s="46"/>
      <c r="T430" s="46"/>
      <c r="U430" s="46"/>
      <c r="V430" s="46"/>
      <c r="W430" s="46"/>
      <c r="X430" s="46"/>
      <c r="Y430" s="46"/>
      <c r="Z430" s="46"/>
      <c r="AA430" s="46"/>
      <c r="AB430" s="46"/>
      <c r="AC430" s="46"/>
      <c r="AD430" s="46"/>
      <c r="AE430" s="46"/>
      <c r="AF430" s="46"/>
      <c r="AG430" s="46"/>
      <c r="AH430" s="46"/>
      <c r="AI430" s="46"/>
      <c r="AJ430" s="46"/>
      <c r="AK430" s="46"/>
      <c r="AL430" s="46"/>
      <c r="AM430" s="46"/>
      <c r="AN430" s="46"/>
      <c r="AO430" s="46"/>
    </row>
    <row r="431" spans="1:41" s="63" customFormat="1" x14ac:dyDescent="0.2">
      <c r="A431" s="46">
        <f t="shared" si="39"/>
        <v>5</v>
      </c>
      <c r="B431" s="59" t="s">
        <v>857</v>
      </c>
      <c r="C431" s="46"/>
      <c r="D431" s="46"/>
      <c r="E431" s="46"/>
      <c r="F431" s="46"/>
      <c r="G431" s="46"/>
      <c r="H431" s="46"/>
      <c r="I431" s="46"/>
      <c r="J431" s="140"/>
      <c r="K431" s="140"/>
      <c r="L431" s="140"/>
      <c r="M431" s="140"/>
      <c r="N431" s="140"/>
      <c r="O431" s="140"/>
      <c r="P431" s="140"/>
      <c r="Q431" s="46"/>
      <c r="R431" s="46"/>
      <c r="S431" s="46"/>
      <c r="T431" s="46"/>
      <c r="U431" s="46"/>
      <c r="V431" s="46"/>
      <c r="W431" s="46"/>
      <c r="X431" s="46"/>
      <c r="Y431" s="46"/>
      <c r="Z431" s="46"/>
      <c r="AA431" s="46"/>
      <c r="AB431" s="46"/>
      <c r="AC431" s="46"/>
      <c r="AD431" s="46"/>
      <c r="AE431" s="46"/>
      <c r="AF431" s="46"/>
      <c r="AG431" s="46"/>
      <c r="AH431" s="46"/>
      <c r="AI431" s="46"/>
      <c r="AJ431" s="46"/>
      <c r="AK431" s="46"/>
      <c r="AL431" s="46"/>
      <c r="AM431" s="46"/>
      <c r="AN431" s="46"/>
      <c r="AO431" s="46"/>
    </row>
    <row r="432" spans="1:41" s="63" customFormat="1" x14ac:dyDescent="0.2">
      <c r="A432" s="46"/>
      <c r="B432" s="59"/>
      <c r="C432" s="46"/>
      <c r="D432" s="46"/>
      <c r="E432" s="46"/>
      <c r="F432" s="46"/>
      <c r="G432" s="46"/>
      <c r="H432" s="46"/>
      <c r="I432" s="46"/>
      <c r="J432" s="140"/>
      <c r="K432" s="140"/>
      <c r="L432" s="140"/>
      <c r="M432" s="140"/>
      <c r="N432" s="140"/>
      <c r="O432" s="140"/>
      <c r="P432" s="140"/>
      <c r="Q432" s="46"/>
      <c r="R432" s="46"/>
      <c r="S432" s="46"/>
      <c r="T432" s="46"/>
      <c r="U432" s="46"/>
      <c r="V432" s="46"/>
      <c r="W432" s="46"/>
      <c r="X432" s="46"/>
      <c r="Y432" s="46"/>
      <c r="Z432" s="46"/>
      <c r="AA432" s="46"/>
      <c r="AB432" s="46"/>
      <c r="AC432" s="46"/>
      <c r="AD432" s="46"/>
      <c r="AE432" s="46"/>
      <c r="AF432" s="46"/>
      <c r="AG432" s="46"/>
      <c r="AH432" s="46"/>
      <c r="AI432" s="46"/>
      <c r="AJ432" s="46"/>
      <c r="AK432" s="46"/>
      <c r="AL432" s="46"/>
      <c r="AM432" s="46"/>
      <c r="AN432" s="46"/>
      <c r="AO432" s="46"/>
    </row>
    <row r="433" spans="1:41" s="63" customFormat="1" x14ac:dyDescent="0.2">
      <c r="A433" s="46"/>
      <c r="B433" s="59"/>
      <c r="C433" s="46"/>
      <c r="D433" s="46"/>
      <c r="E433" s="46"/>
      <c r="F433" s="46"/>
      <c r="G433" s="46"/>
      <c r="H433" s="46"/>
      <c r="I433" s="46"/>
      <c r="J433" s="140"/>
      <c r="K433" s="140"/>
      <c r="L433" s="140"/>
      <c r="M433" s="140"/>
      <c r="N433" s="140"/>
      <c r="O433" s="140"/>
      <c r="P433" s="140"/>
      <c r="Q433" s="46"/>
      <c r="R433" s="46"/>
      <c r="S433" s="46"/>
      <c r="T433" s="46"/>
      <c r="U433" s="46"/>
      <c r="V433" s="46"/>
      <c r="W433" s="46"/>
      <c r="X433" s="46"/>
      <c r="Y433" s="46"/>
      <c r="Z433" s="46"/>
      <c r="AA433" s="46"/>
      <c r="AB433" s="46"/>
      <c r="AC433" s="46"/>
      <c r="AD433" s="46"/>
      <c r="AE433" s="46"/>
      <c r="AF433" s="46"/>
      <c r="AG433" s="46"/>
      <c r="AH433" s="46"/>
      <c r="AI433" s="46"/>
      <c r="AJ433" s="46"/>
      <c r="AK433" s="46"/>
      <c r="AL433" s="46"/>
      <c r="AM433" s="46"/>
      <c r="AN433" s="46"/>
      <c r="AO433" s="46"/>
    </row>
    <row r="434" spans="1:41" s="63" customFormat="1" x14ac:dyDescent="0.2">
      <c r="A434" s="46"/>
      <c r="B434" s="59"/>
      <c r="C434" s="46"/>
      <c r="D434" s="46"/>
      <c r="E434" s="46"/>
      <c r="F434" s="46"/>
      <c r="G434" s="46"/>
      <c r="H434" s="46"/>
      <c r="I434" s="46"/>
      <c r="J434" s="140"/>
      <c r="K434" s="140"/>
      <c r="L434" s="140"/>
      <c r="M434" s="140"/>
      <c r="N434" s="140"/>
      <c r="O434" s="140"/>
      <c r="P434" s="140"/>
      <c r="Q434" s="46"/>
      <c r="R434" s="46"/>
      <c r="S434" s="46"/>
      <c r="T434" s="46"/>
      <c r="U434" s="46"/>
      <c r="V434" s="46"/>
      <c r="W434" s="46"/>
      <c r="X434" s="46"/>
      <c r="Y434" s="46"/>
      <c r="Z434" s="46"/>
      <c r="AA434" s="46"/>
      <c r="AB434" s="46"/>
      <c r="AC434" s="46"/>
      <c r="AD434" s="46"/>
      <c r="AE434" s="46"/>
      <c r="AF434" s="46"/>
      <c r="AG434" s="46"/>
      <c r="AH434" s="46"/>
      <c r="AI434" s="46"/>
      <c r="AJ434" s="46"/>
      <c r="AK434" s="46"/>
      <c r="AL434" s="46"/>
      <c r="AM434" s="46"/>
      <c r="AN434" s="46"/>
      <c r="AO434" s="46"/>
    </row>
    <row r="435" spans="1:41" x14ac:dyDescent="0.2">
      <c r="B435" s="59"/>
    </row>
    <row r="436" spans="1:41" x14ac:dyDescent="0.2">
      <c r="B436" s="59"/>
    </row>
    <row r="437" spans="1:41" x14ac:dyDescent="0.2">
      <c r="B437" s="59"/>
    </row>
    <row r="438" spans="1:41" x14ac:dyDescent="0.2">
      <c r="B438" s="59"/>
    </row>
    <row r="439" spans="1:41" x14ac:dyDescent="0.2">
      <c r="B439" s="59"/>
    </row>
    <row r="440" spans="1:41" x14ac:dyDescent="0.2">
      <c r="B440" s="59"/>
    </row>
    <row r="441" spans="1:41" x14ac:dyDescent="0.2">
      <c r="B441" s="59"/>
    </row>
    <row r="442" spans="1:41" x14ac:dyDescent="0.2">
      <c r="B442" s="59"/>
    </row>
    <row r="443" spans="1:41" x14ac:dyDescent="0.2">
      <c r="B443" s="126"/>
    </row>
    <row r="444" spans="1:41" x14ac:dyDescent="0.2">
      <c r="B444" s="126"/>
    </row>
    <row r="445" spans="1:41" x14ac:dyDescent="0.2">
      <c r="B445" s="126"/>
    </row>
    <row r="446" spans="1:41" x14ac:dyDescent="0.2">
      <c r="A446" s="63"/>
      <c r="B446" s="126"/>
    </row>
    <row r="447" spans="1:41" x14ac:dyDescent="0.2">
      <c r="A447" s="63"/>
      <c r="B447" s="126"/>
    </row>
    <row r="448" spans="1:41" x14ac:dyDescent="0.2">
      <c r="B448" s="126"/>
    </row>
    <row r="449" spans="1:2" x14ac:dyDescent="0.2">
      <c r="B449" s="126"/>
    </row>
    <row r="450" spans="1:2" x14ac:dyDescent="0.2">
      <c r="B450" s="126"/>
    </row>
    <row r="451" spans="1:2" x14ac:dyDescent="0.2">
      <c r="B451" s="126"/>
    </row>
    <row r="452" spans="1:2" x14ac:dyDescent="0.2">
      <c r="B452" s="126"/>
    </row>
    <row r="453" spans="1:2" x14ac:dyDescent="0.2">
      <c r="B453" s="126"/>
    </row>
    <row r="454" spans="1:2" x14ac:dyDescent="0.2">
      <c r="A454" s="63"/>
      <c r="B454" s="126"/>
    </row>
    <row r="455" spans="1:2" x14ac:dyDescent="0.2">
      <c r="B455" s="126"/>
    </row>
    <row r="456" spans="1:2" x14ac:dyDescent="0.2">
      <c r="A456" s="50"/>
      <c r="B456" s="126"/>
    </row>
    <row r="457" spans="1:2" x14ac:dyDescent="0.2">
      <c r="B457" s="126"/>
    </row>
    <row r="458" spans="1:2" x14ac:dyDescent="0.2">
      <c r="A458" s="50"/>
      <c r="B458" s="126"/>
    </row>
    <row r="459" spans="1:2" x14ac:dyDescent="0.2">
      <c r="A459" s="50"/>
      <c r="B459" s="126"/>
    </row>
    <row r="460" spans="1:2" x14ac:dyDescent="0.2">
      <c r="A460" s="50"/>
      <c r="B460" s="126"/>
    </row>
    <row r="461" spans="1:2" x14ac:dyDescent="0.2">
      <c r="B461" s="126"/>
    </row>
    <row r="462" spans="1:2" x14ac:dyDescent="0.2">
      <c r="B462" s="126"/>
    </row>
    <row r="463" spans="1:2" x14ac:dyDescent="0.2">
      <c r="B463" s="126"/>
    </row>
    <row r="464" spans="1:2" x14ac:dyDescent="0.2">
      <c r="B464" s="126"/>
    </row>
    <row r="465" spans="1:2" x14ac:dyDescent="0.2">
      <c r="A465" s="63"/>
      <c r="B465" s="126"/>
    </row>
    <row r="466" spans="1:2" x14ac:dyDescent="0.2">
      <c r="B466" s="126"/>
    </row>
    <row r="467" spans="1:2" x14ac:dyDescent="0.2">
      <c r="A467" s="63"/>
      <c r="B467" s="126"/>
    </row>
    <row r="468" spans="1:2" x14ac:dyDescent="0.2">
      <c r="B468" s="126"/>
    </row>
    <row r="469" spans="1:2" x14ac:dyDescent="0.2">
      <c r="B469" s="126"/>
    </row>
    <row r="470" spans="1:2" x14ac:dyDescent="0.2">
      <c r="A470" s="63"/>
      <c r="B470" s="126"/>
    </row>
    <row r="471" spans="1:2" x14ac:dyDescent="0.2">
      <c r="A471" s="63"/>
      <c r="B471" s="126"/>
    </row>
    <row r="472" spans="1:2" x14ac:dyDescent="0.2">
      <c r="B472" s="126"/>
    </row>
    <row r="473" spans="1:2" x14ac:dyDescent="0.2">
      <c r="B473" s="126"/>
    </row>
    <row r="474" spans="1:2" x14ac:dyDescent="0.2">
      <c r="B474" s="126"/>
    </row>
    <row r="475" spans="1:2" x14ac:dyDescent="0.2">
      <c r="B475" s="126"/>
    </row>
    <row r="476" spans="1:2" x14ac:dyDescent="0.2">
      <c r="B476" s="126"/>
    </row>
    <row r="477" spans="1:2" x14ac:dyDescent="0.2">
      <c r="B477" s="126"/>
    </row>
    <row r="478" spans="1:2" x14ac:dyDescent="0.2">
      <c r="A478" s="63"/>
      <c r="B478" s="126"/>
    </row>
    <row r="479" spans="1:2" x14ac:dyDescent="0.2">
      <c r="A479" s="63"/>
      <c r="B479" s="126"/>
    </row>
    <row r="480" spans="1:2" x14ac:dyDescent="0.2">
      <c r="A480" s="63"/>
      <c r="B480" s="126"/>
    </row>
    <row r="481" spans="1:2" x14ac:dyDescent="0.2">
      <c r="A481" s="63"/>
      <c r="B481" s="126"/>
    </row>
    <row r="482" spans="1:2" x14ac:dyDescent="0.2">
      <c r="A482" s="63"/>
      <c r="B482" s="126"/>
    </row>
    <row r="483" spans="1:2" x14ac:dyDescent="0.2">
      <c r="A483" s="63"/>
      <c r="B483" s="126"/>
    </row>
    <row r="484" spans="1:2" x14ac:dyDescent="0.2">
      <c r="B484" s="126"/>
    </row>
    <row r="485" spans="1:2" x14ac:dyDescent="0.2">
      <c r="B485" s="126"/>
    </row>
    <row r="486" spans="1:2" x14ac:dyDescent="0.2">
      <c r="B486" s="126"/>
    </row>
    <row r="487" spans="1:2" x14ac:dyDescent="0.2">
      <c r="B487" s="126"/>
    </row>
    <row r="488" spans="1:2" x14ac:dyDescent="0.2">
      <c r="B488" s="126"/>
    </row>
    <row r="489" spans="1:2" x14ac:dyDescent="0.2">
      <c r="B489" s="126"/>
    </row>
    <row r="490" spans="1:2" x14ac:dyDescent="0.2">
      <c r="B490" s="126"/>
    </row>
    <row r="491" spans="1:2" x14ac:dyDescent="0.2">
      <c r="A491" s="63"/>
      <c r="B491" s="126"/>
    </row>
    <row r="492" spans="1:2" x14ac:dyDescent="0.2">
      <c r="A492" s="63"/>
      <c r="B492" s="126"/>
    </row>
    <row r="493" spans="1:2" x14ac:dyDescent="0.2">
      <c r="A493" s="63"/>
      <c r="B493" s="126"/>
    </row>
    <row r="494" spans="1:2" x14ac:dyDescent="0.2">
      <c r="A494" s="63"/>
      <c r="B494" s="126"/>
    </row>
    <row r="495" spans="1:2" x14ac:dyDescent="0.2">
      <c r="B495" s="126"/>
    </row>
    <row r="496" spans="1:2" x14ac:dyDescent="0.2">
      <c r="A496" s="63"/>
      <c r="B496" s="126"/>
    </row>
    <row r="497" spans="1:2" x14ac:dyDescent="0.2">
      <c r="A497" s="63"/>
      <c r="B497" s="126"/>
    </row>
    <row r="498" spans="1:2" x14ac:dyDescent="0.2">
      <c r="B498" s="126"/>
    </row>
    <row r="499" spans="1:2" x14ac:dyDescent="0.2">
      <c r="B499" s="126"/>
    </row>
    <row r="500" spans="1:2" x14ac:dyDescent="0.2">
      <c r="B500" s="126"/>
    </row>
    <row r="501" spans="1:2" x14ac:dyDescent="0.2">
      <c r="B501" s="126"/>
    </row>
    <row r="502" spans="1:2" x14ac:dyDescent="0.2">
      <c r="A502" s="63"/>
      <c r="B502" s="126"/>
    </row>
    <row r="503" spans="1:2" x14ac:dyDescent="0.2">
      <c r="A503" s="63"/>
      <c r="B503" s="126"/>
    </row>
    <row r="504" spans="1:2" x14ac:dyDescent="0.2">
      <c r="B504" s="126"/>
    </row>
    <row r="505" spans="1:2" x14ac:dyDescent="0.2">
      <c r="B505" s="59"/>
    </row>
    <row r="506" spans="1:2" x14ac:dyDescent="0.2">
      <c r="A506" s="63"/>
      <c r="B506" s="59"/>
    </row>
    <row r="507" spans="1:2" x14ac:dyDescent="0.2">
      <c r="A507" s="63"/>
      <c r="B507" s="59"/>
    </row>
    <row r="508" spans="1:2" x14ac:dyDescent="0.2">
      <c r="A508" s="63"/>
      <c r="B508" s="59"/>
    </row>
    <row r="509" spans="1:2" x14ac:dyDescent="0.2">
      <c r="A509" s="63"/>
      <c r="B509" s="59"/>
    </row>
    <row r="510" spans="1:2" x14ac:dyDescent="0.2">
      <c r="A510" s="63"/>
      <c r="B510" s="59"/>
    </row>
    <row r="511" spans="1:2" x14ac:dyDescent="0.2">
      <c r="A511" s="63"/>
      <c r="B511" s="59"/>
    </row>
    <row r="512" spans="1:2" x14ac:dyDescent="0.2">
      <c r="A512" s="63"/>
      <c r="B512" s="59"/>
    </row>
    <row r="513" spans="2:2" x14ac:dyDescent="0.2">
      <c r="B513" s="59"/>
    </row>
    <row r="514" spans="2:2" x14ac:dyDescent="0.2">
      <c r="B514" s="59"/>
    </row>
    <row r="515" spans="2:2" x14ac:dyDescent="0.2">
      <c r="B515" s="59"/>
    </row>
    <row r="516" spans="2:2" x14ac:dyDescent="0.2">
      <c r="B516" s="59"/>
    </row>
    <row r="517" spans="2:2" x14ac:dyDescent="0.2">
      <c r="B517" s="59"/>
    </row>
    <row r="518" spans="2:2" x14ac:dyDescent="0.2">
      <c r="B518" s="59"/>
    </row>
    <row r="519" spans="2:2" x14ac:dyDescent="0.2">
      <c r="B519" s="59"/>
    </row>
    <row r="520" spans="2:2" x14ac:dyDescent="0.2">
      <c r="B520" s="59"/>
    </row>
    <row r="521" spans="2:2" x14ac:dyDescent="0.2">
      <c r="B521" s="59"/>
    </row>
    <row r="522" spans="2:2" x14ac:dyDescent="0.2">
      <c r="B522" s="59"/>
    </row>
    <row r="523" spans="2:2" x14ac:dyDescent="0.2">
      <c r="B523" s="59"/>
    </row>
    <row r="524" spans="2:2" x14ac:dyDescent="0.2">
      <c r="B524" s="59"/>
    </row>
    <row r="525" spans="2:2" x14ac:dyDescent="0.2">
      <c r="B525" s="59"/>
    </row>
    <row r="526" spans="2:2" x14ac:dyDescent="0.2">
      <c r="B526" s="59"/>
    </row>
    <row r="527" spans="2:2" x14ac:dyDescent="0.2">
      <c r="B527" s="59"/>
    </row>
    <row r="528" spans="2:2" x14ac:dyDescent="0.2">
      <c r="B528" s="59"/>
    </row>
    <row r="529" spans="2:2" x14ac:dyDescent="0.2">
      <c r="B529" s="59"/>
    </row>
    <row r="530" spans="2:2" x14ac:dyDescent="0.2">
      <c r="B530" s="59"/>
    </row>
    <row r="531" spans="2:2" x14ac:dyDescent="0.2">
      <c r="B531" s="59"/>
    </row>
    <row r="532" spans="2:2" x14ac:dyDescent="0.2">
      <c r="B532" s="59"/>
    </row>
    <row r="533" spans="2:2" x14ac:dyDescent="0.2">
      <c r="B533" s="59"/>
    </row>
    <row r="534" spans="2:2" x14ac:dyDescent="0.2">
      <c r="B534" s="59"/>
    </row>
    <row r="535" spans="2:2" x14ac:dyDescent="0.2">
      <c r="B535" s="59"/>
    </row>
    <row r="536" spans="2:2" x14ac:dyDescent="0.2">
      <c r="B536" s="59"/>
    </row>
    <row r="537" spans="2:2" x14ac:dyDescent="0.2">
      <c r="B537" s="59"/>
    </row>
    <row r="538" spans="2:2" x14ac:dyDescent="0.2">
      <c r="B538" s="59"/>
    </row>
    <row r="539" spans="2:2" x14ac:dyDescent="0.2">
      <c r="B539" s="59"/>
    </row>
    <row r="540" spans="2:2" x14ac:dyDescent="0.2">
      <c r="B540" s="59"/>
    </row>
    <row r="541" spans="2:2" x14ac:dyDescent="0.2">
      <c r="B541" s="59"/>
    </row>
    <row r="542" spans="2:2" x14ac:dyDescent="0.2">
      <c r="B542" s="59"/>
    </row>
    <row r="543" spans="2:2" x14ac:dyDescent="0.2">
      <c r="B543" s="59"/>
    </row>
    <row r="544" spans="2:2" x14ac:dyDescent="0.2">
      <c r="B544" s="59"/>
    </row>
    <row r="545" spans="1:2" x14ac:dyDescent="0.2">
      <c r="B545" s="59"/>
    </row>
    <row r="546" spans="1:2" x14ac:dyDescent="0.2">
      <c r="B546" s="59"/>
    </row>
    <row r="547" spans="1:2" x14ac:dyDescent="0.2">
      <c r="B547" s="59"/>
    </row>
    <row r="548" spans="1:2" x14ac:dyDescent="0.2">
      <c r="B548" s="59"/>
    </row>
    <row r="549" spans="1:2" x14ac:dyDescent="0.2">
      <c r="B549" s="59"/>
    </row>
    <row r="550" spans="1:2" x14ac:dyDescent="0.2">
      <c r="B550" s="59"/>
    </row>
    <row r="551" spans="1:2" x14ac:dyDescent="0.2">
      <c r="B551" s="59"/>
    </row>
    <row r="552" spans="1:2" x14ac:dyDescent="0.2">
      <c r="B552" s="59"/>
    </row>
    <row r="553" spans="1:2" x14ac:dyDescent="0.2">
      <c r="B553" s="59"/>
    </row>
    <row r="554" spans="1:2" x14ac:dyDescent="0.2">
      <c r="B554" s="59"/>
    </row>
    <row r="555" spans="1:2" x14ac:dyDescent="0.2">
      <c r="A555" s="63"/>
      <c r="B555" s="59"/>
    </row>
    <row r="556" spans="1:2" x14ac:dyDescent="0.2">
      <c r="A556" s="63"/>
      <c r="B556" s="59"/>
    </row>
    <row r="557" spans="1:2" x14ac:dyDescent="0.2">
      <c r="A557" s="63"/>
      <c r="B557" s="59"/>
    </row>
    <row r="558" spans="1:2" x14ac:dyDescent="0.2">
      <c r="A558" s="63"/>
      <c r="B558" s="59"/>
    </row>
    <row r="559" spans="1:2" x14ac:dyDescent="0.2">
      <c r="A559" s="63"/>
      <c r="B559" s="59"/>
    </row>
    <row r="560" spans="1:2" x14ac:dyDescent="0.2">
      <c r="A560" s="63"/>
      <c r="B560" s="59"/>
    </row>
    <row r="561" spans="1:2" x14ac:dyDescent="0.2">
      <c r="A561" s="63"/>
      <c r="B561" s="59"/>
    </row>
    <row r="562" spans="1:2" x14ac:dyDescent="0.2">
      <c r="A562" s="63"/>
      <c r="B562" s="59"/>
    </row>
    <row r="563" spans="1:2" x14ac:dyDescent="0.2">
      <c r="A563" s="63"/>
      <c r="B563" s="59"/>
    </row>
    <row r="564" spans="1:2" x14ac:dyDescent="0.2">
      <c r="A564" s="63"/>
      <c r="B564" s="59"/>
    </row>
    <row r="565" spans="1:2" x14ac:dyDescent="0.2">
      <c r="A565" s="63"/>
      <c r="B565" s="59"/>
    </row>
    <row r="566" spans="1:2" x14ac:dyDescent="0.2">
      <c r="A566" s="63"/>
      <c r="B566" s="59"/>
    </row>
    <row r="567" spans="1:2" x14ac:dyDescent="0.2">
      <c r="B567" s="59"/>
    </row>
    <row r="568" spans="1:2" x14ac:dyDescent="0.2">
      <c r="B568" s="59"/>
    </row>
    <row r="569" spans="1:2" x14ac:dyDescent="0.2">
      <c r="B569" s="59"/>
    </row>
    <row r="570" spans="1:2" x14ac:dyDescent="0.2">
      <c r="B570" s="59"/>
    </row>
    <row r="571" spans="1:2" x14ac:dyDescent="0.2">
      <c r="B571" s="59"/>
    </row>
    <row r="572" spans="1:2" x14ac:dyDescent="0.2">
      <c r="B572" s="59"/>
    </row>
    <row r="573" spans="1:2" x14ac:dyDescent="0.2">
      <c r="B573" s="59"/>
    </row>
    <row r="574" spans="1:2" x14ac:dyDescent="0.2">
      <c r="B574" s="59"/>
    </row>
    <row r="575" spans="1:2" x14ac:dyDescent="0.2">
      <c r="B575" s="59"/>
    </row>
    <row r="576" spans="1:2" x14ac:dyDescent="0.2">
      <c r="B576" s="59"/>
    </row>
    <row r="577" spans="1:2" x14ac:dyDescent="0.2">
      <c r="B577" s="59"/>
    </row>
    <row r="578" spans="1:2" x14ac:dyDescent="0.2">
      <c r="B578" s="59"/>
    </row>
    <row r="579" spans="1:2" x14ac:dyDescent="0.2">
      <c r="B579" s="59"/>
    </row>
    <row r="580" spans="1:2" x14ac:dyDescent="0.2">
      <c r="B580" s="59"/>
    </row>
    <row r="581" spans="1:2" x14ac:dyDescent="0.2">
      <c r="B581" s="59"/>
    </row>
    <row r="582" spans="1:2" x14ac:dyDescent="0.2">
      <c r="B582" s="59"/>
    </row>
    <row r="583" spans="1:2" x14ac:dyDescent="0.2">
      <c r="B583" s="59"/>
    </row>
    <row r="584" spans="1:2" x14ac:dyDescent="0.2">
      <c r="B584" s="59"/>
    </row>
    <row r="585" spans="1:2" x14ac:dyDescent="0.2">
      <c r="B585" s="59"/>
    </row>
    <row r="586" spans="1:2" x14ac:dyDescent="0.2">
      <c r="B586" s="59"/>
    </row>
    <row r="587" spans="1:2" x14ac:dyDescent="0.2">
      <c r="A587" s="63"/>
      <c r="B587" s="59"/>
    </row>
    <row r="588" spans="1:2" x14ac:dyDescent="0.2">
      <c r="A588" s="63"/>
      <c r="B588" s="59"/>
    </row>
    <row r="589" spans="1:2" x14ac:dyDescent="0.2">
      <c r="A589" s="63"/>
      <c r="B589" s="59"/>
    </row>
    <row r="590" spans="1:2" x14ac:dyDescent="0.2">
      <c r="B590" s="59"/>
    </row>
    <row r="591" spans="1:2" x14ac:dyDescent="0.2">
      <c r="B591" s="59"/>
    </row>
    <row r="592" spans="1:2" x14ac:dyDescent="0.2">
      <c r="B592" s="59"/>
    </row>
    <row r="593" spans="1:2" x14ac:dyDescent="0.2">
      <c r="B593" s="59"/>
    </row>
    <row r="594" spans="1:2" x14ac:dyDescent="0.2">
      <c r="B594" s="59"/>
    </row>
    <row r="595" spans="1:2" x14ac:dyDescent="0.2">
      <c r="B595" s="59"/>
    </row>
    <row r="596" spans="1:2" x14ac:dyDescent="0.2">
      <c r="B596" s="59"/>
    </row>
    <row r="597" spans="1:2" x14ac:dyDescent="0.2">
      <c r="B597" s="59"/>
    </row>
    <row r="598" spans="1:2" x14ac:dyDescent="0.2">
      <c r="A598" s="50"/>
      <c r="B598" s="59"/>
    </row>
    <row r="599" spans="1:2" x14ac:dyDescent="0.2">
      <c r="A599" s="50"/>
      <c r="B599" s="59"/>
    </row>
    <row r="600" spans="1:2" x14ac:dyDescent="0.2">
      <c r="A600" s="50"/>
      <c r="B600" s="59"/>
    </row>
    <row r="601" spans="1:2" x14ac:dyDescent="0.2">
      <c r="B601" s="59"/>
    </row>
    <row r="602" spans="1:2" x14ac:dyDescent="0.2">
      <c r="B602" s="59"/>
    </row>
    <row r="603" spans="1:2" x14ac:dyDescent="0.2">
      <c r="A603" s="50"/>
      <c r="B603" s="59"/>
    </row>
    <row r="604" spans="1:2" x14ac:dyDescent="0.2">
      <c r="A604" s="50"/>
      <c r="B604" s="59"/>
    </row>
    <row r="605" spans="1:2" x14ac:dyDescent="0.2">
      <c r="A605" s="50"/>
      <c r="B605" s="59"/>
    </row>
    <row r="606" spans="1:2" x14ac:dyDescent="0.2">
      <c r="A606" s="50"/>
      <c r="B606" s="59"/>
    </row>
    <row r="607" spans="1:2" x14ac:dyDescent="0.2">
      <c r="A607" s="50"/>
      <c r="B607" s="59"/>
    </row>
    <row r="608" spans="1:2" x14ac:dyDescent="0.2">
      <c r="A608" s="50"/>
      <c r="B608" s="59"/>
    </row>
    <row r="609" spans="1:2" x14ac:dyDescent="0.2">
      <c r="A609" s="50"/>
      <c r="B609" s="59"/>
    </row>
    <row r="610" spans="1:2" x14ac:dyDescent="0.2">
      <c r="A610" s="50"/>
      <c r="B610" s="59"/>
    </row>
    <row r="611" spans="1:2" x14ac:dyDescent="0.2">
      <c r="A611" s="50"/>
      <c r="B611" s="59"/>
    </row>
    <row r="612" spans="1:2" x14ac:dyDescent="0.2">
      <c r="A612" s="50"/>
      <c r="B612" s="59"/>
    </row>
    <row r="613" spans="1:2" x14ac:dyDescent="0.2">
      <c r="A613" s="50"/>
      <c r="B613" s="59"/>
    </row>
    <row r="614" spans="1:2" x14ac:dyDescent="0.2">
      <c r="A614" s="50"/>
      <c r="B614" s="59"/>
    </row>
    <row r="615" spans="1:2" x14ac:dyDescent="0.2">
      <c r="A615" s="50"/>
      <c r="B615" s="59"/>
    </row>
    <row r="616" spans="1:2" x14ac:dyDescent="0.2">
      <c r="A616" s="50"/>
      <c r="B616" s="59"/>
    </row>
    <row r="617" spans="1:2" x14ac:dyDescent="0.2">
      <c r="A617" s="50"/>
      <c r="B617" s="59"/>
    </row>
    <row r="618" spans="1:2" x14ac:dyDescent="0.2">
      <c r="A618" s="50"/>
      <c r="B618" s="59"/>
    </row>
    <row r="619" spans="1:2" x14ac:dyDescent="0.2">
      <c r="A619" s="50"/>
      <c r="B619" s="59"/>
    </row>
    <row r="620" spans="1:2" x14ac:dyDescent="0.2">
      <c r="A620" s="50"/>
      <c r="B620" s="59"/>
    </row>
    <row r="621" spans="1:2" x14ac:dyDescent="0.2">
      <c r="A621" s="50"/>
      <c r="B621" s="59"/>
    </row>
    <row r="622" spans="1:2" x14ac:dyDescent="0.2">
      <c r="A622" s="50"/>
      <c r="B622" s="59"/>
    </row>
    <row r="623" spans="1:2" x14ac:dyDescent="0.2">
      <c r="A623" s="50"/>
      <c r="B623" s="59"/>
    </row>
    <row r="624" spans="1:2" x14ac:dyDescent="0.2">
      <c r="A624" s="50"/>
      <c r="B624" s="59"/>
    </row>
    <row r="625" spans="1:2" x14ac:dyDescent="0.2">
      <c r="A625" s="50"/>
      <c r="B625" s="59"/>
    </row>
    <row r="626" spans="1:2" x14ac:dyDescent="0.2">
      <c r="B626" s="59"/>
    </row>
    <row r="627" spans="1:2" x14ac:dyDescent="0.2">
      <c r="B627" s="59"/>
    </row>
    <row r="628" spans="1:2" x14ac:dyDescent="0.2">
      <c r="B628" s="59"/>
    </row>
    <row r="629" spans="1:2" x14ac:dyDescent="0.2">
      <c r="B629" s="59"/>
    </row>
    <row r="630" spans="1:2" x14ac:dyDescent="0.2">
      <c r="B630" s="59"/>
    </row>
    <row r="631" spans="1:2" x14ac:dyDescent="0.2">
      <c r="B631" s="59"/>
    </row>
    <row r="632" spans="1:2" x14ac:dyDescent="0.2">
      <c r="B632" s="59"/>
    </row>
    <row r="633" spans="1:2" x14ac:dyDescent="0.2">
      <c r="B633" s="59"/>
    </row>
    <row r="634" spans="1:2" x14ac:dyDescent="0.2">
      <c r="B634" s="59"/>
    </row>
    <row r="635" spans="1:2" x14ac:dyDescent="0.2">
      <c r="B635" s="59"/>
    </row>
    <row r="636" spans="1:2" x14ac:dyDescent="0.2">
      <c r="B636" s="59"/>
    </row>
    <row r="637" spans="1:2" x14ac:dyDescent="0.2">
      <c r="B637" s="59"/>
    </row>
    <row r="638" spans="1:2" x14ac:dyDescent="0.2">
      <c r="B638" s="59"/>
    </row>
    <row r="639" spans="1:2" x14ac:dyDescent="0.2">
      <c r="B639" s="59"/>
    </row>
    <row r="640" spans="1:2" x14ac:dyDescent="0.2">
      <c r="B640" s="59"/>
    </row>
    <row r="641" spans="1:2" x14ac:dyDescent="0.2">
      <c r="B641" s="59"/>
    </row>
    <row r="642" spans="1:2" x14ac:dyDescent="0.2">
      <c r="B642" s="59"/>
    </row>
    <row r="643" spans="1:2" x14ac:dyDescent="0.2">
      <c r="B643" s="59"/>
    </row>
    <row r="644" spans="1:2" x14ac:dyDescent="0.2">
      <c r="A644" s="63"/>
      <c r="B644" s="59"/>
    </row>
    <row r="645" spans="1:2" x14ac:dyDescent="0.2">
      <c r="A645" s="63"/>
      <c r="B645" s="59"/>
    </row>
    <row r="646" spans="1:2" x14ac:dyDescent="0.2">
      <c r="A646" s="63"/>
      <c r="B646" s="59"/>
    </row>
    <row r="647" spans="1:2" x14ac:dyDescent="0.2">
      <c r="A647" s="63"/>
      <c r="B647" s="59"/>
    </row>
    <row r="648" spans="1:2" x14ac:dyDescent="0.2">
      <c r="A648" s="63"/>
      <c r="B648" s="59"/>
    </row>
    <row r="649" spans="1:2" x14ac:dyDescent="0.2">
      <c r="A649" s="63"/>
      <c r="B649" s="59"/>
    </row>
    <row r="650" spans="1:2" x14ac:dyDescent="0.2">
      <c r="A650" s="63"/>
      <c r="B650" s="59"/>
    </row>
    <row r="651" spans="1:2" x14ac:dyDescent="0.2">
      <c r="A651" s="63"/>
      <c r="B651" s="59"/>
    </row>
    <row r="652" spans="1:2" x14ac:dyDescent="0.2">
      <c r="A652" s="63"/>
      <c r="B652" s="59"/>
    </row>
    <row r="653" spans="1:2" x14ac:dyDescent="0.2">
      <c r="A653" s="63"/>
      <c r="B653" s="59"/>
    </row>
    <row r="654" spans="1:2" x14ac:dyDescent="0.2">
      <c r="A654" s="63"/>
      <c r="B654" s="59"/>
    </row>
    <row r="655" spans="1:2" x14ac:dyDescent="0.2">
      <c r="A655" s="63"/>
      <c r="B655" s="59"/>
    </row>
    <row r="656" spans="1:2" x14ac:dyDescent="0.2">
      <c r="B656" s="59"/>
    </row>
    <row r="657" spans="1:2" x14ac:dyDescent="0.2">
      <c r="A657" s="63"/>
      <c r="B657" s="59"/>
    </row>
    <row r="658" spans="1:2" x14ac:dyDescent="0.2">
      <c r="B658" s="59"/>
    </row>
    <row r="659" spans="1:2" x14ac:dyDescent="0.2">
      <c r="B659" s="59"/>
    </row>
    <row r="660" spans="1:2" x14ac:dyDescent="0.2">
      <c r="B660" s="59"/>
    </row>
    <row r="661" spans="1:2" x14ac:dyDescent="0.2">
      <c r="B661" s="59"/>
    </row>
    <row r="662" spans="1:2" x14ac:dyDescent="0.2">
      <c r="B662" s="59"/>
    </row>
    <row r="663" spans="1:2" x14ac:dyDescent="0.2">
      <c r="A663" s="63"/>
      <c r="B663" s="59"/>
    </row>
    <row r="664" spans="1:2" x14ac:dyDescent="0.2">
      <c r="A664" s="63"/>
      <c r="B664" s="59"/>
    </row>
    <row r="665" spans="1:2" x14ac:dyDescent="0.2">
      <c r="A665" s="63"/>
      <c r="B665" s="59"/>
    </row>
    <row r="666" spans="1:2" x14ac:dyDescent="0.2">
      <c r="A666" s="63"/>
      <c r="B666" s="59"/>
    </row>
    <row r="667" spans="1:2" x14ac:dyDescent="0.2">
      <c r="B667" s="59"/>
    </row>
    <row r="668" spans="1:2" x14ac:dyDescent="0.2">
      <c r="B668" s="59"/>
    </row>
    <row r="669" spans="1:2" x14ac:dyDescent="0.2">
      <c r="B669" s="59"/>
    </row>
    <row r="670" spans="1:2" x14ac:dyDescent="0.2">
      <c r="B670" s="59"/>
    </row>
    <row r="671" spans="1:2" x14ac:dyDescent="0.2">
      <c r="B671" s="59"/>
    </row>
    <row r="672" spans="1:2" x14ac:dyDescent="0.2">
      <c r="B672" s="59"/>
    </row>
    <row r="673" spans="2:2" x14ac:dyDescent="0.2">
      <c r="B673" s="59"/>
    </row>
    <row r="674" spans="2:2" x14ac:dyDescent="0.2">
      <c r="B674" s="59"/>
    </row>
    <row r="675" spans="2:2" x14ac:dyDescent="0.2">
      <c r="B675" s="59"/>
    </row>
    <row r="676" spans="2:2" x14ac:dyDescent="0.2">
      <c r="B676" s="59"/>
    </row>
    <row r="677" spans="2:2" x14ac:dyDescent="0.2">
      <c r="B677" s="59"/>
    </row>
    <row r="678" spans="2:2" x14ac:dyDescent="0.2">
      <c r="B678" s="59"/>
    </row>
    <row r="679" spans="2:2" x14ac:dyDescent="0.2">
      <c r="B679" s="59"/>
    </row>
    <row r="680" spans="2:2" x14ac:dyDescent="0.2">
      <c r="B680" s="59"/>
    </row>
    <row r="681" spans="2:2" x14ac:dyDescent="0.2">
      <c r="B681" s="59"/>
    </row>
    <row r="682" spans="2:2" x14ac:dyDescent="0.2">
      <c r="B682" s="59"/>
    </row>
    <row r="683" spans="2:2" x14ac:dyDescent="0.2">
      <c r="B683" s="59"/>
    </row>
    <row r="684" spans="2:2" x14ac:dyDescent="0.2">
      <c r="B684" s="59"/>
    </row>
    <row r="685" spans="2:2" x14ac:dyDescent="0.2">
      <c r="B685" s="59"/>
    </row>
    <row r="686" spans="2:2" x14ac:dyDescent="0.2">
      <c r="B686" s="59"/>
    </row>
    <row r="687" spans="2:2" x14ac:dyDescent="0.2">
      <c r="B687" s="59"/>
    </row>
    <row r="688" spans="2:2" x14ac:dyDescent="0.2">
      <c r="B688" s="59"/>
    </row>
    <row r="689" spans="1:2" x14ac:dyDescent="0.2">
      <c r="B689" s="59"/>
    </row>
    <row r="690" spans="1:2" x14ac:dyDescent="0.2">
      <c r="B690" s="59"/>
    </row>
    <row r="691" spans="1:2" x14ac:dyDescent="0.2">
      <c r="B691" s="59"/>
    </row>
    <row r="692" spans="1:2" x14ac:dyDescent="0.2">
      <c r="B692" s="59"/>
    </row>
    <row r="693" spans="1:2" x14ac:dyDescent="0.2">
      <c r="B693" s="59"/>
    </row>
    <row r="694" spans="1:2" x14ac:dyDescent="0.2">
      <c r="B694" s="59"/>
    </row>
    <row r="695" spans="1:2" x14ac:dyDescent="0.2">
      <c r="A695" s="63"/>
      <c r="B695" s="59"/>
    </row>
    <row r="696" spans="1:2" x14ac:dyDescent="0.2">
      <c r="A696" s="63"/>
      <c r="B696" s="59"/>
    </row>
    <row r="697" spans="1:2" x14ac:dyDescent="0.2">
      <c r="A697" s="63"/>
      <c r="B697" s="59"/>
    </row>
    <row r="698" spans="1:2" x14ac:dyDescent="0.2">
      <c r="A698" s="63"/>
      <c r="B698" s="59"/>
    </row>
    <row r="699" spans="1:2" x14ac:dyDescent="0.2">
      <c r="A699" s="63"/>
      <c r="B699" s="59"/>
    </row>
    <row r="700" spans="1:2" x14ac:dyDescent="0.2">
      <c r="A700" s="63"/>
      <c r="B700" s="59"/>
    </row>
    <row r="701" spans="1:2" x14ac:dyDescent="0.2">
      <c r="B701" s="59"/>
    </row>
    <row r="702" spans="1:2" x14ac:dyDescent="0.2">
      <c r="B702" s="59"/>
    </row>
    <row r="703" spans="1:2" x14ac:dyDescent="0.2">
      <c r="B703" s="59"/>
    </row>
    <row r="704" spans="1:2" x14ac:dyDescent="0.2">
      <c r="B704" s="59"/>
    </row>
    <row r="705" spans="2:2" x14ac:dyDescent="0.2">
      <c r="B705" s="59"/>
    </row>
    <row r="706" spans="2:2" x14ac:dyDescent="0.2">
      <c r="B706" s="59"/>
    </row>
    <row r="707" spans="2:2" x14ac:dyDescent="0.2">
      <c r="B707" s="59"/>
    </row>
    <row r="708" spans="2:2" x14ac:dyDescent="0.2">
      <c r="B708" s="59"/>
    </row>
    <row r="709" spans="2:2" x14ac:dyDescent="0.2">
      <c r="B709" s="59"/>
    </row>
    <row r="710" spans="2:2" x14ac:dyDescent="0.2">
      <c r="B710" s="59"/>
    </row>
    <row r="711" spans="2:2" x14ac:dyDescent="0.2">
      <c r="B711" s="59"/>
    </row>
    <row r="712" spans="2:2" x14ac:dyDescent="0.2">
      <c r="B712" s="59"/>
    </row>
    <row r="713" spans="2:2" x14ac:dyDescent="0.2">
      <c r="B713" s="59"/>
    </row>
    <row r="714" spans="2:2" x14ac:dyDescent="0.2">
      <c r="B714" s="59"/>
    </row>
    <row r="715" spans="2:2" x14ac:dyDescent="0.2">
      <c r="B715" s="59"/>
    </row>
    <row r="716" spans="2:2" x14ac:dyDescent="0.2">
      <c r="B716" s="59"/>
    </row>
    <row r="717" spans="2:2" x14ac:dyDescent="0.2">
      <c r="B717" s="59"/>
    </row>
    <row r="718" spans="2:2" x14ac:dyDescent="0.2">
      <c r="B718" s="59"/>
    </row>
    <row r="719" spans="2:2" x14ac:dyDescent="0.2">
      <c r="B719" s="59"/>
    </row>
    <row r="720" spans="2:2" x14ac:dyDescent="0.2">
      <c r="B720" s="59"/>
    </row>
    <row r="721" spans="1:2" x14ac:dyDescent="0.2">
      <c r="B721" s="59"/>
    </row>
    <row r="722" spans="1:2" x14ac:dyDescent="0.2">
      <c r="B722" s="59"/>
    </row>
    <row r="723" spans="1:2" x14ac:dyDescent="0.2">
      <c r="B723" s="59"/>
    </row>
    <row r="724" spans="1:2" x14ac:dyDescent="0.2">
      <c r="B724" s="59"/>
    </row>
    <row r="725" spans="1:2" x14ac:dyDescent="0.2">
      <c r="B725" s="59"/>
    </row>
    <row r="726" spans="1:2" x14ac:dyDescent="0.2">
      <c r="B726" s="59"/>
    </row>
    <row r="727" spans="1:2" x14ac:dyDescent="0.2">
      <c r="B727" s="59"/>
    </row>
    <row r="728" spans="1:2" x14ac:dyDescent="0.2">
      <c r="B728" s="59"/>
    </row>
    <row r="729" spans="1:2" x14ac:dyDescent="0.2">
      <c r="B729" s="59"/>
    </row>
    <row r="730" spans="1:2" x14ac:dyDescent="0.2">
      <c r="B730" s="59"/>
    </row>
    <row r="731" spans="1:2" x14ac:dyDescent="0.2">
      <c r="B731" s="59"/>
    </row>
    <row r="732" spans="1:2" x14ac:dyDescent="0.2">
      <c r="B732" s="59"/>
    </row>
    <row r="733" spans="1:2" x14ac:dyDescent="0.2">
      <c r="B733" s="59"/>
    </row>
    <row r="734" spans="1:2" x14ac:dyDescent="0.2">
      <c r="A734" s="63"/>
      <c r="B734" s="59"/>
    </row>
    <row r="735" spans="1:2" x14ac:dyDescent="0.2">
      <c r="A735" s="63"/>
      <c r="B735" s="59"/>
    </row>
    <row r="736" spans="1:2" x14ac:dyDescent="0.2">
      <c r="A736" s="63"/>
      <c r="B736" s="59"/>
    </row>
    <row r="737" spans="1:2" x14ac:dyDescent="0.2">
      <c r="A737" s="63"/>
      <c r="B737" s="59"/>
    </row>
    <row r="738" spans="1:2" x14ac:dyDescent="0.2">
      <c r="B738" s="59"/>
    </row>
    <row r="739" spans="1:2" x14ac:dyDescent="0.2">
      <c r="B739" s="59"/>
    </row>
    <row r="740" spans="1:2" x14ac:dyDescent="0.2">
      <c r="B740" s="59"/>
    </row>
    <row r="741" spans="1:2" x14ac:dyDescent="0.2">
      <c r="B741" s="59"/>
    </row>
    <row r="742" spans="1:2" x14ac:dyDescent="0.2">
      <c r="B742" s="59"/>
    </row>
    <row r="743" spans="1:2" x14ac:dyDescent="0.2">
      <c r="B743" s="59"/>
    </row>
    <row r="744" spans="1:2" x14ac:dyDescent="0.2">
      <c r="B744" s="59"/>
    </row>
    <row r="745" spans="1:2" x14ac:dyDescent="0.2">
      <c r="B745" s="59"/>
    </row>
    <row r="746" spans="1:2" x14ac:dyDescent="0.2">
      <c r="B746" s="59"/>
    </row>
    <row r="747" spans="1:2" x14ac:dyDescent="0.2">
      <c r="B747" s="59"/>
    </row>
    <row r="748" spans="1:2" x14ac:dyDescent="0.2">
      <c r="A748" s="63"/>
      <c r="B748" s="59"/>
    </row>
    <row r="749" spans="1:2" x14ac:dyDescent="0.2">
      <c r="B749" s="59"/>
    </row>
    <row r="750" spans="1:2" x14ac:dyDescent="0.2">
      <c r="B750" s="59"/>
    </row>
    <row r="751" spans="1:2" x14ac:dyDescent="0.2">
      <c r="B751" s="59"/>
    </row>
  </sheetData>
  <autoFilter ref="A7:J7" xr:uid="{00000000-0009-0000-0000-000005000000}"/>
  <sortState xmlns:xlrd2="http://schemas.microsoft.com/office/spreadsheetml/2017/richdata2" ref="A467:B782">
    <sortCondition ref="A467:A782"/>
  </sortState>
  <mergeCells count="3">
    <mergeCell ref="H6:H7"/>
    <mergeCell ref="I6:I7"/>
    <mergeCell ref="J6:J7"/>
  </mergeCells>
  <conditionalFormatting sqref="A8:T252 A253 C253:T253 A254:T257 A258 C258:T258 A309:T331 A304:A308 C304:T308 A259:T263 A266:T303">
    <cfRule type="expression" dxfId="89" priority="18">
      <formula>$A8&lt;&gt;$A7</formula>
    </cfRule>
    <cfRule type="expression" dxfId="88" priority="20">
      <formula>$A7=$A8</formula>
    </cfRule>
  </conditionalFormatting>
  <conditionalFormatting sqref="P8:P263 P265:P331">
    <cfRule type="cellIs" dxfId="87" priority="19" operator="greaterThan">
      <formula>$C8*(1+$P$3)</formula>
    </cfRule>
  </conditionalFormatting>
  <conditionalFormatting sqref="B253">
    <cfRule type="expression" dxfId="86" priority="14">
      <formula>$A253&lt;&gt;$A252</formula>
    </cfRule>
    <cfRule type="expression" dxfId="85" priority="15">
      <formula>$A252=$A253</formula>
    </cfRule>
  </conditionalFormatting>
  <conditionalFormatting sqref="B3">
    <cfRule type="expression" dxfId="84" priority="12">
      <formula>$A3&lt;&gt;$A2</formula>
    </cfRule>
    <cfRule type="expression" dxfId="83" priority="13">
      <formula>$A2=$A3</formula>
    </cfRule>
  </conditionalFormatting>
  <conditionalFormatting sqref="B258">
    <cfRule type="expression" dxfId="82" priority="10">
      <formula>$A258&lt;&gt;$A257</formula>
    </cfRule>
    <cfRule type="expression" dxfId="81" priority="11">
      <formula>$A257=$A258</formula>
    </cfRule>
  </conditionalFormatting>
  <conditionalFormatting sqref="H349:H353">
    <cfRule type="expression" dxfId="80" priority="8">
      <formula>$A349&lt;&gt;$A348</formula>
    </cfRule>
    <cfRule type="expression" dxfId="79" priority="9">
      <formula>$A348=$A349</formula>
    </cfRule>
  </conditionalFormatting>
  <conditionalFormatting sqref="B304:B308">
    <cfRule type="expression" dxfId="78" priority="6">
      <formula>$A304&lt;&gt;$A303</formula>
    </cfRule>
    <cfRule type="expression" dxfId="77" priority="7">
      <formula>$A303=$A304</formula>
    </cfRule>
  </conditionalFormatting>
  <conditionalFormatting sqref="A265:T265">
    <cfRule type="expression" dxfId="76" priority="192">
      <formula>$A265&lt;&gt;$A263</formula>
    </cfRule>
    <cfRule type="expression" dxfId="75" priority="193">
      <formula>$A263=$A265</formula>
    </cfRule>
  </conditionalFormatting>
  <conditionalFormatting sqref="A264 C264:T264">
    <cfRule type="expression" dxfId="74" priority="3">
      <formula>$A264&lt;&gt;$A263</formula>
    </cfRule>
    <cfRule type="expression" dxfId="73" priority="5">
      <formula>$A263=$A264</formula>
    </cfRule>
  </conditionalFormatting>
  <conditionalFormatting sqref="P264">
    <cfRule type="cellIs" dxfId="72" priority="4" operator="greaterThan">
      <formula>$C264*(1+$P$3)</formula>
    </cfRule>
  </conditionalFormatting>
  <conditionalFormatting sqref="B264">
    <cfRule type="expression" dxfId="71" priority="1">
      <formula>$A264&lt;&gt;$A263</formula>
    </cfRule>
    <cfRule type="expression" dxfId="70" priority="2">
      <formula>$A263=$A264</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CV92"/>
  <sheetViews>
    <sheetView zoomScale="70" zoomScaleNormal="70" workbookViewId="0">
      <pane xSplit="2" ySplit="4" topLeftCell="AB56" activePane="bottomRight" state="frozen"/>
      <selection pane="topRight" activeCell="C1" sqref="C1"/>
      <selection pane="bottomLeft" activeCell="A4" sqref="A4"/>
      <selection pane="bottomRight" activeCell="B81" sqref="B81"/>
    </sheetView>
  </sheetViews>
  <sheetFormatPr defaultRowHeight="12.75" x14ac:dyDescent="0.2"/>
  <cols>
    <col min="1" max="1" width="3.5703125" customWidth="1"/>
    <col min="2" max="2" width="54" customWidth="1"/>
    <col min="3" max="96" width="3.28515625" bestFit="1" customWidth="1"/>
    <col min="97" max="97" width="3.140625" customWidth="1"/>
    <col min="98" max="98" width="2.85546875" customWidth="1"/>
    <col min="99" max="99" width="3.28515625" customWidth="1"/>
    <col min="100" max="100" width="4.5703125" bestFit="1" customWidth="1"/>
  </cols>
  <sheetData>
    <row r="1" spans="1:100" s="106" customFormat="1" x14ac:dyDescent="0.2">
      <c r="A1" s="119" t="s">
        <v>885</v>
      </c>
      <c r="B1" s="88"/>
      <c r="C1" s="106">
        <v>1</v>
      </c>
      <c r="D1" s="106">
        <f>C1+1</f>
        <v>2</v>
      </c>
      <c r="E1" s="106">
        <f t="shared" ref="E1:BP1" si="0">D1+1</f>
        <v>3</v>
      </c>
      <c r="F1" s="106">
        <f t="shared" si="0"/>
        <v>4</v>
      </c>
      <c r="G1" s="106">
        <f t="shared" si="0"/>
        <v>5</v>
      </c>
      <c r="H1" s="106">
        <f t="shared" si="0"/>
        <v>6</v>
      </c>
      <c r="I1" s="106">
        <f t="shared" si="0"/>
        <v>7</v>
      </c>
      <c r="J1" s="106">
        <f t="shared" si="0"/>
        <v>8</v>
      </c>
      <c r="K1" s="106">
        <f t="shared" si="0"/>
        <v>9</v>
      </c>
      <c r="L1" s="106">
        <f t="shared" si="0"/>
        <v>10</v>
      </c>
      <c r="M1" s="106">
        <f t="shared" si="0"/>
        <v>11</v>
      </c>
      <c r="N1" s="106">
        <f t="shared" si="0"/>
        <v>12</v>
      </c>
      <c r="O1" s="106">
        <f t="shared" si="0"/>
        <v>13</v>
      </c>
      <c r="P1" s="106">
        <f t="shared" si="0"/>
        <v>14</v>
      </c>
      <c r="Q1" s="106">
        <f t="shared" si="0"/>
        <v>15</v>
      </c>
      <c r="R1" s="106">
        <f t="shared" si="0"/>
        <v>16</v>
      </c>
      <c r="S1" s="106">
        <f t="shared" si="0"/>
        <v>17</v>
      </c>
      <c r="T1" s="106">
        <f t="shared" si="0"/>
        <v>18</v>
      </c>
      <c r="U1" s="106">
        <f t="shared" si="0"/>
        <v>19</v>
      </c>
      <c r="V1" s="106">
        <f t="shared" si="0"/>
        <v>20</v>
      </c>
      <c r="W1" s="106">
        <f t="shared" si="0"/>
        <v>21</v>
      </c>
      <c r="X1" s="106">
        <f t="shared" si="0"/>
        <v>22</v>
      </c>
      <c r="Y1" s="106">
        <f t="shared" si="0"/>
        <v>23</v>
      </c>
      <c r="Z1" s="106">
        <f t="shared" si="0"/>
        <v>24</v>
      </c>
      <c r="AA1" s="106">
        <f t="shared" si="0"/>
        <v>25</v>
      </c>
      <c r="AB1" s="106">
        <f t="shared" si="0"/>
        <v>26</v>
      </c>
      <c r="AC1" s="106">
        <f t="shared" si="0"/>
        <v>27</v>
      </c>
      <c r="AD1" s="106">
        <f t="shared" si="0"/>
        <v>28</v>
      </c>
      <c r="AE1" s="106">
        <f t="shared" si="0"/>
        <v>29</v>
      </c>
      <c r="AF1" s="106">
        <f t="shared" si="0"/>
        <v>30</v>
      </c>
      <c r="AG1" s="106">
        <f t="shared" si="0"/>
        <v>31</v>
      </c>
      <c r="AH1" s="106">
        <f t="shared" si="0"/>
        <v>32</v>
      </c>
      <c r="AI1" s="106">
        <f t="shared" si="0"/>
        <v>33</v>
      </c>
      <c r="AJ1" s="106">
        <f t="shared" si="0"/>
        <v>34</v>
      </c>
      <c r="AK1" s="106">
        <f t="shared" si="0"/>
        <v>35</v>
      </c>
      <c r="AL1" s="106">
        <f t="shared" si="0"/>
        <v>36</v>
      </c>
      <c r="AM1" s="106">
        <f t="shared" si="0"/>
        <v>37</v>
      </c>
      <c r="AN1" s="106">
        <f t="shared" si="0"/>
        <v>38</v>
      </c>
      <c r="AO1" s="106">
        <f t="shared" si="0"/>
        <v>39</v>
      </c>
      <c r="AP1" s="106">
        <f t="shared" si="0"/>
        <v>40</v>
      </c>
      <c r="AQ1" s="106">
        <f t="shared" si="0"/>
        <v>41</v>
      </c>
      <c r="AR1" s="106">
        <f t="shared" si="0"/>
        <v>42</v>
      </c>
      <c r="AS1" s="106">
        <f t="shared" si="0"/>
        <v>43</v>
      </c>
      <c r="AT1" s="106">
        <f t="shared" si="0"/>
        <v>44</v>
      </c>
      <c r="AU1" s="106">
        <f t="shared" si="0"/>
        <v>45</v>
      </c>
      <c r="AV1" s="106">
        <f t="shared" si="0"/>
        <v>46</v>
      </c>
      <c r="AW1" s="106">
        <f t="shared" si="0"/>
        <v>47</v>
      </c>
      <c r="AX1" s="106">
        <f t="shared" si="0"/>
        <v>48</v>
      </c>
      <c r="AY1" s="106">
        <f t="shared" si="0"/>
        <v>49</v>
      </c>
      <c r="AZ1" s="106">
        <f t="shared" si="0"/>
        <v>50</v>
      </c>
      <c r="BA1" s="106">
        <f t="shared" si="0"/>
        <v>51</v>
      </c>
      <c r="BB1" s="106">
        <f t="shared" si="0"/>
        <v>52</v>
      </c>
      <c r="BC1" s="106">
        <f t="shared" si="0"/>
        <v>53</v>
      </c>
      <c r="BD1" s="106">
        <f t="shared" si="0"/>
        <v>54</v>
      </c>
      <c r="BE1" s="106">
        <f t="shared" si="0"/>
        <v>55</v>
      </c>
      <c r="BF1" s="106">
        <f t="shared" si="0"/>
        <v>56</v>
      </c>
      <c r="BG1" s="106">
        <f t="shared" si="0"/>
        <v>57</v>
      </c>
      <c r="BH1" s="106">
        <f t="shared" si="0"/>
        <v>58</v>
      </c>
      <c r="BI1" s="106">
        <f t="shared" si="0"/>
        <v>59</v>
      </c>
      <c r="BJ1" s="106">
        <f t="shared" si="0"/>
        <v>60</v>
      </c>
      <c r="BK1" s="106">
        <f t="shared" si="0"/>
        <v>61</v>
      </c>
      <c r="BL1" s="106">
        <f t="shared" si="0"/>
        <v>62</v>
      </c>
      <c r="BM1" s="106">
        <f t="shared" si="0"/>
        <v>63</v>
      </c>
      <c r="BN1" s="106">
        <f t="shared" si="0"/>
        <v>64</v>
      </c>
      <c r="BO1" s="106">
        <f t="shared" si="0"/>
        <v>65</v>
      </c>
      <c r="BP1" s="106">
        <f t="shared" si="0"/>
        <v>66</v>
      </c>
      <c r="BQ1" s="106">
        <f t="shared" ref="BQ1:CT1" si="1">BP1+1</f>
        <v>67</v>
      </c>
      <c r="BR1" s="106">
        <f t="shared" si="1"/>
        <v>68</v>
      </c>
      <c r="BS1" s="106">
        <f t="shared" si="1"/>
        <v>69</v>
      </c>
      <c r="BT1" s="106">
        <f t="shared" si="1"/>
        <v>70</v>
      </c>
      <c r="BU1" s="106">
        <f t="shared" si="1"/>
        <v>71</v>
      </c>
      <c r="BV1" s="106">
        <f t="shared" si="1"/>
        <v>72</v>
      </c>
      <c r="BW1" s="106">
        <f t="shared" si="1"/>
        <v>73</v>
      </c>
      <c r="BX1" s="106">
        <f t="shared" si="1"/>
        <v>74</v>
      </c>
      <c r="BY1" s="106">
        <f t="shared" si="1"/>
        <v>75</v>
      </c>
      <c r="BZ1" s="106">
        <f t="shared" si="1"/>
        <v>76</v>
      </c>
      <c r="CA1" s="106">
        <f t="shared" si="1"/>
        <v>77</v>
      </c>
      <c r="CB1" s="106">
        <f t="shared" si="1"/>
        <v>78</v>
      </c>
      <c r="CC1" s="106">
        <f t="shared" si="1"/>
        <v>79</v>
      </c>
      <c r="CD1" s="106">
        <f t="shared" si="1"/>
        <v>80</v>
      </c>
      <c r="CE1" s="106">
        <f t="shared" si="1"/>
        <v>81</v>
      </c>
      <c r="CF1" s="106">
        <f t="shared" si="1"/>
        <v>82</v>
      </c>
      <c r="CG1" s="106">
        <f t="shared" si="1"/>
        <v>83</v>
      </c>
      <c r="CH1" s="106">
        <f t="shared" si="1"/>
        <v>84</v>
      </c>
      <c r="CI1" s="106">
        <f t="shared" si="1"/>
        <v>85</v>
      </c>
      <c r="CJ1" s="106">
        <f t="shared" si="1"/>
        <v>86</v>
      </c>
      <c r="CK1" s="106">
        <f t="shared" si="1"/>
        <v>87</v>
      </c>
      <c r="CL1" s="106">
        <f t="shared" si="1"/>
        <v>88</v>
      </c>
      <c r="CM1" s="106">
        <f t="shared" si="1"/>
        <v>89</v>
      </c>
      <c r="CN1" s="106">
        <f t="shared" si="1"/>
        <v>90</v>
      </c>
      <c r="CO1" s="106">
        <f t="shared" si="1"/>
        <v>91</v>
      </c>
      <c r="CP1" s="106">
        <f t="shared" si="1"/>
        <v>92</v>
      </c>
      <c r="CQ1" s="106">
        <f t="shared" si="1"/>
        <v>93</v>
      </c>
      <c r="CR1" s="106">
        <f t="shared" si="1"/>
        <v>94</v>
      </c>
      <c r="CS1" s="106">
        <f t="shared" si="1"/>
        <v>95</v>
      </c>
      <c r="CT1" s="106">
        <f t="shared" si="1"/>
        <v>96</v>
      </c>
    </row>
    <row r="2" spans="1:100" s="106" customFormat="1" x14ac:dyDescent="0.2">
      <c r="A2" s="119" t="s">
        <v>960</v>
      </c>
      <c r="B2" s="88" t="s">
        <v>1024</v>
      </c>
      <c r="C2" s="106">
        <f t="shared" ref="C2:AH2" ca="1" si="2">SUM(C5:C89)</f>
        <v>0</v>
      </c>
      <c r="D2" s="106">
        <f t="shared" ca="1" si="2"/>
        <v>0</v>
      </c>
      <c r="E2" s="106">
        <f t="shared" ca="1" si="2"/>
        <v>0</v>
      </c>
      <c r="F2" s="106">
        <f t="shared" ca="1" si="2"/>
        <v>0</v>
      </c>
      <c r="G2" s="106">
        <f t="shared" ca="1" si="2"/>
        <v>0</v>
      </c>
      <c r="H2" s="106">
        <f t="shared" ca="1" si="2"/>
        <v>0</v>
      </c>
      <c r="I2" s="106">
        <f t="shared" ca="1" si="2"/>
        <v>0</v>
      </c>
      <c r="J2" s="106">
        <f t="shared" ca="1" si="2"/>
        <v>0</v>
      </c>
      <c r="K2" s="106">
        <f t="shared" ca="1" si="2"/>
        <v>0</v>
      </c>
      <c r="L2" s="106">
        <f t="shared" ca="1" si="2"/>
        <v>0</v>
      </c>
      <c r="M2" s="106">
        <f t="shared" ca="1" si="2"/>
        <v>0</v>
      </c>
      <c r="N2" s="106">
        <f t="shared" ca="1" si="2"/>
        <v>0</v>
      </c>
      <c r="O2" s="106">
        <f t="shared" ca="1" si="2"/>
        <v>0</v>
      </c>
      <c r="P2" s="106">
        <f t="shared" ca="1" si="2"/>
        <v>0</v>
      </c>
      <c r="Q2" s="106">
        <f t="shared" ca="1" si="2"/>
        <v>0</v>
      </c>
      <c r="R2" s="106">
        <f t="shared" ca="1" si="2"/>
        <v>0</v>
      </c>
      <c r="S2" s="106">
        <f t="shared" ca="1" si="2"/>
        <v>0</v>
      </c>
      <c r="T2" s="106">
        <f t="shared" ca="1" si="2"/>
        <v>0</v>
      </c>
      <c r="U2" s="106">
        <f t="shared" ca="1" si="2"/>
        <v>0</v>
      </c>
      <c r="V2" s="106">
        <f t="shared" ca="1" si="2"/>
        <v>0</v>
      </c>
      <c r="W2" s="106">
        <f t="shared" ca="1" si="2"/>
        <v>0</v>
      </c>
      <c r="X2" s="106">
        <f t="shared" ca="1" si="2"/>
        <v>0</v>
      </c>
      <c r="Y2" s="106">
        <f t="shared" ca="1" si="2"/>
        <v>0</v>
      </c>
      <c r="Z2" s="106">
        <f t="shared" ca="1" si="2"/>
        <v>0</v>
      </c>
      <c r="AA2" s="106">
        <f t="shared" ca="1" si="2"/>
        <v>0</v>
      </c>
      <c r="AB2" s="106">
        <f t="shared" ca="1" si="2"/>
        <v>0</v>
      </c>
      <c r="AC2" s="106">
        <f t="shared" ca="1" si="2"/>
        <v>0</v>
      </c>
      <c r="AD2" s="106">
        <f t="shared" ca="1" si="2"/>
        <v>0</v>
      </c>
      <c r="AE2" s="106">
        <f t="shared" ca="1" si="2"/>
        <v>0</v>
      </c>
      <c r="AF2" s="106">
        <f t="shared" ca="1" si="2"/>
        <v>0</v>
      </c>
      <c r="AG2" s="106">
        <f t="shared" ca="1" si="2"/>
        <v>0</v>
      </c>
      <c r="AH2" s="106">
        <f t="shared" ca="1" si="2"/>
        <v>0</v>
      </c>
      <c r="AI2" s="106">
        <f t="shared" ref="AI2:BN2" ca="1" si="3">SUM(AI5:AI89)</f>
        <v>0</v>
      </c>
      <c r="AJ2" s="106">
        <f t="shared" ca="1" si="3"/>
        <v>0</v>
      </c>
      <c r="AK2" s="106">
        <f t="shared" ca="1" si="3"/>
        <v>0</v>
      </c>
      <c r="AL2" s="106">
        <f t="shared" ca="1" si="3"/>
        <v>0</v>
      </c>
      <c r="AM2" s="106">
        <f t="shared" ca="1" si="3"/>
        <v>0</v>
      </c>
      <c r="AN2" s="106">
        <f t="shared" ca="1" si="3"/>
        <v>0</v>
      </c>
      <c r="AO2" s="106">
        <f t="shared" ca="1" si="3"/>
        <v>0</v>
      </c>
      <c r="AP2" s="106">
        <f t="shared" ca="1" si="3"/>
        <v>0</v>
      </c>
      <c r="AQ2" s="106">
        <f t="shared" ca="1" si="3"/>
        <v>0</v>
      </c>
      <c r="AR2" s="106">
        <f t="shared" ca="1" si="3"/>
        <v>0</v>
      </c>
      <c r="AS2" s="106">
        <f t="shared" ca="1" si="3"/>
        <v>0</v>
      </c>
      <c r="AT2" s="106">
        <f t="shared" ca="1" si="3"/>
        <v>0</v>
      </c>
      <c r="AU2" s="106">
        <f t="shared" ca="1" si="3"/>
        <v>0</v>
      </c>
      <c r="AV2" s="106">
        <f t="shared" ca="1" si="3"/>
        <v>0</v>
      </c>
      <c r="AW2" s="106">
        <f t="shared" ca="1" si="3"/>
        <v>0</v>
      </c>
      <c r="AX2" s="106">
        <f t="shared" ca="1" si="3"/>
        <v>0</v>
      </c>
      <c r="AY2" s="106">
        <f t="shared" ca="1" si="3"/>
        <v>0</v>
      </c>
      <c r="AZ2" s="106">
        <f t="shared" ca="1" si="3"/>
        <v>0</v>
      </c>
      <c r="BA2" s="106">
        <f t="shared" ca="1" si="3"/>
        <v>0</v>
      </c>
      <c r="BB2" s="106">
        <f t="shared" ca="1" si="3"/>
        <v>0</v>
      </c>
      <c r="BC2" s="106">
        <f t="shared" ca="1" si="3"/>
        <v>0</v>
      </c>
      <c r="BD2" s="106">
        <f t="shared" ca="1" si="3"/>
        <v>0</v>
      </c>
      <c r="BE2" s="106">
        <f t="shared" ca="1" si="3"/>
        <v>0</v>
      </c>
      <c r="BF2" s="106">
        <f t="shared" ca="1" si="3"/>
        <v>0</v>
      </c>
      <c r="BG2" s="106">
        <f t="shared" ca="1" si="3"/>
        <v>0</v>
      </c>
      <c r="BH2" s="106">
        <f t="shared" ca="1" si="3"/>
        <v>0</v>
      </c>
      <c r="BI2" s="106">
        <f t="shared" ca="1" si="3"/>
        <v>0</v>
      </c>
      <c r="BJ2" s="106">
        <f t="shared" ca="1" si="3"/>
        <v>0</v>
      </c>
      <c r="BK2" s="106">
        <f t="shared" ca="1" si="3"/>
        <v>0</v>
      </c>
      <c r="BL2" s="106">
        <f t="shared" ca="1" si="3"/>
        <v>0</v>
      </c>
      <c r="BM2" s="106">
        <f t="shared" ca="1" si="3"/>
        <v>0</v>
      </c>
      <c r="BN2" s="106">
        <f t="shared" ca="1" si="3"/>
        <v>0</v>
      </c>
      <c r="BO2" s="106">
        <f t="shared" ref="BO2:CT2" ca="1" si="4">SUM(BO5:BO89)</f>
        <v>0</v>
      </c>
      <c r="BP2" s="106">
        <f t="shared" ca="1" si="4"/>
        <v>0</v>
      </c>
      <c r="BQ2" s="106">
        <f t="shared" ca="1" si="4"/>
        <v>0</v>
      </c>
      <c r="BR2" s="106">
        <f t="shared" ca="1" si="4"/>
        <v>0</v>
      </c>
      <c r="BS2" s="106">
        <f t="shared" ca="1" si="4"/>
        <v>0</v>
      </c>
      <c r="BT2" s="106">
        <f t="shared" ca="1" si="4"/>
        <v>0</v>
      </c>
      <c r="BU2" s="106">
        <f t="shared" ca="1" si="4"/>
        <v>0</v>
      </c>
      <c r="BV2" s="106">
        <f t="shared" ca="1" si="4"/>
        <v>0</v>
      </c>
      <c r="BW2" s="106">
        <f t="shared" ca="1" si="4"/>
        <v>0</v>
      </c>
      <c r="BX2" s="106">
        <f t="shared" ca="1" si="4"/>
        <v>0</v>
      </c>
      <c r="BY2" s="106">
        <f t="shared" ca="1" si="4"/>
        <v>0</v>
      </c>
      <c r="BZ2" s="106">
        <f t="shared" ca="1" si="4"/>
        <v>0</v>
      </c>
      <c r="CA2" s="106">
        <f t="shared" ca="1" si="4"/>
        <v>0</v>
      </c>
      <c r="CB2" s="106">
        <f t="shared" ca="1" si="4"/>
        <v>0</v>
      </c>
      <c r="CC2" s="106">
        <f t="shared" ca="1" si="4"/>
        <v>0</v>
      </c>
      <c r="CD2" s="106">
        <f t="shared" ca="1" si="4"/>
        <v>0</v>
      </c>
      <c r="CE2" s="106">
        <f t="shared" ca="1" si="4"/>
        <v>0</v>
      </c>
      <c r="CF2" s="106">
        <f t="shared" ca="1" si="4"/>
        <v>0</v>
      </c>
      <c r="CG2" s="106">
        <f t="shared" ca="1" si="4"/>
        <v>0</v>
      </c>
      <c r="CH2" s="106">
        <f t="shared" ca="1" si="4"/>
        <v>0</v>
      </c>
      <c r="CI2" s="106">
        <f t="shared" ca="1" si="4"/>
        <v>0</v>
      </c>
      <c r="CJ2" s="106">
        <f t="shared" ca="1" si="4"/>
        <v>0</v>
      </c>
      <c r="CK2" s="106">
        <f t="shared" ca="1" si="4"/>
        <v>0</v>
      </c>
      <c r="CL2" s="106">
        <f t="shared" ca="1" si="4"/>
        <v>0</v>
      </c>
      <c r="CM2" s="106">
        <f t="shared" ca="1" si="4"/>
        <v>0</v>
      </c>
      <c r="CN2" s="106">
        <f t="shared" ca="1" si="4"/>
        <v>0</v>
      </c>
      <c r="CO2" s="106">
        <f t="shared" ca="1" si="4"/>
        <v>0</v>
      </c>
      <c r="CP2" s="106">
        <f t="shared" ca="1" si="4"/>
        <v>0</v>
      </c>
      <c r="CQ2" s="106">
        <f t="shared" ca="1" si="4"/>
        <v>0</v>
      </c>
      <c r="CR2" s="106">
        <f t="shared" ca="1" si="4"/>
        <v>0</v>
      </c>
      <c r="CS2" s="106">
        <f t="shared" ca="1" si="4"/>
        <v>0</v>
      </c>
      <c r="CT2" s="106">
        <f t="shared" ca="1" si="4"/>
        <v>0</v>
      </c>
    </row>
    <row r="3" spans="1:100" s="106" customFormat="1" x14ac:dyDescent="0.2">
      <c r="A3" s="88" t="s">
        <v>897</v>
      </c>
      <c r="B3" s="88"/>
      <c r="CU3" s="106" t="s">
        <v>960</v>
      </c>
    </row>
    <row r="4" spans="1:100" ht="387" x14ac:dyDescent="0.2">
      <c r="B4" s="8" t="s">
        <v>898</v>
      </c>
      <c r="C4" s="180" t="str">
        <f ca="1">OFFSET('For CSV - 2019 VentSpcFuncData'!$B$5,'For CSV - ValidVentSpcFuncEnums'!C1,0)</f>
        <v>Assembly - Auditorium seating area</v>
      </c>
      <c r="D4" s="180" t="str">
        <f ca="1">OFFSET('For CSV - 2019 VentSpcFuncData'!$B$5,'For CSV - ValidVentSpcFuncEnums'!D1,0)</f>
        <v>Assembly - Courtrooms</v>
      </c>
      <c r="E4" s="180" t="str">
        <f ca="1">OFFSET('For CSV - 2019 VentSpcFuncData'!$B$5,'For CSV - ValidVentSpcFuncEnums'!E1,0)</f>
        <v>Assembly - Legislative chambers</v>
      </c>
      <c r="F4" s="180" t="str">
        <f ca="1">OFFSET('For CSV - 2019 VentSpcFuncData'!$B$5,'For CSV - ValidVentSpcFuncEnums'!F1,0)</f>
        <v>Assembly - Libraries (reading rooms and stack areas)</v>
      </c>
      <c r="G4" s="180" t="str">
        <f ca="1">OFFSET('For CSV - 2019 VentSpcFuncData'!$B$5,'For CSV - ValidVentSpcFuncEnums'!G1,0)</f>
        <v>Assembly - Lobbies</v>
      </c>
      <c r="H4" s="180" t="str">
        <f ca="1">OFFSET('For CSV - 2019 VentSpcFuncData'!$B$5,'For CSV - ValidVentSpcFuncEnums'!H1,0)</f>
        <v>Assembly - Museums (childrens)</v>
      </c>
      <c r="I4" s="180" t="str">
        <f ca="1">OFFSET('For CSV - 2019 VentSpcFuncData'!$B$5,'For CSV - ValidVentSpcFuncEnums'!I1,0)</f>
        <v>Assembly - Museums/galleries</v>
      </c>
      <c r="J4" s="180" t="str">
        <f ca="1">OFFSET('For CSV - 2019 VentSpcFuncData'!$B$5,'For CSV - ValidVentSpcFuncEnums'!J1,0)</f>
        <v>Assembly - Places of religious worship</v>
      </c>
      <c r="K4" s="180" t="str">
        <f ca="1">OFFSET('For CSV - 2019 VentSpcFuncData'!$B$5,'For CSV - ValidVentSpcFuncEnums'!K1,0)</f>
        <v>Education - Art classroom</v>
      </c>
      <c r="L4" s="180" t="str">
        <f ca="1">OFFSET('For CSV - 2019 VentSpcFuncData'!$B$5,'For CSV - ValidVentSpcFuncEnums'!L1,0)</f>
        <v>Education - Classrooms (ages 9-18)</v>
      </c>
      <c r="M4" s="180" t="str">
        <f ca="1">OFFSET('For CSV - 2019 VentSpcFuncData'!$B$5,'For CSV - ValidVentSpcFuncEnums'!M1,0)</f>
        <v>Education - Classrooms (ages 5-8)</v>
      </c>
      <c r="N4" s="180" t="str">
        <f ca="1">OFFSET('For CSV - 2019 VentSpcFuncData'!$B$5,'For CSV - ValidVentSpcFuncEnums'!N1,0)</f>
        <v>Education - Computer lab</v>
      </c>
      <c r="O4" s="180" t="str">
        <f ca="1">OFFSET('For CSV - 2019 VentSpcFuncData'!$B$5,'For CSV - ValidVentSpcFuncEnums'!O1,0)</f>
        <v>Education - Daycare (through age 4)</v>
      </c>
      <c r="P4" s="180" t="str">
        <f ca="1">OFFSET('For CSV - 2019 VentSpcFuncData'!$B$5,'For CSV - ValidVentSpcFuncEnums'!P1,0)</f>
        <v>Education - Daycare sickroom</v>
      </c>
      <c r="Q4" s="180" t="str">
        <f ca="1">OFFSET('For CSV - 2019 VentSpcFuncData'!$B$5,'For CSV - ValidVentSpcFuncEnums'!Q1,0)</f>
        <v>Education - Lecture hall (fixed seats)</v>
      </c>
      <c r="R4" s="180" t="str">
        <f ca="1">OFFSET('For CSV - 2019 VentSpcFuncData'!$B$5,'For CSV - ValidVentSpcFuncEnums'!R1,0)</f>
        <v>Education - Lecture/postsecondary classroom</v>
      </c>
      <c r="S4" s="180" t="str">
        <f ca="1">OFFSET('For CSV - 2019 VentSpcFuncData'!$B$5,'For CSV - ValidVentSpcFuncEnums'!S1,0)</f>
        <v>Education - Media center</v>
      </c>
      <c r="T4" s="180" t="str">
        <f ca="1">OFFSET('For CSV - 2019 VentSpcFuncData'!$B$5,'For CSV - ValidVentSpcFuncEnums'!T1,0)</f>
        <v>Education - Metal shop</v>
      </c>
      <c r="U4" s="180" t="str">
        <f ca="1">OFFSET('For CSV - 2019 VentSpcFuncData'!$B$5,'For CSV - ValidVentSpcFuncEnums'!U1,0)</f>
        <v>Education - Multiuse assembly</v>
      </c>
      <c r="V4" s="180" t="str">
        <f ca="1">OFFSET('For CSV - 2019 VentSpcFuncData'!$B$5,'For CSV - ValidVentSpcFuncEnums'!V1,0)</f>
        <v>Education - Music/theater/dance</v>
      </c>
      <c r="W4" s="180" t="str">
        <f ca="1">OFFSET('For CSV - 2019 VentSpcFuncData'!$B$5,'For CSV - ValidVentSpcFuncEnums'!W1,0)</f>
        <v>Education - Science laboratories</v>
      </c>
      <c r="X4" s="180" t="str">
        <f ca="1">OFFSET('For CSV - 2019 VentSpcFuncData'!$B$5,'For CSV - ValidVentSpcFuncEnums'!X1,0)</f>
        <v>Education - University/college laboratories</v>
      </c>
      <c r="Y4" s="180" t="str">
        <f ca="1">OFFSET('For CSV - 2019 VentSpcFuncData'!$B$5,'For CSV - ValidVentSpcFuncEnums'!Y1,0)</f>
        <v>Education - Wood shop</v>
      </c>
      <c r="Z4" s="180" t="str">
        <f ca="1">OFFSET('For CSV - 2019 VentSpcFuncData'!$B$5,'For CSV - ValidVentSpcFuncEnums'!Z1,0)</f>
        <v>Exhaust - All other locker rooms</v>
      </c>
      <c r="AA4" s="180" t="str">
        <f ca="1">OFFSET('For CSV - 2019 VentSpcFuncData'!$B$5,'For CSV - ValidVentSpcFuncEnums'!AA1,0)</f>
        <v>Exhaust - Arenas</v>
      </c>
      <c r="AB4" s="180" t="str">
        <f ca="1">OFFSET('For CSV - 2019 VentSpcFuncData'!$B$5,'For CSV - ValidVentSpcFuncEnums'!AB1,0)</f>
        <v>Exhaust - Auto repair rooms</v>
      </c>
      <c r="AC4" s="180" t="str">
        <f ca="1">OFFSET('For CSV - 2019 VentSpcFuncData'!$B$5,'For CSV - ValidVentSpcFuncEnums'!AC1,0)</f>
        <v>Exhaust - Cells with toilet</v>
      </c>
      <c r="AD4" s="180" t="str">
        <f ca="1">OFFSET('For CSV - 2019 VentSpcFuncData'!$B$5,'For CSV - ValidVentSpcFuncEnums'!AD1,0)</f>
        <v>Exhaust - Copy, printing rooms</v>
      </c>
      <c r="AE4" s="180" t="str">
        <f ca="1">OFFSET('For CSV - 2019 VentSpcFuncData'!$B$5,'For CSV - ValidVentSpcFuncEnums'!AE1,0)</f>
        <v>Exhaust - Darkrooms</v>
      </c>
      <c r="AF4" s="180" t="str">
        <f ca="1">OFFSET('For CSV - 2019 VentSpcFuncData'!$B$5,'For CSV - ValidVentSpcFuncEnums'!AF1,0)</f>
        <v>Exhaust - Janitor closets, trash rooms, recycling</v>
      </c>
      <c r="AG4" s="180" t="str">
        <f ca="1">OFFSET('For CSV - 2019 VentSpcFuncData'!$B$5,'For CSV - ValidVentSpcFuncEnums'!AG1,0)</f>
        <v>Exhaust - Kitchenettes</v>
      </c>
      <c r="AH4" s="180" t="str">
        <f ca="1">OFFSET('For CSV - 2019 VentSpcFuncData'!$B$5,'For CSV - ValidVentSpcFuncEnums'!AH1,0)</f>
        <v>Exhaust - Locker rooms for athletic or industrial facilities</v>
      </c>
      <c r="AI4" s="180" t="str">
        <f ca="1">OFFSET('For CSV - 2019 VentSpcFuncData'!$B$5,'For CSV - ValidVentSpcFuncEnums'!AI1,0)</f>
        <v>Exhaust - Paint spray booths</v>
      </c>
      <c r="AJ4" s="180" t="str">
        <f ca="1">OFFSET('For CSV - 2019 VentSpcFuncData'!$B$5,'For CSV - ValidVentSpcFuncEnums'!AJ1,0)</f>
        <v>Exhaust - Parking garages</v>
      </c>
      <c r="AK4" s="180" t="str">
        <f ca="1">OFFSET('For CSV - 2019 VentSpcFuncData'!$B$5,'For CSV - ValidVentSpcFuncEnums'!AK1,0)</f>
        <v>Exhaust - Refrigerating machinery rooms</v>
      </c>
      <c r="AL4" s="180" t="str">
        <f ca="1">OFFSET('For CSV - 2019 VentSpcFuncData'!$B$5,'For CSV - ValidVentSpcFuncEnums'!AL1,0)</f>
        <v>Exhaust - Shower rooms</v>
      </c>
      <c r="AM4" s="180" t="str">
        <f ca="1">OFFSET('For CSV - 2019 VentSpcFuncData'!$B$5,'For CSV - ValidVentSpcFuncEnums'!AM1,0)</f>
        <v>Exhaust - Soiled laundry storage rooms</v>
      </c>
      <c r="AN4" s="180" t="str">
        <f ca="1">OFFSET('For CSV - 2019 VentSpcFuncData'!$B$5,'For CSV - ValidVentSpcFuncEnums'!AN1,0)</f>
        <v>Exhaust - Storage rooms, chemical</v>
      </c>
      <c r="AO4" s="180" t="str">
        <f ca="1">OFFSET('For CSV - 2019 VentSpcFuncData'!$B$5,'For CSV - ValidVentSpcFuncEnums'!AO1,0)</f>
        <v>Exhaust - Toilets, private</v>
      </c>
      <c r="AP4" s="180" t="str">
        <f ca="1">OFFSET('For CSV - 2019 VentSpcFuncData'!$B$5,'For CSV - ValidVentSpcFuncEnums'!AP1,0)</f>
        <v>Exhaust - Toilets, public</v>
      </c>
      <c r="AQ4" s="180" t="str">
        <f ca="1">OFFSET('For CSV - 2019 VentSpcFuncData'!$B$5,'For CSV - ValidVentSpcFuncEnums'!AQ1,0)</f>
        <v>Exhaust - Woodwork shop/classrooms</v>
      </c>
      <c r="AR4" s="180" t="str">
        <f ca="1">OFFSET('For CSV - 2019 VentSpcFuncData'!$B$5,'For CSV - ValidVentSpcFuncEnums'!AR1,0)</f>
        <v>Food Service - Bars, cocktail lounges</v>
      </c>
      <c r="AS4" s="180" t="str">
        <f ca="1">OFFSET('For CSV - 2019 VentSpcFuncData'!$B$5,'For CSV - ValidVentSpcFuncEnums'!AS1,0)</f>
        <v>Food Service - Cafeteria/fast-food dining</v>
      </c>
      <c r="AT4" s="180" t="str">
        <f ca="1">OFFSET('For CSV - 2019 VentSpcFuncData'!$B$5,'For CSV - ValidVentSpcFuncEnums'!AT1,0)</f>
        <v>Food Service - Kitchen (cooking)</v>
      </c>
      <c r="AU4" s="180" t="str">
        <f ca="1">OFFSET('For CSV - 2019 VentSpcFuncData'!$B$5,'For CSV - ValidVentSpcFuncEnums'!AU1,0)</f>
        <v>Food Service - Restaurant dining rooms</v>
      </c>
      <c r="AV4" s="180" t="str">
        <f ca="1">OFFSET('For CSV - 2019 VentSpcFuncData'!$B$5,'For CSV - ValidVentSpcFuncEnums'!AV1,0)</f>
        <v>General - Break rooms</v>
      </c>
      <c r="AW4" s="180" t="str">
        <f ca="1">OFFSET('For CSV - 2019 VentSpcFuncData'!$B$5,'For CSV - ValidVentSpcFuncEnums'!AW1,0)</f>
        <v>General - Coffee Stations</v>
      </c>
      <c r="AX4" s="180" t="str">
        <f ca="1">OFFSET('For CSV - 2019 VentSpcFuncData'!$B$5,'For CSV - ValidVentSpcFuncEnums'!AX1,0)</f>
        <v>General - Conference/meeting</v>
      </c>
      <c r="AY4" s="180" t="str">
        <f ca="1">OFFSET('For CSV - 2019 VentSpcFuncData'!$B$5,'For CSV - ValidVentSpcFuncEnums'!AY1,0)</f>
        <v>General - Corridors</v>
      </c>
      <c r="AZ4" s="180" t="str">
        <f ca="1">OFFSET('For CSV - 2019 VentSpcFuncData'!$B$5,'For CSV - ValidVentSpcFuncEnums'!AZ1,0)</f>
        <v>General - Occupiable storage rooms for liquids or gels</v>
      </c>
      <c r="BA4" s="180" t="str">
        <f ca="1">OFFSET('For CSV - 2019 VentSpcFuncData'!$B$5,'For CSV - ValidVentSpcFuncEnums'!BA1,0)</f>
        <v>General - Unoccupied</v>
      </c>
      <c r="BB4" s="180" t="str">
        <f ca="1">OFFSET('For CSV - 2019 VentSpcFuncData'!$B$5,'For CSV - ValidVentSpcFuncEnums'!BB1,0)</f>
        <v>Lodging - Barracks sleeping areas</v>
      </c>
      <c r="BC4" s="180" t="str">
        <f ca="1">OFFSET('For CSV - 2019 VentSpcFuncData'!$B$5,'For CSV - ValidVentSpcFuncEnums'!BC1,0)</f>
        <v>Lodging - Bedroom/living room</v>
      </c>
      <c r="BD4" s="180" t="str">
        <f ca="1">OFFSET('For CSV - 2019 VentSpcFuncData'!$B$5,'For CSV - ValidVentSpcFuncEnums'!BD1,0)</f>
        <v>Lodging - Laundry rooms within dwelling units</v>
      </c>
      <c r="BE4" s="180" t="str">
        <f ca="1">OFFSET('For CSV - 2019 VentSpcFuncData'!$B$5,'For CSV - ValidVentSpcFuncEnums'!BE1,0)</f>
        <v>Lodging - Laundry rooms, central</v>
      </c>
      <c r="BF4" s="180" t="str">
        <f ca="1">OFFSET('For CSV - 2019 VentSpcFuncData'!$B$5,'For CSV - ValidVentSpcFuncEnums'!BF1,0)</f>
        <v>Lodging - Lobbies/pre-function</v>
      </c>
      <c r="BG4" s="180" t="str">
        <f ca="1">OFFSET('For CSV - 2019 VentSpcFuncData'!$B$5,'For CSV - ValidVentSpcFuncEnums'!BG1,0)</f>
        <v>Lodging - Multipurpose assembly</v>
      </c>
      <c r="BH4" s="180" t="str">
        <f ca="1">OFFSET('For CSV - 2019 VentSpcFuncData'!$B$5,'For CSV - ValidVentSpcFuncEnums'!BH1,0)</f>
        <v>Misc - All others</v>
      </c>
      <c r="BI4" s="180" t="str">
        <f ca="1">OFFSET('For CSV - 2019 VentSpcFuncData'!$B$5,'For CSV - ValidVentSpcFuncEnums'!BI1,0)</f>
        <v>Misc - Bank vaults/safe deposit</v>
      </c>
      <c r="BJ4" s="180" t="str">
        <f ca="1">OFFSET('For CSV - 2019 VentSpcFuncData'!$B$5,'For CSV - ValidVentSpcFuncEnums'!BJ1,0)</f>
        <v>Misc - Banks or bank lobbies</v>
      </c>
      <c r="BK4" s="180" t="str">
        <f ca="1">OFFSET('For CSV - 2019 VentSpcFuncData'!$B$5,'For CSV - ValidVentSpcFuncEnums'!BK1,0)</f>
        <v>Misc - Computer (not printing)</v>
      </c>
      <c r="BL4" s="180" t="str">
        <f ca="1">OFFSET('For CSV - 2019 VentSpcFuncData'!$B$5,'For CSV - ValidVentSpcFuncEnums'!BL1,0)</f>
        <v>Misc - Freezer and refrigerated spaces (&lt;50F)</v>
      </c>
      <c r="BM4" s="180" t="str">
        <f ca="1">OFFSET('For CSV - 2019 VentSpcFuncData'!$B$5,'For CSV - ValidVentSpcFuncEnums'!BM1,0)</f>
        <v>Misc - General manufacturing (excludes heavy industrial and process using chemicals)</v>
      </c>
      <c r="BN4" s="180" t="str">
        <f ca="1">OFFSET('For CSV - 2019 VentSpcFuncData'!$B$5,'For CSV - ValidVentSpcFuncEnums'!BN1,0)</f>
        <v>Misc - Pharmacy (preparation area)</v>
      </c>
      <c r="BO4" s="180" t="str">
        <f ca="1">OFFSET('For CSV - 2019 VentSpcFuncData'!$B$5,'For CSV - ValidVentSpcFuncEnums'!BO1,0)</f>
        <v>Misc - Photo studios</v>
      </c>
      <c r="BP4" s="180" t="str">
        <f ca="1">OFFSET('For CSV - 2019 VentSpcFuncData'!$B$5,'For CSV - ValidVentSpcFuncEnums'!BP1,0)</f>
        <v>Misc - Shipping/receiving</v>
      </c>
      <c r="BQ4" s="180" t="str">
        <f ca="1">OFFSET('For CSV - 2019 VentSpcFuncData'!$B$5,'For CSV - ValidVentSpcFuncEnums'!BQ1,0)</f>
        <v>Misc - Sorting, packing, light assembly</v>
      </c>
      <c r="BR4" s="180" t="str">
        <f ca="1">OFFSET('For CSV - 2019 VentSpcFuncData'!$B$5,'For CSV - ValidVentSpcFuncEnums'!BR1,0)</f>
        <v>Misc - Telephone closets</v>
      </c>
      <c r="BS4" s="180" t="str">
        <f ca="1">OFFSET('For CSV - 2019 VentSpcFuncData'!$B$5,'For CSV - ValidVentSpcFuncEnums'!BS1,0)</f>
        <v>Misc - Transportation waiting</v>
      </c>
      <c r="BT4" s="180" t="str">
        <f ca="1">OFFSET('For CSV - 2019 VentSpcFuncData'!$B$5,'For CSV - ValidVentSpcFuncEnums'!BT1,0)</f>
        <v>Misc - Warehouses</v>
      </c>
      <c r="BU4" s="180" t="str">
        <f ca="1">OFFSET('For CSV - 2019 VentSpcFuncData'!$B$5,'For CSV - ValidVentSpcFuncEnums'!BU1,0)</f>
        <v>Office - Breakrooms</v>
      </c>
      <c r="BV4" s="180" t="str">
        <f ca="1">OFFSET('For CSV - 2019 VentSpcFuncData'!$B$5,'For CSV - ValidVentSpcFuncEnums'!BV1,0)</f>
        <v>Office - Main entry lobbies</v>
      </c>
      <c r="BW4" s="180" t="str">
        <f ca="1">OFFSET('For CSV - 2019 VentSpcFuncData'!$B$5,'For CSV - ValidVentSpcFuncEnums'!BW1,0)</f>
        <v>Office - Occupiable storage rooms for dry materials</v>
      </c>
      <c r="BX4" s="180" t="str">
        <f ca="1">OFFSET('For CSV - 2019 VentSpcFuncData'!$B$5,'For CSV - ValidVentSpcFuncEnums'!BX1,0)</f>
        <v>Office - Office space</v>
      </c>
      <c r="BY4" s="180" t="str">
        <f ca="1">OFFSET('For CSV - 2019 VentSpcFuncData'!$B$5,'For CSV - ValidVentSpcFuncEnums'!BY1,0)</f>
        <v>Office - Reception areas</v>
      </c>
      <c r="BZ4" s="180" t="str">
        <f ca="1">OFFSET('For CSV - 2019 VentSpcFuncData'!$B$5,'For CSV - ValidVentSpcFuncEnums'!BZ1,0)</f>
        <v>Office - Telephone/data entry</v>
      </c>
      <c r="CA4" s="180" t="str">
        <f ca="1">OFFSET('For CSV - 2019 VentSpcFuncData'!$B$5,'For CSV - ValidVentSpcFuncEnums'!CA1,0)</f>
        <v>Residential - Common corridors</v>
      </c>
      <c r="CB4" s="180" t="str">
        <f ca="1">OFFSET('For CSV - 2019 VentSpcFuncData'!$B$5,'For CSV - ValidVentSpcFuncEnums'!CB1,0)</f>
        <v>Retail - Barbershop</v>
      </c>
      <c r="CC4" s="180" t="str">
        <f ca="1">OFFSET('For CSV - 2019 VentSpcFuncData'!$B$5,'For CSV - ValidVentSpcFuncEnums'!CC1,0)</f>
        <v>Retail - Beauty and nail salons</v>
      </c>
      <c r="CD4" s="180" t="str">
        <f ca="1">OFFSET('For CSV - 2019 VentSpcFuncData'!$B$5,'For CSV - ValidVentSpcFuncEnums'!CD1,0)</f>
        <v>Retail - Coin-operated laundries</v>
      </c>
      <c r="CE4" s="180" t="str">
        <f ca="1">OFFSET('For CSV - 2019 VentSpcFuncData'!$B$5,'For CSV - ValidVentSpcFuncEnums'!CE1,0)</f>
        <v>Retail - Mall common areas</v>
      </c>
      <c r="CF4" s="180" t="str">
        <f ca="1">OFFSET('For CSV - 2019 VentSpcFuncData'!$B$5,'For CSV - ValidVentSpcFuncEnums'!CF1,0)</f>
        <v>Retail - Pet shops (animal areas)</v>
      </c>
      <c r="CG4" s="180" t="str">
        <f ca="1">OFFSET('For CSV - 2019 VentSpcFuncData'!$B$5,'For CSV - ValidVentSpcFuncEnums'!CG1,0)</f>
        <v>Retail - Sales</v>
      </c>
      <c r="CH4" s="180" t="str">
        <f ca="1">OFFSET('For CSV - 2019 VentSpcFuncData'!$B$5,'For CSV - ValidVentSpcFuncEnums'!CH1,0)</f>
        <v>Retail - Supermarket</v>
      </c>
      <c r="CI4" s="180" t="str">
        <f ca="1">OFFSET('For CSV - 2019 VentSpcFuncData'!$B$5,'For CSV - ValidVentSpcFuncEnums'!CI1,0)</f>
        <v>Sports/Entertainment - Bowling alley (seating)</v>
      </c>
      <c r="CJ4" s="180" t="str">
        <f ca="1">OFFSET('For CSV - 2019 VentSpcFuncData'!$B$5,'For CSV - ValidVentSpcFuncEnums'!CJ1,0)</f>
        <v>Sports/Entertainment - Disco/dance floors</v>
      </c>
      <c r="CK4" s="180" t="str">
        <f ca="1">OFFSET('For CSV - 2019 VentSpcFuncData'!$B$5,'For CSV - ValidVentSpcFuncEnums'!CK1,0)</f>
        <v>Sports/Entertainment - Gambling casinos</v>
      </c>
      <c r="CL4" s="180" t="str">
        <f ca="1">OFFSET('For CSV - 2019 VentSpcFuncData'!$B$5,'For CSV - ValidVentSpcFuncEnums'!CL1,0)</f>
        <v>Sports/Entertainment - Game arcades</v>
      </c>
      <c r="CM4" s="180" t="str">
        <f ca="1">OFFSET('For CSV - 2019 VentSpcFuncData'!$B$5,'For CSV - ValidVentSpcFuncEnums'!CM1,0)</f>
        <v>Sports/Entertainment - Gym, sports arena (play area)</v>
      </c>
      <c r="CN4" s="180" t="str">
        <f ca="1">OFFSET('For CSV - 2019 VentSpcFuncData'!$B$5,'For CSV - ValidVentSpcFuncEnums'!CN1,0)</f>
        <v>Sports/Entertainment - Health club/aerobics room</v>
      </c>
      <c r="CO4" s="180" t="str">
        <f ca="1">OFFSET('For CSV - 2019 VentSpcFuncData'!$B$5,'For CSV - ValidVentSpcFuncEnums'!CO1,0)</f>
        <v>Sports/Entertainment - Health club/weight rooms</v>
      </c>
      <c r="CP4" s="180" t="str">
        <f ca="1">OFFSET('For CSV - 2019 VentSpcFuncData'!$B$5,'For CSV - ValidVentSpcFuncEnums'!CP1,0)</f>
        <v>Sports/Entertainment - Spectator areas</v>
      </c>
      <c r="CQ4" s="180" t="str">
        <f ca="1">OFFSET('For CSV - 2019 VentSpcFuncData'!$B$5,'For CSV - ValidVentSpcFuncEnums'!CQ1,0)</f>
        <v>Sports/Entertainment - Stages, studios</v>
      </c>
      <c r="CR4" s="180" t="str">
        <f ca="1">OFFSET('For CSV - 2019 VentSpcFuncData'!$B$5,'For CSV - ValidVentSpcFuncEnums'!CR1,0)</f>
        <v>Sports/Entertainment - Swimming (deck)</v>
      </c>
      <c r="CS4" s="180" t="str">
        <f ca="1">OFFSET('For CSV - 2019 VentSpcFuncData'!$B$5,'For CSV - ValidVentSpcFuncEnums'!CS1,0)</f>
        <v>Sports/Entertainment - Swimming (pool)</v>
      </c>
      <c r="CT4" s="180" t="str">
        <f ca="1">OFFSET('For CSV - 2019 VentSpcFuncData'!$B$5,'For CSV - ValidVentSpcFuncEnums'!CT1,0)</f>
        <v>NA</v>
      </c>
      <c r="CU4" s="106" t="s">
        <v>960</v>
      </c>
      <c r="CV4" s="181" t="s">
        <v>1025</v>
      </c>
    </row>
    <row r="5" spans="1:100" x14ac:dyDescent="0.2">
      <c r="B5" t="str">
        <f>'For CSV - 2019 SpcFuncData'!B5</f>
        <v>Audience Seating Area</v>
      </c>
      <c r="C5" s="127">
        <f ca="1">IF(IFERROR(MATCH(_xlfn.CONCAT($B5,",",C$4),'SpcFunc and VentSpcFunc combos'!$Q$8:$Q$335,0),0)&gt;0,1,0)</f>
        <v>0</v>
      </c>
      <c r="D5" s="127">
        <f ca="1">IF(IFERROR(MATCH(_xlfn.CONCAT($B5,",",D$4),'SpcFunc and VentSpcFunc combos'!$Q$8:$Q$335,0),0)&gt;0,1,0)</f>
        <v>0</v>
      </c>
      <c r="E5" s="127">
        <f ca="1">IF(IFERROR(MATCH(_xlfn.CONCAT($B5,",",E$4),'SpcFunc and VentSpcFunc combos'!$Q$8:$Q$335,0),0)&gt;0,1,0)</f>
        <v>0</v>
      </c>
      <c r="F5" s="127">
        <f ca="1">IF(IFERROR(MATCH(_xlfn.CONCAT($B5,",",F$4),'SpcFunc and VentSpcFunc combos'!$Q$8:$Q$335,0),0)&gt;0,1,0)</f>
        <v>0</v>
      </c>
      <c r="G5" s="127">
        <f ca="1">IF(IFERROR(MATCH(_xlfn.CONCAT($B5,",",G$4),'SpcFunc and VentSpcFunc combos'!$Q$8:$Q$335,0),0)&gt;0,1,0)</f>
        <v>0</v>
      </c>
      <c r="H5" s="127">
        <f ca="1">IF(IFERROR(MATCH(_xlfn.CONCAT($B5,",",H$4),'SpcFunc and VentSpcFunc combos'!$Q$8:$Q$335,0),0)&gt;0,1,0)</f>
        <v>0</v>
      </c>
      <c r="I5" s="127">
        <f ca="1">IF(IFERROR(MATCH(_xlfn.CONCAT($B5,",",I$4),'SpcFunc and VentSpcFunc combos'!$Q$8:$Q$335,0),0)&gt;0,1,0)</f>
        <v>0</v>
      </c>
      <c r="J5" s="127">
        <f ca="1">IF(IFERROR(MATCH(_xlfn.CONCAT($B5,",",J$4),'SpcFunc and VentSpcFunc combos'!$Q$8:$Q$335,0),0)&gt;0,1,0)</f>
        <v>0</v>
      </c>
      <c r="K5" s="127">
        <f ca="1">IF(IFERROR(MATCH(_xlfn.CONCAT($B5,",",K$4),'SpcFunc and VentSpcFunc combos'!$Q$8:$Q$335,0),0)&gt;0,1,0)</f>
        <v>0</v>
      </c>
      <c r="L5" s="127">
        <f ca="1">IF(IFERROR(MATCH(_xlfn.CONCAT($B5,",",L$4),'SpcFunc and VentSpcFunc combos'!$Q$8:$Q$335,0),0)&gt;0,1,0)</f>
        <v>0</v>
      </c>
      <c r="M5" s="127">
        <f ca="1">IF(IFERROR(MATCH(_xlfn.CONCAT($B5,",",M$4),'SpcFunc and VentSpcFunc combos'!$Q$8:$Q$335,0),0)&gt;0,1,0)</f>
        <v>0</v>
      </c>
      <c r="N5" s="127">
        <f ca="1">IF(IFERROR(MATCH(_xlfn.CONCAT($B5,",",N$4),'SpcFunc and VentSpcFunc combos'!$Q$8:$Q$335,0),0)&gt;0,1,0)</f>
        <v>0</v>
      </c>
      <c r="O5" s="127">
        <f ca="1">IF(IFERROR(MATCH(_xlfn.CONCAT($B5,",",O$4),'SpcFunc and VentSpcFunc combos'!$Q$8:$Q$335,0),0)&gt;0,1,0)</f>
        <v>0</v>
      </c>
      <c r="P5" s="127">
        <f ca="1">IF(IFERROR(MATCH(_xlfn.CONCAT($B5,",",P$4),'SpcFunc and VentSpcFunc combos'!$Q$8:$Q$335,0),0)&gt;0,1,0)</f>
        <v>0</v>
      </c>
      <c r="Q5" s="127">
        <f ca="1">IF(IFERROR(MATCH(_xlfn.CONCAT($B5,",",Q$4),'SpcFunc and VentSpcFunc combos'!$Q$8:$Q$335,0),0)&gt;0,1,0)</f>
        <v>0</v>
      </c>
      <c r="R5" s="127">
        <f ca="1">IF(IFERROR(MATCH(_xlfn.CONCAT($B5,",",R$4),'SpcFunc and VentSpcFunc combos'!$Q$8:$Q$335,0),0)&gt;0,1,0)</f>
        <v>0</v>
      </c>
      <c r="S5" s="127">
        <f ca="1">IF(IFERROR(MATCH(_xlfn.CONCAT($B5,",",S$4),'SpcFunc and VentSpcFunc combos'!$Q$8:$Q$335,0),0)&gt;0,1,0)</f>
        <v>0</v>
      </c>
      <c r="T5" s="127">
        <f ca="1">IF(IFERROR(MATCH(_xlfn.CONCAT($B5,",",T$4),'SpcFunc and VentSpcFunc combos'!$Q$8:$Q$335,0),0)&gt;0,1,0)</f>
        <v>0</v>
      </c>
      <c r="U5" s="127">
        <f ca="1">IF(IFERROR(MATCH(_xlfn.CONCAT($B5,",",U$4),'SpcFunc and VentSpcFunc combos'!$Q$8:$Q$335,0),0)&gt;0,1,0)</f>
        <v>0</v>
      </c>
      <c r="V5" s="127">
        <f ca="1">IF(IFERROR(MATCH(_xlfn.CONCAT($B5,",",V$4),'SpcFunc and VentSpcFunc combos'!$Q$8:$Q$335,0),0)&gt;0,1,0)</f>
        <v>0</v>
      </c>
      <c r="W5" s="127">
        <f ca="1">IF(IFERROR(MATCH(_xlfn.CONCAT($B5,",",W$4),'SpcFunc and VentSpcFunc combos'!$Q$8:$Q$335,0),0)&gt;0,1,0)</f>
        <v>0</v>
      </c>
      <c r="X5" s="127">
        <f ca="1">IF(IFERROR(MATCH(_xlfn.CONCAT($B5,",",X$4),'SpcFunc and VentSpcFunc combos'!$Q$8:$Q$335,0),0)&gt;0,1,0)</f>
        <v>0</v>
      </c>
      <c r="Y5" s="127">
        <f ca="1">IF(IFERROR(MATCH(_xlfn.CONCAT($B5,",",Y$4),'SpcFunc and VentSpcFunc combos'!$Q$8:$Q$335,0),0)&gt;0,1,0)</f>
        <v>0</v>
      </c>
      <c r="Z5" s="127">
        <f ca="1">IF(IFERROR(MATCH(_xlfn.CONCAT($B5,",",Z$4),'SpcFunc and VentSpcFunc combos'!$Q$8:$Q$335,0),0)&gt;0,1,0)</f>
        <v>0</v>
      </c>
      <c r="AA5" s="127">
        <f ca="1">IF(IFERROR(MATCH(_xlfn.CONCAT($B5,",",AA$4),'SpcFunc and VentSpcFunc combos'!$Q$8:$Q$335,0),0)&gt;0,1,0)</f>
        <v>0</v>
      </c>
      <c r="AB5" s="127">
        <f ca="1">IF(IFERROR(MATCH(_xlfn.CONCAT($B5,",",AB$4),'SpcFunc and VentSpcFunc combos'!$Q$8:$Q$335,0),0)&gt;0,1,0)</f>
        <v>0</v>
      </c>
      <c r="AC5" s="127">
        <f ca="1">IF(IFERROR(MATCH(_xlfn.CONCAT($B5,",",AC$4),'SpcFunc and VentSpcFunc combos'!$Q$8:$Q$335,0),0)&gt;0,1,0)</f>
        <v>0</v>
      </c>
      <c r="AD5" s="127">
        <f ca="1">IF(IFERROR(MATCH(_xlfn.CONCAT($B5,",",AD$4),'SpcFunc and VentSpcFunc combos'!$Q$8:$Q$335,0),0)&gt;0,1,0)</f>
        <v>0</v>
      </c>
      <c r="AE5" s="127">
        <f ca="1">IF(IFERROR(MATCH(_xlfn.CONCAT($B5,",",AE$4),'SpcFunc and VentSpcFunc combos'!$Q$8:$Q$335,0),0)&gt;0,1,0)</f>
        <v>0</v>
      </c>
      <c r="AF5" s="127">
        <f ca="1">IF(IFERROR(MATCH(_xlfn.CONCAT($B5,",",AF$4),'SpcFunc and VentSpcFunc combos'!$Q$8:$Q$335,0),0)&gt;0,1,0)</f>
        <v>0</v>
      </c>
      <c r="AG5" s="127">
        <f ca="1">IF(IFERROR(MATCH(_xlfn.CONCAT($B5,",",AG$4),'SpcFunc and VentSpcFunc combos'!$Q$8:$Q$335,0),0)&gt;0,1,0)</f>
        <v>0</v>
      </c>
      <c r="AH5" s="127">
        <f ca="1">IF(IFERROR(MATCH(_xlfn.CONCAT($B5,",",AH$4),'SpcFunc and VentSpcFunc combos'!$Q$8:$Q$335,0),0)&gt;0,1,0)</f>
        <v>0</v>
      </c>
      <c r="AI5" s="127">
        <f ca="1">IF(IFERROR(MATCH(_xlfn.CONCAT($B5,",",AI$4),'SpcFunc and VentSpcFunc combos'!$Q$8:$Q$335,0),0)&gt;0,1,0)</f>
        <v>0</v>
      </c>
      <c r="AJ5" s="127">
        <f ca="1">IF(IFERROR(MATCH(_xlfn.CONCAT($B5,",",AJ$4),'SpcFunc and VentSpcFunc combos'!$Q$8:$Q$335,0),0)&gt;0,1,0)</f>
        <v>0</v>
      </c>
      <c r="AK5" s="127">
        <f ca="1">IF(IFERROR(MATCH(_xlfn.CONCAT($B5,",",AK$4),'SpcFunc and VentSpcFunc combos'!$Q$8:$Q$335,0),0)&gt;0,1,0)</f>
        <v>0</v>
      </c>
      <c r="AL5" s="127">
        <f ca="1">IF(IFERROR(MATCH(_xlfn.CONCAT($B5,",",AL$4),'SpcFunc and VentSpcFunc combos'!$Q$8:$Q$335,0),0)&gt;0,1,0)</f>
        <v>0</v>
      </c>
      <c r="AM5" s="127">
        <f ca="1">IF(IFERROR(MATCH(_xlfn.CONCAT($B5,",",AM$4),'SpcFunc and VentSpcFunc combos'!$Q$8:$Q$335,0),0)&gt;0,1,0)</f>
        <v>0</v>
      </c>
      <c r="AN5" s="127">
        <f ca="1">IF(IFERROR(MATCH(_xlfn.CONCAT($B5,",",AN$4),'SpcFunc and VentSpcFunc combos'!$Q$8:$Q$335,0),0)&gt;0,1,0)</f>
        <v>0</v>
      </c>
      <c r="AO5" s="127">
        <f ca="1">IF(IFERROR(MATCH(_xlfn.CONCAT($B5,",",AO$4),'SpcFunc and VentSpcFunc combos'!$Q$8:$Q$335,0),0)&gt;0,1,0)</f>
        <v>0</v>
      </c>
      <c r="AP5" s="127">
        <f ca="1">IF(IFERROR(MATCH(_xlfn.CONCAT($B5,",",AP$4),'SpcFunc and VentSpcFunc combos'!$Q$8:$Q$335,0),0)&gt;0,1,0)</f>
        <v>0</v>
      </c>
      <c r="AQ5" s="127">
        <f ca="1">IF(IFERROR(MATCH(_xlfn.CONCAT($B5,",",AQ$4),'SpcFunc and VentSpcFunc combos'!$Q$8:$Q$335,0),0)&gt;0,1,0)</f>
        <v>0</v>
      </c>
      <c r="AR5" s="127">
        <f ca="1">IF(IFERROR(MATCH(_xlfn.CONCAT($B5,",",AR$4),'SpcFunc and VentSpcFunc combos'!$Q$8:$Q$335,0),0)&gt;0,1,0)</f>
        <v>0</v>
      </c>
      <c r="AS5" s="127">
        <f ca="1">IF(IFERROR(MATCH(_xlfn.CONCAT($B5,",",AS$4),'SpcFunc and VentSpcFunc combos'!$Q$8:$Q$335,0),0)&gt;0,1,0)</f>
        <v>0</v>
      </c>
      <c r="AT5" s="127">
        <f ca="1">IF(IFERROR(MATCH(_xlfn.CONCAT($B5,",",AT$4),'SpcFunc and VentSpcFunc combos'!$Q$8:$Q$335,0),0)&gt;0,1,0)</f>
        <v>0</v>
      </c>
      <c r="AU5" s="127">
        <f ca="1">IF(IFERROR(MATCH(_xlfn.CONCAT($B5,",",AU$4),'SpcFunc and VentSpcFunc combos'!$Q$8:$Q$335,0),0)&gt;0,1,0)</f>
        <v>0</v>
      </c>
      <c r="AV5" s="127">
        <f ca="1">IF(IFERROR(MATCH(_xlfn.CONCAT($B5,",",AV$4),'SpcFunc and VentSpcFunc combos'!$Q$8:$Q$335,0),0)&gt;0,1,0)</f>
        <v>0</v>
      </c>
      <c r="AW5" s="127">
        <f ca="1">IF(IFERROR(MATCH(_xlfn.CONCAT($B5,",",AW$4),'SpcFunc and VentSpcFunc combos'!$Q$8:$Q$335,0),0)&gt;0,1,0)</f>
        <v>0</v>
      </c>
      <c r="AX5" s="127">
        <f ca="1">IF(IFERROR(MATCH(_xlfn.CONCAT($B5,",",AX$4),'SpcFunc and VentSpcFunc combos'!$Q$8:$Q$335,0),0)&gt;0,1,0)</f>
        <v>0</v>
      </c>
      <c r="AY5" s="127">
        <f ca="1">IF(IFERROR(MATCH(_xlfn.CONCAT($B5,",",AY$4),'SpcFunc and VentSpcFunc combos'!$Q$8:$Q$335,0),0)&gt;0,1,0)</f>
        <v>0</v>
      </c>
      <c r="AZ5" s="127">
        <f ca="1">IF(IFERROR(MATCH(_xlfn.CONCAT($B5,",",AZ$4),'SpcFunc and VentSpcFunc combos'!$Q$8:$Q$335,0),0)&gt;0,1,0)</f>
        <v>0</v>
      </c>
      <c r="BA5" s="127">
        <f ca="1">IF(IFERROR(MATCH(_xlfn.CONCAT($B5,",",BA$4),'SpcFunc and VentSpcFunc combos'!$Q$8:$Q$335,0),0)&gt;0,1,0)</f>
        <v>0</v>
      </c>
      <c r="BB5" s="127">
        <f ca="1">IF(IFERROR(MATCH(_xlfn.CONCAT($B5,",",BB$4),'SpcFunc and VentSpcFunc combos'!$Q$8:$Q$335,0),0)&gt;0,1,0)</f>
        <v>0</v>
      </c>
      <c r="BC5" s="127">
        <f ca="1">IF(IFERROR(MATCH(_xlfn.CONCAT($B5,",",BC$4),'SpcFunc and VentSpcFunc combos'!$Q$8:$Q$335,0),0)&gt;0,1,0)</f>
        <v>0</v>
      </c>
      <c r="BD5" s="127">
        <f ca="1">IF(IFERROR(MATCH(_xlfn.CONCAT($B5,",",BD$4),'SpcFunc and VentSpcFunc combos'!$Q$8:$Q$335,0),0)&gt;0,1,0)</f>
        <v>0</v>
      </c>
      <c r="BE5" s="127">
        <f ca="1">IF(IFERROR(MATCH(_xlfn.CONCAT($B5,",",BE$4),'SpcFunc and VentSpcFunc combos'!$Q$8:$Q$335,0),0)&gt;0,1,0)</f>
        <v>0</v>
      </c>
      <c r="BF5" s="127">
        <f ca="1">IF(IFERROR(MATCH(_xlfn.CONCAT($B5,",",BF$4),'SpcFunc and VentSpcFunc combos'!$Q$8:$Q$335,0),0)&gt;0,1,0)</f>
        <v>0</v>
      </c>
      <c r="BG5" s="127">
        <f ca="1">IF(IFERROR(MATCH(_xlfn.CONCAT($B5,",",BG$4),'SpcFunc and VentSpcFunc combos'!$Q$8:$Q$335,0),0)&gt;0,1,0)</f>
        <v>0</v>
      </c>
      <c r="BH5" s="127">
        <f ca="1">IF(IFERROR(MATCH(_xlfn.CONCAT($B5,",",BH$4),'SpcFunc and VentSpcFunc combos'!$Q$8:$Q$335,0),0)&gt;0,1,0)</f>
        <v>0</v>
      </c>
      <c r="BI5" s="127">
        <f ca="1">IF(IFERROR(MATCH(_xlfn.CONCAT($B5,",",BI$4),'SpcFunc and VentSpcFunc combos'!$Q$8:$Q$335,0),0)&gt;0,1,0)</f>
        <v>0</v>
      </c>
      <c r="BJ5" s="127">
        <f ca="1">IF(IFERROR(MATCH(_xlfn.CONCAT($B5,",",BJ$4),'SpcFunc and VentSpcFunc combos'!$Q$8:$Q$335,0),0)&gt;0,1,0)</f>
        <v>0</v>
      </c>
      <c r="BK5" s="127">
        <f ca="1">IF(IFERROR(MATCH(_xlfn.CONCAT($B5,",",BK$4),'SpcFunc and VentSpcFunc combos'!$Q$8:$Q$335,0),0)&gt;0,1,0)</f>
        <v>0</v>
      </c>
      <c r="BL5" s="127">
        <f ca="1">IF(IFERROR(MATCH(_xlfn.CONCAT($B5,",",BL$4),'SpcFunc and VentSpcFunc combos'!$Q$8:$Q$335,0),0)&gt;0,1,0)</f>
        <v>0</v>
      </c>
      <c r="BM5" s="127">
        <f ca="1">IF(IFERROR(MATCH(_xlfn.CONCAT($B5,",",BM$4),'SpcFunc and VentSpcFunc combos'!$Q$8:$Q$335,0),0)&gt;0,1,0)</f>
        <v>0</v>
      </c>
      <c r="BN5" s="127">
        <f ca="1">IF(IFERROR(MATCH(_xlfn.CONCAT($B5,",",BN$4),'SpcFunc and VentSpcFunc combos'!$Q$8:$Q$335,0),0)&gt;0,1,0)</f>
        <v>0</v>
      </c>
      <c r="BO5" s="127">
        <f ca="1">IF(IFERROR(MATCH(_xlfn.CONCAT($B5,",",BO$4),'SpcFunc and VentSpcFunc combos'!$Q$8:$Q$335,0),0)&gt;0,1,0)</f>
        <v>0</v>
      </c>
      <c r="BP5" s="127">
        <f ca="1">IF(IFERROR(MATCH(_xlfn.CONCAT($B5,",",BP$4),'SpcFunc and VentSpcFunc combos'!$Q$8:$Q$335,0),0)&gt;0,1,0)</f>
        <v>0</v>
      </c>
      <c r="BQ5" s="127">
        <f ca="1">IF(IFERROR(MATCH(_xlfn.CONCAT($B5,",",BQ$4),'SpcFunc and VentSpcFunc combos'!$Q$8:$Q$335,0),0)&gt;0,1,0)</f>
        <v>0</v>
      </c>
      <c r="BR5" s="127">
        <f ca="1">IF(IFERROR(MATCH(_xlfn.CONCAT($B5,",",BR$4),'SpcFunc and VentSpcFunc combos'!$Q$8:$Q$335,0),0)&gt;0,1,0)</f>
        <v>0</v>
      </c>
      <c r="BS5" s="127">
        <f ca="1">IF(IFERROR(MATCH(_xlfn.CONCAT($B5,",",BS$4),'SpcFunc and VentSpcFunc combos'!$Q$8:$Q$335,0),0)&gt;0,1,0)</f>
        <v>0</v>
      </c>
      <c r="BT5" s="127">
        <f ca="1">IF(IFERROR(MATCH(_xlfn.CONCAT($B5,",",BT$4),'SpcFunc and VentSpcFunc combos'!$Q$8:$Q$335,0),0)&gt;0,1,0)</f>
        <v>0</v>
      </c>
      <c r="BU5" s="127">
        <f ca="1">IF(IFERROR(MATCH(_xlfn.CONCAT($B5,",",BU$4),'SpcFunc and VentSpcFunc combos'!$Q$8:$Q$335,0),0)&gt;0,1,0)</f>
        <v>0</v>
      </c>
      <c r="BV5" s="127">
        <f ca="1">IF(IFERROR(MATCH(_xlfn.CONCAT($B5,",",BV$4),'SpcFunc and VentSpcFunc combos'!$Q$8:$Q$335,0),0)&gt;0,1,0)</f>
        <v>0</v>
      </c>
      <c r="BW5" s="127">
        <f ca="1">IF(IFERROR(MATCH(_xlfn.CONCAT($B5,",",BW$4),'SpcFunc and VentSpcFunc combos'!$Q$8:$Q$335,0),0)&gt;0,1,0)</f>
        <v>0</v>
      </c>
      <c r="BX5" s="127">
        <f ca="1">IF(IFERROR(MATCH(_xlfn.CONCAT($B5,",",BX$4),'SpcFunc and VentSpcFunc combos'!$Q$8:$Q$335,0),0)&gt;0,1,0)</f>
        <v>0</v>
      </c>
      <c r="BY5" s="127">
        <f ca="1">IF(IFERROR(MATCH(_xlfn.CONCAT($B5,",",BY$4),'SpcFunc and VentSpcFunc combos'!$Q$8:$Q$335,0),0)&gt;0,1,0)</f>
        <v>0</v>
      </c>
      <c r="BZ5" s="127">
        <f ca="1">IF(IFERROR(MATCH(_xlfn.CONCAT($B5,",",BZ$4),'SpcFunc and VentSpcFunc combos'!$Q$8:$Q$335,0),0)&gt;0,1,0)</f>
        <v>0</v>
      </c>
      <c r="CA5" s="127">
        <f ca="1">IF(IFERROR(MATCH(_xlfn.CONCAT($B5,",",CA$4),'SpcFunc and VentSpcFunc combos'!$Q$8:$Q$335,0),0)&gt;0,1,0)</f>
        <v>0</v>
      </c>
      <c r="CB5" s="127">
        <f ca="1">IF(IFERROR(MATCH(_xlfn.CONCAT($B5,",",CB$4),'SpcFunc and VentSpcFunc combos'!$Q$8:$Q$335,0),0)&gt;0,1,0)</f>
        <v>0</v>
      </c>
      <c r="CC5" s="127">
        <f ca="1">IF(IFERROR(MATCH(_xlfn.CONCAT($B5,",",CC$4),'SpcFunc and VentSpcFunc combos'!$Q$8:$Q$335,0),0)&gt;0,1,0)</f>
        <v>0</v>
      </c>
      <c r="CD5" s="127">
        <f ca="1">IF(IFERROR(MATCH(_xlfn.CONCAT($B5,",",CD$4),'SpcFunc and VentSpcFunc combos'!$Q$8:$Q$335,0),0)&gt;0,1,0)</f>
        <v>0</v>
      </c>
      <c r="CE5" s="127">
        <f ca="1">IF(IFERROR(MATCH(_xlfn.CONCAT($B5,",",CE$4),'SpcFunc and VentSpcFunc combos'!$Q$8:$Q$335,0),0)&gt;0,1,0)</f>
        <v>0</v>
      </c>
      <c r="CF5" s="127">
        <f ca="1">IF(IFERROR(MATCH(_xlfn.CONCAT($B5,",",CF$4),'SpcFunc and VentSpcFunc combos'!$Q$8:$Q$335,0),0)&gt;0,1,0)</f>
        <v>0</v>
      </c>
      <c r="CG5" s="127">
        <f ca="1">IF(IFERROR(MATCH(_xlfn.CONCAT($B5,",",CG$4),'SpcFunc and VentSpcFunc combos'!$Q$8:$Q$335,0),0)&gt;0,1,0)</f>
        <v>0</v>
      </c>
      <c r="CH5" s="127">
        <f ca="1">IF(IFERROR(MATCH(_xlfn.CONCAT($B5,",",CH$4),'SpcFunc and VentSpcFunc combos'!$Q$8:$Q$335,0),0)&gt;0,1,0)</f>
        <v>0</v>
      </c>
      <c r="CI5" s="127">
        <f ca="1">IF(IFERROR(MATCH(_xlfn.CONCAT($B5,",",CI$4),'SpcFunc and VentSpcFunc combos'!$Q$8:$Q$335,0),0)&gt;0,1,0)</f>
        <v>0</v>
      </c>
      <c r="CJ5" s="127">
        <f ca="1">IF(IFERROR(MATCH(_xlfn.CONCAT($B5,",",CJ$4),'SpcFunc and VentSpcFunc combos'!$Q$8:$Q$335,0),0)&gt;0,1,0)</f>
        <v>0</v>
      </c>
      <c r="CK5" s="127">
        <f ca="1">IF(IFERROR(MATCH(_xlfn.CONCAT($B5,",",CK$4),'SpcFunc and VentSpcFunc combos'!$Q$8:$Q$335,0),0)&gt;0,1,0)</f>
        <v>0</v>
      </c>
      <c r="CL5" s="127">
        <f ca="1">IF(IFERROR(MATCH(_xlfn.CONCAT($B5,",",CL$4),'SpcFunc and VentSpcFunc combos'!$Q$8:$Q$335,0),0)&gt;0,1,0)</f>
        <v>0</v>
      </c>
      <c r="CM5" s="127">
        <f ca="1">IF(IFERROR(MATCH(_xlfn.CONCAT($B5,",",CM$4),'SpcFunc and VentSpcFunc combos'!$Q$8:$Q$335,0),0)&gt;0,1,0)</f>
        <v>0</v>
      </c>
      <c r="CN5" s="127">
        <f ca="1">IF(IFERROR(MATCH(_xlfn.CONCAT($B5,",",CN$4),'SpcFunc and VentSpcFunc combos'!$Q$8:$Q$335,0),0)&gt;0,1,0)</f>
        <v>0</v>
      </c>
      <c r="CO5" s="127">
        <f ca="1">IF(IFERROR(MATCH(_xlfn.CONCAT($B5,",",CO$4),'SpcFunc and VentSpcFunc combos'!$Q$8:$Q$335,0),0)&gt;0,1,0)</f>
        <v>0</v>
      </c>
      <c r="CP5" s="127">
        <f ca="1">IF(IFERROR(MATCH(_xlfn.CONCAT($B5,",",CP$4),'SpcFunc and VentSpcFunc combos'!$Q$8:$Q$335,0),0)&gt;0,1,0)</f>
        <v>0</v>
      </c>
      <c r="CQ5" s="127">
        <f ca="1">IF(IFERROR(MATCH(_xlfn.CONCAT($B5,",",CQ$4),'SpcFunc and VentSpcFunc combos'!$Q$8:$Q$335,0),0)&gt;0,1,0)</f>
        <v>0</v>
      </c>
      <c r="CR5" s="127">
        <f ca="1">IF(IFERROR(MATCH(_xlfn.CONCAT($B5,",",CR$4),'SpcFunc and VentSpcFunc combos'!$Q$8:$Q$335,0),0)&gt;0,1,0)</f>
        <v>0</v>
      </c>
      <c r="CS5" s="127">
        <f ca="1">IF(IFERROR(MATCH(_xlfn.CONCAT($B5,",",CS$4),'SpcFunc and VentSpcFunc combos'!$Q$8:$Q$335,0),0)&gt;0,1,0)</f>
        <v>0</v>
      </c>
      <c r="CT5" s="127">
        <f ca="1">IF(IFERROR(MATCH(_xlfn.CONCAT($B5,",",CT$4),'SpcFunc and VentSpcFunc combos'!$Q$8:$Q$335,0),0)&gt;0,1,0)</f>
        <v>0</v>
      </c>
      <c r="CU5" s="106" t="s">
        <v>960</v>
      </c>
      <c r="CV5">
        <f ca="1">SUM(C5:CT5)</f>
        <v>0</v>
      </c>
    </row>
    <row r="6" spans="1:100" x14ac:dyDescent="0.2">
      <c r="B6" t="str">
        <f>'For CSV - 2019 SpcFuncData'!B6</f>
        <v>Auditorium Area</v>
      </c>
      <c r="C6" s="127">
        <f ca="1">IF(IFERROR(MATCH(_xlfn.CONCAT($B6,",",C$4),'SpcFunc and VentSpcFunc combos'!$Q$8:$Q$335,0),0)&gt;0,1,0)</f>
        <v>0</v>
      </c>
      <c r="D6" s="127">
        <f ca="1">IF(IFERROR(MATCH(_xlfn.CONCAT($B6,",",D$4),'SpcFunc and VentSpcFunc combos'!$Q$8:$Q$335,0),0)&gt;0,1,0)</f>
        <v>0</v>
      </c>
      <c r="E6" s="127">
        <f ca="1">IF(IFERROR(MATCH(_xlfn.CONCAT($B6,",",E$4),'SpcFunc and VentSpcFunc combos'!$Q$8:$Q$335,0),0)&gt;0,1,0)</f>
        <v>0</v>
      </c>
      <c r="F6" s="127">
        <f ca="1">IF(IFERROR(MATCH(_xlfn.CONCAT($B6,",",F$4),'SpcFunc and VentSpcFunc combos'!$Q$8:$Q$335,0),0)&gt;0,1,0)</f>
        <v>0</v>
      </c>
      <c r="G6" s="127">
        <f ca="1">IF(IFERROR(MATCH(_xlfn.CONCAT($B6,",",G$4),'SpcFunc and VentSpcFunc combos'!$Q$8:$Q$335,0),0)&gt;0,1,0)</f>
        <v>0</v>
      </c>
      <c r="H6" s="127">
        <f ca="1">IF(IFERROR(MATCH(_xlfn.CONCAT($B6,",",H$4),'SpcFunc and VentSpcFunc combos'!$Q$8:$Q$335,0),0)&gt;0,1,0)</f>
        <v>0</v>
      </c>
      <c r="I6" s="127">
        <f ca="1">IF(IFERROR(MATCH(_xlfn.CONCAT($B6,",",I$4),'SpcFunc and VentSpcFunc combos'!$Q$8:$Q$335,0),0)&gt;0,1,0)</f>
        <v>0</v>
      </c>
      <c r="J6" s="127">
        <f ca="1">IF(IFERROR(MATCH(_xlfn.CONCAT($B6,",",J$4),'SpcFunc and VentSpcFunc combos'!$Q$8:$Q$335,0),0)&gt;0,1,0)</f>
        <v>0</v>
      </c>
      <c r="K6" s="127">
        <f ca="1">IF(IFERROR(MATCH(_xlfn.CONCAT($B6,",",K$4),'SpcFunc and VentSpcFunc combos'!$Q$8:$Q$335,0),0)&gt;0,1,0)</f>
        <v>0</v>
      </c>
      <c r="L6" s="127">
        <f ca="1">IF(IFERROR(MATCH(_xlfn.CONCAT($B6,",",L$4),'SpcFunc and VentSpcFunc combos'!$Q$8:$Q$335,0),0)&gt;0,1,0)</f>
        <v>0</v>
      </c>
      <c r="M6" s="127">
        <f ca="1">IF(IFERROR(MATCH(_xlfn.CONCAT($B6,",",M$4),'SpcFunc and VentSpcFunc combos'!$Q$8:$Q$335,0),0)&gt;0,1,0)</f>
        <v>0</v>
      </c>
      <c r="N6" s="127">
        <f ca="1">IF(IFERROR(MATCH(_xlfn.CONCAT($B6,",",N$4),'SpcFunc and VentSpcFunc combos'!$Q$8:$Q$335,0),0)&gt;0,1,0)</f>
        <v>0</v>
      </c>
      <c r="O6" s="127">
        <f ca="1">IF(IFERROR(MATCH(_xlfn.CONCAT($B6,",",O$4),'SpcFunc and VentSpcFunc combos'!$Q$8:$Q$335,0),0)&gt;0,1,0)</f>
        <v>0</v>
      </c>
      <c r="P6" s="127">
        <f ca="1">IF(IFERROR(MATCH(_xlfn.CONCAT($B6,",",P$4),'SpcFunc and VentSpcFunc combos'!$Q$8:$Q$335,0),0)&gt;0,1,0)</f>
        <v>0</v>
      </c>
      <c r="Q6" s="127">
        <f ca="1">IF(IFERROR(MATCH(_xlfn.CONCAT($B6,",",Q$4),'SpcFunc and VentSpcFunc combos'!$Q$8:$Q$335,0),0)&gt;0,1,0)</f>
        <v>0</v>
      </c>
      <c r="R6" s="127">
        <f ca="1">IF(IFERROR(MATCH(_xlfn.CONCAT($B6,",",R$4),'SpcFunc and VentSpcFunc combos'!$Q$8:$Q$335,0),0)&gt;0,1,0)</f>
        <v>0</v>
      </c>
      <c r="S6" s="127">
        <f ca="1">IF(IFERROR(MATCH(_xlfn.CONCAT($B6,",",S$4),'SpcFunc and VentSpcFunc combos'!$Q$8:$Q$335,0),0)&gt;0,1,0)</f>
        <v>0</v>
      </c>
      <c r="T6" s="127">
        <f ca="1">IF(IFERROR(MATCH(_xlfn.CONCAT($B6,",",T$4),'SpcFunc and VentSpcFunc combos'!$Q$8:$Q$335,0),0)&gt;0,1,0)</f>
        <v>0</v>
      </c>
      <c r="U6" s="127">
        <f ca="1">IF(IFERROR(MATCH(_xlfn.CONCAT($B6,",",U$4),'SpcFunc and VentSpcFunc combos'!$Q$8:$Q$335,0),0)&gt;0,1,0)</f>
        <v>0</v>
      </c>
      <c r="V6" s="127">
        <f ca="1">IF(IFERROR(MATCH(_xlfn.CONCAT($B6,",",V$4),'SpcFunc and VentSpcFunc combos'!$Q$8:$Q$335,0),0)&gt;0,1,0)</f>
        <v>0</v>
      </c>
      <c r="W6" s="127">
        <f ca="1">IF(IFERROR(MATCH(_xlfn.CONCAT($B6,",",W$4),'SpcFunc and VentSpcFunc combos'!$Q$8:$Q$335,0),0)&gt;0,1,0)</f>
        <v>0</v>
      </c>
      <c r="X6" s="127">
        <f ca="1">IF(IFERROR(MATCH(_xlfn.CONCAT($B6,",",X$4),'SpcFunc and VentSpcFunc combos'!$Q$8:$Q$335,0),0)&gt;0,1,0)</f>
        <v>0</v>
      </c>
      <c r="Y6" s="127">
        <f ca="1">IF(IFERROR(MATCH(_xlfn.CONCAT($B6,",",Y$4),'SpcFunc and VentSpcFunc combos'!$Q$8:$Q$335,0),0)&gt;0,1,0)</f>
        <v>0</v>
      </c>
      <c r="Z6" s="127">
        <f ca="1">IF(IFERROR(MATCH(_xlfn.CONCAT($B6,",",Z$4),'SpcFunc and VentSpcFunc combos'!$Q$8:$Q$335,0),0)&gt;0,1,0)</f>
        <v>0</v>
      </c>
      <c r="AA6" s="127">
        <f ca="1">IF(IFERROR(MATCH(_xlfn.CONCAT($B6,",",AA$4),'SpcFunc and VentSpcFunc combos'!$Q$8:$Q$335,0),0)&gt;0,1,0)</f>
        <v>0</v>
      </c>
      <c r="AB6" s="127">
        <f ca="1">IF(IFERROR(MATCH(_xlfn.CONCAT($B6,",",AB$4),'SpcFunc and VentSpcFunc combos'!$Q$8:$Q$335,0),0)&gt;0,1,0)</f>
        <v>0</v>
      </c>
      <c r="AC6" s="127">
        <f ca="1">IF(IFERROR(MATCH(_xlfn.CONCAT($B6,",",AC$4),'SpcFunc and VentSpcFunc combos'!$Q$8:$Q$335,0),0)&gt;0,1,0)</f>
        <v>0</v>
      </c>
      <c r="AD6" s="127">
        <f ca="1">IF(IFERROR(MATCH(_xlfn.CONCAT($B6,",",AD$4),'SpcFunc and VentSpcFunc combos'!$Q$8:$Q$335,0),0)&gt;0,1,0)</f>
        <v>0</v>
      </c>
      <c r="AE6" s="127">
        <f ca="1">IF(IFERROR(MATCH(_xlfn.CONCAT($B6,",",AE$4),'SpcFunc and VentSpcFunc combos'!$Q$8:$Q$335,0),0)&gt;0,1,0)</f>
        <v>0</v>
      </c>
      <c r="AF6" s="127">
        <f ca="1">IF(IFERROR(MATCH(_xlfn.CONCAT($B6,",",AF$4),'SpcFunc and VentSpcFunc combos'!$Q$8:$Q$335,0),0)&gt;0,1,0)</f>
        <v>0</v>
      </c>
      <c r="AG6" s="127">
        <f ca="1">IF(IFERROR(MATCH(_xlfn.CONCAT($B6,",",AG$4),'SpcFunc and VentSpcFunc combos'!$Q$8:$Q$335,0),0)&gt;0,1,0)</f>
        <v>0</v>
      </c>
      <c r="AH6" s="127">
        <f ca="1">IF(IFERROR(MATCH(_xlfn.CONCAT($B6,",",AH$4),'SpcFunc and VentSpcFunc combos'!$Q$8:$Q$335,0),0)&gt;0,1,0)</f>
        <v>0</v>
      </c>
      <c r="AI6" s="127">
        <f ca="1">IF(IFERROR(MATCH(_xlfn.CONCAT($B6,",",AI$4),'SpcFunc and VentSpcFunc combos'!$Q$8:$Q$335,0),0)&gt;0,1,0)</f>
        <v>0</v>
      </c>
      <c r="AJ6" s="127">
        <f ca="1">IF(IFERROR(MATCH(_xlfn.CONCAT($B6,",",AJ$4),'SpcFunc and VentSpcFunc combos'!$Q$8:$Q$335,0),0)&gt;0,1,0)</f>
        <v>0</v>
      </c>
      <c r="AK6" s="127">
        <f ca="1">IF(IFERROR(MATCH(_xlfn.CONCAT($B6,",",AK$4),'SpcFunc and VentSpcFunc combos'!$Q$8:$Q$335,0),0)&gt;0,1,0)</f>
        <v>0</v>
      </c>
      <c r="AL6" s="127">
        <f ca="1">IF(IFERROR(MATCH(_xlfn.CONCAT($B6,",",AL$4),'SpcFunc and VentSpcFunc combos'!$Q$8:$Q$335,0),0)&gt;0,1,0)</f>
        <v>0</v>
      </c>
      <c r="AM6" s="127">
        <f ca="1">IF(IFERROR(MATCH(_xlfn.CONCAT($B6,",",AM$4),'SpcFunc and VentSpcFunc combos'!$Q$8:$Q$335,0),0)&gt;0,1,0)</f>
        <v>0</v>
      </c>
      <c r="AN6" s="127">
        <f ca="1">IF(IFERROR(MATCH(_xlfn.CONCAT($B6,",",AN$4),'SpcFunc and VentSpcFunc combos'!$Q$8:$Q$335,0),0)&gt;0,1,0)</f>
        <v>0</v>
      </c>
      <c r="AO6" s="127">
        <f ca="1">IF(IFERROR(MATCH(_xlfn.CONCAT($B6,",",AO$4),'SpcFunc and VentSpcFunc combos'!$Q$8:$Q$335,0),0)&gt;0,1,0)</f>
        <v>0</v>
      </c>
      <c r="AP6" s="127">
        <f ca="1">IF(IFERROR(MATCH(_xlfn.CONCAT($B6,",",AP$4),'SpcFunc and VentSpcFunc combos'!$Q$8:$Q$335,0),0)&gt;0,1,0)</f>
        <v>0</v>
      </c>
      <c r="AQ6" s="127">
        <f ca="1">IF(IFERROR(MATCH(_xlfn.CONCAT($B6,",",AQ$4),'SpcFunc and VentSpcFunc combos'!$Q$8:$Q$335,0),0)&gt;0,1,0)</f>
        <v>0</v>
      </c>
      <c r="AR6" s="127">
        <f ca="1">IF(IFERROR(MATCH(_xlfn.CONCAT($B6,",",AR$4),'SpcFunc and VentSpcFunc combos'!$Q$8:$Q$335,0),0)&gt;0,1,0)</f>
        <v>0</v>
      </c>
      <c r="AS6" s="127">
        <f ca="1">IF(IFERROR(MATCH(_xlfn.CONCAT($B6,",",AS$4),'SpcFunc and VentSpcFunc combos'!$Q$8:$Q$335,0),0)&gt;0,1,0)</f>
        <v>0</v>
      </c>
      <c r="AT6" s="127">
        <f ca="1">IF(IFERROR(MATCH(_xlfn.CONCAT($B6,",",AT$4),'SpcFunc and VentSpcFunc combos'!$Q$8:$Q$335,0),0)&gt;0,1,0)</f>
        <v>0</v>
      </c>
      <c r="AU6" s="127">
        <f ca="1">IF(IFERROR(MATCH(_xlfn.CONCAT($B6,",",AU$4),'SpcFunc and VentSpcFunc combos'!$Q$8:$Q$335,0),0)&gt;0,1,0)</f>
        <v>0</v>
      </c>
      <c r="AV6" s="127">
        <f ca="1">IF(IFERROR(MATCH(_xlfn.CONCAT($B6,",",AV$4),'SpcFunc and VentSpcFunc combos'!$Q$8:$Q$335,0),0)&gt;0,1,0)</f>
        <v>0</v>
      </c>
      <c r="AW6" s="127">
        <f ca="1">IF(IFERROR(MATCH(_xlfn.CONCAT($B6,",",AW$4),'SpcFunc and VentSpcFunc combos'!$Q$8:$Q$335,0),0)&gt;0,1,0)</f>
        <v>0</v>
      </c>
      <c r="AX6" s="127">
        <f ca="1">IF(IFERROR(MATCH(_xlfn.CONCAT($B6,",",AX$4),'SpcFunc and VentSpcFunc combos'!$Q$8:$Q$335,0),0)&gt;0,1,0)</f>
        <v>0</v>
      </c>
      <c r="AY6" s="127">
        <f ca="1">IF(IFERROR(MATCH(_xlfn.CONCAT($B6,",",AY$4),'SpcFunc and VentSpcFunc combos'!$Q$8:$Q$335,0),0)&gt;0,1,0)</f>
        <v>0</v>
      </c>
      <c r="AZ6" s="127">
        <f ca="1">IF(IFERROR(MATCH(_xlfn.CONCAT($B6,",",AZ$4),'SpcFunc and VentSpcFunc combos'!$Q$8:$Q$335,0),0)&gt;0,1,0)</f>
        <v>0</v>
      </c>
      <c r="BA6" s="127">
        <f ca="1">IF(IFERROR(MATCH(_xlfn.CONCAT($B6,",",BA$4),'SpcFunc and VentSpcFunc combos'!$Q$8:$Q$335,0),0)&gt;0,1,0)</f>
        <v>0</v>
      </c>
      <c r="BB6" s="127">
        <f ca="1">IF(IFERROR(MATCH(_xlfn.CONCAT($B6,",",BB$4),'SpcFunc and VentSpcFunc combos'!$Q$8:$Q$335,0),0)&gt;0,1,0)</f>
        <v>0</v>
      </c>
      <c r="BC6" s="127">
        <f ca="1">IF(IFERROR(MATCH(_xlfn.CONCAT($B6,",",BC$4),'SpcFunc and VentSpcFunc combos'!$Q$8:$Q$335,0),0)&gt;0,1,0)</f>
        <v>0</v>
      </c>
      <c r="BD6" s="127">
        <f ca="1">IF(IFERROR(MATCH(_xlfn.CONCAT($B6,",",BD$4),'SpcFunc and VentSpcFunc combos'!$Q$8:$Q$335,0),0)&gt;0,1,0)</f>
        <v>0</v>
      </c>
      <c r="BE6" s="127">
        <f ca="1">IF(IFERROR(MATCH(_xlfn.CONCAT($B6,",",BE$4),'SpcFunc and VentSpcFunc combos'!$Q$8:$Q$335,0),0)&gt;0,1,0)</f>
        <v>0</v>
      </c>
      <c r="BF6" s="127">
        <f ca="1">IF(IFERROR(MATCH(_xlfn.CONCAT($B6,",",BF$4),'SpcFunc and VentSpcFunc combos'!$Q$8:$Q$335,0),0)&gt;0,1,0)</f>
        <v>0</v>
      </c>
      <c r="BG6" s="127">
        <f ca="1">IF(IFERROR(MATCH(_xlfn.CONCAT($B6,",",BG$4),'SpcFunc and VentSpcFunc combos'!$Q$8:$Q$335,0),0)&gt;0,1,0)</f>
        <v>0</v>
      </c>
      <c r="BH6" s="127">
        <f ca="1">IF(IFERROR(MATCH(_xlfn.CONCAT($B6,",",BH$4),'SpcFunc and VentSpcFunc combos'!$Q$8:$Q$335,0),0)&gt;0,1,0)</f>
        <v>0</v>
      </c>
      <c r="BI6" s="127">
        <f ca="1">IF(IFERROR(MATCH(_xlfn.CONCAT($B6,",",BI$4),'SpcFunc and VentSpcFunc combos'!$Q$8:$Q$335,0),0)&gt;0,1,0)</f>
        <v>0</v>
      </c>
      <c r="BJ6" s="127">
        <f ca="1">IF(IFERROR(MATCH(_xlfn.CONCAT($B6,",",BJ$4),'SpcFunc and VentSpcFunc combos'!$Q$8:$Q$335,0),0)&gt;0,1,0)</f>
        <v>0</v>
      </c>
      <c r="BK6" s="127">
        <f ca="1">IF(IFERROR(MATCH(_xlfn.CONCAT($B6,",",BK$4),'SpcFunc and VentSpcFunc combos'!$Q$8:$Q$335,0),0)&gt;0,1,0)</f>
        <v>0</v>
      </c>
      <c r="BL6" s="127">
        <f ca="1">IF(IFERROR(MATCH(_xlfn.CONCAT($B6,",",BL$4),'SpcFunc and VentSpcFunc combos'!$Q$8:$Q$335,0),0)&gt;0,1,0)</f>
        <v>0</v>
      </c>
      <c r="BM6" s="127">
        <f ca="1">IF(IFERROR(MATCH(_xlfn.CONCAT($B6,",",BM$4),'SpcFunc and VentSpcFunc combos'!$Q$8:$Q$335,0),0)&gt;0,1,0)</f>
        <v>0</v>
      </c>
      <c r="BN6" s="127">
        <f ca="1">IF(IFERROR(MATCH(_xlfn.CONCAT($B6,",",BN$4),'SpcFunc and VentSpcFunc combos'!$Q$8:$Q$335,0),0)&gt;0,1,0)</f>
        <v>0</v>
      </c>
      <c r="BO6" s="127">
        <f ca="1">IF(IFERROR(MATCH(_xlfn.CONCAT($B6,",",BO$4),'SpcFunc and VentSpcFunc combos'!$Q$8:$Q$335,0),0)&gt;0,1,0)</f>
        <v>0</v>
      </c>
      <c r="BP6" s="127">
        <f ca="1">IF(IFERROR(MATCH(_xlfn.CONCAT($B6,",",BP$4),'SpcFunc and VentSpcFunc combos'!$Q$8:$Q$335,0),0)&gt;0,1,0)</f>
        <v>0</v>
      </c>
      <c r="BQ6" s="127">
        <f ca="1">IF(IFERROR(MATCH(_xlfn.CONCAT($B6,",",BQ$4),'SpcFunc and VentSpcFunc combos'!$Q$8:$Q$335,0),0)&gt;0,1,0)</f>
        <v>0</v>
      </c>
      <c r="BR6" s="127">
        <f ca="1">IF(IFERROR(MATCH(_xlfn.CONCAT($B6,",",BR$4),'SpcFunc and VentSpcFunc combos'!$Q$8:$Q$335,0),0)&gt;0,1,0)</f>
        <v>0</v>
      </c>
      <c r="BS6" s="127">
        <f ca="1">IF(IFERROR(MATCH(_xlfn.CONCAT($B6,",",BS$4),'SpcFunc and VentSpcFunc combos'!$Q$8:$Q$335,0),0)&gt;0,1,0)</f>
        <v>0</v>
      </c>
      <c r="BT6" s="127">
        <f ca="1">IF(IFERROR(MATCH(_xlfn.CONCAT($B6,",",BT$4),'SpcFunc and VentSpcFunc combos'!$Q$8:$Q$335,0),0)&gt;0,1,0)</f>
        <v>0</v>
      </c>
      <c r="BU6" s="127">
        <f ca="1">IF(IFERROR(MATCH(_xlfn.CONCAT($B6,",",BU$4),'SpcFunc and VentSpcFunc combos'!$Q$8:$Q$335,0),0)&gt;0,1,0)</f>
        <v>0</v>
      </c>
      <c r="BV6" s="127">
        <f ca="1">IF(IFERROR(MATCH(_xlfn.CONCAT($B6,",",BV$4),'SpcFunc and VentSpcFunc combos'!$Q$8:$Q$335,0),0)&gt;0,1,0)</f>
        <v>0</v>
      </c>
      <c r="BW6" s="127">
        <f ca="1">IF(IFERROR(MATCH(_xlfn.CONCAT($B6,",",BW$4),'SpcFunc and VentSpcFunc combos'!$Q$8:$Q$335,0),0)&gt;0,1,0)</f>
        <v>0</v>
      </c>
      <c r="BX6" s="127">
        <f ca="1">IF(IFERROR(MATCH(_xlfn.CONCAT($B6,",",BX$4),'SpcFunc and VentSpcFunc combos'!$Q$8:$Q$335,0),0)&gt;0,1,0)</f>
        <v>0</v>
      </c>
      <c r="BY6" s="127">
        <f ca="1">IF(IFERROR(MATCH(_xlfn.CONCAT($B6,",",BY$4),'SpcFunc and VentSpcFunc combos'!$Q$8:$Q$335,0),0)&gt;0,1,0)</f>
        <v>0</v>
      </c>
      <c r="BZ6" s="127">
        <f ca="1">IF(IFERROR(MATCH(_xlfn.CONCAT($B6,",",BZ$4),'SpcFunc and VentSpcFunc combos'!$Q$8:$Q$335,0),0)&gt;0,1,0)</f>
        <v>0</v>
      </c>
      <c r="CA6" s="127">
        <f ca="1">IF(IFERROR(MATCH(_xlfn.CONCAT($B6,",",CA$4),'SpcFunc and VentSpcFunc combos'!$Q$8:$Q$335,0),0)&gt;0,1,0)</f>
        <v>0</v>
      </c>
      <c r="CB6" s="127">
        <f ca="1">IF(IFERROR(MATCH(_xlfn.CONCAT($B6,",",CB$4),'SpcFunc and VentSpcFunc combos'!$Q$8:$Q$335,0),0)&gt;0,1,0)</f>
        <v>0</v>
      </c>
      <c r="CC6" s="127">
        <f ca="1">IF(IFERROR(MATCH(_xlfn.CONCAT($B6,",",CC$4),'SpcFunc and VentSpcFunc combos'!$Q$8:$Q$335,0),0)&gt;0,1,0)</f>
        <v>0</v>
      </c>
      <c r="CD6" s="127">
        <f ca="1">IF(IFERROR(MATCH(_xlfn.CONCAT($B6,",",CD$4),'SpcFunc and VentSpcFunc combos'!$Q$8:$Q$335,0),0)&gt;0,1,0)</f>
        <v>0</v>
      </c>
      <c r="CE6" s="127">
        <f ca="1">IF(IFERROR(MATCH(_xlfn.CONCAT($B6,",",CE$4),'SpcFunc and VentSpcFunc combos'!$Q$8:$Q$335,0),0)&gt;0,1,0)</f>
        <v>0</v>
      </c>
      <c r="CF6" s="127">
        <f ca="1">IF(IFERROR(MATCH(_xlfn.CONCAT($B6,",",CF$4),'SpcFunc and VentSpcFunc combos'!$Q$8:$Q$335,0),0)&gt;0,1,0)</f>
        <v>0</v>
      </c>
      <c r="CG6" s="127">
        <f ca="1">IF(IFERROR(MATCH(_xlfn.CONCAT($B6,",",CG$4),'SpcFunc and VentSpcFunc combos'!$Q$8:$Q$335,0),0)&gt;0,1,0)</f>
        <v>0</v>
      </c>
      <c r="CH6" s="127">
        <f ca="1">IF(IFERROR(MATCH(_xlfn.CONCAT($B6,",",CH$4),'SpcFunc and VentSpcFunc combos'!$Q$8:$Q$335,0),0)&gt;0,1,0)</f>
        <v>0</v>
      </c>
      <c r="CI6" s="127">
        <f ca="1">IF(IFERROR(MATCH(_xlfn.CONCAT($B6,",",CI$4),'SpcFunc and VentSpcFunc combos'!$Q$8:$Q$335,0),0)&gt;0,1,0)</f>
        <v>0</v>
      </c>
      <c r="CJ6" s="127">
        <f ca="1">IF(IFERROR(MATCH(_xlfn.CONCAT($B6,",",CJ$4),'SpcFunc and VentSpcFunc combos'!$Q$8:$Q$335,0),0)&gt;0,1,0)</f>
        <v>0</v>
      </c>
      <c r="CK6" s="127">
        <f ca="1">IF(IFERROR(MATCH(_xlfn.CONCAT($B6,",",CK$4),'SpcFunc and VentSpcFunc combos'!$Q$8:$Q$335,0),0)&gt;0,1,0)</f>
        <v>0</v>
      </c>
      <c r="CL6" s="127">
        <f ca="1">IF(IFERROR(MATCH(_xlfn.CONCAT($B6,",",CL$4),'SpcFunc and VentSpcFunc combos'!$Q$8:$Q$335,0),0)&gt;0,1,0)</f>
        <v>0</v>
      </c>
      <c r="CM6" s="127">
        <f ca="1">IF(IFERROR(MATCH(_xlfn.CONCAT($B6,",",CM$4),'SpcFunc and VentSpcFunc combos'!$Q$8:$Q$335,0),0)&gt;0,1,0)</f>
        <v>0</v>
      </c>
      <c r="CN6" s="127">
        <f ca="1">IF(IFERROR(MATCH(_xlfn.CONCAT($B6,",",CN$4),'SpcFunc and VentSpcFunc combos'!$Q$8:$Q$335,0),0)&gt;0,1,0)</f>
        <v>0</v>
      </c>
      <c r="CO6" s="127">
        <f ca="1">IF(IFERROR(MATCH(_xlfn.CONCAT($B6,",",CO$4),'SpcFunc and VentSpcFunc combos'!$Q$8:$Q$335,0),0)&gt;0,1,0)</f>
        <v>0</v>
      </c>
      <c r="CP6" s="127">
        <f ca="1">IF(IFERROR(MATCH(_xlfn.CONCAT($B6,",",CP$4),'SpcFunc and VentSpcFunc combos'!$Q$8:$Q$335,0),0)&gt;0,1,0)</f>
        <v>0</v>
      </c>
      <c r="CQ6" s="127">
        <f ca="1">IF(IFERROR(MATCH(_xlfn.CONCAT($B6,",",CQ$4),'SpcFunc and VentSpcFunc combos'!$Q$8:$Q$335,0),0)&gt;0,1,0)</f>
        <v>0</v>
      </c>
      <c r="CR6" s="127">
        <f ca="1">IF(IFERROR(MATCH(_xlfn.CONCAT($B6,",",CR$4),'SpcFunc and VentSpcFunc combos'!$Q$8:$Q$335,0),0)&gt;0,1,0)</f>
        <v>0</v>
      </c>
      <c r="CS6" s="127">
        <f ca="1">IF(IFERROR(MATCH(_xlfn.CONCAT($B6,",",CS$4),'SpcFunc and VentSpcFunc combos'!$Q$8:$Q$335,0),0)&gt;0,1,0)</f>
        <v>0</v>
      </c>
      <c r="CT6" s="127">
        <f ca="1">IF(IFERROR(MATCH(_xlfn.CONCAT($B6,",",CT$4),'SpcFunc and VentSpcFunc combos'!$Q$8:$Q$335,0),0)&gt;0,1,0)</f>
        <v>0</v>
      </c>
      <c r="CU6" s="106" t="s">
        <v>960</v>
      </c>
      <c r="CV6">
        <f t="shared" ref="CV6:CV69" ca="1" si="5">SUM(C6:CT6)</f>
        <v>0</v>
      </c>
    </row>
    <row r="7" spans="1:100" x14ac:dyDescent="0.2">
      <c r="B7" t="str">
        <f>'For CSV - 2019 SpcFuncData'!B7</f>
        <v>Auto Repair / Maintenance Area</v>
      </c>
      <c r="C7" s="127">
        <f ca="1">IF(IFERROR(MATCH(_xlfn.CONCAT($B7,",",C$4),'SpcFunc and VentSpcFunc combos'!$Q$8:$Q$335,0),0)&gt;0,1,0)</f>
        <v>0</v>
      </c>
      <c r="D7" s="127">
        <f ca="1">IF(IFERROR(MATCH(_xlfn.CONCAT($B7,",",D$4),'SpcFunc and VentSpcFunc combos'!$Q$8:$Q$335,0),0)&gt;0,1,0)</f>
        <v>0</v>
      </c>
      <c r="E7" s="127">
        <f ca="1">IF(IFERROR(MATCH(_xlfn.CONCAT($B7,",",E$4),'SpcFunc and VentSpcFunc combos'!$Q$8:$Q$335,0),0)&gt;0,1,0)</f>
        <v>0</v>
      </c>
      <c r="F7" s="127">
        <f ca="1">IF(IFERROR(MATCH(_xlfn.CONCAT($B7,",",F$4),'SpcFunc and VentSpcFunc combos'!$Q$8:$Q$335,0),0)&gt;0,1,0)</f>
        <v>0</v>
      </c>
      <c r="G7" s="127">
        <f ca="1">IF(IFERROR(MATCH(_xlfn.CONCAT($B7,",",G$4),'SpcFunc and VentSpcFunc combos'!$Q$8:$Q$335,0),0)&gt;0,1,0)</f>
        <v>0</v>
      </c>
      <c r="H7" s="127">
        <f ca="1">IF(IFERROR(MATCH(_xlfn.CONCAT($B7,",",H$4),'SpcFunc and VentSpcFunc combos'!$Q$8:$Q$335,0),0)&gt;0,1,0)</f>
        <v>0</v>
      </c>
      <c r="I7" s="127">
        <f ca="1">IF(IFERROR(MATCH(_xlfn.CONCAT($B7,",",I$4),'SpcFunc and VentSpcFunc combos'!$Q$8:$Q$335,0),0)&gt;0,1,0)</f>
        <v>0</v>
      </c>
      <c r="J7" s="127">
        <f ca="1">IF(IFERROR(MATCH(_xlfn.CONCAT($B7,",",J$4),'SpcFunc and VentSpcFunc combos'!$Q$8:$Q$335,0),0)&gt;0,1,0)</f>
        <v>0</v>
      </c>
      <c r="K7" s="127">
        <f ca="1">IF(IFERROR(MATCH(_xlfn.CONCAT($B7,",",K$4),'SpcFunc and VentSpcFunc combos'!$Q$8:$Q$335,0),0)&gt;0,1,0)</f>
        <v>0</v>
      </c>
      <c r="L7" s="127">
        <f ca="1">IF(IFERROR(MATCH(_xlfn.CONCAT($B7,",",L$4),'SpcFunc and VentSpcFunc combos'!$Q$8:$Q$335,0),0)&gt;0,1,0)</f>
        <v>0</v>
      </c>
      <c r="M7" s="127">
        <f ca="1">IF(IFERROR(MATCH(_xlfn.CONCAT($B7,",",M$4),'SpcFunc and VentSpcFunc combos'!$Q$8:$Q$335,0),0)&gt;0,1,0)</f>
        <v>0</v>
      </c>
      <c r="N7" s="127">
        <f ca="1">IF(IFERROR(MATCH(_xlfn.CONCAT($B7,",",N$4),'SpcFunc and VentSpcFunc combos'!$Q$8:$Q$335,0),0)&gt;0,1,0)</f>
        <v>0</v>
      </c>
      <c r="O7" s="127">
        <f ca="1">IF(IFERROR(MATCH(_xlfn.CONCAT($B7,",",O$4),'SpcFunc and VentSpcFunc combos'!$Q$8:$Q$335,0),0)&gt;0,1,0)</f>
        <v>0</v>
      </c>
      <c r="P7" s="127">
        <f ca="1">IF(IFERROR(MATCH(_xlfn.CONCAT($B7,",",P$4),'SpcFunc and VentSpcFunc combos'!$Q$8:$Q$335,0),0)&gt;0,1,0)</f>
        <v>0</v>
      </c>
      <c r="Q7" s="127">
        <f ca="1">IF(IFERROR(MATCH(_xlfn.CONCAT($B7,",",Q$4),'SpcFunc and VentSpcFunc combos'!$Q$8:$Q$335,0),0)&gt;0,1,0)</f>
        <v>0</v>
      </c>
      <c r="R7" s="127">
        <f ca="1">IF(IFERROR(MATCH(_xlfn.CONCAT($B7,",",R$4),'SpcFunc and VentSpcFunc combos'!$Q$8:$Q$335,0),0)&gt;0,1,0)</f>
        <v>0</v>
      </c>
      <c r="S7" s="127">
        <f ca="1">IF(IFERROR(MATCH(_xlfn.CONCAT($B7,",",S$4),'SpcFunc and VentSpcFunc combos'!$Q$8:$Q$335,0),0)&gt;0,1,0)</f>
        <v>0</v>
      </c>
      <c r="T7" s="127">
        <f ca="1">IF(IFERROR(MATCH(_xlfn.CONCAT($B7,",",T$4),'SpcFunc and VentSpcFunc combos'!$Q$8:$Q$335,0),0)&gt;0,1,0)</f>
        <v>0</v>
      </c>
      <c r="U7" s="127">
        <f ca="1">IF(IFERROR(MATCH(_xlfn.CONCAT($B7,",",U$4),'SpcFunc and VentSpcFunc combos'!$Q$8:$Q$335,0),0)&gt;0,1,0)</f>
        <v>0</v>
      </c>
      <c r="V7" s="127">
        <f ca="1">IF(IFERROR(MATCH(_xlfn.CONCAT($B7,",",V$4),'SpcFunc and VentSpcFunc combos'!$Q$8:$Q$335,0),0)&gt;0,1,0)</f>
        <v>0</v>
      </c>
      <c r="W7" s="127">
        <f ca="1">IF(IFERROR(MATCH(_xlfn.CONCAT($B7,",",W$4),'SpcFunc and VentSpcFunc combos'!$Q$8:$Q$335,0),0)&gt;0,1,0)</f>
        <v>0</v>
      </c>
      <c r="X7" s="127">
        <f ca="1">IF(IFERROR(MATCH(_xlfn.CONCAT($B7,",",X$4),'SpcFunc and VentSpcFunc combos'!$Q$8:$Q$335,0),0)&gt;0,1,0)</f>
        <v>0</v>
      </c>
      <c r="Y7" s="127">
        <f ca="1">IF(IFERROR(MATCH(_xlfn.CONCAT($B7,",",Y$4),'SpcFunc and VentSpcFunc combos'!$Q$8:$Q$335,0),0)&gt;0,1,0)</f>
        <v>0</v>
      </c>
      <c r="Z7" s="127">
        <f ca="1">IF(IFERROR(MATCH(_xlfn.CONCAT($B7,",",Z$4),'SpcFunc and VentSpcFunc combos'!$Q$8:$Q$335,0),0)&gt;0,1,0)</f>
        <v>0</v>
      </c>
      <c r="AA7" s="127">
        <f ca="1">IF(IFERROR(MATCH(_xlfn.CONCAT($B7,",",AA$4),'SpcFunc and VentSpcFunc combos'!$Q$8:$Q$335,0),0)&gt;0,1,0)</f>
        <v>0</v>
      </c>
      <c r="AB7" s="127">
        <f ca="1">IF(IFERROR(MATCH(_xlfn.CONCAT($B7,",",AB$4),'SpcFunc and VentSpcFunc combos'!$Q$8:$Q$335,0),0)&gt;0,1,0)</f>
        <v>0</v>
      </c>
      <c r="AC7" s="127">
        <f ca="1">IF(IFERROR(MATCH(_xlfn.CONCAT($B7,",",AC$4),'SpcFunc and VentSpcFunc combos'!$Q$8:$Q$335,0),0)&gt;0,1,0)</f>
        <v>0</v>
      </c>
      <c r="AD7" s="127">
        <f ca="1">IF(IFERROR(MATCH(_xlfn.CONCAT($B7,",",AD$4),'SpcFunc and VentSpcFunc combos'!$Q$8:$Q$335,0),0)&gt;0,1,0)</f>
        <v>0</v>
      </c>
      <c r="AE7" s="127">
        <f ca="1">IF(IFERROR(MATCH(_xlfn.CONCAT($B7,",",AE$4),'SpcFunc and VentSpcFunc combos'!$Q$8:$Q$335,0),0)&gt;0,1,0)</f>
        <v>0</v>
      </c>
      <c r="AF7" s="127">
        <f ca="1">IF(IFERROR(MATCH(_xlfn.CONCAT($B7,",",AF$4),'SpcFunc and VentSpcFunc combos'!$Q$8:$Q$335,0),0)&gt;0,1,0)</f>
        <v>0</v>
      </c>
      <c r="AG7" s="127">
        <f ca="1">IF(IFERROR(MATCH(_xlfn.CONCAT($B7,",",AG$4),'SpcFunc and VentSpcFunc combos'!$Q$8:$Q$335,0),0)&gt;0,1,0)</f>
        <v>0</v>
      </c>
      <c r="AH7" s="127">
        <f ca="1">IF(IFERROR(MATCH(_xlfn.CONCAT($B7,",",AH$4),'SpcFunc and VentSpcFunc combos'!$Q$8:$Q$335,0),0)&gt;0,1,0)</f>
        <v>0</v>
      </c>
      <c r="AI7" s="127">
        <f ca="1">IF(IFERROR(MATCH(_xlfn.CONCAT($B7,",",AI$4),'SpcFunc and VentSpcFunc combos'!$Q$8:$Q$335,0),0)&gt;0,1,0)</f>
        <v>0</v>
      </c>
      <c r="AJ7" s="127">
        <f ca="1">IF(IFERROR(MATCH(_xlfn.CONCAT($B7,",",AJ$4),'SpcFunc and VentSpcFunc combos'!$Q$8:$Q$335,0),0)&gt;0,1,0)</f>
        <v>0</v>
      </c>
      <c r="AK7" s="127">
        <f ca="1">IF(IFERROR(MATCH(_xlfn.CONCAT($B7,",",AK$4),'SpcFunc and VentSpcFunc combos'!$Q$8:$Q$335,0),0)&gt;0,1,0)</f>
        <v>0</v>
      </c>
      <c r="AL7" s="127">
        <f ca="1">IF(IFERROR(MATCH(_xlfn.CONCAT($B7,",",AL$4),'SpcFunc and VentSpcFunc combos'!$Q$8:$Q$335,0),0)&gt;0,1,0)</f>
        <v>0</v>
      </c>
      <c r="AM7" s="127">
        <f ca="1">IF(IFERROR(MATCH(_xlfn.CONCAT($B7,",",AM$4),'SpcFunc and VentSpcFunc combos'!$Q$8:$Q$335,0),0)&gt;0,1,0)</f>
        <v>0</v>
      </c>
      <c r="AN7" s="127">
        <f ca="1">IF(IFERROR(MATCH(_xlfn.CONCAT($B7,",",AN$4),'SpcFunc and VentSpcFunc combos'!$Q$8:$Q$335,0),0)&gt;0,1,0)</f>
        <v>0</v>
      </c>
      <c r="AO7" s="127">
        <f ca="1">IF(IFERROR(MATCH(_xlfn.CONCAT($B7,",",AO$4),'SpcFunc and VentSpcFunc combos'!$Q$8:$Q$335,0),0)&gt;0,1,0)</f>
        <v>0</v>
      </c>
      <c r="AP7" s="127">
        <f ca="1">IF(IFERROR(MATCH(_xlfn.CONCAT($B7,",",AP$4),'SpcFunc and VentSpcFunc combos'!$Q$8:$Q$335,0),0)&gt;0,1,0)</f>
        <v>0</v>
      </c>
      <c r="AQ7" s="127">
        <f ca="1">IF(IFERROR(MATCH(_xlfn.CONCAT($B7,",",AQ$4),'SpcFunc and VentSpcFunc combos'!$Q$8:$Q$335,0),0)&gt;0,1,0)</f>
        <v>0</v>
      </c>
      <c r="AR7" s="127">
        <f ca="1">IF(IFERROR(MATCH(_xlfn.CONCAT($B7,",",AR$4),'SpcFunc and VentSpcFunc combos'!$Q$8:$Q$335,0),0)&gt;0,1,0)</f>
        <v>0</v>
      </c>
      <c r="AS7" s="127">
        <f ca="1">IF(IFERROR(MATCH(_xlfn.CONCAT($B7,",",AS$4),'SpcFunc and VentSpcFunc combos'!$Q$8:$Q$335,0),0)&gt;0,1,0)</f>
        <v>0</v>
      </c>
      <c r="AT7" s="127">
        <f ca="1">IF(IFERROR(MATCH(_xlfn.CONCAT($B7,",",AT$4),'SpcFunc and VentSpcFunc combos'!$Q$8:$Q$335,0),0)&gt;0,1,0)</f>
        <v>0</v>
      </c>
      <c r="AU7" s="127">
        <f ca="1">IF(IFERROR(MATCH(_xlfn.CONCAT($B7,",",AU$4),'SpcFunc and VentSpcFunc combos'!$Q$8:$Q$335,0),0)&gt;0,1,0)</f>
        <v>0</v>
      </c>
      <c r="AV7" s="127">
        <f ca="1">IF(IFERROR(MATCH(_xlfn.CONCAT($B7,",",AV$4),'SpcFunc and VentSpcFunc combos'!$Q$8:$Q$335,0),0)&gt;0,1,0)</f>
        <v>0</v>
      </c>
      <c r="AW7" s="127">
        <f ca="1">IF(IFERROR(MATCH(_xlfn.CONCAT($B7,",",AW$4),'SpcFunc and VentSpcFunc combos'!$Q$8:$Q$335,0),0)&gt;0,1,0)</f>
        <v>0</v>
      </c>
      <c r="AX7" s="127">
        <f ca="1">IF(IFERROR(MATCH(_xlfn.CONCAT($B7,",",AX$4),'SpcFunc and VentSpcFunc combos'!$Q$8:$Q$335,0),0)&gt;0,1,0)</f>
        <v>0</v>
      </c>
      <c r="AY7" s="127">
        <f ca="1">IF(IFERROR(MATCH(_xlfn.CONCAT($B7,",",AY$4),'SpcFunc and VentSpcFunc combos'!$Q$8:$Q$335,0),0)&gt;0,1,0)</f>
        <v>0</v>
      </c>
      <c r="AZ7" s="127">
        <f ca="1">IF(IFERROR(MATCH(_xlfn.CONCAT($B7,",",AZ$4),'SpcFunc and VentSpcFunc combos'!$Q$8:$Q$335,0),0)&gt;0,1,0)</f>
        <v>0</v>
      </c>
      <c r="BA7" s="127">
        <f ca="1">IF(IFERROR(MATCH(_xlfn.CONCAT($B7,",",BA$4),'SpcFunc and VentSpcFunc combos'!$Q$8:$Q$335,0),0)&gt;0,1,0)</f>
        <v>0</v>
      </c>
      <c r="BB7" s="127">
        <f ca="1">IF(IFERROR(MATCH(_xlfn.CONCAT($B7,",",BB$4),'SpcFunc and VentSpcFunc combos'!$Q$8:$Q$335,0),0)&gt;0,1,0)</f>
        <v>0</v>
      </c>
      <c r="BC7" s="127">
        <f ca="1">IF(IFERROR(MATCH(_xlfn.CONCAT($B7,",",BC$4),'SpcFunc and VentSpcFunc combos'!$Q$8:$Q$335,0),0)&gt;0,1,0)</f>
        <v>0</v>
      </c>
      <c r="BD7" s="127">
        <f ca="1">IF(IFERROR(MATCH(_xlfn.CONCAT($B7,",",BD$4),'SpcFunc and VentSpcFunc combos'!$Q$8:$Q$335,0),0)&gt;0,1,0)</f>
        <v>0</v>
      </c>
      <c r="BE7" s="127">
        <f ca="1">IF(IFERROR(MATCH(_xlfn.CONCAT($B7,",",BE$4),'SpcFunc and VentSpcFunc combos'!$Q$8:$Q$335,0),0)&gt;0,1,0)</f>
        <v>0</v>
      </c>
      <c r="BF7" s="127">
        <f ca="1">IF(IFERROR(MATCH(_xlfn.CONCAT($B7,",",BF$4),'SpcFunc and VentSpcFunc combos'!$Q$8:$Q$335,0),0)&gt;0,1,0)</f>
        <v>0</v>
      </c>
      <c r="BG7" s="127">
        <f ca="1">IF(IFERROR(MATCH(_xlfn.CONCAT($B7,",",BG$4),'SpcFunc and VentSpcFunc combos'!$Q$8:$Q$335,0),0)&gt;0,1,0)</f>
        <v>0</v>
      </c>
      <c r="BH7" s="127">
        <f ca="1">IF(IFERROR(MATCH(_xlfn.CONCAT($B7,",",BH$4),'SpcFunc and VentSpcFunc combos'!$Q$8:$Q$335,0),0)&gt;0,1,0)</f>
        <v>0</v>
      </c>
      <c r="BI7" s="127">
        <f ca="1">IF(IFERROR(MATCH(_xlfn.CONCAT($B7,",",BI$4),'SpcFunc and VentSpcFunc combos'!$Q$8:$Q$335,0),0)&gt;0,1,0)</f>
        <v>0</v>
      </c>
      <c r="BJ7" s="127">
        <f ca="1">IF(IFERROR(MATCH(_xlfn.CONCAT($B7,",",BJ$4),'SpcFunc and VentSpcFunc combos'!$Q$8:$Q$335,0),0)&gt;0,1,0)</f>
        <v>0</v>
      </c>
      <c r="BK7" s="127">
        <f ca="1">IF(IFERROR(MATCH(_xlfn.CONCAT($B7,",",BK$4),'SpcFunc and VentSpcFunc combos'!$Q$8:$Q$335,0),0)&gt;0,1,0)</f>
        <v>0</v>
      </c>
      <c r="BL7" s="127">
        <f ca="1">IF(IFERROR(MATCH(_xlfn.CONCAT($B7,",",BL$4),'SpcFunc and VentSpcFunc combos'!$Q$8:$Q$335,0),0)&gt;0,1,0)</f>
        <v>0</v>
      </c>
      <c r="BM7" s="127">
        <f ca="1">IF(IFERROR(MATCH(_xlfn.CONCAT($B7,",",BM$4),'SpcFunc and VentSpcFunc combos'!$Q$8:$Q$335,0),0)&gt;0,1,0)</f>
        <v>0</v>
      </c>
      <c r="BN7" s="127">
        <f ca="1">IF(IFERROR(MATCH(_xlfn.CONCAT($B7,",",BN$4),'SpcFunc and VentSpcFunc combos'!$Q$8:$Q$335,0),0)&gt;0,1,0)</f>
        <v>0</v>
      </c>
      <c r="BO7" s="127">
        <f ca="1">IF(IFERROR(MATCH(_xlfn.CONCAT($B7,",",BO$4),'SpcFunc and VentSpcFunc combos'!$Q$8:$Q$335,0),0)&gt;0,1,0)</f>
        <v>0</v>
      </c>
      <c r="BP7" s="127">
        <f ca="1">IF(IFERROR(MATCH(_xlfn.CONCAT($B7,",",BP$4),'SpcFunc and VentSpcFunc combos'!$Q$8:$Q$335,0),0)&gt;0,1,0)</f>
        <v>0</v>
      </c>
      <c r="BQ7" s="127">
        <f ca="1">IF(IFERROR(MATCH(_xlfn.CONCAT($B7,",",BQ$4),'SpcFunc and VentSpcFunc combos'!$Q$8:$Q$335,0),0)&gt;0,1,0)</f>
        <v>0</v>
      </c>
      <c r="BR7" s="127">
        <f ca="1">IF(IFERROR(MATCH(_xlfn.CONCAT($B7,",",BR$4),'SpcFunc and VentSpcFunc combos'!$Q$8:$Q$335,0),0)&gt;0,1,0)</f>
        <v>0</v>
      </c>
      <c r="BS7" s="127">
        <f ca="1">IF(IFERROR(MATCH(_xlfn.CONCAT($B7,",",BS$4),'SpcFunc and VentSpcFunc combos'!$Q$8:$Q$335,0),0)&gt;0,1,0)</f>
        <v>0</v>
      </c>
      <c r="BT7" s="127">
        <f ca="1">IF(IFERROR(MATCH(_xlfn.CONCAT($B7,",",BT$4),'SpcFunc and VentSpcFunc combos'!$Q$8:$Q$335,0),0)&gt;0,1,0)</f>
        <v>0</v>
      </c>
      <c r="BU7" s="127">
        <f ca="1">IF(IFERROR(MATCH(_xlfn.CONCAT($B7,",",BU$4),'SpcFunc and VentSpcFunc combos'!$Q$8:$Q$335,0),0)&gt;0,1,0)</f>
        <v>0</v>
      </c>
      <c r="BV7" s="127">
        <f ca="1">IF(IFERROR(MATCH(_xlfn.CONCAT($B7,",",BV$4),'SpcFunc and VentSpcFunc combos'!$Q$8:$Q$335,0),0)&gt;0,1,0)</f>
        <v>0</v>
      </c>
      <c r="BW7" s="127">
        <f ca="1">IF(IFERROR(MATCH(_xlfn.CONCAT($B7,",",BW$4),'SpcFunc and VentSpcFunc combos'!$Q$8:$Q$335,0),0)&gt;0,1,0)</f>
        <v>0</v>
      </c>
      <c r="BX7" s="127">
        <f ca="1">IF(IFERROR(MATCH(_xlfn.CONCAT($B7,",",BX$4),'SpcFunc and VentSpcFunc combos'!$Q$8:$Q$335,0),0)&gt;0,1,0)</f>
        <v>0</v>
      </c>
      <c r="BY7" s="127">
        <f ca="1">IF(IFERROR(MATCH(_xlfn.CONCAT($B7,",",BY$4),'SpcFunc and VentSpcFunc combos'!$Q$8:$Q$335,0),0)&gt;0,1,0)</f>
        <v>0</v>
      </c>
      <c r="BZ7" s="127">
        <f ca="1">IF(IFERROR(MATCH(_xlfn.CONCAT($B7,",",BZ$4),'SpcFunc and VentSpcFunc combos'!$Q$8:$Q$335,0),0)&gt;0,1,0)</f>
        <v>0</v>
      </c>
      <c r="CA7" s="127">
        <f ca="1">IF(IFERROR(MATCH(_xlfn.CONCAT($B7,",",CA$4),'SpcFunc and VentSpcFunc combos'!$Q$8:$Q$335,0),0)&gt;0,1,0)</f>
        <v>0</v>
      </c>
      <c r="CB7" s="127">
        <f ca="1">IF(IFERROR(MATCH(_xlfn.CONCAT($B7,",",CB$4),'SpcFunc and VentSpcFunc combos'!$Q$8:$Q$335,0),0)&gt;0,1,0)</f>
        <v>0</v>
      </c>
      <c r="CC7" s="127">
        <f ca="1">IF(IFERROR(MATCH(_xlfn.CONCAT($B7,",",CC$4),'SpcFunc and VentSpcFunc combos'!$Q$8:$Q$335,0),0)&gt;0,1,0)</f>
        <v>0</v>
      </c>
      <c r="CD7" s="127">
        <f ca="1">IF(IFERROR(MATCH(_xlfn.CONCAT($B7,",",CD$4),'SpcFunc and VentSpcFunc combos'!$Q$8:$Q$335,0),0)&gt;0,1,0)</f>
        <v>0</v>
      </c>
      <c r="CE7" s="127">
        <f ca="1">IF(IFERROR(MATCH(_xlfn.CONCAT($B7,",",CE$4),'SpcFunc and VentSpcFunc combos'!$Q$8:$Q$335,0),0)&gt;0,1,0)</f>
        <v>0</v>
      </c>
      <c r="CF7" s="127">
        <f ca="1">IF(IFERROR(MATCH(_xlfn.CONCAT($B7,",",CF$4),'SpcFunc and VentSpcFunc combos'!$Q$8:$Q$335,0),0)&gt;0,1,0)</f>
        <v>0</v>
      </c>
      <c r="CG7" s="127">
        <f ca="1">IF(IFERROR(MATCH(_xlfn.CONCAT($B7,",",CG$4),'SpcFunc and VentSpcFunc combos'!$Q$8:$Q$335,0),0)&gt;0,1,0)</f>
        <v>0</v>
      </c>
      <c r="CH7" s="127">
        <f ca="1">IF(IFERROR(MATCH(_xlfn.CONCAT($B7,",",CH$4),'SpcFunc and VentSpcFunc combos'!$Q$8:$Q$335,0),0)&gt;0,1,0)</f>
        <v>0</v>
      </c>
      <c r="CI7" s="127">
        <f ca="1">IF(IFERROR(MATCH(_xlfn.CONCAT($B7,",",CI$4),'SpcFunc and VentSpcFunc combos'!$Q$8:$Q$335,0),0)&gt;0,1,0)</f>
        <v>0</v>
      </c>
      <c r="CJ7" s="127">
        <f ca="1">IF(IFERROR(MATCH(_xlfn.CONCAT($B7,",",CJ$4),'SpcFunc and VentSpcFunc combos'!$Q$8:$Q$335,0),0)&gt;0,1,0)</f>
        <v>0</v>
      </c>
      <c r="CK7" s="127">
        <f ca="1">IF(IFERROR(MATCH(_xlfn.CONCAT($B7,",",CK$4),'SpcFunc and VentSpcFunc combos'!$Q$8:$Q$335,0),0)&gt;0,1,0)</f>
        <v>0</v>
      </c>
      <c r="CL7" s="127">
        <f ca="1">IF(IFERROR(MATCH(_xlfn.CONCAT($B7,",",CL$4),'SpcFunc and VentSpcFunc combos'!$Q$8:$Q$335,0),0)&gt;0,1,0)</f>
        <v>0</v>
      </c>
      <c r="CM7" s="127">
        <f ca="1">IF(IFERROR(MATCH(_xlfn.CONCAT($B7,",",CM$4),'SpcFunc and VentSpcFunc combos'!$Q$8:$Q$335,0),0)&gt;0,1,0)</f>
        <v>0</v>
      </c>
      <c r="CN7" s="127">
        <f ca="1">IF(IFERROR(MATCH(_xlfn.CONCAT($B7,",",CN$4),'SpcFunc and VentSpcFunc combos'!$Q$8:$Q$335,0),0)&gt;0,1,0)</f>
        <v>0</v>
      </c>
      <c r="CO7" s="127">
        <f ca="1">IF(IFERROR(MATCH(_xlfn.CONCAT($B7,",",CO$4),'SpcFunc and VentSpcFunc combos'!$Q$8:$Q$335,0),0)&gt;0,1,0)</f>
        <v>0</v>
      </c>
      <c r="CP7" s="127">
        <f ca="1">IF(IFERROR(MATCH(_xlfn.CONCAT($B7,",",CP$4),'SpcFunc and VentSpcFunc combos'!$Q$8:$Q$335,0),0)&gt;0,1,0)</f>
        <v>0</v>
      </c>
      <c r="CQ7" s="127">
        <f ca="1">IF(IFERROR(MATCH(_xlfn.CONCAT($B7,",",CQ$4),'SpcFunc and VentSpcFunc combos'!$Q$8:$Q$335,0),0)&gt;0,1,0)</f>
        <v>0</v>
      </c>
      <c r="CR7" s="127">
        <f ca="1">IF(IFERROR(MATCH(_xlfn.CONCAT($B7,",",CR$4),'SpcFunc and VentSpcFunc combos'!$Q$8:$Q$335,0),0)&gt;0,1,0)</f>
        <v>0</v>
      </c>
      <c r="CS7" s="127">
        <f ca="1">IF(IFERROR(MATCH(_xlfn.CONCAT($B7,",",CS$4),'SpcFunc and VentSpcFunc combos'!$Q$8:$Q$335,0),0)&gt;0,1,0)</f>
        <v>0</v>
      </c>
      <c r="CT7" s="127">
        <f ca="1">IF(IFERROR(MATCH(_xlfn.CONCAT($B7,",",CT$4),'SpcFunc and VentSpcFunc combos'!$Q$8:$Q$335,0),0)&gt;0,1,0)</f>
        <v>0</v>
      </c>
      <c r="CU7" s="106" t="s">
        <v>960</v>
      </c>
      <c r="CV7">
        <f t="shared" ca="1" si="5"/>
        <v>0</v>
      </c>
    </row>
    <row r="8" spans="1:100" x14ac:dyDescent="0.2">
      <c r="B8" t="str">
        <f>'For CSV - 2019 SpcFuncData'!B8</f>
        <v>Beauty Salon Area</v>
      </c>
      <c r="C8" s="127">
        <f ca="1">IF(IFERROR(MATCH(_xlfn.CONCAT($B8,",",C$4),'SpcFunc and VentSpcFunc combos'!$Q$8:$Q$335,0),0)&gt;0,1,0)</f>
        <v>0</v>
      </c>
      <c r="D8" s="127">
        <f ca="1">IF(IFERROR(MATCH(_xlfn.CONCAT($B8,",",D$4),'SpcFunc and VentSpcFunc combos'!$Q$8:$Q$335,0),0)&gt;0,1,0)</f>
        <v>0</v>
      </c>
      <c r="E8" s="127">
        <f ca="1">IF(IFERROR(MATCH(_xlfn.CONCAT($B8,",",E$4),'SpcFunc and VentSpcFunc combos'!$Q$8:$Q$335,0),0)&gt;0,1,0)</f>
        <v>0</v>
      </c>
      <c r="F8" s="127">
        <f ca="1">IF(IFERROR(MATCH(_xlfn.CONCAT($B8,",",F$4),'SpcFunc and VentSpcFunc combos'!$Q$8:$Q$335,0),0)&gt;0,1,0)</f>
        <v>0</v>
      </c>
      <c r="G8" s="127">
        <f ca="1">IF(IFERROR(MATCH(_xlfn.CONCAT($B8,",",G$4),'SpcFunc and VentSpcFunc combos'!$Q$8:$Q$335,0),0)&gt;0,1,0)</f>
        <v>0</v>
      </c>
      <c r="H8" s="127">
        <f ca="1">IF(IFERROR(MATCH(_xlfn.CONCAT($B8,",",H$4),'SpcFunc and VentSpcFunc combos'!$Q$8:$Q$335,0),0)&gt;0,1,0)</f>
        <v>0</v>
      </c>
      <c r="I8" s="127">
        <f ca="1">IF(IFERROR(MATCH(_xlfn.CONCAT($B8,",",I$4),'SpcFunc and VentSpcFunc combos'!$Q$8:$Q$335,0),0)&gt;0,1,0)</f>
        <v>0</v>
      </c>
      <c r="J8" s="127">
        <f ca="1">IF(IFERROR(MATCH(_xlfn.CONCAT($B8,",",J$4),'SpcFunc and VentSpcFunc combos'!$Q$8:$Q$335,0),0)&gt;0,1,0)</f>
        <v>0</v>
      </c>
      <c r="K8" s="127">
        <f ca="1">IF(IFERROR(MATCH(_xlfn.CONCAT($B8,",",K$4),'SpcFunc and VentSpcFunc combos'!$Q$8:$Q$335,0),0)&gt;0,1,0)</f>
        <v>0</v>
      </c>
      <c r="L8" s="127">
        <f ca="1">IF(IFERROR(MATCH(_xlfn.CONCAT($B8,",",L$4),'SpcFunc and VentSpcFunc combos'!$Q$8:$Q$335,0),0)&gt;0,1,0)</f>
        <v>0</v>
      </c>
      <c r="M8" s="127">
        <f ca="1">IF(IFERROR(MATCH(_xlfn.CONCAT($B8,",",M$4),'SpcFunc and VentSpcFunc combos'!$Q$8:$Q$335,0),0)&gt;0,1,0)</f>
        <v>0</v>
      </c>
      <c r="N8" s="127">
        <f ca="1">IF(IFERROR(MATCH(_xlfn.CONCAT($B8,",",N$4),'SpcFunc and VentSpcFunc combos'!$Q$8:$Q$335,0),0)&gt;0,1,0)</f>
        <v>0</v>
      </c>
      <c r="O8" s="127">
        <f ca="1">IF(IFERROR(MATCH(_xlfn.CONCAT($B8,",",O$4),'SpcFunc and VentSpcFunc combos'!$Q$8:$Q$335,0),0)&gt;0,1,0)</f>
        <v>0</v>
      </c>
      <c r="P8" s="127">
        <f ca="1">IF(IFERROR(MATCH(_xlfn.CONCAT($B8,",",P$4),'SpcFunc and VentSpcFunc combos'!$Q$8:$Q$335,0),0)&gt;0,1,0)</f>
        <v>0</v>
      </c>
      <c r="Q8" s="127">
        <f ca="1">IF(IFERROR(MATCH(_xlfn.CONCAT($B8,",",Q$4),'SpcFunc and VentSpcFunc combos'!$Q$8:$Q$335,0),0)&gt;0,1,0)</f>
        <v>0</v>
      </c>
      <c r="R8" s="127">
        <f ca="1">IF(IFERROR(MATCH(_xlfn.CONCAT($B8,",",R$4),'SpcFunc and VentSpcFunc combos'!$Q$8:$Q$335,0),0)&gt;0,1,0)</f>
        <v>0</v>
      </c>
      <c r="S8" s="127">
        <f ca="1">IF(IFERROR(MATCH(_xlfn.CONCAT($B8,",",S$4),'SpcFunc and VentSpcFunc combos'!$Q$8:$Q$335,0),0)&gt;0,1,0)</f>
        <v>0</v>
      </c>
      <c r="T8" s="127">
        <f ca="1">IF(IFERROR(MATCH(_xlfn.CONCAT($B8,",",T$4),'SpcFunc and VentSpcFunc combos'!$Q$8:$Q$335,0),0)&gt;0,1,0)</f>
        <v>0</v>
      </c>
      <c r="U8" s="127">
        <f ca="1">IF(IFERROR(MATCH(_xlfn.CONCAT($B8,",",U$4),'SpcFunc and VentSpcFunc combos'!$Q$8:$Q$335,0),0)&gt;0,1,0)</f>
        <v>0</v>
      </c>
      <c r="V8" s="127">
        <f ca="1">IF(IFERROR(MATCH(_xlfn.CONCAT($B8,",",V$4),'SpcFunc and VentSpcFunc combos'!$Q$8:$Q$335,0),0)&gt;0,1,0)</f>
        <v>0</v>
      </c>
      <c r="W8" s="127">
        <f ca="1">IF(IFERROR(MATCH(_xlfn.CONCAT($B8,",",W$4),'SpcFunc and VentSpcFunc combos'!$Q$8:$Q$335,0),0)&gt;0,1,0)</f>
        <v>0</v>
      </c>
      <c r="X8" s="127">
        <f ca="1">IF(IFERROR(MATCH(_xlfn.CONCAT($B8,",",X$4),'SpcFunc and VentSpcFunc combos'!$Q$8:$Q$335,0),0)&gt;0,1,0)</f>
        <v>0</v>
      </c>
      <c r="Y8" s="127">
        <f ca="1">IF(IFERROR(MATCH(_xlfn.CONCAT($B8,",",Y$4),'SpcFunc and VentSpcFunc combos'!$Q$8:$Q$335,0),0)&gt;0,1,0)</f>
        <v>0</v>
      </c>
      <c r="Z8" s="127">
        <f ca="1">IF(IFERROR(MATCH(_xlfn.CONCAT($B8,",",Z$4),'SpcFunc and VentSpcFunc combos'!$Q$8:$Q$335,0),0)&gt;0,1,0)</f>
        <v>0</v>
      </c>
      <c r="AA8" s="127">
        <f ca="1">IF(IFERROR(MATCH(_xlfn.CONCAT($B8,",",AA$4),'SpcFunc and VentSpcFunc combos'!$Q$8:$Q$335,0),0)&gt;0,1,0)</f>
        <v>0</v>
      </c>
      <c r="AB8" s="127">
        <f ca="1">IF(IFERROR(MATCH(_xlfn.CONCAT($B8,",",AB$4),'SpcFunc and VentSpcFunc combos'!$Q$8:$Q$335,0),0)&gt;0,1,0)</f>
        <v>0</v>
      </c>
      <c r="AC8" s="127">
        <f ca="1">IF(IFERROR(MATCH(_xlfn.CONCAT($B8,",",AC$4),'SpcFunc and VentSpcFunc combos'!$Q$8:$Q$335,0),0)&gt;0,1,0)</f>
        <v>0</v>
      </c>
      <c r="AD8" s="127">
        <f ca="1">IF(IFERROR(MATCH(_xlfn.CONCAT($B8,",",AD$4),'SpcFunc and VentSpcFunc combos'!$Q$8:$Q$335,0),0)&gt;0,1,0)</f>
        <v>0</v>
      </c>
      <c r="AE8" s="127">
        <f ca="1">IF(IFERROR(MATCH(_xlfn.CONCAT($B8,",",AE$4),'SpcFunc and VentSpcFunc combos'!$Q$8:$Q$335,0),0)&gt;0,1,0)</f>
        <v>0</v>
      </c>
      <c r="AF8" s="127">
        <f ca="1">IF(IFERROR(MATCH(_xlfn.CONCAT($B8,",",AF$4),'SpcFunc and VentSpcFunc combos'!$Q$8:$Q$335,0),0)&gt;0,1,0)</f>
        <v>0</v>
      </c>
      <c r="AG8" s="127">
        <f ca="1">IF(IFERROR(MATCH(_xlfn.CONCAT($B8,",",AG$4),'SpcFunc and VentSpcFunc combos'!$Q$8:$Q$335,0),0)&gt;0,1,0)</f>
        <v>0</v>
      </c>
      <c r="AH8" s="127">
        <f ca="1">IF(IFERROR(MATCH(_xlfn.CONCAT($B8,",",AH$4),'SpcFunc and VentSpcFunc combos'!$Q$8:$Q$335,0),0)&gt;0,1,0)</f>
        <v>0</v>
      </c>
      <c r="AI8" s="127">
        <f ca="1">IF(IFERROR(MATCH(_xlfn.CONCAT($B8,",",AI$4),'SpcFunc and VentSpcFunc combos'!$Q$8:$Q$335,0),0)&gt;0,1,0)</f>
        <v>0</v>
      </c>
      <c r="AJ8" s="127">
        <f ca="1">IF(IFERROR(MATCH(_xlfn.CONCAT($B8,",",AJ$4),'SpcFunc and VentSpcFunc combos'!$Q$8:$Q$335,0),0)&gt;0,1,0)</f>
        <v>0</v>
      </c>
      <c r="AK8" s="127">
        <f ca="1">IF(IFERROR(MATCH(_xlfn.CONCAT($B8,",",AK$4),'SpcFunc and VentSpcFunc combos'!$Q$8:$Q$335,0),0)&gt;0,1,0)</f>
        <v>0</v>
      </c>
      <c r="AL8" s="127">
        <f ca="1">IF(IFERROR(MATCH(_xlfn.CONCAT($B8,",",AL$4),'SpcFunc and VentSpcFunc combos'!$Q$8:$Q$335,0),0)&gt;0,1,0)</f>
        <v>0</v>
      </c>
      <c r="AM8" s="127">
        <f ca="1">IF(IFERROR(MATCH(_xlfn.CONCAT($B8,",",AM$4),'SpcFunc and VentSpcFunc combos'!$Q$8:$Q$335,0),0)&gt;0,1,0)</f>
        <v>0</v>
      </c>
      <c r="AN8" s="127">
        <f ca="1">IF(IFERROR(MATCH(_xlfn.CONCAT($B8,",",AN$4),'SpcFunc and VentSpcFunc combos'!$Q$8:$Q$335,0),0)&gt;0,1,0)</f>
        <v>0</v>
      </c>
      <c r="AO8" s="127">
        <f ca="1">IF(IFERROR(MATCH(_xlfn.CONCAT($B8,",",AO$4),'SpcFunc and VentSpcFunc combos'!$Q$8:$Q$335,0),0)&gt;0,1,0)</f>
        <v>0</v>
      </c>
      <c r="AP8" s="127">
        <f ca="1">IF(IFERROR(MATCH(_xlfn.CONCAT($B8,",",AP$4),'SpcFunc and VentSpcFunc combos'!$Q$8:$Q$335,0),0)&gt;0,1,0)</f>
        <v>0</v>
      </c>
      <c r="AQ8" s="127">
        <f ca="1">IF(IFERROR(MATCH(_xlfn.CONCAT($B8,",",AQ$4),'SpcFunc and VentSpcFunc combos'!$Q$8:$Q$335,0),0)&gt;0,1,0)</f>
        <v>0</v>
      </c>
      <c r="AR8" s="127">
        <f ca="1">IF(IFERROR(MATCH(_xlfn.CONCAT($B8,",",AR$4),'SpcFunc and VentSpcFunc combos'!$Q$8:$Q$335,0),0)&gt;0,1,0)</f>
        <v>0</v>
      </c>
      <c r="AS8" s="127">
        <f ca="1">IF(IFERROR(MATCH(_xlfn.CONCAT($B8,",",AS$4),'SpcFunc and VentSpcFunc combos'!$Q$8:$Q$335,0),0)&gt;0,1,0)</f>
        <v>0</v>
      </c>
      <c r="AT8" s="127">
        <f ca="1">IF(IFERROR(MATCH(_xlfn.CONCAT($B8,",",AT$4),'SpcFunc and VentSpcFunc combos'!$Q$8:$Q$335,0),0)&gt;0,1,0)</f>
        <v>0</v>
      </c>
      <c r="AU8" s="127">
        <f ca="1">IF(IFERROR(MATCH(_xlfn.CONCAT($B8,",",AU$4),'SpcFunc and VentSpcFunc combos'!$Q$8:$Q$335,0),0)&gt;0,1,0)</f>
        <v>0</v>
      </c>
      <c r="AV8" s="127">
        <f ca="1">IF(IFERROR(MATCH(_xlfn.CONCAT($B8,",",AV$4),'SpcFunc and VentSpcFunc combos'!$Q$8:$Q$335,0),0)&gt;0,1,0)</f>
        <v>0</v>
      </c>
      <c r="AW8" s="127">
        <f ca="1">IF(IFERROR(MATCH(_xlfn.CONCAT($B8,",",AW$4),'SpcFunc and VentSpcFunc combos'!$Q$8:$Q$335,0),0)&gt;0,1,0)</f>
        <v>0</v>
      </c>
      <c r="AX8" s="127">
        <f ca="1">IF(IFERROR(MATCH(_xlfn.CONCAT($B8,",",AX$4),'SpcFunc and VentSpcFunc combos'!$Q$8:$Q$335,0),0)&gt;0,1,0)</f>
        <v>0</v>
      </c>
      <c r="AY8" s="127">
        <f ca="1">IF(IFERROR(MATCH(_xlfn.CONCAT($B8,",",AY$4),'SpcFunc and VentSpcFunc combos'!$Q$8:$Q$335,0),0)&gt;0,1,0)</f>
        <v>0</v>
      </c>
      <c r="AZ8" s="127">
        <f ca="1">IF(IFERROR(MATCH(_xlfn.CONCAT($B8,",",AZ$4),'SpcFunc and VentSpcFunc combos'!$Q$8:$Q$335,0),0)&gt;0,1,0)</f>
        <v>0</v>
      </c>
      <c r="BA8" s="127">
        <f ca="1">IF(IFERROR(MATCH(_xlfn.CONCAT($B8,",",BA$4),'SpcFunc and VentSpcFunc combos'!$Q$8:$Q$335,0),0)&gt;0,1,0)</f>
        <v>0</v>
      </c>
      <c r="BB8" s="127">
        <f ca="1">IF(IFERROR(MATCH(_xlfn.CONCAT($B8,",",BB$4),'SpcFunc and VentSpcFunc combos'!$Q$8:$Q$335,0),0)&gt;0,1,0)</f>
        <v>0</v>
      </c>
      <c r="BC8" s="127">
        <f ca="1">IF(IFERROR(MATCH(_xlfn.CONCAT($B8,",",BC$4),'SpcFunc and VentSpcFunc combos'!$Q$8:$Q$335,0),0)&gt;0,1,0)</f>
        <v>0</v>
      </c>
      <c r="BD8" s="127">
        <f ca="1">IF(IFERROR(MATCH(_xlfn.CONCAT($B8,",",BD$4),'SpcFunc and VentSpcFunc combos'!$Q$8:$Q$335,0),0)&gt;0,1,0)</f>
        <v>0</v>
      </c>
      <c r="BE8" s="127">
        <f ca="1">IF(IFERROR(MATCH(_xlfn.CONCAT($B8,",",BE$4),'SpcFunc and VentSpcFunc combos'!$Q$8:$Q$335,0),0)&gt;0,1,0)</f>
        <v>0</v>
      </c>
      <c r="BF8" s="127">
        <f ca="1">IF(IFERROR(MATCH(_xlfn.CONCAT($B8,",",BF$4),'SpcFunc and VentSpcFunc combos'!$Q$8:$Q$335,0),0)&gt;0,1,0)</f>
        <v>0</v>
      </c>
      <c r="BG8" s="127">
        <f ca="1">IF(IFERROR(MATCH(_xlfn.CONCAT($B8,",",BG$4),'SpcFunc and VentSpcFunc combos'!$Q$8:$Q$335,0),0)&gt;0,1,0)</f>
        <v>0</v>
      </c>
      <c r="BH8" s="127">
        <f ca="1">IF(IFERROR(MATCH(_xlfn.CONCAT($B8,",",BH$4),'SpcFunc and VentSpcFunc combos'!$Q$8:$Q$335,0),0)&gt;0,1,0)</f>
        <v>0</v>
      </c>
      <c r="BI8" s="127">
        <f ca="1">IF(IFERROR(MATCH(_xlfn.CONCAT($B8,",",BI$4),'SpcFunc and VentSpcFunc combos'!$Q$8:$Q$335,0),0)&gt;0,1,0)</f>
        <v>0</v>
      </c>
      <c r="BJ8" s="127">
        <f ca="1">IF(IFERROR(MATCH(_xlfn.CONCAT($B8,",",BJ$4),'SpcFunc and VentSpcFunc combos'!$Q$8:$Q$335,0),0)&gt;0,1,0)</f>
        <v>0</v>
      </c>
      <c r="BK8" s="127">
        <f ca="1">IF(IFERROR(MATCH(_xlfn.CONCAT($B8,",",BK$4),'SpcFunc and VentSpcFunc combos'!$Q$8:$Q$335,0),0)&gt;0,1,0)</f>
        <v>0</v>
      </c>
      <c r="BL8" s="127">
        <f ca="1">IF(IFERROR(MATCH(_xlfn.CONCAT($B8,",",BL$4),'SpcFunc and VentSpcFunc combos'!$Q$8:$Q$335,0),0)&gt;0,1,0)</f>
        <v>0</v>
      </c>
      <c r="BM8" s="127">
        <f ca="1">IF(IFERROR(MATCH(_xlfn.CONCAT($B8,",",BM$4),'SpcFunc and VentSpcFunc combos'!$Q$8:$Q$335,0),0)&gt;0,1,0)</f>
        <v>0</v>
      </c>
      <c r="BN8" s="127">
        <f ca="1">IF(IFERROR(MATCH(_xlfn.CONCAT($B8,",",BN$4),'SpcFunc and VentSpcFunc combos'!$Q$8:$Q$335,0),0)&gt;0,1,0)</f>
        <v>0</v>
      </c>
      <c r="BO8" s="127">
        <f ca="1">IF(IFERROR(MATCH(_xlfn.CONCAT($B8,",",BO$4),'SpcFunc and VentSpcFunc combos'!$Q$8:$Q$335,0),0)&gt;0,1,0)</f>
        <v>0</v>
      </c>
      <c r="BP8" s="127">
        <f ca="1">IF(IFERROR(MATCH(_xlfn.CONCAT($B8,",",BP$4),'SpcFunc and VentSpcFunc combos'!$Q$8:$Q$335,0),0)&gt;0,1,0)</f>
        <v>0</v>
      </c>
      <c r="BQ8" s="127">
        <f ca="1">IF(IFERROR(MATCH(_xlfn.CONCAT($B8,",",BQ$4),'SpcFunc and VentSpcFunc combos'!$Q$8:$Q$335,0),0)&gt;0,1,0)</f>
        <v>0</v>
      </c>
      <c r="BR8" s="127">
        <f ca="1">IF(IFERROR(MATCH(_xlfn.CONCAT($B8,",",BR$4),'SpcFunc and VentSpcFunc combos'!$Q$8:$Q$335,0),0)&gt;0,1,0)</f>
        <v>0</v>
      </c>
      <c r="BS8" s="127">
        <f ca="1">IF(IFERROR(MATCH(_xlfn.CONCAT($B8,",",BS$4),'SpcFunc and VentSpcFunc combos'!$Q$8:$Q$335,0),0)&gt;0,1,0)</f>
        <v>0</v>
      </c>
      <c r="BT8" s="127">
        <f ca="1">IF(IFERROR(MATCH(_xlfn.CONCAT($B8,",",BT$4),'SpcFunc and VentSpcFunc combos'!$Q$8:$Q$335,0),0)&gt;0,1,0)</f>
        <v>0</v>
      </c>
      <c r="BU8" s="127">
        <f ca="1">IF(IFERROR(MATCH(_xlfn.CONCAT($B8,",",BU$4),'SpcFunc and VentSpcFunc combos'!$Q$8:$Q$335,0),0)&gt;0,1,0)</f>
        <v>0</v>
      </c>
      <c r="BV8" s="127">
        <f ca="1">IF(IFERROR(MATCH(_xlfn.CONCAT($B8,",",BV$4),'SpcFunc and VentSpcFunc combos'!$Q$8:$Q$335,0),0)&gt;0,1,0)</f>
        <v>0</v>
      </c>
      <c r="BW8" s="127">
        <f ca="1">IF(IFERROR(MATCH(_xlfn.CONCAT($B8,",",BW$4),'SpcFunc and VentSpcFunc combos'!$Q$8:$Q$335,0),0)&gt;0,1,0)</f>
        <v>0</v>
      </c>
      <c r="BX8" s="127">
        <f ca="1">IF(IFERROR(MATCH(_xlfn.CONCAT($B8,",",BX$4),'SpcFunc and VentSpcFunc combos'!$Q$8:$Q$335,0),0)&gt;0,1,0)</f>
        <v>0</v>
      </c>
      <c r="BY8" s="127">
        <f ca="1">IF(IFERROR(MATCH(_xlfn.CONCAT($B8,",",BY$4),'SpcFunc and VentSpcFunc combos'!$Q$8:$Q$335,0),0)&gt;0,1,0)</f>
        <v>0</v>
      </c>
      <c r="BZ8" s="127">
        <f ca="1">IF(IFERROR(MATCH(_xlfn.CONCAT($B8,",",BZ$4),'SpcFunc and VentSpcFunc combos'!$Q$8:$Q$335,0),0)&gt;0,1,0)</f>
        <v>0</v>
      </c>
      <c r="CA8" s="127">
        <f ca="1">IF(IFERROR(MATCH(_xlfn.CONCAT($B8,",",CA$4),'SpcFunc and VentSpcFunc combos'!$Q$8:$Q$335,0),0)&gt;0,1,0)</f>
        <v>0</v>
      </c>
      <c r="CB8" s="127">
        <f ca="1">IF(IFERROR(MATCH(_xlfn.CONCAT($B8,",",CB$4),'SpcFunc and VentSpcFunc combos'!$Q$8:$Q$335,0),0)&gt;0,1,0)</f>
        <v>0</v>
      </c>
      <c r="CC8" s="127">
        <f ca="1">IF(IFERROR(MATCH(_xlfn.CONCAT($B8,",",CC$4),'SpcFunc and VentSpcFunc combos'!$Q$8:$Q$335,0),0)&gt;0,1,0)</f>
        <v>0</v>
      </c>
      <c r="CD8" s="127">
        <f ca="1">IF(IFERROR(MATCH(_xlfn.CONCAT($B8,",",CD$4),'SpcFunc and VentSpcFunc combos'!$Q$8:$Q$335,0),0)&gt;0,1,0)</f>
        <v>0</v>
      </c>
      <c r="CE8" s="127">
        <f ca="1">IF(IFERROR(MATCH(_xlfn.CONCAT($B8,",",CE$4),'SpcFunc and VentSpcFunc combos'!$Q$8:$Q$335,0),0)&gt;0,1,0)</f>
        <v>0</v>
      </c>
      <c r="CF8" s="127">
        <f ca="1">IF(IFERROR(MATCH(_xlfn.CONCAT($B8,",",CF$4),'SpcFunc and VentSpcFunc combos'!$Q$8:$Q$335,0),0)&gt;0,1,0)</f>
        <v>0</v>
      </c>
      <c r="CG8" s="127">
        <f ca="1">IF(IFERROR(MATCH(_xlfn.CONCAT($B8,",",CG$4),'SpcFunc and VentSpcFunc combos'!$Q$8:$Q$335,0),0)&gt;0,1,0)</f>
        <v>0</v>
      </c>
      <c r="CH8" s="127">
        <f ca="1">IF(IFERROR(MATCH(_xlfn.CONCAT($B8,",",CH$4),'SpcFunc and VentSpcFunc combos'!$Q$8:$Q$335,0),0)&gt;0,1,0)</f>
        <v>0</v>
      </c>
      <c r="CI8" s="127">
        <f ca="1">IF(IFERROR(MATCH(_xlfn.CONCAT($B8,",",CI$4),'SpcFunc and VentSpcFunc combos'!$Q$8:$Q$335,0),0)&gt;0,1,0)</f>
        <v>0</v>
      </c>
      <c r="CJ8" s="127">
        <f ca="1">IF(IFERROR(MATCH(_xlfn.CONCAT($B8,",",CJ$4),'SpcFunc and VentSpcFunc combos'!$Q$8:$Q$335,0),0)&gt;0,1,0)</f>
        <v>0</v>
      </c>
      <c r="CK8" s="127">
        <f ca="1">IF(IFERROR(MATCH(_xlfn.CONCAT($B8,",",CK$4),'SpcFunc and VentSpcFunc combos'!$Q$8:$Q$335,0),0)&gt;0,1,0)</f>
        <v>0</v>
      </c>
      <c r="CL8" s="127">
        <f ca="1">IF(IFERROR(MATCH(_xlfn.CONCAT($B8,",",CL$4),'SpcFunc and VentSpcFunc combos'!$Q$8:$Q$335,0),0)&gt;0,1,0)</f>
        <v>0</v>
      </c>
      <c r="CM8" s="127">
        <f ca="1">IF(IFERROR(MATCH(_xlfn.CONCAT($B8,",",CM$4),'SpcFunc and VentSpcFunc combos'!$Q$8:$Q$335,0),0)&gt;0,1,0)</f>
        <v>0</v>
      </c>
      <c r="CN8" s="127">
        <f ca="1">IF(IFERROR(MATCH(_xlfn.CONCAT($B8,",",CN$4),'SpcFunc and VentSpcFunc combos'!$Q$8:$Q$335,0),0)&gt;0,1,0)</f>
        <v>0</v>
      </c>
      <c r="CO8" s="127">
        <f ca="1">IF(IFERROR(MATCH(_xlfn.CONCAT($B8,",",CO$4),'SpcFunc and VentSpcFunc combos'!$Q$8:$Q$335,0),0)&gt;0,1,0)</f>
        <v>0</v>
      </c>
      <c r="CP8" s="127">
        <f ca="1">IF(IFERROR(MATCH(_xlfn.CONCAT($B8,",",CP$4),'SpcFunc and VentSpcFunc combos'!$Q$8:$Q$335,0),0)&gt;0,1,0)</f>
        <v>0</v>
      </c>
      <c r="CQ8" s="127">
        <f ca="1">IF(IFERROR(MATCH(_xlfn.CONCAT($B8,",",CQ$4),'SpcFunc and VentSpcFunc combos'!$Q$8:$Q$335,0),0)&gt;0,1,0)</f>
        <v>0</v>
      </c>
      <c r="CR8" s="127">
        <f ca="1">IF(IFERROR(MATCH(_xlfn.CONCAT($B8,",",CR$4),'SpcFunc and VentSpcFunc combos'!$Q$8:$Q$335,0),0)&gt;0,1,0)</f>
        <v>0</v>
      </c>
      <c r="CS8" s="127">
        <f ca="1">IF(IFERROR(MATCH(_xlfn.CONCAT($B8,",",CS$4),'SpcFunc and VentSpcFunc combos'!$Q$8:$Q$335,0),0)&gt;0,1,0)</f>
        <v>0</v>
      </c>
      <c r="CT8" s="127">
        <f ca="1">IF(IFERROR(MATCH(_xlfn.CONCAT($B8,",",CT$4),'SpcFunc and VentSpcFunc combos'!$Q$8:$Q$335,0),0)&gt;0,1,0)</f>
        <v>0</v>
      </c>
      <c r="CU8" s="106" t="s">
        <v>960</v>
      </c>
      <c r="CV8">
        <f t="shared" ca="1" si="5"/>
        <v>0</v>
      </c>
    </row>
    <row r="9" spans="1:100" x14ac:dyDescent="0.2">
      <c r="B9" t="str">
        <f>'For CSV - 2019 SpcFuncData'!B9</f>
        <v>Civic Meeting Place Area</v>
      </c>
      <c r="C9" s="127">
        <f ca="1">IF(IFERROR(MATCH(_xlfn.CONCAT($B9,",",C$4),'SpcFunc and VentSpcFunc combos'!$Q$8:$Q$335,0),0)&gt;0,1,0)</f>
        <v>0</v>
      </c>
      <c r="D9" s="127">
        <f ca="1">IF(IFERROR(MATCH(_xlfn.CONCAT($B9,",",D$4),'SpcFunc and VentSpcFunc combos'!$Q$8:$Q$335,0),0)&gt;0,1,0)</f>
        <v>0</v>
      </c>
      <c r="E9" s="127">
        <f ca="1">IF(IFERROR(MATCH(_xlfn.CONCAT($B9,",",E$4),'SpcFunc and VentSpcFunc combos'!$Q$8:$Q$335,0),0)&gt;0,1,0)</f>
        <v>0</v>
      </c>
      <c r="F9" s="127">
        <f ca="1">IF(IFERROR(MATCH(_xlfn.CONCAT($B9,",",F$4),'SpcFunc and VentSpcFunc combos'!$Q$8:$Q$335,0),0)&gt;0,1,0)</f>
        <v>0</v>
      </c>
      <c r="G9" s="127">
        <f ca="1">IF(IFERROR(MATCH(_xlfn.CONCAT($B9,",",G$4),'SpcFunc and VentSpcFunc combos'!$Q$8:$Q$335,0),0)&gt;0,1,0)</f>
        <v>0</v>
      </c>
      <c r="H9" s="127">
        <f ca="1">IF(IFERROR(MATCH(_xlfn.CONCAT($B9,",",H$4),'SpcFunc and VentSpcFunc combos'!$Q$8:$Q$335,0),0)&gt;0,1,0)</f>
        <v>0</v>
      </c>
      <c r="I9" s="127">
        <f ca="1">IF(IFERROR(MATCH(_xlfn.CONCAT($B9,",",I$4),'SpcFunc and VentSpcFunc combos'!$Q$8:$Q$335,0),0)&gt;0,1,0)</f>
        <v>0</v>
      </c>
      <c r="J9" s="127">
        <f ca="1">IF(IFERROR(MATCH(_xlfn.CONCAT($B9,",",J$4),'SpcFunc and VentSpcFunc combos'!$Q$8:$Q$335,0),0)&gt;0,1,0)</f>
        <v>0</v>
      </c>
      <c r="K9" s="127">
        <f ca="1">IF(IFERROR(MATCH(_xlfn.CONCAT($B9,",",K$4),'SpcFunc and VentSpcFunc combos'!$Q$8:$Q$335,0),0)&gt;0,1,0)</f>
        <v>0</v>
      </c>
      <c r="L9" s="127">
        <f ca="1">IF(IFERROR(MATCH(_xlfn.CONCAT($B9,",",L$4),'SpcFunc and VentSpcFunc combos'!$Q$8:$Q$335,0),0)&gt;0,1,0)</f>
        <v>0</v>
      </c>
      <c r="M9" s="127">
        <f ca="1">IF(IFERROR(MATCH(_xlfn.CONCAT($B9,",",M$4),'SpcFunc and VentSpcFunc combos'!$Q$8:$Q$335,0),0)&gt;0,1,0)</f>
        <v>0</v>
      </c>
      <c r="N9" s="127">
        <f ca="1">IF(IFERROR(MATCH(_xlfn.CONCAT($B9,",",N$4),'SpcFunc and VentSpcFunc combos'!$Q$8:$Q$335,0),0)&gt;0,1,0)</f>
        <v>0</v>
      </c>
      <c r="O9" s="127">
        <f ca="1">IF(IFERROR(MATCH(_xlfn.CONCAT($B9,",",O$4),'SpcFunc and VentSpcFunc combos'!$Q$8:$Q$335,0),0)&gt;0,1,0)</f>
        <v>0</v>
      </c>
      <c r="P9" s="127">
        <f ca="1">IF(IFERROR(MATCH(_xlfn.CONCAT($B9,",",P$4),'SpcFunc and VentSpcFunc combos'!$Q$8:$Q$335,0),0)&gt;0,1,0)</f>
        <v>0</v>
      </c>
      <c r="Q9" s="127">
        <f ca="1">IF(IFERROR(MATCH(_xlfn.CONCAT($B9,",",Q$4),'SpcFunc and VentSpcFunc combos'!$Q$8:$Q$335,0),0)&gt;0,1,0)</f>
        <v>0</v>
      </c>
      <c r="R9" s="127">
        <f ca="1">IF(IFERROR(MATCH(_xlfn.CONCAT($B9,",",R$4),'SpcFunc and VentSpcFunc combos'!$Q$8:$Q$335,0),0)&gt;0,1,0)</f>
        <v>0</v>
      </c>
      <c r="S9" s="127">
        <f ca="1">IF(IFERROR(MATCH(_xlfn.CONCAT($B9,",",S$4),'SpcFunc and VentSpcFunc combos'!$Q$8:$Q$335,0),0)&gt;0,1,0)</f>
        <v>0</v>
      </c>
      <c r="T9" s="127">
        <f ca="1">IF(IFERROR(MATCH(_xlfn.CONCAT($B9,",",T$4),'SpcFunc and VentSpcFunc combos'!$Q$8:$Q$335,0),0)&gt;0,1,0)</f>
        <v>0</v>
      </c>
      <c r="U9" s="127">
        <f ca="1">IF(IFERROR(MATCH(_xlfn.CONCAT($B9,",",U$4),'SpcFunc and VentSpcFunc combos'!$Q$8:$Q$335,0),0)&gt;0,1,0)</f>
        <v>0</v>
      </c>
      <c r="V9" s="127">
        <f ca="1">IF(IFERROR(MATCH(_xlfn.CONCAT($B9,",",V$4),'SpcFunc and VentSpcFunc combos'!$Q$8:$Q$335,0),0)&gt;0,1,0)</f>
        <v>0</v>
      </c>
      <c r="W9" s="127">
        <f ca="1">IF(IFERROR(MATCH(_xlfn.CONCAT($B9,",",W$4),'SpcFunc and VentSpcFunc combos'!$Q$8:$Q$335,0),0)&gt;0,1,0)</f>
        <v>0</v>
      </c>
      <c r="X9" s="127">
        <f ca="1">IF(IFERROR(MATCH(_xlfn.CONCAT($B9,",",X$4),'SpcFunc and VentSpcFunc combos'!$Q$8:$Q$335,0),0)&gt;0,1,0)</f>
        <v>0</v>
      </c>
      <c r="Y9" s="127">
        <f ca="1">IF(IFERROR(MATCH(_xlfn.CONCAT($B9,",",Y$4),'SpcFunc and VentSpcFunc combos'!$Q$8:$Q$335,0),0)&gt;0,1,0)</f>
        <v>0</v>
      </c>
      <c r="Z9" s="127">
        <f ca="1">IF(IFERROR(MATCH(_xlfn.CONCAT($B9,",",Z$4),'SpcFunc and VentSpcFunc combos'!$Q$8:$Q$335,0),0)&gt;0,1,0)</f>
        <v>0</v>
      </c>
      <c r="AA9" s="127">
        <f ca="1">IF(IFERROR(MATCH(_xlfn.CONCAT($B9,",",AA$4),'SpcFunc and VentSpcFunc combos'!$Q$8:$Q$335,0),0)&gt;0,1,0)</f>
        <v>0</v>
      </c>
      <c r="AB9" s="127">
        <f ca="1">IF(IFERROR(MATCH(_xlfn.CONCAT($B9,",",AB$4),'SpcFunc and VentSpcFunc combos'!$Q$8:$Q$335,0),0)&gt;0,1,0)</f>
        <v>0</v>
      </c>
      <c r="AC9" s="127">
        <f ca="1">IF(IFERROR(MATCH(_xlfn.CONCAT($B9,",",AC$4),'SpcFunc and VentSpcFunc combos'!$Q$8:$Q$335,0),0)&gt;0,1,0)</f>
        <v>0</v>
      </c>
      <c r="AD9" s="127">
        <f ca="1">IF(IFERROR(MATCH(_xlfn.CONCAT($B9,",",AD$4),'SpcFunc and VentSpcFunc combos'!$Q$8:$Q$335,0),0)&gt;0,1,0)</f>
        <v>0</v>
      </c>
      <c r="AE9" s="127">
        <f ca="1">IF(IFERROR(MATCH(_xlfn.CONCAT($B9,",",AE$4),'SpcFunc and VentSpcFunc combos'!$Q$8:$Q$335,0),0)&gt;0,1,0)</f>
        <v>0</v>
      </c>
      <c r="AF9" s="127">
        <f ca="1">IF(IFERROR(MATCH(_xlfn.CONCAT($B9,",",AF$4),'SpcFunc and VentSpcFunc combos'!$Q$8:$Q$335,0),0)&gt;0,1,0)</f>
        <v>0</v>
      </c>
      <c r="AG9" s="127">
        <f ca="1">IF(IFERROR(MATCH(_xlfn.CONCAT($B9,",",AG$4),'SpcFunc and VentSpcFunc combos'!$Q$8:$Q$335,0),0)&gt;0,1,0)</f>
        <v>0</v>
      </c>
      <c r="AH9" s="127">
        <f ca="1">IF(IFERROR(MATCH(_xlfn.CONCAT($B9,",",AH$4),'SpcFunc and VentSpcFunc combos'!$Q$8:$Q$335,0),0)&gt;0,1,0)</f>
        <v>0</v>
      </c>
      <c r="AI9" s="127">
        <f ca="1">IF(IFERROR(MATCH(_xlfn.CONCAT($B9,",",AI$4),'SpcFunc and VentSpcFunc combos'!$Q$8:$Q$335,0),0)&gt;0,1,0)</f>
        <v>0</v>
      </c>
      <c r="AJ9" s="127">
        <f ca="1">IF(IFERROR(MATCH(_xlfn.CONCAT($B9,",",AJ$4),'SpcFunc and VentSpcFunc combos'!$Q$8:$Q$335,0),0)&gt;0,1,0)</f>
        <v>0</v>
      </c>
      <c r="AK9" s="127">
        <f ca="1">IF(IFERROR(MATCH(_xlfn.CONCAT($B9,",",AK$4),'SpcFunc and VentSpcFunc combos'!$Q$8:$Q$335,0),0)&gt;0,1,0)</f>
        <v>0</v>
      </c>
      <c r="AL9" s="127">
        <f ca="1">IF(IFERROR(MATCH(_xlfn.CONCAT($B9,",",AL$4),'SpcFunc and VentSpcFunc combos'!$Q$8:$Q$335,0),0)&gt;0,1,0)</f>
        <v>0</v>
      </c>
      <c r="AM9" s="127">
        <f ca="1">IF(IFERROR(MATCH(_xlfn.CONCAT($B9,",",AM$4),'SpcFunc and VentSpcFunc combos'!$Q$8:$Q$335,0),0)&gt;0,1,0)</f>
        <v>0</v>
      </c>
      <c r="AN9" s="127">
        <f ca="1">IF(IFERROR(MATCH(_xlfn.CONCAT($B9,",",AN$4),'SpcFunc and VentSpcFunc combos'!$Q$8:$Q$335,0),0)&gt;0,1,0)</f>
        <v>0</v>
      </c>
      <c r="AO9" s="127">
        <f ca="1">IF(IFERROR(MATCH(_xlfn.CONCAT($B9,",",AO$4),'SpcFunc and VentSpcFunc combos'!$Q$8:$Q$335,0),0)&gt;0,1,0)</f>
        <v>0</v>
      </c>
      <c r="AP9" s="127">
        <f ca="1">IF(IFERROR(MATCH(_xlfn.CONCAT($B9,",",AP$4),'SpcFunc and VentSpcFunc combos'!$Q$8:$Q$335,0),0)&gt;0,1,0)</f>
        <v>0</v>
      </c>
      <c r="AQ9" s="127">
        <f ca="1">IF(IFERROR(MATCH(_xlfn.CONCAT($B9,",",AQ$4),'SpcFunc and VentSpcFunc combos'!$Q$8:$Q$335,0),0)&gt;0,1,0)</f>
        <v>0</v>
      </c>
      <c r="AR9" s="127">
        <f ca="1">IF(IFERROR(MATCH(_xlfn.CONCAT($B9,",",AR$4),'SpcFunc and VentSpcFunc combos'!$Q$8:$Q$335,0),0)&gt;0,1,0)</f>
        <v>0</v>
      </c>
      <c r="AS9" s="127">
        <f ca="1">IF(IFERROR(MATCH(_xlfn.CONCAT($B9,",",AS$4),'SpcFunc and VentSpcFunc combos'!$Q$8:$Q$335,0),0)&gt;0,1,0)</f>
        <v>0</v>
      </c>
      <c r="AT9" s="127">
        <f ca="1">IF(IFERROR(MATCH(_xlfn.CONCAT($B9,",",AT$4),'SpcFunc and VentSpcFunc combos'!$Q$8:$Q$335,0),0)&gt;0,1,0)</f>
        <v>0</v>
      </c>
      <c r="AU9" s="127">
        <f ca="1">IF(IFERROR(MATCH(_xlfn.CONCAT($B9,",",AU$4),'SpcFunc and VentSpcFunc combos'!$Q$8:$Q$335,0),0)&gt;0,1,0)</f>
        <v>0</v>
      </c>
      <c r="AV9" s="127">
        <f ca="1">IF(IFERROR(MATCH(_xlfn.CONCAT($B9,",",AV$4),'SpcFunc and VentSpcFunc combos'!$Q$8:$Q$335,0),0)&gt;0,1,0)</f>
        <v>0</v>
      </c>
      <c r="AW9" s="127">
        <f ca="1">IF(IFERROR(MATCH(_xlfn.CONCAT($B9,",",AW$4),'SpcFunc and VentSpcFunc combos'!$Q$8:$Q$335,0),0)&gt;0,1,0)</f>
        <v>0</v>
      </c>
      <c r="AX9" s="127">
        <f ca="1">IF(IFERROR(MATCH(_xlfn.CONCAT($B9,",",AX$4),'SpcFunc and VentSpcFunc combos'!$Q$8:$Q$335,0),0)&gt;0,1,0)</f>
        <v>0</v>
      </c>
      <c r="AY9" s="127">
        <f ca="1">IF(IFERROR(MATCH(_xlfn.CONCAT($B9,",",AY$4),'SpcFunc and VentSpcFunc combos'!$Q$8:$Q$335,0),0)&gt;0,1,0)</f>
        <v>0</v>
      </c>
      <c r="AZ9" s="127">
        <f ca="1">IF(IFERROR(MATCH(_xlfn.CONCAT($B9,",",AZ$4),'SpcFunc and VentSpcFunc combos'!$Q$8:$Q$335,0),0)&gt;0,1,0)</f>
        <v>0</v>
      </c>
      <c r="BA9" s="127">
        <f ca="1">IF(IFERROR(MATCH(_xlfn.CONCAT($B9,",",BA$4),'SpcFunc and VentSpcFunc combos'!$Q$8:$Q$335,0),0)&gt;0,1,0)</f>
        <v>0</v>
      </c>
      <c r="BB9" s="127">
        <f ca="1">IF(IFERROR(MATCH(_xlfn.CONCAT($B9,",",BB$4),'SpcFunc and VentSpcFunc combos'!$Q$8:$Q$335,0),0)&gt;0,1,0)</f>
        <v>0</v>
      </c>
      <c r="BC9" s="127">
        <f ca="1">IF(IFERROR(MATCH(_xlfn.CONCAT($B9,",",BC$4),'SpcFunc and VentSpcFunc combos'!$Q$8:$Q$335,0),0)&gt;0,1,0)</f>
        <v>0</v>
      </c>
      <c r="BD9" s="127">
        <f ca="1">IF(IFERROR(MATCH(_xlfn.CONCAT($B9,",",BD$4),'SpcFunc and VentSpcFunc combos'!$Q$8:$Q$335,0),0)&gt;0,1,0)</f>
        <v>0</v>
      </c>
      <c r="BE9" s="127">
        <f ca="1">IF(IFERROR(MATCH(_xlfn.CONCAT($B9,",",BE$4),'SpcFunc and VentSpcFunc combos'!$Q$8:$Q$335,0),0)&gt;0,1,0)</f>
        <v>0</v>
      </c>
      <c r="BF9" s="127">
        <f ca="1">IF(IFERROR(MATCH(_xlfn.CONCAT($B9,",",BF$4),'SpcFunc and VentSpcFunc combos'!$Q$8:$Q$335,0),0)&gt;0,1,0)</f>
        <v>0</v>
      </c>
      <c r="BG9" s="127">
        <f ca="1">IF(IFERROR(MATCH(_xlfn.CONCAT($B9,",",BG$4),'SpcFunc and VentSpcFunc combos'!$Q$8:$Q$335,0),0)&gt;0,1,0)</f>
        <v>0</v>
      </c>
      <c r="BH9" s="127">
        <f ca="1">IF(IFERROR(MATCH(_xlfn.CONCAT($B9,",",BH$4),'SpcFunc and VentSpcFunc combos'!$Q$8:$Q$335,0),0)&gt;0,1,0)</f>
        <v>0</v>
      </c>
      <c r="BI9" s="127">
        <f ca="1">IF(IFERROR(MATCH(_xlfn.CONCAT($B9,",",BI$4),'SpcFunc and VentSpcFunc combos'!$Q$8:$Q$335,0),0)&gt;0,1,0)</f>
        <v>0</v>
      </c>
      <c r="BJ9" s="127">
        <f ca="1">IF(IFERROR(MATCH(_xlfn.CONCAT($B9,",",BJ$4),'SpcFunc and VentSpcFunc combos'!$Q$8:$Q$335,0),0)&gt;0,1,0)</f>
        <v>0</v>
      </c>
      <c r="BK9" s="127">
        <f ca="1">IF(IFERROR(MATCH(_xlfn.CONCAT($B9,",",BK$4),'SpcFunc and VentSpcFunc combos'!$Q$8:$Q$335,0),0)&gt;0,1,0)</f>
        <v>0</v>
      </c>
      <c r="BL9" s="127">
        <f ca="1">IF(IFERROR(MATCH(_xlfn.CONCAT($B9,",",BL$4),'SpcFunc and VentSpcFunc combos'!$Q$8:$Q$335,0),0)&gt;0,1,0)</f>
        <v>0</v>
      </c>
      <c r="BM9" s="127">
        <f ca="1">IF(IFERROR(MATCH(_xlfn.CONCAT($B9,",",BM$4),'SpcFunc and VentSpcFunc combos'!$Q$8:$Q$335,0),0)&gt;0,1,0)</f>
        <v>0</v>
      </c>
      <c r="BN9" s="127">
        <f ca="1">IF(IFERROR(MATCH(_xlfn.CONCAT($B9,",",BN$4),'SpcFunc and VentSpcFunc combos'!$Q$8:$Q$335,0),0)&gt;0,1,0)</f>
        <v>0</v>
      </c>
      <c r="BO9" s="127">
        <f ca="1">IF(IFERROR(MATCH(_xlfn.CONCAT($B9,",",BO$4),'SpcFunc and VentSpcFunc combos'!$Q$8:$Q$335,0),0)&gt;0,1,0)</f>
        <v>0</v>
      </c>
      <c r="BP9" s="127">
        <f ca="1">IF(IFERROR(MATCH(_xlfn.CONCAT($B9,",",BP$4),'SpcFunc and VentSpcFunc combos'!$Q$8:$Q$335,0),0)&gt;0,1,0)</f>
        <v>0</v>
      </c>
      <c r="BQ9" s="127">
        <f ca="1">IF(IFERROR(MATCH(_xlfn.CONCAT($B9,",",BQ$4),'SpcFunc and VentSpcFunc combos'!$Q$8:$Q$335,0),0)&gt;0,1,0)</f>
        <v>0</v>
      </c>
      <c r="BR9" s="127">
        <f ca="1">IF(IFERROR(MATCH(_xlfn.CONCAT($B9,",",BR$4),'SpcFunc and VentSpcFunc combos'!$Q$8:$Q$335,0),0)&gt;0,1,0)</f>
        <v>0</v>
      </c>
      <c r="BS9" s="127">
        <f ca="1">IF(IFERROR(MATCH(_xlfn.CONCAT($B9,",",BS$4),'SpcFunc and VentSpcFunc combos'!$Q$8:$Q$335,0),0)&gt;0,1,0)</f>
        <v>0</v>
      </c>
      <c r="BT9" s="127">
        <f ca="1">IF(IFERROR(MATCH(_xlfn.CONCAT($B9,",",BT$4),'SpcFunc and VentSpcFunc combos'!$Q$8:$Q$335,0),0)&gt;0,1,0)</f>
        <v>0</v>
      </c>
      <c r="BU9" s="127">
        <f ca="1">IF(IFERROR(MATCH(_xlfn.CONCAT($B9,",",BU$4),'SpcFunc and VentSpcFunc combos'!$Q$8:$Q$335,0),0)&gt;0,1,0)</f>
        <v>0</v>
      </c>
      <c r="BV9" s="127">
        <f ca="1">IF(IFERROR(MATCH(_xlfn.CONCAT($B9,",",BV$4),'SpcFunc and VentSpcFunc combos'!$Q$8:$Q$335,0),0)&gt;0,1,0)</f>
        <v>0</v>
      </c>
      <c r="BW9" s="127">
        <f ca="1">IF(IFERROR(MATCH(_xlfn.CONCAT($B9,",",BW$4),'SpcFunc and VentSpcFunc combos'!$Q$8:$Q$335,0),0)&gt;0,1,0)</f>
        <v>0</v>
      </c>
      <c r="BX9" s="127">
        <f ca="1">IF(IFERROR(MATCH(_xlfn.CONCAT($B9,",",BX$4),'SpcFunc and VentSpcFunc combos'!$Q$8:$Q$335,0),0)&gt;0,1,0)</f>
        <v>0</v>
      </c>
      <c r="BY9" s="127">
        <f ca="1">IF(IFERROR(MATCH(_xlfn.CONCAT($B9,",",BY$4),'SpcFunc and VentSpcFunc combos'!$Q$8:$Q$335,0),0)&gt;0,1,0)</f>
        <v>0</v>
      </c>
      <c r="BZ9" s="127">
        <f ca="1">IF(IFERROR(MATCH(_xlfn.CONCAT($B9,",",BZ$4),'SpcFunc and VentSpcFunc combos'!$Q$8:$Q$335,0),0)&gt;0,1,0)</f>
        <v>0</v>
      </c>
      <c r="CA9" s="127">
        <f ca="1">IF(IFERROR(MATCH(_xlfn.CONCAT($B9,",",CA$4),'SpcFunc and VentSpcFunc combos'!$Q$8:$Q$335,0),0)&gt;0,1,0)</f>
        <v>0</v>
      </c>
      <c r="CB9" s="127">
        <f ca="1">IF(IFERROR(MATCH(_xlfn.CONCAT($B9,",",CB$4),'SpcFunc and VentSpcFunc combos'!$Q$8:$Q$335,0),0)&gt;0,1,0)</f>
        <v>0</v>
      </c>
      <c r="CC9" s="127">
        <f ca="1">IF(IFERROR(MATCH(_xlfn.CONCAT($B9,",",CC$4),'SpcFunc and VentSpcFunc combos'!$Q$8:$Q$335,0),0)&gt;0,1,0)</f>
        <v>0</v>
      </c>
      <c r="CD9" s="127">
        <f ca="1">IF(IFERROR(MATCH(_xlfn.CONCAT($B9,",",CD$4),'SpcFunc and VentSpcFunc combos'!$Q$8:$Q$335,0),0)&gt;0,1,0)</f>
        <v>0</v>
      </c>
      <c r="CE9" s="127">
        <f ca="1">IF(IFERROR(MATCH(_xlfn.CONCAT($B9,",",CE$4),'SpcFunc and VentSpcFunc combos'!$Q$8:$Q$335,0),0)&gt;0,1,0)</f>
        <v>0</v>
      </c>
      <c r="CF9" s="127">
        <f ca="1">IF(IFERROR(MATCH(_xlfn.CONCAT($B9,",",CF$4),'SpcFunc and VentSpcFunc combos'!$Q$8:$Q$335,0),0)&gt;0,1,0)</f>
        <v>0</v>
      </c>
      <c r="CG9" s="127">
        <f ca="1">IF(IFERROR(MATCH(_xlfn.CONCAT($B9,",",CG$4),'SpcFunc and VentSpcFunc combos'!$Q$8:$Q$335,0),0)&gt;0,1,0)</f>
        <v>0</v>
      </c>
      <c r="CH9" s="127">
        <f ca="1">IF(IFERROR(MATCH(_xlfn.CONCAT($B9,",",CH$4),'SpcFunc and VentSpcFunc combos'!$Q$8:$Q$335,0),0)&gt;0,1,0)</f>
        <v>0</v>
      </c>
      <c r="CI9" s="127">
        <f ca="1">IF(IFERROR(MATCH(_xlfn.CONCAT($B9,",",CI$4),'SpcFunc and VentSpcFunc combos'!$Q$8:$Q$335,0),0)&gt;0,1,0)</f>
        <v>0</v>
      </c>
      <c r="CJ9" s="127">
        <f ca="1">IF(IFERROR(MATCH(_xlfn.CONCAT($B9,",",CJ$4),'SpcFunc and VentSpcFunc combos'!$Q$8:$Q$335,0),0)&gt;0,1,0)</f>
        <v>0</v>
      </c>
      <c r="CK9" s="127">
        <f ca="1">IF(IFERROR(MATCH(_xlfn.CONCAT($B9,",",CK$4),'SpcFunc and VentSpcFunc combos'!$Q$8:$Q$335,0),0)&gt;0,1,0)</f>
        <v>0</v>
      </c>
      <c r="CL9" s="127">
        <f ca="1">IF(IFERROR(MATCH(_xlfn.CONCAT($B9,",",CL$4),'SpcFunc and VentSpcFunc combos'!$Q$8:$Q$335,0),0)&gt;0,1,0)</f>
        <v>0</v>
      </c>
      <c r="CM9" s="127">
        <f ca="1">IF(IFERROR(MATCH(_xlfn.CONCAT($B9,",",CM$4),'SpcFunc and VentSpcFunc combos'!$Q$8:$Q$335,0),0)&gt;0,1,0)</f>
        <v>0</v>
      </c>
      <c r="CN9" s="127">
        <f ca="1">IF(IFERROR(MATCH(_xlfn.CONCAT($B9,",",CN$4),'SpcFunc and VentSpcFunc combos'!$Q$8:$Q$335,0),0)&gt;0,1,0)</f>
        <v>0</v>
      </c>
      <c r="CO9" s="127">
        <f ca="1">IF(IFERROR(MATCH(_xlfn.CONCAT($B9,",",CO$4),'SpcFunc and VentSpcFunc combos'!$Q$8:$Q$335,0),0)&gt;0,1,0)</f>
        <v>0</v>
      </c>
      <c r="CP9" s="127">
        <f ca="1">IF(IFERROR(MATCH(_xlfn.CONCAT($B9,",",CP$4),'SpcFunc and VentSpcFunc combos'!$Q$8:$Q$335,0),0)&gt;0,1,0)</f>
        <v>0</v>
      </c>
      <c r="CQ9" s="127">
        <f ca="1">IF(IFERROR(MATCH(_xlfn.CONCAT($B9,",",CQ$4),'SpcFunc and VentSpcFunc combos'!$Q$8:$Q$335,0),0)&gt;0,1,0)</f>
        <v>0</v>
      </c>
      <c r="CR9" s="127">
        <f ca="1">IF(IFERROR(MATCH(_xlfn.CONCAT($B9,",",CR$4),'SpcFunc and VentSpcFunc combos'!$Q$8:$Q$335,0),0)&gt;0,1,0)</f>
        <v>0</v>
      </c>
      <c r="CS9" s="127">
        <f ca="1">IF(IFERROR(MATCH(_xlfn.CONCAT($B9,",",CS$4),'SpcFunc and VentSpcFunc combos'!$Q$8:$Q$335,0),0)&gt;0,1,0)</f>
        <v>0</v>
      </c>
      <c r="CT9" s="127">
        <f ca="1">IF(IFERROR(MATCH(_xlfn.CONCAT($B9,",",CT$4),'SpcFunc and VentSpcFunc combos'!$Q$8:$Q$335,0),0)&gt;0,1,0)</f>
        <v>0</v>
      </c>
      <c r="CU9" s="106" t="s">
        <v>960</v>
      </c>
      <c r="CV9">
        <f t="shared" ca="1" si="5"/>
        <v>0</v>
      </c>
    </row>
    <row r="10" spans="1:100" x14ac:dyDescent="0.2">
      <c r="B10" t="str">
        <f>'For CSV - 2019 SpcFuncData'!B10</f>
        <v>Classroom, Lecture, Training, Vocational Areas</v>
      </c>
      <c r="C10" s="127">
        <f ca="1">IF(IFERROR(MATCH(_xlfn.CONCAT($B10,",",C$4),'SpcFunc and VentSpcFunc combos'!$Q$8:$Q$335,0),0)&gt;0,1,0)</f>
        <v>0</v>
      </c>
      <c r="D10" s="127">
        <f ca="1">IF(IFERROR(MATCH(_xlfn.CONCAT($B10,",",D$4),'SpcFunc and VentSpcFunc combos'!$Q$8:$Q$335,0),0)&gt;0,1,0)</f>
        <v>0</v>
      </c>
      <c r="E10" s="127">
        <f ca="1">IF(IFERROR(MATCH(_xlfn.CONCAT($B10,",",E$4),'SpcFunc and VentSpcFunc combos'!$Q$8:$Q$335,0),0)&gt;0,1,0)</f>
        <v>0</v>
      </c>
      <c r="F10" s="127">
        <f ca="1">IF(IFERROR(MATCH(_xlfn.CONCAT($B10,",",F$4),'SpcFunc and VentSpcFunc combos'!$Q$8:$Q$335,0),0)&gt;0,1,0)</f>
        <v>0</v>
      </c>
      <c r="G10" s="127">
        <f ca="1">IF(IFERROR(MATCH(_xlfn.CONCAT($B10,",",G$4),'SpcFunc and VentSpcFunc combos'!$Q$8:$Q$335,0),0)&gt;0,1,0)</f>
        <v>0</v>
      </c>
      <c r="H10" s="127">
        <f ca="1">IF(IFERROR(MATCH(_xlfn.CONCAT($B10,",",H$4),'SpcFunc and VentSpcFunc combos'!$Q$8:$Q$335,0),0)&gt;0,1,0)</f>
        <v>0</v>
      </c>
      <c r="I10" s="127">
        <f ca="1">IF(IFERROR(MATCH(_xlfn.CONCAT($B10,",",I$4),'SpcFunc and VentSpcFunc combos'!$Q$8:$Q$335,0),0)&gt;0,1,0)</f>
        <v>0</v>
      </c>
      <c r="J10" s="127">
        <f ca="1">IF(IFERROR(MATCH(_xlfn.CONCAT($B10,",",J$4),'SpcFunc and VentSpcFunc combos'!$Q$8:$Q$335,0),0)&gt;0,1,0)</f>
        <v>0</v>
      </c>
      <c r="K10" s="127">
        <f ca="1">IF(IFERROR(MATCH(_xlfn.CONCAT($B10,",",K$4),'SpcFunc and VentSpcFunc combos'!$Q$8:$Q$335,0),0)&gt;0,1,0)</f>
        <v>0</v>
      </c>
      <c r="L10" s="127">
        <f ca="1">IF(IFERROR(MATCH(_xlfn.CONCAT($B10,",",L$4),'SpcFunc and VentSpcFunc combos'!$Q$8:$Q$335,0),0)&gt;0,1,0)</f>
        <v>0</v>
      </c>
      <c r="M10" s="127">
        <f ca="1">IF(IFERROR(MATCH(_xlfn.CONCAT($B10,",",M$4),'SpcFunc and VentSpcFunc combos'!$Q$8:$Q$335,0),0)&gt;0,1,0)</f>
        <v>0</v>
      </c>
      <c r="N10" s="127">
        <f ca="1">IF(IFERROR(MATCH(_xlfn.CONCAT($B10,",",N$4),'SpcFunc and VentSpcFunc combos'!$Q$8:$Q$335,0),0)&gt;0,1,0)</f>
        <v>0</v>
      </c>
      <c r="O10" s="127">
        <f ca="1">IF(IFERROR(MATCH(_xlfn.CONCAT($B10,",",O$4),'SpcFunc and VentSpcFunc combos'!$Q$8:$Q$335,0),0)&gt;0,1,0)</f>
        <v>0</v>
      </c>
      <c r="P10" s="127">
        <f ca="1">IF(IFERROR(MATCH(_xlfn.CONCAT($B10,",",P$4),'SpcFunc and VentSpcFunc combos'!$Q$8:$Q$335,0),0)&gt;0,1,0)</f>
        <v>0</v>
      </c>
      <c r="Q10" s="127">
        <f ca="1">IF(IFERROR(MATCH(_xlfn.CONCAT($B10,",",Q$4),'SpcFunc and VentSpcFunc combos'!$Q$8:$Q$335,0),0)&gt;0,1,0)</f>
        <v>0</v>
      </c>
      <c r="R10" s="127">
        <f ca="1">IF(IFERROR(MATCH(_xlfn.CONCAT($B10,",",R$4),'SpcFunc and VentSpcFunc combos'!$Q$8:$Q$335,0),0)&gt;0,1,0)</f>
        <v>0</v>
      </c>
      <c r="S10" s="127">
        <f ca="1">IF(IFERROR(MATCH(_xlfn.CONCAT($B10,",",S$4),'SpcFunc and VentSpcFunc combos'!$Q$8:$Q$335,0),0)&gt;0,1,0)</f>
        <v>0</v>
      </c>
      <c r="T10" s="127">
        <f ca="1">IF(IFERROR(MATCH(_xlfn.CONCAT($B10,",",T$4),'SpcFunc and VentSpcFunc combos'!$Q$8:$Q$335,0),0)&gt;0,1,0)</f>
        <v>0</v>
      </c>
      <c r="U10" s="127">
        <f ca="1">IF(IFERROR(MATCH(_xlfn.CONCAT($B10,",",U$4),'SpcFunc and VentSpcFunc combos'!$Q$8:$Q$335,0),0)&gt;0,1,0)</f>
        <v>0</v>
      </c>
      <c r="V10" s="127">
        <f ca="1">IF(IFERROR(MATCH(_xlfn.CONCAT($B10,",",V$4),'SpcFunc and VentSpcFunc combos'!$Q$8:$Q$335,0),0)&gt;0,1,0)</f>
        <v>0</v>
      </c>
      <c r="W10" s="127">
        <f ca="1">IF(IFERROR(MATCH(_xlfn.CONCAT($B10,",",W$4),'SpcFunc and VentSpcFunc combos'!$Q$8:$Q$335,0),0)&gt;0,1,0)</f>
        <v>0</v>
      </c>
      <c r="X10" s="127">
        <f ca="1">IF(IFERROR(MATCH(_xlfn.CONCAT($B10,",",X$4),'SpcFunc and VentSpcFunc combos'!$Q$8:$Q$335,0),0)&gt;0,1,0)</f>
        <v>0</v>
      </c>
      <c r="Y10" s="127">
        <f ca="1">IF(IFERROR(MATCH(_xlfn.CONCAT($B10,",",Y$4),'SpcFunc and VentSpcFunc combos'!$Q$8:$Q$335,0),0)&gt;0,1,0)</f>
        <v>0</v>
      </c>
      <c r="Z10" s="127">
        <f ca="1">IF(IFERROR(MATCH(_xlfn.CONCAT($B10,",",Z$4),'SpcFunc and VentSpcFunc combos'!$Q$8:$Q$335,0),0)&gt;0,1,0)</f>
        <v>0</v>
      </c>
      <c r="AA10" s="127">
        <f ca="1">IF(IFERROR(MATCH(_xlfn.CONCAT($B10,",",AA$4),'SpcFunc and VentSpcFunc combos'!$Q$8:$Q$335,0),0)&gt;0,1,0)</f>
        <v>0</v>
      </c>
      <c r="AB10" s="127">
        <f ca="1">IF(IFERROR(MATCH(_xlfn.CONCAT($B10,",",AB$4),'SpcFunc and VentSpcFunc combos'!$Q$8:$Q$335,0),0)&gt;0,1,0)</f>
        <v>0</v>
      </c>
      <c r="AC10" s="127">
        <f ca="1">IF(IFERROR(MATCH(_xlfn.CONCAT($B10,",",AC$4),'SpcFunc and VentSpcFunc combos'!$Q$8:$Q$335,0),0)&gt;0,1,0)</f>
        <v>0</v>
      </c>
      <c r="AD10" s="127">
        <f ca="1">IF(IFERROR(MATCH(_xlfn.CONCAT($B10,",",AD$4),'SpcFunc and VentSpcFunc combos'!$Q$8:$Q$335,0),0)&gt;0,1,0)</f>
        <v>0</v>
      </c>
      <c r="AE10" s="127">
        <f ca="1">IF(IFERROR(MATCH(_xlfn.CONCAT($B10,",",AE$4),'SpcFunc and VentSpcFunc combos'!$Q$8:$Q$335,0),0)&gt;0,1,0)</f>
        <v>0</v>
      </c>
      <c r="AF10" s="127">
        <f ca="1">IF(IFERROR(MATCH(_xlfn.CONCAT($B10,",",AF$4),'SpcFunc and VentSpcFunc combos'!$Q$8:$Q$335,0),0)&gt;0,1,0)</f>
        <v>0</v>
      </c>
      <c r="AG10" s="127">
        <f ca="1">IF(IFERROR(MATCH(_xlfn.CONCAT($B10,",",AG$4),'SpcFunc and VentSpcFunc combos'!$Q$8:$Q$335,0),0)&gt;0,1,0)</f>
        <v>0</v>
      </c>
      <c r="AH10" s="127">
        <f ca="1">IF(IFERROR(MATCH(_xlfn.CONCAT($B10,",",AH$4),'SpcFunc and VentSpcFunc combos'!$Q$8:$Q$335,0),0)&gt;0,1,0)</f>
        <v>0</v>
      </c>
      <c r="AI10" s="127">
        <f ca="1">IF(IFERROR(MATCH(_xlfn.CONCAT($B10,",",AI$4),'SpcFunc and VentSpcFunc combos'!$Q$8:$Q$335,0),0)&gt;0,1,0)</f>
        <v>0</v>
      </c>
      <c r="AJ10" s="127">
        <f ca="1">IF(IFERROR(MATCH(_xlfn.CONCAT($B10,",",AJ$4),'SpcFunc and VentSpcFunc combos'!$Q$8:$Q$335,0),0)&gt;0,1,0)</f>
        <v>0</v>
      </c>
      <c r="AK10" s="127">
        <f ca="1">IF(IFERROR(MATCH(_xlfn.CONCAT($B10,",",AK$4),'SpcFunc and VentSpcFunc combos'!$Q$8:$Q$335,0),0)&gt;0,1,0)</f>
        <v>0</v>
      </c>
      <c r="AL10" s="127">
        <f ca="1">IF(IFERROR(MATCH(_xlfn.CONCAT($B10,",",AL$4),'SpcFunc and VentSpcFunc combos'!$Q$8:$Q$335,0),0)&gt;0,1,0)</f>
        <v>0</v>
      </c>
      <c r="AM10" s="127">
        <f ca="1">IF(IFERROR(MATCH(_xlfn.CONCAT($B10,",",AM$4),'SpcFunc and VentSpcFunc combos'!$Q$8:$Q$335,0),0)&gt;0,1,0)</f>
        <v>0</v>
      </c>
      <c r="AN10" s="127">
        <f ca="1">IF(IFERROR(MATCH(_xlfn.CONCAT($B10,",",AN$4),'SpcFunc and VentSpcFunc combos'!$Q$8:$Q$335,0),0)&gt;0,1,0)</f>
        <v>0</v>
      </c>
      <c r="AO10" s="127">
        <f ca="1">IF(IFERROR(MATCH(_xlfn.CONCAT($B10,",",AO$4),'SpcFunc and VentSpcFunc combos'!$Q$8:$Q$335,0),0)&gt;0,1,0)</f>
        <v>0</v>
      </c>
      <c r="AP10" s="127">
        <f ca="1">IF(IFERROR(MATCH(_xlfn.CONCAT($B10,",",AP$4),'SpcFunc and VentSpcFunc combos'!$Q$8:$Q$335,0),0)&gt;0,1,0)</f>
        <v>0</v>
      </c>
      <c r="AQ10" s="127">
        <f ca="1">IF(IFERROR(MATCH(_xlfn.CONCAT($B10,",",AQ$4),'SpcFunc and VentSpcFunc combos'!$Q$8:$Q$335,0),0)&gt;0,1,0)</f>
        <v>0</v>
      </c>
      <c r="AR10" s="127">
        <f ca="1">IF(IFERROR(MATCH(_xlfn.CONCAT($B10,",",AR$4),'SpcFunc and VentSpcFunc combos'!$Q$8:$Q$335,0),0)&gt;0,1,0)</f>
        <v>0</v>
      </c>
      <c r="AS10" s="127">
        <f ca="1">IF(IFERROR(MATCH(_xlfn.CONCAT($B10,",",AS$4),'SpcFunc and VentSpcFunc combos'!$Q$8:$Q$335,0),0)&gt;0,1,0)</f>
        <v>0</v>
      </c>
      <c r="AT10" s="127">
        <f ca="1">IF(IFERROR(MATCH(_xlfn.CONCAT($B10,",",AT$4),'SpcFunc and VentSpcFunc combos'!$Q$8:$Q$335,0),0)&gt;0,1,0)</f>
        <v>0</v>
      </c>
      <c r="AU10" s="127">
        <f ca="1">IF(IFERROR(MATCH(_xlfn.CONCAT($B10,",",AU$4),'SpcFunc and VentSpcFunc combos'!$Q$8:$Q$335,0),0)&gt;0,1,0)</f>
        <v>0</v>
      </c>
      <c r="AV10" s="127">
        <f ca="1">IF(IFERROR(MATCH(_xlfn.CONCAT($B10,",",AV$4),'SpcFunc and VentSpcFunc combos'!$Q$8:$Q$335,0),0)&gt;0,1,0)</f>
        <v>0</v>
      </c>
      <c r="AW10" s="127">
        <f ca="1">IF(IFERROR(MATCH(_xlfn.CONCAT($B10,",",AW$4),'SpcFunc and VentSpcFunc combos'!$Q$8:$Q$335,0),0)&gt;0,1,0)</f>
        <v>0</v>
      </c>
      <c r="AX10" s="127">
        <f ca="1">IF(IFERROR(MATCH(_xlfn.CONCAT($B10,",",AX$4),'SpcFunc and VentSpcFunc combos'!$Q$8:$Q$335,0),0)&gt;0,1,0)</f>
        <v>0</v>
      </c>
      <c r="AY10" s="127">
        <f ca="1">IF(IFERROR(MATCH(_xlfn.CONCAT($B10,",",AY$4),'SpcFunc and VentSpcFunc combos'!$Q$8:$Q$335,0),0)&gt;0,1,0)</f>
        <v>0</v>
      </c>
      <c r="AZ10" s="127">
        <f ca="1">IF(IFERROR(MATCH(_xlfn.CONCAT($B10,",",AZ$4),'SpcFunc and VentSpcFunc combos'!$Q$8:$Q$335,0),0)&gt;0,1,0)</f>
        <v>0</v>
      </c>
      <c r="BA10" s="127">
        <f ca="1">IF(IFERROR(MATCH(_xlfn.CONCAT($B10,",",BA$4),'SpcFunc and VentSpcFunc combos'!$Q$8:$Q$335,0),0)&gt;0,1,0)</f>
        <v>0</v>
      </c>
      <c r="BB10" s="127">
        <f ca="1">IF(IFERROR(MATCH(_xlfn.CONCAT($B10,",",BB$4),'SpcFunc and VentSpcFunc combos'!$Q$8:$Q$335,0),0)&gt;0,1,0)</f>
        <v>0</v>
      </c>
      <c r="BC10" s="127">
        <f ca="1">IF(IFERROR(MATCH(_xlfn.CONCAT($B10,",",BC$4),'SpcFunc and VentSpcFunc combos'!$Q$8:$Q$335,0),0)&gt;0,1,0)</f>
        <v>0</v>
      </c>
      <c r="BD10" s="127">
        <f ca="1">IF(IFERROR(MATCH(_xlfn.CONCAT($B10,",",BD$4),'SpcFunc and VentSpcFunc combos'!$Q$8:$Q$335,0),0)&gt;0,1,0)</f>
        <v>0</v>
      </c>
      <c r="BE10" s="127">
        <f ca="1">IF(IFERROR(MATCH(_xlfn.CONCAT($B10,",",BE$4),'SpcFunc and VentSpcFunc combos'!$Q$8:$Q$335,0),0)&gt;0,1,0)</f>
        <v>0</v>
      </c>
      <c r="BF10" s="127">
        <f ca="1">IF(IFERROR(MATCH(_xlfn.CONCAT($B10,",",BF$4),'SpcFunc and VentSpcFunc combos'!$Q$8:$Q$335,0),0)&gt;0,1,0)</f>
        <v>0</v>
      </c>
      <c r="BG10" s="127">
        <f ca="1">IF(IFERROR(MATCH(_xlfn.CONCAT($B10,",",BG$4),'SpcFunc and VentSpcFunc combos'!$Q$8:$Q$335,0),0)&gt;0,1,0)</f>
        <v>0</v>
      </c>
      <c r="BH10" s="127">
        <f ca="1">IF(IFERROR(MATCH(_xlfn.CONCAT($B10,",",BH$4),'SpcFunc and VentSpcFunc combos'!$Q$8:$Q$335,0),0)&gt;0,1,0)</f>
        <v>0</v>
      </c>
      <c r="BI10" s="127">
        <f ca="1">IF(IFERROR(MATCH(_xlfn.CONCAT($B10,",",BI$4),'SpcFunc and VentSpcFunc combos'!$Q$8:$Q$335,0),0)&gt;0,1,0)</f>
        <v>0</v>
      </c>
      <c r="BJ10" s="127">
        <f ca="1">IF(IFERROR(MATCH(_xlfn.CONCAT($B10,",",BJ$4),'SpcFunc and VentSpcFunc combos'!$Q$8:$Q$335,0),0)&gt;0,1,0)</f>
        <v>0</v>
      </c>
      <c r="BK10" s="127">
        <f ca="1">IF(IFERROR(MATCH(_xlfn.CONCAT($B10,",",BK$4),'SpcFunc and VentSpcFunc combos'!$Q$8:$Q$335,0),0)&gt;0,1,0)</f>
        <v>0</v>
      </c>
      <c r="BL10" s="127">
        <f ca="1">IF(IFERROR(MATCH(_xlfn.CONCAT($B10,",",BL$4),'SpcFunc and VentSpcFunc combos'!$Q$8:$Q$335,0),0)&gt;0,1,0)</f>
        <v>0</v>
      </c>
      <c r="BM10" s="127">
        <f ca="1">IF(IFERROR(MATCH(_xlfn.CONCAT($B10,",",BM$4),'SpcFunc and VentSpcFunc combos'!$Q$8:$Q$335,0),0)&gt;0,1,0)</f>
        <v>0</v>
      </c>
      <c r="BN10" s="127">
        <f ca="1">IF(IFERROR(MATCH(_xlfn.CONCAT($B10,",",BN$4),'SpcFunc and VentSpcFunc combos'!$Q$8:$Q$335,0),0)&gt;0,1,0)</f>
        <v>0</v>
      </c>
      <c r="BO10" s="127">
        <f ca="1">IF(IFERROR(MATCH(_xlfn.CONCAT($B10,",",BO$4),'SpcFunc and VentSpcFunc combos'!$Q$8:$Q$335,0),0)&gt;0,1,0)</f>
        <v>0</v>
      </c>
      <c r="BP10" s="127">
        <f ca="1">IF(IFERROR(MATCH(_xlfn.CONCAT($B10,",",BP$4),'SpcFunc and VentSpcFunc combos'!$Q$8:$Q$335,0),0)&gt;0,1,0)</f>
        <v>0</v>
      </c>
      <c r="BQ10" s="127">
        <f ca="1">IF(IFERROR(MATCH(_xlfn.CONCAT($B10,",",BQ$4),'SpcFunc and VentSpcFunc combos'!$Q$8:$Q$335,0),0)&gt;0,1,0)</f>
        <v>0</v>
      </c>
      <c r="BR10" s="127">
        <f ca="1">IF(IFERROR(MATCH(_xlfn.CONCAT($B10,",",BR$4),'SpcFunc and VentSpcFunc combos'!$Q$8:$Q$335,0),0)&gt;0,1,0)</f>
        <v>0</v>
      </c>
      <c r="BS10" s="127">
        <f ca="1">IF(IFERROR(MATCH(_xlfn.CONCAT($B10,",",BS$4),'SpcFunc and VentSpcFunc combos'!$Q$8:$Q$335,0),0)&gt;0,1,0)</f>
        <v>0</v>
      </c>
      <c r="BT10" s="127">
        <f ca="1">IF(IFERROR(MATCH(_xlfn.CONCAT($B10,",",BT$4),'SpcFunc and VentSpcFunc combos'!$Q$8:$Q$335,0),0)&gt;0,1,0)</f>
        <v>0</v>
      </c>
      <c r="BU10" s="127">
        <f ca="1">IF(IFERROR(MATCH(_xlfn.CONCAT($B10,",",BU$4),'SpcFunc and VentSpcFunc combos'!$Q$8:$Q$335,0),0)&gt;0,1,0)</f>
        <v>0</v>
      </c>
      <c r="BV10" s="127">
        <f ca="1">IF(IFERROR(MATCH(_xlfn.CONCAT($B10,",",BV$4),'SpcFunc and VentSpcFunc combos'!$Q$8:$Q$335,0),0)&gt;0,1,0)</f>
        <v>0</v>
      </c>
      <c r="BW10" s="127">
        <f ca="1">IF(IFERROR(MATCH(_xlfn.CONCAT($B10,",",BW$4),'SpcFunc and VentSpcFunc combos'!$Q$8:$Q$335,0),0)&gt;0,1,0)</f>
        <v>0</v>
      </c>
      <c r="BX10" s="127">
        <f ca="1">IF(IFERROR(MATCH(_xlfn.CONCAT($B10,",",BX$4),'SpcFunc and VentSpcFunc combos'!$Q$8:$Q$335,0),0)&gt;0,1,0)</f>
        <v>0</v>
      </c>
      <c r="BY10" s="127">
        <f ca="1">IF(IFERROR(MATCH(_xlfn.CONCAT($B10,",",BY$4),'SpcFunc and VentSpcFunc combos'!$Q$8:$Q$335,0),0)&gt;0,1,0)</f>
        <v>0</v>
      </c>
      <c r="BZ10" s="127">
        <f ca="1">IF(IFERROR(MATCH(_xlfn.CONCAT($B10,",",BZ$4),'SpcFunc and VentSpcFunc combos'!$Q$8:$Q$335,0),0)&gt;0,1,0)</f>
        <v>0</v>
      </c>
      <c r="CA10" s="127">
        <f ca="1">IF(IFERROR(MATCH(_xlfn.CONCAT($B10,",",CA$4),'SpcFunc and VentSpcFunc combos'!$Q$8:$Q$335,0),0)&gt;0,1,0)</f>
        <v>0</v>
      </c>
      <c r="CB10" s="127">
        <f ca="1">IF(IFERROR(MATCH(_xlfn.CONCAT($B10,",",CB$4),'SpcFunc and VentSpcFunc combos'!$Q$8:$Q$335,0),0)&gt;0,1,0)</f>
        <v>0</v>
      </c>
      <c r="CC10" s="127">
        <f ca="1">IF(IFERROR(MATCH(_xlfn.CONCAT($B10,",",CC$4),'SpcFunc and VentSpcFunc combos'!$Q$8:$Q$335,0),0)&gt;0,1,0)</f>
        <v>0</v>
      </c>
      <c r="CD10" s="127">
        <f ca="1">IF(IFERROR(MATCH(_xlfn.CONCAT($B10,",",CD$4),'SpcFunc and VentSpcFunc combos'!$Q$8:$Q$335,0),0)&gt;0,1,0)</f>
        <v>0</v>
      </c>
      <c r="CE10" s="127">
        <f ca="1">IF(IFERROR(MATCH(_xlfn.CONCAT($B10,",",CE$4),'SpcFunc and VentSpcFunc combos'!$Q$8:$Q$335,0),0)&gt;0,1,0)</f>
        <v>0</v>
      </c>
      <c r="CF10" s="127">
        <f ca="1">IF(IFERROR(MATCH(_xlfn.CONCAT($B10,",",CF$4),'SpcFunc and VentSpcFunc combos'!$Q$8:$Q$335,0),0)&gt;0,1,0)</f>
        <v>0</v>
      </c>
      <c r="CG10" s="127">
        <f ca="1">IF(IFERROR(MATCH(_xlfn.CONCAT($B10,",",CG$4),'SpcFunc and VentSpcFunc combos'!$Q$8:$Q$335,0),0)&gt;0,1,0)</f>
        <v>0</v>
      </c>
      <c r="CH10" s="127">
        <f ca="1">IF(IFERROR(MATCH(_xlfn.CONCAT($B10,",",CH$4),'SpcFunc and VentSpcFunc combos'!$Q$8:$Q$335,0),0)&gt;0,1,0)</f>
        <v>0</v>
      </c>
      <c r="CI10" s="127">
        <f ca="1">IF(IFERROR(MATCH(_xlfn.CONCAT($B10,",",CI$4),'SpcFunc and VentSpcFunc combos'!$Q$8:$Q$335,0),0)&gt;0,1,0)</f>
        <v>0</v>
      </c>
      <c r="CJ10" s="127">
        <f ca="1">IF(IFERROR(MATCH(_xlfn.CONCAT($B10,",",CJ$4),'SpcFunc and VentSpcFunc combos'!$Q$8:$Q$335,0),0)&gt;0,1,0)</f>
        <v>0</v>
      </c>
      <c r="CK10" s="127">
        <f ca="1">IF(IFERROR(MATCH(_xlfn.CONCAT($B10,",",CK$4),'SpcFunc and VentSpcFunc combos'!$Q$8:$Q$335,0),0)&gt;0,1,0)</f>
        <v>0</v>
      </c>
      <c r="CL10" s="127">
        <f ca="1">IF(IFERROR(MATCH(_xlfn.CONCAT($B10,",",CL$4),'SpcFunc and VentSpcFunc combos'!$Q$8:$Q$335,0),0)&gt;0,1,0)</f>
        <v>0</v>
      </c>
      <c r="CM10" s="127">
        <f ca="1">IF(IFERROR(MATCH(_xlfn.CONCAT($B10,",",CM$4),'SpcFunc and VentSpcFunc combos'!$Q$8:$Q$335,0),0)&gt;0,1,0)</f>
        <v>0</v>
      </c>
      <c r="CN10" s="127">
        <f ca="1">IF(IFERROR(MATCH(_xlfn.CONCAT($B10,",",CN$4),'SpcFunc and VentSpcFunc combos'!$Q$8:$Q$335,0),0)&gt;0,1,0)</f>
        <v>0</v>
      </c>
      <c r="CO10" s="127">
        <f ca="1">IF(IFERROR(MATCH(_xlfn.CONCAT($B10,",",CO$4),'SpcFunc and VentSpcFunc combos'!$Q$8:$Q$335,0),0)&gt;0,1,0)</f>
        <v>0</v>
      </c>
      <c r="CP10" s="127">
        <f ca="1">IF(IFERROR(MATCH(_xlfn.CONCAT($B10,",",CP$4),'SpcFunc and VentSpcFunc combos'!$Q$8:$Q$335,0),0)&gt;0,1,0)</f>
        <v>0</v>
      </c>
      <c r="CQ10" s="127">
        <f ca="1">IF(IFERROR(MATCH(_xlfn.CONCAT($B10,",",CQ$4),'SpcFunc and VentSpcFunc combos'!$Q$8:$Q$335,0),0)&gt;0,1,0)</f>
        <v>0</v>
      </c>
      <c r="CR10" s="127">
        <f ca="1">IF(IFERROR(MATCH(_xlfn.CONCAT($B10,",",CR$4),'SpcFunc and VentSpcFunc combos'!$Q$8:$Q$335,0),0)&gt;0,1,0)</f>
        <v>0</v>
      </c>
      <c r="CS10" s="127">
        <f ca="1">IF(IFERROR(MATCH(_xlfn.CONCAT($B10,",",CS$4),'SpcFunc and VentSpcFunc combos'!$Q$8:$Q$335,0),0)&gt;0,1,0)</f>
        <v>0</v>
      </c>
      <c r="CT10" s="127">
        <f ca="1">IF(IFERROR(MATCH(_xlfn.CONCAT($B10,",",CT$4),'SpcFunc and VentSpcFunc combos'!$Q$8:$Q$335,0),0)&gt;0,1,0)</f>
        <v>0</v>
      </c>
      <c r="CU10" s="106" t="s">
        <v>960</v>
      </c>
      <c r="CV10">
        <f t="shared" ca="1" si="5"/>
        <v>0</v>
      </c>
    </row>
    <row r="11" spans="1:100" x14ac:dyDescent="0.2">
      <c r="B11" t="str">
        <f>'For CSV - 2019 SpcFuncData'!B11</f>
        <v>Commercial/Industrial Storage (Refrigerated)</v>
      </c>
      <c r="C11" s="127">
        <f ca="1">IF(IFERROR(MATCH(_xlfn.CONCAT($B11,",",C$4),'SpcFunc and VentSpcFunc combos'!$Q$8:$Q$335,0),0)&gt;0,1,0)</f>
        <v>0</v>
      </c>
      <c r="D11" s="127">
        <f ca="1">IF(IFERROR(MATCH(_xlfn.CONCAT($B11,",",D$4),'SpcFunc and VentSpcFunc combos'!$Q$8:$Q$335,0),0)&gt;0,1,0)</f>
        <v>0</v>
      </c>
      <c r="E11" s="127">
        <f ca="1">IF(IFERROR(MATCH(_xlfn.CONCAT($B11,",",E$4),'SpcFunc and VentSpcFunc combos'!$Q$8:$Q$335,0),0)&gt;0,1,0)</f>
        <v>0</v>
      </c>
      <c r="F11" s="127">
        <f ca="1">IF(IFERROR(MATCH(_xlfn.CONCAT($B11,",",F$4),'SpcFunc and VentSpcFunc combos'!$Q$8:$Q$335,0),0)&gt;0,1,0)</f>
        <v>0</v>
      </c>
      <c r="G11" s="127">
        <f ca="1">IF(IFERROR(MATCH(_xlfn.CONCAT($B11,",",G$4),'SpcFunc and VentSpcFunc combos'!$Q$8:$Q$335,0),0)&gt;0,1,0)</f>
        <v>0</v>
      </c>
      <c r="H11" s="127">
        <f ca="1">IF(IFERROR(MATCH(_xlfn.CONCAT($B11,",",H$4),'SpcFunc and VentSpcFunc combos'!$Q$8:$Q$335,0),0)&gt;0,1,0)</f>
        <v>0</v>
      </c>
      <c r="I11" s="127">
        <f ca="1">IF(IFERROR(MATCH(_xlfn.CONCAT($B11,",",I$4),'SpcFunc and VentSpcFunc combos'!$Q$8:$Q$335,0),0)&gt;0,1,0)</f>
        <v>0</v>
      </c>
      <c r="J11" s="127">
        <f ca="1">IF(IFERROR(MATCH(_xlfn.CONCAT($B11,",",J$4),'SpcFunc and VentSpcFunc combos'!$Q$8:$Q$335,0),0)&gt;0,1,0)</f>
        <v>0</v>
      </c>
      <c r="K11" s="127">
        <f ca="1">IF(IFERROR(MATCH(_xlfn.CONCAT($B11,",",K$4),'SpcFunc and VentSpcFunc combos'!$Q$8:$Q$335,0),0)&gt;0,1,0)</f>
        <v>0</v>
      </c>
      <c r="L11" s="127">
        <f ca="1">IF(IFERROR(MATCH(_xlfn.CONCAT($B11,",",L$4),'SpcFunc and VentSpcFunc combos'!$Q$8:$Q$335,0),0)&gt;0,1,0)</f>
        <v>0</v>
      </c>
      <c r="M11" s="127">
        <f ca="1">IF(IFERROR(MATCH(_xlfn.CONCAT($B11,",",M$4),'SpcFunc and VentSpcFunc combos'!$Q$8:$Q$335,0),0)&gt;0,1,0)</f>
        <v>0</v>
      </c>
      <c r="N11" s="127">
        <f ca="1">IF(IFERROR(MATCH(_xlfn.CONCAT($B11,",",N$4),'SpcFunc and VentSpcFunc combos'!$Q$8:$Q$335,0),0)&gt;0,1,0)</f>
        <v>0</v>
      </c>
      <c r="O11" s="127">
        <f ca="1">IF(IFERROR(MATCH(_xlfn.CONCAT($B11,",",O$4),'SpcFunc and VentSpcFunc combos'!$Q$8:$Q$335,0),0)&gt;0,1,0)</f>
        <v>0</v>
      </c>
      <c r="P11" s="127">
        <f ca="1">IF(IFERROR(MATCH(_xlfn.CONCAT($B11,",",P$4),'SpcFunc and VentSpcFunc combos'!$Q$8:$Q$335,0),0)&gt;0,1,0)</f>
        <v>0</v>
      </c>
      <c r="Q11" s="127">
        <f ca="1">IF(IFERROR(MATCH(_xlfn.CONCAT($B11,",",Q$4),'SpcFunc and VentSpcFunc combos'!$Q$8:$Q$335,0),0)&gt;0,1,0)</f>
        <v>0</v>
      </c>
      <c r="R11" s="127">
        <f ca="1">IF(IFERROR(MATCH(_xlfn.CONCAT($B11,",",R$4),'SpcFunc and VentSpcFunc combos'!$Q$8:$Q$335,0),0)&gt;0,1,0)</f>
        <v>0</v>
      </c>
      <c r="S11" s="127">
        <f ca="1">IF(IFERROR(MATCH(_xlfn.CONCAT($B11,",",S$4),'SpcFunc and VentSpcFunc combos'!$Q$8:$Q$335,0),0)&gt;0,1,0)</f>
        <v>0</v>
      </c>
      <c r="T11" s="127">
        <f ca="1">IF(IFERROR(MATCH(_xlfn.CONCAT($B11,",",T$4),'SpcFunc and VentSpcFunc combos'!$Q$8:$Q$335,0),0)&gt;0,1,0)</f>
        <v>0</v>
      </c>
      <c r="U11" s="127">
        <f ca="1">IF(IFERROR(MATCH(_xlfn.CONCAT($B11,",",U$4),'SpcFunc and VentSpcFunc combos'!$Q$8:$Q$335,0),0)&gt;0,1,0)</f>
        <v>0</v>
      </c>
      <c r="V11" s="127">
        <f ca="1">IF(IFERROR(MATCH(_xlfn.CONCAT($B11,",",V$4),'SpcFunc and VentSpcFunc combos'!$Q$8:$Q$335,0),0)&gt;0,1,0)</f>
        <v>0</v>
      </c>
      <c r="W11" s="127">
        <f ca="1">IF(IFERROR(MATCH(_xlfn.CONCAT($B11,",",W$4),'SpcFunc and VentSpcFunc combos'!$Q$8:$Q$335,0),0)&gt;0,1,0)</f>
        <v>0</v>
      </c>
      <c r="X11" s="127">
        <f ca="1">IF(IFERROR(MATCH(_xlfn.CONCAT($B11,",",X$4),'SpcFunc and VentSpcFunc combos'!$Q$8:$Q$335,0),0)&gt;0,1,0)</f>
        <v>0</v>
      </c>
      <c r="Y11" s="127">
        <f ca="1">IF(IFERROR(MATCH(_xlfn.CONCAT($B11,",",Y$4),'SpcFunc and VentSpcFunc combos'!$Q$8:$Q$335,0),0)&gt;0,1,0)</f>
        <v>0</v>
      </c>
      <c r="Z11" s="127">
        <f ca="1">IF(IFERROR(MATCH(_xlfn.CONCAT($B11,",",Z$4),'SpcFunc and VentSpcFunc combos'!$Q$8:$Q$335,0),0)&gt;0,1,0)</f>
        <v>0</v>
      </c>
      <c r="AA11" s="127">
        <f ca="1">IF(IFERROR(MATCH(_xlfn.CONCAT($B11,",",AA$4),'SpcFunc and VentSpcFunc combos'!$Q$8:$Q$335,0),0)&gt;0,1,0)</f>
        <v>0</v>
      </c>
      <c r="AB11" s="127">
        <f ca="1">IF(IFERROR(MATCH(_xlfn.CONCAT($B11,",",AB$4),'SpcFunc and VentSpcFunc combos'!$Q$8:$Q$335,0),0)&gt;0,1,0)</f>
        <v>0</v>
      </c>
      <c r="AC11" s="127">
        <f ca="1">IF(IFERROR(MATCH(_xlfn.CONCAT($B11,",",AC$4),'SpcFunc and VentSpcFunc combos'!$Q$8:$Q$335,0),0)&gt;0,1,0)</f>
        <v>0</v>
      </c>
      <c r="AD11" s="127">
        <f ca="1">IF(IFERROR(MATCH(_xlfn.CONCAT($B11,",",AD$4),'SpcFunc and VentSpcFunc combos'!$Q$8:$Q$335,0),0)&gt;0,1,0)</f>
        <v>0</v>
      </c>
      <c r="AE11" s="127">
        <f ca="1">IF(IFERROR(MATCH(_xlfn.CONCAT($B11,",",AE$4),'SpcFunc and VentSpcFunc combos'!$Q$8:$Q$335,0),0)&gt;0,1,0)</f>
        <v>0</v>
      </c>
      <c r="AF11" s="127">
        <f ca="1">IF(IFERROR(MATCH(_xlfn.CONCAT($B11,",",AF$4),'SpcFunc and VentSpcFunc combos'!$Q$8:$Q$335,0),0)&gt;0,1,0)</f>
        <v>0</v>
      </c>
      <c r="AG11" s="127">
        <f ca="1">IF(IFERROR(MATCH(_xlfn.CONCAT($B11,",",AG$4),'SpcFunc and VentSpcFunc combos'!$Q$8:$Q$335,0),0)&gt;0,1,0)</f>
        <v>0</v>
      </c>
      <c r="AH11" s="127">
        <f ca="1">IF(IFERROR(MATCH(_xlfn.CONCAT($B11,",",AH$4),'SpcFunc and VentSpcFunc combos'!$Q$8:$Q$335,0),0)&gt;0,1,0)</f>
        <v>0</v>
      </c>
      <c r="AI11" s="127">
        <f ca="1">IF(IFERROR(MATCH(_xlfn.CONCAT($B11,",",AI$4),'SpcFunc and VentSpcFunc combos'!$Q$8:$Q$335,0),0)&gt;0,1,0)</f>
        <v>0</v>
      </c>
      <c r="AJ11" s="127">
        <f ca="1">IF(IFERROR(MATCH(_xlfn.CONCAT($B11,",",AJ$4),'SpcFunc and VentSpcFunc combos'!$Q$8:$Q$335,0),0)&gt;0,1,0)</f>
        <v>0</v>
      </c>
      <c r="AK11" s="127">
        <f ca="1">IF(IFERROR(MATCH(_xlfn.CONCAT($B11,",",AK$4),'SpcFunc and VentSpcFunc combos'!$Q$8:$Q$335,0),0)&gt;0,1,0)</f>
        <v>0</v>
      </c>
      <c r="AL11" s="127">
        <f ca="1">IF(IFERROR(MATCH(_xlfn.CONCAT($B11,",",AL$4),'SpcFunc and VentSpcFunc combos'!$Q$8:$Q$335,0),0)&gt;0,1,0)</f>
        <v>0</v>
      </c>
      <c r="AM11" s="127">
        <f ca="1">IF(IFERROR(MATCH(_xlfn.CONCAT($B11,",",AM$4),'SpcFunc and VentSpcFunc combos'!$Q$8:$Q$335,0),0)&gt;0,1,0)</f>
        <v>0</v>
      </c>
      <c r="AN11" s="127">
        <f ca="1">IF(IFERROR(MATCH(_xlfn.CONCAT($B11,",",AN$4),'SpcFunc and VentSpcFunc combos'!$Q$8:$Q$335,0),0)&gt;0,1,0)</f>
        <v>0</v>
      </c>
      <c r="AO11" s="127">
        <f ca="1">IF(IFERROR(MATCH(_xlfn.CONCAT($B11,",",AO$4),'SpcFunc and VentSpcFunc combos'!$Q$8:$Q$335,0),0)&gt;0,1,0)</f>
        <v>0</v>
      </c>
      <c r="AP11" s="127">
        <f ca="1">IF(IFERROR(MATCH(_xlfn.CONCAT($B11,",",AP$4),'SpcFunc and VentSpcFunc combos'!$Q$8:$Q$335,0),0)&gt;0,1,0)</f>
        <v>0</v>
      </c>
      <c r="AQ11" s="127">
        <f ca="1">IF(IFERROR(MATCH(_xlfn.CONCAT($B11,",",AQ$4),'SpcFunc and VentSpcFunc combos'!$Q$8:$Q$335,0),0)&gt;0,1,0)</f>
        <v>0</v>
      </c>
      <c r="AR11" s="127">
        <f ca="1">IF(IFERROR(MATCH(_xlfn.CONCAT($B11,",",AR$4),'SpcFunc and VentSpcFunc combos'!$Q$8:$Q$335,0),0)&gt;0,1,0)</f>
        <v>0</v>
      </c>
      <c r="AS11" s="127">
        <f ca="1">IF(IFERROR(MATCH(_xlfn.CONCAT($B11,",",AS$4),'SpcFunc and VentSpcFunc combos'!$Q$8:$Q$335,0),0)&gt;0,1,0)</f>
        <v>0</v>
      </c>
      <c r="AT11" s="127">
        <f ca="1">IF(IFERROR(MATCH(_xlfn.CONCAT($B11,",",AT$4),'SpcFunc and VentSpcFunc combos'!$Q$8:$Q$335,0),0)&gt;0,1,0)</f>
        <v>0</v>
      </c>
      <c r="AU11" s="127">
        <f ca="1">IF(IFERROR(MATCH(_xlfn.CONCAT($B11,",",AU$4),'SpcFunc and VentSpcFunc combos'!$Q$8:$Q$335,0),0)&gt;0,1,0)</f>
        <v>0</v>
      </c>
      <c r="AV11" s="127">
        <f ca="1">IF(IFERROR(MATCH(_xlfn.CONCAT($B11,",",AV$4),'SpcFunc and VentSpcFunc combos'!$Q$8:$Q$335,0),0)&gt;0,1,0)</f>
        <v>0</v>
      </c>
      <c r="AW11" s="127">
        <f ca="1">IF(IFERROR(MATCH(_xlfn.CONCAT($B11,",",AW$4),'SpcFunc and VentSpcFunc combos'!$Q$8:$Q$335,0),0)&gt;0,1,0)</f>
        <v>0</v>
      </c>
      <c r="AX11" s="127">
        <f ca="1">IF(IFERROR(MATCH(_xlfn.CONCAT($B11,",",AX$4),'SpcFunc and VentSpcFunc combos'!$Q$8:$Q$335,0),0)&gt;0,1,0)</f>
        <v>0</v>
      </c>
      <c r="AY11" s="127">
        <f ca="1">IF(IFERROR(MATCH(_xlfn.CONCAT($B11,",",AY$4),'SpcFunc and VentSpcFunc combos'!$Q$8:$Q$335,0),0)&gt;0,1,0)</f>
        <v>0</v>
      </c>
      <c r="AZ11" s="127">
        <f ca="1">IF(IFERROR(MATCH(_xlfn.CONCAT($B11,",",AZ$4),'SpcFunc and VentSpcFunc combos'!$Q$8:$Q$335,0),0)&gt;0,1,0)</f>
        <v>0</v>
      </c>
      <c r="BA11" s="127">
        <f ca="1">IF(IFERROR(MATCH(_xlfn.CONCAT($B11,",",BA$4),'SpcFunc and VentSpcFunc combos'!$Q$8:$Q$335,0),0)&gt;0,1,0)</f>
        <v>0</v>
      </c>
      <c r="BB11" s="127">
        <f ca="1">IF(IFERROR(MATCH(_xlfn.CONCAT($B11,",",BB$4),'SpcFunc and VentSpcFunc combos'!$Q$8:$Q$335,0),0)&gt;0,1,0)</f>
        <v>0</v>
      </c>
      <c r="BC11" s="127">
        <f ca="1">IF(IFERROR(MATCH(_xlfn.CONCAT($B11,",",BC$4),'SpcFunc and VentSpcFunc combos'!$Q$8:$Q$335,0),0)&gt;0,1,0)</f>
        <v>0</v>
      </c>
      <c r="BD11" s="127">
        <f ca="1">IF(IFERROR(MATCH(_xlfn.CONCAT($B11,",",BD$4),'SpcFunc and VentSpcFunc combos'!$Q$8:$Q$335,0),0)&gt;0,1,0)</f>
        <v>0</v>
      </c>
      <c r="BE11" s="127">
        <f ca="1">IF(IFERROR(MATCH(_xlfn.CONCAT($B11,",",BE$4),'SpcFunc and VentSpcFunc combos'!$Q$8:$Q$335,0),0)&gt;0,1,0)</f>
        <v>0</v>
      </c>
      <c r="BF11" s="127">
        <f ca="1">IF(IFERROR(MATCH(_xlfn.CONCAT($B11,",",BF$4),'SpcFunc and VentSpcFunc combos'!$Q$8:$Q$335,0),0)&gt;0,1,0)</f>
        <v>0</v>
      </c>
      <c r="BG11" s="127">
        <f ca="1">IF(IFERROR(MATCH(_xlfn.CONCAT($B11,",",BG$4),'SpcFunc and VentSpcFunc combos'!$Q$8:$Q$335,0),0)&gt;0,1,0)</f>
        <v>0</v>
      </c>
      <c r="BH11" s="127">
        <f ca="1">IF(IFERROR(MATCH(_xlfn.CONCAT($B11,",",BH$4),'SpcFunc and VentSpcFunc combos'!$Q$8:$Q$335,0),0)&gt;0,1,0)</f>
        <v>0</v>
      </c>
      <c r="BI11" s="127">
        <f ca="1">IF(IFERROR(MATCH(_xlfn.CONCAT($B11,",",BI$4),'SpcFunc and VentSpcFunc combos'!$Q$8:$Q$335,0),0)&gt;0,1,0)</f>
        <v>0</v>
      </c>
      <c r="BJ11" s="127">
        <f ca="1">IF(IFERROR(MATCH(_xlfn.CONCAT($B11,",",BJ$4),'SpcFunc and VentSpcFunc combos'!$Q$8:$Q$335,0),0)&gt;0,1,0)</f>
        <v>0</v>
      </c>
      <c r="BK11" s="127">
        <f ca="1">IF(IFERROR(MATCH(_xlfn.CONCAT($B11,",",BK$4),'SpcFunc and VentSpcFunc combos'!$Q$8:$Q$335,0),0)&gt;0,1,0)</f>
        <v>0</v>
      </c>
      <c r="BL11" s="127">
        <f ca="1">IF(IFERROR(MATCH(_xlfn.CONCAT($B11,",",BL$4),'SpcFunc and VentSpcFunc combos'!$Q$8:$Q$335,0),0)&gt;0,1,0)</f>
        <v>0</v>
      </c>
      <c r="BM11" s="127">
        <f ca="1">IF(IFERROR(MATCH(_xlfn.CONCAT($B11,",",BM$4),'SpcFunc and VentSpcFunc combos'!$Q$8:$Q$335,0),0)&gt;0,1,0)</f>
        <v>0</v>
      </c>
      <c r="BN11" s="127">
        <f ca="1">IF(IFERROR(MATCH(_xlfn.CONCAT($B11,",",BN$4),'SpcFunc and VentSpcFunc combos'!$Q$8:$Q$335,0),0)&gt;0,1,0)</f>
        <v>0</v>
      </c>
      <c r="BO11" s="127">
        <f ca="1">IF(IFERROR(MATCH(_xlfn.CONCAT($B11,",",BO$4),'SpcFunc and VentSpcFunc combos'!$Q$8:$Q$335,0),0)&gt;0,1,0)</f>
        <v>0</v>
      </c>
      <c r="BP11" s="127">
        <f ca="1">IF(IFERROR(MATCH(_xlfn.CONCAT($B11,",",BP$4),'SpcFunc and VentSpcFunc combos'!$Q$8:$Q$335,0),0)&gt;0,1,0)</f>
        <v>0</v>
      </c>
      <c r="BQ11" s="127">
        <f ca="1">IF(IFERROR(MATCH(_xlfn.CONCAT($B11,",",BQ$4),'SpcFunc and VentSpcFunc combos'!$Q$8:$Q$335,0),0)&gt;0,1,0)</f>
        <v>0</v>
      </c>
      <c r="BR11" s="127">
        <f ca="1">IF(IFERROR(MATCH(_xlfn.CONCAT($B11,",",BR$4),'SpcFunc and VentSpcFunc combos'!$Q$8:$Q$335,0),0)&gt;0,1,0)</f>
        <v>0</v>
      </c>
      <c r="BS11" s="127">
        <f ca="1">IF(IFERROR(MATCH(_xlfn.CONCAT($B11,",",BS$4),'SpcFunc and VentSpcFunc combos'!$Q$8:$Q$335,0),0)&gt;0,1,0)</f>
        <v>0</v>
      </c>
      <c r="BT11" s="127">
        <f ca="1">IF(IFERROR(MATCH(_xlfn.CONCAT($B11,",",BT$4),'SpcFunc and VentSpcFunc combos'!$Q$8:$Q$335,0),0)&gt;0,1,0)</f>
        <v>0</v>
      </c>
      <c r="BU11" s="127">
        <f ca="1">IF(IFERROR(MATCH(_xlfn.CONCAT($B11,",",BU$4),'SpcFunc and VentSpcFunc combos'!$Q$8:$Q$335,0),0)&gt;0,1,0)</f>
        <v>0</v>
      </c>
      <c r="BV11" s="127">
        <f ca="1">IF(IFERROR(MATCH(_xlfn.CONCAT($B11,",",BV$4),'SpcFunc and VentSpcFunc combos'!$Q$8:$Q$335,0),0)&gt;0,1,0)</f>
        <v>0</v>
      </c>
      <c r="BW11" s="127">
        <f ca="1">IF(IFERROR(MATCH(_xlfn.CONCAT($B11,",",BW$4),'SpcFunc and VentSpcFunc combos'!$Q$8:$Q$335,0),0)&gt;0,1,0)</f>
        <v>0</v>
      </c>
      <c r="BX11" s="127">
        <f ca="1">IF(IFERROR(MATCH(_xlfn.CONCAT($B11,",",BX$4),'SpcFunc and VentSpcFunc combos'!$Q$8:$Q$335,0),0)&gt;0,1,0)</f>
        <v>0</v>
      </c>
      <c r="BY11" s="127">
        <f ca="1">IF(IFERROR(MATCH(_xlfn.CONCAT($B11,",",BY$4),'SpcFunc and VentSpcFunc combos'!$Q$8:$Q$335,0),0)&gt;0,1,0)</f>
        <v>0</v>
      </c>
      <c r="BZ11" s="127">
        <f ca="1">IF(IFERROR(MATCH(_xlfn.CONCAT($B11,",",BZ$4),'SpcFunc and VentSpcFunc combos'!$Q$8:$Q$335,0),0)&gt;0,1,0)</f>
        <v>0</v>
      </c>
      <c r="CA11" s="127">
        <f ca="1">IF(IFERROR(MATCH(_xlfn.CONCAT($B11,",",CA$4),'SpcFunc and VentSpcFunc combos'!$Q$8:$Q$335,0),0)&gt;0,1,0)</f>
        <v>0</v>
      </c>
      <c r="CB11" s="127">
        <f ca="1">IF(IFERROR(MATCH(_xlfn.CONCAT($B11,",",CB$4),'SpcFunc and VentSpcFunc combos'!$Q$8:$Q$335,0),0)&gt;0,1,0)</f>
        <v>0</v>
      </c>
      <c r="CC11" s="127">
        <f ca="1">IF(IFERROR(MATCH(_xlfn.CONCAT($B11,",",CC$4),'SpcFunc and VentSpcFunc combos'!$Q$8:$Q$335,0),0)&gt;0,1,0)</f>
        <v>0</v>
      </c>
      <c r="CD11" s="127">
        <f ca="1">IF(IFERROR(MATCH(_xlfn.CONCAT($B11,",",CD$4),'SpcFunc and VentSpcFunc combos'!$Q$8:$Q$335,0),0)&gt;0,1,0)</f>
        <v>0</v>
      </c>
      <c r="CE11" s="127">
        <f ca="1">IF(IFERROR(MATCH(_xlfn.CONCAT($B11,",",CE$4),'SpcFunc and VentSpcFunc combos'!$Q$8:$Q$335,0),0)&gt;0,1,0)</f>
        <v>0</v>
      </c>
      <c r="CF11" s="127">
        <f ca="1">IF(IFERROR(MATCH(_xlfn.CONCAT($B11,",",CF$4),'SpcFunc and VentSpcFunc combos'!$Q$8:$Q$335,0),0)&gt;0,1,0)</f>
        <v>0</v>
      </c>
      <c r="CG11" s="127">
        <f ca="1">IF(IFERROR(MATCH(_xlfn.CONCAT($B11,",",CG$4),'SpcFunc and VentSpcFunc combos'!$Q$8:$Q$335,0),0)&gt;0,1,0)</f>
        <v>0</v>
      </c>
      <c r="CH11" s="127">
        <f ca="1">IF(IFERROR(MATCH(_xlfn.CONCAT($B11,",",CH$4),'SpcFunc and VentSpcFunc combos'!$Q$8:$Q$335,0),0)&gt;0,1,0)</f>
        <v>0</v>
      </c>
      <c r="CI11" s="127">
        <f ca="1">IF(IFERROR(MATCH(_xlfn.CONCAT($B11,",",CI$4),'SpcFunc and VentSpcFunc combos'!$Q$8:$Q$335,0),0)&gt;0,1,0)</f>
        <v>0</v>
      </c>
      <c r="CJ11" s="127">
        <f ca="1">IF(IFERROR(MATCH(_xlfn.CONCAT($B11,",",CJ$4),'SpcFunc and VentSpcFunc combos'!$Q$8:$Q$335,0),0)&gt;0,1,0)</f>
        <v>0</v>
      </c>
      <c r="CK11" s="127">
        <f ca="1">IF(IFERROR(MATCH(_xlfn.CONCAT($B11,",",CK$4),'SpcFunc and VentSpcFunc combos'!$Q$8:$Q$335,0),0)&gt;0,1,0)</f>
        <v>0</v>
      </c>
      <c r="CL11" s="127">
        <f ca="1">IF(IFERROR(MATCH(_xlfn.CONCAT($B11,",",CL$4),'SpcFunc and VentSpcFunc combos'!$Q$8:$Q$335,0),0)&gt;0,1,0)</f>
        <v>0</v>
      </c>
      <c r="CM11" s="127">
        <f ca="1">IF(IFERROR(MATCH(_xlfn.CONCAT($B11,",",CM$4),'SpcFunc and VentSpcFunc combos'!$Q$8:$Q$335,0),0)&gt;0,1,0)</f>
        <v>0</v>
      </c>
      <c r="CN11" s="127">
        <f ca="1">IF(IFERROR(MATCH(_xlfn.CONCAT($B11,",",CN$4),'SpcFunc and VentSpcFunc combos'!$Q$8:$Q$335,0),0)&gt;0,1,0)</f>
        <v>0</v>
      </c>
      <c r="CO11" s="127">
        <f ca="1">IF(IFERROR(MATCH(_xlfn.CONCAT($B11,",",CO$4),'SpcFunc and VentSpcFunc combos'!$Q$8:$Q$335,0),0)&gt;0,1,0)</f>
        <v>0</v>
      </c>
      <c r="CP11" s="127">
        <f ca="1">IF(IFERROR(MATCH(_xlfn.CONCAT($B11,",",CP$4),'SpcFunc and VentSpcFunc combos'!$Q$8:$Q$335,0),0)&gt;0,1,0)</f>
        <v>0</v>
      </c>
      <c r="CQ11" s="127">
        <f ca="1">IF(IFERROR(MATCH(_xlfn.CONCAT($B11,",",CQ$4),'SpcFunc and VentSpcFunc combos'!$Q$8:$Q$335,0),0)&gt;0,1,0)</f>
        <v>0</v>
      </c>
      <c r="CR11" s="127">
        <f ca="1">IF(IFERROR(MATCH(_xlfn.CONCAT($B11,",",CR$4),'SpcFunc and VentSpcFunc combos'!$Q$8:$Q$335,0),0)&gt;0,1,0)</f>
        <v>0</v>
      </c>
      <c r="CS11" s="127">
        <f ca="1">IF(IFERROR(MATCH(_xlfn.CONCAT($B11,",",CS$4),'SpcFunc and VentSpcFunc combos'!$Q$8:$Q$335,0),0)&gt;0,1,0)</f>
        <v>0</v>
      </c>
      <c r="CT11" s="127">
        <f ca="1">IF(IFERROR(MATCH(_xlfn.CONCAT($B11,",",CT$4),'SpcFunc and VentSpcFunc combos'!$Q$8:$Q$335,0),0)&gt;0,1,0)</f>
        <v>0</v>
      </c>
      <c r="CU11" s="106" t="s">
        <v>960</v>
      </c>
      <c r="CV11">
        <f t="shared" ca="1" si="5"/>
        <v>0</v>
      </c>
    </row>
    <row r="12" spans="1:100" x14ac:dyDescent="0.2">
      <c r="B12" t="str">
        <f>'For CSV - 2019 SpcFuncData'!B12</f>
        <v>Commercial/Industrial Storage (Shipping &amp; Handling)</v>
      </c>
      <c r="C12" s="127">
        <f ca="1">IF(IFERROR(MATCH(_xlfn.CONCAT($B12,",",C$4),'SpcFunc and VentSpcFunc combos'!$Q$8:$Q$335,0),0)&gt;0,1,0)</f>
        <v>0</v>
      </c>
      <c r="D12" s="127">
        <f ca="1">IF(IFERROR(MATCH(_xlfn.CONCAT($B12,",",D$4),'SpcFunc and VentSpcFunc combos'!$Q$8:$Q$335,0),0)&gt;0,1,0)</f>
        <v>0</v>
      </c>
      <c r="E12" s="127">
        <f ca="1">IF(IFERROR(MATCH(_xlfn.CONCAT($B12,",",E$4),'SpcFunc and VentSpcFunc combos'!$Q$8:$Q$335,0),0)&gt;0,1,0)</f>
        <v>0</v>
      </c>
      <c r="F12" s="127">
        <f ca="1">IF(IFERROR(MATCH(_xlfn.CONCAT($B12,",",F$4),'SpcFunc and VentSpcFunc combos'!$Q$8:$Q$335,0),0)&gt;0,1,0)</f>
        <v>0</v>
      </c>
      <c r="G12" s="127">
        <f ca="1">IF(IFERROR(MATCH(_xlfn.CONCAT($B12,",",G$4),'SpcFunc and VentSpcFunc combos'!$Q$8:$Q$335,0),0)&gt;0,1,0)</f>
        <v>0</v>
      </c>
      <c r="H12" s="127">
        <f ca="1">IF(IFERROR(MATCH(_xlfn.CONCAT($B12,",",H$4),'SpcFunc and VentSpcFunc combos'!$Q$8:$Q$335,0),0)&gt;0,1,0)</f>
        <v>0</v>
      </c>
      <c r="I12" s="127">
        <f ca="1">IF(IFERROR(MATCH(_xlfn.CONCAT($B12,",",I$4),'SpcFunc and VentSpcFunc combos'!$Q$8:$Q$335,0),0)&gt;0,1,0)</f>
        <v>0</v>
      </c>
      <c r="J12" s="127">
        <f ca="1">IF(IFERROR(MATCH(_xlfn.CONCAT($B12,",",J$4),'SpcFunc and VentSpcFunc combos'!$Q$8:$Q$335,0),0)&gt;0,1,0)</f>
        <v>0</v>
      </c>
      <c r="K12" s="127">
        <f ca="1">IF(IFERROR(MATCH(_xlfn.CONCAT($B12,",",K$4),'SpcFunc and VentSpcFunc combos'!$Q$8:$Q$335,0),0)&gt;0,1,0)</f>
        <v>0</v>
      </c>
      <c r="L12" s="127">
        <f ca="1">IF(IFERROR(MATCH(_xlfn.CONCAT($B12,",",L$4),'SpcFunc and VentSpcFunc combos'!$Q$8:$Q$335,0),0)&gt;0,1,0)</f>
        <v>0</v>
      </c>
      <c r="M12" s="127">
        <f ca="1">IF(IFERROR(MATCH(_xlfn.CONCAT($B12,",",M$4),'SpcFunc and VentSpcFunc combos'!$Q$8:$Q$335,0),0)&gt;0,1,0)</f>
        <v>0</v>
      </c>
      <c r="N12" s="127">
        <f ca="1">IF(IFERROR(MATCH(_xlfn.CONCAT($B12,",",N$4),'SpcFunc and VentSpcFunc combos'!$Q$8:$Q$335,0),0)&gt;0,1,0)</f>
        <v>0</v>
      </c>
      <c r="O12" s="127">
        <f ca="1">IF(IFERROR(MATCH(_xlfn.CONCAT($B12,",",O$4),'SpcFunc and VentSpcFunc combos'!$Q$8:$Q$335,0),0)&gt;0,1,0)</f>
        <v>0</v>
      </c>
      <c r="P12" s="127">
        <f ca="1">IF(IFERROR(MATCH(_xlfn.CONCAT($B12,",",P$4),'SpcFunc and VentSpcFunc combos'!$Q$8:$Q$335,0),0)&gt;0,1,0)</f>
        <v>0</v>
      </c>
      <c r="Q12" s="127">
        <f ca="1">IF(IFERROR(MATCH(_xlfn.CONCAT($B12,",",Q$4),'SpcFunc and VentSpcFunc combos'!$Q$8:$Q$335,0),0)&gt;0,1,0)</f>
        <v>0</v>
      </c>
      <c r="R12" s="127">
        <f ca="1">IF(IFERROR(MATCH(_xlfn.CONCAT($B12,",",R$4),'SpcFunc and VentSpcFunc combos'!$Q$8:$Q$335,0),0)&gt;0,1,0)</f>
        <v>0</v>
      </c>
      <c r="S12" s="127">
        <f ca="1">IF(IFERROR(MATCH(_xlfn.CONCAT($B12,",",S$4),'SpcFunc and VentSpcFunc combos'!$Q$8:$Q$335,0),0)&gt;0,1,0)</f>
        <v>0</v>
      </c>
      <c r="T12" s="127">
        <f ca="1">IF(IFERROR(MATCH(_xlfn.CONCAT($B12,",",T$4),'SpcFunc and VentSpcFunc combos'!$Q$8:$Q$335,0),0)&gt;0,1,0)</f>
        <v>0</v>
      </c>
      <c r="U12" s="127">
        <f ca="1">IF(IFERROR(MATCH(_xlfn.CONCAT($B12,",",U$4),'SpcFunc and VentSpcFunc combos'!$Q$8:$Q$335,0),0)&gt;0,1,0)</f>
        <v>0</v>
      </c>
      <c r="V12" s="127">
        <f ca="1">IF(IFERROR(MATCH(_xlfn.CONCAT($B12,",",V$4),'SpcFunc and VentSpcFunc combos'!$Q$8:$Q$335,0),0)&gt;0,1,0)</f>
        <v>0</v>
      </c>
      <c r="W12" s="127">
        <f ca="1">IF(IFERROR(MATCH(_xlfn.CONCAT($B12,",",W$4),'SpcFunc and VentSpcFunc combos'!$Q$8:$Q$335,0),0)&gt;0,1,0)</f>
        <v>0</v>
      </c>
      <c r="X12" s="127">
        <f ca="1">IF(IFERROR(MATCH(_xlfn.CONCAT($B12,",",X$4),'SpcFunc and VentSpcFunc combos'!$Q$8:$Q$335,0),0)&gt;0,1,0)</f>
        <v>0</v>
      </c>
      <c r="Y12" s="127">
        <f ca="1">IF(IFERROR(MATCH(_xlfn.CONCAT($B12,",",Y$4),'SpcFunc and VentSpcFunc combos'!$Q$8:$Q$335,0),0)&gt;0,1,0)</f>
        <v>0</v>
      </c>
      <c r="Z12" s="127">
        <f ca="1">IF(IFERROR(MATCH(_xlfn.CONCAT($B12,",",Z$4),'SpcFunc and VentSpcFunc combos'!$Q$8:$Q$335,0),0)&gt;0,1,0)</f>
        <v>0</v>
      </c>
      <c r="AA12" s="127">
        <f ca="1">IF(IFERROR(MATCH(_xlfn.CONCAT($B12,",",AA$4),'SpcFunc and VentSpcFunc combos'!$Q$8:$Q$335,0),0)&gt;0,1,0)</f>
        <v>0</v>
      </c>
      <c r="AB12" s="127">
        <f ca="1">IF(IFERROR(MATCH(_xlfn.CONCAT($B12,",",AB$4),'SpcFunc and VentSpcFunc combos'!$Q$8:$Q$335,0),0)&gt;0,1,0)</f>
        <v>0</v>
      </c>
      <c r="AC12" s="127">
        <f ca="1">IF(IFERROR(MATCH(_xlfn.CONCAT($B12,",",AC$4),'SpcFunc and VentSpcFunc combos'!$Q$8:$Q$335,0),0)&gt;0,1,0)</f>
        <v>0</v>
      </c>
      <c r="AD12" s="127">
        <f ca="1">IF(IFERROR(MATCH(_xlfn.CONCAT($B12,",",AD$4),'SpcFunc and VentSpcFunc combos'!$Q$8:$Q$335,0),0)&gt;0,1,0)</f>
        <v>0</v>
      </c>
      <c r="AE12" s="127">
        <f ca="1">IF(IFERROR(MATCH(_xlfn.CONCAT($B12,",",AE$4),'SpcFunc and VentSpcFunc combos'!$Q$8:$Q$335,0),0)&gt;0,1,0)</f>
        <v>0</v>
      </c>
      <c r="AF12" s="127">
        <f ca="1">IF(IFERROR(MATCH(_xlfn.CONCAT($B12,",",AF$4),'SpcFunc and VentSpcFunc combos'!$Q$8:$Q$335,0),0)&gt;0,1,0)</f>
        <v>0</v>
      </c>
      <c r="AG12" s="127">
        <f ca="1">IF(IFERROR(MATCH(_xlfn.CONCAT($B12,",",AG$4),'SpcFunc and VentSpcFunc combos'!$Q$8:$Q$335,0),0)&gt;0,1,0)</f>
        <v>0</v>
      </c>
      <c r="AH12" s="127">
        <f ca="1">IF(IFERROR(MATCH(_xlfn.CONCAT($B12,",",AH$4),'SpcFunc and VentSpcFunc combos'!$Q$8:$Q$335,0),0)&gt;0,1,0)</f>
        <v>0</v>
      </c>
      <c r="AI12" s="127">
        <f ca="1">IF(IFERROR(MATCH(_xlfn.CONCAT($B12,",",AI$4),'SpcFunc and VentSpcFunc combos'!$Q$8:$Q$335,0),0)&gt;0,1,0)</f>
        <v>0</v>
      </c>
      <c r="AJ12" s="127">
        <f ca="1">IF(IFERROR(MATCH(_xlfn.CONCAT($B12,",",AJ$4),'SpcFunc and VentSpcFunc combos'!$Q$8:$Q$335,0),0)&gt;0,1,0)</f>
        <v>0</v>
      </c>
      <c r="AK12" s="127">
        <f ca="1">IF(IFERROR(MATCH(_xlfn.CONCAT($B12,",",AK$4),'SpcFunc and VentSpcFunc combos'!$Q$8:$Q$335,0),0)&gt;0,1,0)</f>
        <v>0</v>
      </c>
      <c r="AL12" s="127">
        <f ca="1">IF(IFERROR(MATCH(_xlfn.CONCAT($B12,",",AL$4),'SpcFunc and VentSpcFunc combos'!$Q$8:$Q$335,0),0)&gt;0,1,0)</f>
        <v>0</v>
      </c>
      <c r="AM12" s="127">
        <f ca="1">IF(IFERROR(MATCH(_xlfn.CONCAT($B12,",",AM$4),'SpcFunc and VentSpcFunc combos'!$Q$8:$Q$335,0),0)&gt;0,1,0)</f>
        <v>0</v>
      </c>
      <c r="AN12" s="127">
        <f ca="1">IF(IFERROR(MATCH(_xlfn.CONCAT($B12,",",AN$4),'SpcFunc and VentSpcFunc combos'!$Q$8:$Q$335,0),0)&gt;0,1,0)</f>
        <v>0</v>
      </c>
      <c r="AO12" s="127">
        <f ca="1">IF(IFERROR(MATCH(_xlfn.CONCAT($B12,",",AO$4),'SpcFunc and VentSpcFunc combos'!$Q$8:$Q$335,0),0)&gt;0,1,0)</f>
        <v>0</v>
      </c>
      <c r="AP12" s="127">
        <f ca="1">IF(IFERROR(MATCH(_xlfn.CONCAT($B12,",",AP$4),'SpcFunc and VentSpcFunc combos'!$Q$8:$Q$335,0),0)&gt;0,1,0)</f>
        <v>0</v>
      </c>
      <c r="AQ12" s="127">
        <f ca="1">IF(IFERROR(MATCH(_xlfn.CONCAT($B12,",",AQ$4),'SpcFunc and VentSpcFunc combos'!$Q$8:$Q$335,0),0)&gt;0,1,0)</f>
        <v>0</v>
      </c>
      <c r="AR12" s="127">
        <f ca="1">IF(IFERROR(MATCH(_xlfn.CONCAT($B12,",",AR$4),'SpcFunc and VentSpcFunc combos'!$Q$8:$Q$335,0),0)&gt;0,1,0)</f>
        <v>0</v>
      </c>
      <c r="AS12" s="127">
        <f ca="1">IF(IFERROR(MATCH(_xlfn.CONCAT($B12,",",AS$4),'SpcFunc and VentSpcFunc combos'!$Q$8:$Q$335,0),0)&gt;0,1,0)</f>
        <v>0</v>
      </c>
      <c r="AT12" s="127">
        <f ca="1">IF(IFERROR(MATCH(_xlfn.CONCAT($B12,",",AT$4),'SpcFunc and VentSpcFunc combos'!$Q$8:$Q$335,0),0)&gt;0,1,0)</f>
        <v>0</v>
      </c>
      <c r="AU12" s="127">
        <f ca="1">IF(IFERROR(MATCH(_xlfn.CONCAT($B12,",",AU$4),'SpcFunc and VentSpcFunc combos'!$Q$8:$Q$335,0),0)&gt;0,1,0)</f>
        <v>0</v>
      </c>
      <c r="AV12" s="127">
        <f ca="1">IF(IFERROR(MATCH(_xlfn.CONCAT($B12,",",AV$4),'SpcFunc and VentSpcFunc combos'!$Q$8:$Q$335,0),0)&gt;0,1,0)</f>
        <v>0</v>
      </c>
      <c r="AW12" s="127">
        <f ca="1">IF(IFERROR(MATCH(_xlfn.CONCAT($B12,",",AW$4),'SpcFunc and VentSpcFunc combos'!$Q$8:$Q$335,0),0)&gt;0,1,0)</f>
        <v>0</v>
      </c>
      <c r="AX12" s="127">
        <f ca="1">IF(IFERROR(MATCH(_xlfn.CONCAT($B12,",",AX$4),'SpcFunc and VentSpcFunc combos'!$Q$8:$Q$335,0),0)&gt;0,1,0)</f>
        <v>0</v>
      </c>
      <c r="AY12" s="127">
        <f ca="1">IF(IFERROR(MATCH(_xlfn.CONCAT($B12,",",AY$4),'SpcFunc and VentSpcFunc combos'!$Q$8:$Q$335,0),0)&gt;0,1,0)</f>
        <v>0</v>
      </c>
      <c r="AZ12" s="127">
        <f ca="1">IF(IFERROR(MATCH(_xlfn.CONCAT($B12,",",AZ$4),'SpcFunc and VentSpcFunc combos'!$Q$8:$Q$335,0),0)&gt;0,1,0)</f>
        <v>0</v>
      </c>
      <c r="BA12" s="127">
        <f ca="1">IF(IFERROR(MATCH(_xlfn.CONCAT($B12,",",BA$4),'SpcFunc and VentSpcFunc combos'!$Q$8:$Q$335,0),0)&gt;0,1,0)</f>
        <v>0</v>
      </c>
      <c r="BB12" s="127">
        <f ca="1">IF(IFERROR(MATCH(_xlfn.CONCAT($B12,",",BB$4),'SpcFunc and VentSpcFunc combos'!$Q$8:$Q$335,0),0)&gt;0,1,0)</f>
        <v>0</v>
      </c>
      <c r="BC12" s="127">
        <f ca="1">IF(IFERROR(MATCH(_xlfn.CONCAT($B12,",",BC$4),'SpcFunc and VentSpcFunc combos'!$Q$8:$Q$335,0),0)&gt;0,1,0)</f>
        <v>0</v>
      </c>
      <c r="BD12" s="127">
        <f ca="1">IF(IFERROR(MATCH(_xlfn.CONCAT($B12,",",BD$4),'SpcFunc and VentSpcFunc combos'!$Q$8:$Q$335,0),0)&gt;0,1,0)</f>
        <v>0</v>
      </c>
      <c r="BE12" s="127">
        <f ca="1">IF(IFERROR(MATCH(_xlfn.CONCAT($B12,",",BE$4),'SpcFunc and VentSpcFunc combos'!$Q$8:$Q$335,0),0)&gt;0,1,0)</f>
        <v>0</v>
      </c>
      <c r="BF12" s="127">
        <f ca="1">IF(IFERROR(MATCH(_xlfn.CONCAT($B12,",",BF$4),'SpcFunc and VentSpcFunc combos'!$Q$8:$Q$335,0),0)&gt;0,1,0)</f>
        <v>0</v>
      </c>
      <c r="BG12" s="127">
        <f ca="1">IF(IFERROR(MATCH(_xlfn.CONCAT($B12,",",BG$4),'SpcFunc and VentSpcFunc combos'!$Q$8:$Q$335,0),0)&gt;0,1,0)</f>
        <v>0</v>
      </c>
      <c r="BH12" s="127">
        <f ca="1">IF(IFERROR(MATCH(_xlfn.CONCAT($B12,",",BH$4),'SpcFunc and VentSpcFunc combos'!$Q$8:$Q$335,0),0)&gt;0,1,0)</f>
        <v>0</v>
      </c>
      <c r="BI12" s="127">
        <f ca="1">IF(IFERROR(MATCH(_xlfn.CONCAT($B12,",",BI$4),'SpcFunc and VentSpcFunc combos'!$Q$8:$Q$335,0),0)&gt;0,1,0)</f>
        <v>0</v>
      </c>
      <c r="BJ12" s="127">
        <f ca="1">IF(IFERROR(MATCH(_xlfn.CONCAT($B12,",",BJ$4),'SpcFunc and VentSpcFunc combos'!$Q$8:$Q$335,0),0)&gt;0,1,0)</f>
        <v>0</v>
      </c>
      <c r="BK12" s="127">
        <f ca="1">IF(IFERROR(MATCH(_xlfn.CONCAT($B12,",",BK$4),'SpcFunc and VentSpcFunc combos'!$Q$8:$Q$335,0),0)&gt;0,1,0)</f>
        <v>0</v>
      </c>
      <c r="BL12" s="127">
        <f ca="1">IF(IFERROR(MATCH(_xlfn.CONCAT($B12,",",BL$4),'SpcFunc and VentSpcFunc combos'!$Q$8:$Q$335,0),0)&gt;0,1,0)</f>
        <v>0</v>
      </c>
      <c r="BM12" s="127">
        <f ca="1">IF(IFERROR(MATCH(_xlfn.CONCAT($B12,",",BM$4),'SpcFunc and VentSpcFunc combos'!$Q$8:$Q$335,0),0)&gt;0,1,0)</f>
        <v>0</v>
      </c>
      <c r="BN12" s="127">
        <f ca="1">IF(IFERROR(MATCH(_xlfn.CONCAT($B12,",",BN$4),'SpcFunc and VentSpcFunc combos'!$Q$8:$Q$335,0),0)&gt;0,1,0)</f>
        <v>0</v>
      </c>
      <c r="BO12" s="127">
        <f ca="1">IF(IFERROR(MATCH(_xlfn.CONCAT($B12,",",BO$4),'SpcFunc and VentSpcFunc combos'!$Q$8:$Q$335,0),0)&gt;0,1,0)</f>
        <v>0</v>
      </c>
      <c r="BP12" s="127">
        <f ca="1">IF(IFERROR(MATCH(_xlfn.CONCAT($B12,",",BP$4),'SpcFunc and VentSpcFunc combos'!$Q$8:$Q$335,0),0)&gt;0,1,0)</f>
        <v>0</v>
      </c>
      <c r="BQ12" s="127">
        <f ca="1">IF(IFERROR(MATCH(_xlfn.CONCAT($B12,",",BQ$4),'SpcFunc and VentSpcFunc combos'!$Q$8:$Q$335,0),0)&gt;0,1,0)</f>
        <v>0</v>
      </c>
      <c r="BR12" s="127">
        <f ca="1">IF(IFERROR(MATCH(_xlfn.CONCAT($B12,",",BR$4),'SpcFunc and VentSpcFunc combos'!$Q$8:$Q$335,0),0)&gt;0,1,0)</f>
        <v>0</v>
      </c>
      <c r="BS12" s="127">
        <f ca="1">IF(IFERROR(MATCH(_xlfn.CONCAT($B12,",",BS$4),'SpcFunc and VentSpcFunc combos'!$Q$8:$Q$335,0),0)&gt;0,1,0)</f>
        <v>0</v>
      </c>
      <c r="BT12" s="127">
        <f ca="1">IF(IFERROR(MATCH(_xlfn.CONCAT($B12,",",BT$4),'SpcFunc and VentSpcFunc combos'!$Q$8:$Q$335,0),0)&gt;0,1,0)</f>
        <v>0</v>
      </c>
      <c r="BU12" s="127">
        <f ca="1">IF(IFERROR(MATCH(_xlfn.CONCAT($B12,",",BU$4),'SpcFunc and VentSpcFunc combos'!$Q$8:$Q$335,0),0)&gt;0,1,0)</f>
        <v>0</v>
      </c>
      <c r="BV12" s="127">
        <f ca="1">IF(IFERROR(MATCH(_xlfn.CONCAT($B12,",",BV$4),'SpcFunc and VentSpcFunc combos'!$Q$8:$Q$335,0),0)&gt;0,1,0)</f>
        <v>0</v>
      </c>
      <c r="BW12" s="127">
        <f ca="1">IF(IFERROR(MATCH(_xlfn.CONCAT($B12,",",BW$4),'SpcFunc and VentSpcFunc combos'!$Q$8:$Q$335,0),0)&gt;0,1,0)</f>
        <v>0</v>
      </c>
      <c r="BX12" s="127">
        <f ca="1">IF(IFERROR(MATCH(_xlfn.CONCAT($B12,",",BX$4),'SpcFunc and VentSpcFunc combos'!$Q$8:$Q$335,0),0)&gt;0,1,0)</f>
        <v>0</v>
      </c>
      <c r="BY12" s="127">
        <f ca="1">IF(IFERROR(MATCH(_xlfn.CONCAT($B12,",",BY$4),'SpcFunc and VentSpcFunc combos'!$Q$8:$Q$335,0),0)&gt;0,1,0)</f>
        <v>0</v>
      </c>
      <c r="BZ12" s="127">
        <f ca="1">IF(IFERROR(MATCH(_xlfn.CONCAT($B12,",",BZ$4),'SpcFunc and VentSpcFunc combos'!$Q$8:$Q$335,0),0)&gt;0,1,0)</f>
        <v>0</v>
      </c>
      <c r="CA12" s="127">
        <f ca="1">IF(IFERROR(MATCH(_xlfn.CONCAT($B12,",",CA$4),'SpcFunc and VentSpcFunc combos'!$Q$8:$Q$335,0),0)&gt;0,1,0)</f>
        <v>0</v>
      </c>
      <c r="CB12" s="127">
        <f ca="1">IF(IFERROR(MATCH(_xlfn.CONCAT($B12,",",CB$4),'SpcFunc and VentSpcFunc combos'!$Q$8:$Q$335,0),0)&gt;0,1,0)</f>
        <v>0</v>
      </c>
      <c r="CC12" s="127">
        <f ca="1">IF(IFERROR(MATCH(_xlfn.CONCAT($B12,",",CC$4),'SpcFunc and VentSpcFunc combos'!$Q$8:$Q$335,0),0)&gt;0,1,0)</f>
        <v>0</v>
      </c>
      <c r="CD12" s="127">
        <f ca="1">IF(IFERROR(MATCH(_xlfn.CONCAT($B12,",",CD$4),'SpcFunc and VentSpcFunc combos'!$Q$8:$Q$335,0),0)&gt;0,1,0)</f>
        <v>0</v>
      </c>
      <c r="CE12" s="127">
        <f ca="1">IF(IFERROR(MATCH(_xlfn.CONCAT($B12,",",CE$4),'SpcFunc and VentSpcFunc combos'!$Q$8:$Q$335,0),0)&gt;0,1,0)</f>
        <v>0</v>
      </c>
      <c r="CF12" s="127">
        <f ca="1">IF(IFERROR(MATCH(_xlfn.CONCAT($B12,",",CF$4),'SpcFunc and VentSpcFunc combos'!$Q$8:$Q$335,0),0)&gt;0,1,0)</f>
        <v>0</v>
      </c>
      <c r="CG12" s="127">
        <f ca="1">IF(IFERROR(MATCH(_xlfn.CONCAT($B12,",",CG$4),'SpcFunc and VentSpcFunc combos'!$Q$8:$Q$335,0),0)&gt;0,1,0)</f>
        <v>0</v>
      </c>
      <c r="CH12" s="127">
        <f ca="1">IF(IFERROR(MATCH(_xlfn.CONCAT($B12,",",CH$4),'SpcFunc and VentSpcFunc combos'!$Q$8:$Q$335,0),0)&gt;0,1,0)</f>
        <v>0</v>
      </c>
      <c r="CI12" s="127">
        <f ca="1">IF(IFERROR(MATCH(_xlfn.CONCAT($B12,",",CI$4),'SpcFunc and VentSpcFunc combos'!$Q$8:$Q$335,0),0)&gt;0,1,0)</f>
        <v>0</v>
      </c>
      <c r="CJ12" s="127">
        <f ca="1">IF(IFERROR(MATCH(_xlfn.CONCAT($B12,",",CJ$4),'SpcFunc and VentSpcFunc combos'!$Q$8:$Q$335,0),0)&gt;0,1,0)</f>
        <v>0</v>
      </c>
      <c r="CK12" s="127">
        <f ca="1">IF(IFERROR(MATCH(_xlfn.CONCAT($B12,",",CK$4),'SpcFunc and VentSpcFunc combos'!$Q$8:$Q$335,0),0)&gt;0,1,0)</f>
        <v>0</v>
      </c>
      <c r="CL12" s="127">
        <f ca="1">IF(IFERROR(MATCH(_xlfn.CONCAT($B12,",",CL$4),'SpcFunc and VentSpcFunc combos'!$Q$8:$Q$335,0),0)&gt;0,1,0)</f>
        <v>0</v>
      </c>
      <c r="CM12" s="127">
        <f ca="1">IF(IFERROR(MATCH(_xlfn.CONCAT($B12,",",CM$4),'SpcFunc and VentSpcFunc combos'!$Q$8:$Q$335,0),0)&gt;0,1,0)</f>
        <v>0</v>
      </c>
      <c r="CN12" s="127">
        <f ca="1">IF(IFERROR(MATCH(_xlfn.CONCAT($B12,",",CN$4),'SpcFunc and VentSpcFunc combos'!$Q$8:$Q$335,0),0)&gt;0,1,0)</f>
        <v>0</v>
      </c>
      <c r="CO12" s="127">
        <f ca="1">IF(IFERROR(MATCH(_xlfn.CONCAT($B12,",",CO$4),'SpcFunc and VentSpcFunc combos'!$Q$8:$Q$335,0),0)&gt;0,1,0)</f>
        <v>0</v>
      </c>
      <c r="CP12" s="127">
        <f ca="1">IF(IFERROR(MATCH(_xlfn.CONCAT($B12,",",CP$4),'SpcFunc and VentSpcFunc combos'!$Q$8:$Q$335,0),0)&gt;0,1,0)</f>
        <v>0</v>
      </c>
      <c r="CQ12" s="127">
        <f ca="1">IF(IFERROR(MATCH(_xlfn.CONCAT($B12,",",CQ$4),'SpcFunc and VentSpcFunc combos'!$Q$8:$Q$335,0),0)&gt;0,1,0)</f>
        <v>0</v>
      </c>
      <c r="CR12" s="127">
        <f ca="1">IF(IFERROR(MATCH(_xlfn.CONCAT($B12,",",CR$4),'SpcFunc and VentSpcFunc combos'!$Q$8:$Q$335,0),0)&gt;0,1,0)</f>
        <v>0</v>
      </c>
      <c r="CS12" s="127">
        <f ca="1">IF(IFERROR(MATCH(_xlfn.CONCAT($B12,",",CS$4),'SpcFunc and VentSpcFunc combos'!$Q$8:$Q$335,0),0)&gt;0,1,0)</f>
        <v>0</v>
      </c>
      <c r="CT12" s="127">
        <f ca="1">IF(IFERROR(MATCH(_xlfn.CONCAT($B12,",",CT$4),'SpcFunc and VentSpcFunc combos'!$Q$8:$Q$335,0),0)&gt;0,1,0)</f>
        <v>0</v>
      </c>
      <c r="CU12" s="106" t="s">
        <v>960</v>
      </c>
      <c r="CV12">
        <f t="shared" ca="1" si="5"/>
        <v>0</v>
      </c>
    </row>
    <row r="13" spans="1:100" x14ac:dyDescent="0.2">
      <c r="B13" t="str">
        <f>'For CSV - 2019 SpcFuncData'!B13</f>
        <v>Commercial/Industrial Storage (Warehouse)</v>
      </c>
      <c r="C13" s="127">
        <f ca="1">IF(IFERROR(MATCH(_xlfn.CONCAT($B13,",",C$4),'SpcFunc and VentSpcFunc combos'!$Q$8:$Q$335,0),0)&gt;0,1,0)</f>
        <v>0</v>
      </c>
      <c r="D13" s="127">
        <f ca="1">IF(IFERROR(MATCH(_xlfn.CONCAT($B13,",",D$4),'SpcFunc and VentSpcFunc combos'!$Q$8:$Q$335,0),0)&gt;0,1,0)</f>
        <v>0</v>
      </c>
      <c r="E13" s="127">
        <f ca="1">IF(IFERROR(MATCH(_xlfn.CONCAT($B13,",",E$4),'SpcFunc and VentSpcFunc combos'!$Q$8:$Q$335,0),0)&gt;0,1,0)</f>
        <v>0</v>
      </c>
      <c r="F13" s="127">
        <f ca="1">IF(IFERROR(MATCH(_xlfn.CONCAT($B13,",",F$4),'SpcFunc and VentSpcFunc combos'!$Q$8:$Q$335,0),0)&gt;0,1,0)</f>
        <v>0</v>
      </c>
      <c r="G13" s="127">
        <f ca="1">IF(IFERROR(MATCH(_xlfn.CONCAT($B13,",",G$4),'SpcFunc and VentSpcFunc combos'!$Q$8:$Q$335,0),0)&gt;0,1,0)</f>
        <v>0</v>
      </c>
      <c r="H13" s="127">
        <f ca="1">IF(IFERROR(MATCH(_xlfn.CONCAT($B13,",",H$4),'SpcFunc and VentSpcFunc combos'!$Q$8:$Q$335,0),0)&gt;0,1,0)</f>
        <v>0</v>
      </c>
      <c r="I13" s="127">
        <f ca="1">IF(IFERROR(MATCH(_xlfn.CONCAT($B13,",",I$4),'SpcFunc and VentSpcFunc combos'!$Q$8:$Q$335,0),0)&gt;0,1,0)</f>
        <v>0</v>
      </c>
      <c r="J13" s="127">
        <f ca="1">IF(IFERROR(MATCH(_xlfn.CONCAT($B13,",",J$4),'SpcFunc and VentSpcFunc combos'!$Q$8:$Q$335,0),0)&gt;0,1,0)</f>
        <v>0</v>
      </c>
      <c r="K13" s="127">
        <f ca="1">IF(IFERROR(MATCH(_xlfn.CONCAT($B13,",",K$4),'SpcFunc and VentSpcFunc combos'!$Q$8:$Q$335,0),0)&gt;0,1,0)</f>
        <v>0</v>
      </c>
      <c r="L13" s="127">
        <f ca="1">IF(IFERROR(MATCH(_xlfn.CONCAT($B13,",",L$4),'SpcFunc and VentSpcFunc combos'!$Q$8:$Q$335,0),0)&gt;0,1,0)</f>
        <v>0</v>
      </c>
      <c r="M13" s="127">
        <f ca="1">IF(IFERROR(MATCH(_xlfn.CONCAT($B13,",",M$4),'SpcFunc and VentSpcFunc combos'!$Q$8:$Q$335,0),0)&gt;0,1,0)</f>
        <v>0</v>
      </c>
      <c r="N13" s="127">
        <f ca="1">IF(IFERROR(MATCH(_xlfn.CONCAT($B13,",",N$4),'SpcFunc and VentSpcFunc combos'!$Q$8:$Q$335,0),0)&gt;0,1,0)</f>
        <v>0</v>
      </c>
      <c r="O13" s="127">
        <f ca="1">IF(IFERROR(MATCH(_xlfn.CONCAT($B13,",",O$4),'SpcFunc and VentSpcFunc combos'!$Q$8:$Q$335,0),0)&gt;0,1,0)</f>
        <v>0</v>
      </c>
      <c r="P13" s="127">
        <f ca="1">IF(IFERROR(MATCH(_xlfn.CONCAT($B13,",",P$4),'SpcFunc and VentSpcFunc combos'!$Q$8:$Q$335,0),0)&gt;0,1,0)</f>
        <v>0</v>
      </c>
      <c r="Q13" s="127">
        <f ca="1">IF(IFERROR(MATCH(_xlfn.CONCAT($B13,",",Q$4),'SpcFunc and VentSpcFunc combos'!$Q$8:$Q$335,0),0)&gt;0,1,0)</f>
        <v>0</v>
      </c>
      <c r="R13" s="127">
        <f ca="1">IF(IFERROR(MATCH(_xlfn.CONCAT($B13,",",R$4),'SpcFunc and VentSpcFunc combos'!$Q$8:$Q$335,0),0)&gt;0,1,0)</f>
        <v>0</v>
      </c>
      <c r="S13" s="127">
        <f ca="1">IF(IFERROR(MATCH(_xlfn.CONCAT($B13,",",S$4),'SpcFunc and VentSpcFunc combos'!$Q$8:$Q$335,0),0)&gt;0,1,0)</f>
        <v>0</v>
      </c>
      <c r="T13" s="127">
        <f ca="1">IF(IFERROR(MATCH(_xlfn.CONCAT($B13,",",T$4),'SpcFunc and VentSpcFunc combos'!$Q$8:$Q$335,0),0)&gt;0,1,0)</f>
        <v>0</v>
      </c>
      <c r="U13" s="127">
        <f ca="1">IF(IFERROR(MATCH(_xlfn.CONCAT($B13,",",U$4),'SpcFunc and VentSpcFunc combos'!$Q$8:$Q$335,0),0)&gt;0,1,0)</f>
        <v>0</v>
      </c>
      <c r="V13" s="127">
        <f ca="1">IF(IFERROR(MATCH(_xlfn.CONCAT($B13,",",V$4),'SpcFunc and VentSpcFunc combos'!$Q$8:$Q$335,0),0)&gt;0,1,0)</f>
        <v>0</v>
      </c>
      <c r="W13" s="127">
        <f ca="1">IF(IFERROR(MATCH(_xlfn.CONCAT($B13,",",W$4),'SpcFunc and VentSpcFunc combos'!$Q$8:$Q$335,0),0)&gt;0,1,0)</f>
        <v>0</v>
      </c>
      <c r="X13" s="127">
        <f ca="1">IF(IFERROR(MATCH(_xlfn.CONCAT($B13,",",X$4),'SpcFunc and VentSpcFunc combos'!$Q$8:$Q$335,0),0)&gt;0,1,0)</f>
        <v>0</v>
      </c>
      <c r="Y13" s="127">
        <f ca="1">IF(IFERROR(MATCH(_xlfn.CONCAT($B13,",",Y$4),'SpcFunc and VentSpcFunc combos'!$Q$8:$Q$335,0),0)&gt;0,1,0)</f>
        <v>0</v>
      </c>
      <c r="Z13" s="127">
        <f ca="1">IF(IFERROR(MATCH(_xlfn.CONCAT($B13,",",Z$4),'SpcFunc and VentSpcFunc combos'!$Q$8:$Q$335,0),0)&gt;0,1,0)</f>
        <v>0</v>
      </c>
      <c r="AA13" s="127">
        <f ca="1">IF(IFERROR(MATCH(_xlfn.CONCAT($B13,",",AA$4),'SpcFunc and VentSpcFunc combos'!$Q$8:$Q$335,0),0)&gt;0,1,0)</f>
        <v>0</v>
      </c>
      <c r="AB13" s="127">
        <f ca="1">IF(IFERROR(MATCH(_xlfn.CONCAT($B13,",",AB$4),'SpcFunc and VentSpcFunc combos'!$Q$8:$Q$335,0),0)&gt;0,1,0)</f>
        <v>0</v>
      </c>
      <c r="AC13" s="127">
        <f ca="1">IF(IFERROR(MATCH(_xlfn.CONCAT($B13,",",AC$4),'SpcFunc and VentSpcFunc combos'!$Q$8:$Q$335,0),0)&gt;0,1,0)</f>
        <v>0</v>
      </c>
      <c r="AD13" s="127">
        <f ca="1">IF(IFERROR(MATCH(_xlfn.CONCAT($B13,",",AD$4),'SpcFunc and VentSpcFunc combos'!$Q$8:$Q$335,0),0)&gt;0,1,0)</f>
        <v>0</v>
      </c>
      <c r="AE13" s="127">
        <f ca="1">IF(IFERROR(MATCH(_xlfn.CONCAT($B13,",",AE$4),'SpcFunc and VentSpcFunc combos'!$Q$8:$Q$335,0),0)&gt;0,1,0)</f>
        <v>0</v>
      </c>
      <c r="AF13" s="127">
        <f ca="1">IF(IFERROR(MATCH(_xlfn.CONCAT($B13,",",AF$4),'SpcFunc and VentSpcFunc combos'!$Q$8:$Q$335,0),0)&gt;0,1,0)</f>
        <v>0</v>
      </c>
      <c r="AG13" s="127">
        <f ca="1">IF(IFERROR(MATCH(_xlfn.CONCAT($B13,",",AG$4),'SpcFunc and VentSpcFunc combos'!$Q$8:$Q$335,0),0)&gt;0,1,0)</f>
        <v>0</v>
      </c>
      <c r="AH13" s="127">
        <f ca="1">IF(IFERROR(MATCH(_xlfn.CONCAT($B13,",",AH$4),'SpcFunc and VentSpcFunc combos'!$Q$8:$Q$335,0),0)&gt;0,1,0)</f>
        <v>0</v>
      </c>
      <c r="AI13" s="127">
        <f ca="1">IF(IFERROR(MATCH(_xlfn.CONCAT($B13,",",AI$4),'SpcFunc and VentSpcFunc combos'!$Q$8:$Q$335,0),0)&gt;0,1,0)</f>
        <v>0</v>
      </c>
      <c r="AJ13" s="127">
        <f ca="1">IF(IFERROR(MATCH(_xlfn.CONCAT($B13,",",AJ$4),'SpcFunc and VentSpcFunc combos'!$Q$8:$Q$335,0),0)&gt;0,1,0)</f>
        <v>0</v>
      </c>
      <c r="AK13" s="127">
        <f ca="1">IF(IFERROR(MATCH(_xlfn.CONCAT($B13,",",AK$4),'SpcFunc and VentSpcFunc combos'!$Q$8:$Q$335,0),0)&gt;0,1,0)</f>
        <v>0</v>
      </c>
      <c r="AL13" s="127">
        <f ca="1">IF(IFERROR(MATCH(_xlfn.CONCAT($B13,",",AL$4),'SpcFunc and VentSpcFunc combos'!$Q$8:$Q$335,0),0)&gt;0,1,0)</f>
        <v>0</v>
      </c>
      <c r="AM13" s="127">
        <f ca="1">IF(IFERROR(MATCH(_xlfn.CONCAT($B13,",",AM$4),'SpcFunc and VentSpcFunc combos'!$Q$8:$Q$335,0),0)&gt;0,1,0)</f>
        <v>0</v>
      </c>
      <c r="AN13" s="127">
        <f ca="1">IF(IFERROR(MATCH(_xlfn.CONCAT($B13,",",AN$4),'SpcFunc and VentSpcFunc combos'!$Q$8:$Q$335,0),0)&gt;0,1,0)</f>
        <v>0</v>
      </c>
      <c r="AO13" s="127">
        <f ca="1">IF(IFERROR(MATCH(_xlfn.CONCAT($B13,",",AO$4),'SpcFunc and VentSpcFunc combos'!$Q$8:$Q$335,0),0)&gt;0,1,0)</f>
        <v>0</v>
      </c>
      <c r="AP13" s="127">
        <f ca="1">IF(IFERROR(MATCH(_xlfn.CONCAT($B13,",",AP$4),'SpcFunc and VentSpcFunc combos'!$Q$8:$Q$335,0),0)&gt;0,1,0)</f>
        <v>0</v>
      </c>
      <c r="AQ13" s="127">
        <f ca="1">IF(IFERROR(MATCH(_xlfn.CONCAT($B13,",",AQ$4),'SpcFunc and VentSpcFunc combos'!$Q$8:$Q$335,0),0)&gt;0,1,0)</f>
        <v>0</v>
      </c>
      <c r="AR13" s="127">
        <f ca="1">IF(IFERROR(MATCH(_xlfn.CONCAT($B13,",",AR$4),'SpcFunc and VentSpcFunc combos'!$Q$8:$Q$335,0),0)&gt;0,1,0)</f>
        <v>0</v>
      </c>
      <c r="AS13" s="127">
        <f ca="1">IF(IFERROR(MATCH(_xlfn.CONCAT($B13,",",AS$4),'SpcFunc and VentSpcFunc combos'!$Q$8:$Q$335,0),0)&gt;0,1,0)</f>
        <v>0</v>
      </c>
      <c r="AT13" s="127">
        <f ca="1">IF(IFERROR(MATCH(_xlfn.CONCAT($B13,",",AT$4),'SpcFunc and VentSpcFunc combos'!$Q$8:$Q$335,0),0)&gt;0,1,0)</f>
        <v>0</v>
      </c>
      <c r="AU13" s="127">
        <f ca="1">IF(IFERROR(MATCH(_xlfn.CONCAT($B13,",",AU$4),'SpcFunc and VentSpcFunc combos'!$Q$8:$Q$335,0),0)&gt;0,1,0)</f>
        <v>0</v>
      </c>
      <c r="AV13" s="127">
        <f ca="1">IF(IFERROR(MATCH(_xlfn.CONCAT($B13,",",AV$4),'SpcFunc and VentSpcFunc combos'!$Q$8:$Q$335,0),0)&gt;0,1,0)</f>
        <v>0</v>
      </c>
      <c r="AW13" s="127">
        <f ca="1">IF(IFERROR(MATCH(_xlfn.CONCAT($B13,",",AW$4),'SpcFunc and VentSpcFunc combos'!$Q$8:$Q$335,0),0)&gt;0,1,0)</f>
        <v>0</v>
      </c>
      <c r="AX13" s="127">
        <f ca="1">IF(IFERROR(MATCH(_xlfn.CONCAT($B13,",",AX$4),'SpcFunc and VentSpcFunc combos'!$Q$8:$Q$335,0),0)&gt;0,1,0)</f>
        <v>0</v>
      </c>
      <c r="AY13" s="127">
        <f ca="1">IF(IFERROR(MATCH(_xlfn.CONCAT($B13,",",AY$4),'SpcFunc and VentSpcFunc combos'!$Q$8:$Q$335,0),0)&gt;0,1,0)</f>
        <v>0</v>
      </c>
      <c r="AZ13" s="127">
        <f ca="1">IF(IFERROR(MATCH(_xlfn.CONCAT($B13,",",AZ$4),'SpcFunc and VentSpcFunc combos'!$Q$8:$Q$335,0),0)&gt;0,1,0)</f>
        <v>0</v>
      </c>
      <c r="BA13" s="127">
        <f ca="1">IF(IFERROR(MATCH(_xlfn.CONCAT($B13,",",BA$4),'SpcFunc and VentSpcFunc combos'!$Q$8:$Q$335,0),0)&gt;0,1,0)</f>
        <v>0</v>
      </c>
      <c r="BB13" s="127">
        <f ca="1">IF(IFERROR(MATCH(_xlfn.CONCAT($B13,",",BB$4),'SpcFunc and VentSpcFunc combos'!$Q$8:$Q$335,0),0)&gt;0,1,0)</f>
        <v>0</v>
      </c>
      <c r="BC13" s="127">
        <f ca="1">IF(IFERROR(MATCH(_xlfn.CONCAT($B13,",",BC$4),'SpcFunc and VentSpcFunc combos'!$Q$8:$Q$335,0),0)&gt;0,1,0)</f>
        <v>0</v>
      </c>
      <c r="BD13" s="127">
        <f ca="1">IF(IFERROR(MATCH(_xlfn.CONCAT($B13,",",BD$4),'SpcFunc and VentSpcFunc combos'!$Q$8:$Q$335,0),0)&gt;0,1,0)</f>
        <v>0</v>
      </c>
      <c r="BE13" s="127">
        <f ca="1">IF(IFERROR(MATCH(_xlfn.CONCAT($B13,",",BE$4),'SpcFunc and VentSpcFunc combos'!$Q$8:$Q$335,0),0)&gt;0,1,0)</f>
        <v>0</v>
      </c>
      <c r="BF13" s="127">
        <f ca="1">IF(IFERROR(MATCH(_xlfn.CONCAT($B13,",",BF$4),'SpcFunc and VentSpcFunc combos'!$Q$8:$Q$335,0),0)&gt;0,1,0)</f>
        <v>0</v>
      </c>
      <c r="BG13" s="127">
        <f ca="1">IF(IFERROR(MATCH(_xlfn.CONCAT($B13,",",BG$4),'SpcFunc and VentSpcFunc combos'!$Q$8:$Q$335,0),0)&gt;0,1,0)</f>
        <v>0</v>
      </c>
      <c r="BH13" s="127">
        <f ca="1">IF(IFERROR(MATCH(_xlfn.CONCAT($B13,",",BH$4),'SpcFunc and VentSpcFunc combos'!$Q$8:$Q$335,0),0)&gt;0,1,0)</f>
        <v>0</v>
      </c>
      <c r="BI13" s="127">
        <f ca="1">IF(IFERROR(MATCH(_xlfn.CONCAT($B13,",",BI$4),'SpcFunc and VentSpcFunc combos'!$Q$8:$Q$335,0),0)&gt;0,1,0)</f>
        <v>0</v>
      </c>
      <c r="BJ13" s="127">
        <f ca="1">IF(IFERROR(MATCH(_xlfn.CONCAT($B13,",",BJ$4),'SpcFunc and VentSpcFunc combos'!$Q$8:$Q$335,0),0)&gt;0,1,0)</f>
        <v>0</v>
      </c>
      <c r="BK13" s="127">
        <f ca="1">IF(IFERROR(MATCH(_xlfn.CONCAT($B13,",",BK$4),'SpcFunc and VentSpcFunc combos'!$Q$8:$Q$335,0),0)&gt;0,1,0)</f>
        <v>0</v>
      </c>
      <c r="BL13" s="127">
        <f ca="1">IF(IFERROR(MATCH(_xlfn.CONCAT($B13,",",BL$4),'SpcFunc and VentSpcFunc combos'!$Q$8:$Q$335,0),0)&gt;0,1,0)</f>
        <v>0</v>
      </c>
      <c r="BM13" s="127">
        <f ca="1">IF(IFERROR(MATCH(_xlfn.CONCAT($B13,",",BM$4),'SpcFunc and VentSpcFunc combos'!$Q$8:$Q$335,0),0)&gt;0,1,0)</f>
        <v>0</v>
      </c>
      <c r="BN13" s="127">
        <f ca="1">IF(IFERROR(MATCH(_xlfn.CONCAT($B13,",",BN$4),'SpcFunc and VentSpcFunc combos'!$Q$8:$Q$335,0),0)&gt;0,1,0)</f>
        <v>0</v>
      </c>
      <c r="BO13" s="127">
        <f ca="1">IF(IFERROR(MATCH(_xlfn.CONCAT($B13,",",BO$4),'SpcFunc and VentSpcFunc combos'!$Q$8:$Q$335,0),0)&gt;0,1,0)</f>
        <v>0</v>
      </c>
      <c r="BP13" s="127">
        <f ca="1">IF(IFERROR(MATCH(_xlfn.CONCAT($B13,",",BP$4),'SpcFunc and VentSpcFunc combos'!$Q$8:$Q$335,0),0)&gt;0,1,0)</f>
        <v>0</v>
      </c>
      <c r="BQ13" s="127">
        <f ca="1">IF(IFERROR(MATCH(_xlfn.CONCAT($B13,",",BQ$4),'SpcFunc and VentSpcFunc combos'!$Q$8:$Q$335,0),0)&gt;0,1,0)</f>
        <v>0</v>
      </c>
      <c r="BR13" s="127">
        <f ca="1">IF(IFERROR(MATCH(_xlfn.CONCAT($B13,",",BR$4),'SpcFunc and VentSpcFunc combos'!$Q$8:$Q$335,0),0)&gt;0,1,0)</f>
        <v>0</v>
      </c>
      <c r="BS13" s="127">
        <f ca="1">IF(IFERROR(MATCH(_xlfn.CONCAT($B13,",",BS$4),'SpcFunc and VentSpcFunc combos'!$Q$8:$Q$335,0),0)&gt;0,1,0)</f>
        <v>0</v>
      </c>
      <c r="BT13" s="127">
        <f ca="1">IF(IFERROR(MATCH(_xlfn.CONCAT($B13,",",BT$4),'SpcFunc and VentSpcFunc combos'!$Q$8:$Q$335,0),0)&gt;0,1,0)</f>
        <v>0</v>
      </c>
      <c r="BU13" s="127">
        <f ca="1">IF(IFERROR(MATCH(_xlfn.CONCAT($B13,",",BU$4),'SpcFunc and VentSpcFunc combos'!$Q$8:$Q$335,0),0)&gt;0,1,0)</f>
        <v>0</v>
      </c>
      <c r="BV13" s="127">
        <f ca="1">IF(IFERROR(MATCH(_xlfn.CONCAT($B13,",",BV$4),'SpcFunc and VentSpcFunc combos'!$Q$8:$Q$335,0),0)&gt;0,1,0)</f>
        <v>0</v>
      </c>
      <c r="BW13" s="127">
        <f ca="1">IF(IFERROR(MATCH(_xlfn.CONCAT($B13,",",BW$4),'SpcFunc and VentSpcFunc combos'!$Q$8:$Q$335,0),0)&gt;0,1,0)</f>
        <v>0</v>
      </c>
      <c r="BX13" s="127">
        <f ca="1">IF(IFERROR(MATCH(_xlfn.CONCAT($B13,",",BX$4),'SpcFunc and VentSpcFunc combos'!$Q$8:$Q$335,0),0)&gt;0,1,0)</f>
        <v>0</v>
      </c>
      <c r="BY13" s="127">
        <f ca="1">IF(IFERROR(MATCH(_xlfn.CONCAT($B13,",",BY$4),'SpcFunc and VentSpcFunc combos'!$Q$8:$Q$335,0),0)&gt;0,1,0)</f>
        <v>0</v>
      </c>
      <c r="BZ13" s="127">
        <f ca="1">IF(IFERROR(MATCH(_xlfn.CONCAT($B13,",",BZ$4),'SpcFunc and VentSpcFunc combos'!$Q$8:$Q$335,0),0)&gt;0,1,0)</f>
        <v>0</v>
      </c>
      <c r="CA13" s="127">
        <f ca="1">IF(IFERROR(MATCH(_xlfn.CONCAT($B13,",",CA$4),'SpcFunc and VentSpcFunc combos'!$Q$8:$Q$335,0),0)&gt;0,1,0)</f>
        <v>0</v>
      </c>
      <c r="CB13" s="127">
        <f ca="1">IF(IFERROR(MATCH(_xlfn.CONCAT($B13,",",CB$4),'SpcFunc and VentSpcFunc combos'!$Q$8:$Q$335,0),0)&gt;0,1,0)</f>
        <v>0</v>
      </c>
      <c r="CC13" s="127">
        <f ca="1">IF(IFERROR(MATCH(_xlfn.CONCAT($B13,",",CC$4),'SpcFunc and VentSpcFunc combos'!$Q$8:$Q$335,0),0)&gt;0,1,0)</f>
        <v>0</v>
      </c>
      <c r="CD13" s="127">
        <f ca="1">IF(IFERROR(MATCH(_xlfn.CONCAT($B13,",",CD$4),'SpcFunc and VentSpcFunc combos'!$Q$8:$Q$335,0),0)&gt;0,1,0)</f>
        <v>0</v>
      </c>
      <c r="CE13" s="127">
        <f ca="1">IF(IFERROR(MATCH(_xlfn.CONCAT($B13,",",CE$4),'SpcFunc and VentSpcFunc combos'!$Q$8:$Q$335,0),0)&gt;0,1,0)</f>
        <v>0</v>
      </c>
      <c r="CF13" s="127">
        <f ca="1">IF(IFERROR(MATCH(_xlfn.CONCAT($B13,",",CF$4),'SpcFunc and VentSpcFunc combos'!$Q$8:$Q$335,0),0)&gt;0,1,0)</f>
        <v>0</v>
      </c>
      <c r="CG13" s="127">
        <f ca="1">IF(IFERROR(MATCH(_xlfn.CONCAT($B13,",",CG$4),'SpcFunc and VentSpcFunc combos'!$Q$8:$Q$335,0),0)&gt;0,1,0)</f>
        <v>0</v>
      </c>
      <c r="CH13" s="127">
        <f ca="1">IF(IFERROR(MATCH(_xlfn.CONCAT($B13,",",CH$4),'SpcFunc and VentSpcFunc combos'!$Q$8:$Q$335,0),0)&gt;0,1,0)</f>
        <v>0</v>
      </c>
      <c r="CI13" s="127">
        <f ca="1">IF(IFERROR(MATCH(_xlfn.CONCAT($B13,",",CI$4),'SpcFunc and VentSpcFunc combos'!$Q$8:$Q$335,0),0)&gt;0,1,0)</f>
        <v>0</v>
      </c>
      <c r="CJ13" s="127">
        <f ca="1">IF(IFERROR(MATCH(_xlfn.CONCAT($B13,",",CJ$4),'SpcFunc and VentSpcFunc combos'!$Q$8:$Q$335,0),0)&gt;0,1,0)</f>
        <v>0</v>
      </c>
      <c r="CK13" s="127">
        <f ca="1">IF(IFERROR(MATCH(_xlfn.CONCAT($B13,",",CK$4),'SpcFunc and VentSpcFunc combos'!$Q$8:$Q$335,0),0)&gt;0,1,0)</f>
        <v>0</v>
      </c>
      <c r="CL13" s="127">
        <f ca="1">IF(IFERROR(MATCH(_xlfn.CONCAT($B13,",",CL$4),'SpcFunc and VentSpcFunc combos'!$Q$8:$Q$335,0),0)&gt;0,1,0)</f>
        <v>0</v>
      </c>
      <c r="CM13" s="127">
        <f ca="1">IF(IFERROR(MATCH(_xlfn.CONCAT($B13,",",CM$4),'SpcFunc and VentSpcFunc combos'!$Q$8:$Q$335,0),0)&gt;0,1,0)</f>
        <v>0</v>
      </c>
      <c r="CN13" s="127">
        <f ca="1">IF(IFERROR(MATCH(_xlfn.CONCAT($B13,",",CN$4),'SpcFunc and VentSpcFunc combos'!$Q$8:$Q$335,0),0)&gt;0,1,0)</f>
        <v>0</v>
      </c>
      <c r="CO13" s="127">
        <f ca="1">IF(IFERROR(MATCH(_xlfn.CONCAT($B13,",",CO$4),'SpcFunc and VentSpcFunc combos'!$Q$8:$Q$335,0),0)&gt;0,1,0)</f>
        <v>0</v>
      </c>
      <c r="CP13" s="127">
        <f ca="1">IF(IFERROR(MATCH(_xlfn.CONCAT($B13,",",CP$4),'SpcFunc and VentSpcFunc combos'!$Q$8:$Q$335,0),0)&gt;0,1,0)</f>
        <v>0</v>
      </c>
      <c r="CQ13" s="127">
        <f ca="1">IF(IFERROR(MATCH(_xlfn.CONCAT($B13,",",CQ$4),'SpcFunc and VentSpcFunc combos'!$Q$8:$Q$335,0),0)&gt;0,1,0)</f>
        <v>0</v>
      </c>
      <c r="CR13" s="127">
        <f ca="1">IF(IFERROR(MATCH(_xlfn.CONCAT($B13,",",CR$4),'SpcFunc and VentSpcFunc combos'!$Q$8:$Q$335,0),0)&gt;0,1,0)</f>
        <v>0</v>
      </c>
      <c r="CS13" s="127">
        <f ca="1">IF(IFERROR(MATCH(_xlfn.CONCAT($B13,",",CS$4),'SpcFunc and VentSpcFunc combos'!$Q$8:$Q$335,0),0)&gt;0,1,0)</f>
        <v>0</v>
      </c>
      <c r="CT13" s="127">
        <f ca="1">IF(IFERROR(MATCH(_xlfn.CONCAT($B13,",",CT$4),'SpcFunc and VentSpcFunc combos'!$Q$8:$Q$335,0),0)&gt;0,1,0)</f>
        <v>0</v>
      </c>
      <c r="CU13" s="106" t="s">
        <v>960</v>
      </c>
      <c r="CV13">
        <f t="shared" ca="1" si="5"/>
        <v>0</v>
      </c>
    </row>
    <row r="14" spans="1:100" x14ac:dyDescent="0.2">
      <c r="B14" t="str">
        <f>'For CSV - 2019 SpcFuncData'!B14</f>
        <v>Computer Room</v>
      </c>
      <c r="C14" s="127">
        <f ca="1">IF(IFERROR(MATCH(_xlfn.CONCAT($B14,",",C$4),'SpcFunc and VentSpcFunc combos'!$Q$8:$Q$335,0),0)&gt;0,1,0)</f>
        <v>0</v>
      </c>
      <c r="D14" s="127">
        <f ca="1">IF(IFERROR(MATCH(_xlfn.CONCAT($B14,",",D$4),'SpcFunc and VentSpcFunc combos'!$Q$8:$Q$335,0),0)&gt;0,1,0)</f>
        <v>0</v>
      </c>
      <c r="E14" s="127">
        <f ca="1">IF(IFERROR(MATCH(_xlfn.CONCAT($B14,",",E$4),'SpcFunc and VentSpcFunc combos'!$Q$8:$Q$335,0),0)&gt;0,1,0)</f>
        <v>0</v>
      </c>
      <c r="F14" s="127">
        <f ca="1">IF(IFERROR(MATCH(_xlfn.CONCAT($B14,",",F$4),'SpcFunc and VentSpcFunc combos'!$Q$8:$Q$335,0),0)&gt;0,1,0)</f>
        <v>0</v>
      </c>
      <c r="G14" s="127">
        <f ca="1">IF(IFERROR(MATCH(_xlfn.CONCAT($B14,",",G$4),'SpcFunc and VentSpcFunc combos'!$Q$8:$Q$335,0),0)&gt;0,1,0)</f>
        <v>0</v>
      </c>
      <c r="H14" s="127">
        <f ca="1">IF(IFERROR(MATCH(_xlfn.CONCAT($B14,",",H$4),'SpcFunc and VentSpcFunc combos'!$Q$8:$Q$335,0),0)&gt;0,1,0)</f>
        <v>0</v>
      </c>
      <c r="I14" s="127">
        <f ca="1">IF(IFERROR(MATCH(_xlfn.CONCAT($B14,",",I$4),'SpcFunc and VentSpcFunc combos'!$Q$8:$Q$335,0),0)&gt;0,1,0)</f>
        <v>0</v>
      </c>
      <c r="J14" s="127">
        <f ca="1">IF(IFERROR(MATCH(_xlfn.CONCAT($B14,",",J$4),'SpcFunc and VentSpcFunc combos'!$Q$8:$Q$335,0),0)&gt;0,1,0)</f>
        <v>0</v>
      </c>
      <c r="K14" s="127">
        <f ca="1">IF(IFERROR(MATCH(_xlfn.CONCAT($B14,",",K$4),'SpcFunc and VentSpcFunc combos'!$Q$8:$Q$335,0),0)&gt;0,1,0)</f>
        <v>0</v>
      </c>
      <c r="L14" s="127">
        <f ca="1">IF(IFERROR(MATCH(_xlfn.CONCAT($B14,",",L$4),'SpcFunc and VentSpcFunc combos'!$Q$8:$Q$335,0),0)&gt;0,1,0)</f>
        <v>0</v>
      </c>
      <c r="M14" s="127">
        <f ca="1">IF(IFERROR(MATCH(_xlfn.CONCAT($B14,",",M$4),'SpcFunc and VentSpcFunc combos'!$Q$8:$Q$335,0),0)&gt;0,1,0)</f>
        <v>0</v>
      </c>
      <c r="N14" s="127">
        <f ca="1">IF(IFERROR(MATCH(_xlfn.CONCAT($B14,",",N$4),'SpcFunc and VentSpcFunc combos'!$Q$8:$Q$335,0),0)&gt;0,1,0)</f>
        <v>0</v>
      </c>
      <c r="O14" s="127">
        <f ca="1">IF(IFERROR(MATCH(_xlfn.CONCAT($B14,",",O$4),'SpcFunc and VentSpcFunc combos'!$Q$8:$Q$335,0),0)&gt;0,1,0)</f>
        <v>0</v>
      </c>
      <c r="P14" s="127">
        <f ca="1">IF(IFERROR(MATCH(_xlfn.CONCAT($B14,",",P$4),'SpcFunc and VentSpcFunc combos'!$Q$8:$Q$335,0),0)&gt;0,1,0)</f>
        <v>0</v>
      </c>
      <c r="Q14" s="127">
        <f ca="1">IF(IFERROR(MATCH(_xlfn.CONCAT($B14,",",Q$4),'SpcFunc and VentSpcFunc combos'!$Q$8:$Q$335,0),0)&gt;0,1,0)</f>
        <v>0</v>
      </c>
      <c r="R14" s="127">
        <f ca="1">IF(IFERROR(MATCH(_xlfn.CONCAT($B14,",",R$4),'SpcFunc and VentSpcFunc combos'!$Q$8:$Q$335,0),0)&gt;0,1,0)</f>
        <v>0</v>
      </c>
      <c r="S14" s="127">
        <f ca="1">IF(IFERROR(MATCH(_xlfn.CONCAT($B14,",",S$4),'SpcFunc and VentSpcFunc combos'!$Q$8:$Q$335,0),0)&gt;0,1,0)</f>
        <v>0</v>
      </c>
      <c r="T14" s="127">
        <f ca="1">IF(IFERROR(MATCH(_xlfn.CONCAT($B14,",",T$4),'SpcFunc and VentSpcFunc combos'!$Q$8:$Q$335,0),0)&gt;0,1,0)</f>
        <v>0</v>
      </c>
      <c r="U14" s="127">
        <f ca="1">IF(IFERROR(MATCH(_xlfn.CONCAT($B14,",",U$4),'SpcFunc and VentSpcFunc combos'!$Q$8:$Q$335,0),0)&gt;0,1,0)</f>
        <v>0</v>
      </c>
      <c r="V14" s="127">
        <f ca="1">IF(IFERROR(MATCH(_xlfn.CONCAT($B14,",",V$4),'SpcFunc and VentSpcFunc combos'!$Q$8:$Q$335,0),0)&gt;0,1,0)</f>
        <v>0</v>
      </c>
      <c r="W14" s="127">
        <f ca="1">IF(IFERROR(MATCH(_xlfn.CONCAT($B14,",",W$4),'SpcFunc and VentSpcFunc combos'!$Q$8:$Q$335,0),0)&gt;0,1,0)</f>
        <v>0</v>
      </c>
      <c r="X14" s="127">
        <f ca="1">IF(IFERROR(MATCH(_xlfn.CONCAT($B14,",",X$4),'SpcFunc and VentSpcFunc combos'!$Q$8:$Q$335,0),0)&gt;0,1,0)</f>
        <v>0</v>
      </c>
      <c r="Y14" s="127">
        <f ca="1">IF(IFERROR(MATCH(_xlfn.CONCAT($B14,",",Y$4),'SpcFunc and VentSpcFunc combos'!$Q$8:$Q$335,0),0)&gt;0,1,0)</f>
        <v>0</v>
      </c>
      <c r="Z14" s="127">
        <f ca="1">IF(IFERROR(MATCH(_xlfn.CONCAT($B14,",",Z$4),'SpcFunc and VentSpcFunc combos'!$Q$8:$Q$335,0),0)&gt;0,1,0)</f>
        <v>0</v>
      </c>
      <c r="AA14" s="127">
        <f ca="1">IF(IFERROR(MATCH(_xlfn.CONCAT($B14,",",AA$4),'SpcFunc and VentSpcFunc combos'!$Q$8:$Q$335,0),0)&gt;0,1,0)</f>
        <v>0</v>
      </c>
      <c r="AB14" s="127">
        <f ca="1">IF(IFERROR(MATCH(_xlfn.CONCAT($B14,",",AB$4),'SpcFunc and VentSpcFunc combos'!$Q$8:$Q$335,0),0)&gt;0,1,0)</f>
        <v>0</v>
      </c>
      <c r="AC14" s="127">
        <f ca="1">IF(IFERROR(MATCH(_xlfn.CONCAT($B14,",",AC$4),'SpcFunc and VentSpcFunc combos'!$Q$8:$Q$335,0),0)&gt;0,1,0)</f>
        <v>0</v>
      </c>
      <c r="AD14" s="127">
        <f ca="1">IF(IFERROR(MATCH(_xlfn.CONCAT($B14,",",AD$4),'SpcFunc and VentSpcFunc combos'!$Q$8:$Q$335,0),0)&gt;0,1,0)</f>
        <v>0</v>
      </c>
      <c r="AE14" s="127">
        <f ca="1">IF(IFERROR(MATCH(_xlfn.CONCAT($B14,",",AE$4),'SpcFunc and VentSpcFunc combos'!$Q$8:$Q$335,0),0)&gt;0,1,0)</f>
        <v>0</v>
      </c>
      <c r="AF14" s="127">
        <f ca="1">IF(IFERROR(MATCH(_xlfn.CONCAT($B14,",",AF$4),'SpcFunc and VentSpcFunc combos'!$Q$8:$Q$335,0),0)&gt;0,1,0)</f>
        <v>0</v>
      </c>
      <c r="AG14" s="127">
        <f ca="1">IF(IFERROR(MATCH(_xlfn.CONCAT($B14,",",AG$4),'SpcFunc and VentSpcFunc combos'!$Q$8:$Q$335,0),0)&gt;0,1,0)</f>
        <v>0</v>
      </c>
      <c r="AH14" s="127">
        <f ca="1">IF(IFERROR(MATCH(_xlfn.CONCAT($B14,",",AH$4),'SpcFunc and VentSpcFunc combos'!$Q$8:$Q$335,0),0)&gt;0,1,0)</f>
        <v>0</v>
      </c>
      <c r="AI14" s="127">
        <f ca="1">IF(IFERROR(MATCH(_xlfn.CONCAT($B14,",",AI$4),'SpcFunc and VentSpcFunc combos'!$Q$8:$Q$335,0),0)&gt;0,1,0)</f>
        <v>0</v>
      </c>
      <c r="AJ14" s="127">
        <f ca="1">IF(IFERROR(MATCH(_xlfn.CONCAT($B14,",",AJ$4),'SpcFunc and VentSpcFunc combos'!$Q$8:$Q$335,0),0)&gt;0,1,0)</f>
        <v>0</v>
      </c>
      <c r="AK14" s="127">
        <f ca="1">IF(IFERROR(MATCH(_xlfn.CONCAT($B14,",",AK$4),'SpcFunc and VentSpcFunc combos'!$Q$8:$Q$335,0),0)&gt;0,1,0)</f>
        <v>0</v>
      </c>
      <c r="AL14" s="127">
        <f ca="1">IF(IFERROR(MATCH(_xlfn.CONCAT($B14,",",AL$4),'SpcFunc and VentSpcFunc combos'!$Q$8:$Q$335,0),0)&gt;0,1,0)</f>
        <v>0</v>
      </c>
      <c r="AM14" s="127">
        <f ca="1">IF(IFERROR(MATCH(_xlfn.CONCAT($B14,",",AM$4),'SpcFunc and VentSpcFunc combos'!$Q$8:$Q$335,0),0)&gt;0,1,0)</f>
        <v>0</v>
      </c>
      <c r="AN14" s="127">
        <f ca="1">IF(IFERROR(MATCH(_xlfn.CONCAT($B14,",",AN$4),'SpcFunc and VentSpcFunc combos'!$Q$8:$Q$335,0),0)&gt;0,1,0)</f>
        <v>0</v>
      </c>
      <c r="AO14" s="127">
        <f ca="1">IF(IFERROR(MATCH(_xlfn.CONCAT($B14,",",AO$4),'SpcFunc and VentSpcFunc combos'!$Q$8:$Q$335,0),0)&gt;0,1,0)</f>
        <v>0</v>
      </c>
      <c r="AP14" s="127">
        <f ca="1">IF(IFERROR(MATCH(_xlfn.CONCAT($B14,",",AP$4),'SpcFunc and VentSpcFunc combos'!$Q$8:$Q$335,0),0)&gt;0,1,0)</f>
        <v>0</v>
      </c>
      <c r="AQ14" s="127">
        <f ca="1">IF(IFERROR(MATCH(_xlfn.CONCAT($B14,",",AQ$4),'SpcFunc and VentSpcFunc combos'!$Q$8:$Q$335,0),0)&gt;0,1,0)</f>
        <v>0</v>
      </c>
      <c r="AR14" s="127">
        <f ca="1">IF(IFERROR(MATCH(_xlfn.CONCAT($B14,",",AR$4),'SpcFunc and VentSpcFunc combos'!$Q$8:$Q$335,0),0)&gt;0,1,0)</f>
        <v>0</v>
      </c>
      <c r="AS14" s="127">
        <f ca="1">IF(IFERROR(MATCH(_xlfn.CONCAT($B14,",",AS$4),'SpcFunc and VentSpcFunc combos'!$Q$8:$Q$335,0),0)&gt;0,1,0)</f>
        <v>0</v>
      </c>
      <c r="AT14" s="127">
        <f ca="1">IF(IFERROR(MATCH(_xlfn.CONCAT($B14,",",AT$4),'SpcFunc and VentSpcFunc combos'!$Q$8:$Q$335,0),0)&gt;0,1,0)</f>
        <v>0</v>
      </c>
      <c r="AU14" s="127">
        <f ca="1">IF(IFERROR(MATCH(_xlfn.CONCAT($B14,",",AU$4),'SpcFunc and VentSpcFunc combos'!$Q$8:$Q$335,0),0)&gt;0,1,0)</f>
        <v>0</v>
      </c>
      <c r="AV14" s="127">
        <f ca="1">IF(IFERROR(MATCH(_xlfn.CONCAT($B14,",",AV$4),'SpcFunc and VentSpcFunc combos'!$Q$8:$Q$335,0),0)&gt;0,1,0)</f>
        <v>0</v>
      </c>
      <c r="AW14" s="127">
        <f ca="1">IF(IFERROR(MATCH(_xlfn.CONCAT($B14,",",AW$4),'SpcFunc and VentSpcFunc combos'!$Q$8:$Q$335,0),0)&gt;0,1,0)</f>
        <v>0</v>
      </c>
      <c r="AX14" s="127">
        <f ca="1">IF(IFERROR(MATCH(_xlfn.CONCAT($B14,",",AX$4),'SpcFunc and VentSpcFunc combos'!$Q$8:$Q$335,0),0)&gt;0,1,0)</f>
        <v>0</v>
      </c>
      <c r="AY14" s="127">
        <f ca="1">IF(IFERROR(MATCH(_xlfn.CONCAT($B14,",",AY$4),'SpcFunc and VentSpcFunc combos'!$Q$8:$Q$335,0),0)&gt;0,1,0)</f>
        <v>0</v>
      </c>
      <c r="AZ14" s="127">
        <f ca="1">IF(IFERROR(MATCH(_xlfn.CONCAT($B14,",",AZ$4),'SpcFunc and VentSpcFunc combos'!$Q$8:$Q$335,0),0)&gt;0,1,0)</f>
        <v>0</v>
      </c>
      <c r="BA14" s="127">
        <f ca="1">IF(IFERROR(MATCH(_xlfn.CONCAT($B14,",",BA$4),'SpcFunc and VentSpcFunc combos'!$Q$8:$Q$335,0),0)&gt;0,1,0)</f>
        <v>0</v>
      </c>
      <c r="BB14" s="127">
        <f ca="1">IF(IFERROR(MATCH(_xlfn.CONCAT($B14,",",BB$4),'SpcFunc and VentSpcFunc combos'!$Q$8:$Q$335,0),0)&gt;0,1,0)</f>
        <v>0</v>
      </c>
      <c r="BC14" s="127">
        <f ca="1">IF(IFERROR(MATCH(_xlfn.CONCAT($B14,",",BC$4),'SpcFunc and VentSpcFunc combos'!$Q$8:$Q$335,0),0)&gt;0,1,0)</f>
        <v>0</v>
      </c>
      <c r="BD14" s="127">
        <f ca="1">IF(IFERROR(MATCH(_xlfn.CONCAT($B14,",",BD$4),'SpcFunc and VentSpcFunc combos'!$Q$8:$Q$335,0),0)&gt;0,1,0)</f>
        <v>0</v>
      </c>
      <c r="BE14" s="127">
        <f ca="1">IF(IFERROR(MATCH(_xlfn.CONCAT($B14,",",BE$4),'SpcFunc and VentSpcFunc combos'!$Q$8:$Q$335,0),0)&gt;0,1,0)</f>
        <v>0</v>
      </c>
      <c r="BF14" s="127">
        <f ca="1">IF(IFERROR(MATCH(_xlfn.CONCAT($B14,",",BF$4),'SpcFunc and VentSpcFunc combos'!$Q$8:$Q$335,0),0)&gt;0,1,0)</f>
        <v>0</v>
      </c>
      <c r="BG14" s="127">
        <f ca="1">IF(IFERROR(MATCH(_xlfn.CONCAT($B14,",",BG$4),'SpcFunc and VentSpcFunc combos'!$Q$8:$Q$335,0),0)&gt;0,1,0)</f>
        <v>0</v>
      </c>
      <c r="BH14" s="127">
        <f ca="1">IF(IFERROR(MATCH(_xlfn.CONCAT($B14,",",BH$4),'SpcFunc and VentSpcFunc combos'!$Q$8:$Q$335,0),0)&gt;0,1,0)</f>
        <v>0</v>
      </c>
      <c r="BI14" s="127">
        <f ca="1">IF(IFERROR(MATCH(_xlfn.CONCAT($B14,",",BI$4),'SpcFunc and VentSpcFunc combos'!$Q$8:$Q$335,0),0)&gt;0,1,0)</f>
        <v>0</v>
      </c>
      <c r="BJ14" s="127">
        <f ca="1">IF(IFERROR(MATCH(_xlfn.CONCAT($B14,",",BJ$4),'SpcFunc and VentSpcFunc combos'!$Q$8:$Q$335,0),0)&gt;0,1,0)</f>
        <v>0</v>
      </c>
      <c r="BK14" s="127">
        <f ca="1">IF(IFERROR(MATCH(_xlfn.CONCAT($B14,",",BK$4),'SpcFunc and VentSpcFunc combos'!$Q$8:$Q$335,0),0)&gt;0,1,0)</f>
        <v>0</v>
      </c>
      <c r="BL14" s="127">
        <f ca="1">IF(IFERROR(MATCH(_xlfn.CONCAT($B14,",",BL$4),'SpcFunc and VentSpcFunc combos'!$Q$8:$Q$335,0),0)&gt;0,1,0)</f>
        <v>0</v>
      </c>
      <c r="BM14" s="127">
        <f ca="1">IF(IFERROR(MATCH(_xlfn.CONCAT($B14,",",BM$4),'SpcFunc and VentSpcFunc combos'!$Q$8:$Q$335,0),0)&gt;0,1,0)</f>
        <v>0</v>
      </c>
      <c r="BN14" s="127">
        <f ca="1">IF(IFERROR(MATCH(_xlfn.CONCAT($B14,",",BN$4),'SpcFunc and VentSpcFunc combos'!$Q$8:$Q$335,0),0)&gt;0,1,0)</f>
        <v>0</v>
      </c>
      <c r="BO14" s="127">
        <f ca="1">IF(IFERROR(MATCH(_xlfn.CONCAT($B14,",",BO$4),'SpcFunc and VentSpcFunc combos'!$Q$8:$Q$335,0),0)&gt;0,1,0)</f>
        <v>0</v>
      </c>
      <c r="BP14" s="127">
        <f ca="1">IF(IFERROR(MATCH(_xlfn.CONCAT($B14,",",BP$4),'SpcFunc and VentSpcFunc combos'!$Q$8:$Q$335,0),0)&gt;0,1,0)</f>
        <v>0</v>
      </c>
      <c r="BQ14" s="127">
        <f ca="1">IF(IFERROR(MATCH(_xlfn.CONCAT($B14,",",BQ$4),'SpcFunc and VentSpcFunc combos'!$Q$8:$Q$335,0),0)&gt;0,1,0)</f>
        <v>0</v>
      </c>
      <c r="BR14" s="127">
        <f ca="1">IF(IFERROR(MATCH(_xlfn.CONCAT($B14,",",BR$4),'SpcFunc and VentSpcFunc combos'!$Q$8:$Q$335,0),0)&gt;0,1,0)</f>
        <v>0</v>
      </c>
      <c r="BS14" s="127">
        <f ca="1">IF(IFERROR(MATCH(_xlfn.CONCAT($B14,",",BS$4),'SpcFunc and VentSpcFunc combos'!$Q$8:$Q$335,0),0)&gt;0,1,0)</f>
        <v>0</v>
      </c>
      <c r="BT14" s="127">
        <f ca="1">IF(IFERROR(MATCH(_xlfn.CONCAT($B14,",",BT$4),'SpcFunc and VentSpcFunc combos'!$Q$8:$Q$335,0),0)&gt;0,1,0)</f>
        <v>0</v>
      </c>
      <c r="BU14" s="127">
        <f ca="1">IF(IFERROR(MATCH(_xlfn.CONCAT($B14,",",BU$4),'SpcFunc and VentSpcFunc combos'!$Q$8:$Q$335,0),0)&gt;0,1,0)</f>
        <v>0</v>
      </c>
      <c r="BV14" s="127">
        <f ca="1">IF(IFERROR(MATCH(_xlfn.CONCAT($B14,",",BV$4),'SpcFunc and VentSpcFunc combos'!$Q$8:$Q$335,0),0)&gt;0,1,0)</f>
        <v>0</v>
      </c>
      <c r="BW14" s="127">
        <f ca="1">IF(IFERROR(MATCH(_xlfn.CONCAT($B14,",",BW$4),'SpcFunc and VentSpcFunc combos'!$Q$8:$Q$335,0),0)&gt;0,1,0)</f>
        <v>0</v>
      </c>
      <c r="BX14" s="127">
        <f ca="1">IF(IFERROR(MATCH(_xlfn.CONCAT($B14,",",BX$4),'SpcFunc and VentSpcFunc combos'!$Q$8:$Q$335,0),0)&gt;0,1,0)</f>
        <v>0</v>
      </c>
      <c r="BY14" s="127">
        <f ca="1">IF(IFERROR(MATCH(_xlfn.CONCAT($B14,",",BY$4),'SpcFunc and VentSpcFunc combos'!$Q$8:$Q$335,0),0)&gt;0,1,0)</f>
        <v>0</v>
      </c>
      <c r="BZ14" s="127">
        <f ca="1">IF(IFERROR(MATCH(_xlfn.CONCAT($B14,",",BZ$4),'SpcFunc and VentSpcFunc combos'!$Q$8:$Q$335,0),0)&gt;0,1,0)</f>
        <v>0</v>
      </c>
      <c r="CA14" s="127">
        <f ca="1">IF(IFERROR(MATCH(_xlfn.CONCAT($B14,",",CA$4),'SpcFunc and VentSpcFunc combos'!$Q$8:$Q$335,0),0)&gt;0,1,0)</f>
        <v>0</v>
      </c>
      <c r="CB14" s="127">
        <f ca="1">IF(IFERROR(MATCH(_xlfn.CONCAT($B14,",",CB$4),'SpcFunc and VentSpcFunc combos'!$Q$8:$Q$335,0),0)&gt;0,1,0)</f>
        <v>0</v>
      </c>
      <c r="CC14" s="127">
        <f ca="1">IF(IFERROR(MATCH(_xlfn.CONCAT($B14,",",CC$4),'SpcFunc and VentSpcFunc combos'!$Q$8:$Q$335,0),0)&gt;0,1,0)</f>
        <v>0</v>
      </c>
      <c r="CD14" s="127">
        <f ca="1">IF(IFERROR(MATCH(_xlfn.CONCAT($B14,",",CD$4),'SpcFunc and VentSpcFunc combos'!$Q$8:$Q$335,0),0)&gt;0,1,0)</f>
        <v>0</v>
      </c>
      <c r="CE14" s="127">
        <f ca="1">IF(IFERROR(MATCH(_xlfn.CONCAT($B14,",",CE$4),'SpcFunc and VentSpcFunc combos'!$Q$8:$Q$335,0),0)&gt;0,1,0)</f>
        <v>0</v>
      </c>
      <c r="CF14" s="127">
        <f ca="1">IF(IFERROR(MATCH(_xlfn.CONCAT($B14,",",CF$4),'SpcFunc and VentSpcFunc combos'!$Q$8:$Q$335,0),0)&gt;0,1,0)</f>
        <v>0</v>
      </c>
      <c r="CG14" s="127">
        <f ca="1">IF(IFERROR(MATCH(_xlfn.CONCAT($B14,",",CG$4),'SpcFunc and VentSpcFunc combos'!$Q$8:$Q$335,0),0)&gt;0,1,0)</f>
        <v>0</v>
      </c>
      <c r="CH14" s="127">
        <f ca="1">IF(IFERROR(MATCH(_xlfn.CONCAT($B14,",",CH$4),'SpcFunc and VentSpcFunc combos'!$Q$8:$Q$335,0),0)&gt;0,1,0)</f>
        <v>0</v>
      </c>
      <c r="CI14" s="127">
        <f ca="1">IF(IFERROR(MATCH(_xlfn.CONCAT($B14,",",CI$4),'SpcFunc and VentSpcFunc combos'!$Q$8:$Q$335,0),0)&gt;0,1,0)</f>
        <v>0</v>
      </c>
      <c r="CJ14" s="127">
        <f ca="1">IF(IFERROR(MATCH(_xlfn.CONCAT($B14,",",CJ$4),'SpcFunc and VentSpcFunc combos'!$Q$8:$Q$335,0),0)&gt;0,1,0)</f>
        <v>0</v>
      </c>
      <c r="CK14" s="127">
        <f ca="1">IF(IFERROR(MATCH(_xlfn.CONCAT($B14,",",CK$4),'SpcFunc and VentSpcFunc combos'!$Q$8:$Q$335,0),0)&gt;0,1,0)</f>
        <v>0</v>
      </c>
      <c r="CL14" s="127">
        <f ca="1">IF(IFERROR(MATCH(_xlfn.CONCAT($B14,",",CL$4),'SpcFunc and VentSpcFunc combos'!$Q$8:$Q$335,0),0)&gt;0,1,0)</f>
        <v>0</v>
      </c>
      <c r="CM14" s="127">
        <f ca="1">IF(IFERROR(MATCH(_xlfn.CONCAT($B14,",",CM$4),'SpcFunc and VentSpcFunc combos'!$Q$8:$Q$335,0),0)&gt;0,1,0)</f>
        <v>0</v>
      </c>
      <c r="CN14" s="127">
        <f ca="1">IF(IFERROR(MATCH(_xlfn.CONCAT($B14,",",CN$4),'SpcFunc and VentSpcFunc combos'!$Q$8:$Q$335,0),0)&gt;0,1,0)</f>
        <v>0</v>
      </c>
      <c r="CO14" s="127">
        <f ca="1">IF(IFERROR(MATCH(_xlfn.CONCAT($B14,",",CO$4),'SpcFunc and VentSpcFunc combos'!$Q$8:$Q$335,0),0)&gt;0,1,0)</f>
        <v>0</v>
      </c>
      <c r="CP14" s="127">
        <f ca="1">IF(IFERROR(MATCH(_xlfn.CONCAT($B14,",",CP$4),'SpcFunc and VentSpcFunc combos'!$Q$8:$Q$335,0),0)&gt;0,1,0)</f>
        <v>0</v>
      </c>
      <c r="CQ14" s="127">
        <f ca="1">IF(IFERROR(MATCH(_xlfn.CONCAT($B14,",",CQ$4),'SpcFunc and VentSpcFunc combos'!$Q$8:$Q$335,0),0)&gt;0,1,0)</f>
        <v>0</v>
      </c>
      <c r="CR14" s="127">
        <f ca="1">IF(IFERROR(MATCH(_xlfn.CONCAT($B14,",",CR$4),'SpcFunc and VentSpcFunc combos'!$Q$8:$Q$335,0),0)&gt;0,1,0)</f>
        <v>0</v>
      </c>
      <c r="CS14" s="127">
        <f ca="1">IF(IFERROR(MATCH(_xlfn.CONCAT($B14,",",CS$4),'SpcFunc and VentSpcFunc combos'!$Q$8:$Q$335,0),0)&gt;0,1,0)</f>
        <v>0</v>
      </c>
      <c r="CT14" s="127">
        <f ca="1">IF(IFERROR(MATCH(_xlfn.CONCAT($B14,",",CT$4),'SpcFunc and VentSpcFunc combos'!$Q$8:$Q$335,0),0)&gt;0,1,0)</f>
        <v>0</v>
      </c>
      <c r="CU14" s="106" t="s">
        <v>960</v>
      </c>
      <c r="CV14">
        <f t="shared" ca="1" si="5"/>
        <v>0</v>
      </c>
    </row>
    <row r="15" spans="1:100" x14ac:dyDescent="0.2">
      <c r="B15" t="str">
        <f>'For CSV - 2019 SpcFuncData'!B15</f>
        <v>Concourse and Atria Area</v>
      </c>
      <c r="C15" s="127">
        <f ca="1">IF(IFERROR(MATCH(_xlfn.CONCAT($B15,",",C$4),'SpcFunc and VentSpcFunc combos'!$Q$8:$Q$335,0),0)&gt;0,1,0)</f>
        <v>0</v>
      </c>
      <c r="D15" s="127">
        <f ca="1">IF(IFERROR(MATCH(_xlfn.CONCAT($B15,",",D$4),'SpcFunc and VentSpcFunc combos'!$Q$8:$Q$335,0),0)&gt;0,1,0)</f>
        <v>0</v>
      </c>
      <c r="E15" s="127">
        <f ca="1">IF(IFERROR(MATCH(_xlfn.CONCAT($B15,",",E$4),'SpcFunc and VentSpcFunc combos'!$Q$8:$Q$335,0),0)&gt;0,1,0)</f>
        <v>0</v>
      </c>
      <c r="F15" s="127">
        <f ca="1">IF(IFERROR(MATCH(_xlfn.CONCAT($B15,",",F$4),'SpcFunc and VentSpcFunc combos'!$Q$8:$Q$335,0),0)&gt;0,1,0)</f>
        <v>0</v>
      </c>
      <c r="G15" s="127">
        <f ca="1">IF(IFERROR(MATCH(_xlfn.CONCAT($B15,",",G$4),'SpcFunc and VentSpcFunc combos'!$Q$8:$Q$335,0),0)&gt;0,1,0)</f>
        <v>0</v>
      </c>
      <c r="H15" s="127">
        <f ca="1">IF(IFERROR(MATCH(_xlfn.CONCAT($B15,",",H$4),'SpcFunc and VentSpcFunc combos'!$Q$8:$Q$335,0),0)&gt;0,1,0)</f>
        <v>0</v>
      </c>
      <c r="I15" s="127">
        <f ca="1">IF(IFERROR(MATCH(_xlfn.CONCAT($B15,",",I$4),'SpcFunc and VentSpcFunc combos'!$Q$8:$Q$335,0),0)&gt;0,1,0)</f>
        <v>0</v>
      </c>
      <c r="J15" s="127">
        <f ca="1">IF(IFERROR(MATCH(_xlfn.CONCAT($B15,",",J$4),'SpcFunc and VentSpcFunc combos'!$Q$8:$Q$335,0),0)&gt;0,1,0)</f>
        <v>0</v>
      </c>
      <c r="K15" s="127">
        <f ca="1">IF(IFERROR(MATCH(_xlfn.CONCAT($B15,",",K$4),'SpcFunc and VentSpcFunc combos'!$Q$8:$Q$335,0),0)&gt;0,1,0)</f>
        <v>0</v>
      </c>
      <c r="L15" s="127">
        <f ca="1">IF(IFERROR(MATCH(_xlfn.CONCAT($B15,",",L$4),'SpcFunc and VentSpcFunc combos'!$Q$8:$Q$335,0),0)&gt;0,1,0)</f>
        <v>0</v>
      </c>
      <c r="M15" s="127">
        <f ca="1">IF(IFERROR(MATCH(_xlfn.CONCAT($B15,",",M$4),'SpcFunc and VentSpcFunc combos'!$Q$8:$Q$335,0),0)&gt;0,1,0)</f>
        <v>0</v>
      </c>
      <c r="N15" s="127">
        <f ca="1">IF(IFERROR(MATCH(_xlfn.CONCAT($B15,",",N$4),'SpcFunc and VentSpcFunc combos'!$Q$8:$Q$335,0),0)&gt;0,1,0)</f>
        <v>0</v>
      </c>
      <c r="O15" s="127">
        <f ca="1">IF(IFERROR(MATCH(_xlfn.CONCAT($B15,",",O$4),'SpcFunc and VentSpcFunc combos'!$Q$8:$Q$335,0),0)&gt;0,1,0)</f>
        <v>0</v>
      </c>
      <c r="P15" s="127">
        <f ca="1">IF(IFERROR(MATCH(_xlfn.CONCAT($B15,",",P$4),'SpcFunc and VentSpcFunc combos'!$Q$8:$Q$335,0),0)&gt;0,1,0)</f>
        <v>0</v>
      </c>
      <c r="Q15" s="127">
        <f ca="1">IF(IFERROR(MATCH(_xlfn.CONCAT($B15,",",Q$4),'SpcFunc and VentSpcFunc combos'!$Q$8:$Q$335,0),0)&gt;0,1,0)</f>
        <v>0</v>
      </c>
      <c r="R15" s="127">
        <f ca="1">IF(IFERROR(MATCH(_xlfn.CONCAT($B15,",",R$4),'SpcFunc and VentSpcFunc combos'!$Q$8:$Q$335,0),0)&gt;0,1,0)</f>
        <v>0</v>
      </c>
      <c r="S15" s="127">
        <f ca="1">IF(IFERROR(MATCH(_xlfn.CONCAT($B15,",",S$4),'SpcFunc and VentSpcFunc combos'!$Q$8:$Q$335,0),0)&gt;0,1,0)</f>
        <v>0</v>
      </c>
      <c r="T15" s="127">
        <f ca="1">IF(IFERROR(MATCH(_xlfn.CONCAT($B15,",",T$4),'SpcFunc and VentSpcFunc combos'!$Q$8:$Q$335,0),0)&gt;0,1,0)</f>
        <v>0</v>
      </c>
      <c r="U15" s="127">
        <f ca="1">IF(IFERROR(MATCH(_xlfn.CONCAT($B15,",",U$4),'SpcFunc and VentSpcFunc combos'!$Q$8:$Q$335,0),0)&gt;0,1,0)</f>
        <v>0</v>
      </c>
      <c r="V15" s="127">
        <f ca="1">IF(IFERROR(MATCH(_xlfn.CONCAT($B15,",",V$4),'SpcFunc and VentSpcFunc combos'!$Q$8:$Q$335,0),0)&gt;0,1,0)</f>
        <v>0</v>
      </c>
      <c r="W15" s="127">
        <f ca="1">IF(IFERROR(MATCH(_xlfn.CONCAT($B15,",",W$4),'SpcFunc and VentSpcFunc combos'!$Q$8:$Q$335,0),0)&gt;0,1,0)</f>
        <v>0</v>
      </c>
      <c r="X15" s="127">
        <f ca="1">IF(IFERROR(MATCH(_xlfn.CONCAT($B15,",",X$4),'SpcFunc and VentSpcFunc combos'!$Q$8:$Q$335,0),0)&gt;0,1,0)</f>
        <v>0</v>
      </c>
      <c r="Y15" s="127">
        <f ca="1">IF(IFERROR(MATCH(_xlfn.CONCAT($B15,",",Y$4),'SpcFunc and VentSpcFunc combos'!$Q$8:$Q$335,0),0)&gt;0,1,0)</f>
        <v>0</v>
      </c>
      <c r="Z15" s="127">
        <f ca="1">IF(IFERROR(MATCH(_xlfn.CONCAT($B15,",",Z$4),'SpcFunc and VentSpcFunc combos'!$Q$8:$Q$335,0),0)&gt;0,1,0)</f>
        <v>0</v>
      </c>
      <c r="AA15" s="127">
        <f ca="1">IF(IFERROR(MATCH(_xlfn.CONCAT($B15,",",AA$4),'SpcFunc and VentSpcFunc combos'!$Q$8:$Q$335,0),0)&gt;0,1,0)</f>
        <v>0</v>
      </c>
      <c r="AB15" s="127">
        <f ca="1">IF(IFERROR(MATCH(_xlfn.CONCAT($B15,",",AB$4),'SpcFunc and VentSpcFunc combos'!$Q$8:$Q$335,0),0)&gt;0,1,0)</f>
        <v>0</v>
      </c>
      <c r="AC15" s="127">
        <f ca="1">IF(IFERROR(MATCH(_xlfn.CONCAT($B15,",",AC$4),'SpcFunc and VentSpcFunc combos'!$Q$8:$Q$335,0),0)&gt;0,1,0)</f>
        <v>0</v>
      </c>
      <c r="AD15" s="127">
        <f ca="1">IF(IFERROR(MATCH(_xlfn.CONCAT($B15,",",AD$4),'SpcFunc and VentSpcFunc combos'!$Q$8:$Q$335,0),0)&gt;0,1,0)</f>
        <v>0</v>
      </c>
      <c r="AE15" s="127">
        <f ca="1">IF(IFERROR(MATCH(_xlfn.CONCAT($B15,",",AE$4),'SpcFunc and VentSpcFunc combos'!$Q$8:$Q$335,0),0)&gt;0,1,0)</f>
        <v>0</v>
      </c>
      <c r="AF15" s="127">
        <f ca="1">IF(IFERROR(MATCH(_xlfn.CONCAT($B15,",",AF$4),'SpcFunc and VentSpcFunc combos'!$Q$8:$Q$335,0),0)&gt;0,1,0)</f>
        <v>0</v>
      </c>
      <c r="AG15" s="127">
        <f ca="1">IF(IFERROR(MATCH(_xlfn.CONCAT($B15,",",AG$4),'SpcFunc and VentSpcFunc combos'!$Q$8:$Q$335,0),0)&gt;0,1,0)</f>
        <v>0</v>
      </c>
      <c r="AH15" s="127">
        <f ca="1">IF(IFERROR(MATCH(_xlfn.CONCAT($B15,",",AH$4),'SpcFunc and VentSpcFunc combos'!$Q$8:$Q$335,0),0)&gt;0,1,0)</f>
        <v>0</v>
      </c>
      <c r="AI15" s="127">
        <f ca="1">IF(IFERROR(MATCH(_xlfn.CONCAT($B15,",",AI$4),'SpcFunc and VentSpcFunc combos'!$Q$8:$Q$335,0),0)&gt;0,1,0)</f>
        <v>0</v>
      </c>
      <c r="AJ15" s="127">
        <f ca="1">IF(IFERROR(MATCH(_xlfn.CONCAT($B15,",",AJ$4),'SpcFunc and VentSpcFunc combos'!$Q$8:$Q$335,0),0)&gt;0,1,0)</f>
        <v>0</v>
      </c>
      <c r="AK15" s="127">
        <f ca="1">IF(IFERROR(MATCH(_xlfn.CONCAT($B15,",",AK$4),'SpcFunc and VentSpcFunc combos'!$Q$8:$Q$335,0),0)&gt;0,1,0)</f>
        <v>0</v>
      </c>
      <c r="AL15" s="127">
        <f ca="1">IF(IFERROR(MATCH(_xlfn.CONCAT($B15,",",AL$4),'SpcFunc and VentSpcFunc combos'!$Q$8:$Q$335,0),0)&gt;0,1,0)</f>
        <v>0</v>
      </c>
      <c r="AM15" s="127">
        <f ca="1">IF(IFERROR(MATCH(_xlfn.CONCAT($B15,",",AM$4),'SpcFunc and VentSpcFunc combos'!$Q$8:$Q$335,0),0)&gt;0,1,0)</f>
        <v>0</v>
      </c>
      <c r="AN15" s="127">
        <f ca="1">IF(IFERROR(MATCH(_xlfn.CONCAT($B15,",",AN$4),'SpcFunc and VentSpcFunc combos'!$Q$8:$Q$335,0),0)&gt;0,1,0)</f>
        <v>0</v>
      </c>
      <c r="AO15" s="127">
        <f ca="1">IF(IFERROR(MATCH(_xlfn.CONCAT($B15,",",AO$4),'SpcFunc and VentSpcFunc combos'!$Q$8:$Q$335,0),0)&gt;0,1,0)</f>
        <v>0</v>
      </c>
      <c r="AP15" s="127">
        <f ca="1">IF(IFERROR(MATCH(_xlfn.CONCAT($B15,",",AP$4),'SpcFunc and VentSpcFunc combos'!$Q$8:$Q$335,0),0)&gt;0,1,0)</f>
        <v>0</v>
      </c>
      <c r="AQ15" s="127">
        <f ca="1">IF(IFERROR(MATCH(_xlfn.CONCAT($B15,",",AQ$4),'SpcFunc and VentSpcFunc combos'!$Q$8:$Q$335,0),0)&gt;0,1,0)</f>
        <v>0</v>
      </c>
      <c r="AR15" s="127">
        <f ca="1">IF(IFERROR(MATCH(_xlfn.CONCAT($B15,",",AR$4),'SpcFunc and VentSpcFunc combos'!$Q$8:$Q$335,0),0)&gt;0,1,0)</f>
        <v>0</v>
      </c>
      <c r="AS15" s="127">
        <f ca="1">IF(IFERROR(MATCH(_xlfn.CONCAT($B15,",",AS$4),'SpcFunc and VentSpcFunc combos'!$Q$8:$Q$335,0),0)&gt;0,1,0)</f>
        <v>0</v>
      </c>
      <c r="AT15" s="127">
        <f ca="1">IF(IFERROR(MATCH(_xlfn.CONCAT($B15,",",AT$4),'SpcFunc and VentSpcFunc combos'!$Q$8:$Q$335,0),0)&gt;0,1,0)</f>
        <v>0</v>
      </c>
      <c r="AU15" s="127">
        <f ca="1">IF(IFERROR(MATCH(_xlfn.CONCAT($B15,",",AU$4),'SpcFunc and VentSpcFunc combos'!$Q$8:$Q$335,0),0)&gt;0,1,0)</f>
        <v>0</v>
      </c>
      <c r="AV15" s="127">
        <f ca="1">IF(IFERROR(MATCH(_xlfn.CONCAT($B15,",",AV$4),'SpcFunc and VentSpcFunc combos'!$Q$8:$Q$335,0),0)&gt;0,1,0)</f>
        <v>0</v>
      </c>
      <c r="AW15" s="127">
        <f ca="1">IF(IFERROR(MATCH(_xlfn.CONCAT($B15,",",AW$4),'SpcFunc and VentSpcFunc combos'!$Q$8:$Q$335,0),0)&gt;0,1,0)</f>
        <v>0</v>
      </c>
      <c r="AX15" s="127">
        <f ca="1">IF(IFERROR(MATCH(_xlfn.CONCAT($B15,",",AX$4),'SpcFunc and VentSpcFunc combos'!$Q$8:$Q$335,0),0)&gt;0,1,0)</f>
        <v>0</v>
      </c>
      <c r="AY15" s="127">
        <f ca="1">IF(IFERROR(MATCH(_xlfn.CONCAT($B15,",",AY$4),'SpcFunc and VentSpcFunc combos'!$Q$8:$Q$335,0),0)&gt;0,1,0)</f>
        <v>0</v>
      </c>
      <c r="AZ15" s="127">
        <f ca="1">IF(IFERROR(MATCH(_xlfn.CONCAT($B15,",",AZ$4),'SpcFunc and VentSpcFunc combos'!$Q$8:$Q$335,0),0)&gt;0,1,0)</f>
        <v>0</v>
      </c>
      <c r="BA15" s="127">
        <f ca="1">IF(IFERROR(MATCH(_xlfn.CONCAT($B15,",",BA$4),'SpcFunc and VentSpcFunc combos'!$Q$8:$Q$335,0),0)&gt;0,1,0)</f>
        <v>0</v>
      </c>
      <c r="BB15" s="127">
        <f ca="1">IF(IFERROR(MATCH(_xlfn.CONCAT($B15,",",BB$4),'SpcFunc and VentSpcFunc combos'!$Q$8:$Q$335,0),0)&gt;0,1,0)</f>
        <v>0</v>
      </c>
      <c r="BC15" s="127">
        <f ca="1">IF(IFERROR(MATCH(_xlfn.CONCAT($B15,",",BC$4),'SpcFunc and VentSpcFunc combos'!$Q$8:$Q$335,0),0)&gt;0,1,0)</f>
        <v>0</v>
      </c>
      <c r="BD15" s="127">
        <f ca="1">IF(IFERROR(MATCH(_xlfn.CONCAT($B15,",",BD$4),'SpcFunc and VentSpcFunc combos'!$Q$8:$Q$335,0),0)&gt;0,1,0)</f>
        <v>0</v>
      </c>
      <c r="BE15" s="127">
        <f ca="1">IF(IFERROR(MATCH(_xlfn.CONCAT($B15,",",BE$4),'SpcFunc and VentSpcFunc combos'!$Q$8:$Q$335,0),0)&gt;0,1,0)</f>
        <v>0</v>
      </c>
      <c r="BF15" s="127">
        <f ca="1">IF(IFERROR(MATCH(_xlfn.CONCAT($B15,",",BF$4),'SpcFunc and VentSpcFunc combos'!$Q$8:$Q$335,0),0)&gt;0,1,0)</f>
        <v>0</v>
      </c>
      <c r="BG15" s="127">
        <f ca="1">IF(IFERROR(MATCH(_xlfn.CONCAT($B15,",",BG$4),'SpcFunc and VentSpcFunc combos'!$Q$8:$Q$335,0),0)&gt;0,1,0)</f>
        <v>0</v>
      </c>
      <c r="BH15" s="127">
        <f ca="1">IF(IFERROR(MATCH(_xlfn.CONCAT($B15,",",BH$4),'SpcFunc and VentSpcFunc combos'!$Q$8:$Q$335,0),0)&gt;0,1,0)</f>
        <v>0</v>
      </c>
      <c r="BI15" s="127">
        <f ca="1">IF(IFERROR(MATCH(_xlfn.CONCAT($B15,",",BI$4),'SpcFunc and VentSpcFunc combos'!$Q$8:$Q$335,0),0)&gt;0,1,0)</f>
        <v>0</v>
      </c>
      <c r="BJ15" s="127">
        <f ca="1">IF(IFERROR(MATCH(_xlfn.CONCAT($B15,",",BJ$4),'SpcFunc and VentSpcFunc combos'!$Q$8:$Q$335,0),0)&gt;0,1,0)</f>
        <v>0</v>
      </c>
      <c r="BK15" s="127">
        <f ca="1">IF(IFERROR(MATCH(_xlfn.CONCAT($B15,",",BK$4),'SpcFunc and VentSpcFunc combos'!$Q$8:$Q$335,0),0)&gt;0,1,0)</f>
        <v>0</v>
      </c>
      <c r="BL15" s="127">
        <f ca="1">IF(IFERROR(MATCH(_xlfn.CONCAT($B15,",",BL$4),'SpcFunc and VentSpcFunc combos'!$Q$8:$Q$335,0),0)&gt;0,1,0)</f>
        <v>0</v>
      </c>
      <c r="BM15" s="127">
        <f ca="1">IF(IFERROR(MATCH(_xlfn.CONCAT($B15,",",BM$4),'SpcFunc and VentSpcFunc combos'!$Q$8:$Q$335,0),0)&gt;0,1,0)</f>
        <v>0</v>
      </c>
      <c r="BN15" s="127">
        <f ca="1">IF(IFERROR(MATCH(_xlfn.CONCAT($B15,",",BN$4),'SpcFunc and VentSpcFunc combos'!$Q$8:$Q$335,0),0)&gt;0,1,0)</f>
        <v>0</v>
      </c>
      <c r="BO15" s="127">
        <f ca="1">IF(IFERROR(MATCH(_xlfn.CONCAT($B15,",",BO$4),'SpcFunc and VentSpcFunc combos'!$Q$8:$Q$335,0),0)&gt;0,1,0)</f>
        <v>0</v>
      </c>
      <c r="BP15" s="127">
        <f ca="1">IF(IFERROR(MATCH(_xlfn.CONCAT($B15,",",BP$4),'SpcFunc and VentSpcFunc combos'!$Q$8:$Q$335,0),0)&gt;0,1,0)</f>
        <v>0</v>
      </c>
      <c r="BQ15" s="127">
        <f ca="1">IF(IFERROR(MATCH(_xlfn.CONCAT($B15,",",BQ$4),'SpcFunc and VentSpcFunc combos'!$Q$8:$Q$335,0),0)&gt;0,1,0)</f>
        <v>0</v>
      </c>
      <c r="BR15" s="127">
        <f ca="1">IF(IFERROR(MATCH(_xlfn.CONCAT($B15,",",BR$4),'SpcFunc and VentSpcFunc combos'!$Q$8:$Q$335,0),0)&gt;0,1,0)</f>
        <v>0</v>
      </c>
      <c r="BS15" s="127">
        <f ca="1">IF(IFERROR(MATCH(_xlfn.CONCAT($B15,",",BS$4),'SpcFunc and VentSpcFunc combos'!$Q$8:$Q$335,0),0)&gt;0,1,0)</f>
        <v>0</v>
      </c>
      <c r="BT15" s="127">
        <f ca="1">IF(IFERROR(MATCH(_xlfn.CONCAT($B15,",",BT$4),'SpcFunc and VentSpcFunc combos'!$Q$8:$Q$335,0),0)&gt;0,1,0)</f>
        <v>0</v>
      </c>
      <c r="BU15" s="127">
        <f ca="1">IF(IFERROR(MATCH(_xlfn.CONCAT($B15,",",BU$4),'SpcFunc and VentSpcFunc combos'!$Q$8:$Q$335,0),0)&gt;0,1,0)</f>
        <v>0</v>
      </c>
      <c r="BV15" s="127">
        <f ca="1">IF(IFERROR(MATCH(_xlfn.CONCAT($B15,",",BV$4),'SpcFunc and VentSpcFunc combos'!$Q$8:$Q$335,0),0)&gt;0,1,0)</f>
        <v>0</v>
      </c>
      <c r="BW15" s="127">
        <f ca="1">IF(IFERROR(MATCH(_xlfn.CONCAT($B15,",",BW$4),'SpcFunc and VentSpcFunc combos'!$Q$8:$Q$335,0),0)&gt;0,1,0)</f>
        <v>0</v>
      </c>
      <c r="BX15" s="127">
        <f ca="1">IF(IFERROR(MATCH(_xlfn.CONCAT($B15,",",BX$4),'SpcFunc and VentSpcFunc combos'!$Q$8:$Q$335,0),0)&gt;0,1,0)</f>
        <v>0</v>
      </c>
      <c r="BY15" s="127">
        <f ca="1">IF(IFERROR(MATCH(_xlfn.CONCAT($B15,",",BY$4),'SpcFunc and VentSpcFunc combos'!$Q$8:$Q$335,0),0)&gt;0,1,0)</f>
        <v>0</v>
      </c>
      <c r="BZ15" s="127">
        <f ca="1">IF(IFERROR(MATCH(_xlfn.CONCAT($B15,",",BZ$4),'SpcFunc and VentSpcFunc combos'!$Q$8:$Q$335,0),0)&gt;0,1,0)</f>
        <v>0</v>
      </c>
      <c r="CA15" s="127">
        <f ca="1">IF(IFERROR(MATCH(_xlfn.CONCAT($B15,",",CA$4),'SpcFunc and VentSpcFunc combos'!$Q$8:$Q$335,0),0)&gt;0,1,0)</f>
        <v>0</v>
      </c>
      <c r="CB15" s="127">
        <f ca="1">IF(IFERROR(MATCH(_xlfn.CONCAT($B15,",",CB$4),'SpcFunc and VentSpcFunc combos'!$Q$8:$Q$335,0),0)&gt;0,1,0)</f>
        <v>0</v>
      </c>
      <c r="CC15" s="127">
        <f ca="1">IF(IFERROR(MATCH(_xlfn.CONCAT($B15,",",CC$4),'SpcFunc and VentSpcFunc combos'!$Q$8:$Q$335,0),0)&gt;0,1,0)</f>
        <v>0</v>
      </c>
      <c r="CD15" s="127">
        <f ca="1">IF(IFERROR(MATCH(_xlfn.CONCAT($B15,",",CD$4),'SpcFunc and VentSpcFunc combos'!$Q$8:$Q$335,0),0)&gt;0,1,0)</f>
        <v>0</v>
      </c>
      <c r="CE15" s="127">
        <f ca="1">IF(IFERROR(MATCH(_xlfn.CONCAT($B15,",",CE$4),'SpcFunc and VentSpcFunc combos'!$Q$8:$Q$335,0),0)&gt;0,1,0)</f>
        <v>0</v>
      </c>
      <c r="CF15" s="127">
        <f ca="1">IF(IFERROR(MATCH(_xlfn.CONCAT($B15,",",CF$4),'SpcFunc and VentSpcFunc combos'!$Q$8:$Q$335,0),0)&gt;0,1,0)</f>
        <v>0</v>
      </c>
      <c r="CG15" s="127">
        <f ca="1">IF(IFERROR(MATCH(_xlfn.CONCAT($B15,",",CG$4),'SpcFunc and VentSpcFunc combos'!$Q$8:$Q$335,0),0)&gt;0,1,0)</f>
        <v>0</v>
      </c>
      <c r="CH15" s="127">
        <f ca="1">IF(IFERROR(MATCH(_xlfn.CONCAT($B15,",",CH$4),'SpcFunc and VentSpcFunc combos'!$Q$8:$Q$335,0),0)&gt;0,1,0)</f>
        <v>0</v>
      </c>
      <c r="CI15" s="127">
        <f ca="1">IF(IFERROR(MATCH(_xlfn.CONCAT($B15,",",CI$4),'SpcFunc and VentSpcFunc combos'!$Q$8:$Q$335,0),0)&gt;0,1,0)</f>
        <v>0</v>
      </c>
      <c r="CJ15" s="127">
        <f ca="1">IF(IFERROR(MATCH(_xlfn.CONCAT($B15,",",CJ$4),'SpcFunc and VentSpcFunc combos'!$Q$8:$Q$335,0),0)&gt;0,1,0)</f>
        <v>0</v>
      </c>
      <c r="CK15" s="127">
        <f ca="1">IF(IFERROR(MATCH(_xlfn.CONCAT($B15,",",CK$4),'SpcFunc and VentSpcFunc combos'!$Q$8:$Q$335,0),0)&gt;0,1,0)</f>
        <v>0</v>
      </c>
      <c r="CL15" s="127">
        <f ca="1">IF(IFERROR(MATCH(_xlfn.CONCAT($B15,",",CL$4),'SpcFunc and VentSpcFunc combos'!$Q$8:$Q$335,0),0)&gt;0,1,0)</f>
        <v>0</v>
      </c>
      <c r="CM15" s="127">
        <f ca="1">IF(IFERROR(MATCH(_xlfn.CONCAT($B15,",",CM$4),'SpcFunc and VentSpcFunc combos'!$Q$8:$Q$335,0),0)&gt;0,1,0)</f>
        <v>0</v>
      </c>
      <c r="CN15" s="127">
        <f ca="1">IF(IFERROR(MATCH(_xlfn.CONCAT($B15,",",CN$4),'SpcFunc and VentSpcFunc combos'!$Q$8:$Q$335,0),0)&gt;0,1,0)</f>
        <v>0</v>
      </c>
      <c r="CO15" s="127">
        <f ca="1">IF(IFERROR(MATCH(_xlfn.CONCAT($B15,",",CO$4),'SpcFunc and VentSpcFunc combos'!$Q$8:$Q$335,0),0)&gt;0,1,0)</f>
        <v>0</v>
      </c>
      <c r="CP15" s="127">
        <f ca="1">IF(IFERROR(MATCH(_xlfn.CONCAT($B15,",",CP$4),'SpcFunc and VentSpcFunc combos'!$Q$8:$Q$335,0),0)&gt;0,1,0)</f>
        <v>0</v>
      </c>
      <c r="CQ15" s="127">
        <f ca="1">IF(IFERROR(MATCH(_xlfn.CONCAT($B15,",",CQ$4),'SpcFunc and VentSpcFunc combos'!$Q$8:$Q$335,0),0)&gt;0,1,0)</f>
        <v>0</v>
      </c>
      <c r="CR15" s="127">
        <f ca="1">IF(IFERROR(MATCH(_xlfn.CONCAT($B15,",",CR$4),'SpcFunc and VentSpcFunc combos'!$Q$8:$Q$335,0),0)&gt;0,1,0)</f>
        <v>0</v>
      </c>
      <c r="CS15" s="127">
        <f ca="1">IF(IFERROR(MATCH(_xlfn.CONCAT($B15,",",CS$4),'SpcFunc and VentSpcFunc combos'!$Q$8:$Q$335,0),0)&gt;0,1,0)</f>
        <v>0</v>
      </c>
      <c r="CT15" s="127">
        <f ca="1">IF(IFERROR(MATCH(_xlfn.CONCAT($B15,",",CT$4),'SpcFunc and VentSpcFunc combos'!$Q$8:$Q$335,0),0)&gt;0,1,0)</f>
        <v>0</v>
      </c>
      <c r="CU15" s="106" t="s">
        <v>960</v>
      </c>
      <c r="CV15">
        <f t="shared" ca="1" si="5"/>
        <v>0</v>
      </c>
    </row>
    <row r="16" spans="1:100" x14ac:dyDescent="0.2">
      <c r="B16" t="str">
        <f>'For CSV - 2019 SpcFuncData'!B16</f>
        <v>Convention, Conference, Multipurpose and Meeting Area</v>
      </c>
      <c r="C16" s="127">
        <f ca="1">IF(IFERROR(MATCH(_xlfn.CONCAT($B16,",",C$4),'SpcFunc and VentSpcFunc combos'!$Q$8:$Q$335,0),0)&gt;0,1,0)</f>
        <v>0</v>
      </c>
      <c r="D16" s="127">
        <f ca="1">IF(IFERROR(MATCH(_xlfn.CONCAT($B16,",",D$4),'SpcFunc and VentSpcFunc combos'!$Q$8:$Q$335,0),0)&gt;0,1,0)</f>
        <v>0</v>
      </c>
      <c r="E16" s="127">
        <f ca="1">IF(IFERROR(MATCH(_xlfn.CONCAT($B16,",",E$4),'SpcFunc and VentSpcFunc combos'!$Q$8:$Q$335,0),0)&gt;0,1,0)</f>
        <v>0</v>
      </c>
      <c r="F16" s="127">
        <f ca="1">IF(IFERROR(MATCH(_xlfn.CONCAT($B16,",",F$4),'SpcFunc and VentSpcFunc combos'!$Q$8:$Q$335,0),0)&gt;0,1,0)</f>
        <v>0</v>
      </c>
      <c r="G16" s="127">
        <f ca="1">IF(IFERROR(MATCH(_xlfn.CONCAT($B16,",",G$4),'SpcFunc and VentSpcFunc combos'!$Q$8:$Q$335,0),0)&gt;0,1,0)</f>
        <v>0</v>
      </c>
      <c r="H16" s="127">
        <f ca="1">IF(IFERROR(MATCH(_xlfn.CONCAT($B16,",",H$4),'SpcFunc and VentSpcFunc combos'!$Q$8:$Q$335,0),0)&gt;0,1,0)</f>
        <v>0</v>
      </c>
      <c r="I16" s="127">
        <f ca="1">IF(IFERROR(MATCH(_xlfn.CONCAT($B16,",",I$4),'SpcFunc and VentSpcFunc combos'!$Q$8:$Q$335,0),0)&gt;0,1,0)</f>
        <v>0</v>
      </c>
      <c r="J16" s="127">
        <f ca="1">IF(IFERROR(MATCH(_xlfn.CONCAT($B16,",",J$4),'SpcFunc and VentSpcFunc combos'!$Q$8:$Q$335,0),0)&gt;0,1,0)</f>
        <v>0</v>
      </c>
      <c r="K16" s="127">
        <f ca="1">IF(IFERROR(MATCH(_xlfn.CONCAT($B16,",",K$4),'SpcFunc and VentSpcFunc combos'!$Q$8:$Q$335,0),0)&gt;0,1,0)</f>
        <v>0</v>
      </c>
      <c r="L16" s="127">
        <f ca="1">IF(IFERROR(MATCH(_xlfn.CONCAT($B16,",",L$4),'SpcFunc and VentSpcFunc combos'!$Q$8:$Q$335,0),0)&gt;0,1,0)</f>
        <v>0</v>
      </c>
      <c r="M16" s="127">
        <f ca="1">IF(IFERROR(MATCH(_xlfn.CONCAT($B16,",",M$4),'SpcFunc and VentSpcFunc combos'!$Q$8:$Q$335,0),0)&gt;0,1,0)</f>
        <v>0</v>
      </c>
      <c r="N16" s="127">
        <f ca="1">IF(IFERROR(MATCH(_xlfn.CONCAT($B16,",",N$4),'SpcFunc and VentSpcFunc combos'!$Q$8:$Q$335,0),0)&gt;0,1,0)</f>
        <v>0</v>
      </c>
      <c r="O16" s="127">
        <f ca="1">IF(IFERROR(MATCH(_xlfn.CONCAT($B16,",",O$4),'SpcFunc and VentSpcFunc combos'!$Q$8:$Q$335,0),0)&gt;0,1,0)</f>
        <v>0</v>
      </c>
      <c r="P16" s="127">
        <f ca="1">IF(IFERROR(MATCH(_xlfn.CONCAT($B16,",",P$4),'SpcFunc and VentSpcFunc combos'!$Q$8:$Q$335,0),0)&gt;0,1,0)</f>
        <v>0</v>
      </c>
      <c r="Q16" s="127">
        <f ca="1">IF(IFERROR(MATCH(_xlfn.CONCAT($B16,",",Q$4),'SpcFunc and VentSpcFunc combos'!$Q$8:$Q$335,0),0)&gt;0,1,0)</f>
        <v>0</v>
      </c>
      <c r="R16" s="127">
        <f ca="1">IF(IFERROR(MATCH(_xlfn.CONCAT($B16,",",R$4),'SpcFunc and VentSpcFunc combos'!$Q$8:$Q$335,0),0)&gt;0,1,0)</f>
        <v>0</v>
      </c>
      <c r="S16" s="127">
        <f ca="1">IF(IFERROR(MATCH(_xlfn.CONCAT($B16,",",S$4),'SpcFunc and VentSpcFunc combos'!$Q$8:$Q$335,0),0)&gt;0,1,0)</f>
        <v>0</v>
      </c>
      <c r="T16" s="127">
        <f ca="1">IF(IFERROR(MATCH(_xlfn.CONCAT($B16,",",T$4),'SpcFunc and VentSpcFunc combos'!$Q$8:$Q$335,0),0)&gt;0,1,0)</f>
        <v>0</v>
      </c>
      <c r="U16" s="127">
        <f ca="1">IF(IFERROR(MATCH(_xlfn.CONCAT($B16,",",U$4),'SpcFunc and VentSpcFunc combos'!$Q$8:$Q$335,0),0)&gt;0,1,0)</f>
        <v>0</v>
      </c>
      <c r="V16" s="127">
        <f ca="1">IF(IFERROR(MATCH(_xlfn.CONCAT($B16,",",V$4),'SpcFunc and VentSpcFunc combos'!$Q$8:$Q$335,0),0)&gt;0,1,0)</f>
        <v>0</v>
      </c>
      <c r="W16" s="127">
        <f ca="1">IF(IFERROR(MATCH(_xlfn.CONCAT($B16,",",W$4),'SpcFunc and VentSpcFunc combos'!$Q$8:$Q$335,0),0)&gt;0,1,0)</f>
        <v>0</v>
      </c>
      <c r="X16" s="127">
        <f ca="1">IF(IFERROR(MATCH(_xlfn.CONCAT($B16,",",X$4),'SpcFunc and VentSpcFunc combos'!$Q$8:$Q$335,0),0)&gt;0,1,0)</f>
        <v>0</v>
      </c>
      <c r="Y16" s="127">
        <f ca="1">IF(IFERROR(MATCH(_xlfn.CONCAT($B16,",",Y$4),'SpcFunc and VentSpcFunc combos'!$Q$8:$Q$335,0),0)&gt;0,1,0)</f>
        <v>0</v>
      </c>
      <c r="Z16" s="127">
        <f ca="1">IF(IFERROR(MATCH(_xlfn.CONCAT($B16,",",Z$4),'SpcFunc and VentSpcFunc combos'!$Q$8:$Q$335,0),0)&gt;0,1,0)</f>
        <v>0</v>
      </c>
      <c r="AA16" s="127">
        <f ca="1">IF(IFERROR(MATCH(_xlfn.CONCAT($B16,",",AA$4),'SpcFunc and VentSpcFunc combos'!$Q$8:$Q$335,0),0)&gt;0,1,0)</f>
        <v>0</v>
      </c>
      <c r="AB16" s="127">
        <f ca="1">IF(IFERROR(MATCH(_xlfn.CONCAT($B16,",",AB$4),'SpcFunc and VentSpcFunc combos'!$Q$8:$Q$335,0),0)&gt;0,1,0)</f>
        <v>0</v>
      </c>
      <c r="AC16" s="127">
        <f ca="1">IF(IFERROR(MATCH(_xlfn.CONCAT($B16,",",AC$4),'SpcFunc and VentSpcFunc combos'!$Q$8:$Q$335,0),0)&gt;0,1,0)</f>
        <v>0</v>
      </c>
      <c r="AD16" s="127">
        <f ca="1">IF(IFERROR(MATCH(_xlfn.CONCAT($B16,",",AD$4),'SpcFunc and VentSpcFunc combos'!$Q$8:$Q$335,0),0)&gt;0,1,0)</f>
        <v>0</v>
      </c>
      <c r="AE16" s="127">
        <f ca="1">IF(IFERROR(MATCH(_xlfn.CONCAT($B16,",",AE$4),'SpcFunc and VentSpcFunc combos'!$Q$8:$Q$335,0),0)&gt;0,1,0)</f>
        <v>0</v>
      </c>
      <c r="AF16" s="127">
        <f ca="1">IF(IFERROR(MATCH(_xlfn.CONCAT($B16,",",AF$4),'SpcFunc and VentSpcFunc combos'!$Q$8:$Q$335,0),0)&gt;0,1,0)</f>
        <v>0</v>
      </c>
      <c r="AG16" s="127">
        <f ca="1">IF(IFERROR(MATCH(_xlfn.CONCAT($B16,",",AG$4),'SpcFunc and VentSpcFunc combos'!$Q$8:$Q$335,0),0)&gt;0,1,0)</f>
        <v>0</v>
      </c>
      <c r="AH16" s="127">
        <f ca="1">IF(IFERROR(MATCH(_xlfn.CONCAT($B16,",",AH$4),'SpcFunc and VentSpcFunc combos'!$Q$8:$Q$335,0),0)&gt;0,1,0)</f>
        <v>0</v>
      </c>
      <c r="AI16" s="127">
        <f ca="1">IF(IFERROR(MATCH(_xlfn.CONCAT($B16,",",AI$4),'SpcFunc and VentSpcFunc combos'!$Q$8:$Q$335,0),0)&gt;0,1,0)</f>
        <v>0</v>
      </c>
      <c r="AJ16" s="127">
        <f ca="1">IF(IFERROR(MATCH(_xlfn.CONCAT($B16,",",AJ$4),'SpcFunc and VentSpcFunc combos'!$Q$8:$Q$335,0),0)&gt;0,1,0)</f>
        <v>0</v>
      </c>
      <c r="AK16" s="127">
        <f ca="1">IF(IFERROR(MATCH(_xlfn.CONCAT($B16,",",AK$4),'SpcFunc and VentSpcFunc combos'!$Q$8:$Q$335,0),0)&gt;0,1,0)</f>
        <v>0</v>
      </c>
      <c r="AL16" s="127">
        <f ca="1">IF(IFERROR(MATCH(_xlfn.CONCAT($B16,",",AL$4),'SpcFunc and VentSpcFunc combos'!$Q$8:$Q$335,0),0)&gt;0,1,0)</f>
        <v>0</v>
      </c>
      <c r="AM16" s="127">
        <f ca="1">IF(IFERROR(MATCH(_xlfn.CONCAT($B16,",",AM$4),'SpcFunc and VentSpcFunc combos'!$Q$8:$Q$335,0),0)&gt;0,1,0)</f>
        <v>0</v>
      </c>
      <c r="AN16" s="127">
        <f ca="1">IF(IFERROR(MATCH(_xlfn.CONCAT($B16,",",AN$4),'SpcFunc and VentSpcFunc combos'!$Q$8:$Q$335,0),0)&gt;0,1,0)</f>
        <v>0</v>
      </c>
      <c r="AO16" s="127">
        <f ca="1">IF(IFERROR(MATCH(_xlfn.CONCAT($B16,",",AO$4),'SpcFunc and VentSpcFunc combos'!$Q$8:$Q$335,0),0)&gt;0,1,0)</f>
        <v>0</v>
      </c>
      <c r="AP16" s="127">
        <f ca="1">IF(IFERROR(MATCH(_xlfn.CONCAT($B16,",",AP$4),'SpcFunc and VentSpcFunc combos'!$Q$8:$Q$335,0),0)&gt;0,1,0)</f>
        <v>0</v>
      </c>
      <c r="AQ16" s="127">
        <f ca="1">IF(IFERROR(MATCH(_xlfn.CONCAT($B16,",",AQ$4),'SpcFunc and VentSpcFunc combos'!$Q$8:$Q$335,0),0)&gt;0,1,0)</f>
        <v>0</v>
      </c>
      <c r="AR16" s="127">
        <f ca="1">IF(IFERROR(MATCH(_xlfn.CONCAT($B16,",",AR$4),'SpcFunc and VentSpcFunc combos'!$Q$8:$Q$335,0),0)&gt;0,1,0)</f>
        <v>0</v>
      </c>
      <c r="AS16" s="127">
        <f ca="1">IF(IFERROR(MATCH(_xlfn.CONCAT($B16,",",AS$4),'SpcFunc and VentSpcFunc combos'!$Q$8:$Q$335,0),0)&gt;0,1,0)</f>
        <v>0</v>
      </c>
      <c r="AT16" s="127">
        <f ca="1">IF(IFERROR(MATCH(_xlfn.CONCAT($B16,",",AT$4),'SpcFunc and VentSpcFunc combos'!$Q$8:$Q$335,0),0)&gt;0,1,0)</f>
        <v>0</v>
      </c>
      <c r="AU16" s="127">
        <f ca="1">IF(IFERROR(MATCH(_xlfn.CONCAT($B16,",",AU$4),'SpcFunc and VentSpcFunc combos'!$Q$8:$Q$335,0),0)&gt;0,1,0)</f>
        <v>0</v>
      </c>
      <c r="AV16" s="127">
        <f ca="1">IF(IFERROR(MATCH(_xlfn.CONCAT($B16,",",AV$4),'SpcFunc and VentSpcFunc combos'!$Q$8:$Q$335,0),0)&gt;0,1,0)</f>
        <v>0</v>
      </c>
      <c r="AW16" s="127">
        <f ca="1">IF(IFERROR(MATCH(_xlfn.CONCAT($B16,",",AW$4),'SpcFunc and VentSpcFunc combos'!$Q$8:$Q$335,0),0)&gt;0,1,0)</f>
        <v>0</v>
      </c>
      <c r="AX16" s="127">
        <f ca="1">IF(IFERROR(MATCH(_xlfn.CONCAT($B16,",",AX$4),'SpcFunc and VentSpcFunc combos'!$Q$8:$Q$335,0),0)&gt;0,1,0)</f>
        <v>0</v>
      </c>
      <c r="AY16" s="127">
        <f ca="1">IF(IFERROR(MATCH(_xlfn.CONCAT($B16,",",AY$4),'SpcFunc and VentSpcFunc combos'!$Q$8:$Q$335,0),0)&gt;0,1,0)</f>
        <v>0</v>
      </c>
      <c r="AZ16" s="127">
        <f ca="1">IF(IFERROR(MATCH(_xlfn.CONCAT($B16,",",AZ$4),'SpcFunc and VentSpcFunc combos'!$Q$8:$Q$335,0),0)&gt;0,1,0)</f>
        <v>0</v>
      </c>
      <c r="BA16" s="127">
        <f ca="1">IF(IFERROR(MATCH(_xlfn.CONCAT($B16,",",BA$4),'SpcFunc and VentSpcFunc combos'!$Q$8:$Q$335,0),0)&gt;0,1,0)</f>
        <v>0</v>
      </c>
      <c r="BB16" s="127">
        <f ca="1">IF(IFERROR(MATCH(_xlfn.CONCAT($B16,",",BB$4),'SpcFunc and VentSpcFunc combos'!$Q$8:$Q$335,0),0)&gt;0,1,0)</f>
        <v>0</v>
      </c>
      <c r="BC16" s="127">
        <f ca="1">IF(IFERROR(MATCH(_xlfn.CONCAT($B16,",",BC$4),'SpcFunc and VentSpcFunc combos'!$Q$8:$Q$335,0),0)&gt;0,1,0)</f>
        <v>0</v>
      </c>
      <c r="BD16" s="127">
        <f ca="1">IF(IFERROR(MATCH(_xlfn.CONCAT($B16,",",BD$4),'SpcFunc and VentSpcFunc combos'!$Q$8:$Q$335,0),0)&gt;0,1,0)</f>
        <v>0</v>
      </c>
      <c r="BE16" s="127">
        <f ca="1">IF(IFERROR(MATCH(_xlfn.CONCAT($B16,",",BE$4),'SpcFunc and VentSpcFunc combos'!$Q$8:$Q$335,0),0)&gt;0,1,0)</f>
        <v>0</v>
      </c>
      <c r="BF16" s="127">
        <f ca="1">IF(IFERROR(MATCH(_xlfn.CONCAT($B16,",",BF$4),'SpcFunc and VentSpcFunc combos'!$Q$8:$Q$335,0),0)&gt;0,1,0)</f>
        <v>0</v>
      </c>
      <c r="BG16" s="127">
        <f ca="1">IF(IFERROR(MATCH(_xlfn.CONCAT($B16,",",BG$4),'SpcFunc and VentSpcFunc combos'!$Q$8:$Q$335,0),0)&gt;0,1,0)</f>
        <v>0</v>
      </c>
      <c r="BH16" s="127">
        <f ca="1">IF(IFERROR(MATCH(_xlfn.CONCAT($B16,",",BH$4),'SpcFunc and VentSpcFunc combos'!$Q$8:$Q$335,0),0)&gt;0,1,0)</f>
        <v>0</v>
      </c>
      <c r="BI16" s="127">
        <f ca="1">IF(IFERROR(MATCH(_xlfn.CONCAT($B16,",",BI$4),'SpcFunc and VentSpcFunc combos'!$Q$8:$Q$335,0),0)&gt;0,1,0)</f>
        <v>0</v>
      </c>
      <c r="BJ16" s="127">
        <f ca="1">IF(IFERROR(MATCH(_xlfn.CONCAT($B16,",",BJ$4),'SpcFunc and VentSpcFunc combos'!$Q$8:$Q$335,0),0)&gt;0,1,0)</f>
        <v>0</v>
      </c>
      <c r="BK16" s="127">
        <f ca="1">IF(IFERROR(MATCH(_xlfn.CONCAT($B16,",",BK$4),'SpcFunc and VentSpcFunc combos'!$Q$8:$Q$335,0),0)&gt;0,1,0)</f>
        <v>0</v>
      </c>
      <c r="BL16" s="127">
        <f ca="1">IF(IFERROR(MATCH(_xlfn.CONCAT($B16,",",BL$4),'SpcFunc and VentSpcFunc combos'!$Q$8:$Q$335,0),0)&gt;0,1,0)</f>
        <v>0</v>
      </c>
      <c r="BM16" s="127">
        <f ca="1">IF(IFERROR(MATCH(_xlfn.CONCAT($B16,",",BM$4),'SpcFunc and VentSpcFunc combos'!$Q$8:$Q$335,0),0)&gt;0,1,0)</f>
        <v>0</v>
      </c>
      <c r="BN16" s="127">
        <f ca="1">IF(IFERROR(MATCH(_xlfn.CONCAT($B16,",",BN$4),'SpcFunc and VentSpcFunc combos'!$Q$8:$Q$335,0),0)&gt;0,1,0)</f>
        <v>0</v>
      </c>
      <c r="BO16" s="127">
        <f ca="1">IF(IFERROR(MATCH(_xlfn.CONCAT($B16,",",BO$4),'SpcFunc and VentSpcFunc combos'!$Q$8:$Q$335,0),0)&gt;0,1,0)</f>
        <v>0</v>
      </c>
      <c r="BP16" s="127">
        <f ca="1">IF(IFERROR(MATCH(_xlfn.CONCAT($B16,",",BP$4),'SpcFunc and VentSpcFunc combos'!$Q$8:$Q$335,0),0)&gt;0,1,0)</f>
        <v>0</v>
      </c>
      <c r="BQ16" s="127">
        <f ca="1">IF(IFERROR(MATCH(_xlfn.CONCAT($B16,",",BQ$4),'SpcFunc and VentSpcFunc combos'!$Q$8:$Q$335,0),0)&gt;0,1,0)</f>
        <v>0</v>
      </c>
      <c r="BR16" s="127">
        <f ca="1">IF(IFERROR(MATCH(_xlfn.CONCAT($B16,",",BR$4),'SpcFunc and VentSpcFunc combos'!$Q$8:$Q$335,0),0)&gt;0,1,0)</f>
        <v>0</v>
      </c>
      <c r="BS16" s="127">
        <f ca="1">IF(IFERROR(MATCH(_xlfn.CONCAT($B16,",",BS$4),'SpcFunc and VentSpcFunc combos'!$Q$8:$Q$335,0),0)&gt;0,1,0)</f>
        <v>0</v>
      </c>
      <c r="BT16" s="127">
        <f ca="1">IF(IFERROR(MATCH(_xlfn.CONCAT($B16,",",BT$4),'SpcFunc and VentSpcFunc combos'!$Q$8:$Q$335,0),0)&gt;0,1,0)</f>
        <v>0</v>
      </c>
      <c r="BU16" s="127">
        <f ca="1">IF(IFERROR(MATCH(_xlfn.CONCAT($B16,",",BU$4),'SpcFunc and VentSpcFunc combos'!$Q$8:$Q$335,0),0)&gt;0,1,0)</f>
        <v>0</v>
      </c>
      <c r="BV16" s="127">
        <f ca="1">IF(IFERROR(MATCH(_xlfn.CONCAT($B16,",",BV$4),'SpcFunc and VentSpcFunc combos'!$Q$8:$Q$335,0),0)&gt;0,1,0)</f>
        <v>0</v>
      </c>
      <c r="BW16" s="127">
        <f ca="1">IF(IFERROR(MATCH(_xlfn.CONCAT($B16,",",BW$4),'SpcFunc and VentSpcFunc combos'!$Q$8:$Q$335,0),0)&gt;0,1,0)</f>
        <v>0</v>
      </c>
      <c r="BX16" s="127">
        <f ca="1">IF(IFERROR(MATCH(_xlfn.CONCAT($B16,",",BX$4),'SpcFunc and VentSpcFunc combos'!$Q$8:$Q$335,0),0)&gt;0,1,0)</f>
        <v>0</v>
      </c>
      <c r="BY16" s="127">
        <f ca="1">IF(IFERROR(MATCH(_xlfn.CONCAT($B16,",",BY$4),'SpcFunc and VentSpcFunc combos'!$Q$8:$Q$335,0),0)&gt;0,1,0)</f>
        <v>0</v>
      </c>
      <c r="BZ16" s="127">
        <f ca="1">IF(IFERROR(MATCH(_xlfn.CONCAT($B16,",",BZ$4),'SpcFunc and VentSpcFunc combos'!$Q$8:$Q$335,0),0)&gt;0,1,0)</f>
        <v>0</v>
      </c>
      <c r="CA16" s="127">
        <f ca="1">IF(IFERROR(MATCH(_xlfn.CONCAT($B16,",",CA$4),'SpcFunc and VentSpcFunc combos'!$Q$8:$Q$335,0),0)&gt;0,1,0)</f>
        <v>0</v>
      </c>
      <c r="CB16" s="127">
        <f ca="1">IF(IFERROR(MATCH(_xlfn.CONCAT($B16,",",CB$4),'SpcFunc and VentSpcFunc combos'!$Q$8:$Q$335,0),0)&gt;0,1,0)</f>
        <v>0</v>
      </c>
      <c r="CC16" s="127">
        <f ca="1">IF(IFERROR(MATCH(_xlfn.CONCAT($B16,",",CC$4),'SpcFunc and VentSpcFunc combos'!$Q$8:$Q$335,0),0)&gt;0,1,0)</f>
        <v>0</v>
      </c>
      <c r="CD16" s="127">
        <f ca="1">IF(IFERROR(MATCH(_xlfn.CONCAT($B16,",",CD$4),'SpcFunc and VentSpcFunc combos'!$Q$8:$Q$335,0),0)&gt;0,1,0)</f>
        <v>0</v>
      </c>
      <c r="CE16" s="127">
        <f ca="1">IF(IFERROR(MATCH(_xlfn.CONCAT($B16,",",CE$4),'SpcFunc and VentSpcFunc combos'!$Q$8:$Q$335,0),0)&gt;0,1,0)</f>
        <v>0</v>
      </c>
      <c r="CF16" s="127">
        <f ca="1">IF(IFERROR(MATCH(_xlfn.CONCAT($B16,",",CF$4),'SpcFunc and VentSpcFunc combos'!$Q$8:$Q$335,0),0)&gt;0,1,0)</f>
        <v>0</v>
      </c>
      <c r="CG16" s="127">
        <f ca="1">IF(IFERROR(MATCH(_xlfn.CONCAT($B16,",",CG$4),'SpcFunc and VentSpcFunc combos'!$Q$8:$Q$335,0),0)&gt;0,1,0)</f>
        <v>0</v>
      </c>
      <c r="CH16" s="127">
        <f ca="1">IF(IFERROR(MATCH(_xlfn.CONCAT($B16,",",CH$4),'SpcFunc and VentSpcFunc combos'!$Q$8:$Q$335,0),0)&gt;0,1,0)</f>
        <v>0</v>
      </c>
      <c r="CI16" s="127">
        <f ca="1">IF(IFERROR(MATCH(_xlfn.CONCAT($B16,",",CI$4),'SpcFunc and VentSpcFunc combos'!$Q$8:$Q$335,0),0)&gt;0,1,0)</f>
        <v>0</v>
      </c>
      <c r="CJ16" s="127">
        <f ca="1">IF(IFERROR(MATCH(_xlfn.CONCAT($B16,",",CJ$4),'SpcFunc and VentSpcFunc combos'!$Q$8:$Q$335,0),0)&gt;0,1,0)</f>
        <v>0</v>
      </c>
      <c r="CK16" s="127">
        <f ca="1">IF(IFERROR(MATCH(_xlfn.CONCAT($B16,",",CK$4),'SpcFunc and VentSpcFunc combos'!$Q$8:$Q$335,0),0)&gt;0,1,0)</f>
        <v>0</v>
      </c>
      <c r="CL16" s="127">
        <f ca="1">IF(IFERROR(MATCH(_xlfn.CONCAT($B16,",",CL$4),'SpcFunc and VentSpcFunc combos'!$Q$8:$Q$335,0),0)&gt;0,1,0)</f>
        <v>0</v>
      </c>
      <c r="CM16" s="127">
        <f ca="1">IF(IFERROR(MATCH(_xlfn.CONCAT($B16,",",CM$4),'SpcFunc and VentSpcFunc combos'!$Q$8:$Q$335,0),0)&gt;0,1,0)</f>
        <v>0</v>
      </c>
      <c r="CN16" s="127">
        <f ca="1">IF(IFERROR(MATCH(_xlfn.CONCAT($B16,",",CN$4),'SpcFunc and VentSpcFunc combos'!$Q$8:$Q$335,0),0)&gt;0,1,0)</f>
        <v>0</v>
      </c>
      <c r="CO16" s="127">
        <f ca="1">IF(IFERROR(MATCH(_xlfn.CONCAT($B16,",",CO$4),'SpcFunc and VentSpcFunc combos'!$Q$8:$Q$335,0),0)&gt;0,1,0)</f>
        <v>0</v>
      </c>
      <c r="CP16" s="127">
        <f ca="1">IF(IFERROR(MATCH(_xlfn.CONCAT($B16,",",CP$4),'SpcFunc and VentSpcFunc combos'!$Q$8:$Q$335,0),0)&gt;0,1,0)</f>
        <v>0</v>
      </c>
      <c r="CQ16" s="127">
        <f ca="1">IF(IFERROR(MATCH(_xlfn.CONCAT($B16,",",CQ$4),'SpcFunc and VentSpcFunc combos'!$Q$8:$Q$335,0),0)&gt;0,1,0)</f>
        <v>0</v>
      </c>
      <c r="CR16" s="127">
        <f ca="1">IF(IFERROR(MATCH(_xlfn.CONCAT($B16,",",CR$4),'SpcFunc and VentSpcFunc combos'!$Q$8:$Q$335,0),0)&gt;0,1,0)</f>
        <v>0</v>
      </c>
      <c r="CS16" s="127">
        <f ca="1">IF(IFERROR(MATCH(_xlfn.CONCAT($B16,",",CS$4),'SpcFunc and VentSpcFunc combos'!$Q$8:$Q$335,0),0)&gt;0,1,0)</f>
        <v>0</v>
      </c>
      <c r="CT16" s="127">
        <f ca="1">IF(IFERROR(MATCH(_xlfn.CONCAT($B16,",",CT$4),'SpcFunc and VentSpcFunc combos'!$Q$8:$Q$335,0),0)&gt;0,1,0)</f>
        <v>0</v>
      </c>
      <c r="CU16" s="106" t="s">
        <v>960</v>
      </c>
      <c r="CV16">
        <f t="shared" ca="1" si="5"/>
        <v>0</v>
      </c>
    </row>
    <row r="17" spans="2:100" x14ac:dyDescent="0.2">
      <c r="B17" t="str">
        <f>'For CSV - 2019 SpcFuncData'!B17</f>
        <v>Copy Room</v>
      </c>
      <c r="C17" s="127">
        <f ca="1">IF(IFERROR(MATCH(_xlfn.CONCAT($B17,",",C$4),'SpcFunc and VentSpcFunc combos'!$Q$8:$Q$335,0),0)&gt;0,1,0)</f>
        <v>0</v>
      </c>
      <c r="D17" s="127">
        <f ca="1">IF(IFERROR(MATCH(_xlfn.CONCAT($B17,",",D$4),'SpcFunc and VentSpcFunc combos'!$Q$8:$Q$335,0),0)&gt;0,1,0)</f>
        <v>0</v>
      </c>
      <c r="E17" s="127">
        <f ca="1">IF(IFERROR(MATCH(_xlfn.CONCAT($B17,",",E$4),'SpcFunc and VentSpcFunc combos'!$Q$8:$Q$335,0),0)&gt;0,1,0)</f>
        <v>0</v>
      </c>
      <c r="F17" s="127">
        <f ca="1">IF(IFERROR(MATCH(_xlfn.CONCAT($B17,",",F$4),'SpcFunc and VentSpcFunc combos'!$Q$8:$Q$335,0),0)&gt;0,1,0)</f>
        <v>0</v>
      </c>
      <c r="G17" s="127">
        <f ca="1">IF(IFERROR(MATCH(_xlfn.CONCAT($B17,",",G$4),'SpcFunc and VentSpcFunc combos'!$Q$8:$Q$335,0),0)&gt;0,1,0)</f>
        <v>0</v>
      </c>
      <c r="H17" s="127">
        <f ca="1">IF(IFERROR(MATCH(_xlfn.CONCAT($B17,",",H$4),'SpcFunc and VentSpcFunc combos'!$Q$8:$Q$335,0),0)&gt;0,1,0)</f>
        <v>0</v>
      </c>
      <c r="I17" s="127">
        <f ca="1">IF(IFERROR(MATCH(_xlfn.CONCAT($B17,",",I$4),'SpcFunc and VentSpcFunc combos'!$Q$8:$Q$335,0),0)&gt;0,1,0)</f>
        <v>0</v>
      </c>
      <c r="J17" s="127">
        <f ca="1">IF(IFERROR(MATCH(_xlfn.CONCAT($B17,",",J$4),'SpcFunc and VentSpcFunc combos'!$Q$8:$Q$335,0),0)&gt;0,1,0)</f>
        <v>0</v>
      </c>
      <c r="K17" s="127">
        <f ca="1">IF(IFERROR(MATCH(_xlfn.CONCAT($B17,",",K$4),'SpcFunc and VentSpcFunc combos'!$Q$8:$Q$335,0),0)&gt;0,1,0)</f>
        <v>0</v>
      </c>
      <c r="L17" s="127">
        <f ca="1">IF(IFERROR(MATCH(_xlfn.CONCAT($B17,",",L$4),'SpcFunc and VentSpcFunc combos'!$Q$8:$Q$335,0),0)&gt;0,1,0)</f>
        <v>0</v>
      </c>
      <c r="M17" s="127">
        <f ca="1">IF(IFERROR(MATCH(_xlfn.CONCAT($B17,",",M$4),'SpcFunc and VentSpcFunc combos'!$Q$8:$Q$335,0),0)&gt;0,1,0)</f>
        <v>0</v>
      </c>
      <c r="N17" s="127">
        <f ca="1">IF(IFERROR(MATCH(_xlfn.CONCAT($B17,",",N$4),'SpcFunc and VentSpcFunc combos'!$Q$8:$Q$335,0),0)&gt;0,1,0)</f>
        <v>0</v>
      </c>
      <c r="O17" s="127">
        <f ca="1">IF(IFERROR(MATCH(_xlfn.CONCAT($B17,",",O$4),'SpcFunc and VentSpcFunc combos'!$Q$8:$Q$335,0),0)&gt;0,1,0)</f>
        <v>0</v>
      </c>
      <c r="P17" s="127">
        <f ca="1">IF(IFERROR(MATCH(_xlfn.CONCAT($B17,",",P$4),'SpcFunc and VentSpcFunc combos'!$Q$8:$Q$335,0),0)&gt;0,1,0)</f>
        <v>0</v>
      </c>
      <c r="Q17" s="127">
        <f ca="1">IF(IFERROR(MATCH(_xlfn.CONCAT($B17,",",Q$4),'SpcFunc and VentSpcFunc combos'!$Q$8:$Q$335,0),0)&gt;0,1,0)</f>
        <v>0</v>
      </c>
      <c r="R17" s="127">
        <f ca="1">IF(IFERROR(MATCH(_xlfn.CONCAT($B17,",",R$4),'SpcFunc and VentSpcFunc combos'!$Q$8:$Q$335,0),0)&gt;0,1,0)</f>
        <v>0</v>
      </c>
      <c r="S17" s="127">
        <f ca="1">IF(IFERROR(MATCH(_xlfn.CONCAT($B17,",",S$4),'SpcFunc and VentSpcFunc combos'!$Q$8:$Q$335,0),0)&gt;0,1,0)</f>
        <v>0</v>
      </c>
      <c r="T17" s="127">
        <f ca="1">IF(IFERROR(MATCH(_xlfn.CONCAT($B17,",",T$4),'SpcFunc and VentSpcFunc combos'!$Q$8:$Q$335,0),0)&gt;0,1,0)</f>
        <v>0</v>
      </c>
      <c r="U17" s="127">
        <f ca="1">IF(IFERROR(MATCH(_xlfn.CONCAT($B17,",",U$4),'SpcFunc and VentSpcFunc combos'!$Q$8:$Q$335,0),0)&gt;0,1,0)</f>
        <v>0</v>
      </c>
      <c r="V17" s="127">
        <f ca="1">IF(IFERROR(MATCH(_xlfn.CONCAT($B17,",",V$4),'SpcFunc and VentSpcFunc combos'!$Q$8:$Q$335,0),0)&gt;0,1,0)</f>
        <v>0</v>
      </c>
      <c r="W17" s="127">
        <f ca="1">IF(IFERROR(MATCH(_xlfn.CONCAT($B17,",",W$4),'SpcFunc and VentSpcFunc combos'!$Q$8:$Q$335,0),0)&gt;0,1,0)</f>
        <v>0</v>
      </c>
      <c r="X17" s="127">
        <f ca="1">IF(IFERROR(MATCH(_xlfn.CONCAT($B17,",",X$4),'SpcFunc and VentSpcFunc combos'!$Q$8:$Q$335,0),0)&gt;0,1,0)</f>
        <v>0</v>
      </c>
      <c r="Y17" s="127">
        <f ca="1">IF(IFERROR(MATCH(_xlfn.CONCAT($B17,",",Y$4),'SpcFunc and VentSpcFunc combos'!$Q$8:$Q$335,0),0)&gt;0,1,0)</f>
        <v>0</v>
      </c>
      <c r="Z17" s="127">
        <f ca="1">IF(IFERROR(MATCH(_xlfn.CONCAT($B17,",",Z$4),'SpcFunc and VentSpcFunc combos'!$Q$8:$Q$335,0),0)&gt;0,1,0)</f>
        <v>0</v>
      </c>
      <c r="AA17" s="127">
        <f ca="1">IF(IFERROR(MATCH(_xlfn.CONCAT($B17,",",AA$4),'SpcFunc and VentSpcFunc combos'!$Q$8:$Q$335,0),0)&gt;0,1,0)</f>
        <v>0</v>
      </c>
      <c r="AB17" s="127">
        <f ca="1">IF(IFERROR(MATCH(_xlfn.CONCAT($B17,",",AB$4),'SpcFunc and VentSpcFunc combos'!$Q$8:$Q$335,0),0)&gt;0,1,0)</f>
        <v>0</v>
      </c>
      <c r="AC17" s="127">
        <f ca="1">IF(IFERROR(MATCH(_xlfn.CONCAT($B17,",",AC$4),'SpcFunc and VentSpcFunc combos'!$Q$8:$Q$335,0),0)&gt;0,1,0)</f>
        <v>0</v>
      </c>
      <c r="AD17" s="127">
        <f ca="1">IF(IFERROR(MATCH(_xlfn.CONCAT($B17,",",AD$4),'SpcFunc and VentSpcFunc combos'!$Q$8:$Q$335,0),0)&gt;0,1,0)</f>
        <v>0</v>
      </c>
      <c r="AE17" s="127">
        <f ca="1">IF(IFERROR(MATCH(_xlfn.CONCAT($B17,",",AE$4),'SpcFunc and VentSpcFunc combos'!$Q$8:$Q$335,0),0)&gt;0,1,0)</f>
        <v>0</v>
      </c>
      <c r="AF17" s="127">
        <f ca="1">IF(IFERROR(MATCH(_xlfn.CONCAT($B17,",",AF$4),'SpcFunc and VentSpcFunc combos'!$Q$8:$Q$335,0),0)&gt;0,1,0)</f>
        <v>0</v>
      </c>
      <c r="AG17" s="127">
        <f ca="1">IF(IFERROR(MATCH(_xlfn.CONCAT($B17,",",AG$4),'SpcFunc and VentSpcFunc combos'!$Q$8:$Q$335,0),0)&gt;0,1,0)</f>
        <v>0</v>
      </c>
      <c r="AH17" s="127">
        <f ca="1">IF(IFERROR(MATCH(_xlfn.CONCAT($B17,",",AH$4),'SpcFunc and VentSpcFunc combos'!$Q$8:$Q$335,0),0)&gt;0,1,0)</f>
        <v>0</v>
      </c>
      <c r="AI17" s="127">
        <f ca="1">IF(IFERROR(MATCH(_xlfn.CONCAT($B17,",",AI$4),'SpcFunc and VentSpcFunc combos'!$Q$8:$Q$335,0),0)&gt;0,1,0)</f>
        <v>0</v>
      </c>
      <c r="AJ17" s="127">
        <f ca="1">IF(IFERROR(MATCH(_xlfn.CONCAT($B17,",",AJ$4),'SpcFunc and VentSpcFunc combos'!$Q$8:$Q$335,0),0)&gt;0,1,0)</f>
        <v>0</v>
      </c>
      <c r="AK17" s="127">
        <f ca="1">IF(IFERROR(MATCH(_xlfn.CONCAT($B17,",",AK$4),'SpcFunc and VentSpcFunc combos'!$Q$8:$Q$335,0),0)&gt;0,1,0)</f>
        <v>0</v>
      </c>
      <c r="AL17" s="127">
        <f ca="1">IF(IFERROR(MATCH(_xlfn.CONCAT($B17,",",AL$4),'SpcFunc and VentSpcFunc combos'!$Q$8:$Q$335,0),0)&gt;0,1,0)</f>
        <v>0</v>
      </c>
      <c r="AM17" s="127">
        <f ca="1">IF(IFERROR(MATCH(_xlfn.CONCAT($B17,",",AM$4),'SpcFunc and VentSpcFunc combos'!$Q$8:$Q$335,0),0)&gt;0,1,0)</f>
        <v>0</v>
      </c>
      <c r="AN17" s="127">
        <f ca="1">IF(IFERROR(MATCH(_xlfn.CONCAT($B17,",",AN$4),'SpcFunc and VentSpcFunc combos'!$Q$8:$Q$335,0),0)&gt;0,1,0)</f>
        <v>0</v>
      </c>
      <c r="AO17" s="127">
        <f ca="1">IF(IFERROR(MATCH(_xlfn.CONCAT($B17,",",AO$4),'SpcFunc and VentSpcFunc combos'!$Q$8:$Q$335,0),0)&gt;0,1,0)</f>
        <v>0</v>
      </c>
      <c r="AP17" s="127">
        <f ca="1">IF(IFERROR(MATCH(_xlfn.CONCAT($B17,",",AP$4),'SpcFunc and VentSpcFunc combos'!$Q$8:$Q$335,0),0)&gt;0,1,0)</f>
        <v>0</v>
      </c>
      <c r="AQ17" s="127">
        <f ca="1">IF(IFERROR(MATCH(_xlfn.CONCAT($B17,",",AQ$4),'SpcFunc and VentSpcFunc combos'!$Q$8:$Q$335,0),0)&gt;0,1,0)</f>
        <v>0</v>
      </c>
      <c r="AR17" s="127">
        <f ca="1">IF(IFERROR(MATCH(_xlfn.CONCAT($B17,",",AR$4),'SpcFunc and VentSpcFunc combos'!$Q$8:$Q$335,0),0)&gt;0,1,0)</f>
        <v>0</v>
      </c>
      <c r="AS17" s="127">
        <f ca="1">IF(IFERROR(MATCH(_xlfn.CONCAT($B17,",",AS$4),'SpcFunc and VentSpcFunc combos'!$Q$8:$Q$335,0),0)&gt;0,1,0)</f>
        <v>0</v>
      </c>
      <c r="AT17" s="127">
        <f ca="1">IF(IFERROR(MATCH(_xlfn.CONCAT($B17,",",AT$4),'SpcFunc and VentSpcFunc combos'!$Q$8:$Q$335,0),0)&gt;0,1,0)</f>
        <v>0</v>
      </c>
      <c r="AU17" s="127">
        <f ca="1">IF(IFERROR(MATCH(_xlfn.CONCAT($B17,",",AU$4),'SpcFunc and VentSpcFunc combos'!$Q$8:$Q$335,0),0)&gt;0,1,0)</f>
        <v>0</v>
      </c>
      <c r="AV17" s="127">
        <f ca="1">IF(IFERROR(MATCH(_xlfn.CONCAT($B17,",",AV$4),'SpcFunc and VentSpcFunc combos'!$Q$8:$Q$335,0),0)&gt;0,1,0)</f>
        <v>0</v>
      </c>
      <c r="AW17" s="127">
        <f ca="1">IF(IFERROR(MATCH(_xlfn.CONCAT($B17,",",AW$4),'SpcFunc and VentSpcFunc combos'!$Q$8:$Q$335,0),0)&gt;0,1,0)</f>
        <v>0</v>
      </c>
      <c r="AX17" s="127">
        <f ca="1">IF(IFERROR(MATCH(_xlfn.CONCAT($B17,",",AX$4),'SpcFunc and VentSpcFunc combos'!$Q$8:$Q$335,0),0)&gt;0,1,0)</f>
        <v>0</v>
      </c>
      <c r="AY17" s="127">
        <f ca="1">IF(IFERROR(MATCH(_xlfn.CONCAT($B17,",",AY$4),'SpcFunc and VentSpcFunc combos'!$Q$8:$Q$335,0),0)&gt;0,1,0)</f>
        <v>0</v>
      </c>
      <c r="AZ17" s="127">
        <f ca="1">IF(IFERROR(MATCH(_xlfn.CONCAT($B17,",",AZ$4),'SpcFunc and VentSpcFunc combos'!$Q$8:$Q$335,0),0)&gt;0,1,0)</f>
        <v>0</v>
      </c>
      <c r="BA17" s="127">
        <f ca="1">IF(IFERROR(MATCH(_xlfn.CONCAT($B17,",",BA$4),'SpcFunc and VentSpcFunc combos'!$Q$8:$Q$335,0),0)&gt;0,1,0)</f>
        <v>0</v>
      </c>
      <c r="BB17" s="127">
        <f ca="1">IF(IFERROR(MATCH(_xlfn.CONCAT($B17,",",BB$4),'SpcFunc and VentSpcFunc combos'!$Q$8:$Q$335,0),0)&gt;0,1,0)</f>
        <v>0</v>
      </c>
      <c r="BC17" s="127">
        <f ca="1">IF(IFERROR(MATCH(_xlfn.CONCAT($B17,",",BC$4),'SpcFunc and VentSpcFunc combos'!$Q$8:$Q$335,0),0)&gt;0,1,0)</f>
        <v>0</v>
      </c>
      <c r="BD17" s="127">
        <f ca="1">IF(IFERROR(MATCH(_xlfn.CONCAT($B17,",",BD$4),'SpcFunc and VentSpcFunc combos'!$Q$8:$Q$335,0),0)&gt;0,1,0)</f>
        <v>0</v>
      </c>
      <c r="BE17" s="127">
        <f ca="1">IF(IFERROR(MATCH(_xlfn.CONCAT($B17,",",BE$4),'SpcFunc and VentSpcFunc combos'!$Q$8:$Q$335,0),0)&gt;0,1,0)</f>
        <v>0</v>
      </c>
      <c r="BF17" s="127">
        <f ca="1">IF(IFERROR(MATCH(_xlfn.CONCAT($B17,",",BF$4),'SpcFunc and VentSpcFunc combos'!$Q$8:$Q$335,0),0)&gt;0,1,0)</f>
        <v>0</v>
      </c>
      <c r="BG17" s="127">
        <f ca="1">IF(IFERROR(MATCH(_xlfn.CONCAT($B17,",",BG$4),'SpcFunc and VentSpcFunc combos'!$Q$8:$Q$335,0),0)&gt;0,1,0)</f>
        <v>0</v>
      </c>
      <c r="BH17" s="127">
        <f ca="1">IF(IFERROR(MATCH(_xlfn.CONCAT($B17,",",BH$4),'SpcFunc and VentSpcFunc combos'!$Q$8:$Q$335,0),0)&gt;0,1,0)</f>
        <v>0</v>
      </c>
      <c r="BI17" s="127">
        <f ca="1">IF(IFERROR(MATCH(_xlfn.CONCAT($B17,",",BI$4),'SpcFunc and VentSpcFunc combos'!$Q$8:$Q$335,0),0)&gt;0,1,0)</f>
        <v>0</v>
      </c>
      <c r="BJ17" s="127">
        <f ca="1">IF(IFERROR(MATCH(_xlfn.CONCAT($B17,",",BJ$4),'SpcFunc and VentSpcFunc combos'!$Q$8:$Q$335,0),0)&gt;0,1,0)</f>
        <v>0</v>
      </c>
      <c r="BK17" s="127">
        <f ca="1">IF(IFERROR(MATCH(_xlfn.CONCAT($B17,",",BK$4),'SpcFunc and VentSpcFunc combos'!$Q$8:$Q$335,0),0)&gt;0,1,0)</f>
        <v>0</v>
      </c>
      <c r="BL17" s="127">
        <f ca="1">IF(IFERROR(MATCH(_xlfn.CONCAT($B17,",",BL$4),'SpcFunc and VentSpcFunc combos'!$Q$8:$Q$335,0),0)&gt;0,1,0)</f>
        <v>0</v>
      </c>
      <c r="BM17" s="127">
        <f ca="1">IF(IFERROR(MATCH(_xlfn.CONCAT($B17,",",BM$4),'SpcFunc and VentSpcFunc combos'!$Q$8:$Q$335,0),0)&gt;0,1,0)</f>
        <v>0</v>
      </c>
      <c r="BN17" s="127">
        <f ca="1">IF(IFERROR(MATCH(_xlfn.CONCAT($B17,",",BN$4),'SpcFunc and VentSpcFunc combos'!$Q$8:$Q$335,0),0)&gt;0,1,0)</f>
        <v>0</v>
      </c>
      <c r="BO17" s="127">
        <f ca="1">IF(IFERROR(MATCH(_xlfn.CONCAT($B17,",",BO$4),'SpcFunc and VentSpcFunc combos'!$Q$8:$Q$335,0),0)&gt;0,1,0)</f>
        <v>0</v>
      </c>
      <c r="BP17" s="127">
        <f ca="1">IF(IFERROR(MATCH(_xlfn.CONCAT($B17,",",BP$4),'SpcFunc and VentSpcFunc combos'!$Q$8:$Q$335,0),0)&gt;0,1,0)</f>
        <v>0</v>
      </c>
      <c r="BQ17" s="127">
        <f ca="1">IF(IFERROR(MATCH(_xlfn.CONCAT($B17,",",BQ$4),'SpcFunc and VentSpcFunc combos'!$Q$8:$Q$335,0),0)&gt;0,1,0)</f>
        <v>0</v>
      </c>
      <c r="BR17" s="127">
        <f ca="1">IF(IFERROR(MATCH(_xlfn.CONCAT($B17,",",BR$4),'SpcFunc and VentSpcFunc combos'!$Q$8:$Q$335,0),0)&gt;0,1,0)</f>
        <v>0</v>
      </c>
      <c r="BS17" s="127">
        <f ca="1">IF(IFERROR(MATCH(_xlfn.CONCAT($B17,",",BS$4),'SpcFunc and VentSpcFunc combos'!$Q$8:$Q$335,0),0)&gt;0,1,0)</f>
        <v>0</v>
      </c>
      <c r="BT17" s="127">
        <f ca="1">IF(IFERROR(MATCH(_xlfn.CONCAT($B17,",",BT$4),'SpcFunc and VentSpcFunc combos'!$Q$8:$Q$335,0),0)&gt;0,1,0)</f>
        <v>0</v>
      </c>
      <c r="BU17" s="127">
        <f ca="1">IF(IFERROR(MATCH(_xlfn.CONCAT($B17,",",BU$4),'SpcFunc and VentSpcFunc combos'!$Q$8:$Q$335,0),0)&gt;0,1,0)</f>
        <v>0</v>
      </c>
      <c r="BV17" s="127">
        <f ca="1">IF(IFERROR(MATCH(_xlfn.CONCAT($B17,",",BV$4),'SpcFunc and VentSpcFunc combos'!$Q$8:$Q$335,0),0)&gt;0,1,0)</f>
        <v>0</v>
      </c>
      <c r="BW17" s="127">
        <f ca="1">IF(IFERROR(MATCH(_xlfn.CONCAT($B17,",",BW$4),'SpcFunc and VentSpcFunc combos'!$Q$8:$Q$335,0),0)&gt;0,1,0)</f>
        <v>0</v>
      </c>
      <c r="BX17" s="127">
        <f ca="1">IF(IFERROR(MATCH(_xlfn.CONCAT($B17,",",BX$4),'SpcFunc and VentSpcFunc combos'!$Q$8:$Q$335,0),0)&gt;0,1,0)</f>
        <v>0</v>
      </c>
      <c r="BY17" s="127">
        <f ca="1">IF(IFERROR(MATCH(_xlfn.CONCAT($B17,",",BY$4),'SpcFunc and VentSpcFunc combos'!$Q$8:$Q$335,0),0)&gt;0,1,0)</f>
        <v>0</v>
      </c>
      <c r="BZ17" s="127">
        <f ca="1">IF(IFERROR(MATCH(_xlfn.CONCAT($B17,",",BZ$4),'SpcFunc and VentSpcFunc combos'!$Q$8:$Q$335,0),0)&gt;0,1,0)</f>
        <v>0</v>
      </c>
      <c r="CA17" s="127">
        <f ca="1">IF(IFERROR(MATCH(_xlfn.CONCAT($B17,",",CA$4),'SpcFunc and VentSpcFunc combos'!$Q$8:$Q$335,0),0)&gt;0,1,0)</f>
        <v>0</v>
      </c>
      <c r="CB17" s="127">
        <f ca="1">IF(IFERROR(MATCH(_xlfn.CONCAT($B17,",",CB$4),'SpcFunc and VentSpcFunc combos'!$Q$8:$Q$335,0),0)&gt;0,1,0)</f>
        <v>0</v>
      </c>
      <c r="CC17" s="127">
        <f ca="1">IF(IFERROR(MATCH(_xlfn.CONCAT($B17,",",CC$4),'SpcFunc and VentSpcFunc combos'!$Q$8:$Q$335,0),0)&gt;0,1,0)</f>
        <v>0</v>
      </c>
      <c r="CD17" s="127">
        <f ca="1">IF(IFERROR(MATCH(_xlfn.CONCAT($B17,",",CD$4),'SpcFunc and VentSpcFunc combos'!$Q$8:$Q$335,0),0)&gt;0,1,0)</f>
        <v>0</v>
      </c>
      <c r="CE17" s="127">
        <f ca="1">IF(IFERROR(MATCH(_xlfn.CONCAT($B17,",",CE$4),'SpcFunc and VentSpcFunc combos'!$Q$8:$Q$335,0),0)&gt;0,1,0)</f>
        <v>0</v>
      </c>
      <c r="CF17" s="127">
        <f ca="1">IF(IFERROR(MATCH(_xlfn.CONCAT($B17,",",CF$4),'SpcFunc and VentSpcFunc combos'!$Q$8:$Q$335,0),0)&gt;0,1,0)</f>
        <v>0</v>
      </c>
      <c r="CG17" s="127">
        <f ca="1">IF(IFERROR(MATCH(_xlfn.CONCAT($B17,",",CG$4),'SpcFunc and VentSpcFunc combos'!$Q$8:$Q$335,0),0)&gt;0,1,0)</f>
        <v>0</v>
      </c>
      <c r="CH17" s="127">
        <f ca="1">IF(IFERROR(MATCH(_xlfn.CONCAT($B17,",",CH$4),'SpcFunc and VentSpcFunc combos'!$Q$8:$Q$335,0),0)&gt;0,1,0)</f>
        <v>0</v>
      </c>
      <c r="CI17" s="127">
        <f ca="1">IF(IFERROR(MATCH(_xlfn.CONCAT($B17,",",CI$4),'SpcFunc and VentSpcFunc combos'!$Q$8:$Q$335,0),0)&gt;0,1,0)</f>
        <v>0</v>
      </c>
      <c r="CJ17" s="127">
        <f ca="1">IF(IFERROR(MATCH(_xlfn.CONCAT($B17,",",CJ$4),'SpcFunc and VentSpcFunc combos'!$Q$8:$Q$335,0),0)&gt;0,1,0)</f>
        <v>0</v>
      </c>
      <c r="CK17" s="127">
        <f ca="1">IF(IFERROR(MATCH(_xlfn.CONCAT($B17,",",CK$4),'SpcFunc and VentSpcFunc combos'!$Q$8:$Q$335,0),0)&gt;0,1,0)</f>
        <v>0</v>
      </c>
      <c r="CL17" s="127">
        <f ca="1">IF(IFERROR(MATCH(_xlfn.CONCAT($B17,",",CL$4),'SpcFunc and VentSpcFunc combos'!$Q$8:$Q$335,0),0)&gt;0,1,0)</f>
        <v>0</v>
      </c>
      <c r="CM17" s="127">
        <f ca="1">IF(IFERROR(MATCH(_xlfn.CONCAT($B17,",",CM$4),'SpcFunc and VentSpcFunc combos'!$Q$8:$Q$335,0),0)&gt;0,1,0)</f>
        <v>0</v>
      </c>
      <c r="CN17" s="127">
        <f ca="1">IF(IFERROR(MATCH(_xlfn.CONCAT($B17,",",CN$4),'SpcFunc and VentSpcFunc combos'!$Q$8:$Q$335,0),0)&gt;0,1,0)</f>
        <v>0</v>
      </c>
      <c r="CO17" s="127">
        <f ca="1">IF(IFERROR(MATCH(_xlfn.CONCAT($B17,",",CO$4),'SpcFunc and VentSpcFunc combos'!$Q$8:$Q$335,0),0)&gt;0,1,0)</f>
        <v>0</v>
      </c>
      <c r="CP17" s="127">
        <f ca="1">IF(IFERROR(MATCH(_xlfn.CONCAT($B17,",",CP$4),'SpcFunc and VentSpcFunc combos'!$Q$8:$Q$335,0),0)&gt;0,1,0)</f>
        <v>0</v>
      </c>
      <c r="CQ17" s="127">
        <f ca="1">IF(IFERROR(MATCH(_xlfn.CONCAT($B17,",",CQ$4),'SpcFunc and VentSpcFunc combos'!$Q$8:$Q$335,0),0)&gt;0,1,0)</f>
        <v>0</v>
      </c>
      <c r="CR17" s="127">
        <f ca="1">IF(IFERROR(MATCH(_xlfn.CONCAT($B17,",",CR$4),'SpcFunc and VentSpcFunc combos'!$Q$8:$Q$335,0),0)&gt;0,1,0)</f>
        <v>0</v>
      </c>
      <c r="CS17" s="127">
        <f ca="1">IF(IFERROR(MATCH(_xlfn.CONCAT($B17,",",CS$4),'SpcFunc and VentSpcFunc combos'!$Q$8:$Q$335,0),0)&gt;0,1,0)</f>
        <v>0</v>
      </c>
      <c r="CT17" s="127">
        <f ca="1">IF(IFERROR(MATCH(_xlfn.CONCAT($B17,",",CT$4),'SpcFunc and VentSpcFunc combos'!$Q$8:$Q$335,0),0)&gt;0,1,0)</f>
        <v>0</v>
      </c>
      <c r="CU17" s="106" t="s">
        <v>960</v>
      </c>
      <c r="CV17">
        <f t="shared" ca="1" si="5"/>
        <v>0</v>
      </c>
    </row>
    <row r="18" spans="2:100" x14ac:dyDescent="0.2">
      <c r="B18" t="str">
        <f>'For CSV - 2019 SpcFuncData'!B18</f>
        <v>Corridor Area</v>
      </c>
      <c r="C18" s="127">
        <f ca="1">IF(IFERROR(MATCH(_xlfn.CONCAT($B18,",",C$4),'SpcFunc and VentSpcFunc combos'!$Q$8:$Q$335,0),0)&gt;0,1,0)</f>
        <v>0</v>
      </c>
      <c r="D18" s="127">
        <f ca="1">IF(IFERROR(MATCH(_xlfn.CONCAT($B18,",",D$4),'SpcFunc and VentSpcFunc combos'!$Q$8:$Q$335,0),0)&gt;0,1,0)</f>
        <v>0</v>
      </c>
      <c r="E18" s="127">
        <f ca="1">IF(IFERROR(MATCH(_xlfn.CONCAT($B18,",",E$4),'SpcFunc and VentSpcFunc combos'!$Q$8:$Q$335,0),0)&gt;0,1,0)</f>
        <v>0</v>
      </c>
      <c r="F18" s="127">
        <f ca="1">IF(IFERROR(MATCH(_xlfn.CONCAT($B18,",",F$4),'SpcFunc and VentSpcFunc combos'!$Q$8:$Q$335,0),0)&gt;0,1,0)</f>
        <v>0</v>
      </c>
      <c r="G18" s="127">
        <f ca="1">IF(IFERROR(MATCH(_xlfn.CONCAT($B18,",",G$4),'SpcFunc and VentSpcFunc combos'!$Q$8:$Q$335,0),0)&gt;0,1,0)</f>
        <v>0</v>
      </c>
      <c r="H18" s="127">
        <f ca="1">IF(IFERROR(MATCH(_xlfn.CONCAT($B18,",",H$4),'SpcFunc and VentSpcFunc combos'!$Q$8:$Q$335,0),0)&gt;0,1,0)</f>
        <v>0</v>
      </c>
      <c r="I18" s="127">
        <f ca="1">IF(IFERROR(MATCH(_xlfn.CONCAT($B18,",",I$4),'SpcFunc and VentSpcFunc combos'!$Q$8:$Q$335,0),0)&gt;0,1,0)</f>
        <v>0</v>
      </c>
      <c r="J18" s="127">
        <f ca="1">IF(IFERROR(MATCH(_xlfn.CONCAT($B18,",",J$4),'SpcFunc and VentSpcFunc combos'!$Q$8:$Q$335,0),0)&gt;0,1,0)</f>
        <v>0</v>
      </c>
      <c r="K18" s="127">
        <f ca="1">IF(IFERROR(MATCH(_xlfn.CONCAT($B18,",",K$4),'SpcFunc and VentSpcFunc combos'!$Q$8:$Q$335,0),0)&gt;0,1,0)</f>
        <v>0</v>
      </c>
      <c r="L18" s="127">
        <f ca="1">IF(IFERROR(MATCH(_xlfn.CONCAT($B18,",",L$4),'SpcFunc and VentSpcFunc combos'!$Q$8:$Q$335,0),0)&gt;0,1,0)</f>
        <v>0</v>
      </c>
      <c r="M18" s="127">
        <f ca="1">IF(IFERROR(MATCH(_xlfn.CONCAT($B18,",",M$4),'SpcFunc and VentSpcFunc combos'!$Q$8:$Q$335,0),0)&gt;0,1,0)</f>
        <v>0</v>
      </c>
      <c r="N18" s="127">
        <f ca="1">IF(IFERROR(MATCH(_xlfn.CONCAT($B18,",",N$4),'SpcFunc and VentSpcFunc combos'!$Q$8:$Q$335,0),0)&gt;0,1,0)</f>
        <v>0</v>
      </c>
      <c r="O18" s="127">
        <f ca="1">IF(IFERROR(MATCH(_xlfn.CONCAT($B18,",",O$4),'SpcFunc and VentSpcFunc combos'!$Q$8:$Q$335,0),0)&gt;0,1,0)</f>
        <v>0</v>
      </c>
      <c r="P18" s="127">
        <f ca="1">IF(IFERROR(MATCH(_xlfn.CONCAT($B18,",",P$4),'SpcFunc and VentSpcFunc combos'!$Q$8:$Q$335,0),0)&gt;0,1,0)</f>
        <v>0</v>
      </c>
      <c r="Q18" s="127">
        <f ca="1">IF(IFERROR(MATCH(_xlfn.CONCAT($B18,",",Q$4),'SpcFunc and VentSpcFunc combos'!$Q$8:$Q$335,0),0)&gt;0,1,0)</f>
        <v>0</v>
      </c>
      <c r="R18" s="127">
        <f ca="1">IF(IFERROR(MATCH(_xlfn.CONCAT($B18,",",R$4),'SpcFunc and VentSpcFunc combos'!$Q$8:$Q$335,0),0)&gt;0,1,0)</f>
        <v>0</v>
      </c>
      <c r="S18" s="127">
        <f ca="1">IF(IFERROR(MATCH(_xlfn.CONCAT($B18,",",S$4),'SpcFunc and VentSpcFunc combos'!$Q$8:$Q$335,0),0)&gt;0,1,0)</f>
        <v>0</v>
      </c>
      <c r="T18" s="127">
        <f ca="1">IF(IFERROR(MATCH(_xlfn.CONCAT($B18,",",T$4),'SpcFunc and VentSpcFunc combos'!$Q$8:$Q$335,0),0)&gt;0,1,0)</f>
        <v>0</v>
      </c>
      <c r="U18" s="127">
        <f ca="1">IF(IFERROR(MATCH(_xlfn.CONCAT($B18,",",U$4),'SpcFunc and VentSpcFunc combos'!$Q$8:$Q$335,0),0)&gt;0,1,0)</f>
        <v>0</v>
      </c>
      <c r="V18" s="127">
        <f ca="1">IF(IFERROR(MATCH(_xlfn.CONCAT($B18,",",V$4),'SpcFunc and VentSpcFunc combos'!$Q$8:$Q$335,0),0)&gt;0,1,0)</f>
        <v>0</v>
      </c>
      <c r="W18" s="127">
        <f ca="1">IF(IFERROR(MATCH(_xlfn.CONCAT($B18,",",W$4),'SpcFunc and VentSpcFunc combos'!$Q$8:$Q$335,0),0)&gt;0,1,0)</f>
        <v>0</v>
      </c>
      <c r="X18" s="127">
        <f ca="1">IF(IFERROR(MATCH(_xlfn.CONCAT($B18,",",X$4),'SpcFunc and VentSpcFunc combos'!$Q$8:$Q$335,0),0)&gt;0,1,0)</f>
        <v>0</v>
      </c>
      <c r="Y18" s="127">
        <f ca="1">IF(IFERROR(MATCH(_xlfn.CONCAT($B18,",",Y$4),'SpcFunc and VentSpcFunc combos'!$Q$8:$Q$335,0),0)&gt;0,1,0)</f>
        <v>0</v>
      </c>
      <c r="Z18" s="127">
        <f ca="1">IF(IFERROR(MATCH(_xlfn.CONCAT($B18,",",Z$4),'SpcFunc and VentSpcFunc combos'!$Q$8:$Q$335,0),0)&gt;0,1,0)</f>
        <v>0</v>
      </c>
      <c r="AA18" s="127">
        <f ca="1">IF(IFERROR(MATCH(_xlfn.CONCAT($B18,",",AA$4),'SpcFunc and VentSpcFunc combos'!$Q$8:$Q$335,0),0)&gt;0,1,0)</f>
        <v>0</v>
      </c>
      <c r="AB18" s="127">
        <f ca="1">IF(IFERROR(MATCH(_xlfn.CONCAT($B18,",",AB$4),'SpcFunc and VentSpcFunc combos'!$Q$8:$Q$335,0),0)&gt;0,1,0)</f>
        <v>0</v>
      </c>
      <c r="AC18" s="127">
        <f ca="1">IF(IFERROR(MATCH(_xlfn.CONCAT($B18,",",AC$4),'SpcFunc and VentSpcFunc combos'!$Q$8:$Q$335,0),0)&gt;0,1,0)</f>
        <v>0</v>
      </c>
      <c r="AD18" s="127">
        <f ca="1">IF(IFERROR(MATCH(_xlfn.CONCAT($B18,",",AD$4),'SpcFunc and VentSpcFunc combos'!$Q$8:$Q$335,0),0)&gt;0,1,0)</f>
        <v>0</v>
      </c>
      <c r="AE18" s="127">
        <f ca="1">IF(IFERROR(MATCH(_xlfn.CONCAT($B18,",",AE$4),'SpcFunc and VentSpcFunc combos'!$Q$8:$Q$335,0),0)&gt;0,1,0)</f>
        <v>0</v>
      </c>
      <c r="AF18" s="127">
        <f ca="1">IF(IFERROR(MATCH(_xlfn.CONCAT($B18,",",AF$4),'SpcFunc and VentSpcFunc combos'!$Q$8:$Q$335,0),0)&gt;0,1,0)</f>
        <v>0</v>
      </c>
      <c r="AG18" s="127">
        <f ca="1">IF(IFERROR(MATCH(_xlfn.CONCAT($B18,",",AG$4),'SpcFunc and VentSpcFunc combos'!$Q$8:$Q$335,0),0)&gt;0,1,0)</f>
        <v>0</v>
      </c>
      <c r="AH18" s="127">
        <f ca="1">IF(IFERROR(MATCH(_xlfn.CONCAT($B18,",",AH$4),'SpcFunc and VentSpcFunc combos'!$Q$8:$Q$335,0),0)&gt;0,1,0)</f>
        <v>0</v>
      </c>
      <c r="AI18" s="127">
        <f ca="1">IF(IFERROR(MATCH(_xlfn.CONCAT($B18,",",AI$4),'SpcFunc and VentSpcFunc combos'!$Q$8:$Q$335,0),0)&gt;0,1,0)</f>
        <v>0</v>
      </c>
      <c r="AJ18" s="127">
        <f ca="1">IF(IFERROR(MATCH(_xlfn.CONCAT($B18,",",AJ$4),'SpcFunc and VentSpcFunc combos'!$Q$8:$Q$335,0),0)&gt;0,1,0)</f>
        <v>0</v>
      </c>
      <c r="AK18" s="127">
        <f ca="1">IF(IFERROR(MATCH(_xlfn.CONCAT($B18,",",AK$4),'SpcFunc and VentSpcFunc combos'!$Q$8:$Q$335,0),0)&gt;0,1,0)</f>
        <v>0</v>
      </c>
      <c r="AL18" s="127">
        <f ca="1">IF(IFERROR(MATCH(_xlfn.CONCAT($B18,",",AL$4),'SpcFunc and VentSpcFunc combos'!$Q$8:$Q$335,0),0)&gt;0,1,0)</f>
        <v>0</v>
      </c>
      <c r="AM18" s="127">
        <f ca="1">IF(IFERROR(MATCH(_xlfn.CONCAT($B18,",",AM$4),'SpcFunc and VentSpcFunc combos'!$Q$8:$Q$335,0),0)&gt;0,1,0)</f>
        <v>0</v>
      </c>
      <c r="AN18" s="127">
        <f ca="1">IF(IFERROR(MATCH(_xlfn.CONCAT($B18,",",AN$4),'SpcFunc and VentSpcFunc combos'!$Q$8:$Q$335,0),0)&gt;0,1,0)</f>
        <v>0</v>
      </c>
      <c r="AO18" s="127">
        <f ca="1">IF(IFERROR(MATCH(_xlfn.CONCAT($B18,",",AO$4),'SpcFunc and VentSpcFunc combos'!$Q$8:$Q$335,0),0)&gt;0,1,0)</f>
        <v>0</v>
      </c>
      <c r="AP18" s="127">
        <f ca="1">IF(IFERROR(MATCH(_xlfn.CONCAT($B18,",",AP$4),'SpcFunc and VentSpcFunc combos'!$Q$8:$Q$335,0),0)&gt;0,1,0)</f>
        <v>0</v>
      </c>
      <c r="AQ18" s="127">
        <f ca="1">IF(IFERROR(MATCH(_xlfn.CONCAT($B18,",",AQ$4),'SpcFunc and VentSpcFunc combos'!$Q$8:$Q$335,0),0)&gt;0,1,0)</f>
        <v>0</v>
      </c>
      <c r="AR18" s="127">
        <f ca="1">IF(IFERROR(MATCH(_xlfn.CONCAT($B18,",",AR$4),'SpcFunc and VentSpcFunc combos'!$Q$8:$Q$335,0),0)&gt;0,1,0)</f>
        <v>0</v>
      </c>
      <c r="AS18" s="127">
        <f ca="1">IF(IFERROR(MATCH(_xlfn.CONCAT($B18,",",AS$4),'SpcFunc and VentSpcFunc combos'!$Q$8:$Q$335,0),0)&gt;0,1,0)</f>
        <v>0</v>
      </c>
      <c r="AT18" s="127">
        <f ca="1">IF(IFERROR(MATCH(_xlfn.CONCAT($B18,",",AT$4),'SpcFunc and VentSpcFunc combos'!$Q$8:$Q$335,0),0)&gt;0,1,0)</f>
        <v>0</v>
      </c>
      <c r="AU18" s="127">
        <f ca="1">IF(IFERROR(MATCH(_xlfn.CONCAT($B18,",",AU$4),'SpcFunc and VentSpcFunc combos'!$Q$8:$Q$335,0),0)&gt;0,1,0)</f>
        <v>0</v>
      </c>
      <c r="AV18" s="127">
        <f ca="1">IF(IFERROR(MATCH(_xlfn.CONCAT($B18,",",AV$4),'SpcFunc and VentSpcFunc combos'!$Q$8:$Q$335,0),0)&gt;0,1,0)</f>
        <v>0</v>
      </c>
      <c r="AW18" s="127">
        <f ca="1">IF(IFERROR(MATCH(_xlfn.CONCAT($B18,",",AW$4),'SpcFunc and VentSpcFunc combos'!$Q$8:$Q$335,0),0)&gt;0,1,0)</f>
        <v>0</v>
      </c>
      <c r="AX18" s="127">
        <f ca="1">IF(IFERROR(MATCH(_xlfn.CONCAT($B18,",",AX$4),'SpcFunc and VentSpcFunc combos'!$Q$8:$Q$335,0),0)&gt;0,1,0)</f>
        <v>0</v>
      </c>
      <c r="AY18" s="127">
        <f ca="1">IF(IFERROR(MATCH(_xlfn.CONCAT($B18,",",AY$4),'SpcFunc and VentSpcFunc combos'!$Q$8:$Q$335,0),0)&gt;0,1,0)</f>
        <v>0</v>
      </c>
      <c r="AZ18" s="127">
        <f ca="1">IF(IFERROR(MATCH(_xlfn.CONCAT($B18,",",AZ$4),'SpcFunc and VentSpcFunc combos'!$Q$8:$Q$335,0),0)&gt;0,1,0)</f>
        <v>0</v>
      </c>
      <c r="BA18" s="127">
        <f ca="1">IF(IFERROR(MATCH(_xlfn.CONCAT($B18,",",BA$4),'SpcFunc and VentSpcFunc combos'!$Q$8:$Q$335,0),0)&gt;0,1,0)</f>
        <v>0</v>
      </c>
      <c r="BB18" s="127">
        <f ca="1">IF(IFERROR(MATCH(_xlfn.CONCAT($B18,",",BB$4),'SpcFunc and VentSpcFunc combos'!$Q$8:$Q$335,0),0)&gt;0,1,0)</f>
        <v>0</v>
      </c>
      <c r="BC18" s="127">
        <f ca="1">IF(IFERROR(MATCH(_xlfn.CONCAT($B18,",",BC$4),'SpcFunc and VentSpcFunc combos'!$Q$8:$Q$335,0),0)&gt;0,1,0)</f>
        <v>0</v>
      </c>
      <c r="BD18" s="127">
        <f ca="1">IF(IFERROR(MATCH(_xlfn.CONCAT($B18,",",BD$4),'SpcFunc and VentSpcFunc combos'!$Q$8:$Q$335,0),0)&gt;0,1,0)</f>
        <v>0</v>
      </c>
      <c r="BE18" s="127">
        <f ca="1">IF(IFERROR(MATCH(_xlfn.CONCAT($B18,",",BE$4),'SpcFunc and VentSpcFunc combos'!$Q$8:$Q$335,0),0)&gt;0,1,0)</f>
        <v>0</v>
      </c>
      <c r="BF18" s="127">
        <f ca="1">IF(IFERROR(MATCH(_xlfn.CONCAT($B18,",",BF$4),'SpcFunc and VentSpcFunc combos'!$Q$8:$Q$335,0),0)&gt;0,1,0)</f>
        <v>0</v>
      </c>
      <c r="BG18" s="127">
        <f ca="1">IF(IFERROR(MATCH(_xlfn.CONCAT($B18,",",BG$4),'SpcFunc and VentSpcFunc combos'!$Q$8:$Q$335,0),0)&gt;0,1,0)</f>
        <v>0</v>
      </c>
      <c r="BH18" s="127">
        <f ca="1">IF(IFERROR(MATCH(_xlfn.CONCAT($B18,",",BH$4),'SpcFunc and VentSpcFunc combos'!$Q$8:$Q$335,0),0)&gt;0,1,0)</f>
        <v>0</v>
      </c>
      <c r="BI18" s="127">
        <f ca="1">IF(IFERROR(MATCH(_xlfn.CONCAT($B18,",",BI$4),'SpcFunc and VentSpcFunc combos'!$Q$8:$Q$335,0),0)&gt;0,1,0)</f>
        <v>0</v>
      </c>
      <c r="BJ18" s="127">
        <f ca="1">IF(IFERROR(MATCH(_xlfn.CONCAT($B18,",",BJ$4),'SpcFunc and VentSpcFunc combos'!$Q$8:$Q$335,0),0)&gt;0,1,0)</f>
        <v>0</v>
      </c>
      <c r="BK18" s="127">
        <f ca="1">IF(IFERROR(MATCH(_xlfn.CONCAT($B18,",",BK$4),'SpcFunc and VentSpcFunc combos'!$Q$8:$Q$335,0),0)&gt;0,1,0)</f>
        <v>0</v>
      </c>
      <c r="BL18" s="127">
        <f ca="1">IF(IFERROR(MATCH(_xlfn.CONCAT($B18,",",BL$4),'SpcFunc and VentSpcFunc combos'!$Q$8:$Q$335,0),0)&gt;0,1,0)</f>
        <v>0</v>
      </c>
      <c r="BM18" s="127">
        <f ca="1">IF(IFERROR(MATCH(_xlfn.CONCAT($B18,",",BM$4),'SpcFunc and VentSpcFunc combos'!$Q$8:$Q$335,0),0)&gt;0,1,0)</f>
        <v>0</v>
      </c>
      <c r="BN18" s="127">
        <f ca="1">IF(IFERROR(MATCH(_xlfn.CONCAT($B18,",",BN$4),'SpcFunc and VentSpcFunc combos'!$Q$8:$Q$335,0),0)&gt;0,1,0)</f>
        <v>0</v>
      </c>
      <c r="BO18" s="127">
        <f ca="1">IF(IFERROR(MATCH(_xlfn.CONCAT($B18,",",BO$4),'SpcFunc and VentSpcFunc combos'!$Q$8:$Q$335,0),0)&gt;0,1,0)</f>
        <v>0</v>
      </c>
      <c r="BP18" s="127">
        <f ca="1">IF(IFERROR(MATCH(_xlfn.CONCAT($B18,",",BP$4),'SpcFunc and VentSpcFunc combos'!$Q$8:$Q$335,0),0)&gt;0,1,0)</f>
        <v>0</v>
      </c>
      <c r="BQ18" s="127">
        <f ca="1">IF(IFERROR(MATCH(_xlfn.CONCAT($B18,",",BQ$4),'SpcFunc and VentSpcFunc combos'!$Q$8:$Q$335,0),0)&gt;0,1,0)</f>
        <v>0</v>
      </c>
      <c r="BR18" s="127">
        <f ca="1">IF(IFERROR(MATCH(_xlfn.CONCAT($B18,",",BR$4),'SpcFunc and VentSpcFunc combos'!$Q$8:$Q$335,0),0)&gt;0,1,0)</f>
        <v>0</v>
      </c>
      <c r="BS18" s="127">
        <f ca="1">IF(IFERROR(MATCH(_xlfn.CONCAT($B18,",",BS$4),'SpcFunc and VentSpcFunc combos'!$Q$8:$Q$335,0),0)&gt;0,1,0)</f>
        <v>0</v>
      </c>
      <c r="BT18" s="127">
        <f ca="1">IF(IFERROR(MATCH(_xlfn.CONCAT($B18,",",BT$4),'SpcFunc and VentSpcFunc combos'!$Q$8:$Q$335,0),0)&gt;0,1,0)</f>
        <v>0</v>
      </c>
      <c r="BU18" s="127">
        <f ca="1">IF(IFERROR(MATCH(_xlfn.CONCAT($B18,",",BU$4),'SpcFunc and VentSpcFunc combos'!$Q$8:$Q$335,0),0)&gt;0,1,0)</f>
        <v>0</v>
      </c>
      <c r="BV18" s="127">
        <f ca="1">IF(IFERROR(MATCH(_xlfn.CONCAT($B18,",",BV$4),'SpcFunc and VentSpcFunc combos'!$Q$8:$Q$335,0),0)&gt;0,1,0)</f>
        <v>0</v>
      </c>
      <c r="BW18" s="127">
        <f ca="1">IF(IFERROR(MATCH(_xlfn.CONCAT($B18,",",BW$4),'SpcFunc and VentSpcFunc combos'!$Q$8:$Q$335,0),0)&gt;0,1,0)</f>
        <v>0</v>
      </c>
      <c r="BX18" s="127">
        <f ca="1">IF(IFERROR(MATCH(_xlfn.CONCAT($B18,",",BX$4),'SpcFunc and VentSpcFunc combos'!$Q$8:$Q$335,0),0)&gt;0,1,0)</f>
        <v>0</v>
      </c>
      <c r="BY18" s="127">
        <f ca="1">IF(IFERROR(MATCH(_xlfn.CONCAT($B18,",",BY$4),'SpcFunc and VentSpcFunc combos'!$Q$8:$Q$335,0),0)&gt;0,1,0)</f>
        <v>0</v>
      </c>
      <c r="BZ18" s="127">
        <f ca="1">IF(IFERROR(MATCH(_xlfn.CONCAT($B18,",",BZ$4),'SpcFunc and VentSpcFunc combos'!$Q$8:$Q$335,0),0)&gt;0,1,0)</f>
        <v>0</v>
      </c>
      <c r="CA18" s="127">
        <f ca="1">IF(IFERROR(MATCH(_xlfn.CONCAT($B18,",",CA$4),'SpcFunc and VentSpcFunc combos'!$Q$8:$Q$335,0),0)&gt;0,1,0)</f>
        <v>0</v>
      </c>
      <c r="CB18" s="127">
        <f ca="1">IF(IFERROR(MATCH(_xlfn.CONCAT($B18,",",CB$4),'SpcFunc and VentSpcFunc combos'!$Q$8:$Q$335,0),0)&gt;0,1,0)</f>
        <v>0</v>
      </c>
      <c r="CC18" s="127">
        <f ca="1">IF(IFERROR(MATCH(_xlfn.CONCAT($B18,",",CC$4),'SpcFunc and VentSpcFunc combos'!$Q$8:$Q$335,0),0)&gt;0,1,0)</f>
        <v>0</v>
      </c>
      <c r="CD18" s="127">
        <f ca="1">IF(IFERROR(MATCH(_xlfn.CONCAT($B18,",",CD$4),'SpcFunc and VentSpcFunc combos'!$Q$8:$Q$335,0),0)&gt;0,1,0)</f>
        <v>0</v>
      </c>
      <c r="CE18" s="127">
        <f ca="1">IF(IFERROR(MATCH(_xlfn.CONCAT($B18,",",CE$4),'SpcFunc and VentSpcFunc combos'!$Q$8:$Q$335,0),0)&gt;0,1,0)</f>
        <v>0</v>
      </c>
      <c r="CF18" s="127">
        <f ca="1">IF(IFERROR(MATCH(_xlfn.CONCAT($B18,",",CF$4),'SpcFunc and VentSpcFunc combos'!$Q$8:$Q$335,0),0)&gt;0,1,0)</f>
        <v>0</v>
      </c>
      <c r="CG18" s="127">
        <f ca="1">IF(IFERROR(MATCH(_xlfn.CONCAT($B18,",",CG$4),'SpcFunc and VentSpcFunc combos'!$Q$8:$Q$335,0),0)&gt;0,1,0)</f>
        <v>0</v>
      </c>
      <c r="CH18" s="127">
        <f ca="1">IF(IFERROR(MATCH(_xlfn.CONCAT($B18,",",CH$4),'SpcFunc and VentSpcFunc combos'!$Q$8:$Q$335,0),0)&gt;0,1,0)</f>
        <v>0</v>
      </c>
      <c r="CI18" s="127">
        <f ca="1">IF(IFERROR(MATCH(_xlfn.CONCAT($B18,",",CI$4),'SpcFunc and VentSpcFunc combos'!$Q$8:$Q$335,0),0)&gt;0,1,0)</f>
        <v>0</v>
      </c>
      <c r="CJ18" s="127">
        <f ca="1">IF(IFERROR(MATCH(_xlfn.CONCAT($B18,",",CJ$4),'SpcFunc and VentSpcFunc combos'!$Q$8:$Q$335,0),0)&gt;0,1,0)</f>
        <v>0</v>
      </c>
      <c r="CK18" s="127">
        <f ca="1">IF(IFERROR(MATCH(_xlfn.CONCAT($B18,",",CK$4),'SpcFunc and VentSpcFunc combos'!$Q$8:$Q$335,0),0)&gt;0,1,0)</f>
        <v>0</v>
      </c>
      <c r="CL18" s="127">
        <f ca="1">IF(IFERROR(MATCH(_xlfn.CONCAT($B18,",",CL$4),'SpcFunc and VentSpcFunc combos'!$Q$8:$Q$335,0),0)&gt;0,1,0)</f>
        <v>0</v>
      </c>
      <c r="CM18" s="127">
        <f ca="1">IF(IFERROR(MATCH(_xlfn.CONCAT($B18,",",CM$4),'SpcFunc and VentSpcFunc combos'!$Q$8:$Q$335,0),0)&gt;0,1,0)</f>
        <v>0</v>
      </c>
      <c r="CN18" s="127">
        <f ca="1">IF(IFERROR(MATCH(_xlfn.CONCAT($B18,",",CN$4),'SpcFunc and VentSpcFunc combos'!$Q$8:$Q$335,0),0)&gt;0,1,0)</f>
        <v>0</v>
      </c>
      <c r="CO18" s="127">
        <f ca="1">IF(IFERROR(MATCH(_xlfn.CONCAT($B18,",",CO$4),'SpcFunc and VentSpcFunc combos'!$Q$8:$Q$335,0),0)&gt;0,1,0)</f>
        <v>0</v>
      </c>
      <c r="CP18" s="127">
        <f ca="1">IF(IFERROR(MATCH(_xlfn.CONCAT($B18,",",CP$4),'SpcFunc and VentSpcFunc combos'!$Q$8:$Q$335,0),0)&gt;0,1,0)</f>
        <v>0</v>
      </c>
      <c r="CQ18" s="127">
        <f ca="1">IF(IFERROR(MATCH(_xlfn.CONCAT($B18,",",CQ$4),'SpcFunc and VentSpcFunc combos'!$Q$8:$Q$335,0),0)&gt;0,1,0)</f>
        <v>0</v>
      </c>
      <c r="CR18" s="127">
        <f ca="1">IF(IFERROR(MATCH(_xlfn.CONCAT($B18,",",CR$4),'SpcFunc and VentSpcFunc combos'!$Q$8:$Q$335,0),0)&gt;0,1,0)</f>
        <v>0</v>
      </c>
      <c r="CS18" s="127">
        <f ca="1">IF(IFERROR(MATCH(_xlfn.CONCAT($B18,",",CS$4),'SpcFunc and VentSpcFunc combos'!$Q$8:$Q$335,0),0)&gt;0,1,0)</f>
        <v>0</v>
      </c>
      <c r="CT18" s="127">
        <f ca="1">IF(IFERROR(MATCH(_xlfn.CONCAT($B18,",",CT$4),'SpcFunc and VentSpcFunc combos'!$Q$8:$Q$335,0),0)&gt;0,1,0)</f>
        <v>0</v>
      </c>
      <c r="CU18" s="106" t="s">
        <v>960</v>
      </c>
      <c r="CV18">
        <f t="shared" ca="1" si="5"/>
        <v>0</v>
      </c>
    </row>
    <row r="19" spans="2:100" x14ac:dyDescent="0.2">
      <c r="B19" t="str">
        <f>'For CSV - 2019 SpcFuncData'!B19</f>
        <v>Dining Area (Bar/Lounge and Fine Dining)</v>
      </c>
      <c r="C19" s="127">
        <f ca="1">IF(IFERROR(MATCH(_xlfn.CONCAT($B19,",",C$4),'SpcFunc and VentSpcFunc combos'!$Q$8:$Q$335,0),0)&gt;0,1,0)</f>
        <v>0</v>
      </c>
      <c r="D19" s="127">
        <f ca="1">IF(IFERROR(MATCH(_xlfn.CONCAT($B19,",",D$4),'SpcFunc and VentSpcFunc combos'!$Q$8:$Q$335,0),0)&gt;0,1,0)</f>
        <v>0</v>
      </c>
      <c r="E19" s="127">
        <f ca="1">IF(IFERROR(MATCH(_xlfn.CONCAT($B19,",",E$4),'SpcFunc and VentSpcFunc combos'!$Q$8:$Q$335,0),0)&gt;0,1,0)</f>
        <v>0</v>
      </c>
      <c r="F19" s="127">
        <f ca="1">IF(IFERROR(MATCH(_xlfn.CONCAT($B19,",",F$4),'SpcFunc and VentSpcFunc combos'!$Q$8:$Q$335,0),0)&gt;0,1,0)</f>
        <v>0</v>
      </c>
      <c r="G19" s="127">
        <f ca="1">IF(IFERROR(MATCH(_xlfn.CONCAT($B19,",",G$4),'SpcFunc and VentSpcFunc combos'!$Q$8:$Q$335,0),0)&gt;0,1,0)</f>
        <v>0</v>
      </c>
      <c r="H19" s="127">
        <f ca="1">IF(IFERROR(MATCH(_xlfn.CONCAT($B19,",",H$4),'SpcFunc and VentSpcFunc combos'!$Q$8:$Q$335,0),0)&gt;0,1,0)</f>
        <v>0</v>
      </c>
      <c r="I19" s="127">
        <f ca="1">IF(IFERROR(MATCH(_xlfn.CONCAT($B19,",",I$4),'SpcFunc and VentSpcFunc combos'!$Q$8:$Q$335,0),0)&gt;0,1,0)</f>
        <v>0</v>
      </c>
      <c r="J19" s="127">
        <f ca="1">IF(IFERROR(MATCH(_xlfn.CONCAT($B19,",",J$4),'SpcFunc and VentSpcFunc combos'!$Q$8:$Q$335,0),0)&gt;0,1,0)</f>
        <v>0</v>
      </c>
      <c r="K19" s="127">
        <f ca="1">IF(IFERROR(MATCH(_xlfn.CONCAT($B19,",",K$4),'SpcFunc and VentSpcFunc combos'!$Q$8:$Q$335,0),0)&gt;0,1,0)</f>
        <v>0</v>
      </c>
      <c r="L19" s="127">
        <f ca="1">IF(IFERROR(MATCH(_xlfn.CONCAT($B19,",",L$4),'SpcFunc and VentSpcFunc combos'!$Q$8:$Q$335,0),0)&gt;0,1,0)</f>
        <v>0</v>
      </c>
      <c r="M19" s="127">
        <f ca="1">IF(IFERROR(MATCH(_xlfn.CONCAT($B19,",",M$4),'SpcFunc and VentSpcFunc combos'!$Q$8:$Q$335,0),0)&gt;0,1,0)</f>
        <v>0</v>
      </c>
      <c r="N19" s="127">
        <f ca="1">IF(IFERROR(MATCH(_xlfn.CONCAT($B19,",",N$4),'SpcFunc and VentSpcFunc combos'!$Q$8:$Q$335,0),0)&gt;0,1,0)</f>
        <v>0</v>
      </c>
      <c r="O19" s="127">
        <f ca="1">IF(IFERROR(MATCH(_xlfn.CONCAT($B19,",",O$4),'SpcFunc and VentSpcFunc combos'!$Q$8:$Q$335,0),0)&gt;0,1,0)</f>
        <v>0</v>
      </c>
      <c r="P19" s="127">
        <f ca="1">IF(IFERROR(MATCH(_xlfn.CONCAT($B19,",",P$4),'SpcFunc and VentSpcFunc combos'!$Q$8:$Q$335,0),0)&gt;0,1,0)</f>
        <v>0</v>
      </c>
      <c r="Q19" s="127">
        <f ca="1">IF(IFERROR(MATCH(_xlfn.CONCAT($B19,",",Q$4),'SpcFunc and VentSpcFunc combos'!$Q$8:$Q$335,0),0)&gt;0,1,0)</f>
        <v>0</v>
      </c>
      <c r="R19" s="127">
        <f ca="1">IF(IFERROR(MATCH(_xlfn.CONCAT($B19,",",R$4),'SpcFunc and VentSpcFunc combos'!$Q$8:$Q$335,0),0)&gt;0,1,0)</f>
        <v>0</v>
      </c>
      <c r="S19" s="127">
        <f ca="1">IF(IFERROR(MATCH(_xlfn.CONCAT($B19,",",S$4),'SpcFunc and VentSpcFunc combos'!$Q$8:$Q$335,0),0)&gt;0,1,0)</f>
        <v>0</v>
      </c>
      <c r="T19" s="127">
        <f ca="1">IF(IFERROR(MATCH(_xlfn.CONCAT($B19,",",T$4),'SpcFunc and VentSpcFunc combos'!$Q$8:$Q$335,0),0)&gt;0,1,0)</f>
        <v>0</v>
      </c>
      <c r="U19" s="127">
        <f ca="1">IF(IFERROR(MATCH(_xlfn.CONCAT($B19,",",U$4),'SpcFunc and VentSpcFunc combos'!$Q$8:$Q$335,0),0)&gt;0,1,0)</f>
        <v>0</v>
      </c>
      <c r="V19" s="127">
        <f ca="1">IF(IFERROR(MATCH(_xlfn.CONCAT($B19,",",V$4),'SpcFunc and VentSpcFunc combos'!$Q$8:$Q$335,0),0)&gt;0,1,0)</f>
        <v>0</v>
      </c>
      <c r="W19" s="127">
        <f ca="1">IF(IFERROR(MATCH(_xlfn.CONCAT($B19,",",W$4),'SpcFunc and VentSpcFunc combos'!$Q$8:$Q$335,0),0)&gt;0,1,0)</f>
        <v>0</v>
      </c>
      <c r="X19" s="127">
        <f ca="1">IF(IFERROR(MATCH(_xlfn.CONCAT($B19,",",X$4),'SpcFunc and VentSpcFunc combos'!$Q$8:$Q$335,0),0)&gt;0,1,0)</f>
        <v>0</v>
      </c>
      <c r="Y19" s="127">
        <f ca="1">IF(IFERROR(MATCH(_xlfn.CONCAT($B19,",",Y$4),'SpcFunc and VentSpcFunc combos'!$Q$8:$Q$335,0),0)&gt;0,1,0)</f>
        <v>0</v>
      </c>
      <c r="Z19" s="127">
        <f ca="1">IF(IFERROR(MATCH(_xlfn.CONCAT($B19,",",Z$4),'SpcFunc and VentSpcFunc combos'!$Q$8:$Q$335,0),0)&gt;0,1,0)</f>
        <v>0</v>
      </c>
      <c r="AA19" s="127">
        <f ca="1">IF(IFERROR(MATCH(_xlfn.CONCAT($B19,",",AA$4),'SpcFunc and VentSpcFunc combos'!$Q$8:$Q$335,0),0)&gt;0,1,0)</f>
        <v>0</v>
      </c>
      <c r="AB19" s="127">
        <f ca="1">IF(IFERROR(MATCH(_xlfn.CONCAT($B19,",",AB$4),'SpcFunc and VentSpcFunc combos'!$Q$8:$Q$335,0),0)&gt;0,1,0)</f>
        <v>0</v>
      </c>
      <c r="AC19" s="127">
        <f ca="1">IF(IFERROR(MATCH(_xlfn.CONCAT($B19,",",AC$4),'SpcFunc and VentSpcFunc combos'!$Q$8:$Q$335,0),0)&gt;0,1,0)</f>
        <v>0</v>
      </c>
      <c r="AD19" s="127">
        <f ca="1">IF(IFERROR(MATCH(_xlfn.CONCAT($B19,",",AD$4),'SpcFunc and VentSpcFunc combos'!$Q$8:$Q$335,0),0)&gt;0,1,0)</f>
        <v>0</v>
      </c>
      <c r="AE19" s="127">
        <f ca="1">IF(IFERROR(MATCH(_xlfn.CONCAT($B19,",",AE$4),'SpcFunc and VentSpcFunc combos'!$Q$8:$Q$335,0),0)&gt;0,1,0)</f>
        <v>0</v>
      </c>
      <c r="AF19" s="127">
        <f ca="1">IF(IFERROR(MATCH(_xlfn.CONCAT($B19,",",AF$4),'SpcFunc and VentSpcFunc combos'!$Q$8:$Q$335,0),0)&gt;0,1,0)</f>
        <v>0</v>
      </c>
      <c r="AG19" s="127">
        <f ca="1">IF(IFERROR(MATCH(_xlfn.CONCAT($B19,",",AG$4),'SpcFunc and VentSpcFunc combos'!$Q$8:$Q$335,0),0)&gt;0,1,0)</f>
        <v>0</v>
      </c>
      <c r="AH19" s="127">
        <f ca="1">IF(IFERROR(MATCH(_xlfn.CONCAT($B19,",",AH$4),'SpcFunc and VentSpcFunc combos'!$Q$8:$Q$335,0),0)&gt;0,1,0)</f>
        <v>0</v>
      </c>
      <c r="AI19" s="127">
        <f ca="1">IF(IFERROR(MATCH(_xlfn.CONCAT($B19,",",AI$4),'SpcFunc and VentSpcFunc combos'!$Q$8:$Q$335,0),0)&gt;0,1,0)</f>
        <v>0</v>
      </c>
      <c r="AJ19" s="127">
        <f ca="1">IF(IFERROR(MATCH(_xlfn.CONCAT($B19,",",AJ$4),'SpcFunc and VentSpcFunc combos'!$Q$8:$Q$335,0),0)&gt;0,1,0)</f>
        <v>0</v>
      </c>
      <c r="AK19" s="127">
        <f ca="1">IF(IFERROR(MATCH(_xlfn.CONCAT($B19,",",AK$4),'SpcFunc and VentSpcFunc combos'!$Q$8:$Q$335,0),0)&gt;0,1,0)</f>
        <v>0</v>
      </c>
      <c r="AL19" s="127">
        <f ca="1">IF(IFERROR(MATCH(_xlfn.CONCAT($B19,",",AL$4),'SpcFunc and VentSpcFunc combos'!$Q$8:$Q$335,0),0)&gt;0,1,0)</f>
        <v>0</v>
      </c>
      <c r="AM19" s="127">
        <f ca="1">IF(IFERROR(MATCH(_xlfn.CONCAT($B19,",",AM$4),'SpcFunc and VentSpcFunc combos'!$Q$8:$Q$335,0),0)&gt;0,1,0)</f>
        <v>0</v>
      </c>
      <c r="AN19" s="127">
        <f ca="1">IF(IFERROR(MATCH(_xlfn.CONCAT($B19,",",AN$4),'SpcFunc and VentSpcFunc combos'!$Q$8:$Q$335,0),0)&gt;0,1,0)</f>
        <v>0</v>
      </c>
      <c r="AO19" s="127">
        <f ca="1">IF(IFERROR(MATCH(_xlfn.CONCAT($B19,",",AO$4),'SpcFunc and VentSpcFunc combos'!$Q$8:$Q$335,0),0)&gt;0,1,0)</f>
        <v>0</v>
      </c>
      <c r="AP19" s="127">
        <f ca="1">IF(IFERROR(MATCH(_xlfn.CONCAT($B19,",",AP$4),'SpcFunc and VentSpcFunc combos'!$Q$8:$Q$335,0),0)&gt;0,1,0)</f>
        <v>0</v>
      </c>
      <c r="AQ19" s="127">
        <f ca="1">IF(IFERROR(MATCH(_xlfn.CONCAT($B19,",",AQ$4),'SpcFunc and VentSpcFunc combos'!$Q$8:$Q$335,0),0)&gt;0,1,0)</f>
        <v>0</v>
      </c>
      <c r="AR19" s="127">
        <f ca="1">IF(IFERROR(MATCH(_xlfn.CONCAT($B19,",",AR$4),'SpcFunc and VentSpcFunc combos'!$Q$8:$Q$335,0),0)&gt;0,1,0)</f>
        <v>0</v>
      </c>
      <c r="AS19" s="127">
        <f ca="1">IF(IFERROR(MATCH(_xlfn.CONCAT($B19,",",AS$4),'SpcFunc and VentSpcFunc combos'!$Q$8:$Q$335,0),0)&gt;0,1,0)</f>
        <v>0</v>
      </c>
      <c r="AT19" s="127">
        <f ca="1">IF(IFERROR(MATCH(_xlfn.CONCAT($B19,",",AT$4),'SpcFunc and VentSpcFunc combos'!$Q$8:$Q$335,0),0)&gt;0,1,0)</f>
        <v>0</v>
      </c>
      <c r="AU19" s="127">
        <f ca="1">IF(IFERROR(MATCH(_xlfn.CONCAT($B19,",",AU$4),'SpcFunc and VentSpcFunc combos'!$Q$8:$Q$335,0),0)&gt;0,1,0)</f>
        <v>0</v>
      </c>
      <c r="AV19" s="127">
        <f ca="1">IF(IFERROR(MATCH(_xlfn.CONCAT($B19,",",AV$4),'SpcFunc and VentSpcFunc combos'!$Q$8:$Q$335,0),0)&gt;0,1,0)</f>
        <v>0</v>
      </c>
      <c r="AW19" s="127">
        <f ca="1">IF(IFERROR(MATCH(_xlfn.CONCAT($B19,",",AW$4),'SpcFunc and VentSpcFunc combos'!$Q$8:$Q$335,0),0)&gt;0,1,0)</f>
        <v>0</v>
      </c>
      <c r="AX19" s="127">
        <f ca="1">IF(IFERROR(MATCH(_xlfn.CONCAT($B19,",",AX$4),'SpcFunc and VentSpcFunc combos'!$Q$8:$Q$335,0),0)&gt;0,1,0)</f>
        <v>0</v>
      </c>
      <c r="AY19" s="127">
        <f ca="1">IF(IFERROR(MATCH(_xlfn.CONCAT($B19,",",AY$4),'SpcFunc and VentSpcFunc combos'!$Q$8:$Q$335,0),0)&gt;0,1,0)</f>
        <v>0</v>
      </c>
      <c r="AZ19" s="127">
        <f ca="1">IF(IFERROR(MATCH(_xlfn.CONCAT($B19,",",AZ$4),'SpcFunc and VentSpcFunc combos'!$Q$8:$Q$335,0),0)&gt;0,1,0)</f>
        <v>0</v>
      </c>
      <c r="BA19" s="127">
        <f ca="1">IF(IFERROR(MATCH(_xlfn.CONCAT($B19,",",BA$4),'SpcFunc and VentSpcFunc combos'!$Q$8:$Q$335,0),0)&gt;0,1,0)</f>
        <v>0</v>
      </c>
      <c r="BB19" s="127">
        <f ca="1">IF(IFERROR(MATCH(_xlfn.CONCAT($B19,",",BB$4),'SpcFunc and VentSpcFunc combos'!$Q$8:$Q$335,0),0)&gt;0,1,0)</f>
        <v>0</v>
      </c>
      <c r="BC19" s="127">
        <f ca="1">IF(IFERROR(MATCH(_xlfn.CONCAT($B19,",",BC$4),'SpcFunc and VentSpcFunc combos'!$Q$8:$Q$335,0),0)&gt;0,1,0)</f>
        <v>0</v>
      </c>
      <c r="BD19" s="127">
        <f ca="1">IF(IFERROR(MATCH(_xlfn.CONCAT($B19,",",BD$4),'SpcFunc and VentSpcFunc combos'!$Q$8:$Q$335,0),0)&gt;0,1,0)</f>
        <v>0</v>
      </c>
      <c r="BE19" s="127">
        <f ca="1">IF(IFERROR(MATCH(_xlfn.CONCAT($B19,",",BE$4),'SpcFunc and VentSpcFunc combos'!$Q$8:$Q$335,0),0)&gt;0,1,0)</f>
        <v>0</v>
      </c>
      <c r="BF19" s="127">
        <f ca="1">IF(IFERROR(MATCH(_xlfn.CONCAT($B19,",",BF$4),'SpcFunc and VentSpcFunc combos'!$Q$8:$Q$335,0),0)&gt;0,1,0)</f>
        <v>0</v>
      </c>
      <c r="BG19" s="127">
        <f ca="1">IF(IFERROR(MATCH(_xlfn.CONCAT($B19,",",BG$4),'SpcFunc and VentSpcFunc combos'!$Q$8:$Q$335,0),0)&gt;0,1,0)</f>
        <v>0</v>
      </c>
      <c r="BH19" s="127">
        <f ca="1">IF(IFERROR(MATCH(_xlfn.CONCAT($B19,",",BH$4),'SpcFunc and VentSpcFunc combos'!$Q$8:$Q$335,0),0)&gt;0,1,0)</f>
        <v>0</v>
      </c>
      <c r="BI19" s="127">
        <f ca="1">IF(IFERROR(MATCH(_xlfn.CONCAT($B19,",",BI$4),'SpcFunc and VentSpcFunc combos'!$Q$8:$Q$335,0),0)&gt;0,1,0)</f>
        <v>0</v>
      </c>
      <c r="BJ19" s="127">
        <f ca="1">IF(IFERROR(MATCH(_xlfn.CONCAT($B19,",",BJ$4),'SpcFunc and VentSpcFunc combos'!$Q$8:$Q$335,0),0)&gt;0,1,0)</f>
        <v>0</v>
      </c>
      <c r="BK19" s="127">
        <f ca="1">IF(IFERROR(MATCH(_xlfn.CONCAT($B19,",",BK$4),'SpcFunc and VentSpcFunc combos'!$Q$8:$Q$335,0),0)&gt;0,1,0)</f>
        <v>0</v>
      </c>
      <c r="BL19" s="127">
        <f ca="1">IF(IFERROR(MATCH(_xlfn.CONCAT($B19,",",BL$4),'SpcFunc and VentSpcFunc combos'!$Q$8:$Q$335,0),0)&gt;0,1,0)</f>
        <v>0</v>
      </c>
      <c r="BM19" s="127">
        <f ca="1">IF(IFERROR(MATCH(_xlfn.CONCAT($B19,",",BM$4),'SpcFunc and VentSpcFunc combos'!$Q$8:$Q$335,0),0)&gt;0,1,0)</f>
        <v>0</v>
      </c>
      <c r="BN19" s="127">
        <f ca="1">IF(IFERROR(MATCH(_xlfn.CONCAT($B19,",",BN$4),'SpcFunc and VentSpcFunc combos'!$Q$8:$Q$335,0),0)&gt;0,1,0)</f>
        <v>0</v>
      </c>
      <c r="BO19" s="127">
        <f ca="1">IF(IFERROR(MATCH(_xlfn.CONCAT($B19,",",BO$4),'SpcFunc and VentSpcFunc combos'!$Q$8:$Q$335,0),0)&gt;0,1,0)</f>
        <v>0</v>
      </c>
      <c r="BP19" s="127">
        <f ca="1">IF(IFERROR(MATCH(_xlfn.CONCAT($B19,",",BP$4),'SpcFunc and VentSpcFunc combos'!$Q$8:$Q$335,0),0)&gt;0,1,0)</f>
        <v>0</v>
      </c>
      <c r="BQ19" s="127">
        <f ca="1">IF(IFERROR(MATCH(_xlfn.CONCAT($B19,",",BQ$4),'SpcFunc and VentSpcFunc combos'!$Q$8:$Q$335,0),0)&gt;0,1,0)</f>
        <v>0</v>
      </c>
      <c r="BR19" s="127">
        <f ca="1">IF(IFERROR(MATCH(_xlfn.CONCAT($B19,",",BR$4),'SpcFunc and VentSpcFunc combos'!$Q$8:$Q$335,0),0)&gt;0,1,0)</f>
        <v>0</v>
      </c>
      <c r="BS19" s="127">
        <f ca="1">IF(IFERROR(MATCH(_xlfn.CONCAT($B19,",",BS$4),'SpcFunc and VentSpcFunc combos'!$Q$8:$Q$335,0),0)&gt;0,1,0)</f>
        <v>0</v>
      </c>
      <c r="BT19" s="127">
        <f ca="1">IF(IFERROR(MATCH(_xlfn.CONCAT($B19,",",BT$4),'SpcFunc and VentSpcFunc combos'!$Q$8:$Q$335,0),0)&gt;0,1,0)</f>
        <v>0</v>
      </c>
      <c r="BU19" s="127">
        <f ca="1">IF(IFERROR(MATCH(_xlfn.CONCAT($B19,",",BU$4),'SpcFunc and VentSpcFunc combos'!$Q$8:$Q$335,0),0)&gt;0,1,0)</f>
        <v>0</v>
      </c>
      <c r="BV19" s="127">
        <f ca="1">IF(IFERROR(MATCH(_xlfn.CONCAT($B19,",",BV$4),'SpcFunc and VentSpcFunc combos'!$Q$8:$Q$335,0),0)&gt;0,1,0)</f>
        <v>0</v>
      </c>
      <c r="BW19" s="127">
        <f ca="1">IF(IFERROR(MATCH(_xlfn.CONCAT($B19,",",BW$4),'SpcFunc and VentSpcFunc combos'!$Q$8:$Q$335,0),0)&gt;0,1,0)</f>
        <v>0</v>
      </c>
      <c r="BX19" s="127">
        <f ca="1">IF(IFERROR(MATCH(_xlfn.CONCAT($B19,",",BX$4),'SpcFunc and VentSpcFunc combos'!$Q$8:$Q$335,0),0)&gt;0,1,0)</f>
        <v>0</v>
      </c>
      <c r="BY19" s="127">
        <f ca="1">IF(IFERROR(MATCH(_xlfn.CONCAT($B19,",",BY$4),'SpcFunc and VentSpcFunc combos'!$Q$8:$Q$335,0),0)&gt;0,1,0)</f>
        <v>0</v>
      </c>
      <c r="BZ19" s="127">
        <f ca="1">IF(IFERROR(MATCH(_xlfn.CONCAT($B19,",",BZ$4),'SpcFunc and VentSpcFunc combos'!$Q$8:$Q$335,0),0)&gt;0,1,0)</f>
        <v>0</v>
      </c>
      <c r="CA19" s="127">
        <f ca="1">IF(IFERROR(MATCH(_xlfn.CONCAT($B19,",",CA$4),'SpcFunc and VentSpcFunc combos'!$Q$8:$Q$335,0),0)&gt;0,1,0)</f>
        <v>0</v>
      </c>
      <c r="CB19" s="127">
        <f ca="1">IF(IFERROR(MATCH(_xlfn.CONCAT($B19,",",CB$4),'SpcFunc and VentSpcFunc combos'!$Q$8:$Q$335,0),0)&gt;0,1,0)</f>
        <v>0</v>
      </c>
      <c r="CC19" s="127">
        <f ca="1">IF(IFERROR(MATCH(_xlfn.CONCAT($B19,",",CC$4),'SpcFunc and VentSpcFunc combos'!$Q$8:$Q$335,0),0)&gt;0,1,0)</f>
        <v>0</v>
      </c>
      <c r="CD19" s="127">
        <f ca="1">IF(IFERROR(MATCH(_xlfn.CONCAT($B19,",",CD$4),'SpcFunc and VentSpcFunc combos'!$Q$8:$Q$335,0),0)&gt;0,1,0)</f>
        <v>0</v>
      </c>
      <c r="CE19" s="127">
        <f ca="1">IF(IFERROR(MATCH(_xlfn.CONCAT($B19,",",CE$4),'SpcFunc and VentSpcFunc combos'!$Q$8:$Q$335,0),0)&gt;0,1,0)</f>
        <v>0</v>
      </c>
      <c r="CF19" s="127">
        <f ca="1">IF(IFERROR(MATCH(_xlfn.CONCAT($B19,",",CF$4),'SpcFunc and VentSpcFunc combos'!$Q$8:$Q$335,0),0)&gt;0,1,0)</f>
        <v>0</v>
      </c>
      <c r="CG19" s="127">
        <f ca="1">IF(IFERROR(MATCH(_xlfn.CONCAT($B19,",",CG$4),'SpcFunc and VentSpcFunc combos'!$Q$8:$Q$335,0),0)&gt;0,1,0)</f>
        <v>0</v>
      </c>
      <c r="CH19" s="127">
        <f ca="1">IF(IFERROR(MATCH(_xlfn.CONCAT($B19,",",CH$4),'SpcFunc and VentSpcFunc combos'!$Q$8:$Q$335,0),0)&gt;0,1,0)</f>
        <v>0</v>
      </c>
      <c r="CI19" s="127">
        <f ca="1">IF(IFERROR(MATCH(_xlfn.CONCAT($B19,",",CI$4),'SpcFunc and VentSpcFunc combos'!$Q$8:$Q$335,0),0)&gt;0,1,0)</f>
        <v>0</v>
      </c>
      <c r="CJ19" s="127">
        <f ca="1">IF(IFERROR(MATCH(_xlfn.CONCAT($B19,",",CJ$4),'SpcFunc and VentSpcFunc combos'!$Q$8:$Q$335,0),0)&gt;0,1,0)</f>
        <v>0</v>
      </c>
      <c r="CK19" s="127">
        <f ca="1">IF(IFERROR(MATCH(_xlfn.CONCAT($B19,",",CK$4),'SpcFunc and VentSpcFunc combos'!$Q$8:$Q$335,0),0)&gt;0,1,0)</f>
        <v>0</v>
      </c>
      <c r="CL19" s="127">
        <f ca="1">IF(IFERROR(MATCH(_xlfn.CONCAT($B19,",",CL$4),'SpcFunc and VentSpcFunc combos'!$Q$8:$Q$335,0),0)&gt;0,1,0)</f>
        <v>0</v>
      </c>
      <c r="CM19" s="127">
        <f ca="1">IF(IFERROR(MATCH(_xlfn.CONCAT($B19,",",CM$4),'SpcFunc and VentSpcFunc combos'!$Q$8:$Q$335,0),0)&gt;0,1,0)</f>
        <v>0</v>
      </c>
      <c r="CN19" s="127">
        <f ca="1">IF(IFERROR(MATCH(_xlfn.CONCAT($B19,",",CN$4),'SpcFunc and VentSpcFunc combos'!$Q$8:$Q$335,0),0)&gt;0,1,0)</f>
        <v>0</v>
      </c>
      <c r="CO19" s="127">
        <f ca="1">IF(IFERROR(MATCH(_xlfn.CONCAT($B19,",",CO$4),'SpcFunc and VentSpcFunc combos'!$Q$8:$Q$335,0),0)&gt;0,1,0)</f>
        <v>0</v>
      </c>
      <c r="CP19" s="127">
        <f ca="1">IF(IFERROR(MATCH(_xlfn.CONCAT($B19,",",CP$4),'SpcFunc and VentSpcFunc combos'!$Q$8:$Q$335,0),0)&gt;0,1,0)</f>
        <v>0</v>
      </c>
      <c r="CQ19" s="127">
        <f ca="1">IF(IFERROR(MATCH(_xlfn.CONCAT($B19,",",CQ$4),'SpcFunc and VentSpcFunc combos'!$Q$8:$Q$335,0),0)&gt;0,1,0)</f>
        <v>0</v>
      </c>
      <c r="CR19" s="127">
        <f ca="1">IF(IFERROR(MATCH(_xlfn.CONCAT($B19,",",CR$4),'SpcFunc and VentSpcFunc combos'!$Q$8:$Q$335,0),0)&gt;0,1,0)</f>
        <v>0</v>
      </c>
      <c r="CS19" s="127">
        <f ca="1">IF(IFERROR(MATCH(_xlfn.CONCAT($B19,",",CS$4),'SpcFunc and VentSpcFunc combos'!$Q$8:$Q$335,0),0)&gt;0,1,0)</f>
        <v>0</v>
      </c>
      <c r="CT19" s="127">
        <f ca="1">IF(IFERROR(MATCH(_xlfn.CONCAT($B19,",",CT$4),'SpcFunc and VentSpcFunc combos'!$Q$8:$Q$335,0),0)&gt;0,1,0)</f>
        <v>0</v>
      </c>
      <c r="CU19" s="106" t="s">
        <v>960</v>
      </c>
      <c r="CV19">
        <f t="shared" ca="1" si="5"/>
        <v>0</v>
      </c>
    </row>
    <row r="20" spans="2:100" x14ac:dyDescent="0.2">
      <c r="B20" t="str">
        <f>'For CSV - 2019 SpcFuncData'!B20</f>
        <v>Dining Area (Cafetaria/Fast Food)</v>
      </c>
      <c r="C20" s="127">
        <f ca="1">IF(IFERROR(MATCH(_xlfn.CONCAT($B20,",",C$4),'SpcFunc and VentSpcFunc combos'!$Q$8:$Q$335,0),0)&gt;0,1,0)</f>
        <v>0</v>
      </c>
      <c r="D20" s="127">
        <f ca="1">IF(IFERROR(MATCH(_xlfn.CONCAT($B20,",",D$4),'SpcFunc and VentSpcFunc combos'!$Q$8:$Q$335,0),0)&gt;0,1,0)</f>
        <v>0</v>
      </c>
      <c r="E20" s="127">
        <f ca="1">IF(IFERROR(MATCH(_xlfn.CONCAT($B20,",",E$4),'SpcFunc and VentSpcFunc combos'!$Q$8:$Q$335,0),0)&gt;0,1,0)</f>
        <v>0</v>
      </c>
      <c r="F20" s="127">
        <f ca="1">IF(IFERROR(MATCH(_xlfn.CONCAT($B20,",",F$4),'SpcFunc and VentSpcFunc combos'!$Q$8:$Q$335,0),0)&gt;0,1,0)</f>
        <v>0</v>
      </c>
      <c r="G20" s="127">
        <f ca="1">IF(IFERROR(MATCH(_xlfn.CONCAT($B20,",",G$4),'SpcFunc and VentSpcFunc combos'!$Q$8:$Q$335,0),0)&gt;0,1,0)</f>
        <v>0</v>
      </c>
      <c r="H20" s="127">
        <f ca="1">IF(IFERROR(MATCH(_xlfn.CONCAT($B20,",",H$4),'SpcFunc and VentSpcFunc combos'!$Q$8:$Q$335,0),0)&gt;0,1,0)</f>
        <v>0</v>
      </c>
      <c r="I20" s="127">
        <f ca="1">IF(IFERROR(MATCH(_xlfn.CONCAT($B20,",",I$4),'SpcFunc and VentSpcFunc combos'!$Q$8:$Q$335,0),0)&gt;0,1,0)</f>
        <v>0</v>
      </c>
      <c r="J20" s="127">
        <f ca="1">IF(IFERROR(MATCH(_xlfn.CONCAT($B20,",",J$4),'SpcFunc and VentSpcFunc combos'!$Q$8:$Q$335,0),0)&gt;0,1,0)</f>
        <v>0</v>
      </c>
      <c r="K20" s="127">
        <f ca="1">IF(IFERROR(MATCH(_xlfn.CONCAT($B20,",",K$4),'SpcFunc and VentSpcFunc combos'!$Q$8:$Q$335,0),0)&gt;0,1,0)</f>
        <v>0</v>
      </c>
      <c r="L20" s="127">
        <f ca="1">IF(IFERROR(MATCH(_xlfn.CONCAT($B20,",",L$4),'SpcFunc and VentSpcFunc combos'!$Q$8:$Q$335,0),0)&gt;0,1,0)</f>
        <v>0</v>
      </c>
      <c r="M20" s="127">
        <f ca="1">IF(IFERROR(MATCH(_xlfn.CONCAT($B20,",",M$4),'SpcFunc and VentSpcFunc combos'!$Q$8:$Q$335,0),0)&gt;0,1,0)</f>
        <v>0</v>
      </c>
      <c r="N20" s="127">
        <f ca="1">IF(IFERROR(MATCH(_xlfn.CONCAT($B20,",",N$4),'SpcFunc and VentSpcFunc combos'!$Q$8:$Q$335,0),0)&gt;0,1,0)</f>
        <v>0</v>
      </c>
      <c r="O20" s="127">
        <f ca="1">IF(IFERROR(MATCH(_xlfn.CONCAT($B20,",",O$4),'SpcFunc and VentSpcFunc combos'!$Q$8:$Q$335,0),0)&gt;0,1,0)</f>
        <v>0</v>
      </c>
      <c r="P20" s="127">
        <f ca="1">IF(IFERROR(MATCH(_xlfn.CONCAT($B20,",",P$4),'SpcFunc and VentSpcFunc combos'!$Q$8:$Q$335,0),0)&gt;0,1,0)</f>
        <v>0</v>
      </c>
      <c r="Q20" s="127">
        <f ca="1">IF(IFERROR(MATCH(_xlfn.CONCAT($B20,",",Q$4),'SpcFunc and VentSpcFunc combos'!$Q$8:$Q$335,0),0)&gt;0,1,0)</f>
        <v>0</v>
      </c>
      <c r="R20" s="127">
        <f ca="1">IF(IFERROR(MATCH(_xlfn.CONCAT($B20,",",R$4),'SpcFunc and VentSpcFunc combos'!$Q$8:$Q$335,0),0)&gt;0,1,0)</f>
        <v>0</v>
      </c>
      <c r="S20" s="127">
        <f ca="1">IF(IFERROR(MATCH(_xlfn.CONCAT($B20,",",S$4),'SpcFunc and VentSpcFunc combos'!$Q$8:$Q$335,0),0)&gt;0,1,0)</f>
        <v>0</v>
      </c>
      <c r="T20" s="127">
        <f ca="1">IF(IFERROR(MATCH(_xlfn.CONCAT($B20,",",T$4),'SpcFunc and VentSpcFunc combos'!$Q$8:$Q$335,0),0)&gt;0,1,0)</f>
        <v>0</v>
      </c>
      <c r="U20" s="127">
        <f ca="1">IF(IFERROR(MATCH(_xlfn.CONCAT($B20,",",U$4),'SpcFunc and VentSpcFunc combos'!$Q$8:$Q$335,0),0)&gt;0,1,0)</f>
        <v>0</v>
      </c>
      <c r="V20" s="127">
        <f ca="1">IF(IFERROR(MATCH(_xlfn.CONCAT($B20,",",V$4),'SpcFunc and VentSpcFunc combos'!$Q$8:$Q$335,0),0)&gt;0,1,0)</f>
        <v>0</v>
      </c>
      <c r="W20" s="127">
        <f ca="1">IF(IFERROR(MATCH(_xlfn.CONCAT($B20,",",W$4),'SpcFunc and VentSpcFunc combos'!$Q$8:$Q$335,0),0)&gt;0,1,0)</f>
        <v>0</v>
      </c>
      <c r="X20" s="127">
        <f ca="1">IF(IFERROR(MATCH(_xlfn.CONCAT($B20,",",X$4),'SpcFunc and VentSpcFunc combos'!$Q$8:$Q$335,0),0)&gt;0,1,0)</f>
        <v>0</v>
      </c>
      <c r="Y20" s="127">
        <f ca="1">IF(IFERROR(MATCH(_xlfn.CONCAT($B20,",",Y$4),'SpcFunc and VentSpcFunc combos'!$Q$8:$Q$335,0),0)&gt;0,1,0)</f>
        <v>0</v>
      </c>
      <c r="Z20" s="127">
        <f ca="1">IF(IFERROR(MATCH(_xlfn.CONCAT($B20,",",Z$4),'SpcFunc and VentSpcFunc combos'!$Q$8:$Q$335,0),0)&gt;0,1,0)</f>
        <v>0</v>
      </c>
      <c r="AA20" s="127">
        <f ca="1">IF(IFERROR(MATCH(_xlfn.CONCAT($B20,",",AA$4),'SpcFunc and VentSpcFunc combos'!$Q$8:$Q$335,0),0)&gt;0,1,0)</f>
        <v>0</v>
      </c>
      <c r="AB20" s="127">
        <f ca="1">IF(IFERROR(MATCH(_xlfn.CONCAT($B20,",",AB$4),'SpcFunc and VentSpcFunc combos'!$Q$8:$Q$335,0),0)&gt;0,1,0)</f>
        <v>0</v>
      </c>
      <c r="AC20" s="127">
        <f ca="1">IF(IFERROR(MATCH(_xlfn.CONCAT($B20,",",AC$4),'SpcFunc and VentSpcFunc combos'!$Q$8:$Q$335,0),0)&gt;0,1,0)</f>
        <v>0</v>
      </c>
      <c r="AD20" s="127">
        <f ca="1">IF(IFERROR(MATCH(_xlfn.CONCAT($B20,",",AD$4),'SpcFunc and VentSpcFunc combos'!$Q$8:$Q$335,0),0)&gt;0,1,0)</f>
        <v>0</v>
      </c>
      <c r="AE20" s="127">
        <f ca="1">IF(IFERROR(MATCH(_xlfn.CONCAT($B20,",",AE$4),'SpcFunc and VentSpcFunc combos'!$Q$8:$Q$335,0),0)&gt;0,1,0)</f>
        <v>0</v>
      </c>
      <c r="AF20" s="127">
        <f ca="1">IF(IFERROR(MATCH(_xlfn.CONCAT($B20,",",AF$4),'SpcFunc and VentSpcFunc combos'!$Q$8:$Q$335,0),0)&gt;0,1,0)</f>
        <v>0</v>
      </c>
      <c r="AG20" s="127">
        <f ca="1">IF(IFERROR(MATCH(_xlfn.CONCAT($B20,",",AG$4),'SpcFunc and VentSpcFunc combos'!$Q$8:$Q$335,0),0)&gt;0,1,0)</f>
        <v>0</v>
      </c>
      <c r="AH20" s="127">
        <f ca="1">IF(IFERROR(MATCH(_xlfn.CONCAT($B20,",",AH$4),'SpcFunc and VentSpcFunc combos'!$Q$8:$Q$335,0),0)&gt;0,1,0)</f>
        <v>0</v>
      </c>
      <c r="AI20" s="127">
        <f ca="1">IF(IFERROR(MATCH(_xlfn.CONCAT($B20,",",AI$4),'SpcFunc and VentSpcFunc combos'!$Q$8:$Q$335,0),0)&gt;0,1,0)</f>
        <v>0</v>
      </c>
      <c r="AJ20" s="127">
        <f ca="1">IF(IFERROR(MATCH(_xlfn.CONCAT($B20,",",AJ$4),'SpcFunc and VentSpcFunc combos'!$Q$8:$Q$335,0),0)&gt;0,1,0)</f>
        <v>0</v>
      </c>
      <c r="AK20" s="127">
        <f ca="1">IF(IFERROR(MATCH(_xlfn.CONCAT($B20,",",AK$4),'SpcFunc and VentSpcFunc combos'!$Q$8:$Q$335,0),0)&gt;0,1,0)</f>
        <v>0</v>
      </c>
      <c r="AL20" s="127">
        <f ca="1">IF(IFERROR(MATCH(_xlfn.CONCAT($B20,",",AL$4),'SpcFunc and VentSpcFunc combos'!$Q$8:$Q$335,0),0)&gt;0,1,0)</f>
        <v>0</v>
      </c>
      <c r="AM20" s="127">
        <f ca="1">IF(IFERROR(MATCH(_xlfn.CONCAT($B20,",",AM$4),'SpcFunc and VentSpcFunc combos'!$Q$8:$Q$335,0),0)&gt;0,1,0)</f>
        <v>0</v>
      </c>
      <c r="AN20" s="127">
        <f ca="1">IF(IFERROR(MATCH(_xlfn.CONCAT($B20,",",AN$4),'SpcFunc and VentSpcFunc combos'!$Q$8:$Q$335,0),0)&gt;0,1,0)</f>
        <v>0</v>
      </c>
      <c r="AO20" s="127">
        <f ca="1">IF(IFERROR(MATCH(_xlfn.CONCAT($B20,",",AO$4),'SpcFunc and VentSpcFunc combos'!$Q$8:$Q$335,0),0)&gt;0,1,0)</f>
        <v>0</v>
      </c>
      <c r="AP20" s="127">
        <f ca="1">IF(IFERROR(MATCH(_xlfn.CONCAT($B20,",",AP$4),'SpcFunc and VentSpcFunc combos'!$Q$8:$Q$335,0),0)&gt;0,1,0)</f>
        <v>0</v>
      </c>
      <c r="AQ20" s="127">
        <f ca="1">IF(IFERROR(MATCH(_xlfn.CONCAT($B20,",",AQ$4),'SpcFunc and VentSpcFunc combos'!$Q$8:$Q$335,0),0)&gt;0,1,0)</f>
        <v>0</v>
      </c>
      <c r="AR20" s="127">
        <f ca="1">IF(IFERROR(MATCH(_xlfn.CONCAT($B20,",",AR$4),'SpcFunc and VentSpcFunc combos'!$Q$8:$Q$335,0),0)&gt;0,1,0)</f>
        <v>0</v>
      </c>
      <c r="AS20" s="127">
        <f ca="1">IF(IFERROR(MATCH(_xlfn.CONCAT($B20,",",AS$4),'SpcFunc and VentSpcFunc combos'!$Q$8:$Q$335,0),0)&gt;0,1,0)</f>
        <v>0</v>
      </c>
      <c r="AT20" s="127">
        <f ca="1">IF(IFERROR(MATCH(_xlfn.CONCAT($B20,",",AT$4),'SpcFunc and VentSpcFunc combos'!$Q$8:$Q$335,0),0)&gt;0,1,0)</f>
        <v>0</v>
      </c>
      <c r="AU20" s="127">
        <f ca="1">IF(IFERROR(MATCH(_xlfn.CONCAT($B20,",",AU$4),'SpcFunc and VentSpcFunc combos'!$Q$8:$Q$335,0),0)&gt;0,1,0)</f>
        <v>0</v>
      </c>
      <c r="AV20" s="127">
        <f ca="1">IF(IFERROR(MATCH(_xlfn.CONCAT($B20,",",AV$4),'SpcFunc and VentSpcFunc combos'!$Q$8:$Q$335,0),0)&gt;0,1,0)</f>
        <v>0</v>
      </c>
      <c r="AW20" s="127">
        <f ca="1">IF(IFERROR(MATCH(_xlfn.CONCAT($B20,",",AW$4),'SpcFunc and VentSpcFunc combos'!$Q$8:$Q$335,0),0)&gt;0,1,0)</f>
        <v>0</v>
      </c>
      <c r="AX20" s="127">
        <f ca="1">IF(IFERROR(MATCH(_xlfn.CONCAT($B20,",",AX$4),'SpcFunc and VentSpcFunc combos'!$Q$8:$Q$335,0),0)&gt;0,1,0)</f>
        <v>0</v>
      </c>
      <c r="AY20" s="127">
        <f ca="1">IF(IFERROR(MATCH(_xlfn.CONCAT($B20,",",AY$4),'SpcFunc and VentSpcFunc combos'!$Q$8:$Q$335,0),0)&gt;0,1,0)</f>
        <v>0</v>
      </c>
      <c r="AZ20" s="127">
        <f ca="1">IF(IFERROR(MATCH(_xlfn.CONCAT($B20,",",AZ$4),'SpcFunc and VentSpcFunc combos'!$Q$8:$Q$335,0),0)&gt;0,1,0)</f>
        <v>0</v>
      </c>
      <c r="BA20" s="127">
        <f ca="1">IF(IFERROR(MATCH(_xlfn.CONCAT($B20,",",BA$4),'SpcFunc and VentSpcFunc combos'!$Q$8:$Q$335,0),0)&gt;0,1,0)</f>
        <v>0</v>
      </c>
      <c r="BB20" s="127">
        <f ca="1">IF(IFERROR(MATCH(_xlfn.CONCAT($B20,",",BB$4),'SpcFunc and VentSpcFunc combos'!$Q$8:$Q$335,0),0)&gt;0,1,0)</f>
        <v>0</v>
      </c>
      <c r="BC20" s="127">
        <f ca="1">IF(IFERROR(MATCH(_xlfn.CONCAT($B20,",",BC$4),'SpcFunc and VentSpcFunc combos'!$Q$8:$Q$335,0),0)&gt;0,1,0)</f>
        <v>0</v>
      </c>
      <c r="BD20" s="127">
        <f ca="1">IF(IFERROR(MATCH(_xlfn.CONCAT($B20,",",BD$4),'SpcFunc and VentSpcFunc combos'!$Q$8:$Q$335,0),0)&gt;0,1,0)</f>
        <v>0</v>
      </c>
      <c r="BE20" s="127">
        <f ca="1">IF(IFERROR(MATCH(_xlfn.CONCAT($B20,",",BE$4),'SpcFunc and VentSpcFunc combos'!$Q$8:$Q$335,0),0)&gt;0,1,0)</f>
        <v>0</v>
      </c>
      <c r="BF20" s="127">
        <f ca="1">IF(IFERROR(MATCH(_xlfn.CONCAT($B20,",",BF$4),'SpcFunc and VentSpcFunc combos'!$Q$8:$Q$335,0),0)&gt;0,1,0)</f>
        <v>0</v>
      </c>
      <c r="BG20" s="127">
        <f ca="1">IF(IFERROR(MATCH(_xlfn.CONCAT($B20,",",BG$4),'SpcFunc and VentSpcFunc combos'!$Q$8:$Q$335,0),0)&gt;0,1,0)</f>
        <v>0</v>
      </c>
      <c r="BH20" s="127">
        <f ca="1">IF(IFERROR(MATCH(_xlfn.CONCAT($B20,",",BH$4),'SpcFunc and VentSpcFunc combos'!$Q$8:$Q$335,0),0)&gt;0,1,0)</f>
        <v>0</v>
      </c>
      <c r="BI20" s="127">
        <f ca="1">IF(IFERROR(MATCH(_xlfn.CONCAT($B20,",",BI$4),'SpcFunc and VentSpcFunc combos'!$Q$8:$Q$335,0),0)&gt;0,1,0)</f>
        <v>0</v>
      </c>
      <c r="BJ20" s="127">
        <f ca="1">IF(IFERROR(MATCH(_xlfn.CONCAT($B20,",",BJ$4),'SpcFunc and VentSpcFunc combos'!$Q$8:$Q$335,0),0)&gt;0,1,0)</f>
        <v>0</v>
      </c>
      <c r="BK20" s="127">
        <f ca="1">IF(IFERROR(MATCH(_xlfn.CONCAT($B20,",",BK$4),'SpcFunc and VentSpcFunc combos'!$Q$8:$Q$335,0),0)&gt;0,1,0)</f>
        <v>0</v>
      </c>
      <c r="BL20" s="127">
        <f ca="1">IF(IFERROR(MATCH(_xlfn.CONCAT($B20,",",BL$4),'SpcFunc and VentSpcFunc combos'!$Q$8:$Q$335,0),0)&gt;0,1,0)</f>
        <v>0</v>
      </c>
      <c r="BM20" s="127">
        <f ca="1">IF(IFERROR(MATCH(_xlfn.CONCAT($B20,",",BM$4),'SpcFunc and VentSpcFunc combos'!$Q$8:$Q$335,0),0)&gt;0,1,0)</f>
        <v>0</v>
      </c>
      <c r="BN20" s="127">
        <f ca="1">IF(IFERROR(MATCH(_xlfn.CONCAT($B20,",",BN$4),'SpcFunc and VentSpcFunc combos'!$Q$8:$Q$335,0),0)&gt;0,1,0)</f>
        <v>0</v>
      </c>
      <c r="BO20" s="127">
        <f ca="1">IF(IFERROR(MATCH(_xlfn.CONCAT($B20,",",BO$4),'SpcFunc and VentSpcFunc combos'!$Q$8:$Q$335,0),0)&gt;0,1,0)</f>
        <v>0</v>
      </c>
      <c r="BP20" s="127">
        <f ca="1">IF(IFERROR(MATCH(_xlfn.CONCAT($B20,",",BP$4),'SpcFunc and VentSpcFunc combos'!$Q$8:$Q$335,0),0)&gt;0,1,0)</f>
        <v>0</v>
      </c>
      <c r="BQ20" s="127">
        <f ca="1">IF(IFERROR(MATCH(_xlfn.CONCAT($B20,",",BQ$4),'SpcFunc and VentSpcFunc combos'!$Q$8:$Q$335,0),0)&gt;0,1,0)</f>
        <v>0</v>
      </c>
      <c r="BR20" s="127">
        <f ca="1">IF(IFERROR(MATCH(_xlfn.CONCAT($B20,",",BR$4),'SpcFunc and VentSpcFunc combos'!$Q$8:$Q$335,0),0)&gt;0,1,0)</f>
        <v>0</v>
      </c>
      <c r="BS20" s="127">
        <f ca="1">IF(IFERROR(MATCH(_xlfn.CONCAT($B20,",",BS$4),'SpcFunc and VentSpcFunc combos'!$Q$8:$Q$335,0),0)&gt;0,1,0)</f>
        <v>0</v>
      </c>
      <c r="BT20" s="127">
        <f ca="1">IF(IFERROR(MATCH(_xlfn.CONCAT($B20,",",BT$4),'SpcFunc and VentSpcFunc combos'!$Q$8:$Q$335,0),0)&gt;0,1,0)</f>
        <v>0</v>
      </c>
      <c r="BU20" s="127">
        <f ca="1">IF(IFERROR(MATCH(_xlfn.CONCAT($B20,",",BU$4),'SpcFunc and VentSpcFunc combos'!$Q$8:$Q$335,0),0)&gt;0,1,0)</f>
        <v>0</v>
      </c>
      <c r="BV20" s="127">
        <f ca="1">IF(IFERROR(MATCH(_xlfn.CONCAT($B20,",",BV$4),'SpcFunc and VentSpcFunc combos'!$Q$8:$Q$335,0),0)&gt;0,1,0)</f>
        <v>0</v>
      </c>
      <c r="BW20" s="127">
        <f ca="1">IF(IFERROR(MATCH(_xlfn.CONCAT($B20,",",BW$4),'SpcFunc and VentSpcFunc combos'!$Q$8:$Q$335,0),0)&gt;0,1,0)</f>
        <v>0</v>
      </c>
      <c r="BX20" s="127">
        <f ca="1">IF(IFERROR(MATCH(_xlfn.CONCAT($B20,",",BX$4),'SpcFunc and VentSpcFunc combos'!$Q$8:$Q$335,0),0)&gt;0,1,0)</f>
        <v>0</v>
      </c>
      <c r="BY20" s="127">
        <f ca="1">IF(IFERROR(MATCH(_xlfn.CONCAT($B20,",",BY$4),'SpcFunc and VentSpcFunc combos'!$Q$8:$Q$335,0),0)&gt;0,1,0)</f>
        <v>0</v>
      </c>
      <c r="BZ20" s="127">
        <f ca="1">IF(IFERROR(MATCH(_xlfn.CONCAT($B20,",",BZ$4),'SpcFunc and VentSpcFunc combos'!$Q$8:$Q$335,0),0)&gt;0,1,0)</f>
        <v>0</v>
      </c>
      <c r="CA20" s="127">
        <f ca="1">IF(IFERROR(MATCH(_xlfn.CONCAT($B20,",",CA$4),'SpcFunc and VentSpcFunc combos'!$Q$8:$Q$335,0),0)&gt;0,1,0)</f>
        <v>0</v>
      </c>
      <c r="CB20" s="127">
        <f ca="1">IF(IFERROR(MATCH(_xlfn.CONCAT($B20,",",CB$4),'SpcFunc and VentSpcFunc combos'!$Q$8:$Q$335,0),0)&gt;0,1,0)</f>
        <v>0</v>
      </c>
      <c r="CC20" s="127">
        <f ca="1">IF(IFERROR(MATCH(_xlfn.CONCAT($B20,",",CC$4),'SpcFunc and VentSpcFunc combos'!$Q$8:$Q$335,0),0)&gt;0,1,0)</f>
        <v>0</v>
      </c>
      <c r="CD20" s="127">
        <f ca="1">IF(IFERROR(MATCH(_xlfn.CONCAT($B20,",",CD$4),'SpcFunc and VentSpcFunc combos'!$Q$8:$Q$335,0),0)&gt;0,1,0)</f>
        <v>0</v>
      </c>
      <c r="CE20" s="127">
        <f ca="1">IF(IFERROR(MATCH(_xlfn.CONCAT($B20,",",CE$4),'SpcFunc and VentSpcFunc combos'!$Q$8:$Q$335,0),0)&gt;0,1,0)</f>
        <v>0</v>
      </c>
      <c r="CF20" s="127">
        <f ca="1">IF(IFERROR(MATCH(_xlfn.CONCAT($B20,",",CF$4),'SpcFunc and VentSpcFunc combos'!$Q$8:$Q$335,0),0)&gt;0,1,0)</f>
        <v>0</v>
      </c>
      <c r="CG20" s="127">
        <f ca="1">IF(IFERROR(MATCH(_xlfn.CONCAT($B20,",",CG$4),'SpcFunc and VentSpcFunc combos'!$Q$8:$Q$335,0),0)&gt;0,1,0)</f>
        <v>0</v>
      </c>
      <c r="CH20" s="127">
        <f ca="1">IF(IFERROR(MATCH(_xlfn.CONCAT($B20,",",CH$4),'SpcFunc and VentSpcFunc combos'!$Q$8:$Q$335,0),0)&gt;0,1,0)</f>
        <v>0</v>
      </c>
      <c r="CI20" s="127">
        <f ca="1">IF(IFERROR(MATCH(_xlfn.CONCAT($B20,",",CI$4),'SpcFunc and VentSpcFunc combos'!$Q$8:$Q$335,0),0)&gt;0,1,0)</f>
        <v>0</v>
      </c>
      <c r="CJ20" s="127">
        <f ca="1">IF(IFERROR(MATCH(_xlfn.CONCAT($B20,",",CJ$4),'SpcFunc and VentSpcFunc combos'!$Q$8:$Q$335,0),0)&gt;0,1,0)</f>
        <v>0</v>
      </c>
      <c r="CK20" s="127">
        <f ca="1">IF(IFERROR(MATCH(_xlfn.CONCAT($B20,",",CK$4),'SpcFunc and VentSpcFunc combos'!$Q$8:$Q$335,0),0)&gt;0,1,0)</f>
        <v>0</v>
      </c>
      <c r="CL20" s="127">
        <f ca="1">IF(IFERROR(MATCH(_xlfn.CONCAT($B20,",",CL$4),'SpcFunc and VentSpcFunc combos'!$Q$8:$Q$335,0),0)&gt;0,1,0)</f>
        <v>0</v>
      </c>
      <c r="CM20" s="127">
        <f ca="1">IF(IFERROR(MATCH(_xlfn.CONCAT($B20,",",CM$4),'SpcFunc and VentSpcFunc combos'!$Q$8:$Q$335,0),0)&gt;0,1,0)</f>
        <v>0</v>
      </c>
      <c r="CN20" s="127">
        <f ca="1">IF(IFERROR(MATCH(_xlfn.CONCAT($B20,",",CN$4),'SpcFunc and VentSpcFunc combos'!$Q$8:$Q$335,0),0)&gt;0,1,0)</f>
        <v>0</v>
      </c>
      <c r="CO20" s="127">
        <f ca="1">IF(IFERROR(MATCH(_xlfn.CONCAT($B20,",",CO$4),'SpcFunc and VentSpcFunc combos'!$Q$8:$Q$335,0),0)&gt;0,1,0)</f>
        <v>0</v>
      </c>
      <c r="CP20" s="127">
        <f ca="1">IF(IFERROR(MATCH(_xlfn.CONCAT($B20,",",CP$4),'SpcFunc and VentSpcFunc combos'!$Q$8:$Q$335,0),0)&gt;0,1,0)</f>
        <v>0</v>
      </c>
      <c r="CQ20" s="127">
        <f ca="1">IF(IFERROR(MATCH(_xlfn.CONCAT($B20,",",CQ$4),'SpcFunc and VentSpcFunc combos'!$Q$8:$Q$335,0),0)&gt;0,1,0)</f>
        <v>0</v>
      </c>
      <c r="CR20" s="127">
        <f ca="1">IF(IFERROR(MATCH(_xlfn.CONCAT($B20,",",CR$4),'SpcFunc and VentSpcFunc combos'!$Q$8:$Q$335,0),0)&gt;0,1,0)</f>
        <v>0</v>
      </c>
      <c r="CS20" s="127">
        <f ca="1">IF(IFERROR(MATCH(_xlfn.CONCAT($B20,",",CS$4),'SpcFunc and VentSpcFunc combos'!$Q$8:$Q$335,0),0)&gt;0,1,0)</f>
        <v>0</v>
      </c>
      <c r="CT20" s="127">
        <f ca="1">IF(IFERROR(MATCH(_xlfn.CONCAT($B20,",",CT$4),'SpcFunc and VentSpcFunc combos'!$Q$8:$Q$335,0),0)&gt;0,1,0)</f>
        <v>0</v>
      </c>
      <c r="CU20" s="106" t="s">
        <v>960</v>
      </c>
      <c r="CV20">
        <f t="shared" ca="1" si="5"/>
        <v>0</v>
      </c>
    </row>
    <row r="21" spans="2:100" x14ac:dyDescent="0.2">
      <c r="B21" t="str">
        <f>'For CSV - 2019 SpcFuncData'!B21</f>
        <v>Dining Area (Family and Leisure)</v>
      </c>
      <c r="C21" s="127">
        <f ca="1">IF(IFERROR(MATCH(_xlfn.CONCAT($B21,",",C$4),'SpcFunc and VentSpcFunc combos'!$Q$8:$Q$335,0),0)&gt;0,1,0)</f>
        <v>0</v>
      </c>
      <c r="D21" s="127">
        <f ca="1">IF(IFERROR(MATCH(_xlfn.CONCAT($B21,",",D$4),'SpcFunc and VentSpcFunc combos'!$Q$8:$Q$335,0),0)&gt;0,1,0)</f>
        <v>0</v>
      </c>
      <c r="E21" s="127">
        <f ca="1">IF(IFERROR(MATCH(_xlfn.CONCAT($B21,",",E$4),'SpcFunc and VentSpcFunc combos'!$Q$8:$Q$335,0),0)&gt;0,1,0)</f>
        <v>0</v>
      </c>
      <c r="F21" s="127">
        <f ca="1">IF(IFERROR(MATCH(_xlfn.CONCAT($B21,",",F$4),'SpcFunc and VentSpcFunc combos'!$Q$8:$Q$335,0),0)&gt;0,1,0)</f>
        <v>0</v>
      </c>
      <c r="G21" s="127">
        <f ca="1">IF(IFERROR(MATCH(_xlfn.CONCAT($B21,",",G$4),'SpcFunc and VentSpcFunc combos'!$Q$8:$Q$335,0),0)&gt;0,1,0)</f>
        <v>0</v>
      </c>
      <c r="H21" s="127">
        <f ca="1">IF(IFERROR(MATCH(_xlfn.CONCAT($B21,",",H$4),'SpcFunc and VentSpcFunc combos'!$Q$8:$Q$335,0),0)&gt;0,1,0)</f>
        <v>0</v>
      </c>
      <c r="I21" s="127">
        <f ca="1">IF(IFERROR(MATCH(_xlfn.CONCAT($B21,",",I$4),'SpcFunc and VentSpcFunc combos'!$Q$8:$Q$335,0),0)&gt;0,1,0)</f>
        <v>0</v>
      </c>
      <c r="J21" s="127">
        <f ca="1">IF(IFERROR(MATCH(_xlfn.CONCAT($B21,",",J$4),'SpcFunc and VentSpcFunc combos'!$Q$8:$Q$335,0),0)&gt;0,1,0)</f>
        <v>0</v>
      </c>
      <c r="K21" s="127">
        <f ca="1">IF(IFERROR(MATCH(_xlfn.CONCAT($B21,",",K$4),'SpcFunc and VentSpcFunc combos'!$Q$8:$Q$335,0),0)&gt;0,1,0)</f>
        <v>0</v>
      </c>
      <c r="L21" s="127">
        <f ca="1">IF(IFERROR(MATCH(_xlfn.CONCAT($B21,",",L$4),'SpcFunc and VentSpcFunc combos'!$Q$8:$Q$335,0),0)&gt;0,1,0)</f>
        <v>0</v>
      </c>
      <c r="M21" s="127">
        <f ca="1">IF(IFERROR(MATCH(_xlfn.CONCAT($B21,",",M$4),'SpcFunc and VentSpcFunc combos'!$Q$8:$Q$335,0),0)&gt;0,1,0)</f>
        <v>0</v>
      </c>
      <c r="N21" s="127">
        <f ca="1">IF(IFERROR(MATCH(_xlfn.CONCAT($B21,",",N$4),'SpcFunc and VentSpcFunc combos'!$Q$8:$Q$335,0),0)&gt;0,1,0)</f>
        <v>0</v>
      </c>
      <c r="O21" s="127">
        <f ca="1">IF(IFERROR(MATCH(_xlfn.CONCAT($B21,",",O$4),'SpcFunc and VentSpcFunc combos'!$Q$8:$Q$335,0),0)&gt;0,1,0)</f>
        <v>0</v>
      </c>
      <c r="P21" s="127">
        <f ca="1">IF(IFERROR(MATCH(_xlfn.CONCAT($B21,",",P$4),'SpcFunc and VentSpcFunc combos'!$Q$8:$Q$335,0),0)&gt;0,1,0)</f>
        <v>0</v>
      </c>
      <c r="Q21" s="127">
        <f ca="1">IF(IFERROR(MATCH(_xlfn.CONCAT($B21,",",Q$4),'SpcFunc and VentSpcFunc combos'!$Q$8:$Q$335,0),0)&gt;0,1,0)</f>
        <v>0</v>
      </c>
      <c r="R21" s="127">
        <f ca="1">IF(IFERROR(MATCH(_xlfn.CONCAT($B21,",",R$4),'SpcFunc and VentSpcFunc combos'!$Q$8:$Q$335,0),0)&gt;0,1,0)</f>
        <v>0</v>
      </c>
      <c r="S21" s="127">
        <f ca="1">IF(IFERROR(MATCH(_xlfn.CONCAT($B21,",",S$4),'SpcFunc and VentSpcFunc combos'!$Q$8:$Q$335,0),0)&gt;0,1,0)</f>
        <v>0</v>
      </c>
      <c r="T21" s="127">
        <f ca="1">IF(IFERROR(MATCH(_xlfn.CONCAT($B21,",",T$4),'SpcFunc and VentSpcFunc combos'!$Q$8:$Q$335,0),0)&gt;0,1,0)</f>
        <v>0</v>
      </c>
      <c r="U21" s="127">
        <f ca="1">IF(IFERROR(MATCH(_xlfn.CONCAT($B21,",",U$4),'SpcFunc and VentSpcFunc combos'!$Q$8:$Q$335,0),0)&gt;0,1,0)</f>
        <v>0</v>
      </c>
      <c r="V21" s="127">
        <f ca="1">IF(IFERROR(MATCH(_xlfn.CONCAT($B21,",",V$4),'SpcFunc and VentSpcFunc combos'!$Q$8:$Q$335,0),0)&gt;0,1,0)</f>
        <v>0</v>
      </c>
      <c r="W21" s="127">
        <f ca="1">IF(IFERROR(MATCH(_xlfn.CONCAT($B21,",",W$4),'SpcFunc and VentSpcFunc combos'!$Q$8:$Q$335,0),0)&gt;0,1,0)</f>
        <v>0</v>
      </c>
      <c r="X21" s="127">
        <f ca="1">IF(IFERROR(MATCH(_xlfn.CONCAT($B21,",",X$4),'SpcFunc and VentSpcFunc combos'!$Q$8:$Q$335,0),0)&gt;0,1,0)</f>
        <v>0</v>
      </c>
      <c r="Y21" s="127">
        <f ca="1">IF(IFERROR(MATCH(_xlfn.CONCAT($B21,",",Y$4),'SpcFunc and VentSpcFunc combos'!$Q$8:$Q$335,0),0)&gt;0,1,0)</f>
        <v>0</v>
      </c>
      <c r="Z21" s="127">
        <f ca="1">IF(IFERROR(MATCH(_xlfn.CONCAT($B21,",",Z$4),'SpcFunc and VentSpcFunc combos'!$Q$8:$Q$335,0),0)&gt;0,1,0)</f>
        <v>0</v>
      </c>
      <c r="AA21" s="127">
        <f ca="1">IF(IFERROR(MATCH(_xlfn.CONCAT($B21,",",AA$4),'SpcFunc and VentSpcFunc combos'!$Q$8:$Q$335,0),0)&gt;0,1,0)</f>
        <v>0</v>
      </c>
      <c r="AB21" s="127">
        <f ca="1">IF(IFERROR(MATCH(_xlfn.CONCAT($B21,",",AB$4),'SpcFunc and VentSpcFunc combos'!$Q$8:$Q$335,0),0)&gt;0,1,0)</f>
        <v>0</v>
      </c>
      <c r="AC21" s="127">
        <f ca="1">IF(IFERROR(MATCH(_xlfn.CONCAT($B21,",",AC$4),'SpcFunc and VentSpcFunc combos'!$Q$8:$Q$335,0),0)&gt;0,1,0)</f>
        <v>0</v>
      </c>
      <c r="AD21" s="127">
        <f ca="1">IF(IFERROR(MATCH(_xlfn.CONCAT($B21,",",AD$4),'SpcFunc and VentSpcFunc combos'!$Q$8:$Q$335,0),0)&gt;0,1,0)</f>
        <v>0</v>
      </c>
      <c r="AE21" s="127">
        <f ca="1">IF(IFERROR(MATCH(_xlfn.CONCAT($B21,",",AE$4),'SpcFunc and VentSpcFunc combos'!$Q$8:$Q$335,0),0)&gt;0,1,0)</f>
        <v>0</v>
      </c>
      <c r="AF21" s="127">
        <f ca="1">IF(IFERROR(MATCH(_xlfn.CONCAT($B21,",",AF$4),'SpcFunc and VentSpcFunc combos'!$Q$8:$Q$335,0),0)&gt;0,1,0)</f>
        <v>0</v>
      </c>
      <c r="AG21" s="127">
        <f ca="1">IF(IFERROR(MATCH(_xlfn.CONCAT($B21,",",AG$4),'SpcFunc and VentSpcFunc combos'!$Q$8:$Q$335,0),0)&gt;0,1,0)</f>
        <v>0</v>
      </c>
      <c r="AH21" s="127">
        <f ca="1">IF(IFERROR(MATCH(_xlfn.CONCAT($B21,",",AH$4),'SpcFunc and VentSpcFunc combos'!$Q$8:$Q$335,0),0)&gt;0,1,0)</f>
        <v>0</v>
      </c>
      <c r="AI21" s="127">
        <f ca="1">IF(IFERROR(MATCH(_xlfn.CONCAT($B21,",",AI$4),'SpcFunc and VentSpcFunc combos'!$Q$8:$Q$335,0),0)&gt;0,1,0)</f>
        <v>0</v>
      </c>
      <c r="AJ21" s="127">
        <f ca="1">IF(IFERROR(MATCH(_xlfn.CONCAT($B21,",",AJ$4),'SpcFunc and VentSpcFunc combos'!$Q$8:$Q$335,0),0)&gt;0,1,0)</f>
        <v>0</v>
      </c>
      <c r="AK21" s="127">
        <f ca="1">IF(IFERROR(MATCH(_xlfn.CONCAT($B21,",",AK$4),'SpcFunc and VentSpcFunc combos'!$Q$8:$Q$335,0),0)&gt;0,1,0)</f>
        <v>0</v>
      </c>
      <c r="AL21" s="127">
        <f ca="1">IF(IFERROR(MATCH(_xlfn.CONCAT($B21,",",AL$4),'SpcFunc and VentSpcFunc combos'!$Q$8:$Q$335,0),0)&gt;0,1,0)</f>
        <v>0</v>
      </c>
      <c r="AM21" s="127">
        <f ca="1">IF(IFERROR(MATCH(_xlfn.CONCAT($B21,",",AM$4),'SpcFunc and VentSpcFunc combos'!$Q$8:$Q$335,0),0)&gt;0,1,0)</f>
        <v>0</v>
      </c>
      <c r="AN21" s="127">
        <f ca="1">IF(IFERROR(MATCH(_xlfn.CONCAT($B21,",",AN$4),'SpcFunc and VentSpcFunc combos'!$Q$8:$Q$335,0),0)&gt;0,1,0)</f>
        <v>0</v>
      </c>
      <c r="AO21" s="127">
        <f ca="1">IF(IFERROR(MATCH(_xlfn.CONCAT($B21,",",AO$4),'SpcFunc and VentSpcFunc combos'!$Q$8:$Q$335,0),0)&gt;0,1,0)</f>
        <v>0</v>
      </c>
      <c r="AP21" s="127">
        <f ca="1">IF(IFERROR(MATCH(_xlfn.CONCAT($B21,",",AP$4),'SpcFunc and VentSpcFunc combos'!$Q$8:$Q$335,0),0)&gt;0,1,0)</f>
        <v>0</v>
      </c>
      <c r="AQ21" s="127">
        <f ca="1">IF(IFERROR(MATCH(_xlfn.CONCAT($B21,",",AQ$4),'SpcFunc and VentSpcFunc combos'!$Q$8:$Q$335,0),0)&gt;0,1,0)</f>
        <v>0</v>
      </c>
      <c r="AR21" s="127">
        <f ca="1">IF(IFERROR(MATCH(_xlfn.CONCAT($B21,",",AR$4),'SpcFunc and VentSpcFunc combos'!$Q$8:$Q$335,0),0)&gt;0,1,0)</f>
        <v>0</v>
      </c>
      <c r="AS21" s="127">
        <f ca="1">IF(IFERROR(MATCH(_xlfn.CONCAT($B21,",",AS$4),'SpcFunc and VentSpcFunc combos'!$Q$8:$Q$335,0),0)&gt;0,1,0)</f>
        <v>0</v>
      </c>
      <c r="AT21" s="127">
        <f ca="1">IF(IFERROR(MATCH(_xlfn.CONCAT($B21,",",AT$4),'SpcFunc and VentSpcFunc combos'!$Q$8:$Q$335,0),0)&gt;0,1,0)</f>
        <v>0</v>
      </c>
      <c r="AU21" s="127">
        <f ca="1">IF(IFERROR(MATCH(_xlfn.CONCAT($B21,",",AU$4),'SpcFunc and VentSpcFunc combos'!$Q$8:$Q$335,0),0)&gt;0,1,0)</f>
        <v>0</v>
      </c>
      <c r="AV21" s="127">
        <f ca="1">IF(IFERROR(MATCH(_xlfn.CONCAT($B21,",",AV$4),'SpcFunc and VentSpcFunc combos'!$Q$8:$Q$335,0),0)&gt;0,1,0)</f>
        <v>0</v>
      </c>
      <c r="AW21" s="127">
        <f ca="1">IF(IFERROR(MATCH(_xlfn.CONCAT($B21,",",AW$4),'SpcFunc and VentSpcFunc combos'!$Q$8:$Q$335,0),0)&gt;0,1,0)</f>
        <v>0</v>
      </c>
      <c r="AX21" s="127">
        <f ca="1">IF(IFERROR(MATCH(_xlfn.CONCAT($B21,",",AX$4),'SpcFunc and VentSpcFunc combos'!$Q$8:$Q$335,0),0)&gt;0,1,0)</f>
        <v>0</v>
      </c>
      <c r="AY21" s="127">
        <f ca="1">IF(IFERROR(MATCH(_xlfn.CONCAT($B21,",",AY$4),'SpcFunc and VentSpcFunc combos'!$Q$8:$Q$335,0),0)&gt;0,1,0)</f>
        <v>0</v>
      </c>
      <c r="AZ21" s="127">
        <f ca="1">IF(IFERROR(MATCH(_xlfn.CONCAT($B21,",",AZ$4),'SpcFunc and VentSpcFunc combos'!$Q$8:$Q$335,0),0)&gt;0,1,0)</f>
        <v>0</v>
      </c>
      <c r="BA21" s="127">
        <f ca="1">IF(IFERROR(MATCH(_xlfn.CONCAT($B21,",",BA$4),'SpcFunc and VentSpcFunc combos'!$Q$8:$Q$335,0),0)&gt;0,1,0)</f>
        <v>0</v>
      </c>
      <c r="BB21" s="127">
        <f ca="1">IF(IFERROR(MATCH(_xlfn.CONCAT($B21,",",BB$4),'SpcFunc and VentSpcFunc combos'!$Q$8:$Q$335,0),0)&gt;0,1,0)</f>
        <v>0</v>
      </c>
      <c r="BC21" s="127">
        <f ca="1">IF(IFERROR(MATCH(_xlfn.CONCAT($B21,",",BC$4),'SpcFunc and VentSpcFunc combos'!$Q$8:$Q$335,0),0)&gt;0,1,0)</f>
        <v>0</v>
      </c>
      <c r="BD21" s="127">
        <f ca="1">IF(IFERROR(MATCH(_xlfn.CONCAT($B21,",",BD$4),'SpcFunc and VentSpcFunc combos'!$Q$8:$Q$335,0),0)&gt;0,1,0)</f>
        <v>0</v>
      </c>
      <c r="BE21" s="127">
        <f ca="1">IF(IFERROR(MATCH(_xlfn.CONCAT($B21,",",BE$4),'SpcFunc and VentSpcFunc combos'!$Q$8:$Q$335,0),0)&gt;0,1,0)</f>
        <v>0</v>
      </c>
      <c r="BF21" s="127">
        <f ca="1">IF(IFERROR(MATCH(_xlfn.CONCAT($B21,",",BF$4),'SpcFunc and VentSpcFunc combos'!$Q$8:$Q$335,0),0)&gt;0,1,0)</f>
        <v>0</v>
      </c>
      <c r="BG21" s="127">
        <f ca="1">IF(IFERROR(MATCH(_xlfn.CONCAT($B21,",",BG$4),'SpcFunc and VentSpcFunc combos'!$Q$8:$Q$335,0),0)&gt;0,1,0)</f>
        <v>0</v>
      </c>
      <c r="BH21" s="127">
        <f ca="1">IF(IFERROR(MATCH(_xlfn.CONCAT($B21,",",BH$4),'SpcFunc and VentSpcFunc combos'!$Q$8:$Q$335,0),0)&gt;0,1,0)</f>
        <v>0</v>
      </c>
      <c r="BI21" s="127">
        <f ca="1">IF(IFERROR(MATCH(_xlfn.CONCAT($B21,",",BI$4),'SpcFunc and VentSpcFunc combos'!$Q$8:$Q$335,0),0)&gt;0,1,0)</f>
        <v>0</v>
      </c>
      <c r="BJ21" s="127">
        <f ca="1">IF(IFERROR(MATCH(_xlfn.CONCAT($B21,",",BJ$4),'SpcFunc and VentSpcFunc combos'!$Q$8:$Q$335,0),0)&gt;0,1,0)</f>
        <v>0</v>
      </c>
      <c r="BK21" s="127">
        <f ca="1">IF(IFERROR(MATCH(_xlfn.CONCAT($B21,",",BK$4),'SpcFunc and VentSpcFunc combos'!$Q$8:$Q$335,0),0)&gt;0,1,0)</f>
        <v>0</v>
      </c>
      <c r="BL21" s="127">
        <f ca="1">IF(IFERROR(MATCH(_xlfn.CONCAT($B21,",",BL$4),'SpcFunc and VentSpcFunc combos'!$Q$8:$Q$335,0),0)&gt;0,1,0)</f>
        <v>0</v>
      </c>
      <c r="BM21" s="127">
        <f ca="1">IF(IFERROR(MATCH(_xlfn.CONCAT($B21,",",BM$4),'SpcFunc and VentSpcFunc combos'!$Q$8:$Q$335,0),0)&gt;0,1,0)</f>
        <v>0</v>
      </c>
      <c r="BN21" s="127">
        <f ca="1">IF(IFERROR(MATCH(_xlfn.CONCAT($B21,",",BN$4),'SpcFunc and VentSpcFunc combos'!$Q$8:$Q$335,0),0)&gt;0,1,0)</f>
        <v>0</v>
      </c>
      <c r="BO21" s="127">
        <f ca="1">IF(IFERROR(MATCH(_xlfn.CONCAT($B21,",",BO$4),'SpcFunc and VentSpcFunc combos'!$Q$8:$Q$335,0),0)&gt;0,1,0)</f>
        <v>0</v>
      </c>
      <c r="BP21" s="127">
        <f ca="1">IF(IFERROR(MATCH(_xlfn.CONCAT($B21,",",BP$4),'SpcFunc and VentSpcFunc combos'!$Q$8:$Q$335,0),0)&gt;0,1,0)</f>
        <v>0</v>
      </c>
      <c r="BQ21" s="127">
        <f ca="1">IF(IFERROR(MATCH(_xlfn.CONCAT($B21,",",BQ$4),'SpcFunc and VentSpcFunc combos'!$Q$8:$Q$335,0),0)&gt;0,1,0)</f>
        <v>0</v>
      </c>
      <c r="BR21" s="127">
        <f ca="1">IF(IFERROR(MATCH(_xlfn.CONCAT($B21,",",BR$4),'SpcFunc and VentSpcFunc combos'!$Q$8:$Q$335,0),0)&gt;0,1,0)</f>
        <v>0</v>
      </c>
      <c r="BS21" s="127">
        <f ca="1">IF(IFERROR(MATCH(_xlfn.CONCAT($B21,",",BS$4),'SpcFunc and VentSpcFunc combos'!$Q$8:$Q$335,0),0)&gt;0,1,0)</f>
        <v>0</v>
      </c>
      <c r="BT21" s="127">
        <f ca="1">IF(IFERROR(MATCH(_xlfn.CONCAT($B21,",",BT$4),'SpcFunc and VentSpcFunc combos'!$Q$8:$Q$335,0),0)&gt;0,1,0)</f>
        <v>0</v>
      </c>
      <c r="BU21" s="127">
        <f ca="1">IF(IFERROR(MATCH(_xlfn.CONCAT($B21,",",BU$4),'SpcFunc and VentSpcFunc combos'!$Q$8:$Q$335,0),0)&gt;0,1,0)</f>
        <v>0</v>
      </c>
      <c r="BV21" s="127">
        <f ca="1">IF(IFERROR(MATCH(_xlfn.CONCAT($B21,",",BV$4),'SpcFunc and VentSpcFunc combos'!$Q$8:$Q$335,0),0)&gt;0,1,0)</f>
        <v>0</v>
      </c>
      <c r="BW21" s="127">
        <f ca="1">IF(IFERROR(MATCH(_xlfn.CONCAT($B21,",",BW$4),'SpcFunc and VentSpcFunc combos'!$Q$8:$Q$335,0),0)&gt;0,1,0)</f>
        <v>0</v>
      </c>
      <c r="BX21" s="127">
        <f ca="1">IF(IFERROR(MATCH(_xlfn.CONCAT($B21,",",BX$4),'SpcFunc and VentSpcFunc combos'!$Q$8:$Q$335,0),0)&gt;0,1,0)</f>
        <v>0</v>
      </c>
      <c r="BY21" s="127">
        <f ca="1">IF(IFERROR(MATCH(_xlfn.CONCAT($B21,",",BY$4),'SpcFunc and VentSpcFunc combos'!$Q$8:$Q$335,0),0)&gt;0,1,0)</f>
        <v>0</v>
      </c>
      <c r="BZ21" s="127">
        <f ca="1">IF(IFERROR(MATCH(_xlfn.CONCAT($B21,",",BZ$4),'SpcFunc and VentSpcFunc combos'!$Q$8:$Q$335,0),0)&gt;0,1,0)</f>
        <v>0</v>
      </c>
      <c r="CA21" s="127">
        <f ca="1">IF(IFERROR(MATCH(_xlfn.CONCAT($B21,",",CA$4),'SpcFunc and VentSpcFunc combos'!$Q$8:$Q$335,0),0)&gt;0,1,0)</f>
        <v>0</v>
      </c>
      <c r="CB21" s="127">
        <f ca="1">IF(IFERROR(MATCH(_xlfn.CONCAT($B21,",",CB$4),'SpcFunc and VentSpcFunc combos'!$Q$8:$Q$335,0),0)&gt;0,1,0)</f>
        <v>0</v>
      </c>
      <c r="CC21" s="127">
        <f ca="1">IF(IFERROR(MATCH(_xlfn.CONCAT($B21,",",CC$4),'SpcFunc and VentSpcFunc combos'!$Q$8:$Q$335,0),0)&gt;0,1,0)</f>
        <v>0</v>
      </c>
      <c r="CD21" s="127">
        <f ca="1">IF(IFERROR(MATCH(_xlfn.CONCAT($B21,",",CD$4),'SpcFunc and VentSpcFunc combos'!$Q$8:$Q$335,0),0)&gt;0,1,0)</f>
        <v>0</v>
      </c>
      <c r="CE21" s="127">
        <f ca="1">IF(IFERROR(MATCH(_xlfn.CONCAT($B21,",",CE$4),'SpcFunc and VentSpcFunc combos'!$Q$8:$Q$335,0),0)&gt;0,1,0)</f>
        <v>0</v>
      </c>
      <c r="CF21" s="127">
        <f ca="1">IF(IFERROR(MATCH(_xlfn.CONCAT($B21,",",CF$4),'SpcFunc and VentSpcFunc combos'!$Q$8:$Q$335,0),0)&gt;0,1,0)</f>
        <v>0</v>
      </c>
      <c r="CG21" s="127">
        <f ca="1">IF(IFERROR(MATCH(_xlfn.CONCAT($B21,",",CG$4),'SpcFunc and VentSpcFunc combos'!$Q$8:$Q$335,0),0)&gt;0,1,0)</f>
        <v>0</v>
      </c>
      <c r="CH21" s="127">
        <f ca="1">IF(IFERROR(MATCH(_xlfn.CONCAT($B21,",",CH$4),'SpcFunc and VentSpcFunc combos'!$Q$8:$Q$335,0),0)&gt;0,1,0)</f>
        <v>0</v>
      </c>
      <c r="CI21" s="127">
        <f ca="1">IF(IFERROR(MATCH(_xlfn.CONCAT($B21,",",CI$4),'SpcFunc and VentSpcFunc combos'!$Q$8:$Q$335,0),0)&gt;0,1,0)</f>
        <v>0</v>
      </c>
      <c r="CJ21" s="127">
        <f ca="1">IF(IFERROR(MATCH(_xlfn.CONCAT($B21,",",CJ$4),'SpcFunc and VentSpcFunc combos'!$Q$8:$Q$335,0),0)&gt;0,1,0)</f>
        <v>0</v>
      </c>
      <c r="CK21" s="127">
        <f ca="1">IF(IFERROR(MATCH(_xlfn.CONCAT($B21,",",CK$4),'SpcFunc and VentSpcFunc combos'!$Q$8:$Q$335,0),0)&gt;0,1,0)</f>
        <v>0</v>
      </c>
      <c r="CL21" s="127">
        <f ca="1">IF(IFERROR(MATCH(_xlfn.CONCAT($B21,",",CL$4),'SpcFunc and VentSpcFunc combos'!$Q$8:$Q$335,0),0)&gt;0,1,0)</f>
        <v>0</v>
      </c>
      <c r="CM21" s="127">
        <f ca="1">IF(IFERROR(MATCH(_xlfn.CONCAT($B21,",",CM$4),'SpcFunc and VentSpcFunc combos'!$Q$8:$Q$335,0),0)&gt;0,1,0)</f>
        <v>0</v>
      </c>
      <c r="CN21" s="127">
        <f ca="1">IF(IFERROR(MATCH(_xlfn.CONCAT($B21,",",CN$4),'SpcFunc and VentSpcFunc combos'!$Q$8:$Q$335,0),0)&gt;0,1,0)</f>
        <v>0</v>
      </c>
      <c r="CO21" s="127">
        <f ca="1">IF(IFERROR(MATCH(_xlfn.CONCAT($B21,",",CO$4),'SpcFunc and VentSpcFunc combos'!$Q$8:$Q$335,0),0)&gt;0,1,0)</f>
        <v>0</v>
      </c>
      <c r="CP21" s="127">
        <f ca="1">IF(IFERROR(MATCH(_xlfn.CONCAT($B21,",",CP$4),'SpcFunc and VentSpcFunc combos'!$Q$8:$Q$335,0),0)&gt;0,1,0)</f>
        <v>0</v>
      </c>
      <c r="CQ21" s="127">
        <f ca="1">IF(IFERROR(MATCH(_xlfn.CONCAT($B21,",",CQ$4),'SpcFunc and VentSpcFunc combos'!$Q$8:$Q$335,0),0)&gt;0,1,0)</f>
        <v>0</v>
      </c>
      <c r="CR21" s="127">
        <f ca="1">IF(IFERROR(MATCH(_xlfn.CONCAT($B21,",",CR$4),'SpcFunc and VentSpcFunc combos'!$Q$8:$Q$335,0),0)&gt;0,1,0)</f>
        <v>0</v>
      </c>
      <c r="CS21" s="127">
        <f ca="1">IF(IFERROR(MATCH(_xlfn.CONCAT($B21,",",CS$4),'SpcFunc and VentSpcFunc combos'!$Q$8:$Q$335,0),0)&gt;0,1,0)</f>
        <v>0</v>
      </c>
      <c r="CT21" s="127">
        <f ca="1">IF(IFERROR(MATCH(_xlfn.CONCAT($B21,",",CT$4),'SpcFunc and VentSpcFunc combos'!$Q$8:$Q$335,0),0)&gt;0,1,0)</f>
        <v>0</v>
      </c>
      <c r="CU21" s="106" t="s">
        <v>960</v>
      </c>
      <c r="CV21">
        <f t="shared" ca="1" si="5"/>
        <v>0</v>
      </c>
    </row>
    <row r="22" spans="2:100" x14ac:dyDescent="0.2">
      <c r="B22" t="str">
        <f>'For CSV - 2019 SpcFuncData'!B22</f>
        <v>Electrical, Mechanical, Telephone Rooms</v>
      </c>
      <c r="C22" s="127">
        <f ca="1">IF(IFERROR(MATCH(_xlfn.CONCAT($B22,",",C$4),'SpcFunc and VentSpcFunc combos'!$Q$8:$Q$335,0),0)&gt;0,1,0)</f>
        <v>0</v>
      </c>
      <c r="D22" s="127">
        <f ca="1">IF(IFERROR(MATCH(_xlfn.CONCAT($B22,",",D$4),'SpcFunc and VentSpcFunc combos'!$Q$8:$Q$335,0),0)&gt;0,1,0)</f>
        <v>0</v>
      </c>
      <c r="E22" s="127">
        <f ca="1">IF(IFERROR(MATCH(_xlfn.CONCAT($B22,",",E$4),'SpcFunc and VentSpcFunc combos'!$Q$8:$Q$335,0),0)&gt;0,1,0)</f>
        <v>0</v>
      </c>
      <c r="F22" s="127">
        <f ca="1">IF(IFERROR(MATCH(_xlfn.CONCAT($B22,",",F$4),'SpcFunc and VentSpcFunc combos'!$Q$8:$Q$335,0),0)&gt;0,1,0)</f>
        <v>0</v>
      </c>
      <c r="G22" s="127">
        <f ca="1">IF(IFERROR(MATCH(_xlfn.CONCAT($B22,",",G$4),'SpcFunc and VentSpcFunc combos'!$Q$8:$Q$335,0),0)&gt;0,1,0)</f>
        <v>0</v>
      </c>
      <c r="H22" s="127">
        <f ca="1">IF(IFERROR(MATCH(_xlfn.CONCAT($B22,",",H$4),'SpcFunc and VentSpcFunc combos'!$Q$8:$Q$335,0),0)&gt;0,1,0)</f>
        <v>0</v>
      </c>
      <c r="I22" s="127">
        <f ca="1">IF(IFERROR(MATCH(_xlfn.CONCAT($B22,",",I$4),'SpcFunc and VentSpcFunc combos'!$Q$8:$Q$335,0),0)&gt;0,1,0)</f>
        <v>0</v>
      </c>
      <c r="J22" s="127">
        <f ca="1">IF(IFERROR(MATCH(_xlfn.CONCAT($B22,",",J$4),'SpcFunc and VentSpcFunc combos'!$Q$8:$Q$335,0),0)&gt;0,1,0)</f>
        <v>0</v>
      </c>
      <c r="K22" s="127">
        <f ca="1">IF(IFERROR(MATCH(_xlfn.CONCAT($B22,",",K$4),'SpcFunc and VentSpcFunc combos'!$Q$8:$Q$335,0),0)&gt;0,1,0)</f>
        <v>0</v>
      </c>
      <c r="L22" s="127">
        <f ca="1">IF(IFERROR(MATCH(_xlfn.CONCAT($B22,",",L$4),'SpcFunc and VentSpcFunc combos'!$Q$8:$Q$335,0),0)&gt;0,1,0)</f>
        <v>0</v>
      </c>
      <c r="M22" s="127">
        <f ca="1">IF(IFERROR(MATCH(_xlfn.CONCAT($B22,",",M$4),'SpcFunc and VentSpcFunc combos'!$Q$8:$Q$335,0),0)&gt;0,1,0)</f>
        <v>0</v>
      </c>
      <c r="N22" s="127">
        <f ca="1">IF(IFERROR(MATCH(_xlfn.CONCAT($B22,",",N$4),'SpcFunc and VentSpcFunc combos'!$Q$8:$Q$335,0),0)&gt;0,1,0)</f>
        <v>0</v>
      </c>
      <c r="O22" s="127">
        <f ca="1">IF(IFERROR(MATCH(_xlfn.CONCAT($B22,",",O$4),'SpcFunc and VentSpcFunc combos'!$Q$8:$Q$335,0),0)&gt;0,1,0)</f>
        <v>0</v>
      </c>
      <c r="P22" s="127">
        <f ca="1">IF(IFERROR(MATCH(_xlfn.CONCAT($B22,",",P$4),'SpcFunc and VentSpcFunc combos'!$Q$8:$Q$335,0),0)&gt;0,1,0)</f>
        <v>0</v>
      </c>
      <c r="Q22" s="127">
        <f ca="1">IF(IFERROR(MATCH(_xlfn.CONCAT($B22,",",Q$4),'SpcFunc and VentSpcFunc combos'!$Q$8:$Q$335,0),0)&gt;0,1,0)</f>
        <v>0</v>
      </c>
      <c r="R22" s="127">
        <f ca="1">IF(IFERROR(MATCH(_xlfn.CONCAT($B22,",",R$4),'SpcFunc and VentSpcFunc combos'!$Q$8:$Q$335,0),0)&gt;0,1,0)</f>
        <v>0</v>
      </c>
      <c r="S22" s="127">
        <f ca="1">IF(IFERROR(MATCH(_xlfn.CONCAT($B22,",",S$4),'SpcFunc and VentSpcFunc combos'!$Q$8:$Q$335,0),0)&gt;0,1,0)</f>
        <v>0</v>
      </c>
      <c r="T22" s="127">
        <f ca="1">IF(IFERROR(MATCH(_xlfn.CONCAT($B22,",",T$4),'SpcFunc and VentSpcFunc combos'!$Q$8:$Q$335,0),0)&gt;0,1,0)</f>
        <v>0</v>
      </c>
      <c r="U22" s="127">
        <f ca="1">IF(IFERROR(MATCH(_xlfn.CONCAT($B22,",",U$4),'SpcFunc and VentSpcFunc combos'!$Q$8:$Q$335,0),0)&gt;0,1,0)</f>
        <v>0</v>
      </c>
      <c r="V22" s="127">
        <f ca="1">IF(IFERROR(MATCH(_xlfn.CONCAT($B22,",",V$4),'SpcFunc and VentSpcFunc combos'!$Q$8:$Q$335,0),0)&gt;0,1,0)</f>
        <v>0</v>
      </c>
      <c r="W22" s="127">
        <f ca="1">IF(IFERROR(MATCH(_xlfn.CONCAT($B22,",",W$4),'SpcFunc and VentSpcFunc combos'!$Q$8:$Q$335,0),0)&gt;0,1,0)</f>
        <v>0</v>
      </c>
      <c r="X22" s="127">
        <f ca="1">IF(IFERROR(MATCH(_xlfn.CONCAT($B22,",",X$4),'SpcFunc and VentSpcFunc combos'!$Q$8:$Q$335,0),0)&gt;0,1,0)</f>
        <v>0</v>
      </c>
      <c r="Y22" s="127">
        <f ca="1">IF(IFERROR(MATCH(_xlfn.CONCAT($B22,",",Y$4),'SpcFunc and VentSpcFunc combos'!$Q$8:$Q$335,0),0)&gt;0,1,0)</f>
        <v>0</v>
      </c>
      <c r="Z22" s="127">
        <f ca="1">IF(IFERROR(MATCH(_xlfn.CONCAT($B22,",",Z$4),'SpcFunc and VentSpcFunc combos'!$Q$8:$Q$335,0),0)&gt;0,1,0)</f>
        <v>0</v>
      </c>
      <c r="AA22" s="127">
        <f ca="1">IF(IFERROR(MATCH(_xlfn.CONCAT($B22,",",AA$4),'SpcFunc and VentSpcFunc combos'!$Q$8:$Q$335,0),0)&gt;0,1,0)</f>
        <v>0</v>
      </c>
      <c r="AB22" s="127">
        <f ca="1">IF(IFERROR(MATCH(_xlfn.CONCAT($B22,",",AB$4),'SpcFunc and VentSpcFunc combos'!$Q$8:$Q$335,0),0)&gt;0,1,0)</f>
        <v>0</v>
      </c>
      <c r="AC22" s="127">
        <f ca="1">IF(IFERROR(MATCH(_xlfn.CONCAT($B22,",",AC$4),'SpcFunc and VentSpcFunc combos'!$Q$8:$Q$335,0),0)&gt;0,1,0)</f>
        <v>0</v>
      </c>
      <c r="AD22" s="127">
        <f ca="1">IF(IFERROR(MATCH(_xlfn.CONCAT($B22,",",AD$4),'SpcFunc and VentSpcFunc combos'!$Q$8:$Q$335,0),0)&gt;0,1,0)</f>
        <v>0</v>
      </c>
      <c r="AE22" s="127">
        <f ca="1">IF(IFERROR(MATCH(_xlfn.CONCAT($B22,",",AE$4),'SpcFunc and VentSpcFunc combos'!$Q$8:$Q$335,0),0)&gt;0,1,0)</f>
        <v>0</v>
      </c>
      <c r="AF22" s="127">
        <f ca="1">IF(IFERROR(MATCH(_xlfn.CONCAT($B22,",",AF$4),'SpcFunc and VentSpcFunc combos'!$Q$8:$Q$335,0),0)&gt;0,1,0)</f>
        <v>0</v>
      </c>
      <c r="AG22" s="127">
        <f ca="1">IF(IFERROR(MATCH(_xlfn.CONCAT($B22,",",AG$4),'SpcFunc and VentSpcFunc combos'!$Q$8:$Q$335,0),0)&gt;0,1,0)</f>
        <v>0</v>
      </c>
      <c r="AH22" s="127">
        <f ca="1">IF(IFERROR(MATCH(_xlfn.CONCAT($B22,",",AH$4),'SpcFunc and VentSpcFunc combos'!$Q$8:$Q$335,0),0)&gt;0,1,0)</f>
        <v>0</v>
      </c>
      <c r="AI22" s="127">
        <f ca="1">IF(IFERROR(MATCH(_xlfn.CONCAT($B22,",",AI$4),'SpcFunc and VentSpcFunc combos'!$Q$8:$Q$335,0),0)&gt;0,1,0)</f>
        <v>0</v>
      </c>
      <c r="AJ22" s="127">
        <f ca="1">IF(IFERROR(MATCH(_xlfn.CONCAT($B22,",",AJ$4),'SpcFunc and VentSpcFunc combos'!$Q$8:$Q$335,0),0)&gt;0,1,0)</f>
        <v>0</v>
      </c>
      <c r="AK22" s="127">
        <f ca="1">IF(IFERROR(MATCH(_xlfn.CONCAT($B22,",",AK$4),'SpcFunc and VentSpcFunc combos'!$Q$8:$Q$335,0),0)&gt;0,1,0)</f>
        <v>0</v>
      </c>
      <c r="AL22" s="127">
        <f ca="1">IF(IFERROR(MATCH(_xlfn.CONCAT($B22,",",AL$4),'SpcFunc and VentSpcFunc combos'!$Q$8:$Q$335,0),0)&gt;0,1,0)</f>
        <v>0</v>
      </c>
      <c r="AM22" s="127">
        <f ca="1">IF(IFERROR(MATCH(_xlfn.CONCAT($B22,",",AM$4),'SpcFunc and VentSpcFunc combos'!$Q$8:$Q$335,0),0)&gt;0,1,0)</f>
        <v>0</v>
      </c>
      <c r="AN22" s="127">
        <f ca="1">IF(IFERROR(MATCH(_xlfn.CONCAT($B22,",",AN$4),'SpcFunc and VentSpcFunc combos'!$Q$8:$Q$335,0),0)&gt;0,1,0)</f>
        <v>0</v>
      </c>
      <c r="AO22" s="127">
        <f ca="1">IF(IFERROR(MATCH(_xlfn.CONCAT($B22,",",AO$4),'SpcFunc and VentSpcFunc combos'!$Q$8:$Q$335,0),0)&gt;0,1,0)</f>
        <v>0</v>
      </c>
      <c r="AP22" s="127">
        <f ca="1">IF(IFERROR(MATCH(_xlfn.CONCAT($B22,",",AP$4),'SpcFunc and VentSpcFunc combos'!$Q$8:$Q$335,0),0)&gt;0,1,0)</f>
        <v>0</v>
      </c>
      <c r="AQ22" s="127">
        <f ca="1">IF(IFERROR(MATCH(_xlfn.CONCAT($B22,",",AQ$4),'SpcFunc and VentSpcFunc combos'!$Q$8:$Q$335,0),0)&gt;0,1,0)</f>
        <v>0</v>
      </c>
      <c r="AR22" s="127">
        <f ca="1">IF(IFERROR(MATCH(_xlfn.CONCAT($B22,",",AR$4),'SpcFunc and VentSpcFunc combos'!$Q$8:$Q$335,0),0)&gt;0,1,0)</f>
        <v>0</v>
      </c>
      <c r="AS22" s="127">
        <f ca="1">IF(IFERROR(MATCH(_xlfn.CONCAT($B22,",",AS$4),'SpcFunc and VentSpcFunc combos'!$Q$8:$Q$335,0),0)&gt;0,1,0)</f>
        <v>0</v>
      </c>
      <c r="AT22" s="127">
        <f ca="1">IF(IFERROR(MATCH(_xlfn.CONCAT($B22,",",AT$4),'SpcFunc and VentSpcFunc combos'!$Q$8:$Q$335,0),0)&gt;0,1,0)</f>
        <v>0</v>
      </c>
      <c r="AU22" s="127">
        <f ca="1">IF(IFERROR(MATCH(_xlfn.CONCAT($B22,",",AU$4),'SpcFunc and VentSpcFunc combos'!$Q$8:$Q$335,0),0)&gt;0,1,0)</f>
        <v>0</v>
      </c>
      <c r="AV22" s="127">
        <f ca="1">IF(IFERROR(MATCH(_xlfn.CONCAT($B22,",",AV$4),'SpcFunc and VentSpcFunc combos'!$Q$8:$Q$335,0),0)&gt;0,1,0)</f>
        <v>0</v>
      </c>
      <c r="AW22" s="127">
        <f ca="1">IF(IFERROR(MATCH(_xlfn.CONCAT($B22,",",AW$4),'SpcFunc and VentSpcFunc combos'!$Q$8:$Q$335,0),0)&gt;0,1,0)</f>
        <v>0</v>
      </c>
      <c r="AX22" s="127">
        <f ca="1">IF(IFERROR(MATCH(_xlfn.CONCAT($B22,",",AX$4),'SpcFunc and VentSpcFunc combos'!$Q$8:$Q$335,0),0)&gt;0,1,0)</f>
        <v>0</v>
      </c>
      <c r="AY22" s="127">
        <f ca="1">IF(IFERROR(MATCH(_xlfn.CONCAT($B22,",",AY$4),'SpcFunc and VentSpcFunc combos'!$Q$8:$Q$335,0),0)&gt;0,1,0)</f>
        <v>0</v>
      </c>
      <c r="AZ22" s="127">
        <f ca="1">IF(IFERROR(MATCH(_xlfn.CONCAT($B22,",",AZ$4),'SpcFunc and VentSpcFunc combos'!$Q$8:$Q$335,0),0)&gt;0,1,0)</f>
        <v>0</v>
      </c>
      <c r="BA22" s="127">
        <f ca="1">IF(IFERROR(MATCH(_xlfn.CONCAT($B22,",",BA$4),'SpcFunc and VentSpcFunc combos'!$Q$8:$Q$335,0),0)&gt;0,1,0)</f>
        <v>0</v>
      </c>
      <c r="BB22" s="127">
        <f ca="1">IF(IFERROR(MATCH(_xlfn.CONCAT($B22,",",BB$4),'SpcFunc and VentSpcFunc combos'!$Q$8:$Q$335,0),0)&gt;0,1,0)</f>
        <v>0</v>
      </c>
      <c r="BC22" s="127">
        <f ca="1">IF(IFERROR(MATCH(_xlfn.CONCAT($B22,",",BC$4),'SpcFunc and VentSpcFunc combos'!$Q$8:$Q$335,0),0)&gt;0,1,0)</f>
        <v>0</v>
      </c>
      <c r="BD22" s="127">
        <f ca="1">IF(IFERROR(MATCH(_xlfn.CONCAT($B22,",",BD$4),'SpcFunc and VentSpcFunc combos'!$Q$8:$Q$335,0),0)&gt;0,1,0)</f>
        <v>0</v>
      </c>
      <c r="BE22" s="127">
        <f ca="1">IF(IFERROR(MATCH(_xlfn.CONCAT($B22,",",BE$4),'SpcFunc and VentSpcFunc combos'!$Q$8:$Q$335,0),0)&gt;0,1,0)</f>
        <v>0</v>
      </c>
      <c r="BF22" s="127">
        <f ca="1">IF(IFERROR(MATCH(_xlfn.CONCAT($B22,",",BF$4),'SpcFunc and VentSpcFunc combos'!$Q$8:$Q$335,0),0)&gt;0,1,0)</f>
        <v>0</v>
      </c>
      <c r="BG22" s="127">
        <f ca="1">IF(IFERROR(MATCH(_xlfn.CONCAT($B22,",",BG$4),'SpcFunc and VentSpcFunc combos'!$Q$8:$Q$335,0),0)&gt;0,1,0)</f>
        <v>0</v>
      </c>
      <c r="BH22" s="127">
        <f ca="1">IF(IFERROR(MATCH(_xlfn.CONCAT($B22,",",BH$4),'SpcFunc and VentSpcFunc combos'!$Q$8:$Q$335,0),0)&gt;0,1,0)</f>
        <v>0</v>
      </c>
      <c r="BI22" s="127">
        <f ca="1">IF(IFERROR(MATCH(_xlfn.CONCAT($B22,",",BI$4),'SpcFunc and VentSpcFunc combos'!$Q$8:$Q$335,0),0)&gt;0,1,0)</f>
        <v>0</v>
      </c>
      <c r="BJ22" s="127">
        <f ca="1">IF(IFERROR(MATCH(_xlfn.CONCAT($B22,",",BJ$4),'SpcFunc and VentSpcFunc combos'!$Q$8:$Q$335,0),0)&gt;0,1,0)</f>
        <v>0</v>
      </c>
      <c r="BK22" s="127">
        <f ca="1">IF(IFERROR(MATCH(_xlfn.CONCAT($B22,",",BK$4),'SpcFunc and VentSpcFunc combos'!$Q$8:$Q$335,0),0)&gt;0,1,0)</f>
        <v>0</v>
      </c>
      <c r="BL22" s="127">
        <f ca="1">IF(IFERROR(MATCH(_xlfn.CONCAT($B22,",",BL$4),'SpcFunc and VentSpcFunc combos'!$Q$8:$Q$335,0),0)&gt;0,1,0)</f>
        <v>0</v>
      </c>
      <c r="BM22" s="127">
        <f ca="1">IF(IFERROR(MATCH(_xlfn.CONCAT($B22,",",BM$4),'SpcFunc and VentSpcFunc combos'!$Q$8:$Q$335,0),0)&gt;0,1,0)</f>
        <v>0</v>
      </c>
      <c r="BN22" s="127">
        <f ca="1">IF(IFERROR(MATCH(_xlfn.CONCAT($B22,",",BN$4),'SpcFunc and VentSpcFunc combos'!$Q$8:$Q$335,0),0)&gt;0,1,0)</f>
        <v>0</v>
      </c>
      <c r="BO22" s="127">
        <f ca="1">IF(IFERROR(MATCH(_xlfn.CONCAT($B22,",",BO$4),'SpcFunc and VentSpcFunc combos'!$Q$8:$Q$335,0),0)&gt;0,1,0)</f>
        <v>0</v>
      </c>
      <c r="BP22" s="127">
        <f ca="1">IF(IFERROR(MATCH(_xlfn.CONCAT($B22,",",BP$4),'SpcFunc and VentSpcFunc combos'!$Q$8:$Q$335,0),0)&gt;0,1,0)</f>
        <v>0</v>
      </c>
      <c r="BQ22" s="127">
        <f ca="1">IF(IFERROR(MATCH(_xlfn.CONCAT($B22,",",BQ$4),'SpcFunc and VentSpcFunc combos'!$Q$8:$Q$335,0),0)&gt;0,1,0)</f>
        <v>0</v>
      </c>
      <c r="BR22" s="127">
        <f ca="1">IF(IFERROR(MATCH(_xlfn.CONCAT($B22,",",BR$4),'SpcFunc and VentSpcFunc combos'!$Q$8:$Q$335,0),0)&gt;0,1,0)</f>
        <v>0</v>
      </c>
      <c r="BS22" s="127">
        <f ca="1">IF(IFERROR(MATCH(_xlfn.CONCAT($B22,",",BS$4),'SpcFunc and VentSpcFunc combos'!$Q$8:$Q$335,0),0)&gt;0,1,0)</f>
        <v>0</v>
      </c>
      <c r="BT22" s="127">
        <f ca="1">IF(IFERROR(MATCH(_xlfn.CONCAT($B22,",",BT$4),'SpcFunc and VentSpcFunc combos'!$Q$8:$Q$335,0),0)&gt;0,1,0)</f>
        <v>0</v>
      </c>
      <c r="BU22" s="127">
        <f ca="1">IF(IFERROR(MATCH(_xlfn.CONCAT($B22,",",BU$4),'SpcFunc and VentSpcFunc combos'!$Q$8:$Q$335,0),0)&gt;0,1,0)</f>
        <v>0</v>
      </c>
      <c r="BV22" s="127">
        <f ca="1">IF(IFERROR(MATCH(_xlfn.CONCAT($B22,",",BV$4),'SpcFunc and VentSpcFunc combos'!$Q$8:$Q$335,0),0)&gt;0,1,0)</f>
        <v>0</v>
      </c>
      <c r="BW22" s="127">
        <f ca="1">IF(IFERROR(MATCH(_xlfn.CONCAT($B22,",",BW$4),'SpcFunc and VentSpcFunc combos'!$Q$8:$Q$335,0),0)&gt;0,1,0)</f>
        <v>0</v>
      </c>
      <c r="BX22" s="127">
        <f ca="1">IF(IFERROR(MATCH(_xlfn.CONCAT($B22,",",BX$4),'SpcFunc and VentSpcFunc combos'!$Q$8:$Q$335,0),0)&gt;0,1,0)</f>
        <v>0</v>
      </c>
      <c r="BY22" s="127">
        <f ca="1">IF(IFERROR(MATCH(_xlfn.CONCAT($B22,",",BY$4),'SpcFunc and VentSpcFunc combos'!$Q$8:$Q$335,0),0)&gt;0,1,0)</f>
        <v>0</v>
      </c>
      <c r="BZ22" s="127">
        <f ca="1">IF(IFERROR(MATCH(_xlfn.CONCAT($B22,",",BZ$4),'SpcFunc and VentSpcFunc combos'!$Q$8:$Q$335,0),0)&gt;0,1,0)</f>
        <v>0</v>
      </c>
      <c r="CA22" s="127">
        <f ca="1">IF(IFERROR(MATCH(_xlfn.CONCAT($B22,",",CA$4),'SpcFunc and VentSpcFunc combos'!$Q$8:$Q$335,0),0)&gt;0,1,0)</f>
        <v>0</v>
      </c>
      <c r="CB22" s="127">
        <f ca="1">IF(IFERROR(MATCH(_xlfn.CONCAT($B22,",",CB$4),'SpcFunc and VentSpcFunc combos'!$Q$8:$Q$335,0),0)&gt;0,1,0)</f>
        <v>0</v>
      </c>
      <c r="CC22" s="127">
        <f ca="1">IF(IFERROR(MATCH(_xlfn.CONCAT($B22,",",CC$4),'SpcFunc and VentSpcFunc combos'!$Q$8:$Q$335,0),0)&gt;0,1,0)</f>
        <v>0</v>
      </c>
      <c r="CD22" s="127">
        <f ca="1">IF(IFERROR(MATCH(_xlfn.CONCAT($B22,",",CD$4),'SpcFunc and VentSpcFunc combos'!$Q$8:$Q$335,0),0)&gt;0,1,0)</f>
        <v>0</v>
      </c>
      <c r="CE22" s="127">
        <f ca="1">IF(IFERROR(MATCH(_xlfn.CONCAT($B22,",",CE$4),'SpcFunc and VentSpcFunc combos'!$Q$8:$Q$335,0),0)&gt;0,1,0)</f>
        <v>0</v>
      </c>
      <c r="CF22" s="127">
        <f ca="1">IF(IFERROR(MATCH(_xlfn.CONCAT($B22,",",CF$4),'SpcFunc and VentSpcFunc combos'!$Q$8:$Q$335,0),0)&gt;0,1,0)</f>
        <v>0</v>
      </c>
      <c r="CG22" s="127">
        <f ca="1">IF(IFERROR(MATCH(_xlfn.CONCAT($B22,",",CG$4),'SpcFunc and VentSpcFunc combos'!$Q$8:$Q$335,0),0)&gt;0,1,0)</f>
        <v>0</v>
      </c>
      <c r="CH22" s="127">
        <f ca="1">IF(IFERROR(MATCH(_xlfn.CONCAT($B22,",",CH$4),'SpcFunc and VentSpcFunc combos'!$Q$8:$Q$335,0),0)&gt;0,1,0)</f>
        <v>0</v>
      </c>
      <c r="CI22" s="127">
        <f ca="1">IF(IFERROR(MATCH(_xlfn.CONCAT($B22,",",CI$4),'SpcFunc and VentSpcFunc combos'!$Q$8:$Q$335,0),0)&gt;0,1,0)</f>
        <v>0</v>
      </c>
      <c r="CJ22" s="127">
        <f ca="1">IF(IFERROR(MATCH(_xlfn.CONCAT($B22,",",CJ$4),'SpcFunc and VentSpcFunc combos'!$Q$8:$Q$335,0),0)&gt;0,1,0)</f>
        <v>0</v>
      </c>
      <c r="CK22" s="127">
        <f ca="1">IF(IFERROR(MATCH(_xlfn.CONCAT($B22,",",CK$4),'SpcFunc and VentSpcFunc combos'!$Q$8:$Q$335,0),0)&gt;0,1,0)</f>
        <v>0</v>
      </c>
      <c r="CL22" s="127">
        <f ca="1">IF(IFERROR(MATCH(_xlfn.CONCAT($B22,",",CL$4),'SpcFunc and VentSpcFunc combos'!$Q$8:$Q$335,0),0)&gt;0,1,0)</f>
        <v>0</v>
      </c>
      <c r="CM22" s="127">
        <f ca="1">IF(IFERROR(MATCH(_xlfn.CONCAT($B22,",",CM$4),'SpcFunc and VentSpcFunc combos'!$Q$8:$Q$335,0),0)&gt;0,1,0)</f>
        <v>0</v>
      </c>
      <c r="CN22" s="127">
        <f ca="1">IF(IFERROR(MATCH(_xlfn.CONCAT($B22,",",CN$4),'SpcFunc and VentSpcFunc combos'!$Q$8:$Q$335,0),0)&gt;0,1,0)</f>
        <v>0</v>
      </c>
      <c r="CO22" s="127">
        <f ca="1">IF(IFERROR(MATCH(_xlfn.CONCAT($B22,",",CO$4),'SpcFunc and VentSpcFunc combos'!$Q$8:$Q$335,0),0)&gt;0,1,0)</f>
        <v>0</v>
      </c>
      <c r="CP22" s="127">
        <f ca="1">IF(IFERROR(MATCH(_xlfn.CONCAT($B22,",",CP$4),'SpcFunc and VentSpcFunc combos'!$Q$8:$Q$335,0),0)&gt;0,1,0)</f>
        <v>0</v>
      </c>
      <c r="CQ22" s="127">
        <f ca="1">IF(IFERROR(MATCH(_xlfn.CONCAT($B22,",",CQ$4),'SpcFunc and VentSpcFunc combos'!$Q$8:$Q$335,0),0)&gt;0,1,0)</f>
        <v>0</v>
      </c>
      <c r="CR22" s="127">
        <f ca="1">IF(IFERROR(MATCH(_xlfn.CONCAT($B22,",",CR$4),'SpcFunc and VentSpcFunc combos'!$Q$8:$Q$335,0),0)&gt;0,1,0)</f>
        <v>0</v>
      </c>
      <c r="CS22" s="127">
        <f ca="1">IF(IFERROR(MATCH(_xlfn.CONCAT($B22,",",CS$4),'SpcFunc and VentSpcFunc combos'!$Q$8:$Q$335,0),0)&gt;0,1,0)</f>
        <v>0</v>
      </c>
      <c r="CT22" s="127">
        <f ca="1">IF(IFERROR(MATCH(_xlfn.CONCAT($B22,",",CT$4),'SpcFunc and VentSpcFunc combos'!$Q$8:$Q$335,0),0)&gt;0,1,0)</f>
        <v>0</v>
      </c>
      <c r="CU22" s="106" t="s">
        <v>960</v>
      </c>
      <c r="CV22">
        <f t="shared" ca="1" si="5"/>
        <v>0</v>
      </c>
    </row>
    <row r="23" spans="2:100" x14ac:dyDescent="0.2">
      <c r="B23" t="str">
        <f>'For CSV - 2019 SpcFuncData'!B23</f>
        <v>Exercise/Fitness Center and Gymnasium Areas</v>
      </c>
      <c r="C23" s="127">
        <f ca="1">IF(IFERROR(MATCH(_xlfn.CONCAT($B23,",",C$4),'SpcFunc and VentSpcFunc combos'!$Q$8:$Q$335,0),0)&gt;0,1,0)</f>
        <v>0</v>
      </c>
      <c r="D23" s="127">
        <f ca="1">IF(IFERROR(MATCH(_xlfn.CONCAT($B23,",",D$4),'SpcFunc and VentSpcFunc combos'!$Q$8:$Q$335,0),0)&gt;0,1,0)</f>
        <v>0</v>
      </c>
      <c r="E23" s="127">
        <f ca="1">IF(IFERROR(MATCH(_xlfn.CONCAT($B23,",",E$4),'SpcFunc and VentSpcFunc combos'!$Q$8:$Q$335,0),0)&gt;0,1,0)</f>
        <v>0</v>
      </c>
      <c r="F23" s="127">
        <f ca="1">IF(IFERROR(MATCH(_xlfn.CONCAT($B23,",",F$4),'SpcFunc and VentSpcFunc combos'!$Q$8:$Q$335,0),0)&gt;0,1,0)</f>
        <v>0</v>
      </c>
      <c r="G23" s="127">
        <f ca="1">IF(IFERROR(MATCH(_xlfn.CONCAT($B23,",",G$4),'SpcFunc and VentSpcFunc combos'!$Q$8:$Q$335,0),0)&gt;0,1,0)</f>
        <v>0</v>
      </c>
      <c r="H23" s="127">
        <f ca="1">IF(IFERROR(MATCH(_xlfn.CONCAT($B23,",",H$4),'SpcFunc and VentSpcFunc combos'!$Q$8:$Q$335,0),0)&gt;0,1,0)</f>
        <v>0</v>
      </c>
      <c r="I23" s="127">
        <f ca="1">IF(IFERROR(MATCH(_xlfn.CONCAT($B23,",",I$4),'SpcFunc and VentSpcFunc combos'!$Q$8:$Q$335,0),0)&gt;0,1,0)</f>
        <v>0</v>
      </c>
      <c r="J23" s="127">
        <f ca="1">IF(IFERROR(MATCH(_xlfn.CONCAT($B23,",",J$4),'SpcFunc and VentSpcFunc combos'!$Q$8:$Q$335,0),0)&gt;0,1,0)</f>
        <v>0</v>
      </c>
      <c r="K23" s="127">
        <f ca="1">IF(IFERROR(MATCH(_xlfn.CONCAT($B23,",",K$4),'SpcFunc and VentSpcFunc combos'!$Q$8:$Q$335,0),0)&gt;0,1,0)</f>
        <v>0</v>
      </c>
      <c r="L23" s="127">
        <f ca="1">IF(IFERROR(MATCH(_xlfn.CONCAT($B23,",",L$4),'SpcFunc and VentSpcFunc combos'!$Q$8:$Q$335,0),0)&gt;0,1,0)</f>
        <v>0</v>
      </c>
      <c r="M23" s="127">
        <f ca="1">IF(IFERROR(MATCH(_xlfn.CONCAT($B23,",",M$4),'SpcFunc and VentSpcFunc combos'!$Q$8:$Q$335,0),0)&gt;0,1,0)</f>
        <v>0</v>
      </c>
      <c r="N23" s="127">
        <f ca="1">IF(IFERROR(MATCH(_xlfn.CONCAT($B23,",",N$4),'SpcFunc and VentSpcFunc combos'!$Q$8:$Q$335,0),0)&gt;0,1,0)</f>
        <v>0</v>
      </c>
      <c r="O23" s="127">
        <f ca="1">IF(IFERROR(MATCH(_xlfn.CONCAT($B23,",",O$4),'SpcFunc and VentSpcFunc combos'!$Q$8:$Q$335,0),0)&gt;0,1,0)</f>
        <v>0</v>
      </c>
      <c r="P23" s="127">
        <f ca="1">IF(IFERROR(MATCH(_xlfn.CONCAT($B23,",",P$4),'SpcFunc and VentSpcFunc combos'!$Q$8:$Q$335,0),0)&gt;0,1,0)</f>
        <v>0</v>
      </c>
      <c r="Q23" s="127">
        <f ca="1">IF(IFERROR(MATCH(_xlfn.CONCAT($B23,",",Q$4),'SpcFunc and VentSpcFunc combos'!$Q$8:$Q$335,0),0)&gt;0,1,0)</f>
        <v>0</v>
      </c>
      <c r="R23" s="127">
        <f ca="1">IF(IFERROR(MATCH(_xlfn.CONCAT($B23,",",R$4),'SpcFunc and VentSpcFunc combos'!$Q$8:$Q$335,0),0)&gt;0,1,0)</f>
        <v>0</v>
      </c>
      <c r="S23" s="127">
        <f ca="1">IF(IFERROR(MATCH(_xlfn.CONCAT($B23,",",S$4),'SpcFunc and VentSpcFunc combos'!$Q$8:$Q$335,0),0)&gt;0,1,0)</f>
        <v>0</v>
      </c>
      <c r="T23" s="127">
        <f ca="1">IF(IFERROR(MATCH(_xlfn.CONCAT($B23,",",T$4),'SpcFunc and VentSpcFunc combos'!$Q$8:$Q$335,0),0)&gt;0,1,0)</f>
        <v>0</v>
      </c>
      <c r="U23" s="127">
        <f ca="1">IF(IFERROR(MATCH(_xlfn.CONCAT($B23,",",U$4),'SpcFunc and VentSpcFunc combos'!$Q$8:$Q$335,0),0)&gt;0,1,0)</f>
        <v>0</v>
      </c>
      <c r="V23" s="127">
        <f ca="1">IF(IFERROR(MATCH(_xlfn.CONCAT($B23,",",V$4),'SpcFunc and VentSpcFunc combos'!$Q$8:$Q$335,0),0)&gt;0,1,0)</f>
        <v>0</v>
      </c>
      <c r="W23" s="127">
        <f ca="1">IF(IFERROR(MATCH(_xlfn.CONCAT($B23,",",W$4),'SpcFunc and VentSpcFunc combos'!$Q$8:$Q$335,0),0)&gt;0,1,0)</f>
        <v>0</v>
      </c>
      <c r="X23" s="127">
        <f ca="1">IF(IFERROR(MATCH(_xlfn.CONCAT($B23,",",X$4),'SpcFunc and VentSpcFunc combos'!$Q$8:$Q$335,0),0)&gt;0,1,0)</f>
        <v>0</v>
      </c>
      <c r="Y23" s="127">
        <f ca="1">IF(IFERROR(MATCH(_xlfn.CONCAT($B23,",",Y$4),'SpcFunc and VentSpcFunc combos'!$Q$8:$Q$335,0),0)&gt;0,1,0)</f>
        <v>0</v>
      </c>
      <c r="Z23" s="127">
        <f ca="1">IF(IFERROR(MATCH(_xlfn.CONCAT($B23,",",Z$4),'SpcFunc and VentSpcFunc combos'!$Q$8:$Q$335,0),0)&gt;0,1,0)</f>
        <v>0</v>
      </c>
      <c r="AA23" s="127">
        <f ca="1">IF(IFERROR(MATCH(_xlfn.CONCAT($B23,",",AA$4),'SpcFunc and VentSpcFunc combos'!$Q$8:$Q$335,0),0)&gt;0,1,0)</f>
        <v>0</v>
      </c>
      <c r="AB23" s="127">
        <f ca="1">IF(IFERROR(MATCH(_xlfn.CONCAT($B23,",",AB$4),'SpcFunc and VentSpcFunc combos'!$Q$8:$Q$335,0),0)&gt;0,1,0)</f>
        <v>0</v>
      </c>
      <c r="AC23" s="127">
        <f ca="1">IF(IFERROR(MATCH(_xlfn.CONCAT($B23,",",AC$4),'SpcFunc and VentSpcFunc combos'!$Q$8:$Q$335,0),0)&gt;0,1,0)</f>
        <v>0</v>
      </c>
      <c r="AD23" s="127">
        <f ca="1">IF(IFERROR(MATCH(_xlfn.CONCAT($B23,",",AD$4),'SpcFunc and VentSpcFunc combos'!$Q$8:$Q$335,0),0)&gt;0,1,0)</f>
        <v>0</v>
      </c>
      <c r="AE23" s="127">
        <f ca="1">IF(IFERROR(MATCH(_xlfn.CONCAT($B23,",",AE$4),'SpcFunc and VentSpcFunc combos'!$Q$8:$Q$335,0),0)&gt;0,1,0)</f>
        <v>0</v>
      </c>
      <c r="AF23" s="127">
        <f ca="1">IF(IFERROR(MATCH(_xlfn.CONCAT($B23,",",AF$4),'SpcFunc and VentSpcFunc combos'!$Q$8:$Q$335,0),0)&gt;0,1,0)</f>
        <v>0</v>
      </c>
      <c r="AG23" s="127">
        <f ca="1">IF(IFERROR(MATCH(_xlfn.CONCAT($B23,",",AG$4),'SpcFunc and VentSpcFunc combos'!$Q$8:$Q$335,0),0)&gt;0,1,0)</f>
        <v>0</v>
      </c>
      <c r="AH23" s="127">
        <f ca="1">IF(IFERROR(MATCH(_xlfn.CONCAT($B23,",",AH$4),'SpcFunc and VentSpcFunc combos'!$Q$8:$Q$335,0),0)&gt;0,1,0)</f>
        <v>0</v>
      </c>
      <c r="AI23" s="127">
        <f ca="1">IF(IFERROR(MATCH(_xlfn.CONCAT($B23,",",AI$4),'SpcFunc and VentSpcFunc combos'!$Q$8:$Q$335,0),0)&gt;0,1,0)</f>
        <v>0</v>
      </c>
      <c r="AJ23" s="127">
        <f ca="1">IF(IFERROR(MATCH(_xlfn.CONCAT($B23,",",AJ$4),'SpcFunc and VentSpcFunc combos'!$Q$8:$Q$335,0),0)&gt;0,1,0)</f>
        <v>0</v>
      </c>
      <c r="AK23" s="127">
        <f ca="1">IF(IFERROR(MATCH(_xlfn.CONCAT($B23,",",AK$4),'SpcFunc and VentSpcFunc combos'!$Q$8:$Q$335,0),0)&gt;0,1,0)</f>
        <v>0</v>
      </c>
      <c r="AL23" s="127">
        <f ca="1">IF(IFERROR(MATCH(_xlfn.CONCAT($B23,",",AL$4),'SpcFunc and VentSpcFunc combos'!$Q$8:$Q$335,0),0)&gt;0,1,0)</f>
        <v>0</v>
      </c>
      <c r="AM23" s="127">
        <f ca="1">IF(IFERROR(MATCH(_xlfn.CONCAT($B23,",",AM$4),'SpcFunc and VentSpcFunc combos'!$Q$8:$Q$335,0),0)&gt;0,1,0)</f>
        <v>0</v>
      </c>
      <c r="AN23" s="127">
        <f ca="1">IF(IFERROR(MATCH(_xlfn.CONCAT($B23,",",AN$4),'SpcFunc and VentSpcFunc combos'!$Q$8:$Q$335,0),0)&gt;0,1,0)</f>
        <v>0</v>
      </c>
      <c r="AO23" s="127">
        <f ca="1">IF(IFERROR(MATCH(_xlfn.CONCAT($B23,",",AO$4),'SpcFunc and VentSpcFunc combos'!$Q$8:$Q$335,0),0)&gt;0,1,0)</f>
        <v>0</v>
      </c>
      <c r="AP23" s="127">
        <f ca="1">IF(IFERROR(MATCH(_xlfn.CONCAT($B23,",",AP$4),'SpcFunc and VentSpcFunc combos'!$Q$8:$Q$335,0),0)&gt;0,1,0)</f>
        <v>0</v>
      </c>
      <c r="AQ23" s="127">
        <f ca="1">IF(IFERROR(MATCH(_xlfn.CONCAT($B23,",",AQ$4),'SpcFunc and VentSpcFunc combos'!$Q$8:$Q$335,0),0)&gt;0,1,0)</f>
        <v>0</v>
      </c>
      <c r="AR23" s="127">
        <f ca="1">IF(IFERROR(MATCH(_xlfn.CONCAT($B23,",",AR$4),'SpcFunc and VentSpcFunc combos'!$Q$8:$Q$335,0),0)&gt;0,1,0)</f>
        <v>0</v>
      </c>
      <c r="AS23" s="127">
        <f ca="1">IF(IFERROR(MATCH(_xlfn.CONCAT($B23,",",AS$4),'SpcFunc and VentSpcFunc combos'!$Q$8:$Q$335,0),0)&gt;0,1,0)</f>
        <v>0</v>
      </c>
      <c r="AT23" s="127">
        <f ca="1">IF(IFERROR(MATCH(_xlfn.CONCAT($B23,",",AT$4),'SpcFunc and VentSpcFunc combos'!$Q$8:$Q$335,0),0)&gt;0,1,0)</f>
        <v>0</v>
      </c>
      <c r="AU23" s="127">
        <f ca="1">IF(IFERROR(MATCH(_xlfn.CONCAT($B23,",",AU$4),'SpcFunc and VentSpcFunc combos'!$Q$8:$Q$335,0),0)&gt;0,1,0)</f>
        <v>0</v>
      </c>
      <c r="AV23" s="127">
        <f ca="1">IF(IFERROR(MATCH(_xlfn.CONCAT($B23,",",AV$4),'SpcFunc and VentSpcFunc combos'!$Q$8:$Q$335,0),0)&gt;0,1,0)</f>
        <v>0</v>
      </c>
      <c r="AW23" s="127">
        <f ca="1">IF(IFERROR(MATCH(_xlfn.CONCAT($B23,",",AW$4),'SpcFunc and VentSpcFunc combos'!$Q$8:$Q$335,0),0)&gt;0,1,0)</f>
        <v>0</v>
      </c>
      <c r="AX23" s="127">
        <f ca="1">IF(IFERROR(MATCH(_xlfn.CONCAT($B23,",",AX$4),'SpcFunc and VentSpcFunc combos'!$Q$8:$Q$335,0),0)&gt;0,1,0)</f>
        <v>0</v>
      </c>
      <c r="AY23" s="127">
        <f ca="1">IF(IFERROR(MATCH(_xlfn.CONCAT($B23,",",AY$4),'SpcFunc and VentSpcFunc combos'!$Q$8:$Q$335,0),0)&gt;0,1,0)</f>
        <v>0</v>
      </c>
      <c r="AZ23" s="127">
        <f ca="1">IF(IFERROR(MATCH(_xlfn.CONCAT($B23,",",AZ$4),'SpcFunc and VentSpcFunc combos'!$Q$8:$Q$335,0),0)&gt;0,1,0)</f>
        <v>0</v>
      </c>
      <c r="BA23" s="127">
        <f ca="1">IF(IFERROR(MATCH(_xlfn.CONCAT($B23,",",BA$4),'SpcFunc and VentSpcFunc combos'!$Q$8:$Q$335,0),0)&gt;0,1,0)</f>
        <v>0</v>
      </c>
      <c r="BB23" s="127">
        <f ca="1">IF(IFERROR(MATCH(_xlfn.CONCAT($B23,",",BB$4),'SpcFunc and VentSpcFunc combos'!$Q$8:$Q$335,0),0)&gt;0,1,0)</f>
        <v>0</v>
      </c>
      <c r="BC23" s="127">
        <f ca="1">IF(IFERROR(MATCH(_xlfn.CONCAT($B23,",",BC$4),'SpcFunc and VentSpcFunc combos'!$Q$8:$Q$335,0),0)&gt;0,1,0)</f>
        <v>0</v>
      </c>
      <c r="BD23" s="127">
        <f ca="1">IF(IFERROR(MATCH(_xlfn.CONCAT($B23,",",BD$4),'SpcFunc and VentSpcFunc combos'!$Q$8:$Q$335,0),0)&gt;0,1,0)</f>
        <v>0</v>
      </c>
      <c r="BE23" s="127">
        <f ca="1">IF(IFERROR(MATCH(_xlfn.CONCAT($B23,",",BE$4),'SpcFunc and VentSpcFunc combos'!$Q$8:$Q$335,0),0)&gt;0,1,0)</f>
        <v>0</v>
      </c>
      <c r="BF23" s="127">
        <f ca="1">IF(IFERROR(MATCH(_xlfn.CONCAT($B23,",",BF$4),'SpcFunc and VentSpcFunc combos'!$Q$8:$Q$335,0),0)&gt;0,1,0)</f>
        <v>0</v>
      </c>
      <c r="BG23" s="127">
        <f ca="1">IF(IFERROR(MATCH(_xlfn.CONCAT($B23,",",BG$4),'SpcFunc and VentSpcFunc combos'!$Q$8:$Q$335,0),0)&gt;0,1,0)</f>
        <v>0</v>
      </c>
      <c r="BH23" s="127">
        <f ca="1">IF(IFERROR(MATCH(_xlfn.CONCAT($B23,",",BH$4),'SpcFunc and VentSpcFunc combos'!$Q$8:$Q$335,0),0)&gt;0,1,0)</f>
        <v>0</v>
      </c>
      <c r="BI23" s="127">
        <f ca="1">IF(IFERROR(MATCH(_xlfn.CONCAT($B23,",",BI$4),'SpcFunc and VentSpcFunc combos'!$Q$8:$Q$335,0),0)&gt;0,1,0)</f>
        <v>0</v>
      </c>
      <c r="BJ23" s="127">
        <f ca="1">IF(IFERROR(MATCH(_xlfn.CONCAT($B23,",",BJ$4),'SpcFunc and VentSpcFunc combos'!$Q$8:$Q$335,0),0)&gt;0,1,0)</f>
        <v>0</v>
      </c>
      <c r="BK23" s="127">
        <f ca="1">IF(IFERROR(MATCH(_xlfn.CONCAT($B23,",",BK$4),'SpcFunc and VentSpcFunc combos'!$Q$8:$Q$335,0),0)&gt;0,1,0)</f>
        <v>0</v>
      </c>
      <c r="BL23" s="127">
        <f ca="1">IF(IFERROR(MATCH(_xlfn.CONCAT($B23,",",BL$4),'SpcFunc and VentSpcFunc combos'!$Q$8:$Q$335,0),0)&gt;0,1,0)</f>
        <v>0</v>
      </c>
      <c r="BM23" s="127">
        <f ca="1">IF(IFERROR(MATCH(_xlfn.CONCAT($B23,",",BM$4),'SpcFunc and VentSpcFunc combos'!$Q$8:$Q$335,0),0)&gt;0,1,0)</f>
        <v>0</v>
      </c>
      <c r="BN23" s="127">
        <f ca="1">IF(IFERROR(MATCH(_xlfn.CONCAT($B23,",",BN$4),'SpcFunc and VentSpcFunc combos'!$Q$8:$Q$335,0),0)&gt;0,1,0)</f>
        <v>0</v>
      </c>
      <c r="BO23" s="127">
        <f ca="1">IF(IFERROR(MATCH(_xlfn.CONCAT($B23,",",BO$4),'SpcFunc and VentSpcFunc combos'!$Q$8:$Q$335,0),0)&gt;0,1,0)</f>
        <v>0</v>
      </c>
      <c r="BP23" s="127">
        <f ca="1">IF(IFERROR(MATCH(_xlfn.CONCAT($B23,",",BP$4),'SpcFunc and VentSpcFunc combos'!$Q$8:$Q$335,0),0)&gt;0,1,0)</f>
        <v>0</v>
      </c>
      <c r="BQ23" s="127">
        <f ca="1">IF(IFERROR(MATCH(_xlfn.CONCAT($B23,",",BQ$4),'SpcFunc and VentSpcFunc combos'!$Q$8:$Q$335,0),0)&gt;0,1,0)</f>
        <v>0</v>
      </c>
      <c r="BR23" s="127">
        <f ca="1">IF(IFERROR(MATCH(_xlfn.CONCAT($B23,",",BR$4),'SpcFunc and VentSpcFunc combos'!$Q$8:$Q$335,0),0)&gt;0,1,0)</f>
        <v>0</v>
      </c>
      <c r="BS23" s="127">
        <f ca="1">IF(IFERROR(MATCH(_xlfn.CONCAT($B23,",",BS$4),'SpcFunc and VentSpcFunc combos'!$Q$8:$Q$335,0),0)&gt;0,1,0)</f>
        <v>0</v>
      </c>
      <c r="BT23" s="127">
        <f ca="1">IF(IFERROR(MATCH(_xlfn.CONCAT($B23,",",BT$4),'SpcFunc and VentSpcFunc combos'!$Q$8:$Q$335,0),0)&gt;0,1,0)</f>
        <v>0</v>
      </c>
      <c r="BU23" s="127">
        <f ca="1">IF(IFERROR(MATCH(_xlfn.CONCAT($B23,",",BU$4),'SpcFunc and VentSpcFunc combos'!$Q$8:$Q$335,0),0)&gt;0,1,0)</f>
        <v>0</v>
      </c>
      <c r="BV23" s="127">
        <f ca="1">IF(IFERROR(MATCH(_xlfn.CONCAT($B23,",",BV$4),'SpcFunc and VentSpcFunc combos'!$Q$8:$Q$335,0),0)&gt;0,1,0)</f>
        <v>0</v>
      </c>
      <c r="BW23" s="127">
        <f ca="1">IF(IFERROR(MATCH(_xlfn.CONCAT($B23,",",BW$4),'SpcFunc and VentSpcFunc combos'!$Q$8:$Q$335,0),0)&gt;0,1,0)</f>
        <v>0</v>
      </c>
      <c r="BX23" s="127">
        <f ca="1">IF(IFERROR(MATCH(_xlfn.CONCAT($B23,",",BX$4),'SpcFunc and VentSpcFunc combos'!$Q$8:$Q$335,0),0)&gt;0,1,0)</f>
        <v>0</v>
      </c>
      <c r="BY23" s="127">
        <f ca="1">IF(IFERROR(MATCH(_xlfn.CONCAT($B23,",",BY$4),'SpcFunc and VentSpcFunc combos'!$Q$8:$Q$335,0),0)&gt;0,1,0)</f>
        <v>0</v>
      </c>
      <c r="BZ23" s="127">
        <f ca="1">IF(IFERROR(MATCH(_xlfn.CONCAT($B23,",",BZ$4),'SpcFunc and VentSpcFunc combos'!$Q$8:$Q$335,0),0)&gt;0,1,0)</f>
        <v>0</v>
      </c>
      <c r="CA23" s="127">
        <f ca="1">IF(IFERROR(MATCH(_xlfn.CONCAT($B23,",",CA$4),'SpcFunc and VentSpcFunc combos'!$Q$8:$Q$335,0),0)&gt;0,1,0)</f>
        <v>0</v>
      </c>
      <c r="CB23" s="127">
        <f ca="1">IF(IFERROR(MATCH(_xlfn.CONCAT($B23,",",CB$4),'SpcFunc and VentSpcFunc combos'!$Q$8:$Q$335,0),0)&gt;0,1,0)</f>
        <v>0</v>
      </c>
      <c r="CC23" s="127">
        <f ca="1">IF(IFERROR(MATCH(_xlfn.CONCAT($B23,",",CC$4),'SpcFunc and VentSpcFunc combos'!$Q$8:$Q$335,0),0)&gt;0,1,0)</f>
        <v>0</v>
      </c>
      <c r="CD23" s="127">
        <f ca="1">IF(IFERROR(MATCH(_xlfn.CONCAT($B23,",",CD$4),'SpcFunc and VentSpcFunc combos'!$Q$8:$Q$335,0),0)&gt;0,1,0)</f>
        <v>0</v>
      </c>
      <c r="CE23" s="127">
        <f ca="1">IF(IFERROR(MATCH(_xlfn.CONCAT($B23,",",CE$4),'SpcFunc and VentSpcFunc combos'!$Q$8:$Q$335,0),0)&gt;0,1,0)</f>
        <v>0</v>
      </c>
      <c r="CF23" s="127">
        <f ca="1">IF(IFERROR(MATCH(_xlfn.CONCAT($B23,",",CF$4),'SpcFunc and VentSpcFunc combos'!$Q$8:$Q$335,0),0)&gt;0,1,0)</f>
        <v>0</v>
      </c>
      <c r="CG23" s="127">
        <f ca="1">IF(IFERROR(MATCH(_xlfn.CONCAT($B23,",",CG$4),'SpcFunc and VentSpcFunc combos'!$Q$8:$Q$335,0),0)&gt;0,1,0)</f>
        <v>0</v>
      </c>
      <c r="CH23" s="127">
        <f ca="1">IF(IFERROR(MATCH(_xlfn.CONCAT($B23,",",CH$4),'SpcFunc and VentSpcFunc combos'!$Q$8:$Q$335,0),0)&gt;0,1,0)</f>
        <v>0</v>
      </c>
      <c r="CI23" s="127">
        <f ca="1">IF(IFERROR(MATCH(_xlfn.CONCAT($B23,",",CI$4),'SpcFunc and VentSpcFunc combos'!$Q$8:$Q$335,0),0)&gt;0,1,0)</f>
        <v>0</v>
      </c>
      <c r="CJ23" s="127">
        <f ca="1">IF(IFERROR(MATCH(_xlfn.CONCAT($B23,",",CJ$4),'SpcFunc and VentSpcFunc combos'!$Q$8:$Q$335,0),0)&gt;0,1,0)</f>
        <v>0</v>
      </c>
      <c r="CK23" s="127">
        <f ca="1">IF(IFERROR(MATCH(_xlfn.CONCAT($B23,",",CK$4),'SpcFunc and VentSpcFunc combos'!$Q$8:$Q$335,0),0)&gt;0,1,0)</f>
        <v>0</v>
      </c>
      <c r="CL23" s="127">
        <f ca="1">IF(IFERROR(MATCH(_xlfn.CONCAT($B23,",",CL$4),'SpcFunc and VentSpcFunc combos'!$Q$8:$Q$335,0),0)&gt;0,1,0)</f>
        <v>0</v>
      </c>
      <c r="CM23" s="127">
        <f ca="1">IF(IFERROR(MATCH(_xlfn.CONCAT($B23,",",CM$4),'SpcFunc and VentSpcFunc combos'!$Q$8:$Q$335,0),0)&gt;0,1,0)</f>
        <v>0</v>
      </c>
      <c r="CN23" s="127">
        <f ca="1">IF(IFERROR(MATCH(_xlfn.CONCAT($B23,",",CN$4),'SpcFunc and VentSpcFunc combos'!$Q$8:$Q$335,0),0)&gt;0,1,0)</f>
        <v>0</v>
      </c>
      <c r="CO23" s="127">
        <f ca="1">IF(IFERROR(MATCH(_xlfn.CONCAT($B23,",",CO$4),'SpcFunc and VentSpcFunc combos'!$Q$8:$Q$335,0),0)&gt;0,1,0)</f>
        <v>0</v>
      </c>
      <c r="CP23" s="127">
        <f ca="1">IF(IFERROR(MATCH(_xlfn.CONCAT($B23,",",CP$4),'SpcFunc and VentSpcFunc combos'!$Q$8:$Q$335,0),0)&gt;0,1,0)</f>
        <v>0</v>
      </c>
      <c r="CQ23" s="127">
        <f ca="1">IF(IFERROR(MATCH(_xlfn.CONCAT($B23,",",CQ$4),'SpcFunc and VentSpcFunc combos'!$Q$8:$Q$335,0),0)&gt;0,1,0)</f>
        <v>0</v>
      </c>
      <c r="CR23" s="127">
        <f ca="1">IF(IFERROR(MATCH(_xlfn.CONCAT($B23,",",CR$4),'SpcFunc and VentSpcFunc combos'!$Q$8:$Q$335,0),0)&gt;0,1,0)</f>
        <v>0</v>
      </c>
      <c r="CS23" s="127">
        <f ca="1">IF(IFERROR(MATCH(_xlfn.CONCAT($B23,",",CS$4),'SpcFunc and VentSpcFunc combos'!$Q$8:$Q$335,0),0)&gt;0,1,0)</f>
        <v>0</v>
      </c>
      <c r="CT23" s="127">
        <f ca="1">IF(IFERROR(MATCH(_xlfn.CONCAT($B23,",",CT$4),'SpcFunc and VentSpcFunc combos'!$Q$8:$Q$335,0),0)&gt;0,1,0)</f>
        <v>0</v>
      </c>
      <c r="CU23" s="106" t="s">
        <v>960</v>
      </c>
      <c r="CV23">
        <f t="shared" ca="1" si="5"/>
        <v>0</v>
      </c>
    </row>
    <row r="24" spans="2:100" x14ac:dyDescent="0.2">
      <c r="B24" t="str">
        <f>'For CSV - 2019 SpcFuncData'!B24</f>
        <v>Financial Transaction Area</v>
      </c>
      <c r="C24" s="127">
        <f ca="1">IF(IFERROR(MATCH(_xlfn.CONCAT($B24,",",C$4),'SpcFunc and VentSpcFunc combos'!$Q$8:$Q$335,0),0)&gt;0,1,0)</f>
        <v>0</v>
      </c>
      <c r="D24" s="127">
        <f ca="1">IF(IFERROR(MATCH(_xlfn.CONCAT($B24,",",D$4),'SpcFunc and VentSpcFunc combos'!$Q$8:$Q$335,0),0)&gt;0,1,0)</f>
        <v>0</v>
      </c>
      <c r="E24" s="127">
        <f ca="1">IF(IFERROR(MATCH(_xlfn.CONCAT($B24,",",E$4),'SpcFunc and VentSpcFunc combos'!$Q$8:$Q$335,0),0)&gt;0,1,0)</f>
        <v>0</v>
      </c>
      <c r="F24" s="127">
        <f ca="1">IF(IFERROR(MATCH(_xlfn.CONCAT($B24,",",F$4),'SpcFunc and VentSpcFunc combos'!$Q$8:$Q$335,0),0)&gt;0,1,0)</f>
        <v>0</v>
      </c>
      <c r="G24" s="127">
        <f ca="1">IF(IFERROR(MATCH(_xlfn.CONCAT($B24,",",G$4),'SpcFunc and VentSpcFunc combos'!$Q$8:$Q$335,0),0)&gt;0,1,0)</f>
        <v>0</v>
      </c>
      <c r="H24" s="127">
        <f ca="1">IF(IFERROR(MATCH(_xlfn.CONCAT($B24,",",H$4),'SpcFunc and VentSpcFunc combos'!$Q$8:$Q$335,0),0)&gt;0,1,0)</f>
        <v>0</v>
      </c>
      <c r="I24" s="127">
        <f ca="1">IF(IFERROR(MATCH(_xlfn.CONCAT($B24,",",I$4),'SpcFunc and VentSpcFunc combos'!$Q$8:$Q$335,0),0)&gt;0,1,0)</f>
        <v>0</v>
      </c>
      <c r="J24" s="127">
        <f ca="1">IF(IFERROR(MATCH(_xlfn.CONCAT($B24,",",J$4),'SpcFunc and VentSpcFunc combos'!$Q$8:$Q$335,0),0)&gt;0,1,0)</f>
        <v>0</v>
      </c>
      <c r="K24" s="127">
        <f ca="1">IF(IFERROR(MATCH(_xlfn.CONCAT($B24,",",K$4),'SpcFunc and VentSpcFunc combos'!$Q$8:$Q$335,0),0)&gt;0,1,0)</f>
        <v>0</v>
      </c>
      <c r="L24" s="127">
        <f ca="1">IF(IFERROR(MATCH(_xlfn.CONCAT($B24,",",L$4),'SpcFunc and VentSpcFunc combos'!$Q$8:$Q$335,0),0)&gt;0,1,0)</f>
        <v>0</v>
      </c>
      <c r="M24" s="127">
        <f ca="1">IF(IFERROR(MATCH(_xlfn.CONCAT($B24,",",M$4),'SpcFunc and VentSpcFunc combos'!$Q$8:$Q$335,0),0)&gt;0,1,0)</f>
        <v>0</v>
      </c>
      <c r="N24" s="127">
        <f ca="1">IF(IFERROR(MATCH(_xlfn.CONCAT($B24,",",N$4),'SpcFunc and VentSpcFunc combos'!$Q$8:$Q$335,0),0)&gt;0,1,0)</f>
        <v>0</v>
      </c>
      <c r="O24" s="127">
        <f ca="1">IF(IFERROR(MATCH(_xlfn.CONCAT($B24,",",O$4),'SpcFunc and VentSpcFunc combos'!$Q$8:$Q$335,0),0)&gt;0,1,0)</f>
        <v>0</v>
      </c>
      <c r="P24" s="127">
        <f ca="1">IF(IFERROR(MATCH(_xlfn.CONCAT($B24,",",P$4),'SpcFunc and VentSpcFunc combos'!$Q$8:$Q$335,0),0)&gt;0,1,0)</f>
        <v>0</v>
      </c>
      <c r="Q24" s="127">
        <f ca="1">IF(IFERROR(MATCH(_xlfn.CONCAT($B24,",",Q$4),'SpcFunc and VentSpcFunc combos'!$Q$8:$Q$335,0),0)&gt;0,1,0)</f>
        <v>0</v>
      </c>
      <c r="R24" s="127">
        <f ca="1">IF(IFERROR(MATCH(_xlfn.CONCAT($B24,",",R$4),'SpcFunc and VentSpcFunc combos'!$Q$8:$Q$335,0),0)&gt;0,1,0)</f>
        <v>0</v>
      </c>
      <c r="S24" s="127">
        <f ca="1">IF(IFERROR(MATCH(_xlfn.CONCAT($B24,",",S$4),'SpcFunc and VentSpcFunc combos'!$Q$8:$Q$335,0),0)&gt;0,1,0)</f>
        <v>0</v>
      </c>
      <c r="T24" s="127">
        <f ca="1">IF(IFERROR(MATCH(_xlfn.CONCAT($B24,",",T$4),'SpcFunc and VentSpcFunc combos'!$Q$8:$Q$335,0),0)&gt;0,1,0)</f>
        <v>0</v>
      </c>
      <c r="U24" s="127">
        <f ca="1">IF(IFERROR(MATCH(_xlfn.CONCAT($B24,",",U$4),'SpcFunc and VentSpcFunc combos'!$Q$8:$Q$335,0),0)&gt;0,1,0)</f>
        <v>0</v>
      </c>
      <c r="V24" s="127">
        <f ca="1">IF(IFERROR(MATCH(_xlfn.CONCAT($B24,",",V$4),'SpcFunc and VentSpcFunc combos'!$Q$8:$Q$335,0),0)&gt;0,1,0)</f>
        <v>0</v>
      </c>
      <c r="W24" s="127">
        <f ca="1">IF(IFERROR(MATCH(_xlfn.CONCAT($B24,",",W$4),'SpcFunc and VentSpcFunc combos'!$Q$8:$Q$335,0),0)&gt;0,1,0)</f>
        <v>0</v>
      </c>
      <c r="X24" s="127">
        <f ca="1">IF(IFERROR(MATCH(_xlfn.CONCAT($B24,",",X$4),'SpcFunc and VentSpcFunc combos'!$Q$8:$Q$335,0),0)&gt;0,1,0)</f>
        <v>0</v>
      </c>
      <c r="Y24" s="127">
        <f ca="1">IF(IFERROR(MATCH(_xlfn.CONCAT($B24,",",Y$4),'SpcFunc and VentSpcFunc combos'!$Q$8:$Q$335,0),0)&gt;0,1,0)</f>
        <v>0</v>
      </c>
      <c r="Z24" s="127">
        <f ca="1">IF(IFERROR(MATCH(_xlfn.CONCAT($B24,",",Z$4),'SpcFunc and VentSpcFunc combos'!$Q$8:$Q$335,0),0)&gt;0,1,0)</f>
        <v>0</v>
      </c>
      <c r="AA24" s="127">
        <f ca="1">IF(IFERROR(MATCH(_xlfn.CONCAT($B24,",",AA$4),'SpcFunc and VentSpcFunc combos'!$Q$8:$Q$335,0),0)&gt;0,1,0)</f>
        <v>0</v>
      </c>
      <c r="AB24" s="127">
        <f ca="1">IF(IFERROR(MATCH(_xlfn.CONCAT($B24,",",AB$4),'SpcFunc and VentSpcFunc combos'!$Q$8:$Q$335,0),0)&gt;0,1,0)</f>
        <v>0</v>
      </c>
      <c r="AC24" s="127">
        <f ca="1">IF(IFERROR(MATCH(_xlfn.CONCAT($B24,",",AC$4),'SpcFunc and VentSpcFunc combos'!$Q$8:$Q$335,0),0)&gt;0,1,0)</f>
        <v>0</v>
      </c>
      <c r="AD24" s="127">
        <f ca="1">IF(IFERROR(MATCH(_xlfn.CONCAT($B24,",",AD$4),'SpcFunc and VentSpcFunc combos'!$Q$8:$Q$335,0),0)&gt;0,1,0)</f>
        <v>0</v>
      </c>
      <c r="AE24" s="127">
        <f ca="1">IF(IFERROR(MATCH(_xlfn.CONCAT($B24,",",AE$4),'SpcFunc and VentSpcFunc combos'!$Q$8:$Q$335,0),0)&gt;0,1,0)</f>
        <v>0</v>
      </c>
      <c r="AF24" s="127">
        <f ca="1">IF(IFERROR(MATCH(_xlfn.CONCAT($B24,",",AF$4),'SpcFunc and VentSpcFunc combos'!$Q$8:$Q$335,0),0)&gt;0,1,0)</f>
        <v>0</v>
      </c>
      <c r="AG24" s="127">
        <f ca="1">IF(IFERROR(MATCH(_xlfn.CONCAT($B24,",",AG$4),'SpcFunc and VentSpcFunc combos'!$Q$8:$Q$335,0),0)&gt;0,1,0)</f>
        <v>0</v>
      </c>
      <c r="AH24" s="127">
        <f ca="1">IF(IFERROR(MATCH(_xlfn.CONCAT($B24,",",AH$4),'SpcFunc and VentSpcFunc combos'!$Q$8:$Q$335,0),0)&gt;0,1,0)</f>
        <v>0</v>
      </c>
      <c r="AI24" s="127">
        <f ca="1">IF(IFERROR(MATCH(_xlfn.CONCAT($B24,",",AI$4),'SpcFunc and VentSpcFunc combos'!$Q$8:$Q$335,0),0)&gt;0,1,0)</f>
        <v>0</v>
      </c>
      <c r="AJ24" s="127">
        <f ca="1">IF(IFERROR(MATCH(_xlfn.CONCAT($B24,",",AJ$4),'SpcFunc and VentSpcFunc combos'!$Q$8:$Q$335,0),0)&gt;0,1,0)</f>
        <v>0</v>
      </c>
      <c r="AK24" s="127">
        <f ca="1">IF(IFERROR(MATCH(_xlfn.CONCAT($B24,",",AK$4),'SpcFunc and VentSpcFunc combos'!$Q$8:$Q$335,0),0)&gt;0,1,0)</f>
        <v>0</v>
      </c>
      <c r="AL24" s="127">
        <f ca="1">IF(IFERROR(MATCH(_xlfn.CONCAT($B24,",",AL$4),'SpcFunc and VentSpcFunc combos'!$Q$8:$Q$335,0),0)&gt;0,1,0)</f>
        <v>0</v>
      </c>
      <c r="AM24" s="127">
        <f ca="1">IF(IFERROR(MATCH(_xlfn.CONCAT($B24,",",AM$4),'SpcFunc and VentSpcFunc combos'!$Q$8:$Q$335,0),0)&gt;0,1,0)</f>
        <v>0</v>
      </c>
      <c r="AN24" s="127">
        <f ca="1">IF(IFERROR(MATCH(_xlfn.CONCAT($B24,",",AN$4),'SpcFunc and VentSpcFunc combos'!$Q$8:$Q$335,0),0)&gt;0,1,0)</f>
        <v>0</v>
      </c>
      <c r="AO24" s="127">
        <f ca="1">IF(IFERROR(MATCH(_xlfn.CONCAT($B24,",",AO$4),'SpcFunc and VentSpcFunc combos'!$Q$8:$Q$335,0),0)&gt;0,1,0)</f>
        <v>0</v>
      </c>
      <c r="AP24" s="127">
        <f ca="1">IF(IFERROR(MATCH(_xlfn.CONCAT($B24,",",AP$4),'SpcFunc and VentSpcFunc combos'!$Q$8:$Q$335,0),0)&gt;0,1,0)</f>
        <v>0</v>
      </c>
      <c r="AQ24" s="127">
        <f ca="1">IF(IFERROR(MATCH(_xlfn.CONCAT($B24,",",AQ$4),'SpcFunc and VentSpcFunc combos'!$Q$8:$Q$335,0),0)&gt;0,1,0)</f>
        <v>0</v>
      </c>
      <c r="AR24" s="127">
        <f ca="1">IF(IFERROR(MATCH(_xlfn.CONCAT($B24,",",AR$4),'SpcFunc and VentSpcFunc combos'!$Q$8:$Q$335,0),0)&gt;0,1,0)</f>
        <v>0</v>
      </c>
      <c r="AS24" s="127">
        <f ca="1">IF(IFERROR(MATCH(_xlfn.CONCAT($B24,",",AS$4),'SpcFunc and VentSpcFunc combos'!$Q$8:$Q$335,0),0)&gt;0,1,0)</f>
        <v>0</v>
      </c>
      <c r="AT24" s="127">
        <f ca="1">IF(IFERROR(MATCH(_xlfn.CONCAT($B24,",",AT$4),'SpcFunc and VentSpcFunc combos'!$Q$8:$Q$335,0),0)&gt;0,1,0)</f>
        <v>0</v>
      </c>
      <c r="AU24" s="127">
        <f ca="1">IF(IFERROR(MATCH(_xlfn.CONCAT($B24,",",AU$4),'SpcFunc and VentSpcFunc combos'!$Q$8:$Q$335,0),0)&gt;0,1,0)</f>
        <v>0</v>
      </c>
      <c r="AV24" s="127">
        <f ca="1">IF(IFERROR(MATCH(_xlfn.CONCAT($B24,",",AV$4),'SpcFunc and VentSpcFunc combos'!$Q$8:$Q$335,0),0)&gt;0,1,0)</f>
        <v>0</v>
      </c>
      <c r="AW24" s="127">
        <f ca="1">IF(IFERROR(MATCH(_xlfn.CONCAT($B24,",",AW$4),'SpcFunc and VentSpcFunc combos'!$Q$8:$Q$335,0),0)&gt;0,1,0)</f>
        <v>0</v>
      </c>
      <c r="AX24" s="127">
        <f ca="1">IF(IFERROR(MATCH(_xlfn.CONCAT($B24,",",AX$4),'SpcFunc and VentSpcFunc combos'!$Q$8:$Q$335,0),0)&gt;0,1,0)</f>
        <v>0</v>
      </c>
      <c r="AY24" s="127">
        <f ca="1">IF(IFERROR(MATCH(_xlfn.CONCAT($B24,",",AY$4),'SpcFunc and VentSpcFunc combos'!$Q$8:$Q$335,0),0)&gt;0,1,0)</f>
        <v>0</v>
      </c>
      <c r="AZ24" s="127">
        <f ca="1">IF(IFERROR(MATCH(_xlfn.CONCAT($B24,",",AZ$4),'SpcFunc and VentSpcFunc combos'!$Q$8:$Q$335,0),0)&gt;0,1,0)</f>
        <v>0</v>
      </c>
      <c r="BA24" s="127">
        <f ca="1">IF(IFERROR(MATCH(_xlfn.CONCAT($B24,",",BA$4),'SpcFunc and VentSpcFunc combos'!$Q$8:$Q$335,0),0)&gt;0,1,0)</f>
        <v>0</v>
      </c>
      <c r="BB24" s="127">
        <f ca="1">IF(IFERROR(MATCH(_xlfn.CONCAT($B24,",",BB$4),'SpcFunc and VentSpcFunc combos'!$Q$8:$Q$335,0),0)&gt;0,1,0)</f>
        <v>0</v>
      </c>
      <c r="BC24" s="127">
        <f ca="1">IF(IFERROR(MATCH(_xlfn.CONCAT($B24,",",BC$4),'SpcFunc and VentSpcFunc combos'!$Q$8:$Q$335,0),0)&gt;0,1,0)</f>
        <v>0</v>
      </c>
      <c r="BD24" s="127">
        <f ca="1">IF(IFERROR(MATCH(_xlfn.CONCAT($B24,",",BD$4),'SpcFunc and VentSpcFunc combos'!$Q$8:$Q$335,0),0)&gt;0,1,0)</f>
        <v>0</v>
      </c>
      <c r="BE24" s="127">
        <f ca="1">IF(IFERROR(MATCH(_xlfn.CONCAT($B24,",",BE$4),'SpcFunc and VentSpcFunc combos'!$Q$8:$Q$335,0),0)&gt;0,1,0)</f>
        <v>0</v>
      </c>
      <c r="BF24" s="127">
        <f ca="1">IF(IFERROR(MATCH(_xlfn.CONCAT($B24,",",BF$4),'SpcFunc and VentSpcFunc combos'!$Q$8:$Q$335,0),0)&gt;0,1,0)</f>
        <v>0</v>
      </c>
      <c r="BG24" s="127">
        <f ca="1">IF(IFERROR(MATCH(_xlfn.CONCAT($B24,",",BG$4),'SpcFunc and VentSpcFunc combos'!$Q$8:$Q$335,0),0)&gt;0,1,0)</f>
        <v>0</v>
      </c>
      <c r="BH24" s="127">
        <f ca="1">IF(IFERROR(MATCH(_xlfn.CONCAT($B24,",",BH$4),'SpcFunc and VentSpcFunc combos'!$Q$8:$Q$335,0),0)&gt;0,1,0)</f>
        <v>0</v>
      </c>
      <c r="BI24" s="127">
        <f ca="1">IF(IFERROR(MATCH(_xlfn.CONCAT($B24,",",BI$4),'SpcFunc and VentSpcFunc combos'!$Q$8:$Q$335,0),0)&gt;0,1,0)</f>
        <v>0</v>
      </c>
      <c r="BJ24" s="127">
        <f ca="1">IF(IFERROR(MATCH(_xlfn.CONCAT($B24,",",BJ$4),'SpcFunc and VentSpcFunc combos'!$Q$8:$Q$335,0),0)&gt;0,1,0)</f>
        <v>0</v>
      </c>
      <c r="BK24" s="127">
        <f ca="1">IF(IFERROR(MATCH(_xlfn.CONCAT($B24,",",BK$4),'SpcFunc and VentSpcFunc combos'!$Q$8:$Q$335,0),0)&gt;0,1,0)</f>
        <v>0</v>
      </c>
      <c r="BL24" s="127">
        <f ca="1">IF(IFERROR(MATCH(_xlfn.CONCAT($B24,",",BL$4),'SpcFunc and VentSpcFunc combos'!$Q$8:$Q$335,0),0)&gt;0,1,0)</f>
        <v>0</v>
      </c>
      <c r="BM24" s="127">
        <f ca="1">IF(IFERROR(MATCH(_xlfn.CONCAT($B24,",",BM$4),'SpcFunc and VentSpcFunc combos'!$Q$8:$Q$335,0),0)&gt;0,1,0)</f>
        <v>0</v>
      </c>
      <c r="BN24" s="127">
        <f ca="1">IF(IFERROR(MATCH(_xlfn.CONCAT($B24,",",BN$4),'SpcFunc and VentSpcFunc combos'!$Q$8:$Q$335,0),0)&gt;0,1,0)</f>
        <v>0</v>
      </c>
      <c r="BO24" s="127">
        <f ca="1">IF(IFERROR(MATCH(_xlfn.CONCAT($B24,",",BO$4),'SpcFunc and VentSpcFunc combos'!$Q$8:$Q$335,0),0)&gt;0,1,0)</f>
        <v>0</v>
      </c>
      <c r="BP24" s="127">
        <f ca="1">IF(IFERROR(MATCH(_xlfn.CONCAT($B24,",",BP$4),'SpcFunc and VentSpcFunc combos'!$Q$8:$Q$335,0),0)&gt;0,1,0)</f>
        <v>0</v>
      </c>
      <c r="BQ24" s="127">
        <f ca="1">IF(IFERROR(MATCH(_xlfn.CONCAT($B24,",",BQ$4),'SpcFunc and VentSpcFunc combos'!$Q$8:$Q$335,0),0)&gt;0,1,0)</f>
        <v>0</v>
      </c>
      <c r="BR24" s="127">
        <f ca="1">IF(IFERROR(MATCH(_xlfn.CONCAT($B24,",",BR$4),'SpcFunc and VentSpcFunc combos'!$Q$8:$Q$335,0),0)&gt;0,1,0)</f>
        <v>0</v>
      </c>
      <c r="BS24" s="127">
        <f ca="1">IF(IFERROR(MATCH(_xlfn.CONCAT($B24,",",BS$4),'SpcFunc and VentSpcFunc combos'!$Q$8:$Q$335,0),0)&gt;0,1,0)</f>
        <v>0</v>
      </c>
      <c r="BT24" s="127">
        <f ca="1">IF(IFERROR(MATCH(_xlfn.CONCAT($B24,",",BT$4),'SpcFunc and VentSpcFunc combos'!$Q$8:$Q$335,0),0)&gt;0,1,0)</f>
        <v>0</v>
      </c>
      <c r="BU24" s="127">
        <f ca="1">IF(IFERROR(MATCH(_xlfn.CONCAT($B24,",",BU$4),'SpcFunc and VentSpcFunc combos'!$Q$8:$Q$335,0),0)&gt;0,1,0)</f>
        <v>0</v>
      </c>
      <c r="BV24" s="127">
        <f ca="1">IF(IFERROR(MATCH(_xlfn.CONCAT($B24,",",BV$4),'SpcFunc and VentSpcFunc combos'!$Q$8:$Q$335,0),0)&gt;0,1,0)</f>
        <v>0</v>
      </c>
      <c r="BW24" s="127">
        <f ca="1">IF(IFERROR(MATCH(_xlfn.CONCAT($B24,",",BW$4),'SpcFunc and VentSpcFunc combos'!$Q$8:$Q$335,0),0)&gt;0,1,0)</f>
        <v>0</v>
      </c>
      <c r="BX24" s="127">
        <f ca="1">IF(IFERROR(MATCH(_xlfn.CONCAT($B24,",",BX$4),'SpcFunc and VentSpcFunc combos'!$Q$8:$Q$335,0),0)&gt;0,1,0)</f>
        <v>0</v>
      </c>
      <c r="BY24" s="127">
        <f ca="1">IF(IFERROR(MATCH(_xlfn.CONCAT($B24,",",BY$4),'SpcFunc and VentSpcFunc combos'!$Q$8:$Q$335,0),0)&gt;0,1,0)</f>
        <v>0</v>
      </c>
      <c r="BZ24" s="127">
        <f ca="1">IF(IFERROR(MATCH(_xlfn.CONCAT($B24,",",BZ$4),'SpcFunc and VentSpcFunc combos'!$Q$8:$Q$335,0),0)&gt;0,1,0)</f>
        <v>0</v>
      </c>
      <c r="CA24" s="127">
        <f ca="1">IF(IFERROR(MATCH(_xlfn.CONCAT($B24,",",CA$4),'SpcFunc and VentSpcFunc combos'!$Q$8:$Q$335,0),0)&gt;0,1,0)</f>
        <v>0</v>
      </c>
      <c r="CB24" s="127">
        <f ca="1">IF(IFERROR(MATCH(_xlfn.CONCAT($B24,",",CB$4),'SpcFunc and VentSpcFunc combos'!$Q$8:$Q$335,0),0)&gt;0,1,0)</f>
        <v>0</v>
      </c>
      <c r="CC24" s="127">
        <f ca="1">IF(IFERROR(MATCH(_xlfn.CONCAT($B24,",",CC$4),'SpcFunc and VentSpcFunc combos'!$Q$8:$Q$335,0),0)&gt;0,1,0)</f>
        <v>0</v>
      </c>
      <c r="CD24" s="127">
        <f ca="1">IF(IFERROR(MATCH(_xlfn.CONCAT($B24,",",CD$4),'SpcFunc and VentSpcFunc combos'!$Q$8:$Q$335,0),0)&gt;0,1,0)</f>
        <v>0</v>
      </c>
      <c r="CE24" s="127">
        <f ca="1">IF(IFERROR(MATCH(_xlfn.CONCAT($B24,",",CE$4),'SpcFunc and VentSpcFunc combos'!$Q$8:$Q$335,0),0)&gt;0,1,0)</f>
        <v>0</v>
      </c>
      <c r="CF24" s="127">
        <f ca="1">IF(IFERROR(MATCH(_xlfn.CONCAT($B24,",",CF$4),'SpcFunc and VentSpcFunc combos'!$Q$8:$Q$335,0),0)&gt;0,1,0)</f>
        <v>0</v>
      </c>
      <c r="CG24" s="127">
        <f ca="1">IF(IFERROR(MATCH(_xlfn.CONCAT($B24,",",CG$4),'SpcFunc and VentSpcFunc combos'!$Q$8:$Q$335,0),0)&gt;0,1,0)</f>
        <v>0</v>
      </c>
      <c r="CH24" s="127">
        <f ca="1">IF(IFERROR(MATCH(_xlfn.CONCAT($B24,",",CH$4),'SpcFunc and VentSpcFunc combos'!$Q$8:$Q$335,0),0)&gt;0,1,0)</f>
        <v>0</v>
      </c>
      <c r="CI24" s="127">
        <f ca="1">IF(IFERROR(MATCH(_xlfn.CONCAT($B24,",",CI$4),'SpcFunc and VentSpcFunc combos'!$Q$8:$Q$335,0),0)&gt;0,1,0)</f>
        <v>0</v>
      </c>
      <c r="CJ24" s="127">
        <f ca="1">IF(IFERROR(MATCH(_xlfn.CONCAT($B24,",",CJ$4),'SpcFunc and VentSpcFunc combos'!$Q$8:$Q$335,0),0)&gt;0,1,0)</f>
        <v>0</v>
      </c>
      <c r="CK24" s="127">
        <f ca="1">IF(IFERROR(MATCH(_xlfn.CONCAT($B24,",",CK$4),'SpcFunc and VentSpcFunc combos'!$Q$8:$Q$335,0),0)&gt;0,1,0)</f>
        <v>0</v>
      </c>
      <c r="CL24" s="127">
        <f ca="1">IF(IFERROR(MATCH(_xlfn.CONCAT($B24,",",CL$4),'SpcFunc and VentSpcFunc combos'!$Q$8:$Q$335,0),0)&gt;0,1,0)</f>
        <v>0</v>
      </c>
      <c r="CM24" s="127">
        <f ca="1">IF(IFERROR(MATCH(_xlfn.CONCAT($B24,",",CM$4),'SpcFunc and VentSpcFunc combos'!$Q$8:$Q$335,0),0)&gt;0,1,0)</f>
        <v>0</v>
      </c>
      <c r="CN24" s="127">
        <f ca="1">IF(IFERROR(MATCH(_xlfn.CONCAT($B24,",",CN$4),'SpcFunc and VentSpcFunc combos'!$Q$8:$Q$335,0),0)&gt;0,1,0)</f>
        <v>0</v>
      </c>
      <c r="CO24" s="127">
        <f ca="1">IF(IFERROR(MATCH(_xlfn.CONCAT($B24,",",CO$4),'SpcFunc and VentSpcFunc combos'!$Q$8:$Q$335,0),0)&gt;0,1,0)</f>
        <v>0</v>
      </c>
      <c r="CP24" s="127">
        <f ca="1">IF(IFERROR(MATCH(_xlfn.CONCAT($B24,",",CP$4),'SpcFunc and VentSpcFunc combos'!$Q$8:$Q$335,0),0)&gt;0,1,0)</f>
        <v>0</v>
      </c>
      <c r="CQ24" s="127">
        <f ca="1">IF(IFERROR(MATCH(_xlfn.CONCAT($B24,",",CQ$4),'SpcFunc and VentSpcFunc combos'!$Q$8:$Q$335,0),0)&gt;0,1,0)</f>
        <v>0</v>
      </c>
      <c r="CR24" s="127">
        <f ca="1">IF(IFERROR(MATCH(_xlfn.CONCAT($B24,",",CR$4),'SpcFunc and VentSpcFunc combos'!$Q$8:$Q$335,0),0)&gt;0,1,0)</f>
        <v>0</v>
      </c>
      <c r="CS24" s="127">
        <f ca="1">IF(IFERROR(MATCH(_xlfn.CONCAT($B24,",",CS$4),'SpcFunc and VentSpcFunc combos'!$Q$8:$Q$335,0),0)&gt;0,1,0)</f>
        <v>0</v>
      </c>
      <c r="CT24" s="127">
        <f ca="1">IF(IFERROR(MATCH(_xlfn.CONCAT($B24,",",CT$4),'SpcFunc and VentSpcFunc combos'!$Q$8:$Q$335,0),0)&gt;0,1,0)</f>
        <v>0</v>
      </c>
      <c r="CU24" s="106" t="s">
        <v>960</v>
      </c>
      <c r="CV24">
        <f t="shared" ca="1" si="5"/>
        <v>0</v>
      </c>
    </row>
    <row r="25" spans="2:100" x14ac:dyDescent="0.2">
      <c r="B25" t="str">
        <f>'For CSV - 2019 SpcFuncData'!B25</f>
        <v>General/Commercial &amp; Industrial Work Area (High Bay)</v>
      </c>
      <c r="C25" s="127">
        <f ca="1">IF(IFERROR(MATCH(_xlfn.CONCAT($B25,",",C$4),'SpcFunc and VentSpcFunc combos'!$Q$8:$Q$335,0),0)&gt;0,1,0)</f>
        <v>0</v>
      </c>
      <c r="D25" s="127">
        <f ca="1">IF(IFERROR(MATCH(_xlfn.CONCAT($B25,",",D$4),'SpcFunc and VentSpcFunc combos'!$Q$8:$Q$335,0),0)&gt;0,1,0)</f>
        <v>0</v>
      </c>
      <c r="E25" s="127">
        <f ca="1">IF(IFERROR(MATCH(_xlfn.CONCAT($B25,",",E$4),'SpcFunc and VentSpcFunc combos'!$Q$8:$Q$335,0),0)&gt;0,1,0)</f>
        <v>0</v>
      </c>
      <c r="F25" s="127">
        <f ca="1">IF(IFERROR(MATCH(_xlfn.CONCAT($B25,",",F$4),'SpcFunc and VentSpcFunc combos'!$Q$8:$Q$335,0),0)&gt;0,1,0)</f>
        <v>0</v>
      </c>
      <c r="G25" s="127">
        <f ca="1">IF(IFERROR(MATCH(_xlfn.CONCAT($B25,",",G$4),'SpcFunc and VentSpcFunc combos'!$Q$8:$Q$335,0),0)&gt;0,1,0)</f>
        <v>0</v>
      </c>
      <c r="H25" s="127">
        <f ca="1">IF(IFERROR(MATCH(_xlfn.CONCAT($B25,",",H$4),'SpcFunc and VentSpcFunc combos'!$Q$8:$Q$335,0),0)&gt;0,1,0)</f>
        <v>0</v>
      </c>
      <c r="I25" s="127">
        <f ca="1">IF(IFERROR(MATCH(_xlfn.CONCAT($B25,",",I$4),'SpcFunc and VentSpcFunc combos'!$Q$8:$Q$335,0),0)&gt;0,1,0)</f>
        <v>0</v>
      </c>
      <c r="J25" s="127">
        <f ca="1">IF(IFERROR(MATCH(_xlfn.CONCAT($B25,",",J$4),'SpcFunc and VentSpcFunc combos'!$Q$8:$Q$335,0),0)&gt;0,1,0)</f>
        <v>0</v>
      </c>
      <c r="K25" s="127">
        <f ca="1">IF(IFERROR(MATCH(_xlfn.CONCAT($B25,",",K$4),'SpcFunc and VentSpcFunc combos'!$Q$8:$Q$335,0),0)&gt;0,1,0)</f>
        <v>0</v>
      </c>
      <c r="L25" s="127">
        <f ca="1">IF(IFERROR(MATCH(_xlfn.CONCAT($B25,",",L$4),'SpcFunc and VentSpcFunc combos'!$Q$8:$Q$335,0),0)&gt;0,1,0)</f>
        <v>0</v>
      </c>
      <c r="M25" s="127">
        <f ca="1">IF(IFERROR(MATCH(_xlfn.CONCAT($B25,",",M$4),'SpcFunc and VentSpcFunc combos'!$Q$8:$Q$335,0),0)&gt;0,1,0)</f>
        <v>0</v>
      </c>
      <c r="N25" s="127">
        <f ca="1">IF(IFERROR(MATCH(_xlfn.CONCAT($B25,",",N$4),'SpcFunc and VentSpcFunc combos'!$Q$8:$Q$335,0),0)&gt;0,1,0)</f>
        <v>0</v>
      </c>
      <c r="O25" s="127">
        <f ca="1">IF(IFERROR(MATCH(_xlfn.CONCAT($B25,",",O$4),'SpcFunc and VentSpcFunc combos'!$Q$8:$Q$335,0),0)&gt;0,1,0)</f>
        <v>0</v>
      </c>
      <c r="P25" s="127">
        <f ca="1">IF(IFERROR(MATCH(_xlfn.CONCAT($B25,",",P$4),'SpcFunc and VentSpcFunc combos'!$Q$8:$Q$335,0),0)&gt;0,1,0)</f>
        <v>0</v>
      </c>
      <c r="Q25" s="127">
        <f ca="1">IF(IFERROR(MATCH(_xlfn.CONCAT($B25,",",Q$4),'SpcFunc and VentSpcFunc combos'!$Q$8:$Q$335,0),0)&gt;0,1,0)</f>
        <v>0</v>
      </c>
      <c r="R25" s="127">
        <f ca="1">IF(IFERROR(MATCH(_xlfn.CONCAT($B25,",",R$4),'SpcFunc and VentSpcFunc combos'!$Q$8:$Q$335,0),0)&gt;0,1,0)</f>
        <v>0</v>
      </c>
      <c r="S25" s="127">
        <f ca="1">IF(IFERROR(MATCH(_xlfn.CONCAT($B25,",",S$4),'SpcFunc and VentSpcFunc combos'!$Q$8:$Q$335,0),0)&gt;0,1,0)</f>
        <v>0</v>
      </c>
      <c r="T25" s="127">
        <f ca="1">IF(IFERROR(MATCH(_xlfn.CONCAT($B25,",",T$4),'SpcFunc and VentSpcFunc combos'!$Q$8:$Q$335,0),0)&gt;0,1,0)</f>
        <v>0</v>
      </c>
      <c r="U25" s="127">
        <f ca="1">IF(IFERROR(MATCH(_xlfn.CONCAT($B25,",",U$4),'SpcFunc and VentSpcFunc combos'!$Q$8:$Q$335,0),0)&gt;0,1,0)</f>
        <v>0</v>
      </c>
      <c r="V25" s="127">
        <f ca="1">IF(IFERROR(MATCH(_xlfn.CONCAT($B25,",",V$4),'SpcFunc and VentSpcFunc combos'!$Q$8:$Q$335,0),0)&gt;0,1,0)</f>
        <v>0</v>
      </c>
      <c r="W25" s="127">
        <f ca="1">IF(IFERROR(MATCH(_xlfn.CONCAT($B25,",",W$4),'SpcFunc and VentSpcFunc combos'!$Q$8:$Q$335,0),0)&gt;0,1,0)</f>
        <v>0</v>
      </c>
      <c r="X25" s="127">
        <f ca="1">IF(IFERROR(MATCH(_xlfn.CONCAT($B25,",",X$4),'SpcFunc and VentSpcFunc combos'!$Q$8:$Q$335,0),0)&gt;0,1,0)</f>
        <v>0</v>
      </c>
      <c r="Y25" s="127">
        <f ca="1">IF(IFERROR(MATCH(_xlfn.CONCAT($B25,",",Y$4),'SpcFunc and VentSpcFunc combos'!$Q$8:$Q$335,0),0)&gt;0,1,0)</f>
        <v>0</v>
      </c>
      <c r="Z25" s="127">
        <f ca="1">IF(IFERROR(MATCH(_xlfn.CONCAT($B25,",",Z$4),'SpcFunc and VentSpcFunc combos'!$Q$8:$Q$335,0),0)&gt;0,1,0)</f>
        <v>0</v>
      </c>
      <c r="AA25" s="127">
        <f ca="1">IF(IFERROR(MATCH(_xlfn.CONCAT($B25,",",AA$4),'SpcFunc and VentSpcFunc combos'!$Q$8:$Q$335,0),0)&gt;0,1,0)</f>
        <v>0</v>
      </c>
      <c r="AB25" s="127">
        <f ca="1">IF(IFERROR(MATCH(_xlfn.CONCAT($B25,",",AB$4),'SpcFunc and VentSpcFunc combos'!$Q$8:$Q$335,0),0)&gt;0,1,0)</f>
        <v>0</v>
      </c>
      <c r="AC25" s="127">
        <f ca="1">IF(IFERROR(MATCH(_xlfn.CONCAT($B25,",",AC$4),'SpcFunc and VentSpcFunc combos'!$Q$8:$Q$335,0),0)&gt;0,1,0)</f>
        <v>0</v>
      </c>
      <c r="AD25" s="127">
        <f ca="1">IF(IFERROR(MATCH(_xlfn.CONCAT($B25,",",AD$4),'SpcFunc and VentSpcFunc combos'!$Q$8:$Q$335,0),0)&gt;0,1,0)</f>
        <v>0</v>
      </c>
      <c r="AE25" s="127">
        <f ca="1">IF(IFERROR(MATCH(_xlfn.CONCAT($B25,",",AE$4),'SpcFunc and VentSpcFunc combos'!$Q$8:$Q$335,0),0)&gt;0,1,0)</f>
        <v>0</v>
      </c>
      <c r="AF25" s="127">
        <f ca="1">IF(IFERROR(MATCH(_xlfn.CONCAT($B25,",",AF$4),'SpcFunc and VentSpcFunc combos'!$Q$8:$Q$335,0),0)&gt;0,1,0)</f>
        <v>0</v>
      </c>
      <c r="AG25" s="127">
        <f ca="1">IF(IFERROR(MATCH(_xlfn.CONCAT($B25,",",AG$4),'SpcFunc and VentSpcFunc combos'!$Q$8:$Q$335,0),0)&gt;0,1,0)</f>
        <v>0</v>
      </c>
      <c r="AH25" s="127">
        <f ca="1">IF(IFERROR(MATCH(_xlfn.CONCAT($B25,",",AH$4),'SpcFunc and VentSpcFunc combos'!$Q$8:$Q$335,0),0)&gt;0,1,0)</f>
        <v>0</v>
      </c>
      <c r="AI25" s="127">
        <f ca="1">IF(IFERROR(MATCH(_xlfn.CONCAT($B25,",",AI$4),'SpcFunc and VentSpcFunc combos'!$Q$8:$Q$335,0),0)&gt;0,1,0)</f>
        <v>0</v>
      </c>
      <c r="AJ25" s="127">
        <f ca="1">IF(IFERROR(MATCH(_xlfn.CONCAT($B25,",",AJ$4),'SpcFunc and VentSpcFunc combos'!$Q$8:$Q$335,0),0)&gt;0,1,0)</f>
        <v>0</v>
      </c>
      <c r="AK25" s="127">
        <f ca="1">IF(IFERROR(MATCH(_xlfn.CONCAT($B25,",",AK$4),'SpcFunc and VentSpcFunc combos'!$Q$8:$Q$335,0),0)&gt;0,1,0)</f>
        <v>0</v>
      </c>
      <c r="AL25" s="127">
        <f ca="1">IF(IFERROR(MATCH(_xlfn.CONCAT($B25,",",AL$4),'SpcFunc and VentSpcFunc combos'!$Q$8:$Q$335,0),0)&gt;0,1,0)</f>
        <v>0</v>
      </c>
      <c r="AM25" s="127">
        <f ca="1">IF(IFERROR(MATCH(_xlfn.CONCAT($B25,",",AM$4),'SpcFunc and VentSpcFunc combos'!$Q$8:$Q$335,0),0)&gt;0,1,0)</f>
        <v>0</v>
      </c>
      <c r="AN25" s="127">
        <f ca="1">IF(IFERROR(MATCH(_xlfn.CONCAT($B25,",",AN$4),'SpcFunc and VentSpcFunc combos'!$Q$8:$Q$335,0),0)&gt;0,1,0)</f>
        <v>0</v>
      </c>
      <c r="AO25" s="127">
        <f ca="1">IF(IFERROR(MATCH(_xlfn.CONCAT($B25,",",AO$4),'SpcFunc and VentSpcFunc combos'!$Q$8:$Q$335,0),0)&gt;0,1,0)</f>
        <v>0</v>
      </c>
      <c r="AP25" s="127">
        <f ca="1">IF(IFERROR(MATCH(_xlfn.CONCAT($B25,",",AP$4),'SpcFunc and VentSpcFunc combos'!$Q$8:$Q$335,0),0)&gt;0,1,0)</f>
        <v>0</v>
      </c>
      <c r="AQ25" s="127">
        <f ca="1">IF(IFERROR(MATCH(_xlfn.CONCAT($B25,",",AQ$4),'SpcFunc and VentSpcFunc combos'!$Q$8:$Q$335,0),0)&gt;0,1,0)</f>
        <v>0</v>
      </c>
      <c r="AR25" s="127">
        <f ca="1">IF(IFERROR(MATCH(_xlfn.CONCAT($B25,",",AR$4),'SpcFunc and VentSpcFunc combos'!$Q$8:$Q$335,0),0)&gt;0,1,0)</f>
        <v>0</v>
      </c>
      <c r="AS25" s="127">
        <f ca="1">IF(IFERROR(MATCH(_xlfn.CONCAT($B25,",",AS$4),'SpcFunc and VentSpcFunc combos'!$Q$8:$Q$335,0),0)&gt;0,1,0)</f>
        <v>0</v>
      </c>
      <c r="AT25" s="127">
        <f ca="1">IF(IFERROR(MATCH(_xlfn.CONCAT($B25,",",AT$4),'SpcFunc and VentSpcFunc combos'!$Q$8:$Q$335,0),0)&gt;0,1,0)</f>
        <v>0</v>
      </c>
      <c r="AU25" s="127">
        <f ca="1">IF(IFERROR(MATCH(_xlfn.CONCAT($B25,",",AU$4),'SpcFunc and VentSpcFunc combos'!$Q$8:$Q$335,0),0)&gt;0,1,0)</f>
        <v>0</v>
      </c>
      <c r="AV25" s="127">
        <f ca="1">IF(IFERROR(MATCH(_xlfn.CONCAT($B25,",",AV$4),'SpcFunc and VentSpcFunc combos'!$Q$8:$Q$335,0),0)&gt;0,1,0)</f>
        <v>0</v>
      </c>
      <c r="AW25" s="127">
        <f ca="1">IF(IFERROR(MATCH(_xlfn.CONCAT($B25,",",AW$4),'SpcFunc and VentSpcFunc combos'!$Q$8:$Q$335,0),0)&gt;0,1,0)</f>
        <v>0</v>
      </c>
      <c r="AX25" s="127">
        <f ca="1">IF(IFERROR(MATCH(_xlfn.CONCAT($B25,",",AX$4),'SpcFunc and VentSpcFunc combos'!$Q$8:$Q$335,0),0)&gt;0,1,0)</f>
        <v>0</v>
      </c>
      <c r="AY25" s="127">
        <f ca="1">IF(IFERROR(MATCH(_xlfn.CONCAT($B25,",",AY$4),'SpcFunc and VentSpcFunc combos'!$Q$8:$Q$335,0),0)&gt;0,1,0)</f>
        <v>0</v>
      </c>
      <c r="AZ25" s="127">
        <f ca="1">IF(IFERROR(MATCH(_xlfn.CONCAT($B25,",",AZ$4),'SpcFunc and VentSpcFunc combos'!$Q$8:$Q$335,0),0)&gt;0,1,0)</f>
        <v>0</v>
      </c>
      <c r="BA25" s="127">
        <f ca="1">IF(IFERROR(MATCH(_xlfn.CONCAT($B25,",",BA$4),'SpcFunc and VentSpcFunc combos'!$Q$8:$Q$335,0),0)&gt;0,1,0)</f>
        <v>0</v>
      </c>
      <c r="BB25" s="127">
        <f ca="1">IF(IFERROR(MATCH(_xlfn.CONCAT($B25,",",BB$4),'SpcFunc and VentSpcFunc combos'!$Q$8:$Q$335,0),0)&gt;0,1,0)</f>
        <v>0</v>
      </c>
      <c r="BC25" s="127">
        <f ca="1">IF(IFERROR(MATCH(_xlfn.CONCAT($B25,",",BC$4),'SpcFunc and VentSpcFunc combos'!$Q$8:$Q$335,0),0)&gt;0,1,0)</f>
        <v>0</v>
      </c>
      <c r="BD25" s="127">
        <f ca="1">IF(IFERROR(MATCH(_xlfn.CONCAT($B25,",",BD$4),'SpcFunc and VentSpcFunc combos'!$Q$8:$Q$335,0),0)&gt;0,1,0)</f>
        <v>0</v>
      </c>
      <c r="BE25" s="127">
        <f ca="1">IF(IFERROR(MATCH(_xlfn.CONCAT($B25,",",BE$4),'SpcFunc and VentSpcFunc combos'!$Q$8:$Q$335,0),0)&gt;0,1,0)</f>
        <v>0</v>
      </c>
      <c r="BF25" s="127">
        <f ca="1">IF(IFERROR(MATCH(_xlfn.CONCAT($B25,",",BF$4),'SpcFunc and VentSpcFunc combos'!$Q$8:$Q$335,0),0)&gt;0,1,0)</f>
        <v>0</v>
      </c>
      <c r="BG25" s="127">
        <f ca="1">IF(IFERROR(MATCH(_xlfn.CONCAT($B25,",",BG$4),'SpcFunc and VentSpcFunc combos'!$Q$8:$Q$335,0),0)&gt;0,1,0)</f>
        <v>0</v>
      </c>
      <c r="BH25" s="127">
        <f ca="1">IF(IFERROR(MATCH(_xlfn.CONCAT($B25,",",BH$4),'SpcFunc and VentSpcFunc combos'!$Q$8:$Q$335,0),0)&gt;0,1,0)</f>
        <v>0</v>
      </c>
      <c r="BI25" s="127">
        <f ca="1">IF(IFERROR(MATCH(_xlfn.CONCAT($B25,",",BI$4),'SpcFunc and VentSpcFunc combos'!$Q$8:$Q$335,0),0)&gt;0,1,0)</f>
        <v>0</v>
      </c>
      <c r="BJ25" s="127">
        <f ca="1">IF(IFERROR(MATCH(_xlfn.CONCAT($B25,",",BJ$4),'SpcFunc and VentSpcFunc combos'!$Q$8:$Q$335,0),0)&gt;0,1,0)</f>
        <v>0</v>
      </c>
      <c r="BK25" s="127">
        <f ca="1">IF(IFERROR(MATCH(_xlfn.CONCAT($B25,",",BK$4),'SpcFunc and VentSpcFunc combos'!$Q$8:$Q$335,0),0)&gt;0,1,0)</f>
        <v>0</v>
      </c>
      <c r="BL25" s="127">
        <f ca="1">IF(IFERROR(MATCH(_xlfn.CONCAT($B25,",",BL$4),'SpcFunc and VentSpcFunc combos'!$Q$8:$Q$335,0),0)&gt;0,1,0)</f>
        <v>0</v>
      </c>
      <c r="BM25" s="127">
        <f ca="1">IF(IFERROR(MATCH(_xlfn.CONCAT($B25,",",BM$4),'SpcFunc and VentSpcFunc combos'!$Q$8:$Q$335,0),0)&gt;0,1,0)</f>
        <v>0</v>
      </c>
      <c r="BN25" s="127">
        <f ca="1">IF(IFERROR(MATCH(_xlfn.CONCAT($B25,",",BN$4),'SpcFunc and VentSpcFunc combos'!$Q$8:$Q$335,0),0)&gt;0,1,0)</f>
        <v>0</v>
      </c>
      <c r="BO25" s="127">
        <f ca="1">IF(IFERROR(MATCH(_xlfn.CONCAT($B25,",",BO$4),'SpcFunc and VentSpcFunc combos'!$Q$8:$Q$335,0),0)&gt;0,1,0)</f>
        <v>0</v>
      </c>
      <c r="BP25" s="127">
        <f ca="1">IF(IFERROR(MATCH(_xlfn.CONCAT($B25,",",BP$4),'SpcFunc and VentSpcFunc combos'!$Q$8:$Q$335,0),0)&gt;0,1,0)</f>
        <v>0</v>
      </c>
      <c r="BQ25" s="127">
        <f ca="1">IF(IFERROR(MATCH(_xlfn.CONCAT($B25,",",BQ$4),'SpcFunc and VentSpcFunc combos'!$Q$8:$Q$335,0),0)&gt;0,1,0)</f>
        <v>0</v>
      </c>
      <c r="BR25" s="127">
        <f ca="1">IF(IFERROR(MATCH(_xlfn.CONCAT($B25,",",BR$4),'SpcFunc and VentSpcFunc combos'!$Q$8:$Q$335,0),0)&gt;0,1,0)</f>
        <v>0</v>
      </c>
      <c r="BS25" s="127">
        <f ca="1">IF(IFERROR(MATCH(_xlfn.CONCAT($B25,",",BS$4),'SpcFunc and VentSpcFunc combos'!$Q$8:$Q$335,0),0)&gt;0,1,0)</f>
        <v>0</v>
      </c>
      <c r="BT25" s="127">
        <f ca="1">IF(IFERROR(MATCH(_xlfn.CONCAT($B25,",",BT$4),'SpcFunc and VentSpcFunc combos'!$Q$8:$Q$335,0),0)&gt;0,1,0)</f>
        <v>0</v>
      </c>
      <c r="BU25" s="127">
        <f ca="1">IF(IFERROR(MATCH(_xlfn.CONCAT($B25,",",BU$4),'SpcFunc and VentSpcFunc combos'!$Q$8:$Q$335,0),0)&gt;0,1,0)</f>
        <v>0</v>
      </c>
      <c r="BV25" s="127">
        <f ca="1">IF(IFERROR(MATCH(_xlfn.CONCAT($B25,",",BV$4),'SpcFunc and VentSpcFunc combos'!$Q$8:$Q$335,0),0)&gt;0,1,0)</f>
        <v>0</v>
      </c>
      <c r="BW25" s="127">
        <f ca="1">IF(IFERROR(MATCH(_xlfn.CONCAT($B25,",",BW$4),'SpcFunc and VentSpcFunc combos'!$Q$8:$Q$335,0),0)&gt;0,1,0)</f>
        <v>0</v>
      </c>
      <c r="BX25" s="127">
        <f ca="1">IF(IFERROR(MATCH(_xlfn.CONCAT($B25,",",BX$4),'SpcFunc and VentSpcFunc combos'!$Q$8:$Q$335,0),0)&gt;0,1,0)</f>
        <v>0</v>
      </c>
      <c r="BY25" s="127">
        <f ca="1">IF(IFERROR(MATCH(_xlfn.CONCAT($B25,",",BY$4),'SpcFunc and VentSpcFunc combos'!$Q$8:$Q$335,0),0)&gt;0,1,0)</f>
        <v>0</v>
      </c>
      <c r="BZ25" s="127">
        <f ca="1">IF(IFERROR(MATCH(_xlfn.CONCAT($B25,",",BZ$4),'SpcFunc and VentSpcFunc combos'!$Q$8:$Q$335,0),0)&gt;0,1,0)</f>
        <v>0</v>
      </c>
      <c r="CA25" s="127">
        <f ca="1">IF(IFERROR(MATCH(_xlfn.CONCAT($B25,",",CA$4),'SpcFunc and VentSpcFunc combos'!$Q$8:$Q$335,0),0)&gt;0,1,0)</f>
        <v>0</v>
      </c>
      <c r="CB25" s="127">
        <f ca="1">IF(IFERROR(MATCH(_xlfn.CONCAT($B25,",",CB$4),'SpcFunc and VentSpcFunc combos'!$Q$8:$Q$335,0),0)&gt;0,1,0)</f>
        <v>0</v>
      </c>
      <c r="CC25" s="127">
        <f ca="1">IF(IFERROR(MATCH(_xlfn.CONCAT($B25,",",CC$4),'SpcFunc and VentSpcFunc combos'!$Q$8:$Q$335,0),0)&gt;0,1,0)</f>
        <v>0</v>
      </c>
      <c r="CD25" s="127">
        <f ca="1">IF(IFERROR(MATCH(_xlfn.CONCAT($B25,",",CD$4),'SpcFunc and VentSpcFunc combos'!$Q$8:$Q$335,0),0)&gt;0,1,0)</f>
        <v>0</v>
      </c>
      <c r="CE25" s="127">
        <f ca="1">IF(IFERROR(MATCH(_xlfn.CONCAT($B25,",",CE$4),'SpcFunc and VentSpcFunc combos'!$Q$8:$Q$335,0),0)&gt;0,1,0)</f>
        <v>0</v>
      </c>
      <c r="CF25" s="127">
        <f ca="1">IF(IFERROR(MATCH(_xlfn.CONCAT($B25,",",CF$4),'SpcFunc and VentSpcFunc combos'!$Q$8:$Q$335,0),0)&gt;0,1,0)</f>
        <v>0</v>
      </c>
      <c r="CG25" s="127">
        <f ca="1">IF(IFERROR(MATCH(_xlfn.CONCAT($B25,",",CG$4),'SpcFunc and VentSpcFunc combos'!$Q$8:$Q$335,0),0)&gt;0,1,0)</f>
        <v>0</v>
      </c>
      <c r="CH25" s="127">
        <f ca="1">IF(IFERROR(MATCH(_xlfn.CONCAT($B25,",",CH$4),'SpcFunc and VentSpcFunc combos'!$Q$8:$Q$335,0),0)&gt;0,1,0)</f>
        <v>0</v>
      </c>
      <c r="CI25" s="127">
        <f ca="1">IF(IFERROR(MATCH(_xlfn.CONCAT($B25,",",CI$4),'SpcFunc and VentSpcFunc combos'!$Q$8:$Q$335,0),0)&gt;0,1,0)</f>
        <v>0</v>
      </c>
      <c r="CJ25" s="127">
        <f ca="1">IF(IFERROR(MATCH(_xlfn.CONCAT($B25,",",CJ$4),'SpcFunc and VentSpcFunc combos'!$Q$8:$Q$335,0),0)&gt;0,1,0)</f>
        <v>0</v>
      </c>
      <c r="CK25" s="127">
        <f ca="1">IF(IFERROR(MATCH(_xlfn.CONCAT($B25,",",CK$4),'SpcFunc and VentSpcFunc combos'!$Q$8:$Q$335,0),0)&gt;0,1,0)</f>
        <v>0</v>
      </c>
      <c r="CL25" s="127">
        <f ca="1">IF(IFERROR(MATCH(_xlfn.CONCAT($B25,",",CL$4),'SpcFunc and VentSpcFunc combos'!$Q$8:$Q$335,0),0)&gt;0,1,0)</f>
        <v>0</v>
      </c>
      <c r="CM25" s="127">
        <f ca="1">IF(IFERROR(MATCH(_xlfn.CONCAT($B25,",",CM$4),'SpcFunc and VentSpcFunc combos'!$Q$8:$Q$335,0),0)&gt;0,1,0)</f>
        <v>0</v>
      </c>
      <c r="CN25" s="127">
        <f ca="1">IF(IFERROR(MATCH(_xlfn.CONCAT($B25,",",CN$4),'SpcFunc and VentSpcFunc combos'!$Q$8:$Q$335,0),0)&gt;0,1,0)</f>
        <v>0</v>
      </c>
      <c r="CO25" s="127">
        <f ca="1">IF(IFERROR(MATCH(_xlfn.CONCAT($B25,",",CO$4),'SpcFunc and VentSpcFunc combos'!$Q$8:$Q$335,0),0)&gt;0,1,0)</f>
        <v>0</v>
      </c>
      <c r="CP25" s="127">
        <f ca="1">IF(IFERROR(MATCH(_xlfn.CONCAT($B25,",",CP$4),'SpcFunc and VentSpcFunc combos'!$Q$8:$Q$335,0),0)&gt;0,1,0)</f>
        <v>0</v>
      </c>
      <c r="CQ25" s="127">
        <f ca="1">IF(IFERROR(MATCH(_xlfn.CONCAT($B25,",",CQ$4),'SpcFunc and VentSpcFunc combos'!$Q$8:$Q$335,0),0)&gt;0,1,0)</f>
        <v>0</v>
      </c>
      <c r="CR25" s="127">
        <f ca="1">IF(IFERROR(MATCH(_xlfn.CONCAT($B25,",",CR$4),'SpcFunc and VentSpcFunc combos'!$Q$8:$Q$335,0),0)&gt;0,1,0)</f>
        <v>0</v>
      </c>
      <c r="CS25" s="127">
        <f ca="1">IF(IFERROR(MATCH(_xlfn.CONCAT($B25,",",CS$4),'SpcFunc and VentSpcFunc combos'!$Q$8:$Q$335,0),0)&gt;0,1,0)</f>
        <v>0</v>
      </c>
      <c r="CT25" s="127">
        <f ca="1">IF(IFERROR(MATCH(_xlfn.CONCAT($B25,",",CT$4),'SpcFunc and VentSpcFunc combos'!$Q$8:$Q$335,0),0)&gt;0,1,0)</f>
        <v>0</v>
      </c>
      <c r="CU25" s="106" t="s">
        <v>960</v>
      </c>
      <c r="CV25">
        <f t="shared" ca="1" si="5"/>
        <v>0</v>
      </c>
    </row>
    <row r="26" spans="2:100" x14ac:dyDescent="0.2">
      <c r="B26" t="str">
        <f>'For CSV - 2019 SpcFuncData'!B26</f>
        <v>General/Commercial &amp; Industrial Work Area (Low Bay)</v>
      </c>
      <c r="C26" s="127">
        <f ca="1">IF(IFERROR(MATCH(_xlfn.CONCAT($B26,",",C$4),'SpcFunc and VentSpcFunc combos'!$Q$8:$Q$335,0),0)&gt;0,1,0)</f>
        <v>0</v>
      </c>
      <c r="D26" s="127">
        <f ca="1">IF(IFERROR(MATCH(_xlfn.CONCAT($B26,",",D$4),'SpcFunc and VentSpcFunc combos'!$Q$8:$Q$335,0),0)&gt;0,1,0)</f>
        <v>0</v>
      </c>
      <c r="E26" s="127">
        <f ca="1">IF(IFERROR(MATCH(_xlfn.CONCAT($B26,",",E$4),'SpcFunc and VentSpcFunc combos'!$Q$8:$Q$335,0),0)&gt;0,1,0)</f>
        <v>0</v>
      </c>
      <c r="F26" s="127">
        <f ca="1">IF(IFERROR(MATCH(_xlfn.CONCAT($B26,",",F$4),'SpcFunc and VentSpcFunc combos'!$Q$8:$Q$335,0),0)&gt;0,1,0)</f>
        <v>0</v>
      </c>
      <c r="G26" s="127">
        <f ca="1">IF(IFERROR(MATCH(_xlfn.CONCAT($B26,",",G$4),'SpcFunc and VentSpcFunc combos'!$Q$8:$Q$335,0),0)&gt;0,1,0)</f>
        <v>0</v>
      </c>
      <c r="H26" s="127">
        <f ca="1">IF(IFERROR(MATCH(_xlfn.CONCAT($B26,",",H$4),'SpcFunc and VentSpcFunc combos'!$Q$8:$Q$335,0),0)&gt;0,1,0)</f>
        <v>0</v>
      </c>
      <c r="I26" s="127">
        <f ca="1">IF(IFERROR(MATCH(_xlfn.CONCAT($B26,",",I$4),'SpcFunc and VentSpcFunc combos'!$Q$8:$Q$335,0),0)&gt;0,1,0)</f>
        <v>0</v>
      </c>
      <c r="J26" s="127">
        <f ca="1">IF(IFERROR(MATCH(_xlfn.CONCAT($B26,",",J$4),'SpcFunc and VentSpcFunc combos'!$Q$8:$Q$335,0),0)&gt;0,1,0)</f>
        <v>0</v>
      </c>
      <c r="K26" s="127">
        <f ca="1">IF(IFERROR(MATCH(_xlfn.CONCAT($B26,",",K$4),'SpcFunc and VentSpcFunc combos'!$Q$8:$Q$335,0),0)&gt;0,1,0)</f>
        <v>0</v>
      </c>
      <c r="L26" s="127">
        <f ca="1">IF(IFERROR(MATCH(_xlfn.CONCAT($B26,",",L$4),'SpcFunc and VentSpcFunc combos'!$Q$8:$Q$335,0),0)&gt;0,1,0)</f>
        <v>0</v>
      </c>
      <c r="M26" s="127">
        <f ca="1">IF(IFERROR(MATCH(_xlfn.CONCAT($B26,",",M$4),'SpcFunc and VentSpcFunc combos'!$Q$8:$Q$335,0),0)&gt;0,1,0)</f>
        <v>0</v>
      </c>
      <c r="N26" s="127">
        <f ca="1">IF(IFERROR(MATCH(_xlfn.CONCAT($B26,",",N$4),'SpcFunc and VentSpcFunc combos'!$Q$8:$Q$335,0),0)&gt;0,1,0)</f>
        <v>0</v>
      </c>
      <c r="O26" s="127">
        <f ca="1">IF(IFERROR(MATCH(_xlfn.CONCAT($B26,",",O$4),'SpcFunc and VentSpcFunc combos'!$Q$8:$Q$335,0),0)&gt;0,1,0)</f>
        <v>0</v>
      </c>
      <c r="P26" s="127">
        <f ca="1">IF(IFERROR(MATCH(_xlfn.CONCAT($B26,",",P$4),'SpcFunc and VentSpcFunc combos'!$Q$8:$Q$335,0),0)&gt;0,1,0)</f>
        <v>0</v>
      </c>
      <c r="Q26" s="127">
        <f ca="1">IF(IFERROR(MATCH(_xlfn.CONCAT($B26,",",Q$4),'SpcFunc and VentSpcFunc combos'!$Q$8:$Q$335,0),0)&gt;0,1,0)</f>
        <v>0</v>
      </c>
      <c r="R26" s="127">
        <f ca="1">IF(IFERROR(MATCH(_xlfn.CONCAT($B26,",",R$4),'SpcFunc and VentSpcFunc combos'!$Q$8:$Q$335,0),0)&gt;0,1,0)</f>
        <v>0</v>
      </c>
      <c r="S26" s="127">
        <f ca="1">IF(IFERROR(MATCH(_xlfn.CONCAT($B26,",",S$4),'SpcFunc and VentSpcFunc combos'!$Q$8:$Q$335,0),0)&gt;0,1,0)</f>
        <v>0</v>
      </c>
      <c r="T26" s="127">
        <f ca="1">IF(IFERROR(MATCH(_xlfn.CONCAT($B26,",",T$4),'SpcFunc and VentSpcFunc combos'!$Q$8:$Q$335,0),0)&gt;0,1,0)</f>
        <v>0</v>
      </c>
      <c r="U26" s="127">
        <f ca="1">IF(IFERROR(MATCH(_xlfn.CONCAT($B26,",",U$4),'SpcFunc and VentSpcFunc combos'!$Q$8:$Q$335,0),0)&gt;0,1,0)</f>
        <v>0</v>
      </c>
      <c r="V26" s="127">
        <f ca="1">IF(IFERROR(MATCH(_xlfn.CONCAT($B26,",",V$4),'SpcFunc and VentSpcFunc combos'!$Q$8:$Q$335,0),0)&gt;0,1,0)</f>
        <v>0</v>
      </c>
      <c r="W26" s="127">
        <f ca="1">IF(IFERROR(MATCH(_xlfn.CONCAT($B26,",",W$4),'SpcFunc and VentSpcFunc combos'!$Q$8:$Q$335,0),0)&gt;0,1,0)</f>
        <v>0</v>
      </c>
      <c r="X26" s="127">
        <f ca="1">IF(IFERROR(MATCH(_xlfn.CONCAT($B26,",",X$4),'SpcFunc and VentSpcFunc combos'!$Q$8:$Q$335,0),0)&gt;0,1,0)</f>
        <v>0</v>
      </c>
      <c r="Y26" s="127">
        <f ca="1">IF(IFERROR(MATCH(_xlfn.CONCAT($B26,",",Y$4),'SpcFunc and VentSpcFunc combos'!$Q$8:$Q$335,0),0)&gt;0,1,0)</f>
        <v>0</v>
      </c>
      <c r="Z26" s="127">
        <f ca="1">IF(IFERROR(MATCH(_xlfn.CONCAT($B26,",",Z$4),'SpcFunc and VentSpcFunc combos'!$Q$8:$Q$335,0),0)&gt;0,1,0)</f>
        <v>0</v>
      </c>
      <c r="AA26" s="127">
        <f ca="1">IF(IFERROR(MATCH(_xlfn.CONCAT($B26,",",AA$4),'SpcFunc and VentSpcFunc combos'!$Q$8:$Q$335,0),0)&gt;0,1,0)</f>
        <v>0</v>
      </c>
      <c r="AB26" s="127">
        <f ca="1">IF(IFERROR(MATCH(_xlfn.CONCAT($B26,",",AB$4),'SpcFunc and VentSpcFunc combos'!$Q$8:$Q$335,0),0)&gt;0,1,0)</f>
        <v>0</v>
      </c>
      <c r="AC26" s="127">
        <f ca="1">IF(IFERROR(MATCH(_xlfn.CONCAT($B26,",",AC$4),'SpcFunc and VentSpcFunc combos'!$Q$8:$Q$335,0),0)&gt;0,1,0)</f>
        <v>0</v>
      </c>
      <c r="AD26" s="127">
        <f ca="1">IF(IFERROR(MATCH(_xlfn.CONCAT($B26,",",AD$4),'SpcFunc and VentSpcFunc combos'!$Q$8:$Q$335,0),0)&gt;0,1,0)</f>
        <v>0</v>
      </c>
      <c r="AE26" s="127">
        <f ca="1">IF(IFERROR(MATCH(_xlfn.CONCAT($B26,",",AE$4),'SpcFunc and VentSpcFunc combos'!$Q$8:$Q$335,0),0)&gt;0,1,0)</f>
        <v>0</v>
      </c>
      <c r="AF26" s="127">
        <f ca="1">IF(IFERROR(MATCH(_xlfn.CONCAT($B26,",",AF$4),'SpcFunc and VentSpcFunc combos'!$Q$8:$Q$335,0),0)&gt;0,1,0)</f>
        <v>0</v>
      </c>
      <c r="AG26" s="127">
        <f ca="1">IF(IFERROR(MATCH(_xlfn.CONCAT($B26,",",AG$4),'SpcFunc and VentSpcFunc combos'!$Q$8:$Q$335,0),0)&gt;0,1,0)</f>
        <v>0</v>
      </c>
      <c r="AH26" s="127">
        <f ca="1">IF(IFERROR(MATCH(_xlfn.CONCAT($B26,",",AH$4),'SpcFunc and VentSpcFunc combos'!$Q$8:$Q$335,0),0)&gt;0,1,0)</f>
        <v>0</v>
      </c>
      <c r="AI26" s="127">
        <f ca="1">IF(IFERROR(MATCH(_xlfn.CONCAT($B26,",",AI$4),'SpcFunc and VentSpcFunc combos'!$Q$8:$Q$335,0),0)&gt;0,1,0)</f>
        <v>0</v>
      </c>
      <c r="AJ26" s="127">
        <f ca="1">IF(IFERROR(MATCH(_xlfn.CONCAT($B26,",",AJ$4),'SpcFunc and VentSpcFunc combos'!$Q$8:$Q$335,0),0)&gt;0,1,0)</f>
        <v>0</v>
      </c>
      <c r="AK26" s="127">
        <f ca="1">IF(IFERROR(MATCH(_xlfn.CONCAT($B26,",",AK$4),'SpcFunc and VentSpcFunc combos'!$Q$8:$Q$335,0),0)&gt;0,1,0)</f>
        <v>0</v>
      </c>
      <c r="AL26" s="127">
        <f ca="1">IF(IFERROR(MATCH(_xlfn.CONCAT($B26,",",AL$4),'SpcFunc and VentSpcFunc combos'!$Q$8:$Q$335,0),0)&gt;0,1,0)</f>
        <v>0</v>
      </c>
      <c r="AM26" s="127">
        <f ca="1">IF(IFERROR(MATCH(_xlfn.CONCAT($B26,",",AM$4),'SpcFunc and VentSpcFunc combos'!$Q$8:$Q$335,0),0)&gt;0,1,0)</f>
        <v>0</v>
      </c>
      <c r="AN26" s="127">
        <f ca="1">IF(IFERROR(MATCH(_xlfn.CONCAT($B26,",",AN$4),'SpcFunc and VentSpcFunc combos'!$Q$8:$Q$335,0),0)&gt;0,1,0)</f>
        <v>0</v>
      </c>
      <c r="AO26" s="127">
        <f ca="1">IF(IFERROR(MATCH(_xlfn.CONCAT($B26,",",AO$4),'SpcFunc and VentSpcFunc combos'!$Q$8:$Q$335,0),0)&gt;0,1,0)</f>
        <v>0</v>
      </c>
      <c r="AP26" s="127">
        <f ca="1">IF(IFERROR(MATCH(_xlfn.CONCAT($B26,",",AP$4),'SpcFunc and VentSpcFunc combos'!$Q$8:$Q$335,0),0)&gt;0,1,0)</f>
        <v>0</v>
      </c>
      <c r="AQ26" s="127">
        <f ca="1">IF(IFERROR(MATCH(_xlfn.CONCAT($B26,",",AQ$4),'SpcFunc and VentSpcFunc combos'!$Q$8:$Q$335,0),0)&gt;0,1,0)</f>
        <v>0</v>
      </c>
      <c r="AR26" s="127">
        <f ca="1">IF(IFERROR(MATCH(_xlfn.CONCAT($B26,",",AR$4),'SpcFunc and VentSpcFunc combos'!$Q$8:$Q$335,0),0)&gt;0,1,0)</f>
        <v>0</v>
      </c>
      <c r="AS26" s="127">
        <f ca="1">IF(IFERROR(MATCH(_xlfn.CONCAT($B26,",",AS$4),'SpcFunc and VentSpcFunc combos'!$Q$8:$Q$335,0),0)&gt;0,1,0)</f>
        <v>0</v>
      </c>
      <c r="AT26" s="127">
        <f ca="1">IF(IFERROR(MATCH(_xlfn.CONCAT($B26,",",AT$4),'SpcFunc and VentSpcFunc combos'!$Q$8:$Q$335,0),0)&gt;0,1,0)</f>
        <v>0</v>
      </c>
      <c r="AU26" s="127">
        <f ca="1">IF(IFERROR(MATCH(_xlfn.CONCAT($B26,",",AU$4),'SpcFunc and VentSpcFunc combos'!$Q$8:$Q$335,0),0)&gt;0,1,0)</f>
        <v>0</v>
      </c>
      <c r="AV26" s="127">
        <f ca="1">IF(IFERROR(MATCH(_xlfn.CONCAT($B26,",",AV$4),'SpcFunc and VentSpcFunc combos'!$Q$8:$Q$335,0),0)&gt;0,1,0)</f>
        <v>0</v>
      </c>
      <c r="AW26" s="127">
        <f ca="1">IF(IFERROR(MATCH(_xlfn.CONCAT($B26,",",AW$4),'SpcFunc and VentSpcFunc combos'!$Q$8:$Q$335,0),0)&gt;0,1,0)</f>
        <v>0</v>
      </c>
      <c r="AX26" s="127">
        <f ca="1">IF(IFERROR(MATCH(_xlfn.CONCAT($B26,",",AX$4),'SpcFunc and VentSpcFunc combos'!$Q$8:$Q$335,0),0)&gt;0,1,0)</f>
        <v>0</v>
      </c>
      <c r="AY26" s="127">
        <f ca="1">IF(IFERROR(MATCH(_xlfn.CONCAT($B26,",",AY$4),'SpcFunc and VentSpcFunc combos'!$Q$8:$Q$335,0),0)&gt;0,1,0)</f>
        <v>0</v>
      </c>
      <c r="AZ26" s="127">
        <f ca="1">IF(IFERROR(MATCH(_xlfn.CONCAT($B26,",",AZ$4),'SpcFunc and VentSpcFunc combos'!$Q$8:$Q$335,0),0)&gt;0,1,0)</f>
        <v>0</v>
      </c>
      <c r="BA26" s="127">
        <f ca="1">IF(IFERROR(MATCH(_xlfn.CONCAT($B26,",",BA$4),'SpcFunc and VentSpcFunc combos'!$Q$8:$Q$335,0),0)&gt;0,1,0)</f>
        <v>0</v>
      </c>
      <c r="BB26" s="127">
        <f ca="1">IF(IFERROR(MATCH(_xlfn.CONCAT($B26,",",BB$4),'SpcFunc and VentSpcFunc combos'!$Q$8:$Q$335,0),0)&gt;0,1,0)</f>
        <v>0</v>
      </c>
      <c r="BC26" s="127">
        <f ca="1">IF(IFERROR(MATCH(_xlfn.CONCAT($B26,",",BC$4),'SpcFunc and VentSpcFunc combos'!$Q$8:$Q$335,0),0)&gt;0,1,0)</f>
        <v>0</v>
      </c>
      <c r="BD26" s="127">
        <f ca="1">IF(IFERROR(MATCH(_xlfn.CONCAT($B26,",",BD$4),'SpcFunc and VentSpcFunc combos'!$Q$8:$Q$335,0),0)&gt;0,1,0)</f>
        <v>0</v>
      </c>
      <c r="BE26" s="127">
        <f ca="1">IF(IFERROR(MATCH(_xlfn.CONCAT($B26,",",BE$4),'SpcFunc and VentSpcFunc combos'!$Q$8:$Q$335,0),0)&gt;0,1,0)</f>
        <v>0</v>
      </c>
      <c r="BF26" s="127">
        <f ca="1">IF(IFERROR(MATCH(_xlfn.CONCAT($B26,",",BF$4),'SpcFunc and VentSpcFunc combos'!$Q$8:$Q$335,0),0)&gt;0,1,0)</f>
        <v>0</v>
      </c>
      <c r="BG26" s="127">
        <f ca="1">IF(IFERROR(MATCH(_xlfn.CONCAT($B26,",",BG$4),'SpcFunc and VentSpcFunc combos'!$Q$8:$Q$335,0),0)&gt;0,1,0)</f>
        <v>0</v>
      </c>
      <c r="BH26" s="127">
        <f ca="1">IF(IFERROR(MATCH(_xlfn.CONCAT($B26,",",BH$4),'SpcFunc and VentSpcFunc combos'!$Q$8:$Q$335,0),0)&gt;0,1,0)</f>
        <v>0</v>
      </c>
      <c r="BI26" s="127">
        <f ca="1">IF(IFERROR(MATCH(_xlfn.CONCAT($B26,",",BI$4),'SpcFunc and VentSpcFunc combos'!$Q$8:$Q$335,0),0)&gt;0,1,0)</f>
        <v>0</v>
      </c>
      <c r="BJ26" s="127">
        <f ca="1">IF(IFERROR(MATCH(_xlfn.CONCAT($B26,",",BJ$4),'SpcFunc and VentSpcFunc combos'!$Q$8:$Q$335,0),0)&gt;0,1,0)</f>
        <v>0</v>
      </c>
      <c r="BK26" s="127">
        <f ca="1">IF(IFERROR(MATCH(_xlfn.CONCAT($B26,",",BK$4),'SpcFunc and VentSpcFunc combos'!$Q$8:$Q$335,0),0)&gt;0,1,0)</f>
        <v>0</v>
      </c>
      <c r="BL26" s="127">
        <f ca="1">IF(IFERROR(MATCH(_xlfn.CONCAT($B26,",",BL$4),'SpcFunc and VentSpcFunc combos'!$Q$8:$Q$335,0),0)&gt;0,1,0)</f>
        <v>0</v>
      </c>
      <c r="BM26" s="127">
        <f ca="1">IF(IFERROR(MATCH(_xlfn.CONCAT($B26,",",BM$4),'SpcFunc and VentSpcFunc combos'!$Q$8:$Q$335,0),0)&gt;0,1,0)</f>
        <v>0</v>
      </c>
      <c r="BN26" s="127">
        <f ca="1">IF(IFERROR(MATCH(_xlfn.CONCAT($B26,",",BN$4),'SpcFunc and VentSpcFunc combos'!$Q$8:$Q$335,0),0)&gt;0,1,0)</f>
        <v>0</v>
      </c>
      <c r="BO26" s="127">
        <f ca="1">IF(IFERROR(MATCH(_xlfn.CONCAT($B26,",",BO$4),'SpcFunc and VentSpcFunc combos'!$Q$8:$Q$335,0),0)&gt;0,1,0)</f>
        <v>0</v>
      </c>
      <c r="BP26" s="127">
        <f ca="1">IF(IFERROR(MATCH(_xlfn.CONCAT($B26,",",BP$4),'SpcFunc and VentSpcFunc combos'!$Q$8:$Q$335,0),0)&gt;0,1,0)</f>
        <v>0</v>
      </c>
      <c r="BQ26" s="127">
        <f ca="1">IF(IFERROR(MATCH(_xlfn.CONCAT($B26,",",BQ$4),'SpcFunc and VentSpcFunc combos'!$Q$8:$Q$335,0),0)&gt;0,1,0)</f>
        <v>0</v>
      </c>
      <c r="BR26" s="127">
        <f ca="1">IF(IFERROR(MATCH(_xlfn.CONCAT($B26,",",BR$4),'SpcFunc and VentSpcFunc combos'!$Q$8:$Q$335,0),0)&gt;0,1,0)</f>
        <v>0</v>
      </c>
      <c r="BS26" s="127">
        <f ca="1">IF(IFERROR(MATCH(_xlfn.CONCAT($B26,",",BS$4),'SpcFunc and VentSpcFunc combos'!$Q$8:$Q$335,0),0)&gt;0,1,0)</f>
        <v>0</v>
      </c>
      <c r="BT26" s="127">
        <f ca="1">IF(IFERROR(MATCH(_xlfn.CONCAT($B26,",",BT$4),'SpcFunc and VentSpcFunc combos'!$Q$8:$Q$335,0),0)&gt;0,1,0)</f>
        <v>0</v>
      </c>
      <c r="BU26" s="127">
        <f ca="1">IF(IFERROR(MATCH(_xlfn.CONCAT($B26,",",BU$4),'SpcFunc and VentSpcFunc combos'!$Q$8:$Q$335,0),0)&gt;0,1,0)</f>
        <v>0</v>
      </c>
      <c r="BV26" s="127">
        <f ca="1">IF(IFERROR(MATCH(_xlfn.CONCAT($B26,",",BV$4),'SpcFunc and VentSpcFunc combos'!$Q$8:$Q$335,0),0)&gt;0,1,0)</f>
        <v>0</v>
      </c>
      <c r="BW26" s="127">
        <f ca="1">IF(IFERROR(MATCH(_xlfn.CONCAT($B26,",",BW$4),'SpcFunc and VentSpcFunc combos'!$Q$8:$Q$335,0),0)&gt;0,1,0)</f>
        <v>0</v>
      </c>
      <c r="BX26" s="127">
        <f ca="1">IF(IFERROR(MATCH(_xlfn.CONCAT($B26,",",BX$4),'SpcFunc and VentSpcFunc combos'!$Q$8:$Q$335,0),0)&gt;0,1,0)</f>
        <v>0</v>
      </c>
      <c r="BY26" s="127">
        <f ca="1">IF(IFERROR(MATCH(_xlfn.CONCAT($B26,",",BY$4),'SpcFunc and VentSpcFunc combos'!$Q$8:$Q$335,0),0)&gt;0,1,0)</f>
        <v>0</v>
      </c>
      <c r="BZ26" s="127">
        <f ca="1">IF(IFERROR(MATCH(_xlfn.CONCAT($B26,",",BZ$4),'SpcFunc and VentSpcFunc combos'!$Q$8:$Q$335,0),0)&gt;0,1,0)</f>
        <v>0</v>
      </c>
      <c r="CA26" s="127">
        <f ca="1">IF(IFERROR(MATCH(_xlfn.CONCAT($B26,",",CA$4),'SpcFunc and VentSpcFunc combos'!$Q$8:$Q$335,0),0)&gt;0,1,0)</f>
        <v>0</v>
      </c>
      <c r="CB26" s="127">
        <f ca="1">IF(IFERROR(MATCH(_xlfn.CONCAT($B26,",",CB$4),'SpcFunc and VentSpcFunc combos'!$Q$8:$Q$335,0),0)&gt;0,1,0)</f>
        <v>0</v>
      </c>
      <c r="CC26" s="127">
        <f ca="1">IF(IFERROR(MATCH(_xlfn.CONCAT($B26,",",CC$4),'SpcFunc and VentSpcFunc combos'!$Q$8:$Q$335,0),0)&gt;0,1,0)</f>
        <v>0</v>
      </c>
      <c r="CD26" s="127">
        <f ca="1">IF(IFERROR(MATCH(_xlfn.CONCAT($B26,",",CD$4),'SpcFunc and VentSpcFunc combos'!$Q$8:$Q$335,0),0)&gt;0,1,0)</f>
        <v>0</v>
      </c>
      <c r="CE26" s="127">
        <f ca="1">IF(IFERROR(MATCH(_xlfn.CONCAT($B26,",",CE$4),'SpcFunc and VentSpcFunc combos'!$Q$8:$Q$335,0),0)&gt;0,1,0)</f>
        <v>0</v>
      </c>
      <c r="CF26" s="127">
        <f ca="1">IF(IFERROR(MATCH(_xlfn.CONCAT($B26,",",CF$4),'SpcFunc and VentSpcFunc combos'!$Q$8:$Q$335,0),0)&gt;0,1,0)</f>
        <v>0</v>
      </c>
      <c r="CG26" s="127">
        <f ca="1">IF(IFERROR(MATCH(_xlfn.CONCAT($B26,",",CG$4),'SpcFunc and VentSpcFunc combos'!$Q$8:$Q$335,0),0)&gt;0,1,0)</f>
        <v>0</v>
      </c>
      <c r="CH26" s="127">
        <f ca="1">IF(IFERROR(MATCH(_xlfn.CONCAT($B26,",",CH$4),'SpcFunc and VentSpcFunc combos'!$Q$8:$Q$335,0),0)&gt;0,1,0)</f>
        <v>0</v>
      </c>
      <c r="CI26" s="127">
        <f ca="1">IF(IFERROR(MATCH(_xlfn.CONCAT($B26,",",CI$4),'SpcFunc and VentSpcFunc combos'!$Q$8:$Q$335,0),0)&gt;0,1,0)</f>
        <v>0</v>
      </c>
      <c r="CJ26" s="127">
        <f ca="1">IF(IFERROR(MATCH(_xlfn.CONCAT($B26,",",CJ$4),'SpcFunc and VentSpcFunc combos'!$Q$8:$Q$335,0),0)&gt;0,1,0)</f>
        <v>0</v>
      </c>
      <c r="CK26" s="127">
        <f ca="1">IF(IFERROR(MATCH(_xlfn.CONCAT($B26,",",CK$4),'SpcFunc and VentSpcFunc combos'!$Q$8:$Q$335,0),0)&gt;0,1,0)</f>
        <v>0</v>
      </c>
      <c r="CL26" s="127">
        <f ca="1">IF(IFERROR(MATCH(_xlfn.CONCAT($B26,",",CL$4),'SpcFunc and VentSpcFunc combos'!$Q$8:$Q$335,0),0)&gt;0,1,0)</f>
        <v>0</v>
      </c>
      <c r="CM26" s="127">
        <f ca="1">IF(IFERROR(MATCH(_xlfn.CONCAT($B26,",",CM$4),'SpcFunc and VentSpcFunc combos'!$Q$8:$Q$335,0),0)&gt;0,1,0)</f>
        <v>0</v>
      </c>
      <c r="CN26" s="127">
        <f ca="1">IF(IFERROR(MATCH(_xlfn.CONCAT($B26,",",CN$4),'SpcFunc and VentSpcFunc combos'!$Q$8:$Q$335,0),0)&gt;0,1,0)</f>
        <v>0</v>
      </c>
      <c r="CO26" s="127">
        <f ca="1">IF(IFERROR(MATCH(_xlfn.CONCAT($B26,",",CO$4),'SpcFunc and VentSpcFunc combos'!$Q$8:$Q$335,0),0)&gt;0,1,0)</f>
        <v>0</v>
      </c>
      <c r="CP26" s="127">
        <f ca="1">IF(IFERROR(MATCH(_xlfn.CONCAT($B26,",",CP$4),'SpcFunc and VentSpcFunc combos'!$Q$8:$Q$335,0),0)&gt;0,1,0)</f>
        <v>0</v>
      </c>
      <c r="CQ26" s="127">
        <f ca="1">IF(IFERROR(MATCH(_xlfn.CONCAT($B26,",",CQ$4),'SpcFunc and VentSpcFunc combos'!$Q$8:$Q$335,0),0)&gt;0,1,0)</f>
        <v>0</v>
      </c>
      <c r="CR26" s="127">
        <f ca="1">IF(IFERROR(MATCH(_xlfn.CONCAT($B26,",",CR$4),'SpcFunc and VentSpcFunc combos'!$Q$8:$Q$335,0),0)&gt;0,1,0)</f>
        <v>0</v>
      </c>
      <c r="CS26" s="127">
        <f ca="1">IF(IFERROR(MATCH(_xlfn.CONCAT($B26,",",CS$4),'SpcFunc and VentSpcFunc combos'!$Q$8:$Q$335,0),0)&gt;0,1,0)</f>
        <v>0</v>
      </c>
      <c r="CT26" s="127">
        <f ca="1">IF(IFERROR(MATCH(_xlfn.CONCAT($B26,",",CT$4),'SpcFunc and VentSpcFunc combos'!$Q$8:$Q$335,0),0)&gt;0,1,0)</f>
        <v>0</v>
      </c>
      <c r="CU26" s="106" t="s">
        <v>960</v>
      </c>
      <c r="CV26">
        <f t="shared" ca="1" si="5"/>
        <v>0</v>
      </c>
    </row>
    <row r="27" spans="2:100" x14ac:dyDescent="0.2">
      <c r="B27" t="str">
        <f>'For CSV - 2019 SpcFuncData'!B27</f>
        <v>General/Commercial &amp; Industrial Work Area (Precision)</v>
      </c>
      <c r="C27" s="127">
        <f ca="1">IF(IFERROR(MATCH(_xlfn.CONCAT($B27,",",C$4),'SpcFunc and VentSpcFunc combos'!$Q$8:$Q$335,0),0)&gt;0,1,0)</f>
        <v>0</v>
      </c>
      <c r="D27" s="127">
        <f ca="1">IF(IFERROR(MATCH(_xlfn.CONCAT($B27,",",D$4),'SpcFunc and VentSpcFunc combos'!$Q$8:$Q$335,0),0)&gt;0,1,0)</f>
        <v>0</v>
      </c>
      <c r="E27" s="127">
        <f ca="1">IF(IFERROR(MATCH(_xlfn.CONCAT($B27,",",E$4),'SpcFunc and VentSpcFunc combos'!$Q$8:$Q$335,0),0)&gt;0,1,0)</f>
        <v>0</v>
      </c>
      <c r="F27" s="127">
        <f ca="1">IF(IFERROR(MATCH(_xlfn.CONCAT($B27,",",F$4),'SpcFunc and VentSpcFunc combos'!$Q$8:$Q$335,0),0)&gt;0,1,0)</f>
        <v>0</v>
      </c>
      <c r="G27" s="127">
        <f ca="1">IF(IFERROR(MATCH(_xlfn.CONCAT($B27,",",G$4),'SpcFunc and VentSpcFunc combos'!$Q$8:$Q$335,0),0)&gt;0,1,0)</f>
        <v>0</v>
      </c>
      <c r="H27" s="127">
        <f ca="1">IF(IFERROR(MATCH(_xlfn.CONCAT($B27,",",H$4),'SpcFunc and VentSpcFunc combos'!$Q$8:$Q$335,0),0)&gt;0,1,0)</f>
        <v>0</v>
      </c>
      <c r="I27" s="127">
        <f ca="1">IF(IFERROR(MATCH(_xlfn.CONCAT($B27,",",I$4),'SpcFunc and VentSpcFunc combos'!$Q$8:$Q$335,0),0)&gt;0,1,0)</f>
        <v>0</v>
      </c>
      <c r="J27" s="127">
        <f ca="1">IF(IFERROR(MATCH(_xlfn.CONCAT($B27,",",J$4),'SpcFunc and VentSpcFunc combos'!$Q$8:$Q$335,0),0)&gt;0,1,0)</f>
        <v>0</v>
      </c>
      <c r="K27" s="127">
        <f ca="1">IF(IFERROR(MATCH(_xlfn.CONCAT($B27,",",K$4),'SpcFunc and VentSpcFunc combos'!$Q$8:$Q$335,0),0)&gt;0,1,0)</f>
        <v>0</v>
      </c>
      <c r="L27" s="127">
        <f ca="1">IF(IFERROR(MATCH(_xlfn.CONCAT($B27,",",L$4),'SpcFunc and VentSpcFunc combos'!$Q$8:$Q$335,0),0)&gt;0,1,0)</f>
        <v>0</v>
      </c>
      <c r="M27" s="127">
        <f ca="1">IF(IFERROR(MATCH(_xlfn.CONCAT($B27,",",M$4),'SpcFunc and VentSpcFunc combos'!$Q$8:$Q$335,0),0)&gt;0,1,0)</f>
        <v>0</v>
      </c>
      <c r="N27" s="127">
        <f ca="1">IF(IFERROR(MATCH(_xlfn.CONCAT($B27,",",N$4),'SpcFunc and VentSpcFunc combos'!$Q$8:$Q$335,0),0)&gt;0,1,0)</f>
        <v>0</v>
      </c>
      <c r="O27" s="127">
        <f ca="1">IF(IFERROR(MATCH(_xlfn.CONCAT($B27,",",O$4),'SpcFunc and VentSpcFunc combos'!$Q$8:$Q$335,0),0)&gt;0,1,0)</f>
        <v>0</v>
      </c>
      <c r="P27" s="127">
        <f ca="1">IF(IFERROR(MATCH(_xlfn.CONCAT($B27,",",P$4),'SpcFunc and VentSpcFunc combos'!$Q$8:$Q$335,0),0)&gt;0,1,0)</f>
        <v>0</v>
      </c>
      <c r="Q27" s="127">
        <f ca="1">IF(IFERROR(MATCH(_xlfn.CONCAT($B27,",",Q$4),'SpcFunc and VentSpcFunc combos'!$Q$8:$Q$335,0),0)&gt;0,1,0)</f>
        <v>0</v>
      </c>
      <c r="R27" s="127">
        <f ca="1">IF(IFERROR(MATCH(_xlfn.CONCAT($B27,",",R$4),'SpcFunc and VentSpcFunc combos'!$Q$8:$Q$335,0),0)&gt;0,1,0)</f>
        <v>0</v>
      </c>
      <c r="S27" s="127">
        <f ca="1">IF(IFERROR(MATCH(_xlfn.CONCAT($B27,",",S$4),'SpcFunc and VentSpcFunc combos'!$Q$8:$Q$335,0),0)&gt;0,1,0)</f>
        <v>0</v>
      </c>
      <c r="T27" s="127">
        <f ca="1">IF(IFERROR(MATCH(_xlfn.CONCAT($B27,",",T$4),'SpcFunc and VentSpcFunc combos'!$Q$8:$Q$335,0),0)&gt;0,1,0)</f>
        <v>0</v>
      </c>
      <c r="U27" s="127">
        <f ca="1">IF(IFERROR(MATCH(_xlfn.CONCAT($B27,",",U$4),'SpcFunc and VentSpcFunc combos'!$Q$8:$Q$335,0),0)&gt;0,1,0)</f>
        <v>0</v>
      </c>
      <c r="V27" s="127">
        <f ca="1">IF(IFERROR(MATCH(_xlfn.CONCAT($B27,",",V$4),'SpcFunc and VentSpcFunc combos'!$Q$8:$Q$335,0),0)&gt;0,1,0)</f>
        <v>0</v>
      </c>
      <c r="W27" s="127">
        <f ca="1">IF(IFERROR(MATCH(_xlfn.CONCAT($B27,",",W$4),'SpcFunc and VentSpcFunc combos'!$Q$8:$Q$335,0),0)&gt;0,1,0)</f>
        <v>0</v>
      </c>
      <c r="X27" s="127">
        <f ca="1">IF(IFERROR(MATCH(_xlfn.CONCAT($B27,",",X$4),'SpcFunc and VentSpcFunc combos'!$Q$8:$Q$335,0),0)&gt;0,1,0)</f>
        <v>0</v>
      </c>
      <c r="Y27" s="127">
        <f ca="1">IF(IFERROR(MATCH(_xlfn.CONCAT($B27,",",Y$4),'SpcFunc and VentSpcFunc combos'!$Q$8:$Q$335,0),0)&gt;0,1,0)</f>
        <v>0</v>
      </c>
      <c r="Z27" s="127">
        <f ca="1">IF(IFERROR(MATCH(_xlfn.CONCAT($B27,",",Z$4),'SpcFunc and VentSpcFunc combos'!$Q$8:$Q$335,0),0)&gt;0,1,0)</f>
        <v>0</v>
      </c>
      <c r="AA27" s="127">
        <f ca="1">IF(IFERROR(MATCH(_xlfn.CONCAT($B27,",",AA$4),'SpcFunc and VentSpcFunc combos'!$Q$8:$Q$335,0),0)&gt;0,1,0)</f>
        <v>0</v>
      </c>
      <c r="AB27" s="127">
        <f ca="1">IF(IFERROR(MATCH(_xlfn.CONCAT($B27,",",AB$4),'SpcFunc and VentSpcFunc combos'!$Q$8:$Q$335,0),0)&gt;0,1,0)</f>
        <v>0</v>
      </c>
      <c r="AC27" s="127">
        <f ca="1">IF(IFERROR(MATCH(_xlfn.CONCAT($B27,",",AC$4),'SpcFunc and VentSpcFunc combos'!$Q$8:$Q$335,0),0)&gt;0,1,0)</f>
        <v>0</v>
      </c>
      <c r="AD27" s="127">
        <f ca="1">IF(IFERROR(MATCH(_xlfn.CONCAT($B27,",",AD$4),'SpcFunc and VentSpcFunc combos'!$Q$8:$Q$335,0),0)&gt;0,1,0)</f>
        <v>0</v>
      </c>
      <c r="AE27" s="127">
        <f ca="1">IF(IFERROR(MATCH(_xlfn.CONCAT($B27,",",AE$4),'SpcFunc and VentSpcFunc combos'!$Q$8:$Q$335,0),0)&gt;0,1,0)</f>
        <v>0</v>
      </c>
      <c r="AF27" s="127">
        <f ca="1">IF(IFERROR(MATCH(_xlfn.CONCAT($B27,",",AF$4),'SpcFunc and VentSpcFunc combos'!$Q$8:$Q$335,0),0)&gt;0,1,0)</f>
        <v>0</v>
      </c>
      <c r="AG27" s="127">
        <f ca="1">IF(IFERROR(MATCH(_xlfn.CONCAT($B27,",",AG$4),'SpcFunc and VentSpcFunc combos'!$Q$8:$Q$335,0),0)&gt;0,1,0)</f>
        <v>0</v>
      </c>
      <c r="AH27" s="127">
        <f ca="1">IF(IFERROR(MATCH(_xlfn.CONCAT($B27,",",AH$4),'SpcFunc and VentSpcFunc combos'!$Q$8:$Q$335,0),0)&gt;0,1,0)</f>
        <v>0</v>
      </c>
      <c r="AI27" s="127">
        <f ca="1">IF(IFERROR(MATCH(_xlfn.CONCAT($B27,",",AI$4),'SpcFunc and VentSpcFunc combos'!$Q$8:$Q$335,0),0)&gt;0,1,0)</f>
        <v>0</v>
      </c>
      <c r="AJ27" s="127">
        <f ca="1">IF(IFERROR(MATCH(_xlfn.CONCAT($B27,",",AJ$4),'SpcFunc and VentSpcFunc combos'!$Q$8:$Q$335,0),0)&gt;0,1,0)</f>
        <v>0</v>
      </c>
      <c r="AK27" s="127">
        <f ca="1">IF(IFERROR(MATCH(_xlfn.CONCAT($B27,",",AK$4),'SpcFunc and VentSpcFunc combos'!$Q$8:$Q$335,0),0)&gt;0,1,0)</f>
        <v>0</v>
      </c>
      <c r="AL27" s="127">
        <f ca="1">IF(IFERROR(MATCH(_xlfn.CONCAT($B27,",",AL$4),'SpcFunc and VentSpcFunc combos'!$Q$8:$Q$335,0),0)&gt;0,1,0)</f>
        <v>0</v>
      </c>
      <c r="AM27" s="127">
        <f ca="1">IF(IFERROR(MATCH(_xlfn.CONCAT($B27,",",AM$4),'SpcFunc and VentSpcFunc combos'!$Q$8:$Q$335,0),0)&gt;0,1,0)</f>
        <v>0</v>
      </c>
      <c r="AN27" s="127">
        <f ca="1">IF(IFERROR(MATCH(_xlfn.CONCAT($B27,",",AN$4),'SpcFunc and VentSpcFunc combos'!$Q$8:$Q$335,0),0)&gt;0,1,0)</f>
        <v>0</v>
      </c>
      <c r="AO27" s="127">
        <f ca="1">IF(IFERROR(MATCH(_xlfn.CONCAT($B27,",",AO$4),'SpcFunc and VentSpcFunc combos'!$Q$8:$Q$335,0),0)&gt;0,1,0)</f>
        <v>0</v>
      </c>
      <c r="AP27" s="127">
        <f ca="1">IF(IFERROR(MATCH(_xlfn.CONCAT($B27,",",AP$4),'SpcFunc and VentSpcFunc combos'!$Q$8:$Q$335,0),0)&gt;0,1,0)</f>
        <v>0</v>
      </c>
      <c r="AQ27" s="127">
        <f ca="1">IF(IFERROR(MATCH(_xlfn.CONCAT($B27,",",AQ$4),'SpcFunc and VentSpcFunc combos'!$Q$8:$Q$335,0),0)&gt;0,1,0)</f>
        <v>0</v>
      </c>
      <c r="AR27" s="127">
        <f ca="1">IF(IFERROR(MATCH(_xlfn.CONCAT($B27,",",AR$4),'SpcFunc and VentSpcFunc combos'!$Q$8:$Q$335,0),0)&gt;0,1,0)</f>
        <v>0</v>
      </c>
      <c r="AS27" s="127">
        <f ca="1">IF(IFERROR(MATCH(_xlfn.CONCAT($B27,",",AS$4),'SpcFunc and VentSpcFunc combos'!$Q$8:$Q$335,0),0)&gt;0,1,0)</f>
        <v>0</v>
      </c>
      <c r="AT27" s="127">
        <f ca="1">IF(IFERROR(MATCH(_xlfn.CONCAT($B27,",",AT$4),'SpcFunc and VentSpcFunc combos'!$Q$8:$Q$335,0),0)&gt;0,1,0)</f>
        <v>0</v>
      </c>
      <c r="AU27" s="127">
        <f ca="1">IF(IFERROR(MATCH(_xlfn.CONCAT($B27,",",AU$4),'SpcFunc and VentSpcFunc combos'!$Q$8:$Q$335,0),0)&gt;0,1,0)</f>
        <v>0</v>
      </c>
      <c r="AV27" s="127">
        <f ca="1">IF(IFERROR(MATCH(_xlfn.CONCAT($B27,",",AV$4),'SpcFunc and VentSpcFunc combos'!$Q$8:$Q$335,0),0)&gt;0,1,0)</f>
        <v>0</v>
      </c>
      <c r="AW27" s="127">
        <f ca="1">IF(IFERROR(MATCH(_xlfn.CONCAT($B27,",",AW$4),'SpcFunc and VentSpcFunc combos'!$Q$8:$Q$335,0),0)&gt;0,1,0)</f>
        <v>0</v>
      </c>
      <c r="AX27" s="127">
        <f ca="1">IF(IFERROR(MATCH(_xlfn.CONCAT($B27,",",AX$4),'SpcFunc and VentSpcFunc combos'!$Q$8:$Q$335,0),0)&gt;0,1,0)</f>
        <v>0</v>
      </c>
      <c r="AY27" s="127">
        <f ca="1">IF(IFERROR(MATCH(_xlfn.CONCAT($B27,",",AY$4),'SpcFunc and VentSpcFunc combos'!$Q$8:$Q$335,0),0)&gt;0,1,0)</f>
        <v>0</v>
      </c>
      <c r="AZ27" s="127">
        <f ca="1">IF(IFERROR(MATCH(_xlfn.CONCAT($B27,",",AZ$4),'SpcFunc and VentSpcFunc combos'!$Q$8:$Q$335,0),0)&gt;0,1,0)</f>
        <v>0</v>
      </c>
      <c r="BA27" s="127">
        <f ca="1">IF(IFERROR(MATCH(_xlfn.CONCAT($B27,",",BA$4),'SpcFunc and VentSpcFunc combos'!$Q$8:$Q$335,0),0)&gt;0,1,0)</f>
        <v>0</v>
      </c>
      <c r="BB27" s="127">
        <f ca="1">IF(IFERROR(MATCH(_xlfn.CONCAT($B27,",",BB$4),'SpcFunc and VentSpcFunc combos'!$Q$8:$Q$335,0),0)&gt;0,1,0)</f>
        <v>0</v>
      </c>
      <c r="BC27" s="127">
        <f ca="1">IF(IFERROR(MATCH(_xlfn.CONCAT($B27,",",BC$4),'SpcFunc and VentSpcFunc combos'!$Q$8:$Q$335,0),0)&gt;0,1,0)</f>
        <v>0</v>
      </c>
      <c r="BD27" s="127">
        <f ca="1">IF(IFERROR(MATCH(_xlfn.CONCAT($B27,",",BD$4),'SpcFunc and VentSpcFunc combos'!$Q$8:$Q$335,0),0)&gt;0,1,0)</f>
        <v>0</v>
      </c>
      <c r="BE27" s="127">
        <f ca="1">IF(IFERROR(MATCH(_xlfn.CONCAT($B27,",",BE$4),'SpcFunc and VentSpcFunc combos'!$Q$8:$Q$335,0),0)&gt;0,1,0)</f>
        <v>0</v>
      </c>
      <c r="BF27" s="127">
        <f ca="1">IF(IFERROR(MATCH(_xlfn.CONCAT($B27,",",BF$4),'SpcFunc and VentSpcFunc combos'!$Q$8:$Q$335,0),0)&gt;0,1,0)</f>
        <v>0</v>
      </c>
      <c r="BG27" s="127">
        <f ca="1">IF(IFERROR(MATCH(_xlfn.CONCAT($B27,",",BG$4),'SpcFunc and VentSpcFunc combos'!$Q$8:$Q$335,0),0)&gt;0,1,0)</f>
        <v>0</v>
      </c>
      <c r="BH27" s="127">
        <f ca="1">IF(IFERROR(MATCH(_xlfn.CONCAT($B27,",",BH$4),'SpcFunc and VentSpcFunc combos'!$Q$8:$Q$335,0),0)&gt;0,1,0)</f>
        <v>0</v>
      </c>
      <c r="BI27" s="127">
        <f ca="1">IF(IFERROR(MATCH(_xlfn.CONCAT($B27,",",BI$4),'SpcFunc and VentSpcFunc combos'!$Q$8:$Q$335,0),0)&gt;0,1,0)</f>
        <v>0</v>
      </c>
      <c r="BJ27" s="127">
        <f ca="1">IF(IFERROR(MATCH(_xlfn.CONCAT($B27,",",BJ$4),'SpcFunc and VentSpcFunc combos'!$Q$8:$Q$335,0),0)&gt;0,1,0)</f>
        <v>0</v>
      </c>
      <c r="BK27" s="127">
        <f ca="1">IF(IFERROR(MATCH(_xlfn.CONCAT($B27,",",BK$4),'SpcFunc and VentSpcFunc combos'!$Q$8:$Q$335,0),0)&gt;0,1,0)</f>
        <v>0</v>
      </c>
      <c r="BL27" s="127">
        <f ca="1">IF(IFERROR(MATCH(_xlfn.CONCAT($B27,",",BL$4),'SpcFunc and VentSpcFunc combos'!$Q$8:$Q$335,0),0)&gt;0,1,0)</f>
        <v>0</v>
      </c>
      <c r="BM27" s="127">
        <f ca="1">IF(IFERROR(MATCH(_xlfn.CONCAT($B27,",",BM$4),'SpcFunc and VentSpcFunc combos'!$Q$8:$Q$335,0),0)&gt;0,1,0)</f>
        <v>0</v>
      </c>
      <c r="BN27" s="127">
        <f ca="1">IF(IFERROR(MATCH(_xlfn.CONCAT($B27,",",BN$4),'SpcFunc and VentSpcFunc combos'!$Q$8:$Q$335,0),0)&gt;0,1,0)</f>
        <v>0</v>
      </c>
      <c r="BO27" s="127">
        <f ca="1">IF(IFERROR(MATCH(_xlfn.CONCAT($B27,",",BO$4),'SpcFunc and VentSpcFunc combos'!$Q$8:$Q$335,0),0)&gt;0,1,0)</f>
        <v>0</v>
      </c>
      <c r="BP27" s="127">
        <f ca="1">IF(IFERROR(MATCH(_xlfn.CONCAT($B27,",",BP$4),'SpcFunc and VentSpcFunc combos'!$Q$8:$Q$335,0),0)&gt;0,1,0)</f>
        <v>0</v>
      </c>
      <c r="BQ27" s="127">
        <f ca="1">IF(IFERROR(MATCH(_xlfn.CONCAT($B27,",",BQ$4),'SpcFunc and VentSpcFunc combos'!$Q$8:$Q$335,0),0)&gt;0,1,0)</f>
        <v>0</v>
      </c>
      <c r="BR27" s="127">
        <f ca="1">IF(IFERROR(MATCH(_xlfn.CONCAT($B27,",",BR$4),'SpcFunc and VentSpcFunc combos'!$Q$8:$Q$335,0),0)&gt;0,1,0)</f>
        <v>0</v>
      </c>
      <c r="BS27" s="127">
        <f ca="1">IF(IFERROR(MATCH(_xlfn.CONCAT($B27,",",BS$4),'SpcFunc and VentSpcFunc combos'!$Q$8:$Q$335,0),0)&gt;0,1,0)</f>
        <v>0</v>
      </c>
      <c r="BT27" s="127">
        <f ca="1">IF(IFERROR(MATCH(_xlfn.CONCAT($B27,",",BT$4),'SpcFunc and VentSpcFunc combos'!$Q$8:$Q$335,0),0)&gt;0,1,0)</f>
        <v>0</v>
      </c>
      <c r="BU27" s="127">
        <f ca="1">IF(IFERROR(MATCH(_xlfn.CONCAT($B27,",",BU$4),'SpcFunc and VentSpcFunc combos'!$Q$8:$Q$335,0),0)&gt;0,1,0)</f>
        <v>0</v>
      </c>
      <c r="BV27" s="127">
        <f ca="1">IF(IFERROR(MATCH(_xlfn.CONCAT($B27,",",BV$4),'SpcFunc and VentSpcFunc combos'!$Q$8:$Q$335,0),0)&gt;0,1,0)</f>
        <v>0</v>
      </c>
      <c r="BW27" s="127">
        <f ca="1">IF(IFERROR(MATCH(_xlfn.CONCAT($B27,",",BW$4),'SpcFunc and VentSpcFunc combos'!$Q$8:$Q$335,0),0)&gt;0,1,0)</f>
        <v>0</v>
      </c>
      <c r="BX27" s="127">
        <f ca="1">IF(IFERROR(MATCH(_xlfn.CONCAT($B27,",",BX$4),'SpcFunc and VentSpcFunc combos'!$Q$8:$Q$335,0),0)&gt;0,1,0)</f>
        <v>0</v>
      </c>
      <c r="BY27" s="127">
        <f ca="1">IF(IFERROR(MATCH(_xlfn.CONCAT($B27,",",BY$4),'SpcFunc and VentSpcFunc combos'!$Q$8:$Q$335,0),0)&gt;0,1,0)</f>
        <v>0</v>
      </c>
      <c r="BZ27" s="127">
        <f ca="1">IF(IFERROR(MATCH(_xlfn.CONCAT($B27,",",BZ$4),'SpcFunc and VentSpcFunc combos'!$Q$8:$Q$335,0),0)&gt;0,1,0)</f>
        <v>0</v>
      </c>
      <c r="CA27" s="127">
        <f ca="1">IF(IFERROR(MATCH(_xlfn.CONCAT($B27,",",CA$4),'SpcFunc and VentSpcFunc combos'!$Q$8:$Q$335,0),0)&gt;0,1,0)</f>
        <v>0</v>
      </c>
      <c r="CB27" s="127">
        <f ca="1">IF(IFERROR(MATCH(_xlfn.CONCAT($B27,",",CB$4),'SpcFunc and VentSpcFunc combos'!$Q$8:$Q$335,0),0)&gt;0,1,0)</f>
        <v>0</v>
      </c>
      <c r="CC27" s="127">
        <f ca="1">IF(IFERROR(MATCH(_xlfn.CONCAT($B27,",",CC$4),'SpcFunc and VentSpcFunc combos'!$Q$8:$Q$335,0),0)&gt;0,1,0)</f>
        <v>0</v>
      </c>
      <c r="CD27" s="127">
        <f ca="1">IF(IFERROR(MATCH(_xlfn.CONCAT($B27,",",CD$4),'SpcFunc and VentSpcFunc combos'!$Q$8:$Q$335,0),0)&gt;0,1,0)</f>
        <v>0</v>
      </c>
      <c r="CE27" s="127">
        <f ca="1">IF(IFERROR(MATCH(_xlfn.CONCAT($B27,",",CE$4),'SpcFunc and VentSpcFunc combos'!$Q$8:$Q$335,0),0)&gt;0,1,0)</f>
        <v>0</v>
      </c>
      <c r="CF27" s="127">
        <f ca="1">IF(IFERROR(MATCH(_xlfn.CONCAT($B27,",",CF$4),'SpcFunc and VentSpcFunc combos'!$Q$8:$Q$335,0),0)&gt;0,1,0)</f>
        <v>0</v>
      </c>
      <c r="CG27" s="127">
        <f ca="1">IF(IFERROR(MATCH(_xlfn.CONCAT($B27,",",CG$4),'SpcFunc and VentSpcFunc combos'!$Q$8:$Q$335,0),0)&gt;0,1,0)</f>
        <v>0</v>
      </c>
      <c r="CH27" s="127">
        <f ca="1">IF(IFERROR(MATCH(_xlfn.CONCAT($B27,",",CH$4),'SpcFunc and VentSpcFunc combos'!$Q$8:$Q$335,0),0)&gt;0,1,0)</f>
        <v>0</v>
      </c>
      <c r="CI27" s="127">
        <f ca="1">IF(IFERROR(MATCH(_xlfn.CONCAT($B27,",",CI$4),'SpcFunc and VentSpcFunc combos'!$Q$8:$Q$335,0),0)&gt;0,1,0)</f>
        <v>0</v>
      </c>
      <c r="CJ27" s="127">
        <f ca="1">IF(IFERROR(MATCH(_xlfn.CONCAT($B27,",",CJ$4),'SpcFunc and VentSpcFunc combos'!$Q$8:$Q$335,0),0)&gt;0,1,0)</f>
        <v>0</v>
      </c>
      <c r="CK27" s="127">
        <f ca="1">IF(IFERROR(MATCH(_xlfn.CONCAT($B27,",",CK$4),'SpcFunc and VentSpcFunc combos'!$Q$8:$Q$335,0),0)&gt;0,1,0)</f>
        <v>0</v>
      </c>
      <c r="CL27" s="127">
        <f ca="1">IF(IFERROR(MATCH(_xlfn.CONCAT($B27,",",CL$4),'SpcFunc and VentSpcFunc combos'!$Q$8:$Q$335,0),0)&gt;0,1,0)</f>
        <v>0</v>
      </c>
      <c r="CM27" s="127">
        <f ca="1">IF(IFERROR(MATCH(_xlfn.CONCAT($B27,",",CM$4),'SpcFunc and VentSpcFunc combos'!$Q$8:$Q$335,0),0)&gt;0,1,0)</f>
        <v>0</v>
      </c>
      <c r="CN27" s="127">
        <f ca="1">IF(IFERROR(MATCH(_xlfn.CONCAT($B27,",",CN$4),'SpcFunc and VentSpcFunc combos'!$Q$8:$Q$335,0),0)&gt;0,1,0)</f>
        <v>0</v>
      </c>
      <c r="CO27" s="127">
        <f ca="1">IF(IFERROR(MATCH(_xlfn.CONCAT($B27,",",CO$4),'SpcFunc and VentSpcFunc combos'!$Q$8:$Q$335,0),0)&gt;0,1,0)</f>
        <v>0</v>
      </c>
      <c r="CP27" s="127">
        <f ca="1">IF(IFERROR(MATCH(_xlfn.CONCAT($B27,",",CP$4),'SpcFunc and VentSpcFunc combos'!$Q$8:$Q$335,0),0)&gt;0,1,0)</f>
        <v>0</v>
      </c>
      <c r="CQ27" s="127">
        <f ca="1">IF(IFERROR(MATCH(_xlfn.CONCAT($B27,",",CQ$4),'SpcFunc and VentSpcFunc combos'!$Q$8:$Q$335,0),0)&gt;0,1,0)</f>
        <v>0</v>
      </c>
      <c r="CR27" s="127">
        <f ca="1">IF(IFERROR(MATCH(_xlfn.CONCAT($B27,",",CR$4),'SpcFunc and VentSpcFunc combos'!$Q$8:$Q$335,0),0)&gt;0,1,0)</f>
        <v>0</v>
      </c>
      <c r="CS27" s="127">
        <f ca="1">IF(IFERROR(MATCH(_xlfn.CONCAT($B27,",",CS$4),'SpcFunc and VentSpcFunc combos'!$Q$8:$Q$335,0),0)&gt;0,1,0)</f>
        <v>0</v>
      </c>
      <c r="CT27" s="127">
        <f ca="1">IF(IFERROR(MATCH(_xlfn.CONCAT($B27,",",CT$4),'SpcFunc and VentSpcFunc combos'!$Q$8:$Q$335,0),0)&gt;0,1,0)</f>
        <v>0</v>
      </c>
      <c r="CU27" s="106" t="s">
        <v>960</v>
      </c>
      <c r="CV27">
        <f t="shared" ca="1" si="5"/>
        <v>0</v>
      </c>
    </row>
    <row r="28" spans="2:100" x14ac:dyDescent="0.2">
      <c r="B28" t="str">
        <f>'For CSV - 2019 SpcFuncData'!B28</f>
        <v>Healthcare Facility and Hospitals (Exam/Treatment Room)</v>
      </c>
      <c r="C28" s="127">
        <f ca="1">IF(IFERROR(MATCH(_xlfn.CONCAT($B28,",",C$4),'SpcFunc and VentSpcFunc combos'!$Q$8:$Q$335,0),0)&gt;0,1,0)</f>
        <v>0</v>
      </c>
      <c r="D28" s="127">
        <f ca="1">IF(IFERROR(MATCH(_xlfn.CONCAT($B28,",",D$4),'SpcFunc and VentSpcFunc combos'!$Q$8:$Q$335,0),0)&gt;0,1,0)</f>
        <v>0</v>
      </c>
      <c r="E28" s="127">
        <f ca="1">IF(IFERROR(MATCH(_xlfn.CONCAT($B28,",",E$4),'SpcFunc and VentSpcFunc combos'!$Q$8:$Q$335,0),0)&gt;0,1,0)</f>
        <v>0</v>
      </c>
      <c r="F28" s="127">
        <f ca="1">IF(IFERROR(MATCH(_xlfn.CONCAT($B28,",",F$4),'SpcFunc and VentSpcFunc combos'!$Q$8:$Q$335,0),0)&gt;0,1,0)</f>
        <v>0</v>
      </c>
      <c r="G28" s="127">
        <f ca="1">IF(IFERROR(MATCH(_xlfn.CONCAT($B28,",",G$4),'SpcFunc and VentSpcFunc combos'!$Q$8:$Q$335,0),0)&gt;0,1,0)</f>
        <v>0</v>
      </c>
      <c r="H28" s="127">
        <f ca="1">IF(IFERROR(MATCH(_xlfn.CONCAT($B28,",",H$4),'SpcFunc and VentSpcFunc combos'!$Q$8:$Q$335,0),0)&gt;0,1,0)</f>
        <v>0</v>
      </c>
      <c r="I28" s="127">
        <f ca="1">IF(IFERROR(MATCH(_xlfn.CONCAT($B28,",",I$4),'SpcFunc and VentSpcFunc combos'!$Q$8:$Q$335,0),0)&gt;0,1,0)</f>
        <v>0</v>
      </c>
      <c r="J28" s="127">
        <f ca="1">IF(IFERROR(MATCH(_xlfn.CONCAT($B28,",",J$4),'SpcFunc and VentSpcFunc combos'!$Q$8:$Q$335,0),0)&gt;0,1,0)</f>
        <v>0</v>
      </c>
      <c r="K28" s="127">
        <f ca="1">IF(IFERROR(MATCH(_xlfn.CONCAT($B28,",",K$4),'SpcFunc and VentSpcFunc combos'!$Q$8:$Q$335,0),0)&gt;0,1,0)</f>
        <v>0</v>
      </c>
      <c r="L28" s="127">
        <f ca="1">IF(IFERROR(MATCH(_xlfn.CONCAT($B28,",",L$4),'SpcFunc and VentSpcFunc combos'!$Q$8:$Q$335,0),0)&gt;0,1,0)</f>
        <v>0</v>
      </c>
      <c r="M28" s="127">
        <f ca="1">IF(IFERROR(MATCH(_xlfn.CONCAT($B28,",",M$4),'SpcFunc and VentSpcFunc combos'!$Q$8:$Q$335,0),0)&gt;0,1,0)</f>
        <v>0</v>
      </c>
      <c r="N28" s="127">
        <f ca="1">IF(IFERROR(MATCH(_xlfn.CONCAT($B28,",",N$4),'SpcFunc and VentSpcFunc combos'!$Q$8:$Q$335,0),0)&gt;0,1,0)</f>
        <v>0</v>
      </c>
      <c r="O28" s="127">
        <f ca="1">IF(IFERROR(MATCH(_xlfn.CONCAT($B28,",",O$4),'SpcFunc and VentSpcFunc combos'!$Q$8:$Q$335,0),0)&gt;0,1,0)</f>
        <v>0</v>
      </c>
      <c r="P28" s="127">
        <f ca="1">IF(IFERROR(MATCH(_xlfn.CONCAT($B28,",",P$4),'SpcFunc and VentSpcFunc combos'!$Q$8:$Q$335,0),0)&gt;0,1,0)</f>
        <v>0</v>
      </c>
      <c r="Q28" s="127">
        <f ca="1">IF(IFERROR(MATCH(_xlfn.CONCAT($B28,",",Q$4),'SpcFunc and VentSpcFunc combos'!$Q$8:$Q$335,0),0)&gt;0,1,0)</f>
        <v>0</v>
      </c>
      <c r="R28" s="127">
        <f ca="1">IF(IFERROR(MATCH(_xlfn.CONCAT($B28,",",R$4),'SpcFunc and VentSpcFunc combos'!$Q$8:$Q$335,0),0)&gt;0,1,0)</f>
        <v>0</v>
      </c>
      <c r="S28" s="127">
        <f ca="1">IF(IFERROR(MATCH(_xlfn.CONCAT($B28,",",S$4),'SpcFunc and VentSpcFunc combos'!$Q$8:$Q$335,0),0)&gt;0,1,0)</f>
        <v>0</v>
      </c>
      <c r="T28" s="127">
        <f ca="1">IF(IFERROR(MATCH(_xlfn.CONCAT($B28,",",T$4),'SpcFunc and VentSpcFunc combos'!$Q$8:$Q$335,0),0)&gt;0,1,0)</f>
        <v>0</v>
      </c>
      <c r="U28" s="127">
        <f ca="1">IF(IFERROR(MATCH(_xlfn.CONCAT($B28,",",U$4),'SpcFunc and VentSpcFunc combos'!$Q$8:$Q$335,0),0)&gt;0,1,0)</f>
        <v>0</v>
      </c>
      <c r="V28" s="127">
        <f ca="1">IF(IFERROR(MATCH(_xlfn.CONCAT($B28,",",V$4),'SpcFunc and VentSpcFunc combos'!$Q$8:$Q$335,0),0)&gt;0,1,0)</f>
        <v>0</v>
      </c>
      <c r="W28" s="127">
        <f ca="1">IF(IFERROR(MATCH(_xlfn.CONCAT($B28,",",W$4),'SpcFunc and VentSpcFunc combos'!$Q$8:$Q$335,0),0)&gt;0,1,0)</f>
        <v>0</v>
      </c>
      <c r="X28" s="127">
        <f ca="1">IF(IFERROR(MATCH(_xlfn.CONCAT($B28,",",X$4),'SpcFunc and VentSpcFunc combos'!$Q$8:$Q$335,0),0)&gt;0,1,0)</f>
        <v>0</v>
      </c>
      <c r="Y28" s="127">
        <f ca="1">IF(IFERROR(MATCH(_xlfn.CONCAT($B28,",",Y$4),'SpcFunc and VentSpcFunc combos'!$Q$8:$Q$335,0),0)&gt;0,1,0)</f>
        <v>0</v>
      </c>
      <c r="Z28" s="127">
        <f ca="1">IF(IFERROR(MATCH(_xlfn.CONCAT($B28,",",Z$4),'SpcFunc and VentSpcFunc combos'!$Q$8:$Q$335,0),0)&gt;0,1,0)</f>
        <v>0</v>
      </c>
      <c r="AA28" s="127">
        <f ca="1">IF(IFERROR(MATCH(_xlfn.CONCAT($B28,",",AA$4),'SpcFunc and VentSpcFunc combos'!$Q$8:$Q$335,0),0)&gt;0,1,0)</f>
        <v>0</v>
      </c>
      <c r="AB28" s="127">
        <f ca="1">IF(IFERROR(MATCH(_xlfn.CONCAT($B28,",",AB$4),'SpcFunc and VentSpcFunc combos'!$Q$8:$Q$335,0),0)&gt;0,1,0)</f>
        <v>0</v>
      </c>
      <c r="AC28" s="127">
        <f ca="1">IF(IFERROR(MATCH(_xlfn.CONCAT($B28,",",AC$4),'SpcFunc and VentSpcFunc combos'!$Q$8:$Q$335,0),0)&gt;0,1,0)</f>
        <v>0</v>
      </c>
      <c r="AD28" s="127">
        <f ca="1">IF(IFERROR(MATCH(_xlfn.CONCAT($B28,",",AD$4),'SpcFunc and VentSpcFunc combos'!$Q$8:$Q$335,0),0)&gt;0,1,0)</f>
        <v>0</v>
      </c>
      <c r="AE28" s="127">
        <f ca="1">IF(IFERROR(MATCH(_xlfn.CONCAT($B28,",",AE$4),'SpcFunc and VentSpcFunc combos'!$Q$8:$Q$335,0),0)&gt;0,1,0)</f>
        <v>0</v>
      </c>
      <c r="AF28" s="127">
        <f ca="1">IF(IFERROR(MATCH(_xlfn.CONCAT($B28,",",AF$4),'SpcFunc and VentSpcFunc combos'!$Q$8:$Q$335,0),0)&gt;0,1,0)</f>
        <v>0</v>
      </c>
      <c r="AG28" s="127">
        <f ca="1">IF(IFERROR(MATCH(_xlfn.CONCAT($B28,",",AG$4),'SpcFunc and VentSpcFunc combos'!$Q$8:$Q$335,0),0)&gt;0,1,0)</f>
        <v>0</v>
      </c>
      <c r="AH28" s="127">
        <f ca="1">IF(IFERROR(MATCH(_xlfn.CONCAT($B28,",",AH$4),'SpcFunc and VentSpcFunc combos'!$Q$8:$Q$335,0),0)&gt;0,1,0)</f>
        <v>0</v>
      </c>
      <c r="AI28" s="127">
        <f ca="1">IF(IFERROR(MATCH(_xlfn.CONCAT($B28,",",AI$4),'SpcFunc and VentSpcFunc combos'!$Q$8:$Q$335,0),0)&gt;0,1,0)</f>
        <v>0</v>
      </c>
      <c r="AJ28" s="127">
        <f ca="1">IF(IFERROR(MATCH(_xlfn.CONCAT($B28,",",AJ$4),'SpcFunc and VentSpcFunc combos'!$Q$8:$Q$335,0),0)&gt;0,1,0)</f>
        <v>0</v>
      </c>
      <c r="AK28" s="127">
        <f ca="1">IF(IFERROR(MATCH(_xlfn.CONCAT($B28,",",AK$4),'SpcFunc and VentSpcFunc combos'!$Q$8:$Q$335,0),0)&gt;0,1,0)</f>
        <v>0</v>
      </c>
      <c r="AL28" s="127">
        <f ca="1">IF(IFERROR(MATCH(_xlfn.CONCAT($B28,",",AL$4),'SpcFunc and VentSpcFunc combos'!$Q$8:$Q$335,0),0)&gt;0,1,0)</f>
        <v>0</v>
      </c>
      <c r="AM28" s="127">
        <f ca="1">IF(IFERROR(MATCH(_xlfn.CONCAT($B28,",",AM$4),'SpcFunc and VentSpcFunc combos'!$Q$8:$Q$335,0),0)&gt;0,1,0)</f>
        <v>0</v>
      </c>
      <c r="AN28" s="127">
        <f ca="1">IF(IFERROR(MATCH(_xlfn.CONCAT($B28,",",AN$4),'SpcFunc and VentSpcFunc combos'!$Q$8:$Q$335,0),0)&gt;0,1,0)</f>
        <v>0</v>
      </c>
      <c r="AO28" s="127">
        <f ca="1">IF(IFERROR(MATCH(_xlfn.CONCAT($B28,",",AO$4),'SpcFunc and VentSpcFunc combos'!$Q$8:$Q$335,0),0)&gt;0,1,0)</f>
        <v>0</v>
      </c>
      <c r="AP28" s="127">
        <f ca="1">IF(IFERROR(MATCH(_xlfn.CONCAT($B28,",",AP$4),'SpcFunc and VentSpcFunc combos'!$Q$8:$Q$335,0),0)&gt;0,1,0)</f>
        <v>0</v>
      </c>
      <c r="AQ28" s="127">
        <f ca="1">IF(IFERROR(MATCH(_xlfn.CONCAT($B28,",",AQ$4),'SpcFunc and VentSpcFunc combos'!$Q$8:$Q$335,0),0)&gt;0,1,0)</f>
        <v>0</v>
      </c>
      <c r="AR28" s="127">
        <f ca="1">IF(IFERROR(MATCH(_xlfn.CONCAT($B28,",",AR$4),'SpcFunc and VentSpcFunc combos'!$Q$8:$Q$335,0),0)&gt;0,1,0)</f>
        <v>0</v>
      </c>
      <c r="AS28" s="127">
        <f ca="1">IF(IFERROR(MATCH(_xlfn.CONCAT($B28,",",AS$4),'SpcFunc and VentSpcFunc combos'!$Q$8:$Q$335,0),0)&gt;0,1,0)</f>
        <v>0</v>
      </c>
      <c r="AT28" s="127">
        <f ca="1">IF(IFERROR(MATCH(_xlfn.CONCAT($B28,",",AT$4),'SpcFunc and VentSpcFunc combos'!$Q$8:$Q$335,0),0)&gt;0,1,0)</f>
        <v>0</v>
      </c>
      <c r="AU28" s="127">
        <f ca="1">IF(IFERROR(MATCH(_xlfn.CONCAT($B28,",",AU$4),'SpcFunc and VentSpcFunc combos'!$Q$8:$Q$335,0),0)&gt;0,1,0)</f>
        <v>0</v>
      </c>
      <c r="AV28" s="127">
        <f ca="1">IF(IFERROR(MATCH(_xlfn.CONCAT($B28,",",AV$4),'SpcFunc and VentSpcFunc combos'!$Q$8:$Q$335,0),0)&gt;0,1,0)</f>
        <v>0</v>
      </c>
      <c r="AW28" s="127">
        <f ca="1">IF(IFERROR(MATCH(_xlfn.CONCAT($B28,",",AW$4),'SpcFunc and VentSpcFunc combos'!$Q$8:$Q$335,0),0)&gt;0,1,0)</f>
        <v>0</v>
      </c>
      <c r="AX28" s="127">
        <f ca="1">IF(IFERROR(MATCH(_xlfn.CONCAT($B28,",",AX$4),'SpcFunc and VentSpcFunc combos'!$Q$8:$Q$335,0),0)&gt;0,1,0)</f>
        <v>0</v>
      </c>
      <c r="AY28" s="127">
        <f ca="1">IF(IFERROR(MATCH(_xlfn.CONCAT($B28,",",AY$4),'SpcFunc and VentSpcFunc combos'!$Q$8:$Q$335,0),0)&gt;0,1,0)</f>
        <v>0</v>
      </c>
      <c r="AZ28" s="127">
        <f ca="1">IF(IFERROR(MATCH(_xlfn.CONCAT($B28,",",AZ$4),'SpcFunc and VentSpcFunc combos'!$Q$8:$Q$335,0),0)&gt;0,1,0)</f>
        <v>0</v>
      </c>
      <c r="BA28" s="127">
        <f ca="1">IF(IFERROR(MATCH(_xlfn.CONCAT($B28,",",BA$4),'SpcFunc and VentSpcFunc combos'!$Q$8:$Q$335,0),0)&gt;0,1,0)</f>
        <v>0</v>
      </c>
      <c r="BB28" s="127">
        <f ca="1">IF(IFERROR(MATCH(_xlfn.CONCAT($B28,",",BB$4),'SpcFunc and VentSpcFunc combos'!$Q$8:$Q$335,0),0)&gt;0,1,0)</f>
        <v>0</v>
      </c>
      <c r="BC28" s="127">
        <f ca="1">IF(IFERROR(MATCH(_xlfn.CONCAT($B28,",",BC$4),'SpcFunc and VentSpcFunc combos'!$Q$8:$Q$335,0),0)&gt;0,1,0)</f>
        <v>0</v>
      </c>
      <c r="BD28" s="127">
        <f ca="1">IF(IFERROR(MATCH(_xlfn.CONCAT($B28,",",BD$4),'SpcFunc and VentSpcFunc combos'!$Q$8:$Q$335,0),0)&gt;0,1,0)</f>
        <v>0</v>
      </c>
      <c r="BE28" s="127">
        <f ca="1">IF(IFERROR(MATCH(_xlfn.CONCAT($B28,",",BE$4),'SpcFunc and VentSpcFunc combos'!$Q$8:$Q$335,0),0)&gt;0,1,0)</f>
        <v>0</v>
      </c>
      <c r="BF28" s="127">
        <f ca="1">IF(IFERROR(MATCH(_xlfn.CONCAT($B28,",",BF$4),'SpcFunc and VentSpcFunc combos'!$Q$8:$Q$335,0),0)&gt;0,1,0)</f>
        <v>0</v>
      </c>
      <c r="BG28" s="127">
        <f ca="1">IF(IFERROR(MATCH(_xlfn.CONCAT($B28,",",BG$4),'SpcFunc and VentSpcFunc combos'!$Q$8:$Q$335,0),0)&gt;0,1,0)</f>
        <v>0</v>
      </c>
      <c r="BH28" s="127">
        <f ca="1">IF(IFERROR(MATCH(_xlfn.CONCAT($B28,",",BH$4),'SpcFunc and VentSpcFunc combos'!$Q$8:$Q$335,0),0)&gt;0,1,0)</f>
        <v>0</v>
      </c>
      <c r="BI28" s="127">
        <f ca="1">IF(IFERROR(MATCH(_xlfn.CONCAT($B28,",",BI$4),'SpcFunc and VentSpcFunc combos'!$Q$8:$Q$335,0),0)&gt;0,1,0)</f>
        <v>0</v>
      </c>
      <c r="BJ28" s="127">
        <f ca="1">IF(IFERROR(MATCH(_xlfn.CONCAT($B28,",",BJ$4),'SpcFunc and VentSpcFunc combos'!$Q$8:$Q$335,0),0)&gt;0,1,0)</f>
        <v>0</v>
      </c>
      <c r="BK28" s="127">
        <f ca="1">IF(IFERROR(MATCH(_xlfn.CONCAT($B28,",",BK$4),'SpcFunc and VentSpcFunc combos'!$Q$8:$Q$335,0),0)&gt;0,1,0)</f>
        <v>0</v>
      </c>
      <c r="BL28" s="127">
        <f ca="1">IF(IFERROR(MATCH(_xlfn.CONCAT($B28,",",BL$4),'SpcFunc and VentSpcFunc combos'!$Q$8:$Q$335,0),0)&gt;0,1,0)</f>
        <v>0</v>
      </c>
      <c r="BM28" s="127">
        <f ca="1">IF(IFERROR(MATCH(_xlfn.CONCAT($B28,",",BM$4),'SpcFunc and VentSpcFunc combos'!$Q$8:$Q$335,0),0)&gt;0,1,0)</f>
        <v>0</v>
      </c>
      <c r="BN28" s="127">
        <f ca="1">IF(IFERROR(MATCH(_xlfn.CONCAT($B28,",",BN$4),'SpcFunc and VentSpcFunc combos'!$Q$8:$Q$335,0),0)&gt;0,1,0)</f>
        <v>0</v>
      </c>
      <c r="BO28" s="127">
        <f ca="1">IF(IFERROR(MATCH(_xlfn.CONCAT($B28,",",BO$4),'SpcFunc and VentSpcFunc combos'!$Q$8:$Q$335,0),0)&gt;0,1,0)</f>
        <v>0</v>
      </c>
      <c r="BP28" s="127">
        <f ca="1">IF(IFERROR(MATCH(_xlfn.CONCAT($B28,",",BP$4),'SpcFunc and VentSpcFunc combos'!$Q$8:$Q$335,0),0)&gt;0,1,0)</f>
        <v>0</v>
      </c>
      <c r="BQ28" s="127">
        <f ca="1">IF(IFERROR(MATCH(_xlfn.CONCAT($B28,",",BQ$4),'SpcFunc and VentSpcFunc combos'!$Q$8:$Q$335,0),0)&gt;0,1,0)</f>
        <v>0</v>
      </c>
      <c r="BR28" s="127">
        <f ca="1">IF(IFERROR(MATCH(_xlfn.CONCAT($B28,",",BR$4),'SpcFunc and VentSpcFunc combos'!$Q$8:$Q$335,0),0)&gt;0,1,0)</f>
        <v>0</v>
      </c>
      <c r="BS28" s="127">
        <f ca="1">IF(IFERROR(MATCH(_xlfn.CONCAT($B28,",",BS$4),'SpcFunc and VentSpcFunc combos'!$Q$8:$Q$335,0),0)&gt;0,1,0)</f>
        <v>0</v>
      </c>
      <c r="BT28" s="127">
        <f ca="1">IF(IFERROR(MATCH(_xlfn.CONCAT($B28,",",BT$4),'SpcFunc and VentSpcFunc combos'!$Q$8:$Q$335,0),0)&gt;0,1,0)</f>
        <v>0</v>
      </c>
      <c r="BU28" s="127">
        <f ca="1">IF(IFERROR(MATCH(_xlfn.CONCAT($B28,",",BU$4),'SpcFunc and VentSpcFunc combos'!$Q$8:$Q$335,0),0)&gt;0,1,0)</f>
        <v>0</v>
      </c>
      <c r="BV28" s="127">
        <f ca="1">IF(IFERROR(MATCH(_xlfn.CONCAT($B28,",",BV$4),'SpcFunc and VentSpcFunc combos'!$Q$8:$Q$335,0),0)&gt;0,1,0)</f>
        <v>0</v>
      </c>
      <c r="BW28" s="127">
        <f ca="1">IF(IFERROR(MATCH(_xlfn.CONCAT($B28,",",BW$4),'SpcFunc and VentSpcFunc combos'!$Q$8:$Q$335,0),0)&gt;0,1,0)</f>
        <v>0</v>
      </c>
      <c r="BX28" s="127">
        <f ca="1">IF(IFERROR(MATCH(_xlfn.CONCAT($B28,",",BX$4),'SpcFunc and VentSpcFunc combos'!$Q$8:$Q$335,0),0)&gt;0,1,0)</f>
        <v>0</v>
      </c>
      <c r="BY28" s="127">
        <f ca="1">IF(IFERROR(MATCH(_xlfn.CONCAT($B28,",",BY$4),'SpcFunc and VentSpcFunc combos'!$Q$8:$Q$335,0),0)&gt;0,1,0)</f>
        <v>0</v>
      </c>
      <c r="BZ28" s="127">
        <f ca="1">IF(IFERROR(MATCH(_xlfn.CONCAT($B28,",",BZ$4),'SpcFunc and VentSpcFunc combos'!$Q$8:$Q$335,0),0)&gt;0,1,0)</f>
        <v>0</v>
      </c>
      <c r="CA28" s="127">
        <f ca="1">IF(IFERROR(MATCH(_xlfn.CONCAT($B28,",",CA$4),'SpcFunc and VentSpcFunc combos'!$Q$8:$Q$335,0),0)&gt;0,1,0)</f>
        <v>0</v>
      </c>
      <c r="CB28" s="127">
        <f ca="1">IF(IFERROR(MATCH(_xlfn.CONCAT($B28,",",CB$4),'SpcFunc and VentSpcFunc combos'!$Q$8:$Q$335,0),0)&gt;0,1,0)</f>
        <v>0</v>
      </c>
      <c r="CC28" s="127">
        <f ca="1">IF(IFERROR(MATCH(_xlfn.CONCAT($B28,",",CC$4),'SpcFunc and VentSpcFunc combos'!$Q$8:$Q$335,0),0)&gt;0,1,0)</f>
        <v>0</v>
      </c>
      <c r="CD28" s="127">
        <f ca="1">IF(IFERROR(MATCH(_xlfn.CONCAT($B28,",",CD$4),'SpcFunc and VentSpcFunc combos'!$Q$8:$Q$335,0),0)&gt;0,1,0)</f>
        <v>0</v>
      </c>
      <c r="CE28" s="127">
        <f ca="1">IF(IFERROR(MATCH(_xlfn.CONCAT($B28,",",CE$4),'SpcFunc and VentSpcFunc combos'!$Q$8:$Q$335,0),0)&gt;0,1,0)</f>
        <v>0</v>
      </c>
      <c r="CF28" s="127">
        <f ca="1">IF(IFERROR(MATCH(_xlfn.CONCAT($B28,",",CF$4),'SpcFunc and VentSpcFunc combos'!$Q$8:$Q$335,0),0)&gt;0,1,0)</f>
        <v>0</v>
      </c>
      <c r="CG28" s="127">
        <f ca="1">IF(IFERROR(MATCH(_xlfn.CONCAT($B28,",",CG$4),'SpcFunc and VentSpcFunc combos'!$Q$8:$Q$335,0),0)&gt;0,1,0)</f>
        <v>0</v>
      </c>
      <c r="CH28" s="127">
        <f ca="1">IF(IFERROR(MATCH(_xlfn.CONCAT($B28,",",CH$4),'SpcFunc and VentSpcFunc combos'!$Q$8:$Q$335,0),0)&gt;0,1,0)</f>
        <v>0</v>
      </c>
      <c r="CI28" s="127">
        <f ca="1">IF(IFERROR(MATCH(_xlfn.CONCAT($B28,",",CI$4),'SpcFunc and VentSpcFunc combos'!$Q$8:$Q$335,0),0)&gt;0,1,0)</f>
        <v>0</v>
      </c>
      <c r="CJ28" s="127">
        <f ca="1">IF(IFERROR(MATCH(_xlfn.CONCAT($B28,",",CJ$4),'SpcFunc and VentSpcFunc combos'!$Q$8:$Q$335,0),0)&gt;0,1,0)</f>
        <v>0</v>
      </c>
      <c r="CK28" s="127">
        <f ca="1">IF(IFERROR(MATCH(_xlfn.CONCAT($B28,",",CK$4),'SpcFunc and VentSpcFunc combos'!$Q$8:$Q$335,0),0)&gt;0,1,0)</f>
        <v>0</v>
      </c>
      <c r="CL28" s="127">
        <f ca="1">IF(IFERROR(MATCH(_xlfn.CONCAT($B28,",",CL$4),'SpcFunc and VentSpcFunc combos'!$Q$8:$Q$335,0),0)&gt;0,1,0)</f>
        <v>0</v>
      </c>
      <c r="CM28" s="127">
        <f ca="1">IF(IFERROR(MATCH(_xlfn.CONCAT($B28,",",CM$4),'SpcFunc and VentSpcFunc combos'!$Q$8:$Q$335,0),0)&gt;0,1,0)</f>
        <v>0</v>
      </c>
      <c r="CN28" s="127">
        <f ca="1">IF(IFERROR(MATCH(_xlfn.CONCAT($B28,",",CN$4),'SpcFunc and VentSpcFunc combos'!$Q$8:$Q$335,0),0)&gt;0,1,0)</f>
        <v>0</v>
      </c>
      <c r="CO28" s="127">
        <f ca="1">IF(IFERROR(MATCH(_xlfn.CONCAT($B28,",",CO$4),'SpcFunc and VentSpcFunc combos'!$Q$8:$Q$335,0),0)&gt;0,1,0)</f>
        <v>0</v>
      </c>
      <c r="CP28" s="127">
        <f ca="1">IF(IFERROR(MATCH(_xlfn.CONCAT($B28,",",CP$4),'SpcFunc and VentSpcFunc combos'!$Q$8:$Q$335,0),0)&gt;0,1,0)</f>
        <v>0</v>
      </c>
      <c r="CQ28" s="127">
        <f ca="1">IF(IFERROR(MATCH(_xlfn.CONCAT($B28,",",CQ$4),'SpcFunc and VentSpcFunc combos'!$Q$8:$Q$335,0),0)&gt;0,1,0)</f>
        <v>0</v>
      </c>
      <c r="CR28" s="127">
        <f ca="1">IF(IFERROR(MATCH(_xlfn.CONCAT($B28,",",CR$4),'SpcFunc and VentSpcFunc combos'!$Q$8:$Q$335,0),0)&gt;0,1,0)</f>
        <v>0</v>
      </c>
      <c r="CS28" s="127">
        <f ca="1">IF(IFERROR(MATCH(_xlfn.CONCAT($B28,",",CS$4),'SpcFunc and VentSpcFunc combos'!$Q$8:$Q$335,0),0)&gt;0,1,0)</f>
        <v>0</v>
      </c>
      <c r="CT28" s="127">
        <f ca="1">IF(IFERROR(MATCH(_xlfn.CONCAT($B28,",",CT$4),'SpcFunc and VentSpcFunc combos'!$Q$8:$Q$335,0),0)&gt;0,1,0)</f>
        <v>0</v>
      </c>
      <c r="CU28" s="106" t="s">
        <v>960</v>
      </c>
      <c r="CV28">
        <f t="shared" ca="1" si="5"/>
        <v>0</v>
      </c>
    </row>
    <row r="29" spans="2:100" x14ac:dyDescent="0.2">
      <c r="B29" t="str">
        <f>'For CSV - 2019 SpcFuncData'!B29</f>
        <v>Healthcare Facility and Hospitals (Imaging Room)</v>
      </c>
      <c r="C29" s="127">
        <f ca="1">IF(IFERROR(MATCH(_xlfn.CONCAT($B29,",",C$4),'SpcFunc and VentSpcFunc combos'!$Q$8:$Q$335,0),0)&gt;0,1,0)</f>
        <v>0</v>
      </c>
      <c r="D29" s="127">
        <f ca="1">IF(IFERROR(MATCH(_xlfn.CONCAT($B29,",",D$4),'SpcFunc and VentSpcFunc combos'!$Q$8:$Q$335,0),0)&gt;0,1,0)</f>
        <v>0</v>
      </c>
      <c r="E29" s="127">
        <f ca="1">IF(IFERROR(MATCH(_xlfn.CONCAT($B29,",",E$4),'SpcFunc and VentSpcFunc combos'!$Q$8:$Q$335,0),0)&gt;0,1,0)</f>
        <v>0</v>
      </c>
      <c r="F29" s="127">
        <f ca="1">IF(IFERROR(MATCH(_xlfn.CONCAT($B29,",",F$4),'SpcFunc and VentSpcFunc combos'!$Q$8:$Q$335,0),0)&gt;0,1,0)</f>
        <v>0</v>
      </c>
      <c r="G29" s="127">
        <f ca="1">IF(IFERROR(MATCH(_xlfn.CONCAT($B29,",",G$4),'SpcFunc and VentSpcFunc combos'!$Q$8:$Q$335,0),0)&gt;0,1,0)</f>
        <v>0</v>
      </c>
      <c r="H29" s="127">
        <f ca="1">IF(IFERROR(MATCH(_xlfn.CONCAT($B29,",",H$4),'SpcFunc and VentSpcFunc combos'!$Q$8:$Q$335,0),0)&gt;0,1,0)</f>
        <v>0</v>
      </c>
      <c r="I29" s="127">
        <f ca="1">IF(IFERROR(MATCH(_xlfn.CONCAT($B29,",",I$4),'SpcFunc and VentSpcFunc combos'!$Q$8:$Q$335,0),0)&gt;0,1,0)</f>
        <v>0</v>
      </c>
      <c r="J29" s="127">
        <f ca="1">IF(IFERROR(MATCH(_xlfn.CONCAT($B29,",",J$4),'SpcFunc and VentSpcFunc combos'!$Q$8:$Q$335,0),0)&gt;0,1,0)</f>
        <v>0</v>
      </c>
      <c r="K29" s="127">
        <f ca="1">IF(IFERROR(MATCH(_xlfn.CONCAT($B29,",",K$4),'SpcFunc and VentSpcFunc combos'!$Q$8:$Q$335,0),0)&gt;0,1,0)</f>
        <v>0</v>
      </c>
      <c r="L29" s="127">
        <f ca="1">IF(IFERROR(MATCH(_xlfn.CONCAT($B29,",",L$4),'SpcFunc and VentSpcFunc combos'!$Q$8:$Q$335,0),0)&gt;0,1,0)</f>
        <v>0</v>
      </c>
      <c r="M29" s="127">
        <f ca="1">IF(IFERROR(MATCH(_xlfn.CONCAT($B29,",",M$4),'SpcFunc and VentSpcFunc combos'!$Q$8:$Q$335,0),0)&gt;0,1,0)</f>
        <v>0</v>
      </c>
      <c r="N29" s="127">
        <f ca="1">IF(IFERROR(MATCH(_xlfn.CONCAT($B29,",",N$4),'SpcFunc and VentSpcFunc combos'!$Q$8:$Q$335,0),0)&gt;0,1,0)</f>
        <v>0</v>
      </c>
      <c r="O29" s="127">
        <f ca="1">IF(IFERROR(MATCH(_xlfn.CONCAT($B29,",",O$4),'SpcFunc and VentSpcFunc combos'!$Q$8:$Q$335,0),0)&gt;0,1,0)</f>
        <v>0</v>
      </c>
      <c r="P29" s="127">
        <f ca="1">IF(IFERROR(MATCH(_xlfn.CONCAT($B29,",",P$4),'SpcFunc and VentSpcFunc combos'!$Q$8:$Q$335,0),0)&gt;0,1,0)</f>
        <v>0</v>
      </c>
      <c r="Q29" s="127">
        <f ca="1">IF(IFERROR(MATCH(_xlfn.CONCAT($B29,",",Q$4),'SpcFunc and VentSpcFunc combos'!$Q$8:$Q$335,0),0)&gt;0,1,0)</f>
        <v>0</v>
      </c>
      <c r="R29" s="127">
        <f ca="1">IF(IFERROR(MATCH(_xlfn.CONCAT($B29,",",R$4),'SpcFunc and VentSpcFunc combos'!$Q$8:$Q$335,0),0)&gt;0,1,0)</f>
        <v>0</v>
      </c>
      <c r="S29" s="127">
        <f ca="1">IF(IFERROR(MATCH(_xlfn.CONCAT($B29,",",S$4),'SpcFunc and VentSpcFunc combos'!$Q$8:$Q$335,0),0)&gt;0,1,0)</f>
        <v>0</v>
      </c>
      <c r="T29" s="127">
        <f ca="1">IF(IFERROR(MATCH(_xlfn.CONCAT($B29,",",T$4),'SpcFunc and VentSpcFunc combos'!$Q$8:$Q$335,0),0)&gt;0,1,0)</f>
        <v>0</v>
      </c>
      <c r="U29" s="127">
        <f ca="1">IF(IFERROR(MATCH(_xlfn.CONCAT($B29,",",U$4),'SpcFunc and VentSpcFunc combos'!$Q$8:$Q$335,0),0)&gt;0,1,0)</f>
        <v>0</v>
      </c>
      <c r="V29" s="127">
        <f ca="1">IF(IFERROR(MATCH(_xlfn.CONCAT($B29,",",V$4),'SpcFunc and VentSpcFunc combos'!$Q$8:$Q$335,0),0)&gt;0,1,0)</f>
        <v>0</v>
      </c>
      <c r="W29" s="127">
        <f ca="1">IF(IFERROR(MATCH(_xlfn.CONCAT($B29,",",W$4),'SpcFunc and VentSpcFunc combos'!$Q$8:$Q$335,0),0)&gt;0,1,0)</f>
        <v>0</v>
      </c>
      <c r="X29" s="127">
        <f ca="1">IF(IFERROR(MATCH(_xlfn.CONCAT($B29,",",X$4),'SpcFunc and VentSpcFunc combos'!$Q$8:$Q$335,0),0)&gt;0,1,0)</f>
        <v>0</v>
      </c>
      <c r="Y29" s="127">
        <f ca="1">IF(IFERROR(MATCH(_xlfn.CONCAT($B29,",",Y$4),'SpcFunc and VentSpcFunc combos'!$Q$8:$Q$335,0),0)&gt;0,1,0)</f>
        <v>0</v>
      </c>
      <c r="Z29" s="127">
        <f ca="1">IF(IFERROR(MATCH(_xlfn.CONCAT($B29,",",Z$4),'SpcFunc and VentSpcFunc combos'!$Q$8:$Q$335,0),0)&gt;0,1,0)</f>
        <v>0</v>
      </c>
      <c r="AA29" s="127">
        <f ca="1">IF(IFERROR(MATCH(_xlfn.CONCAT($B29,",",AA$4),'SpcFunc and VentSpcFunc combos'!$Q$8:$Q$335,0),0)&gt;0,1,0)</f>
        <v>0</v>
      </c>
      <c r="AB29" s="127">
        <f ca="1">IF(IFERROR(MATCH(_xlfn.CONCAT($B29,",",AB$4),'SpcFunc and VentSpcFunc combos'!$Q$8:$Q$335,0),0)&gt;0,1,0)</f>
        <v>0</v>
      </c>
      <c r="AC29" s="127">
        <f ca="1">IF(IFERROR(MATCH(_xlfn.CONCAT($B29,",",AC$4),'SpcFunc and VentSpcFunc combos'!$Q$8:$Q$335,0),0)&gt;0,1,0)</f>
        <v>0</v>
      </c>
      <c r="AD29" s="127">
        <f ca="1">IF(IFERROR(MATCH(_xlfn.CONCAT($B29,",",AD$4),'SpcFunc and VentSpcFunc combos'!$Q$8:$Q$335,0),0)&gt;0,1,0)</f>
        <v>0</v>
      </c>
      <c r="AE29" s="127">
        <f ca="1">IF(IFERROR(MATCH(_xlfn.CONCAT($B29,",",AE$4),'SpcFunc and VentSpcFunc combos'!$Q$8:$Q$335,0),0)&gt;0,1,0)</f>
        <v>0</v>
      </c>
      <c r="AF29" s="127">
        <f ca="1">IF(IFERROR(MATCH(_xlfn.CONCAT($B29,",",AF$4),'SpcFunc and VentSpcFunc combos'!$Q$8:$Q$335,0),0)&gt;0,1,0)</f>
        <v>0</v>
      </c>
      <c r="AG29" s="127">
        <f ca="1">IF(IFERROR(MATCH(_xlfn.CONCAT($B29,",",AG$4),'SpcFunc and VentSpcFunc combos'!$Q$8:$Q$335,0),0)&gt;0,1,0)</f>
        <v>0</v>
      </c>
      <c r="AH29" s="127">
        <f ca="1">IF(IFERROR(MATCH(_xlfn.CONCAT($B29,",",AH$4),'SpcFunc and VentSpcFunc combos'!$Q$8:$Q$335,0),0)&gt;0,1,0)</f>
        <v>0</v>
      </c>
      <c r="AI29" s="127">
        <f ca="1">IF(IFERROR(MATCH(_xlfn.CONCAT($B29,",",AI$4),'SpcFunc and VentSpcFunc combos'!$Q$8:$Q$335,0),0)&gt;0,1,0)</f>
        <v>0</v>
      </c>
      <c r="AJ29" s="127">
        <f ca="1">IF(IFERROR(MATCH(_xlfn.CONCAT($B29,",",AJ$4),'SpcFunc and VentSpcFunc combos'!$Q$8:$Q$335,0),0)&gt;0,1,0)</f>
        <v>0</v>
      </c>
      <c r="AK29" s="127">
        <f ca="1">IF(IFERROR(MATCH(_xlfn.CONCAT($B29,",",AK$4),'SpcFunc and VentSpcFunc combos'!$Q$8:$Q$335,0),0)&gt;0,1,0)</f>
        <v>0</v>
      </c>
      <c r="AL29" s="127">
        <f ca="1">IF(IFERROR(MATCH(_xlfn.CONCAT($B29,",",AL$4),'SpcFunc and VentSpcFunc combos'!$Q$8:$Q$335,0),0)&gt;0,1,0)</f>
        <v>0</v>
      </c>
      <c r="AM29" s="127">
        <f ca="1">IF(IFERROR(MATCH(_xlfn.CONCAT($B29,",",AM$4),'SpcFunc and VentSpcFunc combos'!$Q$8:$Q$335,0),0)&gt;0,1,0)</f>
        <v>0</v>
      </c>
      <c r="AN29" s="127">
        <f ca="1">IF(IFERROR(MATCH(_xlfn.CONCAT($B29,",",AN$4),'SpcFunc and VentSpcFunc combos'!$Q$8:$Q$335,0),0)&gt;0,1,0)</f>
        <v>0</v>
      </c>
      <c r="AO29" s="127">
        <f ca="1">IF(IFERROR(MATCH(_xlfn.CONCAT($B29,",",AO$4),'SpcFunc and VentSpcFunc combos'!$Q$8:$Q$335,0),0)&gt;0,1,0)</f>
        <v>0</v>
      </c>
      <c r="AP29" s="127">
        <f ca="1">IF(IFERROR(MATCH(_xlfn.CONCAT($B29,",",AP$4),'SpcFunc and VentSpcFunc combos'!$Q$8:$Q$335,0),0)&gt;0,1,0)</f>
        <v>0</v>
      </c>
      <c r="AQ29" s="127">
        <f ca="1">IF(IFERROR(MATCH(_xlfn.CONCAT($B29,",",AQ$4),'SpcFunc and VentSpcFunc combos'!$Q$8:$Q$335,0),0)&gt;0,1,0)</f>
        <v>0</v>
      </c>
      <c r="AR29" s="127">
        <f ca="1">IF(IFERROR(MATCH(_xlfn.CONCAT($B29,",",AR$4),'SpcFunc and VentSpcFunc combos'!$Q$8:$Q$335,0),0)&gt;0,1,0)</f>
        <v>0</v>
      </c>
      <c r="AS29" s="127">
        <f ca="1">IF(IFERROR(MATCH(_xlfn.CONCAT($B29,",",AS$4),'SpcFunc and VentSpcFunc combos'!$Q$8:$Q$335,0),0)&gt;0,1,0)</f>
        <v>0</v>
      </c>
      <c r="AT29" s="127">
        <f ca="1">IF(IFERROR(MATCH(_xlfn.CONCAT($B29,",",AT$4),'SpcFunc and VentSpcFunc combos'!$Q$8:$Q$335,0),0)&gt;0,1,0)</f>
        <v>0</v>
      </c>
      <c r="AU29" s="127">
        <f ca="1">IF(IFERROR(MATCH(_xlfn.CONCAT($B29,",",AU$4),'SpcFunc and VentSpcFunc combos'!$Q$8:$Q$335,0),0)&gt;0,1,0)</f>
        <v>0</v>
      </c>
      <c r="AV29" s="127">
        <f ca="1">IF(IFERROR(MATCH(_xlfn.CONCAT($B29,",",AV$4),'SpcFunc and VentSpcFunc combos'!$Q$8:$Q$335,0),0)&gt;0,1,0)</f>
        <v>0</v>
      </c>
      <c r="AW29" s="127">
        <f ca="1">IF(IFERROR(MATCH(_xlfn.CONCAT($B29,",",AW$4),'SpcFunc and VentSpcFunc combos'!$Q$8:$Q$335,0),0)&gt;0,1,0)</f>
        <v>0</v>
      </c>
      <c r="AX29" s="127">
        <f ca="1">IF(IFERROR(MATCH(_xlfn.CONCAT($B29,",",AX$4),'SpcFunc and VentSpcFunc combos'!$Q$8:$Q$335,0),0)&gt;0,1,0)</f>
        <v>0</v>
      </c>
      <c r="AY29" s="127">
        <f ca="1">IF(IFERROR(MATCH(_xlfn.CONCAT($B29,",",AY$4),'SpcFunc and VentSpcFunc combos'!$Q$8:$Q$335,0),0)&gt;0,1,0)</f>
        <v>0</v>
      </c>
      <c r="AZ29" s="127">
        <f ca="1">IF(IFERROR(MATCH(_xlfn.CONCAT($B29,",",AZ$4),'SpcFunc and VentSpcFunc combos'!$Q$8:$Q$335,0),0)&gt;0,1,0)</f>
        <v>0</v>
      </c>
      <c r="BA29" s="127">
        <f ca="1">IF(IFERROR(MATCH(_xlfn.CONCAT($B29,",",BA$4),'SpcFunc and VentSpcFunc combos'!$Q$8:$Q$335,0),0)&gt;0,1,0)</f>
        <v>0</v>
      </c>
      <c r="BB29" s="127">
        <f ca="1">IF(IFERROR(MATCH(_xlfn.CONCAT($B29,",",BB$4),'SpcFunc and VentSpcFunc combos'!$Q$8:$Q$335,0),0)&gt;0,1,0)</f>
        <v>0</v>
      </c>
      <c r="BC29" s="127">
        <f ca="1">IF(IFERROR(MATCH(_xlfn.CONCAT($B29,",",BC$4),'SpcFunc and VentSpcFunc combos'!$Q$8:$Q$335,0),0)&gt;0,1,0)</f>
        <v>0</v>
      </c>
      <c r="BD29" s="127">
        <f ca="1">IF(IFERROR(MATCH(_xlfn.CONCAT($B29,",",BD$4),'SpcFunc and VentSpcFunc combos'!$Q$8:$Q$335,0),0)&gt;0,1,0)</f>
        <v>0</v>
      </c>
      <c r="BE29" s="127">
        <f ca="1">IF(IFERROR(MATCH(_xlfn.CONCAT($B29,",",BE$4),'SpcFunc and VentSpcFunc combos'!$Q$8:$Q$335,0),0)&gt;0,1,0)</f>
        <v>0</v>
      </c>
      <c r="BF29" s="127">
        <f ca="1">IF(IFERROR(MATCH(_xlfn.CONCAT($B29,",",BF$4),'SpcFunc and VentSpcFunc combos'!$Q$8:$Q$335,0),0)&gt;0,1,0)</f>
        <v>0</v>
      </c>
      <c r="BG29" s="127">
        <f ca="1">IF(IFERROR(MATCH(_xlfn.CONCAT($B29,",",BG$4),'SpcFunc and VentSpcFunc combos'!$Q$8:$Q$335,0),0)&gt;0,1,0)</f>
        <v>0</v>
      </c>
      <c r="BH29" s="127">
        <f ca="1">IF(IFERROR(MATCH(_xlfn.CONCAT($B29,",",BH$4),'SpcFunc and VentSpcFunc combos'!$Q$8:$Q$335,0),0)&gt;0,1,0)</f>
        <v>0</v>
      </c>
      <c r="BI29" s="127">
        <f ca="1">IF(IFERROR(MATCH(_xlfn.CONCAT($B29,",",BI$4),'SpcFunc and VentSpcFunc combos'!$Q$8:$Q$335,0),0)&gt;0,1,0)</f>
        <v>0</v>
      </c>
      <c r="BJ29" s="127">
        <f ca="1">IF(IFERROR(MATCH(_xlfn.CONCAT($B29,",",BJ$4),'SpcFunc and VentSpcFunc combos'!$Q$8:$Q$335,0),0)&gt;0,1,0)</f>
        <v>0</v>
      </c>
      <c r="BK29" s="127">
        <f ca="1">IF(IFERROR(MATCH(_xlfn.CONCAT($B29,",",BK$4),'SpcFunc and VentSpcFunc combos'!$Q$8:$Q$335,0),0)&gt;0,1,0)</f>
        <v>0</v>
      </c>
      <c r="BL29" s="127">
        <f ca="1">IF(IFERROR(MATCH(_xlfn.CONCAT($B29,",",BL$4),'SpcFunc and VentSpcFunc combos'!$Q$8:$Q$335,0),0)&gt;0,1,0)</f>
        <v>0</v>
      </c>
      <c r="BM29" s="127">
        <f ca="1">IF(IFERROR(MATCH(_xlfn.CONCAT($B29,",",BM$4),'SpcFunc and VentSpcFunc combos'!$Q$8:$Q$335,0),0)&gt;0,1,0)</f>
        <v>0</v>
      </c>
      <c r="BN29" s="127">
        <f ca="1">IF(IFERROR(MATCH(_xlfn.CONCAT($B29,",",BN$4),'SpcFunc and VentSpcFunc combos'!$Q$8:$Q$335,0),0)&gt;0,1,0)</f>
        <v>0</v>
      </c>
      <c r="BO29" s="127">
        <f ca="1">IF(IFERROR(MATCH(_xlfn.CONCAT($B29,",",BO$4),'SpcFunc and VentSpcFunc combos'!$Q$8:$Q$335,0),0)&gt;0,1,0)</f>
        <v>0</v>
      </c>
      <c r="BP29" s="127">
        <f ca="1">IF(IFERROR(MATCH(_xlfn.CONCAT($B29,",",BP$4),'SpcFunc and VentSpcFunc combos'!$Q$8:$Q$335,0),0)&gt;0,1,0)</f>
        <v>0</v>
      </c>
      <c r="BQ29" s="127">
        <f ca="1">IF(IFERROR(MATCH(_xlfn.CONCAT($B29,",",BQ$4),'SpcFunc and VentSpcFunc combos'!$Q$8:$Q$335,0),0)&gt;0,1,0)</f>
        <v>0</v>
      </c>
      <c r="BR29" s="127">
        <f ca="1">IF(IFERROR(MATCH(_xlfn.CONCAT($B29,",",BR$4),'SpcFunc and VentSpcFunc combos'!$Q$8:$Q$335,0),0)&gt;0,1,0)</f>
        <v>0</v>
      </c>
      <c r="BS29" s="127">
        <f ca="1">IF(IFERROR(MATCH(_xlfn.CONCAT($B29,",",BS$4),'SpcFunc and VentSpcFunc combos'!$Q$8:$Q$335,0),0)&gt;0,1,0)</f>
        <v>0</v>
      </c>
      <c r="BT29" s="127">
        <f ca="1">IF(IFERROR(MATCH(_xlfn.CONCAT($B29,",",BT$4),'SpcFunc and VentSpcFunc combos'!$Q$8:$Q$335,0),0)&gt;0,1,0)</f>
        <v>0</v>
      </c>
      <c r="BU29" s="127">
        <f ca="1">IF(IFERROR(MATCH(_xlfn.CONCAT($B29,",",BU$4),'SpcFunc and VentSpcFunc combos'!$Q$8:$Q$335,0),0)&gt;0,1,0)</f>
        <v>0</v>
      </c>
      <c r="BV29" s="127">
        <f ca="1">IF(IFERROR(MATCH(_xlfn.CONCAT($B29,",",BV$4),'SpcFunc and VentSpcFunc combos'!$Q$8:$Q$335,0),0)&gt;0,1,0)</f>
        <v>0</v>
      </c>
      <c r="BW29" s="127">
        <f ca="1">IF(IFERROR(MATCH(_xlfn.CONCAT($B29,",",BW$4),'SpcFunc and VentSpcFunc combos'!$Q$8:$Q$335,0),0)&gt;0,1,0)</f>
        <v>0</v>
      </c>
      <c r="BX29" s="127">
        <f ca="1">IF(IFERROR(MATCH(_xlfn.CONCAT($B29,",",BX$4),'SpcFunc and VentSpcFunc combos'!$Q$8:$Q$335,0),0)&gt;0,1,0)</f>
        <v>0</v>
      </c>
      <c r="BY29" s="127">
        <f ca="1">IF(IFERROR(MATCH(_xlfn.CONCAT($B29,",",BY$4),'SpcFunc and VentSpcFunc combos'!$Q$8:$Q$335,0),0)&gt;0,1,0)</f>
        <v>0</v>
      </c>
      <c r="BZ29" s="127">
        <f ca="1">IF(IFERROR(MATCH(_xlfn.CONCAT($B29,",",BZ$4),'SpcFunc and VentSpcFunc combos'!$Q$8:$Q$335,0),0)&gt;0,1,0)</f>
        <v>0</v>
      </c>
      <c r="CA29" s="127">
        <f ca="1">IF(IFERROR(MATCH(_xlfn.CONCAT($B29,",",CA$4),'SpcFunc and VentSpcFunc combos'!$Q$8:$Q$335,0),0)&gt;0,1,0)</f>
        <v>0</v>
      </c>
      <c r="CB29" s="127">
        <f ca="1">IF(IFERROR(MATCH(_xlfn.CONCAT($B29,",",CB$4),'SpcFunc and VentSpcFunc combos'!$Q$8:$Q$335,0),0)&gt;0,1,0)</f>
        <v>0</v>
      </c>
      <c r="CC29" s="127">
        <f ca="1">IF(IFERROR(MATCH(_xlfn.CONCAT($B29,",",CC$4),'SpcFunc and VentSpcFunc combos'!$Q$8:$Q$335,0),0)&gt;0,1,0)</f>
        <v>0</v>
      </c>
      <c r="CD29" s="127">
        <f ca="1">IF(IFERROR(MATCH(_xlfn.CONCAT($B29,",",CD$4),'SpcFunc and VentSpcFunc combos'!$Q$8:$Q$335,0),0)&gt;0,1,0)</f>
        <v>0</v>
      </c>
      <c r="CE29" s="127">
        <f ca="1">IF(IFERROR(MATCH(_xlfn.CONCAT($B29,",",CE$4),'SpcFunc and VentSpcFunc combos'!$Q$8:$Q$335,0),0)&gt;0,1,0)</f>
        <v>0</v>
      </c>
      <c r="CF29" s="127">
        <f ca="1">IF(IFERROR(MATCH(_xlfn.CONCAT($B29,",",CF$4),'SpcFunc and VentSpcFunc combos'!$Q$8:$Q$335,0),0)&gt;0,1,0)</f>
        <v>0</v>
      </c>
      <c r="CG29" s="127">
        <f ca="1">IF(IFERROR(MATCH(_xlfn.CONCAT($B29,",",CG$4),'SpcFunc and VentSpcFunc combos'!$Q$8:$Q$335,0),0)&gt;0,1,0)</f>
        <v>0</v>
      </c>
      <c r="CH29" s="127">
        <f ca="1">IF(IFERROR(MATCH(_xlfn.CONCAT($B29,",",CH$4),'SpcFunc and VentSpcFunc combos'!$Q$8:$Q$335,0),0)&gt;0,1,0)</f>
        <v>0</v>
      </c>
      <c r="CI29" s="127">
        <f ca="1">IF(IFERROR(MATCH(_xlfn.CONCAT($B29,",",CI$4),'SpcFunc and VentSpcFunc combos'!$Q$8:$Q$335,0),0)&gt;0,1,0)</f>
        <v>0</v>
      </c>
      <c r="CJ29" s="127">
        <f ca="1">IF(IFERROR(MATCH(_xlfn.CONCAT($B29,",",CJ$4),'SpcFunc and VentSpcFunc combos'!$Q$8:$Q$335,0),0)&gt;0,1,0)</f>
        <v>0</v>
      </c>
      <c r="CK29" s="127">
        <f ca="1">IF(IFERROR(MATCH(_xlfn.CONCAT($B29,",",CK$4),'SpcFunc and VentSpcFunc combos'!$Q$8:$Q$335,0),0)&gt;0,1,0)</f>
        <v>0</v>
      </c>
      <c r="CL29" s="127">
        <f ca="1">IF(IFERROR(MATCH(_xlfn.CONCAT($B29,",",CL$4),'SpcFunc and VentSpcFunc combos'!$Q$8:$Q$335,0),0)&gt;0,1,0)</f>
        <v>0</v>
      </c>
      <c r="CM29" s="127">
        <f ca="1">IF(IFERROR(MATCH(_xlfn.CONCAT($B29,",",CM$4),'SpcFunc and VentSpcFunc combos'!$Q$8:$Q$335,0),0)&gt;0,1,0)</f>
        <v>0</v>
      </c>
      <c r="CN29" s="127">
        <f ca="1">IF(IFERROR(MATCH(_xlfn.CONCAT($B29,",",CN$4),'SpcFunc and VentSpcFunc combos'!$Q$8:$Q$335,0),0)&gt;0,1,0)</f>
        <v>0</v>
      </c>
      <c r="CO29" s="127">
        <f ca="1">IF(IFERROR(MATCH(_xlfn.CONCAT($B29,",",CO$4),'SpcFunc and VentSpcFunc combos'!$Q$8:$Q$335,0),0)&gt;0,1,0)</f>
        <v>0</v>
      </c>
      <c r="CP29" s="127">
        <f ca="1">IF(IFERROR(MATCH(_xlfn.CONCAT($B29,",",CP$4),'SpcFunc and VentSpcFunc combos'!$Q$8:$Q$335,0),0)&gt;0,1,0)</f>
        <v>0</v>
      </c>
      <c r="CQ29" s="127">
        <f ca="1">IF(IFERROR(MATCH(_xlfn.CONCAT($B29,",",CQ$4),'SpcFunc and VentSpcFunc combos'!$Q$8:$Q$335,0),0)&gt;0,1,0)</f>
        <v>0</v>
      </c>
      <c r="CR29" s="127">
        <f ca="1">IF(IFERROR(MATCH(_xlfn.CONCAT($B29,",",CR$4),'SpcFunc and VentSpcFunc combos'!$Q$8:$Q$335,0),0)&gt;0,1,0)</f>
        <v>0</v>
      </c>
      <c r="CS29" s="127">
        <f ca="1">IF(IFERROR(MATCH(_xlfn.CONCAT($B29,",",CS$4),'SpcFunc and VentSpcFunc combos'!$Q$8:$Q$335,0),0)&gt;0,1,0)</f>
        <v>0</v>
      </c>
      <c r="CT29" s="127">
        <f ca="1">IF(IFERROR(MATCH(_xlfn.CONCAT($B29,",",CT$4),'SpcFunc and VentSpcFunc combos'!$Q$8:$Q$335,0),0)&gt;0,1,0)</f>
        <v>0</v>
      </c>
      <c r="CU29" s="106" t="s">
        <v>960</v>
      </c>
      <c r="CV29">
        <f t="shared" ca="1" si="5"/>
        <v>0</v>
      </c>
    </row>
    <row r="30" spans="2:100" x14ac:dyDescent="0.2">
      <c r="B30" t="str">
        <f>'For CSV - 2019 SpcFuncData'!B30</f>
        <v>Healthcare Facility and Hospitals (Medical Supply Room)</v>
      </c>
      <c r="C30" s="127">
        <f ca="1">IF(IFERROR(MATCH(_xlfn.CONCAT($B30,",",C$4),'SpcFunc and VentSpcFunc combos'!$Q$8:$Q$335,0),0)&gt;0,1,0)</f>
        <v>0</v>
      </c>
      <c r="D30" s="127">
        <f ca="1">IF(IFERROR(MATCH(_xlfn.CONCAT($B30,",",D$4),'SpcFunc and VentSpcFunc combos'!$Q$8:$Q$335,0),0)&gt;0,1,0)</f>
        <v>0</v>
      </c>
      <c r="E30" s="127">
        <f ca="1">IF(IFERROR(MATCH(_xlfn.CONCAT($B30,",",E$4),'SpcFunc and VentSpcFunc combos'!$Q$8:$Q$335,0),0)&gt;0,1,0)</f>
        <v>0</v>
      </c>
      <c r="F30" s="127">
        <f ca="1">IF(IFERROR(MATCH(_xlfn.CONCAT($B30,",",F$4),'SpcFunc and VentSpcFunc combos'!$Q$8:$Q$335,0),0)&gt;0,1,0)</f>
        <v>0</v>
      </c>
      <c r="G30" s="127">
        <f ca="1">IF(IFERROR(MATCH(_xlfn.CONCAT($B30,",",G$4),'SpcFunc and VentSpcFunc combos'!$Q$8:$Q$335,0),0)&gt;0,1,0)</f>
        <v>0</v>
      </c>
      <c r="H30" s="127">
        <f ca="1">IF(IFERROR(MATCH(_xlfn.CONCAT($B30,",",H$4),'SpcFunc and VentSpcFunc combos'!$Q$8:$Q$335,0),0)&gt;0,1,0)</f>
        <v>0</v>
      </c>
      <c r="I30" s="127">
        <f ca="1">IF(IFERROR(MATCH(_xlfn.CONCAT($B30,",",I$4),'SpcFunc and VentSpcFunc combos'!$Q$8:$Q$335,0),0)&gt;0,1,0)</f>
        <v>0</v>
      </c>
      <c r="J30" s="127">
        <f ca="1">IF(IFERROR(MATCH(_xlfn.CONCAT($B30,",",J$4),'SpcFunc and VentSpcFunc combos'!$Q$8:$Q$335,0),0)&gt;0,1,0)</f>
        <v>0</v>
      </c>
      <c r="K30" s="127">
        <f ca="1">IF(IFERROR(MATCH(_xlfn.CONCAT($B30,",",K$4),'SpcFunc and VentSpcFunc combos'!$Q$8:$Q$335,0),0)&gt;0,1,0)</f>
        <v>0</v>
      </c>
      <c r="L30" s="127">
        <f ca="1">IF(IFERROR(MATCH(_xlfn.CONCAT($B30,",",L$4),'SpcFunc and VentSpcFunc combos'!$Q$8:$Q$335,0),0)&gt;0,1,0)</f>
        <v>0</v>
      </c>
      <c r="M30" s="127">
        <f ca="1">IF(IFERROR(MATCH(_xlfn.CONCAT($B30,",",M$4),'SpcFunc and VentSpcFunc combos'!$Q$8:$Q$335,0),0)&gt;0,1,0)</f>
        <v>0</v>
      </c>
      <c r="N30" s="127">
        <f ca="1">IF(IFERROR(MATCH(_xlfn.CONCAT($B30,",",N$4),'SpcFunc and VentSpcFunc combos'!$Q$8:$Q$335,0),0)&gt;0,1,0)</f>
        <v>0</v>
      </c>
      <c r="O30" s="127">
        <f ca="1">IF(IFERROR(MATCH(_xlfn.CONCAT($B30,",",O$4),'SpcFunc and VentSpcFunc combos'!$Q$8:$Q$335,0),0)&gt;0,1,0)</f>
        <v>0</v>
      </c>
      <c r="P30" s="127">
        <f ca="1">IF(IFERROR(MATCH(_xlfn.CONCAT($B30,",",P$4),'SpcFunc and VentSpcFunc combos'!$Q$8:$Q$335,0),0)&gt;0,1,0)</f>
        <v>0</v>
      </c>
      <c r="Q30" s="127">
        <f ca="1">IF(IFERROR(MATCH(_xlfn.CONCAT($B30,",",Q$4),'SpcFunc and VentSpcFunc combos'!$Q$8:$Q$335,0),0)&gt;0,1,0)</f>
        <v>0</v>
      </c>
      <c r="R30" s="127">
        <f ca="1">IF(IFERROR(MATCH(_xlfn.CONCAT($B30,",",R$4),'SpcFunc and VentSpcFunc combos'!$Q$8:$Q$335,0),0)&gt;0,1,0)</f>
        <v>0</v>
      </c>
      <c r="S30" s="127">
        <f ca="1">IF(IFERROR(MATCH(_xlfn.CONCAT($B30,",",S$4),'SpcFunc and VentSpcFunc combos'!$Q$8:$Q$335,0),0)&gt;0,1,0)</f>
        <v>0</v>
      </c>
      <c r="T30" s="127">
        <f ca="1">IF(IFERROR(MATCH(_xlfn.CONCAT($B30,",",T$4),'SpcFunc and VentSpcFunc combos'!$Q$8:$Q$335,0),0)&gt;0,1,0)</f>
        <v>0</v>
      </c>
      <c r="U30" s="127">
        <f ca="1">IF(IFERROR(MATCH(_xlfn.CONCAT($B30,",",U$4),'SpcFunc and VentSpcFunc combos'!$Q$8:$Q$335,0),0)&gt;0,1,0)</f>
        <v>0</v>
      </c>
      <c r="V30" s="127">
        <f ca="1">IF(IFERROR(MATCH(_xlfn.CONCAT($B30,",",V$4),'SpcFunc and VentSpcFunc combos'!$Q$8:$Q$335,0),0)&gt;0,1,0)</f>
        <v>0</v>
      </c>
      <c r="W30" s="127">
        <f ca="1">IF(IFERROR(MATCH(_xlfn.CONCAT($B30,",",W$4),'SpcFunc and VentSpcFunc combos'!$Q$8:$Q$335,0),0)&gt;0,1,0)</f>
        <v>0</v>
      </c>
      <c r="X30" s="127">
        <f ca="1">IF(IFERROR(MATCH(_xlfn.CONCAT($B30,",",X$4),'SpcFunc and VentSpcFunc combos'!$Q$8:$Q$335,0),0)&gt;0,1,0)</f>
        <v>0</v>
      </c>
      <c r="Y30" s="127">
        <f ca="1">IF(IFERROR(MATCH(_xlfn.CONCAT($B30,",",Y$4),'SpcFunc and VentSpcFunc combos'!$Q$8:$Q$335,0),0)&gt;0,1,0)</f>
        <v>0</v>
      </c>
      <c r="Z30" s="127">
        <f ca="1">IF(IFERROR(MATCH(_xlfn.CONCAT($B30,",",Z$4),'SpcFunc and VentSpcFunc combos'!$Q$8:$Q$335,0),0)&gt;0,1,0)</f>
        <v>0</v>
      </c>
      <c r="AA30" s="127">
        <f ca="1">IF(IFERROR(MATCH(_xlfn.CONCAT($B30,",",AA$4),'SpcFunc and VentSpcFunc combos'!$Q$8:$Q$335,0),0)&gt;0,1,0)</f>
        <v>0</v>
      </c>
      <c r="AB30" s="127">
        <f ca="1">IF(IFERROR(MATCH(_xlfn.CONCAT($B30,",",AB$4),'SpcFunc and VentSpcFunc combos'!$Q$8:$Q$335,0),0)&gt;0,1,0)</f>
        <v>0</v>
      </c>
      <c r="AC30" s="127">
        <f ca="1">IF(IFERROR(MATCH(_xlfn.CONCAT($B30,",",AC$4),'SpcFunc and VentSpcFunc combos'!$Q$8:$Q$335,0),0)&gt;0,1,0)</f>
        <v>0</v>
      </c>
      <c r="AD30" s="127">
        <f ca="1">IF(IFERROR(MATCH(_xlfn.CONCAT($B30,",",AD$4),'SpcFunc and VentSpcFunc combos'!$Q$8:$Q$335,0),0)&gt;0,1,0)</f>
        <v>0</v>
      </c>
      <c r="AE30" s="127">
        <f ca="1">IF(IFERROR(MATCH(_xlfn.CONCAT($B30,",",AE$4),'SpcFunc and VentSpcFunc combos'!$Q$8:$Q$335,0),0)&gt;0,1,0)</f>
        <v>0</v>
      </c>
      <c r="AF30" s="127">
        <f ca="1">IF(IFERROR(MATCH(_xlfn.CONCAT($B30,",",AF$4),'SpcFunc and VentSpcFunc combos'!$Q$8:$Q$335,0),0)&gt;0,1,0)</f>
        <v>0</v>
      </c>
      <c r="AG30" s="127">
        <f ca="1">IF(IFERROR(MATCH(_xlfn.CONCAT($B30,",",AG$4),'SpcFunc and VentSpcFunc combos'!$Q$8:$Q$335,0),0)&gt;0,1,0)</f>
        <v>0</v>
      </c>
      <c r="AH30" s="127">
        <f ca="1">IF(IFERROR(MATCH(_xlfn.CONCAT($B30,",",AH$4),'SpcFunc and VentSpcFunc combos'!$Q$8:$Q$335,0),0)&gt;0,1,0)</f>
        <v>0</v>
      </c>
      <c r="AI30" s="127">
        <f ca="1">IF(IFERROR(MATCH(_xlfn.CONCAT($B30,",",AI$4),'SpcFunc and VentSpcFunc combos'!$Q$8:$Q$335,0),0)&gt;0,1,0)</f>
        <v>0</v>
      </c>
      <c r="AJ30" s="127">
        <f ca="1">IF(IFERROR(MATCH(_xlfn.CONCAT($B30,",",AJ$4),'SpcFunc and VentSpcFunc combos'!$Q$8:$Q$335,0),0)&gt;0,1,0)</f>
        <v>0</v>
      </c>
      <c r="AK30" s="127">
        <f ca="1">IF(IFERROR(MATCH(_xlfn.CONCAT($B30,",",AK$4),'SpcFunc and VentSpcFunc combos'!$Q$8:$Q$335,0),0)&gt;0,1,0)</f>
        <v>0</v>
      </c>
      <c r="AL30" s="127">
        <f ca="1">IF(IFERROR(MATCH(_xlfn.CONCAT($B30,",",AL$4),'SpcFunc and VentSpcFunc combos'!$Q$8:$Q$335,0),0)&gt;0,1,0)</f>
        <v>0</v>
      </c>
      <c r="AM30" s="127">
        <f ca="1">IF(IFERROR(MATCH(_xlfn.CONCAT($B30,",",AM$4),'SpcFunc and VentSpcFunc combos'!$Q$8:$Q$335,0),0)&gt;0,1,0)</f>
        <v>0</v>
      </c>
      <c r="AN30" s="127">
        <f ca="1">IF(IFERROR(MATCH(_xlfn.CONCAT($B30,",",AN$4),'SpcFunc and VentSpcFunc combos'!$Q$8:$Q$335,0),0)&gt;0,1,0)</f>
        <v>0</v>
      </c>
      <c r="AO30" s="127">
        <f ca="1">IF(IFERROR(MATCH(_xlfn.CONCAT($B30,",",AO$4),'SpcFunc and VentSpcFunc combos'!$Q$8:$Q$335,0),0)&gt;0,1,0)</f>
        <v>0</v>
      </c>
      <c r="AP30" s="127">
        <f ca="1">IF(IFERROR(MATCH(_xlfn.CONCAT($B30,",",AP$4),'SpcFunc and VentSpcFunc combos'!$Q$8:$Q$335,0),0)&gt;0,1,0)</f>
        <v>0</v>
      </c>
      <c r="AQ30" s="127">
        <f ca="1">IF(IFERROR(MATCH(_xlfn.CONCAT($B30,",",AQ$4),'SpcFunc and VentSpcFunc combos'!$Q$8:$Q$335,0),0)&gt;0,1,0)</f>
        <v>0</v>
      </c>
      <c r="AR30" s="127">
        <f ca="1">IF(IFERROR(MATCH(_xlfn.CONCAT($B30,",",AR$4),'SpcFunc and VentSpcFunc combos'!$Q$8:$Q$335,0),0)&gt;0,1,0)</f>
        <v>0</v>
      </c>
      <c r="AS30" s="127">
        <f ca="1">IF(IFERROR(MATCH(_xlfn.CONCAT($B30,",",AS$4),'SpcFunc and VentSpcFunc combos'!$Q$8:$Q$335,0),0)&gt;0,1,0)</f>
        <v>0</v>
      </c>
      <c r="AT30" s="127">
        <f ca="1">IF(IFERROR(MATCH(_xlfn.CONCAT($B30,",",AT$4),'SpcFunc and VentSpcFunc combos'!$Q$8:$Q$335,0),0)&gt;0,1,0)</f>
        <v>0</v>
      </c>
      <c r="AU30" s="127">
        <f ca="1">IF(IFERROR(MATCH(_xlfn.CONCAT($B30,",",AU$4),'SpcFunc and VentSpcFunc combos'!$Q$8:$Q$335,0),0)&gt;0,1,0)</f>
        <v>0</v>
      </c>
      <c r="AV30" s="127">
        <f ca="1">IF(IFERROR(MATCH(_xlfn.CONCAT($B30,",",AV$4),'SpcFunc and VentSpcFunc combos'!$Q$8:$Q$335,0),0)&gt;0,1,0)</f>
        <v>0</v>
      </c>
      <c r="AW30" s="127">
        <f ca="1">IF(IFERROR(MATCH(_xlfn.CONCAT($B30,",",AW$4),'SpcFunc and VentSpcFunc combos'!$Q$8:$Q$335,0),0)&gt;0,1,0)</f>
        <v>0</v>
      </c>
      <c r="AX30" s="127">
        <f ca="1">IF(IFERROR(MATCH(_xlfn.CONCAT($B30,",",AX$4),'SpcFunc and VentSpcFunc combos'!$Q$8:$Q$335,0),0)&gt;0,1,0)</f>
        <v>0</v>
      </c>
      <c r="AY30" s="127">
        <f ca="1">IF(IFERROR(MATCH(_xlfn.CONCAT($B30,",",AY$4),'SpcFunc and VentSpcFunc combos'!$Q$8:$Q$335,0),0)&gt;0,1,0)</f>
        <v>0</v>
      </c>
      <c r="AZ30" s="127">
        <f ca="1">IF(IFERROR(MATCH(_xlfn.CONCAT($B30,",",AZ$4),'SpcFunc and VentSpcFunc combos'!$Q$8:$Q$335,0),0)&gt;0,1,0)</f>
        <v>0</v>
      </c>
      <c r="BA30" s="127">
        <f ca="1">IF(IFERROR(MATCH(_xlfn.CONCAT($B30,",",BA$4),'SpcFunc and VentSpcFunc combos'!$Q$8:$Q$335,0),0)&gt;0,1,0)</f>
        <v>0</v>
      </c>
      <c r="BB30" s="127">
        <f ca="1">IF(IFERROR(MATCH(_xlfn.CONCAT($B30,",",BB$4),'SpcFunc and VentSpcFunc combos'!$Q$8:$Q$335,0),0)&gt;0,1,0)</f>
        <v>0</v>
      </c>
      <c r="BC30" s="127">
        <f ca="1">IF(IFERROR(MATCH(_xlfn.CONCAT($B30,",",BC$4),'SpcFunc and VentSpcFunc combos'!$Q$8:$Q$335,0),0)&gt;0,1,0)</f>
        <v>0</v>
      </c>
      <c r="BD30" s="127">
        <f ca="1">IF(IFERROR(MATCH(_xlfn.CONCAT($B30,",",BD$4),'SpcFunc and VentSpcFunc combos'!$Q$8:$Q$335,0),0)&gt;0,1,0)</f>
        <v>0</v>
      </c>
      <c r="BE30" s="127">
        <f ca="1">IF(IFERROR(MATCH(_xlfn.CONCAT($B30,",",BE$4),'SpcFunc and VentSpcFunc combos'!$Q$8:$Q$335,0),0)&gt;0,1,0)</f>
        <v>0</v>
      </c>
      <c r="BF30" s="127">
        <f ca="1">IF(IFERROR(MATCH(_xlfn.CONCAT($B30,",",BF$4),'SpcFunc and VentSpcFunc combos'!$Q$8:$Q$335,0),0)&gt;0,1,0)</f>
        <v>0</v>
      </c>
      <c r="BG30" s="127">
        <f ca="1">IF(IFERROR(MATCH(_xlfn.CONCAT($B30,",",BG$4),'SpcFunc and VentSpcFunc combos'!$Q$8:$Q$335,0),0)&gt;0,1,0)</f>
        <v>0</v>
      </c>
      <c r="BH30" s="127">
        <f ca="1">IF(IFERROR(MATCH(_xlfn.CONCAT($B30,",",BH$4),'SpcFunc and VentSpcFunc combos'!$Q$8:$Q$335,0),0)&gt;0,1,0)</f>
        <v>0</v>
      </c>
      <c r="BI30" s="127">
        <f ca="1">IF(IFERROR(MATCH(_xlfn.CONCAT($B30,",",BI$4),'SpcFunc and VentSpcFunc combos'!$Q$8:$Q$335,0),0)&gt;0,1,0)</f>
        <v>0</v>
      </c>
      <c r="BJ30" s="127">
        <f ca="1">IF(IFERROR(MATCH(_xlfn.CONCAT($B30,",",BJ$4),'SpcFunc and VentSpcFunc combos'!$Q$8:$Q$335,0),0)&gt;0,1,0)</f>
        <v>0</v>
      </c>
      <c r="BK30" s="127">
        <f ca="1">IF(IFERROR(MATCH(_xlfn.CONCAT($B30,",",BK$4),'SpcFunc and VentSpcFunc combos'!$Q$8:$Q$335,0),0)&gt;0,1,0)</f>
        <v>0</v>
      </c>
      <c r="BL30" s="127">
        <f ca="1">IF(IFERROR(MATCH(_xlfn.CONCAT($B30,",",BL$4),'SpcFunc and VentSpcFunc combos'!$Q$8:$Q$335,0),0)&gt;0,1,0)</f>
        <v>0</v>
      </c>
      <c r="BM30" s="127">
        <f ca="1">IF(IFERROR(MATCH(_xlfn.CONCAT($B30,",",BM$4),'SpcFunc and VentSpcFunc combos'!$Q$8:$Q$335,0),0)&gt;0,1,0)</f>
        <v>0</v>
      </c>
      <c r="BN30" s="127">
        <f ca="1">IF(IFERROR(MATCH(_xlfn.CONCAT($B30,",",BN$4),'SpcFunc and VentSpcFunc combos'!$Q$8:$Q$335,0),0)&gt;0,1,0)</f>
        <v>0</v>
      </c>
      <c r="BO30" s="127">
        <f ca="1">IF(IFERROR(MATCH(_xlfn.CONCAT($B30,",",BO$4),'SpcFunc and VentSpcFunc combos'!$Q$8:$Q$335,0),0)&gt;0,1,0)</f>
        <v>0</v>
      </c>
      <c r="BP30" s="127">
        <f ca="1">IF(IFERROR(MATCH(_xlfn.CONCAT($B30,",",BP$4),'SpcFunc and VentSpcFunc combos'!$Q$8:$Q$335,0),0)&gt;0,1,0)</f>
        <v>0</v>
      </c>
      <c r="BQ30" s="127">
        <f ca="1">IF(IFERROR(MATCH(_xlfn.CONCAT($B30,",",BQ$4),'SpcFunc and VentSpcFunc combos'!$Q$8:$Q$335,0),0)&gt;0,1,0)</f>
        <v>0</v>
      </c>
      <c r="BR30" s="127">
        <f ca="1">IF(IFERROR(MATCH(_xlfn.CONCAT($B30,",",BR$4),'SpcFunc and VentSpcFunc combos'!$Q$8:$Q$335,0),0)&gt;0,1,0)</f>
        <v>0</v>
      </c>
      <c r="BS30" s="127">
        <f ca="1">IF(IFERROR(MATCH(_xlfn.CONCAT($B30,",",BS$4),'SpcFunc and VentSpcFunc combos'!$Q$8:$Q$335,0),0)&gt;0,1,0)</f>
        <v>0</v>
      </c>
      <c r="BT30" s="127">
        <f ca="1">IF(IFERROR(MATCH(_xlfn.CONCAT($B30,",",BT$4),'SpcFunc and VentSpcFunc combos'!$Q$8:$Q$335,0),0)&gt;0,1,0)</f>
        <v>0</v>
      </c>
      <c r="BU30" s="127">
        <f ca="1">IF(IFERROR(MATCH(_xlfn.CONCAT($B30,",",BU$4),'SpcFunc and VentSpcFunc combos'!$Q$8:$Q$335,0),0)&gt;0,1,0)</f>
        <v>0</v>
      </c>
      <c r="BV30" s="127">
        <f ca="1">IF(IFERROR(MATCH(_xlfn.CONCAT($B30,",",BV$4),'SpcFunc and VentSpcFunc combos'!$Q$8:$Q$335,0),0)&gt;0,1,0)</f>
        <v>0</v>
      </c>
      <c r="BW30" s="127">
        <f ca="1">IF(IFERROR(MATCH(_xlfn.CONCAT($B30,",",BW$4),'SpcFunc and VentSpcFunc combos'!$Q$8:$Q$335,0),0)&gt;0,1,0)</f>
        <v>0</v>
      </c>
      <c r="BX30" s="127">
        <f ca="1">IF(IFERROR(MATCH(_xlfn.CONCAT($B30,",",BX$4),'SpcFunc and VentSpcFunc combos'!$Q$8:$Q$335,0),0)&gt;0,1,0)</f>
        <v>0</v>
      </c>
      <c r="BY30" s="127">
        <f ca="1">IF(IFERROR(MATCH(_xlfn.CONCAT($B30,",",BY$4),'SpcFunc and VentSpcFunc combos'!$Q$8:$Q$335,0),0)&gt;0,1,0)</f>
        <v>0</v>
      </c>
      <c r="BZ30" s="127">
        <f ca="1">IF(IFERROR(MATCH(_xlfn.CONCAT($B30,",",BZ$4),'SpcFunc and VentSpcFunc combos'!$Q$8:$Q$335,0),0)&gt;0,1,0)</f>
        <v>0</v>
      </c>
      <c r="CA30" s="127">
        <f ca="1">IF(IFERROR(MATCH(_xlfn.CONCAT($B30,",",CA$4),'SpcFunc and VentSpcFunc combos'!$Q$8:$Q$335,0),0)&gt;0,1,0)</f>
        <v>0</v>
      </c>
      <c r="CB30" s="127">
        <f ca="1">IF(IFERROR(MATCH(_xlfn.CONCAT($B30,",",CB$4),'SpcFunc and VentSpcFunc combos'!$Q$8:$Q$335,0),0)&gt;0,1,0)</f>
        <v>0</v>
      </c>
      <c r="CC30" s="127">
        <f ca="1">IF(IFERROR(MATCH(_xlfn.CONCAT($B30,",",CC$4),'SpcFunc and VentSpcFunc combos'!$Q$8:$Q$335,0),0)&gt;0,1,0)</f>
        <v>0</v>
      </c>
      <c r="CD30" s="127">
        <f ca="1">IF(IFERROR(MATCH(_xlfn.CONCAT($B30,",",CD$4),'SpcFunc and VentSpcFunc combos'!$Q$8:$Q$335,0),0)&gt;0,1,0)</f>
        <v>0</v>
      </c>
      <c r="CE30" s="127">
        <f ca="1">IF(IFERROR(MATCH(_xlfn.CONCAT($B30,",",CE$4),'SpcFunc and VentSpcFunc combos'!$Q$8:$Q$335,0),0)&gt;0,1,0)</f>
        <v>0</v>
      </c>
      <c r="CF30" s="127">
        <f ca="1">IF(IFERROR(MATCH(_xlfn.CONCAT($B30,",",CF$4),'SpcFunc and VentSpcFunc combos'!$Q$8:$Q$335,0),0)&gt;0,1,0)</f>
        <v>0</v>
      </c>
      <c r="CG30" s="127">
        <f ca="1">IF(IFERROR(MATCH(_xlfn.CONCAT($B30,",",CG$4),'SpcFunc and VentSpcFunc combos'!$Q$8:$Q$335,0),0)&gt;0,1,0)</f>
        <v>0</v>
      </c>
      <c r="CH30" s="127">
        <f ca="1">IF(IFERROR(MATCH(_xlfn.CONCAT($B30,",",CH$4),'SpcFunc and VentSpcFunc combos'!$Q$8:$Q$335,0),0)&gt;0,1,0)</f>
        <v>0</v>
      </c>
      <c r="CI30" s="127">
        <f ca="1">IF(IFERROR(MATCH(_xlfn.CONCAT($B30,",",CI$4),'SpcFunc and VentSpcFunc combos'!$Q$8:$Q$335,0),0)&gt;0,1,0)</f>
        <v>0</v>
      </c>
      <c r="CJ30" s="127">
        <f ca="1">IF(IFERROR(MATCH(_xlfn.CONCAT($B30,",",CJ$4),'SpcFunc and VentSpcFunc combos'!$Q$8:$Q$335,0),0)&gt;0,1,0)</f>
        <v>0</v>
      </c>
      <c r="CK30" s="127">
        <f ca="1">IF(IFERROR(MATCH(_xlfn.CONCAT($B30,",",CK$4),'SpcFunc and VentSpcFunc combos'!$Q$8:$Q$335,0),0)&gt;0,1,0)</f>
        <v>0</v>
      </c>
      <c r="CL30" s="127">
        <f ca="1">IF(IFERROR(MATCH(_xlfn.CONCAT($B30,",",CL$4),'SpcFunc and VentSpcFunc combos'!$Q$8:$Q$335,0),0)&gt;0,1,0)</f>
        <v>0</v>
      </c>
      <c r="CM30" s="127">
        <f ca="1">IF(IFERROR(MATCH(_xlfn.CONCAT($B30,",",CM$4),'SpcFunc and VentSpcFunc combos'!$Q$8:$Q$335,0),0)&gt;0,1,0)</f>
        <v>0</v>
      </c>
      <c r="CN30" s="127">
        <f ca="1">IF(IFERROR(MATCH(_xlfn.CONCAT($B30,",",CN$4),'SpcFunc and VentSpcFunc combos'!$Q$8:$Q$335,0),0)&gt;0,1,0)</f>
        <v>0</v>
      </c>
      <c r="CO30" s="127">
        <f ca="1">IF(IFERROR(MATCH(_xlfn.CONCAT($B30,",",CO$4),'SpcFunc and VentSpcFunc combos'!$Q$8:$Q$335,0),0)&gt;0,1,0)</f>
        <v>0</v>
      </c>
      <c r="CP30" s="127">
        <f ca="1">IF(IFERROR(MATCH(_xlfn.CONCAT($B30,",",CP$4),'SpcFunc and VentSpcFunc combos'!$Q$8:$Q$335,0),0)&gt;0,1,0)</f>
        <v>0</v>
      </c>
      <c r="CQ30" s="127">
        <f ca="1">IF(IFERROR(MATCH(_xlfn.CONCAT($B30,",",CQ$4),'SpcFunc and VentSpcFunc combos'!$Q$8:$Q$335,0),0)&gt;0,1,0)</f>
        <v>0</v>
      </c>
      <c r="CR30" s="127">
        <f ca="1">IF(IFERROR(MATCH(_xlfn.CONCAT($B30,",",CR$4),'SpcFunc and VentSpcFunc combos'!$Q$8:$Q$335,0),0)&gt;0,1,0)</f>
        <v>0</v>
      </c>
      <c r="CS30" s="127">
        <f ca="1">IF(IFERROR(MATCH(_xlfn.CONCAT($B30,",",CS$4),'SpcFunc and VentSpcFunc combos'!$Q$8:$Q$335,0),0)&gt;0,1,0)</f>
        <v>0</v>
      </c>
      <c r="CT30" s="127">
        <f ca="1">IF(IFERROR(MATCH(_xlfn.CONCAT($B30,",",CT$4),'SpcFunc and VentSpcFunc combos'!$Q$8:$Q$335,0),0)&gt;0,1,0)</f>
        <v>0</v>
      </c>
      <c r="CU30" s="106" t="s">
        <v>960</v>
      </c>
      <c r="CV30">
        <f t="shared" ca="1" si="5"/>
        <v>0</v>
      </c>
    </row>
    <row r="31" spans="2:100" x14ac:dyDescent="0.2">
      <c r="B31" t="str">
        <f>'For CSV - 2019 SpcFuncData'!B31</f>
        <v>Healthcare Facility and Hospitals (Nursery)</v>
      </c>
      <c r="C31" s="127">
        <f ca="1">IF(IFERROR(MATCH(_xlfn.CONCAT($B31,",",C$4),'SpcFunc and VentSpcFunc combos'!$Q$8:$Q$335,0),0)&gt;0,1,0)</f>
        <v>0</v>
      </c>
      <c r="D31" s="127">
        <f ca="1">IF(IFERROR(MATCH(_xlfn.CONCAT($B31,",",D$4),'SpcFunc and VentSpcFunc combos'!$Q$8:$Q$335,0),0)&gt;0,1,0)</f>
        <v>0</v>
      </c>
      <c r="E31" s="127">
        <f ca="1">IF(IFERROR(MATCH(_xlfn.CONCAT($B31,",",E$4),'SpcFunc and VentSpcFunc combos'!$Q$8:$Q$335,0),0)&gt;0,1,0)</f>
        <v>0</v>
      </c>
      <c r="F31" s="127">
        <f ca="1">IF(IFERROR(MATCH(_xlfn.CONCAT($B31,",",F$4),'SpcFunc and VentSpcFunc combos'!$Q$8:$Q$335,0),0)&gt;0,1,0)</f>
        <v>0</v>
      </c>
      <c r="G31" s="127">
        <f ca="1">IF(IFERROR(MATCH(_xlfn.CONCAT($B31,",",G$4),'SpcFunc and VentSpcFunc combos'!$Q$8:$Q$335,0),0)&gt;0,1,0)</f>
        <v>0</v>
      </c>
      <c r="H31" s="127">
        <f ca="1">IF(IFERROR(MATCH(_xlfn.CONCAT($B31,",",H$4),'SpcFunc and VentSpcFunc combos'!$Q$8:$Q$335,0),0)&gt;0,1,0)</f>
        <v>0</v>
      </c>
      <c r="I31" s="127">
        <f ca="1">IF(IFERROR(MATCH(_xlfn.CONCAT($B31,",",I$4),'SpcFunc and VentSpcFunc combos'!$Q$8:$Q$335,0),0)&gt;0,1,0)</f>
        <v>0</v>
      </c>
      <c r="J31" s="127">
        <f ca="1">IF(IFERROR(MATCH(_xlfn.CONCAT($B31,",",J$4),'SpcFunc and VentSpcFunc combos'!$Q$8:$Q$335,0),0)&gt;0,1,0)</f>
        <v>0</v>
      </c>
      <c r="K31" s="127">
        <f ca="1">IF(IFERROR(MATCH(_xlfn.CONCAT($B31,",",K$4),'SpcFunc and VentSpcFunc combos'!$Q$8:$Q$335,0),0)&gt;0,1,0)</f>
        <v>0</v>
      </c>
      <c r="L31" s="127">
        <f ca="1">IF(IFERROR(MATCH(_xlfn.CONCAT($B31,",",L$4),'SpcFunc and VentSpcFunc combos'!$Q$8:$Q$335,0),0)&gt;0,1,0)</f>
        <v>0</v>
      </c>
      <c r="M31" s="127">
        <f ca="1">IF(IFERROR(MATCH(_xlfn.CONCAT($B31,",",M$4),'SpcFunc and VentSpcFunc combos'!$Q$8:$Q$335,0),0)&gt;0,1,0)</f>
        <v>0</v>
      </c>
      <c r="N31" s="127">
        <f ca="1">IF(IFERROR(MATCH(_xlfn.CONCAT($B31,",",N$4),'SpcFunc and VentSpcFunc combos'!$Q$8:$Q$335,0),0)&gt;0,1,0)</f>
        <v>0</v>
      </c>
      <c r="O31" s="127">
        <f ca="1">IF(IFERROR(MATCH(_xlfn.CONCAT($B31,",",O$4),'SpcFunc and VentSpcFunc combos'!$Q$8:$Q$335,0),0)&gt;0,1,0)</f>
        <v>0</v>
      </c>
      <c r="P31" s="127">
        <f ca="1">IF(IFERROR(MATCH(_xlfn.CONCAT($B31,",",P$4),'SpcFunc and VentSpcFunc combos'!$Q$8:$Q$335,0),0)&gt;0,1,0)</f>
        <v>0</v>
      </c>
      <c r="Q31" s="127">
        <f ca="1">IF(IFERROR(MATCH(_xlfn.CONCAT($B31,",",Q$4),'SpcFunc and VentSpcFunc combos'!$Q$8:$Q$335,0),0)&gt;0,1,0)</f>
        <v>0</v>
      </c>
      <c r="R31" s="127">
        <f ca="1">IF(IFERROR(MATCH(_xlfn.CONCAT($B31,",",R$4),'SpcFunc and VentSpcFunc combos'!$Q$8:$Q$335,0),0)&gt;0,1,0)</f>
        <v>0</v>
      </c>
      <c r="S31" s="127">
        <f ca="1">IF(IFERROR(MATCH(_xlfn.CONCAT($B31,",",S$4),'SpcFunc and VentSpcFunc combos'!$Q$8:$Q$335,0),0)&gt;0,1,0)</f>
        <v>0</v>
      </c>
      <c r="T31" s="127">
        <f ca="1">IF(IFERROR(MATCH(_xlfn.CONCAT($B31,",",T$4),'SpcFunc and VentSpcFunc combos'!$Q$8:$Q$335,0),0)&gt;0,1,0)</f>
        <v>0</v>
      </c>
      <c r="U31" s="127">
        <f ca="1">IF(IFERROR(MATCH(_xlfn.CONCAT($B31,",",U$4),'SpcFunc and VentSpcFunc combos'!$Q$8:$Q$335,0),0)&gt;0,1,0)</f>
        <v>0</v>
      </c>
      <c r="V31" s="127">
        <f ca="1">IF(IFERROR(MATCH(_xlfn.CONCAT($B31,",",V$4),'SpcFunc and VentSpcFunc combos'!$Q$8:$Q$335,0),0)&gt;0,1,0)</f>
        <v>0</v>
      </c>
      <c r="W31" s="127">
        <f ca="1">IF(IFERROR(MATCH(_xlfn.CONCAT($B31,",",W$4),'SpcFunc and VentSpcFunc combos'!$Q$8:$Q$335,0),0)&gt;0,1,0)</f>
        <v>0</v>
      </c>
      <c r="X31" s="127">
        <f ca="1">IF(IFERROR(MATCH(_xlfn.CONCAT($B31,",",X$4),'SpcFunc and VentSpcFunc combos'!$Q$8:$Q$335,0),0)&gt;0,1,0)</f>
        <v>0</v>
      </c>
      <c r="Y31" s="127">
        <f ca="1">IF(IFERROR(MATCH(_xlfn.CONCAT($B31,",",Y$4),'SpcFunc and VentSpcFunc combos'!$Q$8:$Q$335,0),0)&gt;0,1,0)</f>
        <v>0</v>
      </c>
      <c r="Z31" s="127">
        <f ca="1">IF(IFERROR(MATCH(_xlfn.CONCAT($B31,",",Z$4),'SpcFunc and VentSpcFunc combos'!$Q$8:$Q$335,0),0)&gt;0,1,0)</f>
        <v>0</v>
      </c>
      <c r="AA31" s="127">
        <f ca="1">IF(IFERROR(MATCH(_xlfn.CONCAT($B31,",",AA$4),'SpcFunc and VentSpcFunc combos'!$Q$8:$Q$335,0),0)&gt;0,1,0)</f>
        <v>0</v>
      </c>
      <c r="AB31" s="127">
        <f ca="1">IF(IFERROR(MATCH(_xlfn.CONCAT($B31,",",AB$4),'SpcFunc and VentSpcFunc combos'!$Q$8:$Q$335,0),0)&gt;0,1,0)</f>
        <v>0</v>
      </c>
      <c r="AC31" s="127">
        <f ca="1">IF(IFERROR(MATCH(_xlfn.CONCAT($B31,",",AC$4),'SpcFunc and VentSpcFunc combos'!$Q$8:$Q$335,0),0)&gt;0,1,0)</f>
        <v>0</v>
      </c>
      <c r="AD31" s="127">
        <f ca="1">IF(IFERROR(MATCH(_xlfn.CONCAT($B31,",",AD$4),'SpcFunc and VentSpcFunc combos'!$Q$8:$Q$335,0),0)&gt;0,1,0)</f>
        <v>0</v>
      </c>
      <c r="AE31" s="127">
        <f ca="1">IF(IFERROR(MATCH(_xlfn.CONCAT($B31,",",AE$4),'SpcFunc and VentSpcFunc combos'!$Q$8:$Q$335,0),0)&gt;0,1,0)</f>
        <v>0</v>
      </c>
      <c r="AF31" s="127">
        <f ca="1">IF(IFERROR(MATCH(_xlfn.CONCAT($B31,",",AF$4),'SpcFunc and VentSpcFunc combos'!$Q$8:$Q$335,0),0)&gt;0,1,0)</f>
        <v>0</v>
      </c>
      <c r="AG31" s="127">
        <f ca="1">IF(IFERROR(MATCH(_xlfn.CONCAT($B31,",",AG$4),'SpcFunc and VentSpcFunc combos'!$Q$8:$Q$335,0),0)&gt;0,1,0)</f>
        <v>0</v>
      </c>
      <c r="AH31" s="127">
        <f ca="1">IF(IFERROR(MATCH(_xlfn.CONCAT($B31,",",AH$4),'SpcFunc and VentSpcFunc combos'!$Q$8:$Q$335,0),0)&gt;0,1,0)</f>
        <v>0</v>
      </c>
      <c r="AI31" s="127">
        <f ca="1">IF(IFERROR(MATCH(_xlfn.CONCAT($B31,",",AI$4),'SpcFunc and VentSpcFunc combos'!$Q$8:$Q$335,0),0)&gt;0,1,0)</f>
        <v>0</v>
      </c>
      <c r="AJ31" s="127">
        <f ca="1">IF(IFERROR(MATCH(_xlfn.CONCAT($B31,",",AJ$4),'SpcFunc and VentSpcFunc combos'!$Q$8:$Q$335,0),0)&gt;0,1,0)</f>
        <v>0</v>
      </c>
      <c r="AK31" s="127">
        <f ca="1">IF(IFERROR(MATCH(_xlfn.CONCAT($B31,",",AK$4),'SpcFunc and VentSpcFunc combos'!$Q$8:$Q$335,0),0)&gt;0,1,0)</f>
        <v>0</v>
      </c>
      <c r="AL31" s="127">
        <f ca="1">IF(IFERROR(MATCH(_xlfn.CONCAT($B31,",",AL$4),'SpcFunc and VentSpcFunc combos'!$Q$8:$Q$335,0),0)&gt;0,1,0)</f>
        <v>0</v>
      </c>
      <c r="AM31" s="127">
        <f ca="1">IF(IFERROR(MATCH(_xlfn.CONCAT($B31,",",AM$4),'SpcFunc and VentSpcFunc combos'!$Q$8:$Q$335,0),0)&gt;0,1,0)</f>
        <v>0</v>
      </c>
      <c r="AN31" s="127">
        <f ca="1">IF(IFERROR(MATCH(_xlfn.CONCAT($B31,",",AN$4),'SpcFunc and VentSpcFunc combos'!$Q$8:$Q$335,0),0)&gt;0,1,0)</f>
        <v>0</v>
      </c>
      <c r="AO31" s="127">
        <f ca="1">IF(IFERROR(MATCH(_xlfn.CONCAT($B31,",",AO$4),'SpcFunc and VentSpcFunc combos'!$Q$8:$Q$335,0),0)&gt;0,1,0)</f>
        <v>0</v>
      </c>
      <c r="AP31" s="127">
        <f ca="1">IF(IFERROR(MATCH(_xlfn.CONCAT($B31,",",AP$4),'SpcFunc and VentSpcFunc combos'!$Q$8:$Q$335,0),0)&gt;0,1,0)</f>
        <v>0</v>
      </c>
      <c r="AQ31" s="127">
        <f ca="1">IF(IFERROR(MATCH(_xlfn.CONCAT($B31,",",AQ$4),'SpcFunc and VentSpcFunc combos'!$Q$8:$Q$335,0),0)&gt;0,1,0)</f>
        <v>0</v>
      </c>
      <c r="AR31" s="127">
        <f ca="1">IF(IFERROR(MATCH(_xlfn.CONCAT($B31,",",AR$4),'SpcFunc and VentSpcFunc combos'!$Q$8:$Q$335,0),0)&gt;0,1,0)</f>
        <v>0</v>
      </c>
      <c r="AS31" s="127">
        <f ca="1">IF(IFERROR(MATCH(_xlfn.CONCAT($B31,",",AS$4),'SpcFunc and VentSpcFunc combos'!$Q$8:$Q$335,0),0)&gt;0,1,0)</f>
        <v>0</v>
      </c>
      <c r="AT31" s="127">
        <f ca="1">IF(IFERROR(MATCH(_xlfn.CONCAT($B31,",",AT$4),'SpcFunc and VentSpcFunc combos'!$Q$8:$Q$335,0),0)&gt;0,1,0)</f>
        <v>0</v>
      </c>
      <c r="AU31" s="127">
        <f ca="1">IF(IFERROR(MATCH(_xlfn.CONCAT($B31,",",AU$4),'SpcFunc and VentSpcFunc combos'!$Q$8:$Q$335,0),0)&gt;0,1,0)</f>
        <v>0</v>
      </c>
      <c r="AV31" s="127">
        <f ca="1">IF(IFERROR(MATCH(_xlfn.CONCAT($B31,",",AV$4),'SpcFunc and VentSpcFunc combos'!$Q$8:$Q$335,0),0)&gt;0,1,0)</f>
        <v>0</v>
      </c>
      <c r="AW31" s="127">
        <f ca="1">IF(IFERROR(MATCH(_xlfn.CONCAT($B31,",",AW$4),'SpcFunc and VentSpcFunc combos'!$Q$8:$Q$335,0),0)&gt;0,1,0)</f>
        <v>0</v>
      </c>
      <c r="AX31" s="127">
        <f ca="1">IF(IFERROR(MATCH(_xlfn.CONCAT($B31,",",AX$4),'SpcFunc and VentSpcFunc combos'!$Q$8:$Q$335,0),0)&gt;0,1,0)</f>
        <v>0</v>
      </c>
      <c r="AY31" s="127">
        <f ca="1">IF(IFERROR(MATCH(_xlfn.CONCAT($B31,",",AY$4),'SpcFunc and VentSpcFunc combos'!$Q$8:$Q$335,0),0)&gt;0,1,0)</f>
        <v>0</v>
      </c>
      <c r="AZ31" s="127">
        <f ca="1">IF(IFERROR(MATCH(_xlfn.CONCAT($B31,",",AZ$4),'SpcFunc and VentSpcFunc combos'!$Q$8:$Q$335,0),0)&gt;0,1,0)</f>
        <v>0</v>
      </c>
      <c r="BA31" s="127">
        <f ca="1">IF(IFERROR(MATCH(_xlfn.CONCAT($B31,",",BA$4),'SpcFunc and VentSpcFunc combos'!$Q$8:$Q$335,0),0)&gt;0,1,0)</f>
        <v>0</v>
      </c>
      <c r="BB31" s="127">
        <f ca="1">IF(IFERROR(MATCH(_xlfn.CONCAT($B31,",",BB$4),'SpcFunc and VentSpcFunc combos'!$Q$8:$Q$335,0),0)&gt;0,1,0)</f>
        <v>0</v>
      </c>
      <c r="BC31" s="127">
        <f ca="1">IF(IFERROR(MATCH(_xlfn.CONCAT($B31,",",BC$4),'SpcFunc and VentSpcFunc combos'!$Q$8:$Q$335,0),0)&gt;0,1,0)</f>
        <v>0</v>
      </c>
      <c r="BD31" s="127">
        <f ca="1">IF(IFERROR(MATCH(_xlfn.CONCAT($B31,",",BD$4),'SpcFunc and VentSpcFunc combos'!$Q$8:$Q$335,0),0)&gt;0,1,0)</f>
        <v>0</v>
      </c>
      <c r="BE31" s="127">
        <f ca="1">IF(IFERROR(MATCH(_xlfn.CONCAT($B31,",",BE$4),'SpcFunc and VentSpcFunc combos'!$Q$8:$Q$335,0),0)&gt;0,1,0)</f>
        <v>0</v>
      </c>
      <c r="BF31" s="127">
        <f ca="1">IF(IFERROR(MATCH(_xlfn.CONCAT($B31,",",BF$4),'SpcFunc and VentSpcFunc combos'!$Q$8:$Q$335,0),0)&gt;0,1,0)</f>
        <v>0</v>
      </c>
      <c r="BG31" s="127">
        <f ca="1">IF(IFERROR(MATCH(_xlfn.CONCAT($B31,",",BG$4),'SpcFunc and VentSpcFunc combos'!$Q$8:$Q$335,0),0)&gt;0,1,0)</f>
        <v>0</v>
      </c>
      <c r="BH31" s="127">
        <f ca="1">IF(IFERROR(MATCH(_xlfn.CONCAT($B31,",",BH$4),'SpcFunc and VentSpcFunc combos'!$Q$8:$Q$335,0),0)&gt;0,1,0)</f>
        <v>0</v>
      </c>
      <c r="BI31" s="127">
        <f ca="1">IF(IFERROR(MATCH(_xlfn.CONCAT($B31,",",BI$4),'SpcFunc and VentSpcFunc combos'!$Q$8:$Q$335,0),0)&gt;0,1,0)</f>
        <v>0</v>
      </c>
      <c r="BJ31" s="127">
        <f ca="1">IF(IFERROR(MATCH(_xlfn.CONCAT($B31,",",BJ$4),'SpcFunc and VentSpcFunc combos'!$Q$8:$Q$335,0),0)&gt;0,1,0)</f>
        <v>0</v>
      </c>
      <c r="BK31" s="127">
        <f ca="1">IF(IFERROR(MATCH(_xlfn.CONCAT($B31,",",BK$4),'SpcFunc and VentSpcFunc combos'!$Q$8:$Q$335,0),0)&gt;0,1,0)</f>
        <v>0</v>
      </c>
      <c r="BL31" s="127">
        <f ca="1">IF(IFERROR(MATCH(_xlfn.CONCAT($B31,",",BL$4),'SpcFunc and VentSpcFunc combos'!$Q$8:$Q$335,0),0)&gt;0,1,0)</f>
        <v>0</v>
      </c>
      <c r="BM31" s="127">
        <f ca="1">IF(IFERROR(MATCH(_xlfn.CONCAT($B31,",",BM$4),'SpcFunc and VentSpcFunc combos'!$Q$8:$Q$335,0),0)&gt;0,1,0)</f>
        <v>0</v>
      </c>
      <c r="BN31" s="127">
        <f ca="1">IF(IFERROR(MATCH(_xlfn.CONCAT($B31,",",BN$4),'SpcFunc and VentSpcFunc combos'!$Q$8:$Q$335,0),0)&gt;0,1,0)</f>
        <v>0</v>
      </c>
      <c r="BO31" s="127">
        <f ca="1">IF(IFERROR(MATCH(_xlfn.CONCAT($B31,",",BO$4),'SpcFunc and VentSpcFunc combos'!$Q$8:$Q$335,0),0)&gt;0,1,0)</f>
        <v>0</v>
      </c>
      <c r="BP31" s="127">
        <f ca="1">IF(IFERROR(MATCH(_xlfn.CONCAT($B31,",",BP$4),'SpcFunc and VentSpcFunc combos'!$Q$8:$Q$335,0),0)&gt;0,1,0)</f>
        <v>0</v>
      </c>
      <c r="BQ31" s="127">
        <f ca="1">IF(IFERROR(MATCH(_xlfn.CONCAT($B31,",",BQ$4),'SpcFunc and VentSpcFunc combos'!$Q$8:$Q$335,0),0)&gt;0,1,0)</f>
        <v>0</v>
      </c>
      <c r="BR31" s="127">
        <f ca="1">IF(IFERROR(MATCH(_xlfn.CONCAT($B31,",",BR$4),'SpcFunc and VentSpcFunc combos'!$Q$8:$Q$335,0),0)&gt;0,1,0)</f>
        <v>0</v>
      </c>
      <c r="BS31" s="127">
        <f ca="1">IF(IFERROR(MATCH(_xlfn.CONCAT($B31,",",BS$4),'SpcFunc and VentSpcFunc combos'!$Q$8:$Q$335,0),0)&gt;0,1,0)</f>
        <v>0</v>
      </c>
      <c r="BT31" s="127">
        <f ca="1">IF(IFERROR(MATCH(_xlfn.CONCAT($B31,",",BT$4),'SpcFunc and VentSpcFunc combos'!$Q$8:$Q$335,0),0)&gt;0,1,0)</f>
        <v>0</v>
      </c>
      <c r="BU31" s="127">
        <f ca="1">IF(IFERROR(MATCH(_xlfn.CONCAT($B31,",",BU$4),'SpcFunc and VentSpcFunc combos'!$Q$8:$Q$335,0),0)&gt;0,1,0)</f>
        <v>0</v>
      </c>
      <c r="BV31" s="127">
        <f ca="1">IF(IFERROR(MATCH(_xlfn.CONCAT($B31,",",BV$4),'SpcFunc and VentSpcFunc combos'!$Q$8:$Q$335,0),0)&gt;0,1,0)</f>
        <v>0</v>
      </c>
      <c r="BW31" s="127">
        <f ca="1">IF(IFERROR(MATCH(_xlfn.CONCAT($B31,",",BW$4),'SpcFunc and VentSpcFunc combos'!$Q$8:$Q$335,0),0)&gt;0,1,0)</f>
        <v>0</v>
      </c>
      <c r="BX31" s="127">
        <f ca="1">IF(IFERROR(MATCH(_xlfn.CONCAT($B31,",",BX$4),'SpcFunc and VentSpcFunc combos'!$Q$8:$Q$335,0),0)&gt;0,1,0)</f>
        <v>0</v>
      </c>
      <c r="BY31" s="127">
        <f ca="1">IF(IFERROR(MATCH(_xlfn.CONCAT($B31,",",BY$4),'SpcFunc and VentSpcFunc combos'!$Q$8:$Q$335,0),0)&gt;0,1,0)</f>
        <v>0</v>
      </c>
      <c r="BZ31" s="127">
        <f ca="1">IF(IFERROR(MATCH(_xlfn.CONCAT($B31,",",BZ$4),'SpcFunc and VentSpcFunc combos'!$Q$8:$Q$335,0),0)&gt;0,1,0)</f>
        <v>0</v>
      </c>
      <c r="CA31" s="127">
        <f ca="1">IF(IFERROR(MATCH(_xlfn.CONCAT($B31,",",CA$4),'SpcFunc and VentSpcFunc combos'!$Q$8:$Q$335,0),0)&gt;0,1,0)</f>
        <v>0</v>
      </c>
      <c r="CB31" s="127">
        <f ca="1">IF(IFERROR(MATCH(_xlfn.CONCAT($B31,",",CB$4),'SpcFunc and VentSpcFunc combos'!$Q$8:$Q$335,0),0)&gt;0,1,0)</f>
        <v>0</v>
      </c>
      <c r="CC31" s="127">
        <f ca="1">IF(IFERROR(MATCH(_xlfn.CONCAT($B31,",",CC$4),'SpcFunc and VentSpcFunc combos'!$Q$8:$Q$335,0),0)&gt;0,1,0)</f>
        <v>0</v>
      </c>
      <c r="CD31" s="127">
        <f ca="1">IF(IFERROR(MATCH(_xlfn.CONCAT($B31,",",CD$4),'SpcFunc and VentSpcFunc combos'!$Q$8:$Q$335,0),0)&gt;0,1,0)</f>
        <v>0</v>
      </c>
      <c r="CE31" s="127">
        <f ca="1">IF(IFERROR(MATCH(_xlfn.CONCAT($B31,",",CE$4),'SpcFunc and VentSpcFunc combos'!$Q$8:$Q$335,0),0)&gt;0,1,0)</f>
        <v>0</v>
      </c>
      <c r="CF31" s="127">
        <f ca="1">IF(IFERROR(MATCH(_xlfn.CONCAT($B31,",",CF$4),'SpcFunc and VentSpcFunc combos'!$Q$8:$Q$335,0),0)&gt;0,1,0)</f>
        <v>0</v>
      </c>
      <c r="CG31" s="127">
        <f ca="1">IF(IFERROR(MATCH(_xlfn.CONCAT($B31,",",CG$4),'SpcFunc and VentSpcFunc combos'!$Q$8:$Q$335,0),0)&gt;0,1,0)</f>
        <v>0</v>
      </c>
      <c r="CH31" s="127">
        <f ca="1">IF(IFERROR(MATCH(_xlfn.CONCAT($B31,",",CH$4),'SpcFunc and VentSpcFunc combos'!$Q$8:$Q$335,0),0)&gt;0,1,0)</f>
        <v>0</v>
      </c>
      <c r="CI31" s="127">
        <f ca="1">IF(IFERROR(MATCH(_xlfn.CONCAT($B31,",",CI$4),'SpcFunc and VentSpcFunc combos'!$Q$8:$Q$335,0),0)&gt;0,1,0)</f>
        <v>0</v>
      </c>
      <c r="CJ31" s="127">
        <f ca="1">IF(IFERROR(MATCH(_xlfn.CONCAT($B31,",",CJ$4),'SpcFunc and VentSpcFunc combos'!$Q$8:$Q$335,0),0)&gt;0,1,0)</f>
        <v>0</v>
      </c>
      <c r="CK31" s="127">
        <f ca="1">IF(IFERROR(MATCH(_xlfn.CONCAT($B31,",",CK$4),'SpcFunc and VentSpcFunc combos'!$Q$8:$Q$335,0),0)&gt;0,1,0)</f>
        <v>0</v>
      </c>
      <c r="CL31" s="127">
        <f ca="1">IF(IFERROR(MATCH(_xlfn.CONCAT($B31,",",CL$4),'SpcFunc and VentSpcFunc combos'!$Q$8:$Q$335,0),0)&gt;0,1,0)</f>
        <v>0</v>
      </c>
      <c r="CM31" s="127">
        <f ca="1">IF(IFERROR(MATCH(_xlfn.CONCAT($B31,",",CM$4),'SpcFunc and VentSpcFunc combos'!$Q$8:$Q$335,0),0)&gt;0,1,0)</f>
        <v>0</v>
      </c>
      <c r="CN31" s="127">
        <f ca="1">IF(IFERROR(MATCH(_xlfn.CONCAT($B31,",",CN$4),'SpcFunc and VentSpcFunc combos'!$Q$8:$Q$335,0),0)&gt;0,1,0)</f>
        <v>0</v>
      </c>
      <c r="CO31" s="127">
        <f ca="1">IF(IFERROR(MATCH(_xlfn.CONCAT($B31,",",CO$4),'SpcFunc and VentSpcFunc combos'!$Q$8:$Q$335,0),0)&gt;0,1,0)</f>
        <v>0</v>
      </c>
      <c r="CP31" s="127">
        <f ca="1">IF(IFERROR(MATCH(_xlfn.CONCAT($B31,",",CP$4),'SpcFunc and VentSpcFunc combos'!$Q$8:$Q$335,0),0)&gt;0,1,0)</f>
        <v>0</v>
      </c>
      <c r="CQ31" s="127">
        <f ca="1">IF(IFERROR(MATCH(_xlfn.CONCAT($B31,",",CQ$4),'SpcFunc and VentSpcFunc combos'!$Q$8:$Q$335,0),0)&gt;0,1,0)</f>
        <v>0</v>
      </c>
      <c r="CR31" s="127">
        <f ca="1">IF(IFERROR(MATCH(_xlfn.CONCAT($B31,",",CR$4),'SpcFunc and VentSpcFunc combos'!$Q$8:$Q$335,0),0)&gt;0,1,0)</f>
        <v>0</v>
      </c>
      <c r="CS31" s="127">
        <f ca="1">IF(IFERROR(MATCH(_xlfn.CONCAT($B31,",",CS$4),'SpcFunc and VentSpcFunc combos'!$Q$8:$Q$335,0),0)&gt;0,1,0)</f>
        <v>0</v>
      </c>
      <c r="CT31" s="127">
        <f ca="1">IF(IFERROR(MATCH(_xlfn.CONCAT($B31,",",CT$4),'SpcFunc and VentSpcFunc combos'!$Q$8:$Q$335,0),0)&gt;0,1,0)</f>
        <v>0</v>
      </c>
      <c r="CU31" s="106" t="s">
        <v>960</v>
      </c>
      <c r="CV31">
        <f t="shared" ca="1" si="5"/>
        <v>0</v>
      </c>
    </row>
    <row r="32" spans="2:100" x14ac:dyDescent="0.2">
      <c r="B32" t="str">
        <f>'For CSV - 2019 SpcFuncData'!B32</f>
        <v>Healthcare Facility and Hospitals (Nurse's Station)</v>
      </c>
      <c r="C32" s="127">
        <f ca="1">IF(IFERROR(MATCH(_xlfn.CONCAT($B32,",",C$4),'SpcFunc and VentSpcFunc combos'!$Q$8:$Q$335,0),0)&gt;0,1,0)</f>
        <v>0</v>
      </c>
      <c r="D32" s="127">
        <f ca="1">IF(IFERROR(MATCH(_xlfn.CONCAT($B32,",",D$4),'SpcFunc and VentSpcFunc combos'!$Q$8:$Q$335,0),0)&gt;0,1,0)</f>
        <v>0</v>
      </c>
      <c r="E32" s="127">
        <f ca="1">IF(IFERROR(MATCH(_xlfn.CONCAT($B32,",",E$4),'SpcFunc and VentSpcFunc combos'!$Q$8:$Q$335,0),0)&gt;0,1,0)</f>
        <v>0</v>
      </c>
      <c r="F32" s="127">
        <f ca="1">IF(IFERROR(MATCH(_xlfn.CONCAT($B32,",",F$4),'SpcFunc and VentSpcFunc combos'!$Q$8:$Q$335,0),0)&gt;0,1,0)</f>
        <v>0</v>
      </c>
      <c r="G32" s="127">
        <f ca="1">IF(IFERROR(MATCH(_xlfn.CONCAT($B32,",",G$4),'SpcFunc and VentSpcFunc combos'!$Q$8:$Q$335,0),0)&gt;0,1,0)</f>
        <v>0</v>
      </c>
      <c r="H32" s="127">
        <f ca="1">IF(IFERROR(MATCH(_xlfn.CONCAT($B32,",",H$4),'SpcFunc and VentSpcFunc combos'!$Q$8:$Q$335,0),0)&gt;0,1,0)</f>
        <v>0</v>
      </c>
      <c r="I32" s="127">
        <f ca="1">IF(IFERROR(MATCH(_xlfn.CONCAT($B32,",",I$4),'SpcFunc and VentSpcFunc combos'!$Q$8:$Q$335,0),0)&gt;0,1,0)</f>
        <v>0</v>
      </c>
      <c r="J32" s="127">
        <f ca="1">IF(IFERROR(MATCH(_xlfn.CONCAT($B32,",",J$4),'SpcFunc and VentSpcFunc combos'!$Q$8:$Q$335,0),0)&gt;0,1,0)</f>
        <v>0</v>
      </c>
      <c r="K32" s="127">
        <f ca="1">IF(IFERROR(MATCH(_xlfn.CONCAT($B32,",",K$4),'SpcFunc and VentSpcFunc combos'!$Q$8:$Q$335,0),0)&gt;0,1,0)</f>
        <v>0</v>
      </c>
      <c r="L32" s="127">
        <f ca="1">IF(IFERROR(MATCH(_xlfn.CONCAT($B32,",",L$4),'SpcFunc and VentSpcFunc combos'!$Q$8:$Q$335,0),0)&gt;0,1,0)</f>
        <v>0</v>
      </c>
      <c r="M32" s="127">
        <f ca="1">IF(IFERROR(MATCH(_xlfn.CONCAT($B32,",",M$4),'SpcFunc and VentSpcFunc combos'!$Q$8:$Q$335,0),0)&gt;0,1,0)</f>
        <v>0</v>
      </c>
      <c r="N32" s="127">
        <f ca="1">IF(IFERROR(MATCH(_xlfn.CONCAT($B32,",",N$4),'SpcFunc and VentSpcFunc combos'!$Q$8:$Q$335,0),0)&gt;0,1,0)</f>
        <v>0</v>
      </c>
      <c r="O32" s="127">
        <f ca="1">IF(IFERROR(MATCH(_xlfn.CONCAT($B32,",",O$4),'SpcFunc and VentSpcFunc combos'!$Q$8:$Q$335,0),0)&gt;0,1,0)</f>
        <v>0</v>
      </c>
      <c r="P32" s="127">
        <f ca="1">IF(IFERROR(MATCH(_xlfn.CONCAT($B32,",",P$4),'SpcFunc and VentSpcFunc combos'!$Q$8:$Q$335,0),0)&gt;0,1,0)</f>
        <v>0</v>
      </c>
      <c r="Q32" s="127">
        <f ca="1">IF(IFERROR(MATCH(_xlfn.CONCAT($B32,",",Q$4),'SpcFunc and VentSpcFunc combos'!$Q$8:$Q$335,0),0)&gt;0,1,0)</f>
        <v>0</v>
      </c>
      <c r="R32" s="127">
        <f ca="1">IF(IFERROR(MATCH(_xlfn.CONCAT($B32,",",R$4),'SpcFunc and VentSpcFunc combos'!$Q$8:$Q$335,0),0)&gt;0,1,0)</f>
        <v>0</v>
      </c>
      <c r="S32" s="127">
        <f ca="1">IF(IFERROR(MATCH(_xlfn.CONCAT($B32,",",S$4),'SpcFunc and VentSpcFunc combos'!$Q$8:$Q$335,0),0)&gt;0,1,0)</f>
        <v>0</v>
      </c>
      <c r="T32" s="127">
        <f ca="1">IF(IFERROR(MATCH(_xlfn.CONCAT($B32,",",T$4),'SpcFunc and VentSpcFunc combos'!$Q$8:$Q$335,0),0)&gt;0,1,0)</f>
        <v>0</v>
      </c>
      <c r="U32" s="127">
        <f ca="1">IF(IFERROR(MATCH(_xlfn.CONCAT($B32,",",U$4),'SpcFunc and VentSpcFunc combos'!$Q$8:$Q$335,0),0)&gt;0,1,0)</f>
        <v>0</v>
      </c>
      <c r="V32" s="127">
        <f ca="1">IF(IFERROR(MATCH(_xlfn.CONCAT($B32,",",V$4),'SpcFunc and VentSpcFunc combos'!$Q$8:$Q$335,0),0)&gt;0,1,0)</f>
        <v>0</v>
      </c>
      <c r="W32" s="127">
        <f ca="1">IF(IFERROR(MATCH(_xlfn.CONCAT($B32,",",W$4),'SpcFunc and VentSpcFunc combos'!$Q$8:$Q$335,0),0)&gt;0,1,0)</f>
        <v>0</v>
      </c>
      <c r="X32" s="127">
        <f ca="1">IF(IFERROR(MATCH(_xlfn.CONCAT($B32,",",X$4),'SpcFunc and VentSpcFunc combos'!$Q$8:$Q$335,0),0)&gt;0,1,0)</f>
        <v>0</v>
      </c>
      <c r="Y32" s="127">
        <f ca="1">IF(IFERROR(MATCH(_xlfn.CONCAT($B32,",",Y$4),'SpcFunc and VentSpcFunc combos'!$Q$8:$Q$335,0),0)&gt;0,1,0)</f>
        <v>0</v>
      </c>
      <c r="Z32" s="127">
        <f ca="1">IF(IFERROR(MATCH(_xlfn.CONCAT($B32,",",Z$4),'SpcFunc and VentSpcFunc combos'!$Q$8:$Q$335,0),0)&gt;0,1,0)</f>
        <v>0</v>
      </c>
      <c r="AA32" s="127">
        <f ca="1">IF(IFERROR(MATCH(_xlfn.CONCAT($B32,",",AA$4),'SpcFunc and VentSpcFunc combos'!$Q$8:$Q$335,0),0)&gt;0,1,0)</f>
        <v>0</v>
      </c>
      <c r="AB32" s="127">
        <f ca="1">IF(IFERROR(MATCH(_xlfn.CONCAT($B32,",",AB$4),'SpcFunc and VentSpcFunc combos'!$Q$8:$Q$335,0),0)&gt;0,1,0)</f>
        <v>0</v>
      </c>
      <c r="AC32" s="127">
        <f ca="1">IF(IFERROR(MATCH(_xlfn.CONCAT($B32,",",AC$4),'SpcFunc and VentSpcFunc combos'!$Q$8:$Q$335,0),0)&gt;0,1,0)</f>
        <v>0</v>
      </c>
      <c r="AD32" s="127">
        <f ca="1">IF(IFERROR(MATCH(_xlfn.CONCAT($B32,",",AD$4),'SpcFunc and VentSpcFunc combos'!$Q$8:$Q$335,0),0)&gt;0,1,0)</f>
        <v>0</v>
      </c>
      <c r="AE32" s="127">
        <f ca="1">IF(IFERROR(MATCH(_xlfn.CONCAT($B32,",",AE$4),'SpcFunc and VentSpcFunc combos'!$Q$8:$Q$335,0),0)&gt;0,1,0)</f>
        <v>0</v>
      </c>
      <c r="AF32" s="127">
        <f ca="1">IF(IFERROR(MATCH(_xlfn.CONCAT($B32,",",AF$4),'SpcFunc and VentSpcFunc combos'!$Q$8:$Q$335,0),0)&gt;0,1,0)</f>
        <v>0</v>
      </c>
      <c r="AG32" s="127">
        <f ca="1">IF(IFERROR(MATCH(_xlfn.CONCAT($B32,",",AG$4),'SpcFunc and VentSpcFunc combos'!$Q$8:$Q$335,0),0)&gt;0,1,0)</f>
        <v>0</v>
      </c>
      <c r="AH32" s="127">
        <f ca="1">IF(IFERROR(MATCH(_xlfn.CONCAT($B32,",",AH$4),'SpcFunc and VentSpcFunc combos'!$Q$8:$Q$335,0),0)&gt;0,1,0)</f>
        <v>0</v>
      </c>
      <c r="AI32" s="127">
        <f ca="1">IF(IFERROR(MATCH(_xlfn.CONCAT($B32,",",AI$4),'SpcFunc and VentSpcFunc combos'!$Q$8:$Q$335,0),0)&gt;0,1,0)</f>
        <v>0</v>
      </c>
      <c r="AJ32" s="127">
        <f ca="1">IF(IFERROR(MATCH(_xlfn.CONCAT($B32,",",AJ$4),'SpcFunc and VentSpcFunc combos'!$Q$8:$Q$335,0),0)&gt;0,1,0)</f>
        <v>0</v>
      </c>
      <c r="AK32" s="127">
        <f ca="1">IF(IFERROR(MATCH(_xlfn.CONCAT($B32,",",AK$4),'SpcFunc and VentSpcFunc combos'!$Q$8:$Q$335,0),0)&gt;0,1,0)</f>
        <v>0</v>
      </c>
      <c r="AL32" s="127">
        <f ca="1">IF(IFERROR(MATCH(_xlfn.CONCAT($B32,",",AL$4),'SpcFunc and VentSpcFunc combos'!$Q$8:$Q$335,0),0)&gt;0,1,0)</f>
        <v>0</v>
      </c>
      <c r="AM32" s="127">
        <f ca="1">IF(IFERROR(MATCH(_xlfn.CONCAT($B32,",",AM$4),'SpcFunc and VentSpcFunc combos'!$Q$8:$Q$335,0),0)&gt;0,1,0)</f>
        <v>0</v>
      </c>
      <c r="AN32" s="127">
        <f ca="1">IF(IFERROR(MATCH(_xlfn.CONCAT($B32,",",AN$4),'SpcFunc and VentSpcFunc combos'!$Q$8:$Q$335,0),0)&gt;0,1,0)</f>
        <v>0</v>
      </c>
      <c r="AO32" s="127">
        <f ca="1">IF(IFERROR(MATCH(_xlfn.CONCAT($B32,",",AO$4),'SpcFunc and VentSpcFunc combos'!$Q$8:$Q$335,0),0)&gt;0,1,0)</f>
        <v>0</v>
      </c>
      <c r="AP32" s="127">
        <f ca="1">IF(IFERROR(MATCH(_xlfn.CONCAT($B32,",",AP$4),'SpcFunc and VentSpcFunc combos'!$Q$8:$Q$335,0),0)&gt;0,1,0)</f>
        <v>0</v>
      </c>
      <c r="AQ32" s="127">
        <f ca="1">IF(IFERROR(MATCH(_xlfn.CONCAT($B32,",",AQ$4),'SpcFunc and VentSpcFunc combos'!$Q$8:$Q$335,0),0)&gt;0,1,0)</f>
        <v>0</v>
      </c>
      <c r="AR32" s="127">
        <f ca="1">IF(IFERROR(MATCH(_xlfn.CONCAT($B32,",",AR$4),'SpcFunc and VentSpcFunc combos'!$Q$8:$Q$335,0),0)&gt;0,1,0)</f>
        <v>0</v>
      </c>
      <c r="AS32" s="127">
        <f ca="1">IF(IFERROR(MATCH(_xlfn.CONCAT($B32,",",AS$4),'SpcFunc and VentSpcFunc combos'!$Q$8:$Q$335,0),0)&gt;0,1,0)</f>
        <v>0</v>
      </c>
      <c r="AT32" s="127">
        <f ca="1">IF(IFERROR(MATCH(_xlfn.CONCAT($B32,",",AT$4),'SpcFunc and VentSpcFunc combos'!$Q$8:$Q$335,0),0)&gt;0,1,0)</f>
        <v>0</v>
      </c>
      <c r="AU32" s="127">
        <f ca="1">IF(IFERROR(MATCH(_xlfn.CONCAT($B32,",",AU$4),'SpcFunc and VentSpcFunc combos'!$Q$8:$Q$335,0),0)&gt;0,1,0)</f>
        <v>0</v>
      </c>
      <c r="AV32" s="127">
        <f ca="1">IF(IFERROR(MATCH(_xlfn.CONCAT($B32,",",AV$4),'SpcFunc and VentSpcFunc combos'!$Q$8:$Q$335,0),0)&gt;0,1,0)</f>
        <v>0</v>
      </c>
      <c r="AW32" s="127">
        <f ca="1">IF(IFERROR(MATCH(_xlfn.CONCAT($B32,",",AW$4),'SpcFunc and VentSpcFunc combos'!$Q$8:$Q$335,0),0)&gt;0,1,0)</f>
        <v>0</v>
      </c>
      <c r="AX32" s="127">
        <f ca="1">IF(IFERROR(MATCH(_xlfn.CONCAT($B32,",",AX$4),'SpcFunc and VentSpcFunc combos'!$Q$8:$Q$335,0),0)&gt;0,1,0)</f>
        <v>0</v>
      </c>
      <c r="AY32" s="127">
        <f ca="1">IF(IFERROR(MATCH(_xlfn.CONCAT($B32,",",AY$4),'SpcFunc and VentSpcFunc combos'!$Q$8:$Q$335,0),0)&gt;0,1,0)</f>
        <v>0</v>
      </c>
      <c r="AZ32" s="127">
        <f ca="1">IF(IFERROR(MATCH(_xlfn.CONCAT($B32,",",AZ$4),'SpcFunc and VentSpcFunc combos'!$Q$8:$Q$335,0),0)&gt;0,1,0)</f>
        <v>0</v>
      </c>
      <c r="BA32" s="127">
        <f ca="1">IF(IFERROR(MATCH(_xlfn.CONCAT($B32,",",BA$4),'SpcFunc and VentSpcFunc combos'!$Q$8:$Q$335,0),0)&gt;0,1,0)</f>
        <v>0</v>
      </c>
      <c r="BB32" s="127">
        <f ca="1">IF(IFERROR(MATCH(_xlfn.CONCAT($B32,",",BB$4),'SpcFunc and VentSpcFunc combos'!$Q$8:$Q$335,0),0)&gt;0,1,0)</f>
        <v>0</v>
      </c>
      <c r="BC32" s="127">
        <f ca="1">IF(IFERROR(MATCH(_xlfn.CONCAT($B32,",",BC$4),'SpcFunc and VentSpcFunc combos'!$Q$8:$Q$335,0),0)&gt;0,1,0)</f>
        <v>0</v>
      </c>
      <c r="BD32" s="127">
        <f ca="1">IF(IFERROR(MATCH(_xlfn.CONCAT($B32,",",BD$4),'SpcFunc and VentSpcFunc combos'!$Q$8:$Q$335,0),0)&gt;0,1,0)</f>
        <v>0</v>
      </c>
      <c r="BE32" s="127">
        <f ca="1">IF(IFERROR(MATCH(_xlfn.CONCAT($B32,",",BE$4),'SpcFunc and VentSpcFunc combos'!$Q$8:$Q$335,0),0)&gt;0,1,0)</f>
        <v>0</v>
      </c>
      <c r="BF32" s="127">
        <f ca="1">IF(IFERROR(MATCH(_xlfn.CONCAT($B32,",",BF$4),'SpcFunc and VentSpcFunc combos'!$Q$8:$Q$335,0),0)&gt;0,1,0)</f>
        <v>0</v>
      </c>
      <c r="BG32" s="127">
        <f ca="1">IF(IFERROR(MATCH(_xlfn.CONCAT($B32,",",BG$4),'SpcFunc and VentSpcFunc combos'!$Q$8:$Q$335,0),0)&gt;0,1,0)</f>
        <v>0</v>
      </c>
      <c r="BH32" s="127">
        <f ca="1">IF(IFERROR(MATCH(_xlfn.CONCAT($B32,",",BH$4),'SpcFunc and VentSpcFunc combos'!$Q$8:$Q$335,0),0)&gt;0,1,0)</f>
        <v>0</v>
      </c>
      <c r="BI32" s="127">
        <f ca="1">IF(IFERROR(MATCH(_xlfn.CONCAT($B32,",",BI$4),'SpcFunc and VentSpcFunc combos'!$Q$8:$Q$335,0),0)&gt;0,1,0)</f>
        <v>0</v>
      </c>
      <c r="BJ32" s="127">
        <f ca="1">IF(IFERROR(MATCH(_xlfn.CONCAT($B32,",",BJ$4),'SpcFunc and VentSpcFunc combos'!$Q$8:$Q$335,0),0)&gt;0,1,0)</f>
        <v>0</v>
      </c>
      <c r="BK32" s="127">
        <f ca="1">IF(IFERROR(MATCH(_xlfn.CONCAT($B32,",",BK$4),'SpcFunc and VentSpcFunc combos'!$Q$8:$Q$335,0),0)&gt;0,1,0)</f>
        <v>0</v>
      </c>
      <c r="BL32" s="127">
        <f ca="1">IF(IFERROR(MATCH(_xlfn.CONCAT($B32,",",BL$4),'SpcFunc and VentSpcFunc combos'!$Q$8:$Q$335,0),0)&gt;0,1,0)</f>
        <v>0</v>
      </c>
      <c r="BM32" s="127">
        <f ca="1">IF(IFERROR(MATCH(_xlfn.CONCAT($B32,",",BM$4),'SpcFunc and VentSpcFunc combos'!$Q$8:$Q$335,0),0)&gt;0,1,0)</f>
        <v>0</v>
      </c>
      <c r="BN32" s="127">
        <f ca="1">IF(IFERROR(MATCH(_xlfn.CONCAT($B32,",",BN$4),'SpcFunc and VentSpcFunc combos'!$Q$8:$Q$335,0),0)&gt;0,1,0)</f>
        <v>0</v>
      </c>
      <c r="BO32" s="127">
        <f ca="1">IF(IFERROR(MATCH(_xlfn.CONCAT($B32,",",BO$4),'SpcFunc and VentSpcFunc combos'!$Q$8:$Q$335,0),0)&gt;0,1,0)</f>
        <v>0</v>
      </c>
      <c r="BP32" s="127">
        <f ca="1">IF(IFERROR(MATCH(_xlfn.CONCAT($B32,",",BP$4),'SpcFunc and VentSpcFunc combos'!$Q$8:$Q$335,0),0)&gt;0,1,0)</f>
        <v>0</v>
      </c>
      <c r="BQ32" s="127">
        <f ca="1">IF(IFERROR(MATCH(_xlfn.CONCAT($B32,",",BQ$4),'SpcFunc and VentSpcFunc combos'!$Q$8:$Q$335,0),0)&gt;0,1,0)</f>
        <v>0</v>
      </c>
      <c r="BR32" s="127">
        <f ca="1">IF(IFERROR(MATCH(_xlfn.CONCAT($B32,",",BR$4),'SpcFunc and VentSpcFunc combos'!$Q$8:$Q$335,0),0)&gt;0,1,0)</f>
        <v>0</v>
      </c>
      <c r="BS32" s="127">
        <f ca="1">IF(IFERROR(MATCH(_xlfn.CONCAT($B32,",",BS$4),'SpcFunc and VentSpcFunc combos'!$Q$8:$Q$335,0),0)&gt;0,1,0)</f>
        <v>0</v>
      </c>
      <c r="BT32" s="127">
        <f ca="1">IF(IFERROR(MATCH(_xlfn.CONCAT($B32,",",BT$4),'SpcFunc and VentSpcFunc combos'!$Q$8:$Q$335,0),0)&gt;0,1,0)</f>
        <v>0</v>
      </c>
      <c r="BU32" s="127">
        <f ca="1">IF(IFERROR(MATCH(_xlfn.CONCAT($B32,",",BU$4),'SpcFunc and VentSpcFunc combos'!$Q$8:$Q$335,0),0)&gt;0,1,0)</f>
        <v>0</v>
      </c>
      <c r="BV32" s="127">
        <f ca="1">IF(IFERROR(MATCH(_xlfn.CONCAT($B32,",",BV$4),'SpcFunc and VentSpcFunc combos'!$Q$8:$Q$335,0),0)&gt;0,1,0)</f>
        <v>0</v>
      </c>
      <c r="BW32" s="127">
        <f ca="1">IF(IFERROR(MATCH(_xlfn.CONCAT($B32,",",BW$4),'SpcFunc and VentSpcFunc combos'!$Q$8:$Q$335,0),0)&gt;0,1,0)</f>
        <v>0</v>
      </c>
      <c r="BX32" s="127">
        <f ca="1">IF(IFERROR(MATCH(_xlfn.CONCAT($B32,",",BX$4),'SpcFunc and VentSpcFunc combos'!$Q$8:$Q$335,0),0)&gt;0,1,0)</f>
        <v>0</v>
      </c>
      <c r="BY32" s="127">
        <f ca="1">IF(IFERROR(MATCH(_xlfn.CONCAT($B32,",",BY$4),'SpcFunc and VentSpcFunc combos'!$Q$8:$Q$335,0),0)&gt;0,1,0)</f>
        <v>0</v>
      </c>
      <c r="BZ32" s="127">
        <f ca="1">IF(IFERROR(MATCH(_xlfn.CONCAT($B32,",",BZ$4),'SpcFunc and VentSpcFunc combos'!$Q$8:$Q$335,0),0)&gt;0,1,0)</f>
        <v>0</v>
      </c>
      <c r="CA32" s="127">
        <f ca="1">IF(IFERROR(MATCH(_xlfn.CONCAT($B32,",",CA$4),'SpcFunc and VentSpcFunc combos'!$Q$8:$Q$335,0),0)&gt;0,1,0)</f>
        <v>0</v>
      </c>
      <c r="CB32" s="127">
        <f ca="1">IF(IFERROR(MATCH(_xlfn.CONCAT($B32,",",CB$4),'SpcFunc and VentSpcFunc combos'!$Q$8:$Q$335,0),0)&gt;0,1,0)</f>
        <v>0</v>
      </c>
      <c r="CC32" s="127">
        <f ca="1">IF(IFERROR(MATCH(_xlfn.CONCAT($B32,",",CC$4),'SpcFunc and VentSpcFunc combos'!$Q$8:$Q$335,0),0)&gt;0,1,0)</f>
        <v>0</v>
      </c>
      <c r="CD32" s="127">
        <f ca="1">IF(IFERROR(MATCH(_xlfn.CONCAT($B32,",",CD$4),'SpcFunc and VentSpcFunc combos'!$Q$8:$Q$335,0),0)&gt;0,1,0)</f>
        <v>0</v>
      </c>
      <c r="CE32" s="127">
        <f ca="1">IF(IFERROR(MATCH(_xlfn.CONCAT($B32,",",CE$4),'SpcFunc and VentSpcFunc combos'!$Q$8:$Q$335,0),0)&gt;0,1,0)</f>
        <v>0</v>
      </c>
      <c r="CF32" s="127">
        <f ca="1">IF(IFERROR(MATCH(_xlfn.CONCAT($B32,",",CF$4),'SpcFunc and VentSpcFunc combos'!$Q$8:$Q$335,0),0)&gt;0,1,0)</f>
        <v>0</v>
      </c>
      <c r="CG32" s="127">
        <f ca="1">IF(IFERROR(MATCH(_xlfn.CONCAT($B32,",",CG$4),'SpcFunc and VentSpcFunc combos'!$Q$8:$Q$335,0),0)&gt;0,1,0)</f>
        <v>0</v>
      </c>
      <c r="CH32" s="127">
        <f ca="1">IF(IFERROR(MATCH(_xlfn.CONCAT($B32,",",CH$4),'SpcFunc and VentSpcFunc combos'!$Q$8:$Q$335,0),0)&gt;0,1,0)</f>
        <v>0</v>
      </c>
      <c r="CI32" s="127">
        <f ca="1">IF(IFERROR(MATCH(_xlfn.CONCAT($B32,",",CI$4),'SpcFunc and VentSpcFunc combos'!$Q$8:$Q$335,0),0)&gt;0,1,0)</f>
        <v>0</v>
      </c>
      <c r="CJ32" s="127">
        <f ca="1">IF(IFERROR(MATCH(_xlfn.CONCAT($B32,",",CJ$4),'SpcFunc and VentSpcFunc combos'!$Q$8:$Q$335,0),0)&gt;0,1,0)</f>
        <v>0</v>
      </c>
      <c r="CK32" s="127">
        <f ca="1">IF(IFERROR(MATCH(_xlfn.CONCAT($B32,",",CK$4),'SpcFunc and VentSpcFunc combos'!$Q$8:$Q$335,0),0)&gt;0,1,0)</f>
        <v>0</v>
      </c>
      <c r="CL32" s="127">
        <f ca="1">IF(IFERROR(MATCH(_xlfn.CONCAT($B32,",",CL$4),'SpcFunc and VentSpcFunc combos'!$Q$8:$Q$335,0),0)&gt;0,1,0)</f>
        <v>0</v>
      </c>
      <c r="CM32" s="127">
        <f ca="1">IF(IFERROR(MATCH(_xlfn.CONCAT($B32,",",CM$4),'SpcFunc and VentSpcFunc combos'!$Q$8:$Q$335,0),0)&gt;0,1,0)</f>
        <v>0</v>
      </c>
      <c r="CN32" s="127">
        <f ca="1">IF(IFERROR(MATCH(_xlfn.CONCAT($B32,",",CN$4),'SpcFunc and VentSpcFunc combos'!$Q$8:$Q$335,0),0)&gt;0,1,0)</f>
        <v>0</v>
      </c>
      <c r="CO32" s="127">
        <f ca="1">IF(IFERROR(MATCH(_xlfn.CONCAT($B32,",",CO$4),'SpcFunc and VentSpcFunc combos'!$Q$8:$Q$335,0),0)&gt;0,1,0)</f>
        <v>0</v>
      </c>
      <c r="CP32" s="127">
        <f ca="1">IF(IFERROR(MATCH(_xlfn.CONCAT($B32,",",CP$4),'SpcFunc and VentSpcFunc combos'!$Q$8:$Q$335,0),0)&gt;0,1,0)</f>
        <v>0</v>
      </c>
      <c r="CQ32" s="127">
        <f ca="1">IF(IFERROR(MATCH(_xlfn.CONCAT($B32,",",CQ$4),'SpcFunc and VentSpcFunc combos'!$Q$8:$Q$335,0),0)&gt;0,1,0)</f>
        <v>0</v>
      </c>
      <c r="CR32" s="127">
        <f ca="1">IF(IFERROR(MATCH(_xlfn.CONCAT($B32,",",CR$4),'SpcFunc and VentSpcFunc combos'!$Q$8:$Q$335,0),0)&gt;0,1,0)</f>
        <v>0</v>
      </c>
      <c r="CS32" s="127">
        <f ca="1">IF(IFERROR(MATCH(_xlfn.CONCAT($B32,",",CS$4),'SpcFunc and VentSpcFunc combos'!$Q$8:$Q$335,0),0)&gt;0,1,0)</f>
        <v>0</v>
      </c>
      <c r="CT32" s="127">
        <f ca="1">IF(IFERROR(MATCH(_xlfn.CONCAT($B32,",",CT$4),'SpcFunc and VentSpcFunc combos'!$Q$8:$Q$335,0),0)&gt;0,1,0)</f>
        <v>0</v>
      </c>
      <c r="CU32" s="106" t="s">
        <v>960</v>
      </c>
      <c r="CV32">
        <f t="shared" ca="1" si="5"/>
        <v>0</v>
      </c>
    </row>
    <row r="33" spans="2:100" x14ac:dyDescent="0.2">
      <c r="B33" t="str">
        <f>'For CSV - 2019 SpcFuncData'!B33</f>
        <v>Healthcare Facility and Hospitals (Operating Room)</v>
      </c>
      <c r="C33" s="127">
        <f ca="1">IF(IFERROR(MATCH(_xlfn.CONCAT($B33,",",C$4),'SpcFunc and VentSpcFunc combos'!$Q$8:$Q$335,0),0)&gt;0,1,0)</f>
        <v>0</v>
      </c>
      <c r="D33" s="127">
        <f ca="1">IF(IFERROR(MATCH(_xlfn.CONCAT($B33,",",D$4),'SpcFunc and VentSpcFunc combos'!$Q$8:$Q$335,0),0)&gt;0,1,0)</f>
        <v>0</v>
      </c>
      <c r="E33" s="127">
        <f ca="1">IF(IFERROR(MATCH(_xlfn.CONCAT($B33,",",E$4),'SpcFunc and VentSpcFunc combos'!$Q$8:$Q$335,0),0)&gt;0,1,0)</f>
        <v>0</v>
      </c>
      <c r="F33" s="127">
        <f ca="1">IF(IFERROR(MATCH(_xlfn.CONCAT($B33,",",F$4),'SpcFunc and VentSpcFunc combos'!$Q$8:$Q$335,0),0)&gt;0,1,0)</f>
        <v>0</v>
      </c>
      <c r="G33" s="127">
        <f ca="1">IF(IFERROR(MATCH(_xlfn.CONCAT($B33,",",G$4),'SpcFunc and VentSpcFunc combos'!$Q$8:$Q$335,0),0)&gt;0,1,0)</f>
        <v>0</v>
      </c>
      <c r="H33" s="127">
        <f ca="1">IF(IFERROR(MATCH(_xlfn.CONCAT($B33,",",H$4),'SpcFunc and VentSpcFunc combos'!$Q$8:$Q$335,0),0)&gt;0,1,0)</f>
        <v>0</v>
      </c>
      <c r="I33" s="127">
        <f ca="1">IF(IFERROR(MATCH(_xlfn.CONCAT($B33,",",I$4),'SpcFunc and VentSpcFunc combos'!$Q$8:$Q$335,0),0)&gt;0,1,0)</f>
        <v>0</v>
      </c>
      <c r="J33" s="127">
        <f ca="1">IF(IFERROR(MATCH(_xlfn.CONCAT($B33,",",J$4),'SpcFunc and VentSpcFunc combos'!$Q$8:$Q$335,0),0)&gt;0,1,0)</f>
        <v>0</v>
      </c>
      <c r="K33" s="127">
        <f ca="1">IF(IFERROR(MATCH(_xlfn.CONCAT($B33,",",K$4),'SpcFunc and VentSpcFunc combos'!$Q$8:$Q$335,0),0)&gt;0,1,0)</f>
        <v>0</v>
      </c>
      <c r="L33" s="127">
        <f ca="1">IF(IFERROR(MATCH(_xlfn.CONCAT($B33,",",L$4),'SpcFunc and VentSpcFunc combos'!$Q$8:$Q$335,0),0)&gt;0,1,0)</f>
        <v>0</v>
      </c>
      <c r="M33" s="127">
        <f ca="1">IF(IFERROR(MATCH(_xlfn.CONCAT($B33,",",M$4),'SpcFunc and VentSpcFunc combos'!$Q$8:$Q$335,0),0)&gt;0,1,0)</f>
        <v>0</v>
      </c>
      <c r="N33" s="127">
        <f ca="1">IF(IFERROR(MATCH(_xlfn.CONCAT($B33,",",N$4),'SpcFunc and VentSpcFunc combos'!$Q$8:$Q$335,0),0)&gt;0,1,0)</f>
        <v>0</v>
      </c>
      <c r="O33" s="127">
        <f ca="1">IF(IFERROR(MATCH(_xlfn.CONCAT($B33,",",O$4),'SpcFunc and VentSpcFunc combos'!$Q$8:$Q$335,0),0)&gt;0,1,0)</f>
        <v>0</v>
      </c>
      <c r="P33" s="127">
        <f ca="1">IF(IFERROR(MATCH(_xlfn.CONCAT($B33,",",P$4),'SpcFunc and VentSpcFunc combos'!$Q$8:$Q$335,0),0)&gt;0,1,0)</f>
        <v>0</v>
      </c>
      <c r="Q33" s="127">
        <f ca="1">IF(IFERROR(MATCH(_xlfn.CONCAT($B33,",",Q$4),'SpcFunc and VentSpcFunc combos'!$Q$8:$Q$335,0),0)&gt;0,1,0)</f>
        <v>0</v>
      </c>
      <c r="R33" s="127">
        <f ca="1">IF(IFERROR(MATCH(_xlfn.CONCAT($B33,",",R$4),'SpcFunc and VentSpcFunc combos'!$Q$8:$Q$335,0),0)&gt;0,1,0)</f>
        <v>0</v>
      </c>
      <c r="S33" s="127">
        <f ca="1">IF(IFERROR(MATCH(_xlfn.CONCAT($B33,",",S$4),'SpcFunc and VentSpcFunc combos'!$Q$8:$Q$335,0),0)&gt;0,1,0)</f>
        <v>0</v>
      </c>
      <c r="T33" s="127">
        <f ca="1">IF(IFERROR(MATCH(_xlfn.CONCAT($B33,",",T$4),'SpcFunc and VentSpcFunc combos'!$Q$8:$Q$335,0),0)&gt;0,1,0)</f>
        <v>0</v>
      </c>
      <c r="U33" s="127">
        <f ca="1">IF(IFERROR(MATCH(_xlfn.CONCAT($B33,",",U$4),'SpcFunc and VentSpcFunc combos'!$Q$8:$Q$335,0),0)&gt;0,1,0)</f>
        <v>0</v>
      </c>
      <c r="V33" s="127">
        <f ca="1">IF(IFERROR(MATCH(_xlfn.CONCAT($B33,",",V$4),'SpcFunc and VentSpcFunc combos'!$Q$8:$Q$335,0),0)&gt;0,1,0)</f>
        <v>0</v>
      </c>
      <c r="W33" s="127">
        <f ca="1">IF(IFERROR(MATCH(_xlfn.CONCAT($B33,",",W$4),'SpcFunc and VentSpcFunc combos'!$Q$8:$Q$335,0),0)&gt;0,1,0)</f>
        <v>0</v>
      </c>
      <c r="X33" s="127">
        <f ca="1">IF(IFERROR(MATCH(_xlfn.CONCAT($B33,",",X$4),'SpcFunc and VentSpcFunc combos'!$Q$8:$Q$335,0),0)&gt;0,1,0)</f>
        <v>0</v>
      </c>
      <c r="Y33" s="127">
        <f ca="1">IF(IFERROR(MATCH(_xlfn.CONCAT($B33,",",Y$4),'SpcFunc and VentSpcFunc combos'!$Q$8:$Q$335,0),0)&gt;0,1,0)</f>
        <v>0</v>
      </c>
      <c r="Z33" s="127">
        <f ca="1">IF(IFERROR(MATCH(_xlfn.CONCAT($B33,",",Z$4),'SpcFunc and VentSpcFunc combos'!$Q$8:$Q$335,0),0)&gt;0,1,0)</f>
        <v>0</v>
      </c>
      <c r="AA33" s="127">
        <f ca="1">IF(IFERROR(MATCH(_xlfn.CONCAT($B33,",",AA$4),'SpcFunc and VentSpcFunc combos'!$Q$8:$Q$335,0),0)&gt;0,1,0)</f>
        <v>0</v>
      </c>
      <c r="AB33" s="127">
        <f ca="1">IF(IFERROR(MATCH(_xlfn.CONCAT($B33,",",AB$4),'SpcFunc and VentSpcFunc combos'!$Q$8:$Q$335,0),0)&gt;0,1,0)</f>
        <v>0</v>
      </c>
      <c r="AC33" s="127">
        <f ca="1">IF(IFERROR(MATCH(_xlfn.CONCAT($B33,",",AC$4),'SpcFunc and VentSpcFunc combos'!$Q$8:$Q$335,0),0)&gt;0,1,0)</f>
        <v>0</v>
      </c>
      <c r="AD33" s="127">
        <f ca="1">IF(IFERROR(MATCH(_xlfn.CONCAT($B33,",",AD$4),'SpcFunc and VentSpcFunc combos'!$Q$8:$Q$335,0),0)&gt;0,1,0)</f>
        <v>0</v>
      </c>
      <c r="AE33" s="127">
        <f ca="1">IF(IFERROR(MATCH(_xlfn.CONCAT($B33,",",AE$4),'SpcFunc and VentSpcFunc combos'!$Q$8:$Q$335,0),0)&gt;0,1,0)</f>
        <v>0</v>
      </c>
      <c r="AF33" s="127">
        <f ca="1">IF(IFERROR(MATCH(_xlfn.CONCAT($B33,",",AF$4),'SpcFunc and VentSpcFunc combos'!$Q$8:$Q$335,0),0)&gt;0,1,0)</f>
        <v>0</v>
      </c>
      <c r="AG33" s="127">
        <f ca="1">IF(IFERROR(MATCH(_xlfn.CONCAT($B33,",",AG$4),'SpcFunc and VentSpcFunc combos'!$Q$8:$Q$335,0),0)&gt;0,1,0)</f>
        <v>0</v>
      </c>
      <c r="AH33" s="127">
        <f ca="1">IF(IFERROR(MATCH(_xlfn.CONCAT($B33,",",AH$4),'SpcFunc and VentSpcFunc combos'!$Q$8:$Q$335,0),0)&gt;0,1,0)</f>
        <v>0</v>
      </c>
      <c r="AI33" s="127">
        <f ca="1">IF(IFERROR(MATCH(_xlfn.CONCAT($B33,",",AI$4),'SpcFunc and VentSpcFunc combos'!$Q$8:$Q$335,0),0)&gt;0,1,0)</f>
        <v>0</v>
      </c>
      <c r="AJ33" s="127">
        <f ca="1">IF(IFERROR(MATCH(_xlfn.CONCAT($B33,",",AJ$4),'SpcFunc and VentSpcFunc combos'!$Q$8:$Q$335,0),0)&gt;0,1,0)</f>
        <v>0</v>
      </c>
      <c r="AK33" s="127">
        <f ca="1">IF(IFERROR(MATCH(_xlfn.CONCAT($B33,",",AK$4),'SpcFunc and VentSpcFunc combos'!$Q$8:$Q$335,0),0)&gt;0,1,0)</f>
        <v>0</v>
      </c>
      <c r="AL33" s="127">
        <f ca="1">IF(IFERROR(MATCH(_xlfn.CONCAT($B33,",",AL$4),'SpcFunc and VentSpcFunc combos'!$Q$8:$Q$335,0),0)&gt;0,1,0)</f>
        <v>0</v>
      </c>
      <c r="AM33" s="127">
        <f ca="1">IF(IFERROR(MATCH(_xlfn.CONCAT($B33,",",AM$4),'SpcFunc and VentSpcFunc combos'!$Q$8:$Q$335,0),0)&gt;0,1,0)</f>
        <v>0</v>
      </c>
      <c r="AN33" s="127">
        <f ca="1">IF(IFERROR(MATCH(_xlfn.CONCAT($B33,",",AN$4),'SpcFunc and VentSpcFunc combos'!$Q$8:$Q$335,0),0)&gt;0,1,0)</f>
        <v>0</v>
      </c>
      <c r="AO33" s="127">
        <f ca="1">IF(IFERROR(MATCH(_xlfn.CONCAT($B33,",",AO$4),'SpcFunc and VentSpcFunc combos'!$Q$8:$Q$335,0),0)&gt;0,1,0)</f>
        <v>0</v>
      </c>
      <c r="AP33" s="127">
        <f ca="1">IF(IFERROR(MATCH(_xlfn.CONCAT($B33,",",AP$4),'SpcFunc and VentSpcFunc combos'!$Q$8:$Q$335,0),0)&gt;0,1,0)</f>
        <v>0</v>
      </c>
      <c r="AQ33" s="127">
        <f ca="1">IF(IFERROR(MATCH(_xlfn.CONCAT($B33,",",AQ$4),'SpcFunc and VentSpcFunc combos'!$Q$8:$Q$335,0),0)&gt;0,1,0)</f>
        <v>0</v>
      </c>
      <c r="AR33" s="127">
        <f ca="1">IF(IFERROR(MATCH(_xlfn.CONCAT($B33,",",AR$4),'SpcFunc and VentSpcFunc combos'!$Q$8:$Q$335,0),0)&gt;0,1,0)</f>
        <v>0</v>
      </c>
      <c r="AS33" s="127">
        <f ca="1">IF(IFERROR(MATCH(_xlfn.CONCAT($B33,",",AS$4),'SpcFunc and VentSpcFunc combos'!$Q$8:$Q$335,0),0)&gt;0,1,0)</f>
        <v>0</v>
      </c>
      <c r="AT33" s="127">
        <f ca="1">IF(IFERROR(MATCH(_xlfn.CONCAT($B33,",",AT$4),'SpcFunc and VentSpcFunc combos'!$Q$8:$Q$335,0),0)&gt;0,1,0)</f>
        <v>0</v>
      </c>
      <c r="AU33" s="127">
        <f ca="1">IF(IFERROR(MATCH(_xlfn.CONCAT($B33,",",AU$4),'SpcFunc and VentSpcFunc combos'!$Q$8:$Q$335,0),0)&gt;0,1,0)</f>
        <v>0</v>
      </c>
      <c r="AV33" s="127">
        <f ca="1">IF(IFERROR(MATCH(_xlfn.CONCAT($B33,",",AV$4),'SpcFunc and VentSpcFunc combos'!$Q$8:$Q$335,0),0)&gt;0,1,0)</f>
        <v>0</v>
      </c>
      <c r="AW33" s="127">
        <f ca="1">IF(IFERROR(MATCH(_xlfn.CONCAT($B33,",",AW$4),'SpcFunc and VentSpcFunc combos'!$Q$8:$Q$335,0),0)&gt;0,1,0)</f>
        <v>0</v>
      </c>
      <c r="AX33" s="127">
        <f ca="1">IF(IFERROR(MATCH(_xlfn.CONCAT($B33,",",AX$4),'SpcFunc and VentSpcFunc combos'!$Q$8:$Q$335,0),0)&gt;0,1,0)</f>
        <v>0</v>
      </c>
      <c r="AY33" s="127">
        <f ca="1">IF(IFERROR(MATCH(_xlfn.CONCAT($B33,",",AY$4),'SpcFunc and VentSpcFunc combos'!$Q$8:$Q$335,0),0)&gt;0,1,0)</f>
        <v>0</v>
      </c>
      <c r="AZ33" s="127">
        <f ca="1">IF(IFERROR(MATCH(_xlfn.CONCAT($B33,",",AZ$4),'SpcFunc and VentSpcFunc combos'!$Q$8:$Q$335,0),0)&gt;0,1,0)</f>
        <v>0</v>
      </c>
      <c r="BA33" s="127">
        <f ca="1">IF(IFERROR(MATCH(_xlfn.CONCAT($B33,",",BA$4),'SpcFunc and VentSpcFunc combos'!$Q$8:$Q$335,0),0)&gt;0,1,0)</f>
        <v>0</v>
      </c>
      <c r="BB33" s="127">
        <f ca="1">IF(IFERROR(MATCH(_xlfn.CONCAT($B33,",",BB$4),'SpcFunc and VentSpcFunc combos'!$Q$8:$Q$335,0),0)&gt;0,1,0)</f>
        <v>0</v>
      </c>
      <c r="BC33" s="127">
        <f ca="1">IF(IFERROR(MATCH(_xlfn.CONCAT($B33,",",BC$4),'SpcFunc and VentSpcFunc combos'!$Q$8:$Q$335,0),0)&gt;0,1,0)</f>
        <v>0</v>
      </c>
      <c r="BD33" s="127">
        <f ca="1">IF(IFERROR(MATCH(_xlfn.CONCAT($B33,",",BD$4),'SpcFunc and VentSpcFunc combos'!$Q$8:$Q$335,0),0)&gt;0,1,0)</f>
        <v>0</v>
      </c>
      <c r="BE33" s="127">
        <f ca="1">IF(IFERROR(MATCH(_xlfn.CONCAT($B33,",",BE$4),'SpcFunc and VentSpcFunc combos'!$Q$8:$Q$335,0),0)&gt;0,1,0)</f>
        <v>0</v>
      </c>
      <c r="BF33" s="127">
        <f ca="1">IF(IFERROR(MATCH(_xlfn.CONCAT($B33,",",BF$4),'SpcFunc and VentSpcFunc combos'!$Q$8:$Q$335,0),0)&gt;0,1,0)</f>
        <v>0</v>
      </c>
      <c r="BG33" s="127">
        <f ca="1">IF(IFERROR(MATCH(_xlfn.CONCAT($B33,",",BG$4),'SpcFunc and VentSpcFunc combos'!$Q$8:$Q$335,0),0)&gt;0,1,0)</f>
        <v>0</v>
      </c>
      <c r="BH33" s="127">
        <f ca="1">IF(IFERROR(MATCH(_xlfn.CONCAT($B33,",",BH$4),'SpcFunc and VentSpcFunc combos'!$Q$8:$Q$335,0),0)&gt;0,1,0)</f>
        <v>0</v>
      </c>
      <c r="BI33" s="127">
        <f ca="1">IF(IFERROR(MATCH(_xlfn.CONCAT($B33,",",BI$4),'SpcFunc and VentSpcFunc combos'!$Q$8:$Q$335,0),0)&gt;0,1,0)</f>
        <v>0</v>
      </c>
      <c r="BJ33" s="127">
        <f ca="1">IF(IFERROR(MATCH(_xlfn.CONCAT($B33,",",BJ$4),'SpcFunc and VentSpcFunc combos'!$Q$8:$Q$335,0),0)&gt;0,1,0)</f>
        <v>0</v>
      </c>
      <c r="BK33" s="127">
        <f ca="1">IF(IFERROR(MATCH(_xlfn.CONCAT($B33,",",BK$4),'SpcFunc and VentSpcFunc combos'!$Q$8:$Q$335,0),0)&gt;0,1,0)</f>
        <v>0</v>
      </c>
      <c r="BL33" s="127">
        <f ca="1">IF(IFERROR(MATCH(_xlfn.CONCAT($B33,",",BL$4),'SpcFunc and VentSpcFunc combos'!$Q$8:$Q$335,0),0)&gt;0,1,0)</f>
        <v>0</v>
      </c>
      <c r="BM33" s="127">
        <f ca="1">IF(IFERROR(MATCH(_xlfn.CONCAT($B33,",",BM$4),'SpcFunc and VentSpcFunc combos'!$Q$8:$Q$335,0),0)&gt;0,1,0)</f>
        <v>0</v>
      </c>
      <c r="BN33" s="127">
        <f ca="1">IF(IFERROR(MATCH(_xlfn.CONCAT($B33,",",BN$4),'SpcFunc and VentSpcFunc combos'!$Q$8:$Q$335,0),0)&gt;0,1,0)</f>
        <v>0</v>
      </c>
      <c r="BO33" s="127">
        <f ca="1">IF(IFERROR(MATCH(_xlfn.CONCAT($B33,",",BO$4),'SpcFunc and VentSpcFunc combos'!$Q$8:$Q$335,0),0)&gt;0,1,0)</f>
        <v>0</v>
      </c>
      <c r="BP33" s="127">
        <f ca="1">IF(IFERROR(MATCH(_xlfn.CONCAT($B33,",",BP$4),'SpcFunc and VentSpcFunc combos'!$Q$8:$Q$335,0),0)&gt;0,1,0)</f>
        <v>0</v>
      </c>
      <c r="BQ33" s="127">
        <f ca="1">IF(IFERROR(MATCH(_xlfn.CONCAT($B33,",",BQ$4),'SpcFunc and VentSpcFunc combos'!$Q$8:$Q$335,0),0)&gt;0,1,0)</f>
        <v>0</v>
      </c>
      <c r="BR33" s="127">
        <f ca="1">IF(IFERROR(MATCH(_xlfn.CONCAT($B33,",",BR$4),'SpcFunc and VentSpcFunc combos'!$Q$8:$Q$335,0),0)&gt;0,1,0)</f>
        <v>0</v>
      </c>
      <c r="BS33" s="127">
        <f ca="1">IF(IFERROR(MATCH(_xlfn.CONCAT($B33,",",BS$4),'SpcFunc and VentSpcFunc combos'!$Q$8:$Q$335,0),0)&gt;0,1,0)</f>
        <v>0</v>
      </c>
      <c r="BT33" s="127">
        <f ca="1">IF(IFERROR(MATCH(_xlfn.CONCAT($B33,",",BT$4),'SpcFunc and VentSpcFunc combos'!$Q$8:$Q$335,0),0)&gt;0,1,0)</f>
        <v>0</v>
      </c>
      <c r="BU33" s="127">
        <f ca="1">IF(IFERROR(MATCH(_xlfn.CONCAT($B33,",",BU$4),'SpcFunc and VentSpcFunc combos'!$Q$8:$Q$335,0),0)&gt;0,1,0)</f>
        <v>0</v>
      </c>
      <c r="BV33" s="127">
        <f ca="1">IF(IFERROR(MATCH(_xlfn.CONCAT($B33,",",BV$4),'SpcFunc and VentSpcFunc combos'!$Q$8:$Q$335,0),0)&gt;0,1,0)</f>
        <v>0</v>
      </c>
      <c r="BW33" s="127">
        <f ca="1">IF(IFERROR(MATCH(_xlfn.CONCAT($B33,",",BW$4),'SpcFunc and VentSpcFunc combos'!$Q$8:$Q$335,0),0)&gt;0,1,0)</f>
        <v>0</v>
      </c>
      <c r="BX33" s="127">
        <f ca="1">IF(IFERROR(MATCH(_xlfn.CONCAT($B33,",",BX$4),'SpcFunc and VentSpcFunc combos'!$Q$8:$Q$335,0),0)&gt;0,1,0)</f>
        <v>0</v>
      </c>
      <c r="BY33" s="127">
        <f ca="1">IF(IFERROR(MATCH(_xlfn.CONCAT($B33,",",BY$4),'SpcFunc and VentSpcFunc combos'!$Q$8:$Q$335,0),0)&gt;0,1,0)</f>
        <v>0</v>
      </c>
      <c r="BZ33" s="127">
        <f ca="1">IF(IFERROR(MATCH(_xlfn.CONCAT($B33,",",BZ$4),'SpcFunc and VentSpcFunc combos'!$Q$8:$Q$335,0),0)&gt;0,1,0)</f>
        <v>0</v>
      </c>
      <c r="CA33" s="127">
        <f ca="1">IF(IFERROR(MATCH(_xlfn.CONCAT($B33,",",CA$4),'SpcFunc and VentSpcFunc combos'!$Q$8:$Q$335,0),0)&gt;0,1,0)</f>
        <v>0</v>
      </c>
      <c r="CB33" s="127">
        <f ca="1">IF(IFERROR(MATCH(_xlfn.CONCAT($B33,",",CB$4),'SpcFunc and VentSpcFunc combos'!$Q$8:$Q$335,0),0)&gt;0,1,0)</f>
        <v>0</v>
      </c>
      <c r="CC33" s="127">
        <f ca="1">IF(IFERROR(MATCH(_xlfn.CONCAT($B33,",",CC$4),'SpcFunc and VentSpcFunc combos'!$Q$8:$Q$335,0),0)&gt;0,1,0)</f>
        <v>0</v>
      </c>
      <c r="CD33" s="127">
        <f ca="1">IF(IFERROR(MATCH(_xlfn.CONCAT($B33,",",CD$4),'SpcFunc and VentSpcFunc combos'!$Q$8:$Q$335,0),0)&gt;0,1,0)</f>
        <v>0</v>
      </c>
      <c r="CE33" s="127">
        <f ca="1">IF(IFERROR(MATCH(_xlfn.CONCAT($B33,",",CE$4),'SpcFunc and VentSpcFunc combos'!$Q$8:$Q$335,0),0)&gt;0,1,0)</f>
        <v>0</v>
      </c>
      <c r="CF33" s="127">
        <f ca="1">IF(IFERROR(MATCH(_xlfn.CONCAT($B33,",",CF$4),'SpcFunc and VentSpcFunc combos'!$Q$8:$Q$335,0),0)&gt;0,1,0)</f>
        <v>0</v>
      </c>
      <c r="CG33" s="127">
        <f ca="1">IF(IFERROR(MATCH(_xlfn.CONCAT($B33,",",CG$4),'SpcFunc and VentSpcFunc combos'!$Q$8:$Q$335,0),0)&gt;0,1,0)</f>
        <v>0</v>
      </c>
      <c r="CH33" s="127">
        <f ca="1">IF(IFERROR(MATCH(_xlfn.CONCAT($B33,",",CH$4),'SpcFunc and VentSpcFunc combos'!$Q$8:$Q$335,0),0)&gt;0,1,0)</f>
        <v>0</v>
      </c>
      <c r="CI33" s="127">
        <f ca="1">IF(IFERROR(MATCH(_xlfn.CONCAT($B33,",",CI$4),'SpcFunc and VentSpcFunc combos'!$Q$8:$Q$335,0),0)&gt;0,1,0)</f>
        <v>0</v>
      </c>
      <c r="CJ33" s="127">
        <f ca="1">IF(IFERROR(MATCH(_xlfn.CONCAT($B33,",",CJ$4),'SpcFunc and VentSpcFunc combos'!$Q$8:$Q$335,0),0)&gt;0,1,0)</f>
        <v>0</v>
      </c>
      <c r="CK33" s="127">
        <f ca="1">IF(IFERROR(MATCH(_xlfn.CONCAT($B33,",",CK$4),'SpcFunc and VentSpcFunc combos'!$Q$8:$Q$335,0),0)&gt;0,1,0)</f>
        <v>0</v>
      </c>
      <c r="CL33" s="127">
        <f ca="1">IF(IFERROR(MATCH(_xlfn.CONCAT($B33,",",CL$4),'SpcFunc and VentSpcFunc combos'!$Q$8:$Q$335,0),0)&gt;0,1,0)</f>
        <v>0</v>
      </c>
      <c r="CM33" s="127">
        <f ca="1">IF(IFERROR(MATCH(_xlfn.CONCAT($B33,",",CM$4),'SpcFunc and VentSpcFunc combos'!$Q$8:$Q$335,0),0)&gt;0,1,0)</f>
        <v>0</v>
      </c>
      <c r="CN33" s="127">
        <f ca="1">IF(IFERROR(MATCH(_xlfn.CONCAT($B33,",",CN$4),'SpcFunc and VentSpcFunc combos'!$Q$8:$Q$335,0),0)&gt;0,1,0)</f>
        <v>0</v>
      </c>
      <c r="CO33" s="127">
        <f ca="1">IF(IFERROR(MATCH(_xlfn.CONCAT($B33,",",CO$4),'SpcFunc and VentSpcFunc combos'!$Q$8:$Q$335,0),0)&gt;0,1,0)</f>
        <v>0</v>
      </c>
      <c r="CP33" s="127">
        <f ca="1">IF(IFERROR(MATCH(_xlfn.CONCAT($B33,",",CP$4),'SpcFunc and VentSpcFunc combos'!$Q$8:$Q$335,0),0)&gt;0,1,0)</f>
        <v>0</v>
      </c>
      <c r="CQ33" s="127">
        <f ca="1">IF(IFERROR(MATCH(_xlfn.CONCAT($B33,",",CQ$4),'SpcFunc and VentSpcFunc combos'!$Q$8:$Q$335,0),0)&gt;0,1,0)</f>
        <v>0</v>
      </c>
      <c r="CR33" s="127">
        <f ca="1">IF(IFERROR(MATCH(_xlfn.CONCAT($B33,",",CR$4),'SpcFunc and VentSpcFunc combos'!$Q$8:$Q$335,0),0)&gt;0,1,0)</f>
        <v>0</v>
      </c>
      <c r="CS33" s="127">
        <f ca="1">IF(IFERROR(MATCH(_xlfn.CONCAT($B33,",",CS$4),'SpcFunc and VentSpcFunc combos'!$Q$8:$Q$335,0),0)&gt;0,1,0)</f>
        <v>0</v>
      </c>
      <c r="CT33" s="127">
        <f ca="1">IF(IFERROR(MATCH(_xlfn.CONCAT($B33,",",CT$4),'SpcFunc and VentSpcFunc combos'!$Q$8:$Q$335,0),0)&gt;0,1,0)</f>
        <v>0</v>
      </c>
      <c r="CU33" s="106" t="s">
        <v>960</v>
      </c>
      <c r="CV33">
        <f t="shared" ca="1" si="5"/>
        <v>0</v>
      </c>
    </row>
    <row r="34" spans="2:100" x14ac:dyDescent="0.2">
      <c r="B34" t="str">
        <f>'For CSV - 2019 SpcFuncData'!B34</f>
        <v>Healthcare Facility and Hospitals (Patient Room)</v>
      </c>
      <c r="C34" s="127">
        <f ca="1">IF(IFERROR(MATCH(_xlfn.CONCAT($B34,",",C$4),'SpcFunc and VentSpcFunc combos'!$Q$8:$Q$335,0),0)&gt;0,1,0)</f>
        <v>0</v>
      </c>
      <c r="D34" s="127">
        <f ca="1">IF(IFERROR(MATCH(_xlfn.CONCAT($B34,",",D$4),'SpcFunc and VentSpcFunc combos'!$Q$8:$Q$335,0),0)&gt;0,1,0)</f>
        <v>0</v>
      </c>
      <c r="E34" s="127">
        <f ca="1">IF(IFERROR(MATCH(_xlfn.CONCAT($B34,",",E$4),'SpcFunc and VentSpcFunc combos'!$Q$8:$Q$335,0),0)&gt;0,1,0)</f>
        <v>0</v>
      </c>
      <c r="F34" s="127">
        <f ca="1">IF(IFERROR(MATCH(_xlfn.CONCAT($B34,",",F$4),'SpcFunc and VentSpcFunc combos'!$Q$8:$Q$335,0),0)&gt;0,1,0)</f>
        <v>0</v>
      </c>
      <c r="G34" s="127">
        <f ca="1">IF(IFERROR(MATCH(_xlfn.CONCAT($B34,",",G$4),'SpcFunc and VentSpcFunc combos'!$Q$8:$Q$335,0),0)&gt;0,1,0)</f>
        <v>0</v>
      </c>
      <c r="H34" s="127">
        <f ca="1">IF(IFERROR(MATCH(_xlfn.CONCAT($B34,",",H$4),'SpcFunc and VentSpcFunc combos'!$Q$8:$Q$335,0),0)&gt;0,1,0)</f>
        <v>0</v>
      </c>
      <c r="I34" s="127">
        <f ca="1">IF(IFERROR(MATCH(_xlfn.CONCAT($B34,",",I$4),'SpcFunc and VentSpcFunc combos'!$Q$8:$Q$335,0),0)&gt;0,1,0)</f>
        <v>0</v>
      </c>
      <c r="J34" s="127">
        <f ca="1">IF(IFERROR(MATCH(_xlfn.CONCAT($B34,",",J$4),'SpcFunc and VentSpcFunc combos'!$Q$8:$Q$335,0),0)&gt;0,1,0)</f>
        <v>0</v>
      </c>
      <c r="K34" s="127">
        <f ca="1">IF(IFERROR(MATCH(_xlfn.CONCAT($B34,",",K$4),'SpcFunc and VentSpcFunc combos'!$Q$8:$Q$335,0),0)&gt;0,1,0)</f>
        <v>0</v>
      </c>
      <c r="L34" s="127">
        <f ca="1">IF(IFERROR(MATCH(_xlfn.CONCAT($B34,",",L$4),'SpcFunc and VentSpcFunc combos'!$Q$8:$Q$335,0),0)&gt;0,1,0)</f>
        <v>0</v>
      </c>
      <c r="M34" s="127">
        <f ca="1">IF(IFERROR(MATCH(_xlfn.CONCAT($B34,",",M$4),'SpcFunc and VentSpcFunc combos'!$Q$8:$Q$335,0),0)&gt;0,1,0)</f>
        <v>0</v>
      </c>
      <c r="N34" s="127">
        <f ca="1">IF(IFERROR(MATCH(_xlfn.CONCAT($B34,",",N$4),'SpcFunc and VentSpcFunc combos'!$Q$8:$Q$335,0),0)&gt;0,1,0)</f>
        <v>0</v>
      </c>
      <c r="O34" s="127">
        <f ca="1">IF(IFERROR(MATCH(_xlfn.CONCAT($B34,",",O$4),'SpcFunc and VentSpcFunc combos'!$Q$8:$Q$335,0),0)&gt;0,1,0)</f>
        <v>0</v>
      </c>
      <c r="P34" s="127">
        <f ca="1">IF(IFERROR(MATCH(_xlfn.CONCAT($B34,",",P$4),'SpcFunc and VentSpcFunc combos'!$Q$8:$Q$335,0),0)&gt;0,1,0)</f>
        <v>0</v>
      </c>
      <c r="Q34" s="127">
        <f ca="1">IF(IFERROR(MATCH(_xlfn.CONCAT($B34,",",Q$4),'SpcFunc and VentSpcFunc combos'!$Q$8:$Q$335,0),0)&gt;0,1,0)</f>
        <v>0</v>
      </c>
      <c r="R34" s="127">
        <f ca="1">IF(IFERROR(MATCH(_xlfn.CONCAT($B34,",",R$4),'SpcFunc and VentSpcFunc combos'!$Q$8:$Q$335,0),0)&gt;0,1,0)</f>
        <v>0</v>
      </c>
      <c r="S34" s="127">
        <f ca="1">IF(IFERROR(MATCH(_xlfn.CONCAT($B34,",",S$4),'SpcFunc and VentSpcFunc combos'!$Q$8:$Q$335,0),0)&gt;0,1,0)</f>
        <v>0</v>
      </c>
      <c r="T34" s="127">
        <f ca="1">IF(IFERROR(MATCH(_xlfn.CONCAT($B34,",",T$4),'SpcFunc and VentSpcFunc combos'!$Q$8:$Q$335,0),0)&gt;0,1,0)</f>
        <v>0</v>
      </c>
      <c r="U34" s="127">
        <f ca="1">IF(IFERROR(MATCH(_xlfn.CONCAT($B34,",",U$4),'SpcFunc and VentSpcFunc combos'!$Q$8:$Q$335,0),0)&gt;0,1,0)</f>
        <v>0</v>
      </c>
      <c r="V34" s="127">
        <f ca="1">IF(IFERROR(MATCH(_xlfn.CONCAT($B34,",",V$4),'SpcFunc and VentSpcFunc combos'!$Q$8:$Q$335,0),0)&gt;0,1,0)</f>
        <v>0</v>
      </c>
      <c r="W34" s="127">
        <f ca="1">IF(IFERROR(MATCH(_xlfn.CONCAT($B34,",",W$4),'SpcFunc and VentSpcFunc combos'!$Q$8:$Q$335,0),0)&gt;0,1,0)</f>
        <v>0</v>
      </c>
      <c r="X34" s="127">
        <f ca="1">IF(IFERROR(MATCH(_xlfn.CONCAT($B34,",",X$4),'SpcFunc and VentSpcFunc combos'!$Q$8:$Q$335,0),0)&gt;0,1,0)</f>
        <v>0</v>
      </c>
      <c r="Y34" s="127">
        <f ca="1">IF(IFERROR(MATCH(_xlfn.CONCAT($B34,",",Y$4),'SpcFunc and VentSpcFunc combos'!$Q$8:$Q$335,0),0)&gt;0,1,0)</f>
        <v>0</v>
      </c>
      <c r="Z34" s="127">
        <f ca="1">IF(IFERROR(MATCH(_xlfn.CONCAT($B34,",",Z$4),'SpcFunc and VentSpcFunc combos'!$Q$8:$Q$335,0),0)&gt;0,1,0)</f>
        <v>0</v>
      </c>
      <c r="AA34" s="127">
        <f ca="1">IF(IFERROR(MATCH(_xlfn.CONCAT($B34,",",AA$4),'SpcFunc and VentSpcFunc combos'!$Q$8:$Q$335,0),0)&gt;0,1,0)</f>
        <v>0</v>
      </c>
      <c r="AB34" s="127">
        <f ca="1">IF(IFERROR(MATCH(_xlfn.CONCAT($B34,",",AB$4),'SpcFunc and VentSpcFunc combos'!$Q$8:$Q$335,0),0)&gt;0,1,0)</f>
        <v>0</v>
      </c>
      <c r="AC34" s="127">
        <f ca="1">IF(IFERROR(MATCH(_xlfn.CONCAT($B34,",",AC$4),'SpcFunc and VentSpcFunc combos'!$Q$8:$Q$335,0),0)&gt;0,1,0)</f>
        <v>0</v>
      </c>
      <c r="AD34" s="127">
        <f ca="1">IF(IFERROR(MATCH(_xlfn.CONCAT($B34,",",AD$4),'SpcFunc and VentSpcFunc combos'!$Q$8:$Q$335,0),0)&gt;0,1,0)</f>
        <v>0</v>
      </c>
      <c r="AE34" s="127">
        <f ca="1">IF(IFERROR(MATCH(_xlfn.CONCAT($B34,",",AE$4),'SpcFunc and VentSpcFunc combos'!$Q$8:$Q$335,0),0)&gt;0,1,0)</f>
        <v>0</v>
      </c>
      <c r="AF34" s="127">
        <f ca="1">IF(IFERROR(MATCH(_xlfn.CONCAT($B34,",",AF$4),'SpcFunc and VentSpcFunc combos'!$Q$8:$Q$335,0),0)&gt;0,1,0)</f>
        <v>0</v>
      </c>
      <c r="AG34" s="127">
        <f ca="1">IF(IFERROR(MATCH(_xlfn.CONCAT($B34,",",AG$4),'SpcFunc and VentSpcFunc combos'!$Q$8:$Q$335,0),0)&gt;0,1,0)</f>
        <v>0</v>
      </c>
      <c r="AH34" s="127">
        <f ca="1">IF(IFERROR(MATCH(_xlfn.CONCAT($B34,",",AH$4),'SpcFunc and VentSpcFunc combos'!$Q$8:$Q$335,0),0)&gt;0,1,0)</f>
        <v>0</v>
      </c>
      <c r="AI34" s="127">
        <f ca="1">IF(IFERROR(MATCH(_xlfn.CONCAT($B34,",",AI$4),'SpcFunc and VentSpcFunc combos'!$Q$8:$Q$335,0),0)&gt;0,1,0)</f>
        <v>0</v>
      </c>
      <c r="AJ34" s="127">
        <f ca="1">IF(IFERROR(MATCH(_xlfn.CONCAT($B34,",",AJ$4),'SpcFunc and VentSpcFunc combos'!$Q$8:$Q$335,0),0)&gt;0,1,0)</f>
        <v>0</v>
      </c>
      <c r="AK34" s="127">
        <f ca="1">IF(IFERROR(MATCH(_xlfn.CONCAT($B34,",",AK$4),'SpcFunc and VentSpcFunc combos'!$Q$8:$Q$335,0),0)&gt;0,1,0)</f>
        <v>0</v>
      </c>
      <c r="AL34" s="127">
        <f ca="1">IF(IFERROR(MATCH(_xlfn.CONCAT($B34,",",AL$4),'SpcFunc and VentSpcFunc combos'!$Q$8:$Q$335,0),0)&gt;0,1,0)</f>
        <v>0</v>
      </c>
      <c r="AM34" s="127">
        <f ca="1">IF(IFERROR(MATCH(_xlfn.CONCAT($B34,",",AM$4),'SpcFunc and VentSpcFunc combos'!$Q$8:$Q$335,0),0)&gt;0,1,0)</f>
        <v>0</v>
      </c>
      <c r="AN34" s="127">
        <f ca="1">IF(IFERROR(MATCH(_xlfn.CONCAT($B34,",",AN$4),'SpcFunc and VentSpcFunc combos'!$Q$8:$Q$335,0),0)&gt;0,1,0)</f>
        <v>0</v>
      </c>
      <c r="AO34" s="127">
        <f ca="1">IF(IFERROR(MATCH(_xlfn.CONCAT($B34,",",AO$4),'SpcFunc and VentSpcFunc combos'!$Q$8:$Q$335,0),0)&gt;0,1,0)</f>
        <v>0</v>
      </c>
      <c r="AP34" s="127">
        <f ca="1">IF(IFERROR(MATCH(_xlfn.CONCAT($B34,",",AP$4),'SpcFunc and VentSpcFunc combos'!$Q$8:$Q$335,0),0)&gt;0,1,0)</f>
        <v>0</v>
      </c>
      <c r="AQ34" s="127">
        <f ca="1">IF(IFERROR(MATCH(_xlfn.CONCAT($B34,",",AQ$4),'SpcFunc and VentSpcFunc combos'!$Q$8:$Q$335,0),0)&gt;0,1,0)</f>
        <v>0</v>
      </c>
      <c r="AR34" s="127">
        <f ca="1">IF(IFERROR(MATCH(_xlfn.CONCAT($B34,",",AR$4),'SpcFunc and VentSpcFunc combos'!$Q$8:$Q$335,0),0)&gt;0,1,0)</f>
        <v>0</v>
      </c>
      <c r="AS34" s="127">
        <f ca="1">IF(IFERROR(MATCH(_xlfn.CONCAT($B34,",",AS$4),'SpcFunc and VentSpcFunc combos'!$Q$8:$Q$335,0),0)&gt;0,1,0)</f>
        <v>0</v>
      </c>
      <c r="AT34" s="127">
        <f ca="1">IF(IFERROR(MATCH(_xlfn.CONCAT($B34,",",AT$4),'SpcFunc and VentSpcFunc combos'!$Q$8:$Q$335,0),0)&gt;0,1,0)</f>
        <v>0</v>
      </c>
      <c r="AU34" s="127">
        <f ca="1">IF(IFERROR(MATCH(_xlfn.CONCAT($B34,",",AU$4),'SpcFunc and VentSpcFunc combos'!$Q$8:$Q$335,0),0)&gt;0,1,0)</f>
        <v>0</v>
      </c>
      <c r="AV34" s="127">
        <f ca="1">IF(IFERROR(MATCH(_xlfn.CONCAT($B34,",",AV$4),'SpcFunc and VentSpcFunc combos'!$Q$8:$Q$335,0),0)&gt;0,1,0)</f>
        <v>0</v>
      </c>
      <c r="AW34" s="127">
        <f ca="1">IF(IFERROR(MATCH(_xlfn.CONCAT($B34,",",AW$4),'SpcFunc and VentSpcFunc combos'!$Q$8:$Q$335,0),0)&gt;0,1,0)</f>
        <v>0</v>
      </c>
      <c r="AX34" s="127">
        <f ca="1">IF(IFERROR(MATCH(_xlfn.CONCAT($B34,",",AX$4),'SpcFunc and VentSpcFunc combos'!$Q$8:$Q$335,0),0)&gt;0,1,0)</f>
        <v>0</v>
      </c>
      <c r="AY34" s="127">
        <f ca="1">IF(IFERROR(MATCH(_xlfn.CONCAT($B34,",",AY$4),'SpcFunc and VentSpcFunc combos'!$Q$8:$Q$335,0),0)&gt;0,1,0)</f>
        <v>0</v>
      </c>
      <c r="AZ34" s="127">
        <f ca="1">IF(IFERROR(MATCH(_xlfn.CONCAT($B34,",",AZ$4),'SpcFunc and VentSpcFunc combos'!$Q$8:$Q$335,0),0)&gt;0,1,0)</f>
        <v>0</v>
      </c>
      <c r="BA34" s="127">
        <f ca="1">IF(IFERROR(MATCH(_xlfn.CONCAT($B34,",",BA$4),'SpcFunc and VentSpcFunc combos'!$Q$8:$Q$335,0),0)&gt;0,1,0)</f>
        <v>0</v>
      </c>
      <c r="BB34" s="127">
        <f ca="1">IF(IFERROR(MATCH(_xlfn.CONCAT($B34,",",BB$4),'SpcFunc and VentSpcFunc combos'!$Q$8:$Q$335,0),0)&gt;0,1,0)</f>
        <v>0</v>
      </c>
      <c r="BC34" s="127">
        <f ca="1">IF(IFERROR(MATCH(_xlfn.CONCAT($B34,",",BC$4),'SpcFunc and VentSpcFunc combos'!$Q$8:$Q$335,0),0)&gt;0,1,0)</f>
        <v>0</v>
      </c>
      <c r="BD34" s="127">
        <f ca="1">IF(IFERROR(MATCH(_xlfn.CONCAT($B34,",",BD$4),'SpcFunc and VentSpcFunc combos'!$Q$8:$Q$335,0),0)&gt;0,1,0)</f>
        <v>0</v>
      </c>
      <c r="BE34" s="127">
        <f ca="1">IF(IFERROR(MATCH(_xlfn.CONCAT($B34,",",BE$4),'SpcFunc and VentSpcFunc combos'!$Q$8:$Q$335,0),0)&gt;0,1,0)</f>
        <v>0</v>
      </c>
      <c r="BF34" s="127">
        <f ca="1">IF(IFERROR(MATCH(_xlfn.CONCAT($B34,",",BF$4),'SpcFunc and VentSpcFunc combos'!$Q$8:$Q$335,0),0)&gt;0,1,0)</f>
        <v>0</v>
      </c>
      <c r="BG34" s="127">
        <f ca="1">IF(IFERROR(MATCH(_xlfn.CONCAT($B34,",",BG$4),'SpcFunc and VentSpcFunc combos'!$Q$8:$Q$335,0),0)&gt;0,1,0)</f>
        <v>0</v>
      </c>
      <c r="BH34" s="127">
        <f ca="1">IF(IFERROR(MATCH(_xlfn.CONCAT($B34,",",BH$4),'SpcFunc and VentSpcFunc combos'!$Q$8:$Q$335,0),0)&gt;0,1,0)</f>
        <v>0</v>
      </c>
      <c r="BI34" s="127">
        <f ca="1">IF(IFERROR(MATCH(_xlfn.CONCAT($B34,",",BI$4),'SpcFunc and VentSpcFunc combos'!$Q$8:$Q$335,0),0)&gt;0,1,0)</f>
        <v>0</v>
      </c>
      <c r="BJ34" s="127">
        <f ca="1">IF(IFERROR(MATCH(_xlfn.CONCAT($B34,",",BJ$4),'SpcFunc and VentSpcFunc combos'!$Q$8:$Q$335,0),0)&gt;0,1,0)</f>
        <v>0</v>
      </c>
      <c r="BK34" s="127">
        <f ca="1">IF(IFERROR(MATCH(_xlfn.CONCAT($B34,",",BK$4),'SpcFunc and VentSpcFunc combos'!$Q$8:$Q$335,0),0)&gt;0,1,0)</f>
        <v>0</v>
      </c>
      <c r="BL34" s="127">
        <f ca="1">IF(IFERROR(MATCH(_xlfn.CONCAT($B34,",",BL$4),'SpcFunc and VentSpcFunc combos'!$Q$8:$Q$335,0),0)&gt;0,1,0)</f>
        <v>0</v>
      </c>
      <c r="BM34" s="127">
        <f ca="1">IF(IFERROR(MATCH(_xlfn.CONCAT($B34,",",BM$4),'SpcFunc and VentSpcFunc combos'!$Q$8:$Q$335,0),0)&gt;0,1,0)</f>
        <v>0</v>
      </c>
      <c r="BN34" s="127">
        <f ca="1">IF(IFERROR(MATCH(_xlfn.CONCAT($B34,",",BN$4),'SpcFunc and VentSpcFunc combos'!$Q$8:$Q$335,0),0)&gt;0,1,0)</f>
        <v>0</v>
      </c>
      <c r="BO34" s="127">
        <f ca="1">IF(IFERROR(MATCH(_xlfn.CONCAT($B34,",",BO$4),'SpcFunc and VentSpcFunc combos'!$Q$8:$Q$335,0),0)&gt;0,1,0)</f>
        <v>0</v>
      </c>
      <c r="BP34" s="127">
        <f ca="1">IF(IFERROR(MATCH(_xlfn.CONCAT($B34,",",BP$4),'SpcFunc and VentSpcFunc combos'!$Q$8:$Q$335,0),0)&gt;0,1,0)</f>
        <v>0</v>
      </c>
      <c r="BQ34" s="127">
        <f ca="1">IF(IFERROR(MATCH(_xlfn.CONCAT($B34,",",BQ$4),'SpcFunc and VentSpcFunc combos'!$Q$8:$Q$335,0),0)&gt;0,1,0)</f>
        <v>0</v>
      </c>
      <c r="BR34" s="127">
        <f ca="1">IF(IFERROR(MATCH(_xlfn.CONCAT($B34,",",BR$4),'SpcFunc and VentSpcFunc combos'!$Q$8:$Q$335,0),0)&gt;0,1,0)</f>
        <v>0</v>
      </c>
      <c r="BS34" s="127">
        <f ca="1">IF(IFERROR(MATCH(_xlfn.CONCAT($B34,",",BS$4),'SpcFunc and VentSpcFunc combos'!$Q$8:$Q$335,0),0)&gt;0,1,0)</f>
        <v>0</v>
      </c>
      <c r="BT34" s="127">
        <f ca="1">IF(IFERROR(MATCH(_xlfn.CONCAT($B34,",",BT$4),'SpcFunc and VentSpcFunc combos'!$Q$8:$Q$335,0),0)&gt;0,1,0)</f>
        <v>0</v>
      </c>
      <c r="BU34" s="127">
        <f ca="1">IF(IFERROR(MATCH(_xlfn.CONCAT($B34,",",BU$4),'SpcFunc and VentSpcFunc combos'!$Q$8:$Q$335,0),0)&gt;0,1,0)</f>
        <v>0</v>
      </c>
      <c r="BV34" s="127">
        <f ca="1">IF(IFERROR(MATCH(_xlfn.CONCAT($B34,",",BV$4),'SpcFunc and VentSpcFunc combos'!$Q$8:$Q$335,0),0)&gt;0,1,0)</f>
        <v>0</v>
      </c>
      <c r="BW34" s="127">
        <f ca="1">IF(IFERROR(MATCH(_xlfn.CONCAT($B34,",",BW$4),'SpcFunc and VentSpcFunc combos'!$Q$8:$Q$335,0),0)&gt;0,1,0)</f>
        <v>0</v>
      </c>
      <c r="BX34" s="127">
        <f ca="1">IF(IFERROR(MATCH(_xlfn.CONCAT($B34,",",BX$4),'SpcFunc and VentSpcFunc combos'!$Q$8:$Q$335,0),0)&gt;0,1,0)</f>
        <v>0</v>
      </c>
      <c r="BY34" s="127">
        <f ca="1">IF(IFERROR(MATCH(_xlfn.CONCAT($B34,",",BY$4),'SpcFunc and VentSpcFunc combos'!$Q$8:$Q$335,0),0)&gt;0,1,0)</f>
        <v>0</v>
      </c>
      <c r="BZ34" s="127">
        <f ca="1">IF(IFERROR(MATCH(_xlfn.CONCAT($B34,",",BZ$4),'SpcFunc and VentSpcFunc combos'!$Q$8:$Q$335,0),0)&gt;0,1,0)</f>
        <v>0</v>
      </c>
      <c r="CA34" s="127">
        <f ca="1">IF(IFERROR(MATCH(_xlfn.CONCAT($B34,",",CA$4),'SpcFunc and VentSpcFunc combos'!$Q$8:$Q$335,0),0)&gt;0,1,0)</f>
        <v>0</v>
      </c>
      <c r="CB34" s="127">
        <f ca="1">IF(IFERROR(MATCH(_xlfn.CONCAT($B34,",",CB$4),'SpcFunc and VentSpcFunc combos'!$Q$8:$Q$335,0),0)&gt;0,1,0)</f>
        <v>0</v>
      </c>
      <c r="CC34" s="127">
        <f ca="1">IF(IFERROR(MATCH(_xlfn.CONCAT($B34,",",CC$4),'SpcFunc and VentSpcFunc combos'!$Q$8:$Q$335,0),0)&gt;0,1,0)</f>
        <v>0</v>
      </c>
      <c r="CD34" s="127">
        <f ca="1">IF(IFERROR(MATCH(_xlfn.CONCAT($B34,",",CD$4),'SpcFunc and VentSpcFunc combos'!$Q$8:$Q$335,0),0)&gt;0,1,0)</f>
        <v>0</v>
      </c>
      <c r="CE34" s="127">
        <f ca="1">IF(IFERROR(MATCH(_xlfn.CONCAT($B34,",",CE$4),'SpcFunc and VentSpcFunc combos'!$Q$8:$Q$335,0),0)&gt;0,1,0)</f>
        <v>0</v>
      </c>
      <c r="CF34" s="127">
        <f ca="1">IF(IFERROR(MATCH(_xlfn.CONCAT($B34,",",CF$4),'SpcFunc and VentSpcFunc combos'!$Q$8:$Q$335,0),0)&gt;0,1,0)</f>
        <v>0</v>
      </c>
      <c r="CG34" s="127">
        <f ca="1">IF(IFERROR(MATCH(_xlfn.CONCAT($B34,",",CG$4),'SpcFunc and VentSpcFunc combos'!$Q$8:$Q$335,0),0)&gt;0,1,0)</f>
        <v>0</v>
      </c>
      <c r="CH34" s="127">
        <f ca="1">IF(IFERROR(MATCH(_xlfn.CONCAT($B34,",",CH$4),'SpcFunc and VentSpcFunc combos'!$Q$8:$Q$335,0),0)&gt;0,1,0)</f>
        <v>0</v>
      </c>
      <c r="CI34" s="127">
        <f ca="1">IF(IFERROR(MATCH(_xlfn.CONCAT($B34,",",CI$4),'SpcFunc and VentSpcFunc combos'!$Q$8:$Q$335,0),0)&gt;0,1,0)</f>
        <v>0</v>
      </c>
      <c r="CJ34" s="127">
        <f ca="1">IF(IFERROR(MATCH(_xlfn.CONCAT($B34,",",CJ$4),'SpcFunc and VentSpcFunc combos'!$Q$8:$Q$335,0),0)&gt;0,1,0)</f>
        <v>0</v>
      </c>
      <c r="CK34" s="127">
        <f ca="1">IF(IFERROR(MATCH(_xlfn.CONCAT($B34,",",CK$4),'SpcFunc and VentSpcFunc combos'!$Q$8:$Q$335,0),0)&gt;0,1,0)</f>
        <v>0</v>
      </c>
      <c r="CL34" s="127">
        <f ca="1">IF(IFERROR(MATCH(_xlfn.CONCAT($B34,",",CL$4),'SpcFunc and VentSpcFunc combos'!$Q$8:$Q$335,0),0)&gt;0,1,0)</f>
        <v>0</v>
      </c>
      <c r="CM34" s="127">
        <f ca="1">IF(IFERROR(MATCH(_xlfn.CONCAT($B34,",",CM$4),'SpcFunc and VentSpcFunc combos'!$Q$8:$Q$335,0),0)&gt;0,1,0)</f>
        <v>0</v>
      </c>
      <c r="CN34" s="127">
        <f ca="1">IF(IFERROR(MATCH(_xlfn.CONCAT($B34,",",CN$4),'SpcFunc and VentSpcFunc combos'!$Q$8:$Q$335,0),0)&gt;0,1,0)</f>
        <v>0</v>
      </c>
      <c r="CO34" s="127">
        <f ca="1">IF(IFERROR(MATCH(_xlfn.CONCAT($B34,",",CO$4),'SpcFunc and VentSpcFunc combos'!$Q$8:$Q$335,0),0)&gt;0,1,0)</f>
        <v>0</v>
      </c>
      <c r="CP34" s="127">
        <f ca="1">IF(IFERROR(MATCH(_xlfn.CONCAT($B34,",",CP$4),'SpcFunc and VentSpcFunc combos'!$Q$8:$Q$335,0),0)&gt;0,1,0)</f>
        <v>0</v>
      </c>
      <c r="CQ34" s="127">
        <f ca="1">IF(IFERROR(MATCH(_xlfn.CONCAT($B34,",",CQ$4),'SpcFunc and VentSpcFunc combos'!$Q$8:$Q$335,0),0)&gt;0,1,0)</f>
        <v>0</v>
      </c>
      <c r="CR34" s="127">
        <f ca="1">IF(IFERROR(MATCH(_xlfn.CONCAT($B34,",",CR$4),'SpcFunc and VentSpcFunc combos'!$Q$8:$Q$335,0),0)&gt;0,1,0)</f>
        <v>0</v>
      </c>
      <c r="CS34" s="127">
        <f ca="1">IF(IFERROR(MATCH(_xlfn.CONCAT($B34,",",CS$4),'SpcFunc and VentSpcFunc combos'!$Q$8:$Q$335,0),0)&gt;0,1,0)</f>
        <v>0</v>
      </c>
      <c r="CT34" s="127">
        <f ca="1">IF(IFERROR(MATCH(_xlfn.CONCAT($B34,",",CT$4),'SpcFunc and VentSpcFunc combos'!$Q$8:$Q$335,0),0)&gt;0,1,0)</f>
        <v>0</v>
      </c>
      <c r="CU34" s="106" t="s">
        <v>960</v>
      </c>
      <c r="CV34">
        <f t="shared" ca="1" si="5"/>
        <v>0</v>
      </c>
    </row>
    <row r="35" spans="2:100" x14ac:dyDescent="0.2">
      <c r="B35" t="str">
        <f>'For CSV - 2019 SpcFuncData'!B35</f>
        <v>Healthcare Facility and Hospitals (Physical Therapy Room)</v>
      </c>
      <c r="C35" s="127">
        <f ca="1">IF(IFERROR(MATCH(_xlfn.CONCAT($B35,",",C$4),'SpcFunc and VentSpcFunc combos'!$Q$8:$Q$335,0),0)&gt;0,1,0)</f>
        <v>0</v>
      </c>
      <c r="D35" s="127">
        <f ca="1">IF(IFERROR(MATCH(_xlfn.CONCAT($B35,",",D$4),'SpcFunc and VentSpcFunc combos'!$Q$8:$Q$335,0),0)&gt;0,1,0)</f>
        <v>0</v>
      </c>
      <c r="E35" s="127">
        <f ca="1">IF(IFERROR(MATCH(_xlfn.CONCAT($B35,",",E$4),'SpcFunc and VentSpcFunc combos'!$Q$8:$Q$335,0),0)&gt;0,1,0)</f>
        <v>0</v>
      </c>
      <c r="F35" s="127">
        <f ca="1">IF(IFERROR(MATCH(_xlfn.CONCAT($B35,",",F$4),'SpcFunc and VentSpcFunc combos'!$Q$8:$Q$335,0),0)&gt;0,1,0)</f>
        <v>0</v>
      </c>
      <c r="G35" s="127">
        <f ca="1">IF(IFERROR(MATCH(_xlfn.CONCAT($B35,",",G$4),'SpcFunc and VentSpcFunc combos'!$Q$8:$Q$335,0),0)&gt;0,1,0)</f>
        <v>0</v>
      </c>
      <c r="H35" s="127">
        <f ca="1">IF(IFERROR(MATCH(_xlfn.CONCAT($B35,",",H$4),'SpcFunc and VentSpcFunc combos'!$Q$8:$Q$335,0),0)&gt;0,1,0)</f>
        <v>0</v>
      </c>
      <c r="I35" s="127">
        <f ca="1">IF(IFERROR(MATCH(_xlfn.CONCAT($B35,",",I$4),'SpcFunc and VentSpcFunc combos'!$Q$8:$Q$335,0),0)&gt;0,1,0)</f>
        <v>0</v>
      </c>
      <c r="J35" s="127">
        <f ca="1">IF(IFERROR(MATCH(_xlfn.CONCAT($B35,",",J$4),'SpcFunc and VentSpcFunc combos'!$Q$8:$Q$335,0),0)&gt;0,1,0)</f>
        <v>0</v>
      </c>
      <c r="K35" s="127">
        <f ca="1">IF(IFERROR(MATCH(_xlfn.CONCAT($B35,",",K$4),'SpcFunc and VentSpcFunc combos'!$Q$8:$Q$335,0),0)&gt;0,1,0)</f>
        <v>0</v>
      </c>
      <c r="L35" s="127">
        <f ca="1">IF(IFERROR(MATCH(_xlfn.CONCAT($B35,",",L$4),'SpcFunc and VentSpcFunc combos'!$Q$8:$Q$335,0),0)&gt;0,1,0)</f>
        <v>0</v>
      </c>
      <c r="M35" s="127">
        <f ca="1">IF(IFERROR(MATCH(_xlfn.CONCAT($B35,",",M$4),'SpcFunc and VentSpcFunc combos'!$Q$8:$Q$335,0),0)&gt;0,1,0)</f>
        <v>0</v>
      </c>
      <c r="N35" s="127">
        <f ca="1">IF(IFERROR(MATCH(_xlfn.CONCAT($B35,",",N$4),'SpcFunc and VentSpcFunc combos'!$Q$8:$Q$335,0),0)&gt;0,1,0)</f>
        <v>0</v>
      </c>
      <c r="O35" s="127">
        <f ca="1">IF(IFERROR(MATCH(_xlfn.CONCAT($B35,",",O$4),'SpcFunc and VentSpcFunc combos'!$Q$8:$Q$335,0),0)&gt;0,1,0)</f>
        <v>0</v>
      </c>
      <c r="P35" s="127">
        <f ca="1">IF(IFERROR(MATCH(_xlfn.CONCAT($B35,",",P$4),'SpcFunc and VentSpcFunc combos'!$Q$8:$Q$335,0),0)&gt;0,1,0)</f>
        <v>0</v>
      </c>
      <c r="Q35" s="127">
        <f ca="1">IF(IFERROR(MATCH(_xlfn.CONCAT($B35,",",Q$4),'SpcFunc and VentSpcFunc combos'!$Q$8:$Q$335,0),0)&gt;0,1,0)</f>
        <v>0</v>
      </c>
      <c r="R35" s="127">
        <f ca="1">IF(IFERROR(MATCH(_xlfn.CONCAT($B35,",",R$4),'SpcFunc and VentSpcFunc combos'!$Q$8:$Q$335,0),0)&gt;0,1,0)</f>
        <v>0</v>
      </c>
      <c r="S35" s="127">
        <f ca="1">IF(IFERROR(MATCH(_xlfn.CONCAT($B35,",",S$4),'SpcFunc and VentSpcFunc combos'!$Q$8:$Q$335,0),0)&gt;0,1,0)</f>
        <v>0</v>
      </c>
      <c r="T35" s="127">
        <f ca="1">IF(IFERROR(MATCH(_xlfn.CONCAT($B35,",",T$4),'SpcFunc and VentSpcFunc combos'!$Q$8:$Q$335,0),0)&gt;0,1,0)</f>
        <v>0</v>
      </c>
      <c r="U35" s="127">
        <f ca="1">IF(IFERROR(MATCH(_xlfn.CONCAT($B35,",",U$4),'SpcFunc and VentSpcFunc combos'!$Q$8:$Q$335,0),0)&gt;0,1,0)</f>
        <v>0</v>
      </c>
      <c r="V35" s="127">
        <f ca="1">IF(IFERROR(MATCH(_xlfn.CONCAT($B35,",",V$4),'SpcFunc and VentSpcFunc combos'!$Q$8:$Q$335,0),0)&gt;0,1,0)</f>
        <v>0</v>
      </c>
      <c r="W35" s="127">
        <f ca="1">IF(IFERROR(MATCH(_xlfn.CONCAT($B35,",",W$4),'SpcFunc and VentSpcFunc combos'!$Q$8:$Q$335,0),0)&gt;0,1,0)</f>
        <v>0</v>
      </c>
      <c r="X35" s="127">
        <f ca="1">IF(IFERROR(MATCH(_xlfn.CONCAT($B35,",",X$4),'SpcFunc and VentSpcFunc combos'!$Q$8:$Q$335,0),0)&gt;0,1,0)</f>
        <v>0</v>
      </c>
      <c r="Y35" s="127">
        <f ca="1">IF(IFERROR(MATCH(_xlfn.CONCAT($B35,",",Y$4),'SpcFunc and VentSpcFunc combos'!$Q$8:$Q$335,0),0)&gt;0,1,0)</f>
        <v>0</v>
      </c>
      <c r="Z35" s="127">
        <f ca="1">IF(IFERROR(MATCH(_xlfn.CONCAT($B35,",",Z$4),'SpcFunc and VentSpcFunc combos'!$Q$8:$Q$335,0),0)&gt;0,1,0)</f>
        <v>0</v>
      </c>
      <c r="AA35" s="127">
        <f ca="1">IF(IFERROR(MATCH(_xlfn.CONCAT($B35,",",AA$4),'SpcFunc and VentSpcFunc combos'!$Q$8:$Q$335,0),0)&gt;0,1,0)</f>
        <v>0</v>
      </c>
      <c r="AB35" s="127">
        <f ca="1">IF(IFERROR(MATCH(_xlfn.CONCAT($B35,",",AB$4),'SpcFunc and VentSpcFunc combos'!$Q$8:$Q$335,0),0)&gt;0,1,0)</f>
        <v>0</v>
      </c>
      <c r="AC35" s="127">
        <f ca="1">IF(IFERROR(MATCH(_xlfn.CONCAT($B35,",",AC$4),'SpcFunc and VentSpcFunc combos'!$Q$8:$Q$335,0),0)&gt;0,1,0)</f>
        <v>0</v>
      </c>
      <c r="AD35" s="127">
        <f ca="1">IF(IFERROR(MATCH(_xlfn.CONCAT($B35,",",AD$4),'SpcFunc and VentSpcFunc combos'!$Q$8:$Q$335,0),0)&gt;0,1,0)</f>
        <v>0</v>
      </c>
      <c r="AE35" s="127">
        <f ca="1">IF(IFERROR(MATCH(_xlfn.CONCAT($B35,",",AE$4),'SpcFunc and VentSpcFunc combos'!$Q$8:$Q$335,0),0)&gt;0,1,0)</f>
        <v>0</v>
      </c>
      <c r="AF35" s="127">
        <f ca="1">IF(IFERROR(MATCH(_xlfn.CONCAT($B35,",",AF$4),'SpcFunc and VentSpcFunc combos'!$Q$8:$Q$335,0),0)&gt;0,1,0)</f>
        <v>0</v>
      </c>
      <c r="AG35" s="127">
        <f ca="1">IF(IFERROR(MATCH(_xlfn.CONCAT($B35,",",AG$4),'SpcFunc and VentSpcFunc combos'!$Q$8:$Q$335,0),0)&gt;0,1,0)</f>
        <v>0</v>
      </c>
      <c r="AH35" s="127">
        <f ca="1">IF(IFERROR(MATCH(_xlfn.CONCAT($B35,",",AH$4),'SpcFunc and VentSpcFunc combos'!$Q$8:$Q$335,0),0)&gt;0,1,0)</f>
        <v>0</v>
      </c>
      <c r="AI35" s="127">
        <f ca="1">IF(IFERROR(MATCH(_xlfn.CONCAT($B35,",",AI$4),'SpcFunc and VentSpcFunc combos'!$Q$8:$Q$335,0),0)&gt;0,1,0)</f>
        <v>0</v>
      </c>
      <c r="AJ35" s="127">
        <f ca="1">IF(IFERROR(MATCH(_xlfn.CONCAT($B35,",",AJ$4),'SpcFunc and VentSpcFunc combos'!$Q$8:$Q$335,0),0)&gt;0,1,0)</f>
        <v>0</v>
      </c>
      <c r="AK35" s="127">
        <f ca="1">IF(IFERROR(MATCH(_xlfn.CONCAT($B35,",",AK$4),'SpcFunc and VentSpcFunc combos'!$Q$8:$Q$335,0),0)&gt;0,1,0)</f>
        <v>0</v>
      </c>
      <c r="AL35" s="127">
        <f ca="1">IF(IFERROR(MATCH(_xlfn.CONCAT($B35,",",AL$4),'SpcFunc and VentSpcFunc combos'!$Q$8:$Q$335,0),0)&gt;0,1,0)</f>
        <v>0</v>
      </c>
      <c r="AM35" s="127">
        <f ca="1">IF(IFERROR(MATCH(_xlfn.CONCAT($B35,",",AM$4),'SpcFunc and VentSpcFunc combos'!$Q$8:$Q$335,0),0)&gt;0,1,0)</f>
        <v>0</v>
      </c>
      <c r="AN35" s="127">
        <f ca="1">IF(IFERROR(MATCH(_xlfn.CONCAT($B35,",",AN$4),'SpcFunc and VentSpcFunc combos'!$Q$8:$Q$335,0),0)&gt;0,1,0)</f>
        <v>0</v>
      </c>
      <c r="AO35" s="127">
        <f ca="1">IF(IFERROR(MATCH(_xlfn.CONCAT($B35,",",AO$4),'SpcFunc and VentSpcFunc combos'!$Q$8:$Q$335,0),0)&gt;0,1,0)</f>
        <v>0</v>
      </c>
      <c r="AP35" s="127">
        <f ca="1">IF(IFERROR(MATCH(_xlfn.CONCAT($B35,",",AP$4),'SpcFunc and VentSpcFunc combos'!$Q$8:$Q$335,0),0)&gt;0,1,0)</f>
        <v>0</v>
      </c>
      <c r="AQ35" s="127">
        <f ca="1">IF(IFERROR(MATCH(_xlfn.CONCAT($B35,",",AQ$4),'SpcFunc and VentSpcFunc combos'!$Q$8:$Q$335,0),0)&gt;0,1,0)</f>
        <v>0</v>
      </c>
      <c r="AR35" s="127">
        <f ca="1">IF(IFERROR(MATCH(_xlfn.CONCAT($B35,",",AR$4),'SpcFunc and VentSpcFunc combos'!$Q$8:$Q$335,0),0)&gt;0,1,0)</f>
        <v>0</v>
      </c>
      <c r="AS35" s="127">
        <f ca="1">IF(IFERROR(MATCH(_xlfn.CONCAT($B35,",",AS$4),'SpcFunc and VentSpcFunc combos'!$Q$8:$Q$335,0),0)&gt;0,1,0)</f>
        <v>0</v>
      </c>
      <c r="AT35" s="127">
        <f ca="1">IF(IFERROR(MATCH(_xlfn.CONCAT($B35,",",AT$4),'SpcFunc and VentSpcFunc combos'!$Q$8:$Q$335,0),0)&gt;0,1,0)</f>
        <v>0</v>
      </c>
      <c r="AU35" s="127">
        <f ca="1">IF(IFERROR(MATCH(_xlfn.CONCAT($B35,",",AU$4),'SpcFunc and VentSpcFunc combos'!$Q$8:$Q$335,0),0)&gt;0,1,0)</f>
        <v>0</v>
      </c>
      <c r="AV35" s="127">
        <f ca="1">IF(IFERROR(MATCH(_xlfn.CONCAT($B35,",",AV$4),'SpcFunc and VentSpcFunc combos'!$Q$8:$Q$335,0),0)&gt;0,1,0)</f>
        <v>0</v>
      </c>
      <c r="AW35" s="127">
        <f ca="1">IF(IFERROR(MATCH(_xlfn.CONCAT($B35,",",AW$4),'SpcFunc and VentSpcFunc combos'!$Q$8:$Q$335,0),0)&gt;0,1,0)</f>
        <v>0</v>
      </c>
      <c r="AX35" s="127">
        <f ca="1">IF(IFERROR(MATCH(_xlfn.CONCAT($B35,",",AX$4),'SpcFunc and VentSpcFunc combos'!$Q$8:$Q$335,0),0)&gt;0,1,0)</f>
        <v>0</v>
      </c>
      <c r="AY35" s="127">
        <f ca="1">IF(IFERROR(MATCH(_xlfn.CONCAT($B35,",",AY$4),'SpcFunc and VentSpcFunc combos'!$Q$8:$Q$335,0),0)&gt;0,1,0)</f>
        <v>0</v>
      </c>
      <c r="AZ35" s="127">
        <f ca="1">IF(IFERROR(MATCH(_xlfn.CONCAT($B35,",",AZ$4),'SpcFunc and VentSpcFunc combos'!$Q$8:$Q$335,0),0)&gt;0,1,0)</f>
        <v>0</v>
      </c>
      <c r="BA35" s="127">
        <f ca="1">IF(IFERROR(MATCH(_xlfn.CONCAT($B35,",",BA$4),'SpcFunc and VentSpcFunc combos'!$Q$8:$Q$335,0),0)&gt;0,1,0)</f>
        <v>0</v>
      </c>
      <c r="BB35" s="127">
        <f ca="1">IF(IFERROR(MATCH(_xlfn.CONCAT($B35,",",BB$4),'SpcFunc and VentSpcFunc combos'!$Q$8:$Q$335,0),0)&gt;0,1,0)</f>
        <v>0</v>
      </c>
      <c r="BC35" s="127">
        <f ca="1">IF(IFERROR(MATCH(_xlfn.CONCAT($B35,",",BC$4),'SpcFunc and VentSpcFunc combos'!$Q$8:$Q$335,0),0)&gt;0,1,0)</f>
        <v>0</v>
      </c>
      <c r="BD35" s="127">
        <f ca="1">IF(IFERROR(MATCH(_xlfn.CONCAT($B35,",",BD$4),'SpcFunc and VentSpcFunc combos'!$Q$8:$Q$335,0),0)&gt;0,1,0)</f>
        <v>0</v>
      </c>
      <c r="BE35" s="127">
        <f ca="1">IF(IFERROR(MATCH(_xlfn.CONCAT($B35,",",BE$4),'SpcFunc and VentSpcFunc combos'!$Q$8:$Q$335,0),0)&gt;0,1,0)</f>
        <v>0</v>
      </c>
      <c r="BF35" s="127">
        <f ca="1">IF(IFERROR(MATCH(_xlfn.CONCAT($B35,",",BF$4),'SpcFunc and VentSpcFunc combos'!$Q$8:$Q$335,0),0)&gt;0,1,0)</f>
        <v>0</v>
      </c>
      <c r="BG35" s="127">
        <f ca="1">IF(IFERROR(MATCH(_xlfn.CONCAT($B35,",",BG$4),'SpcFunc and VentSpcFunc combos'!$Q$8:$Q$335,0),0)&gt;0,1,0)</f>
        <v>0</v>
      </c>
      <c r="BH35" s="127">
        <f ca="1">IF(IFERROR(MATCH(_xlfn.CONCAT($B35,",",BH$4),'SpcFunc and VentSpcFunc combos'!$Q$8:$Q$335,0),0)&gt;0,1,0)</f>
        <v>0</v>
      </c>
      <c r="BI35" s="127">
        <f ca="1">IF(IFERROR(MATCH(_xlfn.CONCAT($B35,",",BI$4),'SpcFunc and VentSpcFunc combos'!$Q$8:$Q$335,0),0)&gt;0,1,0)</f>
        <v>0</v>
      </c>
      <c r="BJ35" s="127">
        <f ca="1">IF(IFERROR(MATCH(_xlfn.CONCAT($B35,",",BJ$4),'SpcFunc and VentSpcFunc combos'!$Q$8:$Q$335,0),0)&gt;0,1,0)</f>
        <v>0</v>
      </c>
      <c r="BK35" s="127">
        <f ca="1">IF(IFERROR(MATCH(_xlfn.CONCAT($B35,",",BK$4),'SpcFunc and VentSpcFunc combos'!$Q$8:$Q$335,0),0)&gt;0,1,0)</f>
        <v>0</v>
      </c>
      <c r="BL35" s="127">
        <f ca="1">IF(IFERROR(MATCH(_xlfn.CONCAT($B35,",",BL$4),'SpcFunc and VentSpcFunc combos'!$Q$8:$Q$335,0),0)&gt;0,1,0)</f>
        <v>0</v>
      </c>
      <c r="BM35" s="127">
        <f ca="1">IF(IFERROR(MATCH(_xlfn.CONCAT($B35,",",BM$4),'SpcFunc and VentSpcFunc combos'!$Q$8:$Q$335,0),0)&gt;0,1,0)</f>
        <v>0</v>
      </c>
      <c r="BN35" s="127">
        <f ca="1">IF(IFERROR(MATCH(_xlfn.CONCAT($B35,",",BN$4),'SpcFunc and VentSpcFunc combos'!$Q$8:$Q$335,0),0)&gt;0,1,0)</f>
        <v>0</v>
      </c>
      <c r="BO35" s="127">
        <f ca="1">IF(IFERROR(MATCH(_xlfn.CONCAT($B35,",",BO$4),'SpcFunc and VentSpcFunc combos'!$Q$8:$Q$335,0),0)&gt;0,1,0)</f>
        <v>0</v>
      </c>
      <c r="BP35" s="127">
        <f ca="1">IF(IFERROR(MATCH(_xlfn.CONCAT($B35,",",BP$4),'SpcFunc and VentSpcFunc combos'!$Q$8:$Q$335,0),0)&gt;0,1,0)</f>
        <v>0</v>
      </c>
      <c r="BQ35" s="127">
        <f ca="1">IF(IFERROR(MATCH(_xlfn.CONCAT($B35,",",BQ$4),'SpcFunc and VentSpcFunc combos'!$Q$8:$Q$335,0),0)&gt;0,1,0)</f>
        <v>0</v>
      </c>
      <c r="BR35" s="127">
        <f ca="1">IF(IFERROR(MATCH(_xlfn.CONCAT($B35,",",BR$4),'SpcFunc and VentSpcFunc combos'!$Q$8:$Q$335,0),0)&gt;0,1,0)</f>
        <v>0</v>
      </c>
      <c r="BS35" s="127">
        <f ca="1">IF(IFERROR(MATCH(_xlfn.CONCAT($B35,",",BS$4),'SpcFunc and VentSpcFunc combos'!$Q$8:$Q$335,0),0)&gt;0,1,0)</f>
        <v>0</v>
      </c>
      <c r="BT35" s="127">
        <f ca="1">IF(IFERROR(MATCH(_xlfn.CONCAT($B35,",",BT$4),'SpcFunc and VentSpcFunc combos'!$Q$8:$Q$335,0),0)&gt;0,1,0)</f>
        <v>0</v>
      </c>
      <c r="BU35" s="127">
        <f ca="1">IF(IFERROR(MATCH(_xlfn.CONCAT($B35,",",BU$4),'SpcFunc and VentSpcFunc combos'!$Q$8:$Q$335,0),0)&gt;0,1,0)</f>
        <v>0</v>
      </c>
      <c r="BV35" s="127">
        <f ca="1">IF(IFERROR(MATCH(_xlfn.CONCAT($B35,",",BV$4),'SpcFunc and VentSpcFunc combos'!$Q$8:$Q$335,0),0)&gt;0,1,0)</f>
        <v>0</v>
      </c>
      <c r="BW35" s="127">
        <f ca="1">IF(IFERROR(MATCH(_xlfn.CONCAT($B35,",",BW$4),'SpcFunc and VentSpcFunc combos'!$Q$8:$Q$335,0),0)&gt;0,1,0)</f>
        <v>0</v>
      </c>
      <c r="BX35" s="127">
        <f ca="1">IF(IFERROR(MATCH(_xlfn.CONCAT($B35,",",BX$4),'SpcFunc and VentSpcFunc combos'!$Q$8:$Q$335,0),0)&gt;0,1,0)</f>
        <v>0</v>
      </c>
      <c r="BY35" s="127">
        <f ca="1">IF(IFERROR(MATCH(_xlfn.CONCAT($B35,",",BY$4),'SpcFunc and VentSpcFunc combos'!$Q$8:$Q$335,0),0)&gt;0,1,0)</f>
        <v>0</v>
      </c>
      <c r="BZ35" s="127">
        <f ca="1">IF(IFERROR(MATCH(_xlfn.CONCAT($B35,",",BZ$4),'SpcFunc and VentSpcFunc combos'!$Q$8:$Q$335,0),0)&gt;0,1,0)</f>
        <v>0</v>
      </c>
      <c r="CA35" s="127">
        <f ca="1">IF(IFERROR(MATCH(_xlfn.CONCAT($B35,",",CA$4),'SpcFunc and VentSpcFunc combos'!$Q$8:$Q$335,0),0)&gt;0,1,0)</f>
        <v>0</v>
      </c>
      <c r="CB35" s="127">
        <f ca="1">IF(IFERROR(MATCH(_xlfn.CONCAT($B35,",",CB$4),'SpcFunc and VentSpcFunc combos'!$Q$8:$Q$335,0),0)&gt;0,1,0)</f>
        <v>0</v>
      </c>
      <c r="CC35" s="127">
        <f ca="1">IF(IFERROR(MATCH(_xlfn.CONCAT($B35,",",CC$4),'SpcFunc and VentSpcFunc combos'!$Q$8:$Q$335,0),0)&gt;0,1,0)</f>
        <v>0</v>
      </c>
      <c r="CD35" s="127">
        <f ca="1">IF(IFERROR(MATCH(_xlfn.CONCAT($B35,",",CD$4),'SpcFunc and VentSpcFunc combos'!$Q$8:$Q$335,0),0)&gt;0,1,0)</f>
        <v>0</v>
      </c>
      <c r="CE35" s="127">
        <f ca="1">IF(IFERROR(MATCH(_xlfn.CONCAT($B35,",",CE$4),'SpcFunc and VentSpcFunc combos'!$Q$8:$Q$335,0),0)&gt;0,1,0)</f>
        <v>0</v>
      </c>
      <c r="CF35" s="127">
        <f ca="1">IF(IFERROR(MATCH(_xlfn.CONCAT($B35,",",CF$4),'SpcFunc and VentSpcFunc combos'!$Q$8:$Q$335,0),0)&gt;0,1,0)</f>
        <v>0</v>
      </c>
      <c r="CG35" s="127">
        <f ca="1">IF(IFERROR(MATCH(_xlfn.CONCAT($B35,",",CG$4),'SpcFunc and VentSpcFunc combos'!$Q$8:$Q$335,0),0)&gt;0,1,0)</f>
        <v>0</v>
      </c>
      <c r="CH35" s="127">
        <f ca="1">IF(IFERROR(MATCH(_xlfn.CONCAT($B35,",",CH$4),'SpcFunc and VentSpcFunc combos'!$Q$8:$Q$335,0),0)&gt;0,1,0)</f>
        <v>0</v>
      </c>
      <c r="CI35" s="127">
        <f ca="1">IF(IFERROR(MATCH(_xlfn.CONCAT($B35,",",CI$4),'SpcFunc and VentSpcFunc combos'!$Q$8:$Q$335,0),0)&gt;0,1,0)</f>
        <v>0</v>
      </c>
      <c r="CJ35" s="127">
        <f ca="1">IF(IFERROR(MATCH(_xlfn.CONCAT($B35,",",CJ$4),'SpcFunc and VentSpcFunc combos'!$Q$8:$Q$335,0),0)&gt;0,1,0)</f>
        <v>0</v>
      </c>
      <c r="CK35" s="127">
        <f ca="1">IF(IFERROR(MATCH(_xlfn.CONCAT($B35,",",CK$4),'SpcFunc and VentSpcFunc combos'!$Q$8:$Q$335,0),0)&gt;0,1,0)</f>
        <v>0</v>
      </c>
      <c r="CL35" s="127">
        <f ca="1">IF(IFERROR(MATCH(_xlfn.CONCAT($B35,",",CL$4),'SpcFunc and VentSpcFunc combos'!$Q$8:$Q$335,0),0)&gt;0,1,0)</f>
        <v>0</v>
      </c>
      <c r="CM35" s="127">
        <f ca="1">IF(IFERROR(MATCH(_xlfn.CONCAT($B35,",",CM$4),'SpcFunc and VentSpcFunc combos'!$Q$8:$Q$335,0),0)&gt;0,1,0)</f>
        <v>0</v>
      </c>
      <c r="CN35" s="127">
        <f ca="1">IF(IFERROR(MATCH(_xlfn.CONCAT($B35,",",CN$4),'SpcFunc and VentSpcFunc combos'!$Q$8:$Q$335,0),0)&gt;0,1,0)</f>
        <v>0</v>
      </c>
      <c r="CO35" s="127">
        <f ca="1">IF(IFERROR(MATCH(_xlfn.CONCAT($B35,",",CO$4),'SpcFunc and VentSpcFunc combos'!$Q$8:$Q$335,0),0)&gt;0,1,0)</f>
        <v>0</v>
      </c>
      <c r="CP35" s="127">
        <f ca="1">IF(IFERROR(MATCH(_xlfn.CONCAT($B35,",",CP$4),'SpcFunc and VentSpcFunc combos'!$Q$8:$Q$335,0),0)&gt;0,1,0)</f>
        <v>0</v>
      </c>
      <c r="CQ35" s="127">
        <f ca="1">IF(IFERROR(MATCH(_xlfn.CONCAT($B35,",",CQ$4),'SpcFunc and VentSpcFunc combos'!$Q$8:$Q$335,0),0)&gt;0,1,0)</f>
        <v>0</v>
      </c>
      <c r="CR35" s="127">
        <f ca="1">IF(IFERROR(MATCH(_xlfn.CONCAT($B35,",",CR$4),'SpcFunc and VentSpcFunc combos'!$Q$8:$Q$335,0),0)&gt;0,1,0)</f>
        <v>0</v>
      </c>
      <c r="CS35" s="127">
        <f ca="1">IF(IFERROR(MATCH(_xlfn.CONCAT($B35,",",CS$4),'SpcFunc and VentSpcFunc combos'!$Q$8:$Q$335,0),0)&gt;0,1,0)</f>
        <v>0</v>
      </c>
      <c r="CT35" s="127">
        <f ca="1">IF(IFERROR(MATCH(_xlfn.CONCAT($B35,",",CT$4),'SpcFunc and VentSpcFunc combos'!$Q$8:$Q$335,0),0)&gt;0,1,0)</f>
        <v>0</v>
      </c>
      <c r="CU35" s="106" t="s">
        <v>960</v>
      </c>
      <c r="CV35">
        <f t="shared" ca="1" si="5"/>
        <v>0</v>
      </c>
    </row>
    <row r="36" spans="2:100" x14ac:dyDescent="0.2">
      <c r="B36" t="str">
        <f>'For CSV - 2019 SpcFuncData'!B36</f>
        <v>Healthcare Facility and Hospitals (Recovery Room)</v>
      </c>
      <c r="C36" s="127">
        <f ca="1">IF(IFERROR(MATCH(_xlfn.CONCAT($B36,",",C$4),'SpcFunc and VentSpcFunc combos'!$Q$8:$Q$335,0),0)&gt;0,1,0)</f>
        <v>0</v>
      </c>
      <c r="D36" s="127">
        <f ca="1">IF(IFERROR(MATCH(_xlfn.CONCAT($B36,",",D$4),'SpcFunc and VentSpcFunc combos'!$Q$8:$Q$335,0),0)&gt;0,1,0)</f>
        <v>0</v>
      </c>
      <c r="E36" s="127">
        <f ca="1">IF(IFERROR(MATCH(_xlfn.CONCAT($B36,",",E$4),'SpcFunc and VentSpcFunc combos'!$Q$8:$Q$335,0),0)&gt;0,1,0)</f>
        <v>0</v>
      </c>
      <c r="F36" s="127">
        <f ca="1">IF(IFERROR(MATCH(_xlfn.CONCAT($B36,",",F$4),'SpcFunc and VentSpcFunc combos'!$Q$8:$Q$335,0),0)&gt;0,1,0)</f>
        <v>0</v>
      </c>
      <c r="G36" s="127">
        <f ca="1">IF(IFERROR(MATCH(_xlfn.CONCAT($B36,",",G$4),'SpcFunc and VentSpcFunc combos'!$Q$8:$Q$335,0),0)&gt;0,1,0)</f>
        <v>0</v>
      </c>
      <c r="H36" s="127">
        <f ca="1">IF(IFERROR(MATCH(_xlfn.CONCAT($B36,",",H$4),'SpcFunc and VentSpcFunc combos'!$Q$8:$Q$335,0),0)&gt;0,1,0)</f>
        <v>0</v>
      </c>
      <c r="I36" s="127">
        <f ca="1">IF(IFERROR(MATCH(_xlfn.CONCAT($B36,",",I$4),'SpcFunc and VentSpcFunc combos'!$Q$8:$Q$335,0),0)&gt;0,1,0)</f>
        <v>0</v>
      </c>
      <c r="J36" s="127">
        <f ca="1">IF(IFERROR(MATCH(_xlfn.CONCAT($B36,",",J$4),'SpcFunc and VentSpcFunc combos'!$Q$8:$Q$335,0),0)&gt;0,1,0)</f>
        <v>0</v>
      </c>
      <c r="K36" s="127">
        <f ca="1">IF(IFERROR(MATCH(_xlfn.CONCAT($B36,",",K$4),'SpcFunc and VentSpcFunc combos'!$Q$8:$Q$335,0),0)&gt;0,1,0)</f>
        <v>0</v>
      </c>
      <c r="L36" s="127">
        <f ca="1">IF(IFERROR(MATCH(_xlfn.CONCAT($B36,",",L$4),'SpcFunc and VentSpcFunc combos'!$Q$8:$Q$335,0),0)&gt;0,1,0)</f>
        <v>0</v>
      </c>
      <c r="M36" s="127">
        <f ca="1">IF(IFERROR(MATCH(_xlfn.CONCAT($B36,",",M$4),'SpcFunc and VentSpcFunc combos'!$Q$8:$Q$335,0),0)&gt;0,1,0)</f>
        <v>0</v>
      </c>
      <c r="N36" s="127">
        <f ca="1">IF(IFERROR(MATCH(_xlfn.CONCAT($B36,",",N$4),'SpcFunc and VentSpcFunc combos'!$Q$8:$Q$335,0),0)&gt;0,1,0)</f>
        <v>0</v>
      </c>
      <c r="O36" s="127">
        <f ca="1">IF(IFERROR(MATCH(_xlfn.CONCAT($B36,",",O$4),'SpcFunc and VentSpcFunc combos'!$Q$8:$Q$335,0),0)&gt;0,1,0)</f>
        <v>0</v>
      </c>
      <c r="P36" s="127">
        <f ca="1">IF(IFERROR(MATCH(_xlfn.CONCAT($B36,",",P$4),'SpcFunc and VentSpcFunc combos'!$Q$8:$Q$335,0),0)&gt;0,1,0)</f>
        <v>0</v>
      </c>
      <c r="Q36" s="127">
        <f ca="1">IF(IFERROR(MATCH(_xlfn.CONCAT($B36,",",Q$4),'SpcFunc and VentSpcFunc combos'!$Q$8:$Q$335,0),0)&gt;0,1,0)</f>
        <v>0</v>
      </c>
      <c r="R36" s="127">
        <f ca="1">IF(IFERROR(MATCH(_xlfn.CONCAT($B36,",",R$4),'SpcFunc and VentSpcFunc combos'!$Q$8:$Q$335,0),0)&gt;0,1,0)</f>
        <v>0</v>
      </c>
      <c r="S36" s="127">
        <f ca="1">IF(IFERROR(MATCH(_xlfn.CONCAT($B36,",",S$4),'SpcFunc and VentSpcFunc combos'!$Q$8:$Q$335,0),0)&gt;0,1,0)</f>
        <v>0</v>
      </c>
      <c r="T36" s="127">
        <f ca="1">IF(IFERROR(MATCH(_xlfn.CONCAT($B36,",",T$4),'SpcFunc and VentSpcFunc combos'!$Q$8:$Q$335,0),0)&gt;0,1,0)</f>
        <v>0</v>
      </c>
      <c r="U36" s="127">
        <f ca="1">IF(IFERROR(MATCH(_xlfn.CONCAT($B36,",",U$4),'SpcFunc and VentSpcFunc combos'!$Q$8:$Q$335,0),0)&gt;0,1,0)</f>
        <v>0</v>
      </c>
      <c r="V36" s="127">
        <f ca="1">IF(IFERROR(MATCH(_xlfn.CONCAT($B36,",",V$4),'SpcFunc and VentSpcFunc combos'!$Q$8:$Q$335,0),0)&gt;0,1,0)</f>
        <v>0</v>
      </c>
      <c r="W36" s="127">
        <f ca="1">IF(IFERROR(MATCH(_xlfn.CONCAT($B36,",",W$4),'SpcFunc and VentSpcFunc combos'!$Q$8:$Q$335,0),0)&gt;0,1,0)</f>
        <v>0</v>
      </c>
      <c r="X36" s="127">
        <f ca="1">IF(IFERROR(MATCH(_xlfn.CONCAT($B36,",",X$4),'SpcFunc and VentSpcFunc combos'!$Q$8:$Q$335,0),0)&gt;0,1,0)</f>
        <v>0</v>
      </c>
      <c r="Y36" s="127">
        <f ca="1">IF(IFERROR(MATCH(_xlfn.CONCAT($B36,",",Y$4),'SpcFunc and VentSpcFunc combos'!$Q$8:$Q$335,0),0)&gt;0,1,0)</f>
        <v>0</v>
      </c>
      <c r="Z36" s="127">
        <f ca="1">IF(IFERROR(MATCH(_xlfn.CONCAT($B36,",",Z$4),'SpcFunc and VentSpcFunc combos'!$Q$8:$Q$335,0),0)&gt;0,1,0)</f>
        <v>0</v>
      </c>
      <c r="AA36" s="127">
        <f ca="1">IF(IFERROR(MATCH(_xlfn.CONCAT($B36,",",AA$4),'SpcFunc and VentSpcFunc combos'!$Q$8:$Q$335,0),0)&gt;0,1,0)</f>
        <v>0</v>
      </c>
      <c r="AB36" s="127">
        <f ca="1">IF(IFERROR(MATCH(_xlfn.CONCAT($B36,",",AB$4),'SpcFunc and VentSpcFunc combos'!$Q$8:$Q$335,0),0)&gt;0,1,0)</f>
        <v>0</v>
      </c>
      <c r="AC36" s="127">
        <f ca="1">IF(IFERROR(MATCH(_xlfn.CONCAT($B36,",",AC$4),'SpcFunc and VentSpcFunc combos'!$Q$8:$Q$335,0),0)&gt;0,1,0)</f>
        <v>0</v>
      </c>
      <c r="AD36" s="127">
        <f ca="1">IF(IFERROR(MATCH(_xlfn.CONCAT($B36,",",AD$4),'SpcFunc and VentSpcFunc combos'!$Q$8:$Q$335,0),0)&gt;0,1,0)</f>
        <v>0</v>
      </c>
      <c r="AE36" s="127">
        <f ca="1">IF(IFERROR(MATCH(_xlfn.CONCAT($B36,",",AE$4),'SpcFunc and VentSpcFunc combos'!$Q$8:$Q$335,0),0)&gt;0,1,0)</f>
        <v>0</v>
      </c>
      <c r="AF36" s="127">
        <f ca="1">IF(IFERROR(MATCH(_xlfn.CONCAT($B36,",",AF$4),'SpcFunc and VentSpcFunc combos'!$Q$8:$Q$335,0),0)&gt;0,1,0)</f>
        <v>0</v>
      </c>
      <c r="AG36" s="127">
        <f ca="1">IF(IFERROR(MATCH(_xlfn.CONCAT($B36,",",AG$4),'SpcFunc and VentSpcFunc combos'!$Q$8:$Q$335,0),0)&gt;0,1,0)</f>
        <v>0</v>
      </c>
      <c r="AH36" s="127">
        <f ca="1">IF(IFERROR(MATCH(_xlfn.CONCAT($B36,",",AH$4),'SpcFunc and VentSpcFunc combos'!$Q$8:$Q$335,0),0)&gt;0,1,0)</f>
        <v>0</v>
      </c>
      <c r="AI36" s="127">
        <f ca="1">IF(IFERROR(MATCH(_xlfn.CONCAT($B36,",",AI$4),'SpcFunc and VentSpcFunc combos'!$Q$8:$Q$335,0),0)&gt;0,1,0)</f>
        <v>0</v>
      </c>
      <c r="AJ36" s="127">
        <f ca="1">IF(IFERROR(MATCH(_xlfn.CONCAT($B36,",",AJ$4),'SpcFunc and VentSpcFunc combos'!$Q$8:$Q$335,0),0)&gt;0,1,0)</f>
        <v>0</v>
      </c>
      <c r="AK36" s="127">
        <f ca="1">IF(IFERROR(MATCH(_xlfn.CONCAT($B36,",",AK$4),'SpcFunc and VentSpcFunc combos'!$Q$8:$Q$335,0),0)&gt;0,1,0)</f>
        <v>0</v>
      </c>
      <c r="AL36" s="127">
        <f ca="1">IF(IFERROR(MATCH(_xlfn.CONCAT($B36,",",AL$4),'SpcFunc and VentSpcFunc combos'!$Q$8:$Q$335,0),0)&gt;0,1,0)</f>
        <v>0</v>
      </c>
      <c r="AM36" s="127">
        <f ca="1">IF(IFERROR(MATCH(_xlfn.CONCAT($B36,",",AM$4),'SpcFunc and VentSpcFunc combos'!$Q$8:$Q$335,0),0)&gt;0,1,0)</f>
        <v>0</v>
      </c>
      <c r="AN36" s="127">
        <f ca="1">IF(IFERROR(MATCH(_xlfn.CONCAT($B36,",",AN$4),'SpcFunc and VentSpcFunc combos'!$Q$8:$Q$335,0),0)&gt;0,1,0)</f>
        <v>0</v>
      </c>
      <c r="AO36" s="127">
        <f ca="1">IF(IFERROR(MATCH(_xlfn.CONCAT($B36,",",AO$4),'SpcFunc and VentSpcFunc combos'!$Q$8:$Q$335,0),0)&gt;0,1,0)</f>
        <v>0</v>
      </c>
      <c r="AP36" s="127">
        <f ca="1">IF(IFERROR(MATCH(_xlfn.CONCAT($B36,",",AP$4),'SpcFunc and VentSpcFunc combos'!$Q$8:$Q$335,0),0)&gt;0,1,0)</f>
        <v>0</v>
      </c>
      <c r="AQ36" s="127">
        <f ca="1">IF(IFERROR(MATCH(_xlfn.CONCAT($B36,",",AQ$4),'SpcFunc and VentSpcFunc combos'!$Q$8:$Q$335,0),0)&gt;0,1,0)</f>
        <v>0</v>
      </c>
      <c r="AR36" s="127">
        <f ca="1">IF(IFERROR(MATCH(_xlfn.CONCAT($B36,",",AR$4),'SpcFunc and VentSpcFunc combos'!$Q$8:$Q$335,0),0)&gt;0,1,0)</f>
        <v>0</v>
      </c>
      <c r="AS36" s="127">
        <f ca="1">IF(IFERROR(MATCH(_xlfn.CONCAT($B36,",",AS$4),'SpcFunc and VentSpcFunc combos'!$Q$8:$Q$335,0),0)&gt;0,1,0)</f>
        <v>0</v>
      </c>
      <c r="AT36" s="127">
        <f ca="1">IF(IFERROR(MATCH(_xlfn.CONCAT($B36,",",AT$4),'SpcFunc and VentSpcFunc combos'!$Q$8:$Q$335,0),0)&gt;0,1,0)</f>
        <v>0</v>
      </c>
      <c r="AU36" s="127">
        <f ca="1">IF(IFERROR(MATCH(_xlfn.CONCAT($B36,",",AU$4),'SpcFunc and VentSpcFunc combos'!$Q$8:$Q$335,0),0)&gt;0,1,0)</f>
        <v>0</v>
      </c>
      <c r="AV36" s="127">
        <f ca="1">IF(IFERROR(MATCH(_xlfn.CONCAT($B36,",",AV$4),'SpcFunc and VentSpcFunc combos'!$Q$8:$Q$335,0),0)&gt;0,1,0)</f>
        <v>0</v>
      </c>
      <c r="AW36" s="127">
        <f ca="1">IF(IFERROR(MATCH(_xlfn.CONCAT($B36,",",AW$4),'SpcFunc and VentSpcFunc combos'!$Q$8:$Q$335,0),0)&gt;0,1,0)</f>
        <v>0</v>
      </c>
      <c r="AX36" s="127">
        <f ca="1">IF(IFERROR(MATCH(_xlfn.CONCAT($B36,",",AX$4),'SpcFunc and VentSpcFunc combos'!$Q$8:$Q$335,0),0)&gt;0,1,0)</f>
        <v>0</v>
      </c>
      <c r="AY36" s="127">
        <f ca="1">IF(IFERROR(MATCH(_xlfn.CONCAT($B36,",",AY$4),'SpcFunc and VentSpcFunc combos'!$Q$8:$Q$335,0),0)&gt;0,1,0)</f>
        <v>0</v>
      </c>
      <c r="AZ36" s="127">
        <f ca="1">IF(IFERROR(MATCH(_xlfn.CONCAT($B36,",",AZ$4),'SpcFunc and VentSpcFunc combos'!$Q$8:$Q$335,0),0)&gt;0,1,0)</f>
        <v>0</v>
      </c>
      <c r="BA36" s="127">
        <f ca="1">IF(IFERROR(MATCH(_xlfn.CONCAT($B36,",",BA$4),'SpcFunc and VentSpcFunc combos'!$Q$8:$Q$335,0),0)&gt;0,1,0)</f>
        <v>0</v>
      </c>
      <c r="BB36" s="127">
        <f ca="1">IF(IFERROR(MATCH(_xlfn.CONCAT($B36,",",BB$4),'SpcFunc and VentSpcFunc combos'!$Q$8:$Q$335,0),0)&gt;0,1,0)</f>
        <v>0</v>
      </c>
      <c r="BC36" s="127">
        <f ca="1">IF(IFERROR(MATCH(_xlfn.CONCAT($B36,",",BC$4),'SpcFunc and VentSpcFunc combos'!$Q$8:$Q$335,0),0)&gt;0,1,0)</f>
        <v>0</v>
      </c>
      <c r="BD36" s="127">
        <f ca="1">IF(IFERROR(MATCH(_xlfn.CONCAT($B36,",",BD$4),'SpcFunc and VentSpcFunc combos'!$Q$8:$Q$335,0),0)&gt;0,1,0)</f>
        <v>0</v>
      </c>
      <c r="BE36" s="127">
        <f ca="1">IF(IFERROR(MATCH(_xlfn.CONCAT($B36,",",BE$4),'SpcFunc and VentSpcFunc combos'!$Q$8:$Q$335,0),0)&gt;0,1,0)</f>
        <v>0</v>
      </c>
      <c r="BF36" s="127">
        <f ca="1">IF(IFERROR(MATCH(_xlfn.CONCAT($B36,",",BF$4),'SpcFunc and VentSpcFunc combos'!$Q$8:$Q$335,0),0)&gt;0,1,0)</f>
        <v>0</v>
      </c>
      <c r="BG36" s="127">
        <f ca="1">IF(IFERROR(MATCH(_xlfn.CONCAT($B36,",",BG$4),'SpcFunc and VentSpcFunc combos'!$Q$8:$Q$335,0),0)&gt;0,1,0)</f>
        <v>0</v>
      </c>
      <c r="BH36" s="127">
        <f ca="1">IF(IFERROR(MATCH(_xlfn.CONCAT($B36,",",BH$4),'SpcFunc and VentSpcFunc combos'!$Q$8:$Q$335,0),0)&gt;0,1,0)</f>
        <v>0</v>
      </c>
      <c r="BI36" s="127">
        <f ca="1">IF(IFERROR(MATCH(_xlfn.CONCAT($B36,",",BI$4),'SpcFunc and VentSpcFunc combos'!$Q$8:$Q$335,0),0)&gt;0,1,0)</f>
        <v>0</v>
      </c>
      <c r="BJ36" s="127">
        <f ca="1">IF(IFERROR(MATCH(_xlfn.CONCAT($B36,",",BJ$4),'SpcFunc and VentSpcFunc combos'!$Q$8:$Q$335,0),0)&gt;0,1,0)</f>
        <v>0</v>
      </c>
      <c r="BK36" s="127">
        <f ca="1">IF(IFERROR(MATCH(_xlfn.CONCAT($B36,",",BK$4),'SpcFunc and VentSpcFunc combos'!$Q$8:$Q$335,0),0)&gt;0,1,0)</f>
        <v>0</v>
      </c>
      <c r="BL36" s="127">
        <f ca="1">IF(IFERROR(MATCH(_xlfn.CONCAT($B36,",",BL$4),'SpcFunc and VentSpcFunc combos'!$Q$8:$Q$335,0),0)&gt;0,1,0)</f>
        <v>0</v>
      </c>
      <c r="BM36" s="127">
        <f ca="1">IF(IFERROR(MATCH(_xlfn.CONCAT($B36,",",BM$4),'SpcFunc and VentSpcFunc combos'!$Q$8:$Q$335,0),0)&gt;0,1,0)</f>
        <v>0</v>
      </c>
      <c r="BN36" s="127">
        <f ca="1">IF(IFERROR(MATCH(_xlfn.CONCAT($B36,",",BN$4),'SpcFunc and VentSpcFunc combos'!$Q$8:$Q$335,0),0)&gt;0,1,0)</f>
        <v>0</v>
      </c>
      <c r="BO36" s="127">
        <f ca="1">IF(IFERROR(MATCH(_xlfn.CONCAT($B36,",",BO$4),'SpcFunc and VentSpcFunc combos'!$Q$8:$Q$335,0),0)&gt;0,1,0)</f>
        <v>0</v>
      </c>
      <c r="BP36" s="127">
        <f ca="1">IF(IFERROR(MATCH(_xlfn.CONCAT($B36,",",BP$4),'SpcFunc and VentSpcFunc combos'!$Q$8:$Q$335,0),0)&gt;0,1,0)</f>
        <v>0</v>
      </c>
      <c r="BQ36" s="127">
        <f ca="1">IF(IFERROR(MATCH(_xlfn.CONCAT($B36,",",BQ$4),'SpcFunc and VentSpcFunc combos'!$Q$8:$Q$335,0),0)&gt;0,1,0)</f>
        <v>0</v>
      </c>
      <c r="BR36" s="127">
        <f ca="1">IF(IFERROR(MATCH(_xlfn.CONCAT($B36,",",BR$4),'SpcFunc and VentSpcFunc combos'!$Q$8:$Q$335,0),0)&gt;0,1,0)</f>
        <v>0</v>
      </c>
      <c r="BS36" s="127">
        <f ca="1">IF(IFERROR(MATCH(_xlfn.CONCAT($B36,",",BS$4),'SpcFunc and VentSpcFunc combos'!$Q$8:$Q$335,0),0)&gt;0,1,0)</f>
        <v>0</v>
      </c>
      <c r="BT36" s="127">
        <f ca="1">IF(IFERROR(MATCH(_xlfn.CONCAT($B36,",",BT$4),'SpcFunc and VentSpcFunc combos'!$Q$8:$Q$335,0),0)&gt;0,1,0)</f>
        <v>0</v>
      </c>
      <c r="BU36" s="127">
        <f ca="1">IF(IFERROR(MATCH(_xlfn.CONCAT($B36,",",BU$4),'SpcFunc and VentSpcFunc combos'!$Q$8:$Q$335,0),0)&gt;0,1,0)</f>
        <v>0</v>
      </c>
      <c r="BV36" s="127">
        <f ca="1">IF(IFERROR(MATCH(_xlfn.CONCAT($B36,",",BV$4),'SpcFunc and VentSpcFunc combos'!$Q$8:$Q$335,0),0)&gt;0,1,0)</f>
        <v>0</v>
      </c>
      <c r="BW36" s="127">
        <f ca="1">IF(IFERROR(MATCH(_xlfn.CONCAT($B36,",",BW$4),'SpcFunc and VentSpcFunc combos'!$Q$8:$Q$335,0),0)&gt;0,1,0)</f>
        <v>0</v>
      </c>
      <c r="BX36" s="127">
        <f ca="1">IF(IFERROR(MATCH(_xlfn.CONCAT($B36,",",BX$4),'SpcFunc and VentSpcFunc combos'!$Q$8:$Q$335,0),0)&gt;0,1,0)</f>
        <v>0</v>
      </c>
      <c r="BY36" s="127">
        <f ca="1">IF(IFERROR(MATCH(_xlfn.CONCAT($B36,",",BY$4),'SpcFunc and VentSpcFunc combos'!$Q$8:$Q$335,0),0)&gt;0,1,0)</f>
        <v>0</v>
      </c>
      <c r="BZ36" s="127">
        <f ca="1">IF(IFERROR(MATCH(_xlfn.CONCAT($B36,",",BZ$4),'SpcFunc and VentSpcFunc combos'!$Q$8:$Q$335,0),0)&gt;0,1,0)</f>
        <v>0</v>
      </c>
      <c r="CA36" s="127">
        <f ca="1">IF(IFERROR(MATCH(_xlfn.CONCAT($B36,",",CA$4),'SpcFunc and VentSpcFunc combos'!$Q$8:$Q$335,0),0)&gt;0,1,0)</f>
        <v>0</v>
      </c>
      <c r="CB36" s="127">
        <f ca="1">IF(IFERROR(MATCH(_xlfn.CONCAT($B36,",",CB$4),'SpcFunc and VentSpcFunc combos'!$Q$8:$Q$335,0),0)&gt;0,1,0)</f>
        <v>0</v>
      </c>
      <c r="CC36" s="127">
        <f ca="1">IF(IFERROR(MATCH(_xlfn.CONCAT($B36,",",CC$4),'SpcFunc and VentSpcFunc combos'!$Q$8:$Q$335,0),0)&gt;0,1,0)</f>
        <v>0</v>
      </c>
      <c r="CD36" s="127">
        <f ca="1">IF(IFERROR(MATCH(_xlfn.CONCAT($B36,",",CD$4),'SpcFunc and VentSpcFunc combos'!$Q$8:$Q$335,0),0)&gt;0,1,0)</f>
        <v>0</v>
      </c>
      <c r="CE36" s="127">
        <f ca="1">IF(IFERROR(MATCH(_xlfn.CONCAT($B36,",",CE$4),'SpcFunc and VentSpcFunc combos'!$Q$8:$Q$335,0),0)&gt;0,1,0)</f>
        <v>0</v>
      </c>
      <c r="CF36" s="127">
        <f ca="1">IF(IFERROR(MATCH(_xlfn.CONCAT($B36,",",CF$4),'SpcFunc and VentSpcFunc combos'!$Q$8:$Q$335,0),0)&gt;0,1,0)</f>
        <v>0</v>
      </c>
      <c r="CG36" s="127">
        <f ca="1">IF(IFERROR(MATCH(_xlfn.CONCAT($B36,",",CG$4),'SpcFunc and VentSpcFunc combos'!$Q$8:$Q$335,0),0)&gt;0,1,0)</f>
        <v>0</v>
      </c>
      <c r="CH36" s="127">
        <f ca="1">IF(IFERROR(MATCH(_xlfn.CONCAT($B36,",",CH$4),'SpcFunc and VentSpcFunc combos'!$Q$8:$Q$335,0),0)&gt;0,1,0)</f>
        <v>0</v>
      </c>
      <c r="CI36" s="127">
        <f ca="1">IF(IFERROR(MATCH(_xlfn.CONCAT($B36,",",CI$4),'SpcFunc and VentSpcFunc combos'!$Q$8:$Q$335,0),0)&gt;0,1,0)</f>
        <v>0</v>
      </c>
      <c r="CJ36" s="127">
        <f ca="1">IF(IFERROR(MATCH(_xlfn.CONCAT($B36,",",CJ$4),'SpcFunc and VentSpcFunc combos'!$Q$8:$Q$335,0),0)&gt;0,1,0)</f>
        <v>0</v>
      </c>
      <c r="CK36" s="127">
        <f ca="1">IF(IFERROR(MATCH(_xlfn.CONCAT($B36,",",CK$4),'SpcFunc and VentSpcFunc combos'!$Q$8:$Q$335,0),0)&gt;0,1,0)</f>
        <v>0</v>
      </c>
      <c r="CL36" s="127">
        <f ca="1">IF(IFERROR(MATCH(_xlfn.CONCAT($B36,",",CL$4),'SpcFunc and VentSpcFunc combos'!$Q$8:$Q$335,0),0)&gt;0,1,0)</f>
        <v>0</v>
      </c>
      <c r="CM36" s="127">
        <f ca="1">IF(IFERROR(MATCH(_xlfn.CONCAT($B36,",",CM$4),'SpcFunc and VentSpcFunc combos'!$Q$8:$Q$335,0),0)&gt;0,1,0)</f>
        <v>0</v>
      </c>
      <c r="CN36" s="127">
        <f ca="1">IF(IFERROR(MATCH(_xlfn.CONCAT($B36,",",CN$4),'SpcFunc and VentSpcFunc combos'!$Q$8:$Q$335,0),0)&gt;0,1,0)</f>
        <v>0</v>
      </c>
      <c r="CO36" s="127">
        <f ca="1">IF(IFERROR(MATCH(_xlfn.CONCAT($B36,",",CO$4),'SpcFunc and VentSpcFunc combos'!$Q$8:$Q$335,0),0)&gt;0,1,0)</f>
        <v>0</v>
      </c>
      <c r="CP36" s="127">
        <f ca="1">IF(IFERROR(MATCH(_xlfn.CONCAT($B36,",",CP$4),'SpcFunc and VentSpcFunc combos'!$Q$8:$Q$335,0),0)&gt;0,1,0)</f>
        <v>0</v>
      </c>
      <c r="CQ36" s="127">
        <f ca="1">IF(IFERROR(MATCH(_xlfn.CONCAT($B36,",",CQ$4),'SpcFunc and VentSpcFunc combos'!$Q$8:$Q$335,0),0)&gt;0,1,0)</f>
        <v>0</v>
      </c>
      <c r="CR36" s="127">
        <f ca="1">IF(IFERROR(MATCH(_xlfn.CONCAT($B36,",",CR$4),'SpcFunc and VentSpcFunc combos'!$Q$8:$Q$335,0),0)&gt;0,1,0)</f>
        <v>0</v>
      </c>
      <c r="CS36" s="127">
        <f ca="1">IF(IFERROR(MATCH(_xlfn.CONCAT($B36,",",CS$4),'SpcFunc and VentSpcFunc combos'!$Q$8:$Q$335,0),0)&gt;0,1,0)</f>
        <v>0</v>
      </c>
      <c r="CT36" s="127">
        <f ca="1">IF(IFERROR(MATCH(_xlfn.CONCAT($B36,",",CT$4),'SpcFunc and VentSpcFunc combos'!$Q$8:$Q$335,0),0)&gt;0,1,0)</f>
        <v>0</v>
      </c>
      <c r="CU36" s="106" t="s">
        <v>960</v>
      </c>
      <c r="CV36">
        <f t="shared" ca="1" si="5"/>
        <v>0</v>
      </c>
    </row>
    <row r="37" spans="2:100" x14ac:dyDescent="0.2">
      <c r="B37" t="str">
        <f>'For CSV - 2019 SpcFuncData'!B37</f>
        <v>High-Rise Residential Living Spaces</v>
      </c>
      <c r="C37" s="127">
        <f ca="1">IF(IFERROR(MATCH(_xlfn.CONCAT($B37,",",C$4),'SpcFunc and VentSpcFunc combos'!$Q$8:$Q$335,0),0)&gt;0,1,0)</f>
        <v>0</v>
      </c>
      <c r="D37" s="127">
        <f ca="1">IF(IFERROR(MATCH(_xlfn.CONCAT($B37,",",D$4),'SpcFunc and VentSpcFunc combos'!$Q$8:$Q$335,0),0)&gt;0,1,0)</f>
        <v>0</v>
      </c>
      <c r="E37" s="127">
        <f ca="1">IF(IFERROR(MATCH(_xlfn.CONCAT($B37,",",E$4),'SpcFunc and VentSpcFunc combos'!$Q$8:$Q$335,0),0)&gt;0,1,0)</f>
        <v>0</v>
      </c>
      <c r="F37" s="127">
        <f ca="1">IF(IFERROR(MATCH(_xlfn.CONCAT($B37,",",F$4),'SpcFunc and VentSpcFunc combos'!$Q$8:$Q$335,0),0)&gt;0,1,0)</f>
        <v>0</v>
      </c>
      <c r="G37" s="127">
        <f ca="1">IF(IFERROR(MATCH(_xlfn.CONCAT($B37,",",G$4),'SpcFunc and VentSpcFunc combos'!$Q$8:$Q$335,0),0)&gt;0,1,0)</f>
        <v>0</v>
      </c>
      <c r="H37" s="127">
        <f ca="1">IF(IFERROR(MATCH(_xlfn.CONCAT($B37,",",H$4),'SpcFunc and VentSpcFunc combos'!$Q$8:$Q$335,0),0)&gt;0,1,0)</f>
        <v>0</v>
      </c>
      <c r="I37" s="127">
        <f ca="1">IF(IFERROR(MATCH(_xlfn.CONCAT($B37,",",I$4),'SpcFunc and VentSpcFunc combos'!$Q$8:$Q$335,0),0)&gt;0,1,0)</f>
        <v>0</v>
      </c>
      <c r="J37" s="127">
        <f ca="1">IF(IFERROR(MATCH(_xlfn.CONCAT($B37,",",J$4),'SpcFunc and VentSpcFunc combos'!$Q$8:$Q$335,0),0)&gt;0,1,0)</f>
        <v>0</v>
      </c>
      <c r="K37" s="127">
        <f ca="1">IF(IFERROR(MATCH(_xlfn.CONCAT($B37,",",K$4),'SpcFunc and VentSpcFunc combos'!$Q$8:$Q$335,0),0)&gt;0,1,0)</f>
        <v>0</v>
      </c>
      <c r="L37" s="127">
        <f ca="1">IF(IFERROR(MATCH(_xlfn.CONCAT($B37,",",L$4),'SpcFunc and VentSpcFunc combos'!$Q$8:$Q$335,0),0)&gt;0,1,0)</f>
        <v>0</v>
      </c>
      <c r="M37" s="127">
        <f ca="1">IF(IFERROR(MATCH(_xlfn.CONCAT($B37,",",M$4),'SpcFunc and VentSpcFunc combos'!$Q$8:$Q$335,0),0)&gt;0,1,0)</f>
        <v>0</v>
      </c>
      <c r="N37" s="127">
        <f ca="1">IF(IFERROR(MATCH(_xlfn.CONCAT($B37,",",N$4),'SpcFunc and VentSpcFunc combos'!$Q$8:$Q$335,0),0)&gt;0,1,0)</f>
        <v>0</v>
      </c>
      <c r="O37" s="127">
        <f ca="1">IF(IFERROR(MATCH(_xlfn.CONCAT($B37,",",O$4),'SpcFunc and VentSpcFunc combos'!$Q$8:$Q$335,0),0)&gt;0,1,0)</f>
        <v>0</v>
      </c>
      <c r="P37" s="127">
        <f ca="1">IF(IFERROR(MATCH(_xlfn.CONCAT($B37,",",P$4),'SpcFunc and VentSpcFunc combos'!$Q$8:$Q$335,0),0)&gt;0,1,0)</f>
        <v>0</v>
      </c>
      <c r="Q37" s="127">
        <f ca="1">IF(IFERROR(MATCH(_xlfn.CONCAT($B37,",",Q$4),'SpcFunc and VentSpcFunc combos'!$Q$8:$Q$335,0),0)&gt;0,1,0)</f>
        <v>0</v>
      </c>
      <c r="R37" s="127">
        <f ca="1">IF(IFERROR(MATCH(_xlfn.CONCAT($B37,",",R$4),'SpcFunc and VentSpcFunc combos'!$Q$8:$Q$335,0),0)&gt;0,1,0)</f>
        <v>0</v>
      </c>
      <c r="S37" s="127">
        <f ca="1">IF(IFERROR(MATCH(_xlfn.CONCAT($B37,",",S$4),'SpcFunc and VentSpcFunc combos'!$Q$8:$Q$335,0),0)&gt;0,1,0)</f>
        <v>0</v>
      </c>
      <c r="T37" s="127">
        <f ca="1">IF(IFERROR(MATCH(_xlfn.CONCAT($B37,",",T$4),'SpcFunc and VentSpcFunc combos'!$Q$8:$Q$335,0),0)&gt;0,1,0)</f>
        <v>0</v>
      </c>
      <c r="U37" s="127">
        <f ca="1">IF(IFERROR(MATCH(_xlfn.CONCAT($B37,",",U$4),'SpcFunc and VentSpcFunc combos'!$Q$8:$Q$335,0),0)&gt;0,1,0)</f>
        <v>0</v>
      </c>
      <c r="V37" s="127">
        <f ca="1">IF(IFERROR(MATCH(_xlfn.CONCAT($B37,",",V$4),'SpcFunc and VentSpcFunc combos'!$Q$8:$Q$335,0),0)&gt;0,1,0)</f>
        <v>0</v>
      </c>
      <c r="W37" s="127">
        <f ca="1">IF(IFERROR(MATCH(_xlfn.CONCAT($B37,",",W$4),'SpcFunc and VentSpcFunc combos'!$Q$8:$Q$335,0),0)&gt;0,1,0)</f>
        <v>0</v>
      </c>
      <c r="X37" s="127">
        <f ca="1">IF(IFERROR(MATCH(_xlfn.CONCAT($B37,",",X$4),'SpcFunc and VentSpcFunc combos'!$Q$8:$Q$335,0),0)&gt;0,1,0)</f>
        <v>0</v>
      </c>
      <c r="Y37" s="127">
        <f ca="1">IF(IFERROR(MATCH(_xlfn.CONCAT($B37,",",Y$4),'SpcFunc and VentSpcFunc combos'!$Q$8:$Q$335,0),0)&gt;0,1,0)</f>
        <v>0</v>
      </c>
      <c r="Z37" s="127">
        <f ca="1">IF(IFERROR(MATCH(_xlfn.CONCAT($B37,",",Z$4),'SpcFunc and VentSpcFunc combos'!$Q$8:$Q$335,0),0)&gt;0,1,0)</f>
        <v>0</v>
      </c>
      <c r="AA37" s="127">
        <f ca="1">IF(IFERROR(MATCH(_xlfn.CONCAT($B37,",",AA$4),'SpcFunc and VentSpcFunc combos'!$Q$8:$Q$335,0),0)&gt;0,1,0)</f>
        <v>0</v>
      </c>
      <c r="AB37" s="127">
        <f ca="1">IF(IFERROR(MATCH(_xlfn.CONCAT($B37,",",AB$4),'SpcFunc and VentSpcFunc combos'!$Q$8:$Q$335,0),0)&gt;0,1,0)</f>
        <v>0</v>
      </c>
      <c r="AC37" s="127">
        <f ca="1">IF(IFERROR(MATCH(_xlfn.CONCAT($B37,",",AC$4),'SpcFunc and VentSpcFunc combos'!$Q$8:$Q$335,0),0)&gt;0,1,0)</f>
        <v>0</v>
      </c>
      <c r="AD37" s="127">
        <f ca="1">IF(IFERROR(MATCH(_xlfn.CONCAT($B37,",",AD$4),'SpcFunc and VentSpcFunc combos'!$Q$8:$Q$335,0),0)&gt;0,1,0)</f>
        <v>0</v>
      </c>
      <c r="AE37" s="127">
        <f ca="1">IF(IFERROR(MATCH(_xlfn.CONCAT($B37,",",AE$4),'SpcFunc and VentSpcFunc combos'!$Q$8:$Q$335,0),0)&gt;0,1,0)</f>
        <v>0</v>
      </c>
      <c r="AF37" s="127">
        <f ca="1">IF(IFERROR(MATCH(_xlfn.CONCAT($B37,",",AF$4),'SpcFunc and VentSpcFunc combos'!$Q$8:$Q$335,0),0)&gt;0,1,0)</f>
        <v>0</v>
      </c>
      <c r="AG37" s="127">
        <f ca="1">IF(IFERROR(MATCH(_xlfn.CONCAT($B37,",",AG$4),'SpcFunc and VentSpcFunc combos'!$Q$8:$Q$335,0),0)&gt;0,1,0)</f>
        <v>0</v>
      </c>
      <c r="AH37" s="127">
        <f ca="1">IF(IFERROR(MATCH(_xlfn.CONCAT($B37,",",AH$4),'SpcFunc and VentSpcFunc combos'!$Q$8:$Q$335,0),0)&gt;0,1,0)</f>
        <v>0</v>
      </c>
      <c r="AI37" s="127">
        <f ca="1">IF(IFERROR(MATCH(_xlfn.CONCAT($B37,",",AI$4),'SpcFunc and VentSpcFunc combos'!$Q$8:$Q$335,0),0)&gt;0,1,0)</f>
        <v>0</v>
      </c>
      <c r="AJ37" s="127">
        <f ca="1">IF(IFERROR(MATCH(_xlfn.CONCAT($B37,",",AJ$4),'SpcFunc and VentSpcFunc combos'!$Q$8:$Q$335,0),0)&gt;0,1,0)</f>
        <v>0</v>
      </c>
      <c r="AK37" s="127">
        <f ca="1">IF(IFERROR(MATCH(_xlfn.CONCAT($B37,",",AK$4),'SpcFunc and VentSpcFunc combos'!$Q$8:$Q$335,0),0)&gt;0,1,0)</f>
        <v>0</v>
      </c>
      <c r="AL37" s="127">
        <f ca="1">IF(IFERROR(MATCH(_xlfn.CONCAT($B37,",",AL$4),'SpcFunc and VentSpcFunc combos'!$Q$8:$Q$335,0),0)&gt;0,1,0)</f>
        <v>0</v>
      </c>
      <c r="AM37" s="127">
        <f ca="1">IF(IFERROR(MATCH(_xlfn.CONCAT($B37,",",AM$4),'SpcFunc and VentSpcFunc combos'!$Q$8:$Q$335,0),0)&gt;0,1,0)</f>
        <v>0</v>
      </c>
      <c r="AN37" s="127">
        <f ca="1">IF(IFERROR(MATCH(_xlfn.CONCAT($B37,",",AN$4),'SpcFunc and VentSpcFunc combos'!$Q$8:$Q$335,0),0)&gt;0,1,0)</f>
        <v>0</v>
      </c>
      <c r="AO37" s="127">
        <f ca="1">IF(IFERROR(MATCH(_xlfn.CONCAT($B37,",",AO$4),'SpcFunc and VentSpcFunc combos'!$Q$8:$Q$335,0),0)&gt;0,1,0)</f>
        <v>0</v>
      </c>
      <c r="AP37" s="127">
        <f ca="1">IF(IFERROR(MATCH(_xlfn.CONCAT($B37,",",AP$4),'SpcFunc and VentSpcFunc combos'!$Q$8:$Q$335,0),0)&gt;0,1,0)</f>
        <v>0</v>
      </c>
      <c r="AQ37" s="127">
        <f ca="1">IF(IFERROR(MATCH(_xlfn.CONCAT($B37,",",AQ$4),'SpcFunc and VentSpcFunc combos'!$Q$8:$Q$335,0),0)&gt;0,1,0)</f>
        <v>0</v>
      </c>
      <c r="AR37" s="127">
        <f ca="1">IF(IFERROR(MATCH(_xlfn.CONCAT($B37,",",AR$4),'SpcFunc and VentSpcFunc combos'!$Q$8:$Q$335,0),0)&gt;0,1,0)</f>
        <v>0</v>
      </c>
      <c r="AS37" s="127">
        <f ca="1">IF(IFERROR(MATCH(_xlfn.CONCAT($B37,",",AS$4),'SpcFunc and VentSpcFunc combos'!$Q$8:$Q$335,0),0)&gt;0,1,0)</f>
        <v>0</v>
      </c>
      <c r="AT37" s="127">
        <f ca="1">IF(IFERROR(MATCH(_xlfn.CONCAT($B37,",",AT$4),'SpcFunc and VentSpcFunc combos'!$Q$8:$Q$335,0),0)&gt;0,1,0)</f>
        <v>0</v>
      </c>
      <c r="AU37" s="127">
        <f ca="1">IF(IFERROR(MATCH(_xlfn.CONCAT($B37,",",AU$4),'SpcFunc and VentSpcFunc combos'!$Q$8:$Q$335,0),0)&gt;0,1,0)</f>
        <v>0</v>
      </c>
      <c r="AV37" s="127">
        <f ca="1">IF(IFERROR(MATCH(_xlfn.CONCAT($B37,",",AV$4),'SpcFunc and VentSpcFunc combos'!$Q$8:$Q$335,0),0)&gt;0,1,0)</f>
        <v>0</v>
      </c>
      <c r="AW37" s="127">
        <f ca="1">IF(IFERROR(MATCH(_xlfn.CONCAT($B37,",",AW$4),'SpcFunc and VentSpcFunc combos'!$Q$8:$Q$335,0),0)&gt;0,1,0)</f>
        <v>0</v>
      </c>
      <c r="AX37" s="127">
        <f ca="1">IF(IFERROR(MATCH(_xlfn.CONCAT($B37,",",AX$4),'SpcFunc and VentSpcFunc combos'!$Q$8:$Q$335,0),0)&gt;0,1,0)</f>
        <v>0</v>
      </c>
      <c r="AY37" s="127">
        <f ca="1">IF(IFERROR(MATCH(_xlfn.CONCAT($B37,",",AY$4),'SpcFunc and VentSpcFunc combos'!$Q$8:$Q$335,0),0)&gt;0,1,0)</f>
        <v>0</v>
      </c>
      <c r="AZ37" s="127">
        <f ca="1">IF(IFERROR(MATCH(_xlfn.CONCAT($B37,",",AZ$4),'SpcFunc and VentSpcFunc combos'!$Q$8:$Q$335,0),0)&gt;0,1,0)</f>
        <v>0</v>
      </c>
      <c r="BA37" s="127">
        <f ca="1">IF(IFERROR(MATCH(_xlfn.CONCAT($B37,",",BA$4),'SpcFunc and VentSpcFunc combos'!$Q$8:$Q$335,0),0)&gt;0,1,0)</f>
        <v>0</v>
      </c>
      <c r="BB37" s="127">
        <f ca="1">IF(IFERROR(MATCH(_xlfn.CONCAT($B37,",",BB$4),'SpcFunc and VentSpcFunc combos'!$Q$8:$Q$335,0),0)&gt;0,1,0)</f>
        <v>0</v>
      </c>
      <c r="BC37" s="127">
        <f ca="1">IF(IFERROR(MATCH(_xlfn.CONCAT($B37,",",BC$4),'SpcFunc and VentSpcFunc combos'!$Q$8:$Q$335,0),0)&gt;0,1,0)</f>
        <v>0</v>
      </c>
      <c r="BD37" s="127">
        <f ca="1">IF(IFERROR(MATCH(_xlfn.CONCAT($B37,",",BD$4),'SpcFunc and VentSpcFunc combos'!$Q$8:$Q$335,0),0)&gt;0,1,0)</f>
        <v>0</v>
      </c>
      <c r="BE37" s="127">
        <f ca="1">IF(IFERROR(MATCH(_xlfn.CONCAT($B37,",",BE$4),'SpcFunc and VentSpcFunc combos'!$Q$8:$Q$335,0),0)&gt;0,1,0)</f>
        <v>0</v>
      </c>
      <c r="BF37" s="127">
        <f ca="1">IF(IFERROR(MATCH(_xlfn.CONCAT($B37,",",BF$4),'SpcFunc and VentSpcFunc combos'!$Q$8:$Q$335,0),0)&gt;0,1,0)</f>
        <v>0</v>
      </c>
      <c r="BG37" s="127">
        <f ca="1">IF(IFERROR(MATCH(_xlfn.CONCAT($B37,",",BG$4),'SpcFunc and VentSpcFunc combos'!$Q$8:$Q$335,0),0)&gt;0,1,0)</f>
        <v>0</v>
      </c>
      <c r="BH37" s="127">
        <f ca="1">IF(IFERROR(MATCH(_xlfn.CONCAT($B37,",",BH$4),'SpcFunc and VentSpcFunc combos'!$Q$8:$Q$335,0),0)&gt;0,1,0)</f>
        <v>0</v>
      </c>
      <c r="BI37" s="127">
        <f ca="1">IF(IFERROR(MATCH(_xlfn.CONCAT($B37,",",BI$4),'SpcFunc and VentSpcFunc combos'!$Q$8:$Q$335,0),0)&gt;0,1,0)</f>
        <v>0</v>
      </c>
      <c r="BJ37" s="127">
        <f ca="1">IF(IFERROR(MATCH(_xlfn.CONCAT($B37,",",BJ$4),'SpcFunc and VentSpcFunc combos'!$Q$8:$Q$335,0),0)&gt;0,1,0)</f>
        <v>0</v>
      </c>
      <c r="BK37" s="127">
        <f ca="1">IF(IFERROR(MATCH(_xlfn.CONCAT($B37,",",BK$4),'SpcFunc and VentSpcFunc combos'!$Q$8:$Q$335,0),0)&gt;0,1,0)</f>
        <v>0</v>
      </c>
      <c r="BL37" s="127">
        <f ca="1">IF(IFERROR(MATCH(_xlfn.CONCAT($B37,",",BL$4),'SpcFunc and VentSpcFunc combos'!$Q$8:$Q$335,0),0)&gt;0,1,0)</f>
        <v>0</v>
      </c>
      <c r="BM37" s="127">
        <f ca="1">IF(IFERROR(MATCH(_xlfn.CONCAT($B37,",",BM$4),'SpcFunc and VentSpcFunc combos'!$Q$8:$Q$335,0),0)&gt;0,1,0)</f>
        <v>0</v>
      </c>
      <c r="BN37" s="127">
        <f ca="1">IF(IFERROR(MATCH(_xlfn.CONCAT($B37,",",BN$4),'SpcFunc and VentSpcFunc combos'!$Q$8:$Q$335,0),0)&gt;0,1,0)</f>
        <v>0</v>
      </c>
      <c r="BO37" s="127">
        <f ca="1">IF(IFERROR(MATCH(_xlfn.CONCAT($B37,",",BO$4),'SpcFunc and VentSpcFunc combos'!$Q$8:$Q$335,0),0)&gt;0,1,0)</f>
        <v>0</v>
      </c>
      <c r="BP37" s="127">
        <f ca="1">IF(IFERROR(MATCH(_xlfn.CONCAT($B37,",",BP$4),'SpcFunc and VentSpcFunc combos'!$Q$8:$Q$335,0),0)&gt;0,1,0)</f>
        <v>0</v>
      </c>
      <c r="BQ37" s="127">
        <f ca="1">IF(IFERROR(MATCH(_xlfn.CONCAT($B37,",",BQ$4),'SpcFunc and VentSpcFunc combos'!$Q$8:$Q$335,0),0)&gt;0,1,0)</f>
        <v>0</v>
      </c>
      <c r="BR37" s="127">
        <f ca="1">IF(IFERROR(MATCH(_xlfn.CONCAT($B37,",",BR$4),'SpcFunc and VentSpcFunc combos'!$Q$8:$Q$335,0),0)&gt;0,1,0)</f>
        <v>0</v>
      </c>
      <c r="BS37" s="127">
        <f ca="1">IF(IFERROR(MATCH(_xlfn.CONCAT($B37,",",BS$4),'SpcFunc and VentSpcFunc combos'!$Q$8:$Q$335,0),0)&gt;0,1,0)</f>
        <v>0</v>
      </c>
      <c r="BT37" s="127">
        <f ca="1">IF(IFERROR(MATCH(_xlfn.CONCAT($B37,",",BT$4),'SpcFunc and VentSpcFunc combos'!$Q$8:$Q$335,0),0)&gt;0,1,0)</f>
        <v>0</v>
      </c>
      <c r="BU37" s="127">
        <f ca="1">IF(IFERROR(MATCH(_xlfn.CONCAT($B37,",",BU$4),'SpcFunc and VentSpcFunc combos'!$Q$8:$Q$335,0),0)&gt;0,1,0)</f>
        <v>0</v>
      </c>
      <c r="BV37" s="127">
        <f ca="1">IF(IFERROR(MATCH(_xlfn.CONCAT($B37,",",BV$4),'SpcFunc and VentSpcFunc combos'!$Q$8:$Q$335,0),0)&gt;0,1,0)</f>
        <v>0</v>
      </c>
      <c r="BW37" s="127">
        <f ca="1">IF(IFERROR(MATCH(_xlfn.CONCAT($B37,",",BW$4),'SpcFunc and VentSpcFunc combos'!$Q$8:$Q$335,0),0)&gt;0,1,0)</f>
        <v>0</v>
      </c>
      <c r="BX37" s="127">
        <f ca="1">IF(IFERROR(MATCH(_xlfn.CONCAT($B37,",",BX$4),'SpcFunc and VentSpcFunc combos'!$Q$8:$Q$335,0),0)&gt;0,1,0)</f>
        <v>0</v>
      </c>
      <c r="BY37" s="127">
        <f ca="1">IF(IFERROR(MATCH(_xlfn.CONCAT($B37,",",BY$4),'SpcFunc and VentSpcFunc combos'!$Q$8:$Q$335,0),0)&gt;0,1,0)</f>
        <v>0</v>
      </c>
      <c r="BZ37" s="127">
        <f ca="1">IF(IFERROR(MATCH(_xlfn.CONCAT($B37,",",BZ$4),'SpcFunc and VentSpcFunc combos'!$Q$8:$Q$335,0),0)&gt;0,1,0)</f>
        <v>0</v>
      </c>
      <c r="CA37" s="127">
        <f ca="1">IF(IFERROR(MATCH(_xlfn.CONCAT($B37,",",CA$4),'SpcFunc and VentSpcFunc combos'!$Q$8:$Q$335,0),0)&gt;0,1,0)</f>
        <v>0</v>
      </c>
      <c r="CB37" s="127">
        <f ca="1">IF(IFERROR(MATCH(_xlfn.CONCAT($B37,",",CB$4),'SpcFunc and VentSpcFunc combos'!$Q$8:$Q$335,0),0)&gt;0,1,0)</f>
        <v>0</v>
      </c>
      <c r="CC37" s="127">
        <f ca="1">IF(IFERROR(MATCH(_xlfn.CONCAT($B37,",",CC$4),'SpcFunc and VentSpcFunc combos'!$Q$8:$Q$335,0),0)&gt;0,1,0)</f>
        <v>0</v>
      </c>
      <c r="CD37" s="127">
        <f ca="1">IF(IFERROR(MATCH(_xlfn.CONCAT($B37,",",CD$4),'SpcFunc and VentSpcFunc combos'!$Q$8:$Q$335,0),0)&gt;0,1,0)</f>
        <v>0</v>
      </c>
      <c r="CE37" s="127">
        <f ca="1">IF(IFERROR(MATCH(_xlfn.CONCAT($B37,",",CE$4),'SpcFunc and VentSpcFunc combos'!$Q$8:$Q$335,0),0)&gt;0,1,0)</f>
        <v>0</v>
      </c>
      <c r="CF37" s="127">
        <f ca="1">IF(IFERROR(MATCH(_xlfn.CONCAT($B37,",",CF$4),'SpcFunc and VentSpcFunc combos'!$Q$8:$Q$335,0),0)&gt;0,1,0)</f>
        <v>0</v>
      </c>
      <c r="CG37" s="127">
        <f ca="1">IF(IFERROR(MATCH(_xlfn.CONCAT($B37,",",CG$4),'SpcFunc and VentSpcFunc combos'!$Q$8:$Q$335,0),0)&gt;0,1,0)</f>
        <v>0</v>
      </c>
      <c r="CH37" s="127">
        <f ca="1">IF(IFERROR(MATCH(_xlfn.CONCAT($B37,",",CH$4),'SpcFunc and VentSpcFunc combos'!$Q$8:$Q$335,0),0)&gt;0,1,0)</f>
        <v>0</v>
      </c>
      <c r="CI37" s="127">
        <f ca="1">IF(IFERROR(MATCH(_xlfn.CONCAT($B37,",",CI$4),'SpcFunc and VentSpcFunc combos'!$Q$8:$Q$335,0),0)&gt;0,1,0)</f>
        <v>0</v>
      </c>
      <c r="CJ37" s="127">
        <f ca="1">IF(IFERROR(MATCH(_xlfn.CONCAT($B37,",",CJ$4),'SpcFunc and VentSpcFunc combos'!$Q$8:$Q$335,0),0)&gt;0,1,0)</f>
        <v>0</v>
      </c>
      <c r="CK37" s="127">
        <f ca="1">IF(IFERROR(MATCH(_xlfn.CONCAT($B37,",",CK$4),'SpcFunc and VentSpcFunc combos'!$Q$8:$Q$335,0),0)&gt;0,1,0)</f>
        <v>0</v>
      </c>
      <c r="CL37" s="127">
        <f ca="1">IF(IFERROR(MATCH(_xlfn.CONCAT($B37,",",CL$4),'SpcFunc and VentSpcFunc combos'!$Q$8:$Q$335,0),0)&gt;0,1,0)</f>
        <v>0</v>
      </c>
      <c r="CM37" s="127">
        <f ca="1">IF(IFERROR(MATCH(_xlfn.CONCAT($B37,",",CM$4),'SpcFunc and VentSpcFunc combos'!$Q$8:$Q$335,0),0)&gt;0,1,0)</f>
        <v>0</v>
      </c>
      <c r="CN37" s="127">
        <f ca="1">IF(IFERROR(MATCH(_xlfn.CONCAT($B37,",",CN$4),'SpcFunc and VentSpcFunc combos'!$Q$8:$Q$335,0),0)&gt;0,1,0)</f>
        <v>0</v>
      </c>
      <c r="CO37" s="127">
        <f ca="1">IF(IFERROR(MATCH(_xlfn.CONCAT($B37,",",CO$4),'SpcFunc and VentSpcFunc combos'!$Q$8:$Q$335,0),0)&gt;0,1,0)</f>
        <v>0</v>
      </c>
      <c r="CP37" s="127">
        <f ca="1">IF(IFERROR(MATCH(_xlfn.CONCAT($B37,",",CP$4),'SpcFunc and VentSpcFunc combos'!$Q$8:$Q$335,0),0)&gt;0,1,0)</f>
        <v>0</v>
      </c>
      <c r="CQ37" s="127">
        <f ca="1">IF(IFERROR(MATCH(_xlfn.CONCAT($B37,",",CQ$4),'SpcFunc and VentSpcFunc combos'!$Q$8:$Q$335,0),0)&gt;0,1,0)</f>
        <v>0</v>
      </c>
      <c r="CR37" s="127">
        <f ca="1">IF(IFERROR(MATCH(_xlfn.CONCAT($B37,",",CR$4),'SpcFunc and VentSpcFunc combos'!$Q$8:$Q$335,0),0)&gt;0,1,0)</f>
        <v>0</v>
      </c>
      <c r="CS37" s="127">
        <f ca="1">IF(IFERROR(MATCH(_xlfn.CONCAT($B37,",",CS$4),'SpcFunc and VentSpcFunc combos'!$Q$8:$Q$335,0),0)&gt;0,1,0)</f>
        <v>0</v>
      </c>
      <c r="CT37" s="127">
        <f ca="1">IF(IFERROR(MATCH(_xlfn.CONCAT($B37,",",CT$4),'SpcFunc and VentSpcFunc combos'!$Q$8:$Q$335,0),0)&gt;0,1,0)</f>
        <v>0</v>
      </c>
      <c r="CU37" s="106" t="s">
        <v>960</v>
      </c>
      <c r="CV37">
        <f t="shared" ca="1" si="5"/>
        <v>0</v>
      </c>
    </row>
    <row r="38" spans="2:100" x14ac:dyDescent="0.2">
      <c r="B38" t="str">
        <f>'For CSV - 2019 SpcFuncData'!B38</f>
        <v>Hotel Function Area</v>
      </c>
      <c r="C38" s="127">
        <f ca="1">IF(IFERROR(MATCH(_xlfn.CONCAT($B38,",",C$4),'SpcFunc and VentSpcFunc combos'!$Q$8:$Q$335,0),0)&gt;0,1,0)</f>
        <v>0</v>
      </c>
      <c r="D38" s="127">
        <f ca="1">IF(IFERROR(MATCH(_xlfn.CONCAT($B38,",",D$4),'SpcFunc and VentSpcFunc combos'!$Q$8:$Q$335,0),0)&gt;0,1,0)</f>
        <v>0</v>
      </c>
      <c r="E38" s="127">
        <f ca="1">IF(IFERROR(MATCH(_xlfn.CONCAT($B38,",",E$4),'SpcFunc and VentSpcFunc combos'!$Q$8:$Q$335,0),0)&gt;0,1,0)</f>
        <v>0</v>
      </c>
      <c r="F38" s="127">
        <f ca="1">IF(IFERROR(MATCH(_xlfn.CONCAT($B38,",",F$4),'SpcFunc and VentSpcFunc combos'!$Q$8:$Q$335,0),0)&gt;0,1,0)</f>
        <v>0</v>
      </c>
      <c r="G38" s="127">
        <f ca="1">IF(IFERROR(MATCH(_xlfn.CONCAT($B38,",",G$4),'SpcFunc and VentSpcFunc combos'!$Q$8:$Q$335,0),0)&gt;0,1,0)</f>
        <v>0</v>
      </c>
      <c r="H38" s="127">
        <f ca="1">IF(IFERROR(MATCH(_xlfn.CONCAT($B38,",",H$4),'SpcFunc and VentSpcFunc combos'!$Q$8:$Q$335,0),0)&gt;0,1,0)</f>
        <v>0</v>
      </c>
      <c r="I38" s="127">
        <f ca="1">IF(IFERROR(MATCH(_xlfn.CONCAT($B38,",",I$4),'SpcFunc and VentSpcFunc combos'!$Q$8:$Q$335,0),0)&gt;0,1,0)</f>
        <v>0</v>
      </c>
      <c r="J38" s="127">
        <f ca="1">IF(IFERROR(MATCH(_xlfn.CONCAT($B38,",",J$4),'SpcFunc and VentSpcFunc combos'!$Q$8:$Q$335,0),0)&gt;0,1,0)</f>
        <v>0</v>
      </c>
      <c r="K38" s="127">
        <f ca="1">IF(IFERROR(MATCH(_xlfn.CONCAT($B38,",",K$4),'SpcFunc and VentSpcFunc combos'!$Q$8:$Q$335,0),0)&gt;0,1,0)</f>
        <v>0</v>
      </c>
      <c r="L38" s="127">
        <f ca="1">IF(IFERROR(MATCH(_xlfn.CONCAT($B38,",",L$4),'SpcFunc and VentSpcFunc combos'!$Q$8:$Q$335,0),0)&gt;0,1,0)</f>
        <v>0</v>
      </c>
      <c r="M38" s="127">
        <f ca="1">IF(IFERROR(MATCH(_xlfn.CONCAT($B38,",",M$4),'SpcFunc and VentSpcFunc combos'!$Q$8:$Q$335,0),0)&gt;0,1,0)</f>
        <v>0</v>
      </c>
      <c r="N38" s="127">
        <f ca="1">IF(IFERROR(MATCH(_xlfn.CONCAT($B38,",",N$4),'SpcFunc and VentSpcFunc combos'!$Q$8:$Q$335,0),0)&gt;0,1,0)</f>
        <v>0</v>
      </c>
      <c r="O38" s="127">
        <f ca="1">IF(IFERROR(MATCH(_xlfn.CONCAT($B38,",",O$4),'SpcFunc and VentSpcFunc combos'!$Q$8:$Q$335,0),0)&gt;0,1,0)</f>
        <v>0</v>
      </c>
      <c r="P38" s="127">
        <f ca="1">IF(IFERROR(MATCH(_xlfn.CONCAT($B38,",",P$4),'SpcFunc and VentSpcFunc combos'!$Q$8:$Q$335,0),0)&gt;0,1,0)</f>
        <v>0</v>
      </c>
      <c r="Q38" s="127">
        <f ca="1">IF(IFERROR(MATCH(_xlfn.CONCAT($B38,",",Q$4),'SpcFunc and VentSpcFunc combos'!$Q$8:$Q$335,0),0)&gt;0,1,0)</f>
        <v>0</v>
      </c>
      <c r="R38" s="127">
        <f ca="1">IF(IFERROR(MATCH(_xlfn.CONCAT($B38,",",R$4),'SpcFunc and VentSpcFunc combos'!$Q$8:$Q$335,0),0)&gt;0,1,0)</f>
        <v>0</v>
      </c>
      <c r="S38" s="127">
        <f ca="1">IF(IFERROR(MATCH(_xlfn.CONCAT($B38,",",S$4),'SpcFunc and VentSpcFunc combos'!$Q$8:$Q$335,0),0)&gt;0,1,0)</f>
        <v>0</v>
      </c>
      <c r="T38" s="127">
        <f ca="1">IF(IFERROR(MATCH(_xlfn.CONCAT($B38,",",T$4),'SpcFunc and VentSpcFunc combos'!$Q$8:$Q$335,0),0)&gt;0,1,0)</f>
        <v>0</v>
      </c>
      <c r="U38" s="127">
        <f ca="1">IF(IFERROR(MATCH(_xlfn.CONCAT($B38,",",U$4),'SpcFunc and VentSpcFunc combos'!$Q$8:$Q$335,0),0)&gt;0,1,0)</f>
        <v>0</v>
      </c>
      <c r="V38" s="127">
        <f ca="1">IF(IFERROR(MATCH(_xlfn.CONCAT($B38,",",V$4),'SpcFunc and VentSpcFunc combos'!$Q$8:$Q$335,0),0)&gt;0,1,0)</f>
        <v>0</v>
      </c>
      <c r="W38" s="127">
        <f ca="1">IF(IFERROR(MATCH(_xlfn.CONCAT($B38,",",W$4),'SpcFunc and VentSpcFunc combos'!$Q$8:$Q$335,0),0)&gt;0,1,0)</f>
        <v>0</v>
      </c>
      <c r="X38" s="127">
        <f ca="1">IF(IFERROR(MATCH(_xlfn.CONCAT($B38,",",X$4),'SpcFunc and VentSpcFunc combos'!$Q$8:$Q$335,0),0)&gt;0,1,0)</f>
        <v>0</v>
      </c>
      <c r="Y38" s="127">
        <f ca="1">IF(IFERROR(MATCH(_xlfn.CONCAT($B38,",",Y$4),'SpcFunc and VentSpcFunc combos'!$Q$8:$Q$335,0),0)&gt;0,1,0)</f>
        <v>0</v>
      </c>
      <c r="Z38" s="127">
        <f ca="1">IF(IFERROR(MATCH(_xlfn.CONCAT($B38,",",Z$4),'SpcFunc and VentSpcFunc combos'!$Q$8:$Q$335,0),0)&gt;0,1,0)</f>
        <v>0</v>
      </c>
      <c r="AA38" s="127">
        <f ca="1">IF(IFERROR(MATCH(_xlfn.CONCAT($B38,",",AA$4),'SpcFunc and VentSpcFunc combos'!$Q$8:$Q$335,0),0)&gt;0,1,0)</f>
        <v>0</v>
      </c>
      <c r="AB38" s="127">
        <f ca="1">IF(IFERROR(MATCH(_xlfn.CONCAT($B38,",",AB$4),'SpcFunc and VentSpcFunc combos'!$Q$8:$Q$335,0),0)&gt;0,1,0)</f>
        <v>0</v>
      </c>
      <c r="AC38" s="127">
        <f ca="1">IF(IFERROR(MATCH(_xlfn.CONCAT($B38,",",AC$4),'SpcFunc and VentSpcFunc combos'!$Q$8:$Q$335,0),0)&gt;0,1,0)</f>
        <v>0</v>
      </c>
      <c r="AD38" s="127">
        <f ca="1">IF(IFERROR(MATCH(_xlfn.CONCAT($B38,",",AD$4),'SpcFunc and VentSpcFunc combos'!$Q$8:$Q$335,0),0)&gt;0,1,0)</f>
        <v>0</v>
      </c>
      <c r="AE38" s="127">
        <f ca="1">IF(IFERROR(MATCH(_xlfn.CONCAT($B38,",",AE$4),'SpcFunc and VentSpcFunc combos'!$Q$8:$Q$335,0),0)&gt;0,1,0)</f>
        <v>0</v>
      </c>
      <c r="AF38" s="127">
        <f ca="1">IF(IFERROR(MATCH(_xlfn.CONCAT($B38,",",AF$4),'SpcFunc and VentSpcFunc combos'!$Q$8:$Q$335,0),0)&gt;0,1,0)</f>
        <v>0</v>
      </c>
      <c r="AG38" s="127">
        <f ca="1">IF(IFERROR(MATCH(_xlfn.CONCAT($B38,",",AG$4),'SpcFunc and VentSpcFunc combos'!$Q$8:$Q$335,0),0)&gt;0,1,0)</f>
        <v>0</v>
      </c>
      <c r="AH38" s="127">
        <f ca="1">IF(IFERROR(MATCH(_xlfn.CONCAT($B38,",",AH$4),'SpcFunc and VentSpcFunc combos'!$Q$8:$Q$335,0),0)&gt;0,1,0)</f>
        <v>0</v>
      </c>
      <c r="AI38" s="127">
        <f ca="1">IF(IFERROR(MATCH(_xlfn.CONCAT($B38,",",AI$4),'SpcFunc and VentSpcFunc combos'!$Q$8:$Q$335,0),0)&gt;0,1,0)</f>
        <v>0</v>
      </c>
      <c r="AJ38" s="127">
        <f ca="1">IF(IFERROR(MATCH(_xlfn.CONCAT($B38,",",AJ$4),'SpcFunc and VentSpcFunc combos'!$Q$8:$Q$335,0),0)&gt;0,1,0)</f>
        <v>0</v>
      </c>
      <c r="AK38" s="127">
        <f ca="1">IF(IFERROR(MATCH(_xlfn.CONCAT($B38,",",AK$4),'SpcFunc and VentSpcFunc combos'!$Q$8:$Q$335,0),0)&gt;0,1,0)</f>
        <v>0</v>
      </c>
      <c r="AL38" s="127">
        <f ca="1">IF(IFERROR(MATCH(_xlfn.CONCAT($B38,",",AL$4),'SpcFunc and VentSpcFunc combos'!$Q$8:$Q$335,0),0)&gt;0,1,0)</f>
        <v>0</v>
      </c>
      <c r="AM38" s="127">
        <f ca="1">IF(IFERROR(MATCH(_xlfn.CONCAT($B38,",",AM$4),'SpcFunc and VentSpcFunc combos'!$Q$8:$Q$335,0),0)&gt;0,1,0)</f>
        <v>0</v>
      </c>
      <c r="AN38" s="127">
        <f ca="1">IF(IFERROR(MATCH(_xlfn.CONCAT($B38,",",AN$4),'SpcFunc and VentSpcFunc combos'!$Q$8:$Q$335,0),0)&gt;0,1,0)</f>
        <v>0</v>
      </c>
      <c r="AO38" s="127">
        <f ca="1">IF(IFERROR(MATCH(_xlfn.CONCAT($B38,",",AO$4),'SpcFunc and VentSpcFunc combos'!$Q$8:$Q$335,0),0)&gt;0,1,0)</f>
        <v>0</v>
      </c>
      <c r="AP38" s="127">
        <f ca="1">IF(IFERROR(MATCH(_xlfn.CONCAT($B38,",",AP$4),'SpcFunc and VentSpcFunc combos'!$Q$8:$Q$335,0),0)&gt;0,1,0)</f>
        <v>0</v>
      </c>
      <c r="AQ38" s="127">
        <f ca="1">IF(IFERROR(MATCH(_xlfn.CONCAT($B38,",",AQ$4),'SpcFunc and VentSpcFunc combos'!$Q$8:$Q$335,0),0)&gt;0,1,0)</f>
        <v>0</v>
      </c>
      <c r="AR38" s="127">
        <f ca="1">IF(IFERROR(MATCH(_xlfn.CONCAT($B38,",",AR$4),'SpcFunc and VentSpcFunc combos'!$Q$8:$Q$335,0),0)&gt;0,1,0)</f>
        <v>0</v>
      </c>
      <c r="AS38" s="127">
        <f ca="1">IF(IFERROR(MATCH(_xlfn.CONCAT($B38,",",AS$4),'SpcFunc and VentSpcFunc combos'!$Q$8:$Q$335,0),0)&gt;0,1,0)</f>
        <v>0</v>
      </c>
      <c r="AT38" s="127">
        <f ca="1">IF(IFERROR(MATCH(_xlfn.CONCAT($B38,",",AT$4),'SpcFunc and VentSpcFunc combos'!$Q$8:$Q$335,0),0)&gt;0,1,0)</f>
        <v>0</v>
      </c>
      <c r="AU38" s="127">
        <f ca="1">IF(IFERROR(MATCH(_xlfn.CONCAT($B38,",",AU$4),'SpcFunc and VentSpcFunc combos'!$Q$8:$Q$335,0),0)&gt;0,1,0)</f>
        <v>0</v>
      </c>
      <c r="AV38" s="127">
        <f ca="1">IF(IFERROR(MATCH(_xlfn.CONCAT($B38,",",AV$4),'SpcFunc and VentSpcFunc combos'!$Q$8:$Q$335,0),0)&gt;0,1,0)</f>
        <v>0</v>
      </c>
      <c r="AW38" s="127">
        <f ca="1">IF(IFERROR(MATCH(_xlfn.CONCAT($B38,",",AW$4),'SpcFunc and VentSpcFunc combos'!$Q$8:$Q$335,0),0)&gt;0,1,0)</f>
        <v>0</v>
      </c>
      <c r="AX38" s="127">
        <f ca="1">IF(IFERROR(MATCH(_xlfn.CONCAT($B38,",",AX$4),'SpcFunc and VentSpcFunc combos'!$Q$8:$Q$335,0),0)&gt;0,1,0)</f>
        <v>0</v>
      </c>
      <c r="AY38" s="127">
        <f ca="1">IF(IFERROR(MATCH(_xlfn.CONCAT($B38,",",AY$4),'SpcFunc and VentSpcFunc combos'!$Q$8:$Q$335,0),0)&gt;0,1,0)</f>
        <v>0</v>
      </c>
      <c r="AZ38" s="127">
        <f ca="1">IF(IFERROR(MATCH(_xlfn.CONCAT($B38,",",AZ$4),'SpcFunc and VentSpcFunc combos'!$Q$8:$Q$335,0),0)&gt;0,1,0)</f>
        <v>0</v>
      </c>
      <c r="BA38" s="127">
        <f ca="1">IF(IFERROR(MATCH(_xlfn.CONCAT($B38,",",BA$4),'SpcFunc and VentSpcFunc combos'!$Q$8:$Q$335,0),0)&gt;0,1,0)</f>
        <v>0</v>
      </c>
      <c r="BB38" s="127">
        <f ca="1">IF(IFERROR(MATCH(_xlfn.CONCAT($B38,",",BB$4),'SpcFunc and VentSpcFunc combos'!$Q$8:$Q$335,0),0)&gt;0,1,0)</f>
        <v>0</v>
      </c>
      <c r="BC38" s="127">
        <f ca="1">IF(IFERROR(MATCH(_xlfn.CONCAT($B38,",",BC$4),'SpcFunc and VentSpcFunc combos'!$Q$8:$Q$335,0),0)&gt;0,1,0)</f>
        <v>0</v>
      </c>
      <c r="BD38" s="127">
        <f ca="1">IF(IFERROR(MATCH(_xlfn.CONCAT($B38,",",BD$4),'SpcFunc and VentSpcFunc combos'!$Q$8:$Q$335,0),0)&gt;0,1,0)</f>
        <v>0</v>
      </c>
      <c r="BE38" s="127">
        <f ca="1">IF(IFERROR(MATCH(_xlfn.CONCAT($B38,",",BE$4),'SpcFunc and VentSpcFunc combos'!$Q$8:$Q$335,0),0)&gt;0,1,0)</f>
        <v>0</v>
      </c>
      <c r="BF38" s="127">
        <f ca="1">IF(IFERROR(MATCH(_xlfn.CONCAT($B38,",",BF$4),'SpcFunc and VentSpcFunc combos'!$Q$8:$Q$335,0),0)&gt;0,1,0)</f>
        <v>0</v>
      </c>
      <c r="BG38" s="127">
        <f ca="1">IF(IFERROR(MATCH(_xlfn.CONCAT($B38,",",BG$4),'SpcFunc and VentSpcFunc combos'!$Q$8:$Q$335,0),0)&gt;0,1,0)</f>
        <v>0</v>
      </c>
      <c r="BH38" s="127">
        <f ca="1">IF(IFERROR(MATCH(_xlfn.CONCAT($B38,",",BH$4),'SpcFunc and VentSpcFunc combos'!$Q$8:$Q$335,0),0)&gt;0,1,0)</f>
        <v>0</v>
      </c>
      <c r="BI38" s="127">
        <f ca="1">IF(IFERROR(MATCH(_xlfn.CONCAT($B38,",",BI$4),'SpcFunc and VentSpcFunc combos'!$Q$8:$Q$335,0),0)&gt;0,1,0)</f>
        <v>0</v>
      </c>
      <c r="BJ38" s="127">
        <f ca="1">IF(IFERROR(MATCH(_xlfn.CONCAT($B38,",",BJ$4),'SpcFunc and VentSpcFunc combos'!$Q$8:$Q$335,0),0)&gt;0,1,0)</f>
        <v>0</v>
      </c>
      <c r="BK38" s="127">
        <f ca="1">IF(IFERROR(MATCH(_xlfn.CONCAT($B38,",",BK$4),'SpcFunc and VentSpcFunc combos'!$Q$8:$Q$335,0),0)&gt;0,1,0)</f>
        <v>0</v>
      </c>
      <c r="BL38" s="127">
        <f ca="1">IF(IFERROR(MATCH(_xlfn.CONCAT($B38,",",BL$4),'SpcFunc and VentSpcFunc combos'!$Q$8:$Q$335,0),0)&gt;0,1,0)</f>
        <v>0</v>
      </c>
      <c r="BM38" s="127">
        <f ca="1">IF(IFERROR(MATCH(_xlfn.CONCAT($B38,",",BM$4),'SpcFunc and VentSpcFunc combos'!$Q$8:$Q$335,0),0)&gt;0,1,0)</f>
        <v>0</v>
      </c>
      <c r="BN38" s="127">
        <f ca="1">IF(IFERROR(MATCH(_xlfn.CONCAT($B38,",",BN$4),'SpcFunc and VentSpcFunc combos'!$Q$8:$Q$335,0),0)&gt;0,1,0)</f>
        <v>0</v>
      </c>
      <c r="BO38" s="127">
        <f ca="1">IF(IFERROR(MATCH(_xlfn.CONCAT($B38,",",BO$4),'SpcFunc and VentSpcFunc combos'!$Q$8:$Q$335,0),0)&gt;0,1,0)</f>
        <v>0</v>
      </c>
      <c r="BP38" s="127">
        <f ca="1">IF(IFERROR(MATCH(_xlfn.CONCAT($B38,",",BP$4),'SpcFunc and VentSpcFunc combos'!$Q$8:$Q$335,0),0)&gt;0,1,0)</f>
        <v>0</v>
      </c>
      <c r="BQ38" s="127">
        <f ca="1">IF(IFERROR(MATCH(_xlfn.CONCAT($B38,",",BQ$4),'SpcFunc and VentSpcFunc combos'!$Q$8:$Q$335,0),0)&gt;0,1,0)</f>
        <v>0</v>
      </c>
      <c r="BR38" s="127">
        <f ca="1">IF(IFERROR(MATCH(_xlfn.CONCAT($B38,",",BR$4),'SpcFunc and VentSpcFunc combos'!$Q$8:$Q$335,0),0)&gt;0,1,0)</f>
        <v>0</v>
      </c>
      <c r="BS38" s="127">
        <f ca="1">IF(IFERROR(MATCH(_xlfn.CONCAT($B38,",",BS$4),'SpcFunc and VentSpcFunc combos'!$Q$8:$Q$335,0),0)&gt;0,1,0)</f>
        <v>0</v>
      </c>
      <c r="BT38" s="127">
        <f ca="1">IF(IFERROR(MATCH(_xlfn.CONCAT($B38,",",BT$4),'SpcFunc and VentSpcFunc combos'!$Q$8:$Q$335,0),0)&gt;0,1,0)</f>
        <v>0</v>
      </c>
      <c r="BU38" s="127">
        <f ca="1">IF(IFERROR(MATCH(_xlfn.CONCAT($B38,",",BU$4),'SpcFunc and VentSpcFunc combos'!$Q$8:$Q$335,0),0)&gt;0,1,0)</f>
        <v>0</v>
      </c>
      <c r="BV38" s="127">
        <f ca="1">IF(IFERROR(MATCH(_xlfn.CONCAT($B38,",",BV$4),'SpcFunc and VentSpcFunc combos'!$Q$8:$Q$335,0),0)&gt;0,1,0)</f>
        <v>0</v>
      </c>
      <c r="BW38" s="127">
        <f ca="1">IF(IFERROR(MATCH(_xlfn.CONCAT($B38,",",BW$4),'SpcFunc and VentSpcFunc combos'!$Q$8:$Q$335,0),0)&gt;0,1,0)</f>
        <v>0</v>
      </c>
      <c r="BX38" s="127">
        <f ca="1">IF(IFERROR(MATCH(_xlfn.CONCAT($B38,",",BX$4),'SpcFunc and VentSpcFunc combos'!$Q$8:$Q$335,0),0)&gt;0,1,0)</f>
        <v>0</v>
      </c>
      <c r="BY38" s="127">
        <f ca="1">IF(IFERROR(MATCH(_xlfn.CONCAT($B38,",",BY$4),'SpcFunc and VentSpcFunc combos'!$Q$8:$Q$335,0),0)&gt;0,1,0)</f>
        <v>0</v>
      </c>
      <c r="BZ38" s="127">
        <f ca="1">IF(IFERROR(MATCH(_xlfn.CONCAT($B38,",",BZ$4),'SpcFunc and VentSpcFunc combos'!$Q$8:$Q$335,0),0)&gt;0,1,0)</f>
        <v>0</v>
      </c>
      <c r="CA38" s="127">
        <f ca="1">IF(IFERROR(MATCH(_xlfn.CONCAT($B38,",",CA$4),'SpcFunc and VentSpcFunc combos'!$Q$8:$Q$335,0),0)&gt;0,1,0)</f>
        <v>0</v>
      </c>
      <c r="CB38" s="127">
        <f ca="1">IF(IFERROR(MATCH(_xlfn.CONCAT($B38,",",CB$4),'SpcFunc and VentSpcFunc combos'!$Q$8:$Q$335,0),0)&gt;0,1,0)</f>
        <v>0</v>
      </c>
      <c r="CC38" s="127">
        <f ca="1">IF(IFERROR(MATCH(_xlfn.CONCAT($B38,",",CC$4),'SpcFunc and VentSpcFunc combos'!$Q$8:$Q$335,0),0)&gt;0,1,0)</f>
        <v>0</v>
      </c>
      <c r="CD38" s="127">
        <f ca="1">IF(IFERROR(MATCH(_xlfn.CONCAT($B38,",",CD$4),'SpcFunc and VentSpcFunc combos'!$Q$8:$Q$335,0),0)&gt;0,1,0)</f>
        <v>0</v>
      </c>
      <c r="CE38" s="127">
        <f ca="1">IF(IFERROR(MATCH(_xlfn.CONCAT($B38,",",CE$4),'SpcFunc and VentSpcFunc combos'!$Q$8:$Q$335,0),0)&gt;0,1,0)</f>
        <v>0</v>
      </c>
      <c r="CF38" s="127">
        <f ca="1">IF(IFERROR(MATCH(_xlfn.CONCAT($B38,",",CF$4),'SpcFunc and VentSpcFunc combos'!$Q$8:$Q$335,0),0)&gt;0,1,0)</f>
        <v>0</v>
      </c>
      <c r="CG38" s="127">
        <f ca="1">IF(IFERROR(MATCH(_xlfn.CONCAT($B38,",",CG$4),'SpcFunc and VentSpcFunc combos'!$Q$8:$Q$335,0),0)&gt;0,1,0)</f>
        <v>0</v>
      </c>
      <c r="CH38" s="127">
        <f ca="1">IF(IFERROR(MATCH(_xlfn.CONCAT($B38,",",CH$4),'SpcFunc and VentSpcFunc combos'!$Q$8:$Q$335,0),0)&gt;0,1,0)</f>
        <v>0</v>
      </c>
      <c r="CI38" s="127">
        <f ca="1">IF(IFERROR(MATCH(_xlfn.CONCAT($B38,",",CI$4),'SpcFunc and VentSpcFunc combos'!$Q$8:$Q$335,0),0)&gt;0,1,0)</f>
        <v>0</v>
      </c>
      <c r="CJ38" s="127">
        <f ca="1">IF(IFERROR(MATCH(_xlfn.CONCAT($B38,",",CJ$4),'SpcFunc and VentSpcFunc combos'!$Q$8:$Q$335,0),0)&gt;0,1,0)</f>
        <v>0</v>
      </c>
      <c r="CK38" s="127">
        <f ca="1">IF(IFERROR(MATCH(_xlfn.CONCAT($B38,",",CK$4),'SpcFunc and VentSpcFunc combos'!$Q$8:$Q$335,0),0)&gt;0,1,0)</f>
        <v>0</v>
      </c>
      <c r="CL38" s="127">
        <f ca="1">IF(IFERROR(MATCH(_xlfn.CONCAT($B38,",",CL$4),'SpcFunc and VentSpcFunc combos'!$Q$8:$Q$335,0),0)&gt;0,1,0)</f>
        <v>0</v>
      </c>
      <c r="CM38" s="127">
        <f ca="1">IF(IFERROR(MATCH(_xlfn.CONCAT($B38,",",CM$4),'SpcFunc and VentSpcFunc combos'!$Q$8:$Q$335,0),0)&gt;0,1,0)</f>
        <v>0</v>
      </c>
      <c r="CN38" s="127">
        <f ca="1">IF(IFERROR(MATCH(_xlfn.CONCAT($B38,",",CN$4),'SpcFunc and VentSpcFunc combos'!$Q$8:$Q$335,0),0)&gt;0,1,0)</f>
        <v>0</v>
      </c>
      <c r="CO38" s="127">
        <f ca="1">IF(IFERROR(MATCH(_xlfn.CONCAT($B38,",",CO$4),'SpcFunc and VentSpcFunc combos'!$Q$8:$Q$335,0),0)&gt;0,1,0)</f>
        <v>0</v>
      </c>
      <c r="CP38" s="127">
        <f ca="1">IF(IFERROR(MATCH(_xlfn.CONCAT($B38,",",CP$4),'SpcFunc and VentSpcFunc combos'!$Q$8:$Q$335,0),0)&gt;0,1,0)</f>
        <v>0</v>
      </c>
      <c r="CQ38" s="127">
        <f ca="1">IF(IFERROR(MATCH(_xlfn.CONCAT($B38,",",CQ$4),'SpcFunc and VentSpcFunc combos'!$Q$8:$Q$335,0),0)&gt;0,1,0)</f>
        <v>0</v>
      </c>
      <c r="CR38" s="127">
        <f ca="1">IF(IFERROR(MATCH(_xlfn.CONCAT($B38,",",CR$4),'SpcFunc and VentSpcFunc combos'!$Q$8:$Q$335,0),0)&gt;0,1,0)</f>
        <v>0</v>
      </c>
      <c r="CS38" s="127">
        <f ca="1">IF(IFERROR(MATCH(_xlfn.CONCAT($B38,",",CS$4),'SpcFunc and VentSpcFunc combos'!$Q$8:$Q$335,0),0)&gt;0,1,0)</f>
        <v>0</v>
      </c>
      <c r="CT38" s="127">
        <f ca="1">IF(IFERROR(MATCH(_xlfn.CONCAT($B38,",",CT$4),'SpcFunc and VentSpcFunc combos'!$Q$8:$Q$335,0),0)&gt;0,1,0)</f>
        <v>0</v>
      </c>
      <c r="CU38" s="106" t="s">
        <v>960</v>
      </c>
      <c r="CV38">
        <f t="shared" ca="1" si="5"/>
        <v>0</v>
      </c>
    </row>
    <row r="39" spans="2:100" x14ac:dyDescent="0.2">
      <c r="B39" t="str">
        <f>'For CSV - 2019 SpcFuncData'!B39</f>
        <v>Hotel/Motel Guest Room</v>
      </c>
      <c r="C39" s="127">
        <f ca="1">IF(IFERROR(MATCH(_xlfn.CONCAT($B39,",",C$4),'SpcFunc and VentSpcFunc combos'!$Q$8:$Q$335,0),0)&gt;0,1,0)</f>
        <v>0</v>
      </c>
      <c r="D39" s="127">
        <f ca="1">IF(IFERROR(MATCH(_xlfn.CONCAT($B39,",",D$4),'SpcFunc and VentSpcFunc combos'!$Q$8:$Q$335,0),0)&gt;0,1,0)</f>
        <v>0</v>
      </c>
      <c r="E39" s="127">
        <f ca="1">IF(IFERROR(MATCH(_xlfn.CONCAT($B39,",",E$4),'SpcFunc and VentSpcFunc combos'!$Q$8:$Q$335,0),0)&gt;0,1,0)</f>
        <v>0</v>
      </c>
      <c r="F39" s="127">
        <f ca="1">IF(IFERROR(MATCH(_xlfn.CONCAT($B39,",",F$4),'SpcFunc and VentSpcFunc combos'!$Q$8:$Q$335,0),0)&gt;0,1,0)</f>
        <v>0</v>
      </c>
      <c r="G39" s="127">
        <f ca="1">IF(IFERROR(MATCH(_xlfn.CONCAT($B39,",",G$4),'SpcFunc and VentSpcFunc combos'!$Q$8:$Q$335,0),0)&gt;0,1,0)</f>
        <v>0</v>
      </c>
      <c r="H39" s="127">
        <f ca="1">IF(IFERROR(MATCH(_xlfn.CONCAT($B39,",",H$4),'SpcFunc and VentSpcFunc combos'!$Q$8:$Q$335,0),0)&gt;0,1,0)</f>
        <v>0</v>
      </c>
      <c r="I39" s="127">
        <f ca="1">IF(IFERROR(MATCH(_xlfn.CONCAT($B39,",",I$4),'SpcFunc and VentSpcFunc combos'!$Q$8:$Q$335,0),0)&gt;0,1,0)</f>
        <v>0</v>
      </c>
      <c r="J39" s="127">
        <f ca="1">IF(IFERROR(MATCH(_xlfn.CONCAT($B39,",",J$4),'SpcFunc and VentSpcFunc combos'!$Q$8:$Q$335,0),0)&gt;0,1,0)</f>
        <v>0</v>
      </c>
      <c r="K39" s="127">
        <f ca="1">IF(IFERROR(MATCH(_xlfn.CONCAT($B39,",",K$4),'SpcFunc and VentSpcFunc combos'!$Q$8:$Q$335,0),0)&gt;0,1,0)</f>
        <v>0</v>
      </c>
      <c r="L39" s="127">
        <f ca="1">IF(IFERROR(MATCH(_xlfn.CONCAT($B39,",",L$4),'SpcFunc and VentSpcFunc combos'!$Q$8:$Q$335,0),0)&gt;0,1,0)</f>
        <v>0</v>
      </c>
      <c r="M39" s="127">
        <f ca="1">IF(IFERROR(MATCH(_xlfn.CONCAT($B39,",",M$4),'SpcFunc and VentSpcFunc combos'!$Q$8:$Q$335,0),0)&gt;0,1,0)</f>
        <v>0</v>
      </c>
      <c r="N39" s="127">
        <f ca="1">IF(IFERROR(MATCH(_xlfn.CONCAT($B39,",",N$4),'SpcFunc and VentSpcFunc combos'!$Q$8:$Q$335,0),0)&gt;0,1,0)</f>
        <v>0</v>
      </c>
      <c r="O39" s="127">
        <f ca="1">IF(IFERROR(MATCH(_xlfn.CONCAT($B39,",",O$4),'SpcFunc and VentSpcFunc combos'!$Q$8:$Q$335,0),0)&gt;0,1,0)</f>
        <v>0</v>
      </c>
      <c r="P39" s="127">
        <f ca="1">IF(IFERROR(MATCH(_xlfn.CONCAT($B39,",",P$4),'SpcFunc and VentSpcFunc combos'!$Q$8:$Q$335,0),0)&gt;0,1,0)</f>
        <v>0</v>
      </c>
      <c r="Q39" s="127">
        <f ca="1">IF(IFERROR(MATCH(_xlfn.CONCAT($B39,",",Q$4),'SpcFunc and VentSpcFunc combos'!$Q$8:$Q$335,0),0)&gt;0,1,0)</f>
        <v>0</v>
      </c>
      <c r="R39" s="127">
        <f ca="1">IF(IFERROR(MATCH(_xlfn.CONCAT($B39,",",R$4),'SpcFunc and VentSpcFunc combos'!$Q$8:$Q$335,0),0)&gt;0,1,0)</f>
        <v>0</v>
      </c>
      <c r="S39" s="127">
        <f ca="1">IF(IFERROR(MATCH(_xlfn.CONCAT($B39,",",S$4),'SpcFunc and VentSpcFunc combos'!$Q$8:$Q$335,0),0)&gt;0,1,0)</f>
        <v>0</v>
      </c>
      <c r="T39" s="127">
        <f ca="1">IF(IFERROR(MATCH(_xlfn.CONCAT($B39,",",T$4),'SpcFunc and VentSpcFunc combos'!$Q$8:$Q$335,0),0)&gt;0,1,0)</f>
        <v>0</v>
      </c>
      <c r="U39" s="127">
        <f ca="1">IF(IFERROR(MATCH(_xlfn.CONCAT($B39,",",U$4),'SpcFunc and VentSpcFunc combos'!$Q$8:$Q$335,0),0)&gt;0,1,0)</f>
        <v>0</v>
      </c>
      <c r="V39" s="127">
        <f ca="1">IF(IFERROR(MATCH(_xlfn.CONCAT($B39,",",V$4),'SpcFunc and VentSpcFunc combos'!$Q$8:$Q$335,0),0)&gt;0,1,0)</f>
        <v>0</v>
      </c>
      <c r="W39" s="127">
        <f ca="1">IF(IFERROR(MATCH(_xlfn.CONCAT($B39,",",W$4),'SpcFunc and VentSpcFunc combos'!$Q$8:$Q$335,0),0)&gt;0,1,0)</f>
        <v>0</v>
      </c>
      <c r="X39" s="127">
        <f ca="1">IF(IFERROR(MATCH(_xlfn.CONCAT($B39,",",X$4),'SpcFunc and VentSpcFunc combos'!$Q$8:$Q$335,0),0)&gt;0,1,0)</f>
        <v>0</v>
      </c>
      <c r="Y39" s="127">
        <f ca="1">IF(IFERROR(MATCH(_xlfn.CONCAT($B39,",",Y$4),'SpcFunc and VentSpcFunc combos'!$Q$8:$Q$335,0),0)&gt;0,1,0)</f>
        <v>0</v>
      </c>
      <c r="Z39" s="127">
        <f ca="1">IF(IFERROR(MATCH(_xlfn.CONCAT($B39,",",Z$4),'SpcFunc and VentSpcFunc combos'!$Q$8:$Q$335,0),0)&gt;0,1,0)</f>
        <v>0</v>
      </c>
      <c r="AA39" s="127">
        <f ca="1">IF(IFERROR(MATCH(_xlfn.CONCAT($B39,",",AA$4),'SpcFunc and VentSpcFunc combos'!$Q$8:$Q$335,0),0)&gt;0,1,0)</f>
        <v>0</v>
      </c>
      <c r="AB39" s="127">
        <f ca="1">IF(IFERROR(MATCH(_xlfn.CONCAT($B39,",",AB$4),'SpcFunc and VentSpcFunc combos'!$Q$8:$Q$335,0),0)&gt;0,1,0)</f>
        <v>0</v>
      </c>
      <c r="AC39" s="127">
        <f ca="1">IF(IFERROR(MATCH(_xlfn.CONCAT($B39,",",AC$4),'SpcFunc and VentSpcFunc combos'!$Q$8:$Q$335,0),0)&gt;0,1,0)</f>
        <v>0</v>
      </c>
      <c r="AD39" s="127">
        <f ca="1">IF(IFERROR(MATCH(_xlfn.CONCAT($B39,",",AD$4),'SpcFunc and VentSpcFunc combos'!$Q$8:$Q$335,0),0)&gt;0,1,0)</f>
        <v>0</v>
      </c>
      <c r="AE39" s="127">
        <f ca="1">IF(IFERROR(MATCH(_xlfn.CONCAT($B39,",",AE$4),'SpcFunc and VentSpcFunc combos'!$Q$8:$Q$335,0),0)&gt;0,1,0)</f>
        <v>0</v>
      </c>
      <c r="AF39" s="127">
        <f ca="1">IF(IFERROR(MATCH(_xlfn.CONCAT($B39,",",AF$4),'SpcFunc and VentSpcFunc combos'!$Q$8:$Q$335,0),0)&gt;0,1,0)</f>
        <v>0</v>
      </c>
      <c r="AG39" s="127">
        <f ca="1">IF(IFERROR(MATCH(_xlfn.CONCAT($B39,",",AG$4),'SpcFunc and VentSpcFunc combos'!$Q$8:$Q$335,0),0)&gt;0,1,0)</f>
        <v>0</v>
      </c>
      <c r="AH39" s="127">
        <f ca="1">IF(IFERROR(MATCH(_xlfn.CONCAT($B39,",",AH$4),'SpcFunc and VentSpcFunc combos'!$Q$8:$Q$335,0),0)&gt;0,1,0)</f>
        <v>0</v>
      </c>
      <c r="AI39" s="127">
        <f ca="1">IF(IFERROR(MATCH(_xlfn.CONCAT($B39,",",AI$4),'SpcFunc and VentSpcFunc combos'!$Q$8:$Q$335,0),0)&gt;0,1,0)</f>
        <v>0</v>
      </c>
      <c r="AJ39" s="127">
        <f ca="1">IF(IFERROR(MATCH(_xlfn.CONCAT($B39,",",AJ$4),'SpcFunc and VentSpcFunc combos'!$Q$8:$Q$335,0),0)&gt;0,1,0)</f>
        <v>0</v>
      </c>
      <c r="AK39" s="127">
        <f ca="1">IF(IFERROR(MATCH(_xlfn.CONCAT($B39,",",AK$4),'SpcFunc and VentSpcFunc combos'!$Q$8:$Q$335,0),0)&gt;0,1,0)</f>
        <v>0</v>
      </c>
      <c r="AL39" s="127">
        <f ca="1">IF(IFERROR(MATCH(_xlfn.CONCAT($B39,",",AL$4),'SpcFunc and VentSpcFunc combos'!$Q$8:$Q$335,0),0)&gt;0,1,0)</f>
        <v>0</v>
      </c>
      <c r="AM39" s="127">
        <f ca="1">IF(IFERROR(MATCH(_xlfn.CONCAT($B39,",",AM$4),'SpcFunc and VentSpcFunc combos'!$Q$8:$Q$335,0),0)&gt;0,1,0)</f>
        <v>0</v>
      </c>
      <c r="AN39" s="127">
        <f ca="1">IF(IFERROR(MATCH(_xlfn.CONCAT($B39,",",AN$4),'SpcFunc and VentSpcFunc combos'!$Q$8:$Q$335,0),0)&gt;0,1,0)</f>
        <v>0</v>
      </c>
      <c r="AO39" s="127">
        <f ca="1">IF(IFERROR(MATCH(_xlfn.CONCAT($B39,",",AO$4),'SpcFunc and VentSpcFunc combos'!$Q$8:$Q$335,0),0)&gt;0,1,0)</f>
        <v>0</v>
      </c>
      <c r="AP39" s="127">
        <f ca="1">IF(IFERROR(MATCH(_xlfn.CONCAT($B39,",",AP$4),'SpcFunc and VentSpcFunc combos'!$Q$8:$Q$335,0),0)&gt;0,1,0)</f>
        <v>0</v>
      </c>
      <c r="AQ39" s="127">
        <f ca="1">IF(IFERROR(MATCH(_xlfn.CONCAT($B39,",",AQ$4),'SpcFunc and VentSpcFunc combos'!$Q$8:$Q$335,0),0)&gt;0,1,0)</f>
        <v>0</v>
      </c>
      <c r="AR39" s="127">
        <f ca="1">IF(IFERROR(MATCH(_xlfn.CONCAT($B39,",",AR$4),'SpcFunc and VentSpcFunc combos'!$Q$8:$Q$335,0),0)&gt;0,1,0)</f>
        <v>0</v>
      </c>
      <c r="AS39" s="127">
        <f ca="1">IF(IFERROR(MATCH(_xlfn.CONCAT($B39,",",AS$4),'SpcFunc and VentSpcFunc combos'!$Q$8:$Q$335,0),0)&gt;0,1,0)</f>
        <v>0</v>
      </c>
      <c r="AT39" s="127">
        <f ca="1">IF(IFERROR(MATCH(_xlfn.CONCAT($B39,",",AT$4),'SpcFunc and VentSpcFunc combos'!$Q$8:$Q$335,0),0)&gt;0,1,0)</f>
        <v>0</v>
      </c>
      <c r="AU39" s="127">
        <f ca="1">IF(IFERROR(MATCH(_xlfn.CONCAT($B39,",",AU$4),'SpcFunc and VentSpcFunc combos'!$Q$8:$Q$335,0),0)&gt;0,1,0)</f>
        <v>0</v>
      </c>
      <c r="AV39" s="127">
        <f ca="1">IF(IFERROR(MATCH(_xlfn.CONCAT($B39,",",AV$4),'SpcFunc and VentSpcFunc combos'!$Q$8:$Q$335,0),0)&gt;0,1,0)</f>
        <v>0</v>
      </c>
      <c r="AW39" s="127">
        <f ca="1">IF(IFERROR(MATCH(_xlfn.CONCAT($B39,",",AW$4),'SpcFunc and VentSpcFunc combos'!$Q$8:$Q$335,0),0)&gt;0,1,0)</f>
        <v>0</v>
      </c>
      <c r="AX39" s="127">
        <f ca="1">IF(IFERROR(MATCH(_xlfn.CONCAT($B39,",",AX$4),'SpcFunc and VentSpcFunc combos'!$Q$8:$Q$335,0),0)&gt;0,1,0)</f>
        <v>0</v>
      </c>
      <c r="AY39" s="127">
        <f ca="1">IF(IFERROR(MATCH(_xlfn.CONCAT($B39,",",AY$4),'SpcFunc and VentSpcFunc combos'!$Q$8:$Q$335,0),0)&gt;0,1,0)</f>
        <v>0</v>
      </c>
      <c r="AZ39" s="127">
        <f ca="1">IF(IFERROR(MATCH(_xlfn.CONCAT($B39,",",AZ$4),'SpcFunc and VentSpcFunc combos'!$Q$8:$Q$335,0),0)&gt;0,1,0)</f>
        <v>0</v>
      </c>
      <c r="BA39" s="127">
        <f ca="1">IF(IFERROR(MATCH(_xlfn.CONCAT($B39,",",BA$4),'SpcFunc and VentSpcFunc combos'!$Q$8:$Q$335,0),0)&gt;0,1,0)</f>
        <v>0</v>
      </c>
      <c r="BB39" s="127">
        <f ca="1">IF(IFERROR(MATCH(_xlfn.CONCAT($B39,",",BB$4),'SpcFunc and VentSpcFunc combos'!$Q$8:$Q$335,0),0)&gt;0,1,0)</f>
        <v>0</v>
      </c>
      <c r="BC39" s="127">
        <f ca="1">IF(IFERROR(MATCH(_xlfn.CONCAT($B39,",",BC$4),'SpcFunc and VentSpcFunc combos'!$Q$8:$Q$335,0),0)&gt;0,1,0)</f>
        <v>0</v>
      </c>
      <c r="BD39" s="127">
        <f ca="1">IF(IFERROR(MATCH(_xlfn.CONCAT($B39,",",BD$4),'SpcFunc and VentSpcFunc combos'!$Q$8:$Q$335,0),0)&gt;0,1,0)</f>
        <v>0</v>
      </c>
      <c r="BE39" s="127">
        <f ca="1">IF(IFERROR(MATCH(_xlfn.CONCAT($B39,",",BE$4),'SpcFunc and VentSpcFunc combos'!$Q$8:$Q$335,0),0)&gt;0,1,0)</f>
        <v>0</v>
      </c>
      <c r="BF39" s="127">
        <f ca="1">IF(IFERROR(MATCH(_xlfn.CONCAT($B39,",",BF$4),'SpcFunc and VentSpcFunc combos'!$Q$8:$Q$335,0),0)&gt;0,1,0)</f>
        <v>0</v>
      </c>
      <c r="BG39" s="127">
        <f ca="1">IF(IFERROR(MATCH(_xlfn.CONCAT($B39,",",BG$4),'SpcFunc and VentSpcFunc combos'!$Q$8:$Q$335,0),0)&gt;0,1,0)</f>
        <v>0</v>
      </c>
      <c r="BH39" s="127">
        <f ca="1">IF(IFERROR(MATCH(_xlfn.CONCAT($B39,",",BH$4),'SpcFunc and VentSpcFunc combos'!$Q$8:$Q$335,0),0)&gt;0,1,0)</f>
        <v>0</v>
      </c>
      <c r="BI39" s="127">
        <f ca="1">IF(IFERROR(MATCH(_xlfn.CONCAT($B39,",",BI$4),'SpcFunc and VentSpcFunc combos'!$Q$8:$Q$335,0),0)&gt;0,1,0)</f>
        <v>0</v>
      </c>
      <c r="BJ39" s="127">
        <f ca="1">IF(IFERROR(MATCH(_xlfn.CONCAT($B39,",",BJ$4),'SpcFunc and VentSpcFunc combos'!$Q$8:$Q$335,0),0)&gt;0,1,0)</f>
        <v>0</v>
      </c>
      <c r="BK39" s="127">
        <f ca="1">IF(IFERROR(MATCH(_xlfn.CONCAT($B39,",",BK$4),'SpcFunc and VentSpcFunc combos'!$Q$8:$Q$335,0),0)&gt;0,1,0)</f>
        <v>0</v>
      </c>
      <c r="BL39" s="127">
        <f ca="1">IF(IFERROR(MATCH(_xlfn.CONCAT($B39,",",BL$4),'SpcFunc and VentSpcFunc combos'!$Q$8:$Q$335,0),0)&gt;0,1,0)</f>
        <v>0</v>
      </c>
      <c r="BM39" s="127">
        <f ca="1">IF(IFERROR(MATCH(_xlfn.CONCAT($B39,",",BM$4),'SpcFunc and VentSpcFunc combos'!$Q$8:$Q$335,0),0)&gt;0,1,0)</f>
        <v>0</v>
      </c>
      <c r="BN39" s="127">
        <f ca="1">IF(IFERROR(MATCH(_xlfn.CONCAT($B39,",",BN$4),'SpcFunc and VentSpcFunc combos'!$Q$8:$Q$335,0),0)&gt;0,1,0)</f>
        <v>0</v>
      </c>
      <c r="BO39" s="127">
        <f ca="1">IF(IFERROR(MATCH(_xlfn.CONCAT($B39,",",BO$4),'SpcFunc and VentSpcFunc combos'!$Q$8:$Q$335,0),0)&gt;0,1,0)</f>
        <v>0</v>
      </c>
      <c r="BP39" s="127">
        <f ca="1">IF(IFERROR(MATCH(_xlfn.CONCAT($B39,",",BP$4),'SpcFunc and VentSpcFunc combos'!$Q$8:$Q$335,0),0)&gt;0,1,0)</f>
        <v>0</v>
      </c>
      <c r="BQ39" s="127">
        <f ca="1">IF(IFERROR(MATCH(_xlfn.CONCAT($B39,",",BQ$4),'SpcFunc and VentSpcFunc combos'!$Q$8:$Q$335,0),0)&gt;0,1,0)</f>
        <v>0</v>
      </c>
      <c r="BR39" s="127">
        <f ca="1">IF(IFERROR(MATCH(_xlfn.CONCAT($B39,",",BR$4),'SpcFunc and VentSpcFunc combos'!$Q$8:$Q$335,0),0)&gt;0,1,0)</f>
        <v>0</v>
      </c>
      <c r="BS39" s="127">
        <f ca="1">IF(IFERROR(MATCH(_xlfn.CONCAT($B39,",",BS$4),'SpcFunc and VentSpcFunc combos'!$Q$8:$Q$335,0),0)&gt;0,1,0)</f>
        <v>0</v>
      </c>
      <c r="BT39" s="127">
        <f ca="1">IF(IFERROR(MATCH(_xlfn.CONCAT($B39,",",BT$4),'SpcFunc and VentSpcFunc combos'!$Q$8:$Q$335,0),0)&gt;0,1,0)</f>
        <v>0</v>
      </c>
      <c r="BU39" s="127">
        <f ca="1">IF(IFERROR(MATCH(_xlfn.CONCAT($B39,",",BU$4),'SpcFunc and VentSpcFunc combos'!$Q$8:$Q$335,0),0)&gt;0,1,0)</f>
        <v>0</v>
      </c>
      <c r="BV39" s="127">
        <f ca="1">IF(IFERROR(MATCH(_xlfn.CONCAT($B39,",",BV$4),'SpcFunc and VentSpcFunc combos'!$Q$8:$Q$335,0),0)&gt;0,1,0)</f>
        <v>0</v>
      </c>
      <c r="BW39" s="127">
        <f ca="1">IF(IFERROR(MATCH(_xlfn.CONCAT($B39,",",BW$4),'SpcFunc and VentSpcFunc combos'!$Q$8:$Q$335,0),0)&gt;0,1,0)</f>
        <v>0</v>
      </c>
      <c r="BX39" s="127">
        <f ca="1">IF(IFERROR(MATCH(_xlfn.CONCAT($B39,",",BX$4),'SpcFunc and VentSpcFunc combos'!$Q$8:$Q$335,0),0)&gt;0,1,0)</f>
        <v>0</v>
      </c>
      <c r="BY39" s="127">
        <f ca="1">IF(IFERROR(MATCH(_xlfn.CONCAT($B39,",",BY$4),'SpcFunc and VentSpcFunc combos'!$Q$8:$Q$335,0),0)&gt;0,1,0)</f>
        <v>0</v>
      </c>
      <c r="BZ39" s="127">
        <f ca="1">IF(IFERROR(MATCH(_xlfn.CONCAT($B39,",",BZ$4),'SpcFunc and VentSpcFunc combos'!$Q$8:$Q$335,0),0)&gt;0,1,0)</f>
        <v>0</v>
      </c>
      <c r="CA39" s="127">
        <f ca="1">IF(IFERROR(MATCH(_xlfn.CONCAT($B39,",",CA$4),'SpcFunc and VentSpcFunc combos'!$Q$8:$Q$335,0),0)&gt;0,1,0)</f>
        <v>0</v>
      </c>
      <c r="CB39" s="127">
        <f ca="1">IF(IFERROR(MATCH(_xlfn.CONCAT($B39,",",CB$4),'SpcFunc and VentSpcFunc combos'!$Q$8:$Q$335,0),0)&gt;0,1,0)</f>
        <v>0</v>
      </c>
      <c r="CC39" s="127">
        <f ca="1">IF(IFERROR(MATCH(_xlfn.CONCAT($B39,",",CC$4),'SpcFunc and VentSpcFunc combos'!$Q$8:$Q$335,0),0)&gt;0,1,0)</f>
        <v>0</v>
      </c>
      <c r="CD39" s="127">
        <f ca="1">IF(IFERROR(MATCH(_xlfn.CONCAT($B39,",",CD$4),'SpcFunc and VentSpcFunc combos'!$Q$8:$Q$335,0),0)&gt;0,1,0)</f>
        <v>0</v>
      </c>
      <c r="CE39" s="127">
        <f ca="1">IF(IFERROR(MATCH(_xlfn.CONCAT($B39,",",CE$4),'SpcFunc and VentSpcFunc combos'!$Q$8:$Q$335,0),0)&gt;0,1,0)</f>
        <v>0</v>
      </c>
      <c r="CF39" s="127">
        <f ca="1">IF(IFERROR(MATCH(_xlfn.CONCAT($B39,",",CF$4),'SpcFunc and VentSpcFunc combos'!$Q$8:$Q$335,0),0)&gt;0,1,0)</f>
        <v>0</v>
      </c>
      <c r="CG39" s="127">
        <f ca="1">IF(IFERROR(MATCH(_xlfn.CONCAT($B39,",",CG$4),'SpcFunc and VentSpcFunc combos'!$Q$8:$Q$335,0),0)&gt;0,1,0)</f>
        <v>0</v>
      </c>
      <c r="CH39" s="127">
        <f ca="1">IF(IFERROR(MATCH(_xlfn.CONCAT($B39,",",CH$4),'SpcFunc and VentSpcFunc combos'!$Q$8:$Q$335,0),0)&gt;0,1,0)</f>
        <v>0</v>
      </c>
      <c r="CI39" s="127">
        <f ca="1">IF(IFERROR(MATCH(_xlfn.CONCAT($B39,",",CI$4),'SpcFunc and VentSpcFunc combos'!$Q$8:$Q$335,0),0)&gt;0,1,0)</f>
        <v>0</v>
      </c>
      <c r="CJ39" s="127">
        <f ca="1">IF(IFERROR(MATCH(_xlfn.CONCAT($B39,",",CJ$4),'SpcFunc and VentSpcFunc combos'!$Q$8:$Q$335,0),0)&gt;0,1,0)</f>
        <v>0</v>
      </c>
      <c r="CK39" s="127">
        <f ca="1">IF(IFERROR(MATCH(_xlfn.CONCAT($B39,",",CK$4),'SpcFunc and VentSpcFunc combos'!$Q$8:$Q$335,0),0)&gt;0,1,0)</f>
        <v>0</v>
      </c>
      <c r="CL39" s="127">
        <f ca="1">IF(IFERROR(MATCH(_xlfn.CONCAT($B39,",",CL$4),'SpcFunc and VentSpcFunc combos'!$Q$8:$Q$335,0),0)&gt;0,1,0)</f>
        <v>0</v>
      </c>
      <c r="CM39" s="127">
        <f ca="1">IF(IFERROR(MATCH(_xlfn.CONCAT($B39,",",CM$4),'SpcFunc and VentSpcFunc combos'!$Q$8:$Q$335,0),0)&gt;0,1,0)</f>
        <v>0</v>
      </c>
      <c r="CN39" s="127">
        <f ca="1">IF(IFERROR(MATCH(_xlfn.CONCAT($B39,",",CN$4),'SpcFunc and VentSpcFunc combos'!$Q$8:$Q$335,0),0)&gt;0,1,0)</f>
        <v>0</v>
      </c>
      <c r="CO39" s="127">
        <f ca="1">IF(IFERROR(MATCH(_xlfn.CONCAT($B39,",",CO$4),'SpcFunc and VentSpcFunc combos'!$Q$8:$Q$335,0),0)&gt;0,1,0)</f>
        <v>0</v>
      </c>
      <c r="CP39" s="127">
        <f ca="1">IF(IFERROR(MATCH(_xlfn.CONCAT($B39,",",CP$4),'SpcFunc and VentSpcFunc combos'!$Q$8:$Q$335,0),0)&gt;0,1,0)</f>
        <v>0</v>
      </c>
      <c r="CQ39" s="127">
        <f ca="1">IF(IFERROR(MATCH(_xlfn.CONCAT($B39,",",CQ$4),'SpcFunc and VentSpcFunc combos'!$Q$8:$Q$335,0),0)&gt;0,1,0)</f>
        <v>0</v>
      </c>
      <c r="CR39" s="127">
        <f ca="1">IF(IFERROR(MATCH(_xlfn.CONCAT($B39,",",CR$4),'SpcFunc and VentSpcFunc combos'!$Q$8:$Q$335,0),0)&gt;0,1,0)</f>
        <v>0</v>
      </c>
      <c r="CS39" s="127">
        <f ca="1">IF(IFERROR(MATCH(_xlfn.CONCAT($B39,",",CS$4),'SpcFunc and VentSpcFunc combos'!$Q$8:$Q$335,0),0)&gt;0,1,0)</f>
        <v>0</v>
      </c>
      <c r="CT39" s="127">
        <f ca="1">IF(IFERROR(MATCH(_xlfn.CONCAT($B39,",",CT$4),'SpcFunc and VentSpcFunc combos'!$Q$8:$Q$335,0),0)&gt;0,1,0)</f>
        <v>0</v>
      </c>
      <c r="CU39" s="106" t="s">
        <v>960</v>
      </c>
      <c r="CV39">
        <f t="shared" ca="1" si="5"/>
        <v>0</v>
      </c>
    </row>
    <row r="40" spans="2:100" x14ac:dyDescent="0.2">
      <c r="B40" t="str">
        <f>'For CSV - 2019 SpcFuncData'!B40</f>
        <v>Kitchen/Food Preparation Area</v>
      </c>
      <c r="C40" s="127">
        <f ca="1">IF(IFERROR(MATCH(_xlfn.CONCAT($B40,",",C$4),'SpcFunc and VentSpcFunc combos'!$Q$8:$Q$335,0),0)&gt;0,1,0)</f>
        <v>0</v>
      </c>
      <c r="D40" s="127">
        <f ca="1">IF(IFERROR(MATCH(_xlfn.CONCAT($B40,",",D$4),'SpcFunc and VentSpcFunc combos'!$Q$8:$Q$335,0),0)&gt;0,1,0)</f>
        <v>0</v>
      </c>
      <c r="E40" s="127">
        <f ca="1">IF(IFERROR(MATCH(_xlfn.CONCAT($B40,",",E$4),'SpcFunc and VentSpcFunc combos'!$Q$8:$Q$335,0),0)&gt;0,1,0)</f>
        <v>0</v>
      </c>
      <c r="F40" s="127">
        <f ca="1">IF(IFERROR(MATCH(_xlfn.CONCAT($B40,",",F$4),'SpcFunc and VentSpcFunc combos'!$Q$8:$Q$335,0),0)&gt;0,1,0)</f>
        <v>0</v>
      </c>
      <c r="G40" s="127">
        <f ca="1">IF(IFERROR(MATCH(_xlfn.CONCAT($B40,",",G$4),'SpcFunc and VentSpcFunc combos'!$Q$8:$Q$335,0),0)&gt;0,1,0)</f>
        <v>0</v>
      </c>
      <c r="H40" s="127">
        <f ca="1">IF(IFERROR(MATCH(_xlfn.CONCAT($B40,",",H$4),'SpcFunc and VentSpcFunc combos'!$Q$8:$Q$335,0),0)&gt;0,1,0)</f>
        <v>0</v>
      </c>
      <c r="I40" s="127">
        <f ca="1">IF(IFERROR(MATCH(_xlfn.CONCAT($B40,",",I$4),'SpcFunc and VentSpcFunc combos'!$Q$8:$Q$335,0),0)&gt;0,1,0)</f>
        <v>0</v>
      </c>
      <c r="J40" s="127">
        <f ca="1">IF(IFERROR(MATCH(_xlfn.CONCAT($B40,",",J$4),'SpcFunc and VentSpcFunc combos'!$Q$8:$Q$335,0),0)&gt;0,1,0)</f>
        <v>0</v>
      </c>
      <c r="K40" s="127">
        <f ca="1">IF(IFERROR(MATCH(_xlfn.CONCAT($B40,",",K$4),'SpcFunc and VentSpcFunc combos'!$Q$8:$Q$335,0),0)&gt;0,1,0)</f>
        <v>0</v>
      </c>
      <c r="L40" s="127">
        <f ca="1">IF(IFERROR(MATCH(_xlfn.CONCAT($B40,",",L$4),'SpcFunc and VentSpcFunc combos'!$Q$8:$Q$335,0),0)&gt;0,1,0)</f>
        <v>0</v>
      </c>
      <c r="M40" s="127">
        <f ca="1">IF(IFERROR(MATCH(_xlfn.CONCAT($B40,",",M$4),'SpcFunc and VentSpcFunc combos'!$Q$8:$Q$335,0),0)&gt;0,1,0)</f>
        <v>0</v>
      </c>
      <c r="N40" s="127">
        <f ca="1">IF(IFERROR(MATCH(_xlfn.CONCAT($B40,",",N$4),'SpcFunc and VentSpcFunc combos'!$Q$8:$Q$335,0),0)&gt;0,1,0)</f>
        <v>0</v>
      </c>
      <c r="O40" s="127">
        <f ca="1">IF(IFERROR(MATCH(_xlfn.CONCAT($B40,",",O$4),'SpcFunc and VentSpcFunc combos'!$Q$8:$Q$335,0),0)&gt;0,1,0)</f>
        <v>0</v>
      </c>
      <c r="P40" s="127">
        <f ca="1">IF(IFERROR(MATCH(_xlfn.CONCAT($B40,",",P$4),'SpcFunc and VentSpcFunc combos'!$Q$8:$Q$335,0),0)&gt;0,1,0)</f>
        <v>0</v>
      </c>
      <c r="Q40" s="127">
        <f ca="1">IF(IFERROR(MATCH(_xlfn.CONCAT($B40,",",Q$4),'SpcFunc and VentSpcFunc combos'!$Q$8:$Q$335,0),0)&gt;0,1,0)</f>
        <v>0</v>
      </c>
      <c r="R40" s="127">
        <f ca="1">IF(IFERROR(MATCH(_xlfn.CONCAT($B40,",",R$4),'SpcFunc and VentSpcFunc combos'!$Q$8:$Q$335,0),0)&gt;0,1,0)</f>
        <v>0</v>
      </c>
      <c r="S40" s="127">
        <f ca="1">IF(IFERROR(MATCH(_xlfn.CONCAT($B40,",",S$4),'SpcFunc and VentSpcFunc combos'!$Q$8:$Q$335,0),0)&gt;0,1,0)</f>
        <v>0</v>
      </c>
      <c r="T40" s="127">
        <f ca="1">IF(IFERROR(MATCH(_xlfn.CONCAT($B40,",",T$4),'SpcFunc and VentSpcFunc combos'!$Q$8:$Q$335,0),0)&gt;0,1,0)</f>
        <v>0</v>
      </c>
      <c r="U40" s="127">
        <f ca="1">IF(IFERROR(MATCH(_xlfn.CONCAT($B40,",",U$4),'SpcFunc and VentSpcFunc combos'!$Q$8:$Q$335,0),0)&gt;0,1,0)</f>
        <v>0</v>
      </c>
      <c r="V40" s="127">
        <f ca="1">IF(IFERROR(MATCH(_xlfn.CONCAT($B40,",",V$4),'SpcFunc and VentSpcFunc combos'!$Q$8:$Q$335,0),0)&gt;0,1,0)</f>
        <v>0</v>
      </c>
      <c r="W40" s="127">
        <f ca="1">IF(IFERROR(MATCH(_xlfn.CONCAT($B40,",",W$4),'SpcFunc and VentSpcFunc combos'!$Q$8:$Q$335,0),0)&gt;0,1,0)</f>
        <v>0</v>
      </c>
      <c r="X40" s="127">
        <f ca="1">IF(IFERROR(MATCH(_xlfn.CONCAT($B40,",",X$4),'SpcFunc and VentSpcFunc combos'!$Q$8:$Q$335,0),0)&gt;0,1,0)</f>
        <v>0</v>
      </c>
      <c r="Y40" s="127">
        <f ca="1">IF(IFERROR(MATCH(_xlfn.CONCAT($B40,",",Y$4),'SpcFunc and VentSpcFunc combos'!$Q$8:$Q$335,0),0)&gt;0,1,0)</f>
        <v>0</v>
      </c>
      <c r="Z40" s="127">
        <f ca="1">IF(IFERROR(MATCH(_xlfn.CONCAT($B40,",",Z$4),'SpcFunc and VentSpcFunc combos'!$Q$8:$Q$335,0),0)&gt;0,1,0)</f>
        <v>0</v>
      </c>
      <c r="AA40" s="127">
        <f ca="1">IF(IFERROR(MATCH(_xlfn.CONCAT($B40,",",AA$4),'SpcFunc and VentSpcFunc combos'!$Q$8:$Q$335,0),0)&gt;0,1,0)</f>
        <v>0</v>
      </c>
      <c r="AB40" s="127">
        <f ca="1">IF(IFERROR(MATCH(_xlfn.CONCAT($B40,",",AB$4),'SpcFunc and VentSpcFunc combos'!$Q$8:$Q$335,0),0)&gt;0,1,0)</f>
        <v>0</v>
      </c>
      <c r="AC40" s="127">
        <f ca="1">IF(IFERROR(MATCH(_xlfn.CONCAT($B40,",",AC$4),'SpcFunc and VentSpcFunc combos'!$Q$8:$Q$335,0),0)&gt;0,1,0)</f>
        <v>0</v>
      </c>
      <c r="AD40" s="127">
        <f ca="1">IF(IFERROR(MATCH(_xlfn.CONCAT($B40,",",AD$4),'SpcFunc and VentSpcFunc combos'!$Q$8:$Q$335,0),0)&gt;0,1,0)</f>
        <v>0</v>
      </c>
      <c r="AE40" s="127">
        <f ca="1">IF(IFERROR(MATCH(_xlfn.CONCAT($B40,",",AE$4),'SpcFunc and VentSpcFunc combos'!$Q$8:$Q$335,0),0)&gt;0,1,0)</f>
        <v>0</v>
      </c>
      <c r="AF40" s="127">
        <f ca="1">IF(IFERROR(MATCH(_xlfn.CONCAT($B40,",",AF$4),'SpcFunc and VentSpcFunc combos'!$Q$8:$Q$335,0),0)&gt;0,1,0)</f>
        <v>0</v>
      </c>
      <c r="AG40" s="127">
        <f ca="1">IF(IFERROR(MATCH(_xlfn.CONCAT($B40,",",AG$4),'SpcFunc and VentSpcFunc combos'!$Q$8:$Q$335,0),0)&gt;0,1,0)</f>
        <v>0</v>
      </c>
      <c r="AH40" s="127">
        <f ca="1">IF(IFERROR(MATCH(_xlfn.CONCAT($B40,",",AH$4),'SpcFunc and VentSpcFunc combos'!$Q$8:$Q$335,0),0)&gt;0,1,0)</f>
        <v>0</v>
      </c>
      <c r="AI40" s="127">
        <f ca="1">IF(IFERROR(MATCH(_xlfn.CONCAT($B40,",",AI$4),'SpcFunc and VentSpcFunc combos'!$Q$8:$Q$335,0),0)&gt;0,1,0)</f>
        <v>0</v>
      </c>
      <c r="AJ40" s="127">
        <f ca="1">IF(IFERROR(MATCH(_xlfn.CONCAT($B40,",",AJ$4),'SpcFunc and VentSpcFunc combos'!$Q$8:$Q$335,0),0)&gt;0,1,0)</f>
        <v>0</v>
      </c>
      <c r="AK40" s="127">
        <f ca="1">IF(IFERROR(MATCH(_xlfn.CONCAT($B40,",",AK$4),'SpcFunc and VentSpcFunc combos'!$Q$8:$Q$335,0),0)&gt;0,1,0)</f>
        <v>0</v>
      </c>
      <c r="AL40" s="127">
        <f ca="1">IF(IFERROR(MATCH(_xlfn.CONCAT($B40,",",AL$4),'SpcFunc and VentSpcFunc combos'!$Q$8:$Q$335,0),0)&gt;0,1,0)</f>
        <v>0</v>
      </c>
      <c r="AM40" s="127">
        <f ca="1">IF(IFERROR(MATCH(_xlfn.CONCAT($B40,",",AM$4),'SpcFunc and VentSpcFunc combos'!$Q$8:$Q$335,0),0)&gt;0,1,0)</f>
        <v>0</v>
      </c>
      <c r="AN40" s="127">
        <f ca="1">IF(IFERROR(MATCH(_xlfn.CONCAT($B40,",",AN$4),'SpcFunc and VentSpcFunc combos'!$Q$8:$Q$335,0),0)&gt;0,1,0)</f>
        <v>0</v>
      </c>
      <c r="AO40" s="127">
        <f ca="1">IF(IFERROR(MATCH(_xlfn.CONCAT($B40,",",AO$4),'SpcFunc and VentSpcFunc combos'!$Q$8:$Q$335,0),0)&gt;0,1,0)</f>
        <v>0</v>
      </c>
      <c r="AP40" s="127">
        <f ca="1">IF(IFERROR(MATCH(_xlfn.CONCAT($B40,",",AP$4),'SpcFunc and VentSpcFunc combos'!$Q$8:$Q$335,0),0)&gt;0,1,0)</f>
        <v>0</v>
      </c>
      <c r="AQ40" s="127">
        <f ca="1">IF(IFERROR(MATCH(_xlfn.CONCAT($B40,",",AQ$4),'SpcFunc and VentSpcFunc combos'!$Q$8:$Q$335,0),0)&gt;0,1,0)</f>
        <v>0</v>
      </c>
      <c r="AR40" s="127">
        <f ca="1">IF(IFERROR(MATCH(_xlfn.CONCAT($B40,",",AR$4),'SpcFunc and VentSpcFunc combos'!$Q$8:$Q$335,0),0)&gt;0,1,0)</f>
        <v>0</v>
      </c>
      <c r="AS40" s="127">
        <f ca="1">IF(IFERROR(MATCH(_xlfn.CONCAT($B40,",",AS$4),'SpcFunc and VentSpcFunc combos'!$Q$8:$Q$335,0),0)&gt;0,1,0)</f>
        <v>0</v>
      </c>
      <c r="AT40" s="127">
        <f ca="1">IF(IFERROR(MATCH(_xlfn.CONCAT($B40,",",AT$4),'SpcFunc and VentSpcFunc combos'!$Q$8:$Q$335,0),0)&gt;0,1,0)</f>
        <v>0</v>
      </c>
      <c r="AU40" s="127">
        <f ca="1">IF(IFERROR(MATCH(_xlfn.CONCAT($B40,",",AU$4),'SpcFunc and VentSpcFunc combos'!$Q$8:$Q$335,0),0)&gt;0,1,0)</f>
        <v>0</v>
      </c>
      <c r="AV40" s="127">
        <f ca="1">IF(IFERROR(MATCH(_xlfn.CONCAT($B40,",",AV$4),'SpcFunc and VentSpcFunc combos'!$Q$8:$Q$335,0),0)&gt;0,1,0)</f>
        <v>0</v>
      </c>
      <c r="AW40" s="127">
        <f ca="1">IF(IFERROR(MATCH(_xlfn.CONCAT($B40,",",AW$4),'SpcFunc and VentSpcFunc combos'!$Q$8:$Q$335,0),0)&gt;0,1,0)</f>
        <v>0</v>
      </c>
      <c r="AX40" s="127">
        <f ca="1">IF(IFERROR(MATCH(_xlfn.CONCAT($B40,",",AX$4),'SpcFunc and VentSpcFunc combos'!$Q$8:$Q$335,0),0)&gt;0,1,0)</f>
        <v>0</v>
      </c>
      <c r="AY40" s="127">
        <f ca="1">IF(IFERROR(MATCH(_xlfn.CONCAT($B40,",",AY$4),'SpcFunc and VentSpcFunc combos'!$Q$8:$Q$335,0),0)&gt;0,1,0)</f>
        <v>0</v>
      </c>
      <c r="AZ40" s="127">
        <f ca="1">IF(IFERROR(MATCH(_xlfn.CONCAT($B40,",",AZ$4),'SpcFunc and VentSpcFunc combos'!$Q$8:$Q$335,0),0)&gt;0,1,0)</f>
        <v>0</v>
      </c>
      <c r="BA40" s="127">
        <f ca="1">IF(IFERROR(MATCH(_xlfn.CONCAT($B40,",",BA$4),'SpcFunc and VentSpcFunc combos'!$Q$8:$Q$335,0),0)&gt;0,1,0)</f>
        <v>0</v>
      </c>
      <c r="BB40" s="127">
        <f ca="1">IF(IFERROR(MATCH(_xlfn.CONCAT($B40,",",BB$4),'SpcFunc and VentSpcFunc combos'!$Q$8:$Q$335,0),0)&gt;0,1,0)</f>
        <v>0</v>
      </c>
      <c r="BC40" s="127">
        <f ca="1">IF(IFERROR(MATCH(_xlfn.CONCAT($B40,",",BC$4),'SpcFunc and VentSpcFunc combos'!$Q$8:$Q$335,0),0)&gt;0,1,0)</f>
        <v>0</v>
      </c>
      <c r="BD40" s="127">
        <f ca="1">IF(IFERROR(MATCH(_xlfn.CONCAT($B40,",",BD$4),'SpcFunc and VentSpcFunc combos'!$Q$8:$Q$335,0),0)&gt;0,1,0)</f>
        <v>0</v>
      </c>
      <c r="BE40" s="127">
        <f ca="1">IF(IFERROR(MATCH(_xlfn.CONCAT($B40,",",BE$4),'SpcFunc and VentSpcFunc combos'!$Q$8:$Q$335,0),0)&gt;0,1,0)</f>
        <v>0</v>
      </c>
      <c r="BF40" s="127">
        <f ca="1">IF(IFERROR(MATCH(_xlfn.CONCAT($B40,",",BF$4),'SpcFunc and VentSpcFunc combos'!$Q$8:$Q$335,0),0)&gt;0,1,0)</f>
        <v>0</v>
      </c>
      <c r="BG40" s="127">
        <f ca="1">IF(IFERROR(MATCH(_xlfn.CONCAT($B40,",",BG$4),'SpcFunc and VentSpcFunc combos'!$Q$8:$Q$335,0),0)&gt;0,1,0)</f>
        <v>0</v>
      </c>
      <c r="BH40" s="127">
        <f ca="1">IF(IFERROR(MATCH(_xlfn.CONCAT($B40,",",BH$4),'SpcFunc and VentSpcFunc combos'!$Q$8:$Q$335,0),0)&gt;0,1,0)</f>
        <v>0</v>
      </c>
      <c r="BI40" s="127">
        <f ca="1">IF(IFERROR(MATCH(_xlfn.CONCAT($B40,",",BI$4),'SpcFunc and VentSpcFunc combos'!$Q$8:$Q$335,0),0)&gt;0,1,0)</f>
        <v>0</v>
      </c>
      <c r="BJ40" s="127">
        <f ca="1">IF(IFERROR(MATCH(_xlfn.CONCAT($B40,",",BJ$4),'SpcFunc and VentSpcFunc combos'!$Q$8:$Q$335,0),0)&gt;0,1,0)</f>
        <v>0</v>
      </c>
      <c r="BK40" s="127">
        <f ca="1">IF(IFERROR(MATCH(_xlfn.CONCAT($B40,",",BK$4),'SpcFunc and VentSpcFunc combos'!$Q$8:$Q$335,0),0)&gt;0,1,0)</f>
        <v>0</v>
      </c>
      <c r="BL40" s="127">
        <f ca="1">IF(IFERROR(MATCH(_xlfn.CONCAT($B40,",",BL$4),'SpcFunc and VentSpcFunc combos'!$Q$8:$Q$335,0),0)&gt;0,1,0)</f>
        <v>0</v>
      </c>
      <c r="BM40" s="127">
        <f ca="1">IF(IFERROR(MATCH(_xlfn.CONCAT($B40,",",BM$4),'SpcFunc and VentSpcFunc combos'!$Q$8:$Q$335,0),0)&gt;0,1,0)</f>
        <v>0</v>
      </c>
      <c r="BN40" s="127">
        <f ca="1">IF(IFERROR(MATCH(_xlfn.CONCAT($B40,",",BN$4),'SpcFunc and VentSpcFunc combos'!$Q$8:$Q$335,0),0)&gt;0,1,0)</f>
        <v>0</v>
      </c>
      <c r="BO40" s="127">
        <f ca="1">IF(IFERROR(MATCH(_xlfn.CONCAT($B40,",",BO$4),'SpcFunc and VentSpcFunc combos'!$Q$8:$Q$335,0),0)&gt;0,1,0)</f>
        <v>0</v>
      </c>
      <c r="BP40" s="127">
        <f ca="1">IF(IFERROR(MATCH(_xlfn.CONCAT($B40,",",BP$4),'SpcFunc and VentSpcFunc combos'!$Q$8:$Q$335,0),0)&gt;0,1,0)</f>
        <v>0</v>
      </c>
      <c r="BQ40" s="127">
        <f ca="1">IF(IFERROR(MATCH(_xlfn.CONCAT($B40,",",BQ$4),'SpcFunc and VentSpcFunc combos'!$Q$8:$Q$335,0),0)&gt;0,1,0)</f>
        <v>0</v>
      </c>
      <c r="BR40" s="127">
        <f ca="1">IF(IFERROR(MATCH(_xlfn.CONCAT($B40,",",BR$4),'SpcFunc and VentSpcFunc combos'!$Q$8:$Q$335,0),0)&gt;0,1,0)</f>
        <v>0</v>
      </c>
      <c r="BS40" s="127">
        <f ca="1">IF(IFERROR(MATCH(_xlfn.CONCAT($B40,",",BS$4),'SpcFunc and VentSpcFunc combos'!$Q$8:$Q$335,0),0)&gt;0,1,0)</f>
        <v>0</v>
      </c>
      <c r="BT40" s="127">
        <f ca="1">IF(IFERROR(MATCH(_xlfn.CONCAT($B40,",",BT$4),'SpcFunc and VentSpcFunc combos'!$Q$8:$Q$335,0),0)&gt;0,1,0)</f>
        <v>0</v>
      </c>
      <c r="BU40" s="127">
        <f ca="1">IF(IFERROR(MATCH(_xlfn.CONCAT($B40,",",BU$4),'SpcFunc and VentSpcFunc combos'!$Q$8:$Q$335,0),0)&gt;0,1,0)</f>
        <v>0</v>
      </c>
      <c r="BV40" s="127">
        <f ca="1">IF(IFERROR(MATCH(_xlfn.CONCAT($B40,",",BV$4),'SpcFunc and VentSpcFunc combos'!$Q$8:$Q$335,0),0)&gt;0,1,0)</f>
        <v>0</v>
      </c>
      <c r="BW40" s="127">
        <f ca="1">IF(IFERROR(MATCH(_xlfn.CONCAT($B40,",",BW$4),'SpcFunc and VentSpcFunc combos'!$Q$8:$Q$335,0),0)&gt;0,1,0)</f>
        <v>0</v>
      </c>
      <c r="BX40" s="127">
        <f ca="1">IF(IFERROR(MATCH(_xlfn.CONCAT($B40,",",BX$4),'SpcFunc and VentSpcFunc combos'!$Q$8:$Q$335,0),0)&gt;0,1,0)</f>
        <v>0</v>
      </c>
      <c r="BY40" s="127">
        <f ca="1">IF(IFERROR(MATCH(_xlfn.CONCAT($B40,",",BY$4),'SpcFunc and VentSpcFunc combos'!$Q$8:$Q$335,0),0)&gt;0,1,0)</f>
        <v>0</v>
      </c>
      <c r="BZ40" s="127">
        <f ca="1">IF(IFERROR(MATCH(_xlfn.CONCAT($B40,",",BZ$4),'SpcFunc and VentSpcFunc combos'!$Q$8:$Q$335,0),0)&gt;0,1,0)</f>
        <v>0</v>
      </c>
      <c r="CA40" s="127">
        <f ca="1">IF(IFERROR(MATCH(_xlfn.CONCAT($B40,",",CA$4),'SpcFunc and VentSpcFunc combos'!$Q$8:$Q$335,0),0)&gt;0,1,0)</f>
        <v>0</v>
      </c>
      <c r="CB40" s="127">
        <f ca="1">IF(IFERROR(MATCH(_xlfn.CONCAT($B40,",",CB$4),'SpcFunc and VentSpcFunc combos'!$Q$8:$Q$335,0),0)&gt;0,1,0)</f>
        <v>0</v>
      </c>
      <c r="CC40" s="127">
        <f ca="1">IF(IFERROR(MATCH(_xlfn.CONCAT($B40,",",CC$4),'SpcFunc and VentSpcFunc combos'!$Q$8:$Q$335,0),0)&gt;0,1,0)</f>
        <v>0</v>
      </c>
      <c r="CD40" s="127">
        <f ca="1">IF(IFERROR(MATCH(_xlfn.CONCAT($B40,",",CD$4),'SpcFunc and VentSpcFunc combos'!$Q$8:$Q$335,0),0)&gt;0,1,0)</f>
        <v>0</v>
      </c>
      <c r="CE40" s="127">
        <f ca="1">IF(IFERROR(MATCH(_xlfn.CONCAT($B40,",",CE$4),'SpcFunc and VentSpcFunc combos'!$Q$8:$Q$335,0),0)&gt;0,1,0)</f>
        <v>0</v>
      </c>
      <c r="CF40" s="127">
        <f ca="1">IF(IFERROR(MATCH(_xlfn.CONCAT($B40,",",CF$4),'SpcFunc and VentSpcFunc combos'!$Q$8:$Q$335,0),0)&gt;0,1,0)</f>
        <v>0</v>
      </c>
      <c r="CG40" s="127">
        <f ca="1">IF(IFERROR(MATCH(_xlfn.CONCAT($B40,",",CG$4),'SpcFunc and VentSpcFunc combos'!$Q$8:$Q$335,0),0)&gt;0,1,0)</f>
        <v>0</v>
      </c>
      <c r="CH40" s="127">
        <f ca="1">IF(IFERROR(MATCH(_xlfn.CONCAT($B40,",",CH$4),'SpcFunc and VentSpcFunc combos'!$Q$8:$Q$335,0),0)&gt;0,1,0)</f>
        <v>0</v>
      </c>
      <c r="CI40" s="127">
        <f ca="1">IF(IFERROR(MATCH(_xlfn.CONCAT($B40,",",CI$4),'SpcFunc and VentSpcFunc combos'!$Q$8:$Q$335,0),0)&gt;0,1,0)</f>
        <v>0</v>
      </c>
      <c r="CJ40" s="127">
        <f ca="1">IF(IFERROR(MATCH(_xlfn.CONCAT($B40,",",CJ$4),'SpcFunc and VentSpcFunc combos'!$Q$8:$Q$335,0),0)&gt;0,1,0)</f>
        <v>0</v>
      </c>
      <c r="CK40" s="127">
        <f ca="1">IF(IFERROR(MATCH(_xlfn.CONCAT($B40,",",CK$4),'SpcFunc and VentSpcFunc combos'!$Q$8:$Q$335,0),0)&gt;0,1,0)</f>
        <v>0</v>
      </c>
      <c r="CL40" s="127">
        <f ca="1">IF(IFERROR(MATCH(_xlfn.CONCAT($B40,",",CL$4),'SpcFunc and VentSpcFunc combos'!$Q$8:$Q$335,0),0)&gt;0,1,0)</f>
        <v>0</v>
      </c>
      <c r="CM40" s="127">
        <f ca="1">IF(IFERROR(MATCH(_xlfn.CONCAT($B40,",",CM$4),'SpcFunc and VentSpcFunc combos'!$Q$8:$Q$335,0),0)&gt;0,1,0)</f>
        <v>0</v>
      </c>
      <c r="CN40" s="127">
        <f ca="1">IF(IFERROR(MATCH(_xlfn.CONCAT($B40,",",CN$4),'SpcFunc and VentSpcFunc combos'!$Q$8:$Q$335,0),0)&gt;0,1,0)</f>
        <v>0</v>
      </c>
      <c r="CO40" s="127">
        <f ca="1">IF(IFERROR(MATCH(_xlfn.CONCAT($B40,",",CO$4),'SpcFunc and VentSpcFunc combos'!$Q$8:$Q$335,0),0)&gt;0,1,0)</f>
        <v>0</v>
      </c>
      <c r="CP40" s="127">
        <f ca="1">IF(IFERROR(MATCH(_xlfn.CONCAT($B40,",",CP$4),'SpcFunc and VentSpcFunc combos'!$Q$8:$Q$335,0),0)&gt;0,1,0)</f>
        <v>0</v>
      </c>
      <c r="CQ40" s="127">
        <f ca="1">IF(IFERROR(MATCH(_xlfn.CONCAT($B40,",",CQ$4),'SpcFunc and VentSpcFunc combos'!$Q$8:$Q$335,0),0)&gt;0,1,0)</f>
        <v>0</v>
      </c>
      <c r="CR40" s="127">
        <f ca="1">IF(IFERROR(MATCH(_xlfn.CONCAT($B40,",",CR$4),'SpcFunc and VentSpcFunc combos'!$Q$8:$Q$335,0),0)&gt;0,1,0)</f>
        <v>0</v>
      </c>
      <c r="CS40" s="127">
        <f ca="1">IF(IFERROR(MATCH(_xlfn.CONCAT($B40,",",CS$4),'SpcFunc and VentSpcFunc combos'!$Q$8:$Q$335,0),0)&gt;0,1,0)</f>
        <v>0</v>
      </c>
      <c r="CT40" s="127">
        <f ca="1">IF(IFERROR(MATCH(_xlfn.CONCAT($B40,",",CT$4),'SpcFunc and VentSpcFunc combos'!$Q$8:$Q$335,0),0)&gt;0,1,0)</f>
        <v>0</v>
      </c>
      <c r="CU40" s="106" t="s">
        <v>960</v>
      </c>
      <c r="CV40">
        <f t="shared" ca="1" si="5"/>
        <v>0</v>
      </c>
    </row>
    <row r="41" spans="2:100" x14ac:dyDescent="0.2">
      <c r="B41" t="str">
        <f>'For CSV - 2019 SpcFuncData'!B41</f>
        <v>Kitchenette or Residential Kitchen</v>
      </c>
      <c r="C41" s="127">
        <f ca="1">IF(IFERROR(MATCH(_xlfn.CONCAT($B41,",",C$4),'SpcFunc and VentSpcFunc combos'!$Q$8:$Q$335,0),0)&gt;0,1,0)</f>
        <v>0</v>
      </c>
      <c r="D41" s="127">
        <f ca="1">IF(IFERROR(MATCH(_xlfn.CONCAT($B41,",",D$4),'SpcFunc and VentSpcFunc combos'!$Q$8:$Q$335,0),0)&gt;0,1,0)</f>
        <v>0</v>
      </c>
      <c r="E41" s="127">
        <f ca="1">IF(IFERROR(MATCH(_xlfn.CONCAT($B41,",",E$4),'SpcFunc and VentSpcFunc combos'!$Q$8:$Q$335,0),0)&gt;0,1,0)</f>
        <v>0</v>
      </c>
      <c r="F41" s="127">
        <f ca="1">IF(IFERROR(MATCH(_xlfn.CONCAT($B41,",",F$4),'SpcFunc and VentSpcFunc combos'!$Q$8:$Q$335,0),0)&gt;0,1,0)</f>
        <v>0</v>
      </c>
      <c r="G41" s="127">
        <f ca="1">IF(IFERROR(MATCH(_xlfn.CONCAT($B41,",",G$4),'SpcFunc and VentSpcFunc combos'!$Q$8:$Q$335,0),0)&gt;0,1,0)</f>
        <v>0</v>
      </c>
      <c r="H41" s="127">
        <f ca="1">IF(IFERROR(MATCH(_xlfn.CONCAT($B41,",",H$4),'SpcFunc and VentSpcFunc combos'!$Q$8:$Q$335,0),0)&gt;0,1,0)</f>
        <v>0</v>
      </c>
      <c r="I41" s="127">
        <f ca="1">IF(IFERROR(MATCH(_xlfn.CONCAT($B41,",",I$4),'SpcFunc and VentSpcFunc combos'!$Q$8:$Q$335,0),0)&gt;0,1,0)</f>
        <v>0</v>
      </c>
      <c r="J41" s="127">
        <f ca="1">IF(IFERROR(MATCH(_xlfn.CONCAT($B41,",",J$4),'SpcFunc and VentSpcFunc combos'!$Q$8:$Q$335,0),0)&gt;0,1,0)</f>
        <v>0</v>
      </c>
      <c r="K41" s="127">
        <f ca="1">IF(IFERROR(MATCH(_xlfn.CONCAT($B41,",",K$4),'SpcFunc and VentSpcFunc combos'!$Q$8:$Q$335,0),0)&gt;0,1,0)</f>
        <v>0</v>
      </c>
      <c r="L41" s="127">
        <f ca="1">IF(IFERROR(MATCH(_xlfn.CONCAT($B41,",",L$4),'SpcFunc and VentSpcFunc combos'!$Q$8:$Q$335,0),0)&gt;0,1,0)</f>
        <v>0</v>
      </c>
      <c r="M41" s="127">
        <f ca="1">IF(IFERROR(MATCH(_xlfn.CONCAT($B41,",",M$4),'SpcFunc and VentSpcFunc combos'!$Q$8:$Q$335,0),0)&gt;0,1,0)</f>
        <v>0</v>
      </c>
      <c r="N41" s="127">
        <f ca="1">IF(IFERROR(MATCH(_xlfn.CONCAT($B41,",",N$4),'SpcFunc and VentSpcFunc combos'!$Q$8:$Q$335,0),0)&gt;0,1,0)</f>
        <v>0</v>
      </c>
      <c r="O41" s="127">
        <f ca="1">IF(IFERROR(MATCH(_xlfn.CONCAT($B41,",",O$4),'SpcFunc and VentSpcFunc combos'!$Q$8:$Q$335,0),0)&gt;0,1,0)</f>
        <v>0</v>
      </c>
      <c r="P41" s="127">
        <f ca="1">IF(IFERROR(MATCH(_xlfn.CONCAT($B41,",",P$4),'SpcFunc and VentSpcFunc combos'!$Q$8:$Q$335,0),0)&gt;0,1,0)</f>
        <v>0</v>
      </c>
      <c r="Q41" s="127">
        <f ca="1">IF(IFERROR(MATCH(_xlfn.CONCAT($B41,",",Q$4),'SpcFunc and VentSpcFunc combos'!$Q$8:$Q$335,0),0)&gt;0,1,0)</f>
        <v>0</v>
      </c>
      <c r="R41" s="127">
        <f ca="1">IF(IFERROR(MATCH(_xlfn.CONCAT($B41,",",R$4),'SpcFunc and VentSpcFunc combos'!$Q$8:$Q$335,0),0)&gt;0,1,0)</f>
        <v>0</v>
      </c>
      <c r="S41" s="127">
        <f ca="1">IF(IFERROR(MATCH(_xlfn.CONCAT($B41,",",S$4),'SpcFunc and VentSpcFunc combos'!$Q$8:$Q$335,0),0)&gt;0,1,0)</f>
        <v>0</v>
      </c>
      <c r="T41" s="127">
        <f ca="1">IF(IFERROR(MATCH(_xlfn.CONCAT($B41,",",T$4),'SpcFunc and VentSpcFunc combos'!$Q$8:$Q$335,0),0)&gt;0,1,0)</f>
        <v>0</v>
      </c>
      <c r="U41" s="127">
        <f ca="1">IF(IFERROR(MATCH(_xlfn.CONCAT($B41,",",U$4),'SpcFunc and VentSpcFunc combos'!$Q$8:$Q$335,0),0)&gt;0,1,0)</f>
        <v>0</v>
      </c>
      <c r="V41" s="127">
        <f ca="1">IF(IFERROR(MATCH(_xlfn.CONCAT($B41,",",V$4),'SpcFunc and VentSpcFunc combos'!$Q$8:$Q$335,0),0)&gt;0,1,0)</f>
        <v>0</v>
      </c>
      <c r="W41" s="127">
        <f ca="1">IF(IFERROR(MATCH(_xlfn.CONCAT($B41,",",W$4),'SpcFunc and VentSpcFunc combos'!$Q$8:$Q$335,0),0)&gt;0,1,0)</f>
        <v>0</v>
      </c>
      <c r="X41" s="127">
        <f ca="1">IF(IFERROR(MATCH(_xlfn.CONCAT($B41,",",X$4),'SpcFunc and VentSpcFunc combos'!$Q$8:$Q$335,0),0)&gt;0,1,0)</f>
        <v>0</v>
      </c>
      <c r="Y41" s="127">
        <f ca="1">IF(IFERROR(MATCH(_xlfn.CONCAT($B41,",",Y$4),'SpcFunc and VentSpcFunc combos'!$Q$8:$Q$335,0),0)&gt;0,1,0)</f>
        <v>0</v>
      </c>
      <c r="Z41" s="127">
        <f ca="1">IF(IFERROR(MATCH(_xlfn.CONCAT($B41,",",Z$4),'SpcFunc and VentSpcFunc combos'!$Q$8:$Q$335,0),0)&gt;0,1,0)</f>
        <v>0</v>
      </c>
      <c r="AA41" s="127">
        <f ca="1">IF(IFERROR(MATCH(_xlfn.CONCAT($B41,",",AA$4),'SpcFunc and VentSpcFunc combos'!$Q$8:$Q$335,0),0)&gt;0,1,0)</f>
        <v>0</v>
      </c>
      <c r="AB41" s="127">
        <f ca="1">IF(IFERROR(MATCH(_xlfn.CONCAT($B41,",",AB$4),'SpcFunc and VentSpcFunc combos'!$Q$8:$Q$335,0),0)&gt;0,1,0)</f>
        <v>0</v>
      </c>
      <c r="AC41" s="127">
        <f ca="1">IF(IFERROR(MATCH(_xlfn.CONCAT($B41,",",AC$4),'SpcFunc and VentSpcFunc combos'!$Q$8:$Q$335,0),0)&gt;0,1,0)</f>
        <v>0</v>
      </c>
      <c r="AD41" s="127">
        <f ca="1">IF(IFERROR(MATCH(_xlfn.CONCAT($B41,",",AD$4),'SpcFunc and VentSpcFunc combos'!$Q$8:$Q$335,0),0)&gt;0,1,0)</f>
        <v>0</v>
      </c>
      <c r="AE41" s="127">
        <f ca="1">IF(IFERROR(MATCH(_xlfn.CONCAT($B41,",",AE$4),'SpcFunc and VentSpcFunc combos'!$Q$8:$Q$335,0),0)&gt;0,1,0)</f>
        <v>0</v>
      </c>
      <c r="AF41" s="127">
        <f ca="1">IF(IFERROR(MATCH(_xlfn.CONCAT($B41,",",AF$4),'SpcFunc and VentSpcFunc combos'!$Q$8:$Q$335,0),0)&gt;0,1,0)</f>
        <v>0</v>
      </c>
      <c r="AG41" s="127">
        <f ca="1">IF(IFERROR(MATCH(_xlfn.CONCAT($B41,",",AG$4),'SpcFunc and VentSpcFunc combos'!$Q$8:$Q$335,0),0)&gt;0,1,0)</f>
        <v>0</v>
      </c>
      <c r="AH41" s="127">
        <f ca="1">IF(IFERROR(MATCH(_xlfn.CONCAT($B41,",",AH$4),'SpcFunc and VentSpcFunc combos'!$Q$8:$Q$335,0),0)&gt;0,1,0)</f>
        <v>0</v>
      </c>
      <c r="AI41" s="127">
        <f ca="1">IF(IFERROR(MATCH(_xlfn.CONCAT($B41,",",AI$4),'SpcFunc and VentSpcFunc combos'!$Q$8:$Q$335,0),0)&gt;0,1,0)</f>
        <v>0</v>
      </c>
      <c r="AJ41" s="127">
        <f ca="1">IF(IFERROR(MATCH(_xlfn.CONCAT($B41,",",AJ$4),'SpcFunc and VentSpcFunc combos'!$Q$8:$Q$335,0),0)&gt;0,1,0)</f>
        <v>0</v>
      </c>
      <c r="AK41" s="127">
        <f ca="1">IF(IFERROR(MATCH(_xlfn.CONCAT($B41,",",AK$4),'SpcFunc and VentSpcFunc combos'!$Q$8:$Q$335,0),0)&gt;0,1,0)</f>
        <v>0</v>
      </c>
      <c r="AL41" s="127">
        <f ca="1">IF(IFERROR(MATCH(_xlfn.CONCAT($B41,",",AL$4),'SpcFunc and VentSpcFunc combos'!$Q$8:$Q$335,0),0)&gt;0,1,0)</f>
        <v>0</v>
      </c>
      <c r="AM41" s="127">
        <f ca="1">IF(IFERROR(MATCH(_xlfn.CONCAT($B41,",",AM$4),'SpcFunc and VentSpcFunc combos'!$Q$8:$Q$335,0),0)&gt;0,1,0)</f>
        <v>0</v>
      </c>
      <c r="AN41" s="127">
        <f ca="1">IF(IFERROR(MATCH(_xlfn.CONCAT($B41,",",AN$4),'SpcFunc and VentSpcFunc combos'!$Q$8:$Q$335,0),0)&gt;0,1,0)</f>
        <v>0</v>
      </c>
      <c r="AO41" s="127">
        <f ca="1">IF(IFERROR(MATCH(_xlfn.CONCAT($B41,",",AO$4),'SpcFunc and VentSpcFunc combos'!$Q$8:$Q$335,0),0)&gt;0,1,0)</f>
        <v>0</v>
      </c>
      <c r="AP41" s="127">
        <f ca="1">IF(IFERROR(MATCH(_xlfn.CONCAT($B41,",",AP$4),'SpcFunc and VentSpcFunc combos'!$Q$8:$Q$335,0),0)&gt;0,1,0)</f>
        <v>0</v>
      </c>
      <c r="AQ41" s="127">
        <f ca="1">IF(IFERROR(MATCH(_xlfn.CONCAT($B41,",",AQ$4),'SpcFunc and VentSpcFunc combos'!$Q$8:$Q$335,0),0)&gt;0,1,0)</f>
        <v>0</v>
      </c>
      <c r="AR41" s="127">
        <f ca="1">IF(IFERROR(MATCH(_xlfn.CONCAT($B41,",",AR$4),'SpcFunc and VentSpcFunc combos'!$Q$8:$Q$335,0),0)&gt;0,1,0)</f>
        <v>0</v>
      </c>
      <c r="AS41" s="127">
        <f ca="1">IF(IFERROR(MATCH(_xlfn.CONCAT($B41,",",AS$4),'SpcFunc and VentSpcFunc combos'!$Q$8:$Q$335,0),0)&gt;0,1,0)</f>
        <v>0</v>
      </c>
      <c r="AT41" s="127">
        <f ca="1">IF(IFERROR(MATCH(_xlfn.CONCAT($B41,",",AT$4),'SpcFunc and VentSpcFunc combos'!$Q$8:$Q$335,0),0)&gt;0,1,0)</f>
        <v>0</v>
      </c>
      <c r="AU41" s="127">
        <f ca="1">IF(IFERROR(MATCH(_xlfn.CONCAT($B41,",",AU$4),'SpcFunc and VentSpcFunc combos'!$Q$8:$Q$335,0),0)&gt;0,1,0)</f>
        <v>0</v>
      </c>
      <c r="AV41" s="127">
        <f ca="1">IF(IFERROR(MATCH(_xlfn.CONCAT($B41,",",AV$4),'SpcFunc and VentSpcFunc combos'!$Q$8:$Q$335,0),0)&gt;0,1,0)</f>
        <v>0</v>
      </c>
      <c r="AW41" s="127">
        <f ca="1">IF(IFERROR(MATCH(_xlfn.CONCAT($B41,",",AW$4),'SpcFunc and VentSpcFunc combos'!$Q$8:$Q$335,0),0)&gt;0,1,0)</f>
        <v>0</v>
      </c>
      <c r="AX41" s="127">
        <f ca="1">IF(IFERROR(MATCH(_xlfn.CONCAT($B41,",",AX$4),'SpcFunc and VentSpcFunc combos'!$Q$8:$Q$335,0),0)&gt;0,1,0)</f>
        <v>0</v>
      </c>
      <c r="AY41" s="127">
        <f ca="1">IF(IFERROR(MATCH(_xlfn.CONCAT($B41,",",AY$4),'SpcFunc and VentSpcFunc combos'!$Q$8:$Q$335,0),0)&gt;0,1,0)</f>
        <v>0</v>
      </c>
      <c r="AZ41" s="127">
        <f ca="1">IF(IFERROR(MATCH(_xlfn.CONCAT($B41,",",AZ$4),'SpcFunc and VentSpcFunc combos'!$Q$8:$Q$335,0),0)&gt;0,1,0)</f>
        <v>0</v>
      </c>
      <c r="BA41" s="127">
        <f ca="1">IF(IFERROR(MATCH(_xlfn.CONCAT($B41,",",BA$4),'SpcFunc and VentSpcFunc combos'!$Q$8:$Q$335,0),0)&gt;0,1,0)</f>
        <v>0</v>
      </c>
      <c r="BB41" s="127">
        <f ca="1">IF(IFERROR(MATCH(_xlfn.CONCAT($B41,",",BB$4),'SpcFunc and VentSpcFunc combos'!$Q$8:$Q$335,0),0)&gt;0,1,0)</f>
        <v>0</v>
      </c>
      <c r="BC41" s="127">
        <f ca="1">IF(IFERROR(MATCH(_xlfn.CONCAT($B41,",",BC$4),'SpcFunc and VentSpcFunc combos'!$Q$8:$Q$335,0),0)&gt;0,1,0)</f>
        <v>0</v>
      </c>
      <c r="BD41" s="127">
        <f ca="1">IF(IFERROR(MATCH(_xlfn.CONCAT($B41,",",BD$4),'SpcFunc and VentSpcFunc combos'!$Q$8:$Q$335,0),0)&gt;0,1,0)</f>
        <v>0</v>
      </c>
      <c r="BE41" s="127">
        <f ca="1">IF(IFERROR(MATCH(_xlfn.CONCAT($B41,",",BE$4),'SpcFunc and VentSpcFunc combos'!$Q$8:$Q$335,0),0)&gt;0,1,0)</f>
        <v>0</v>
      </c>
      <c r="BF41" s="127">
        <f ca="1">IF(IFERROR(MATCH(_xlfn.CONCAT($B41,",",BF$4),'SpcFunc and VentSpcFunc combos'!$Q$8:$Q$335,0),0)&gt;0,1,0)</f>
        <v>0</v>
      </c>
      <c r="BG41" s="127">
        <f ca="1">IF(IFERROR(MATCH(_xlfn.CONCAT($B41,",",BG$4),'SpcFunc and VentSpcFunc combos'!$Q$8:$Q$335,0),0)&gt;0,1,0)</f>
        <v>0</v>
      </c>
      <c r="BH41" s="127">
        <f ca="1">IF(IFERROR(MATCH(_xlfn.CONCAT($B41,",",BH$4),'SpcFunc and VentSpcFunc combos'!$Q$8:$Q$335,0),0)&gt;0,1,0)</f>
        <v>0</v>
      </c>
      <c r="BI41" s="127">
        <f ca="1">IF(IFERROR(MATCH(_xlfn.CONCAT($B41,",",BI$4),'SpcFunc and VentSpcFunc combos'!$Q$8:$Q$335,0),0)&gt;0,1,0)</f>
        <v>0</v>
      </c>
      <c r="BJ41" s="127">
        <f ca="1">IF(IFERROR(MATCH(_xlfn.CONCAT($B41,",",BJ$4),'SpcFunc and VentSpcFunc combos'!$Q$8:$Q$335,0),0)&gt;0,1,0)</f>
        <v>0</v>
      </c>
      <c r="BK41" s="127">
        <f ca="1">IF(IFERROR(MATCH(_xlfn.CONCAT($B41,",",BK$4),'SpcFunc and VentSpcFunc combos'!$Q$8:$Q$335,0),0)&gt;0,1,0)</f>
        <v>0</v>
      </c>
      <c r="BL41" s="127">
        <f ca="1">IF(IFERROR(MATCH(_xlfn.CONCAT($B41,",",BL$4),'SpcFunc and VentSpcFunc combos'!$Q$8:$Q$335,0),0)&gt;0,1,0)</f>
        <v>0</v>
      </c>
      <c r="BM41" s="127">
        <f ca="1">IF(IFERROR(MATCH(_xlfn.CONCAT($B41,",",BM$4),'SpcFunc and VentSpcFunc combos'!$Q$8:$Q$335,0),0)&gt;0,1,0)</f>
        <v>0</v>
      </c>
      <c r="BN41" s="127">
        <f ca="1">IF(IFERROR(MATCH(_xlfn.CONCAT($B41,",",BN$4),'SpcFunc and VentSpcFunc combos'!$Q$8:$Q$335,0),0)&gt;0,1,0)</f>
        <v>0</v>
      </c>
      <c r="BO41" s="127">
        <f ca="1">IF(IFERROR(MATCH(_xlfn.CONCAT($B41,",",BO$4),'SpcFunc and VentSpcFunc combos'!$Q$8:$Q$335,0),0)&gt;0,1,0)</f>
        <v>0</v>
      </c>
      <c r="BP41" s="127">
        <f ca="1">IF(IFERROR(MATCH(_xlfn.CONCAT($B41,",",BP$4),'SpcFunc and VentSpcFunc combos'!$Q$8:$Q$335,0),0)&gt;0,1,0)</f>
        <v>0</v>
      </c>
      <c r="BQ41" s="127">
        <f ca="1">IF(IFERROR(MATCH(_xlfn.CONCAT($B41,",",BQ$4),'SpcFunc and VentSpcFunc combos'!$Q$8:$Q$335,0),0)&gt;0,1,0)</f>
        <v>0</v>
      </c>
      <c r="BR41" s="127">
        <f ca="1">IF(IFERROR(MATCH(_xlfn.CONCAT($B41,",",BR$4),'SpcFunc and VentSpcFunc combos'!$Q$8:$Q$335,0),0)&gt;0,1,0)</f>
        <v>0</v>
      </c>
      <c r="BS41" s="127">
        <f ca="1">IF(IFERROR(MATCH(_xlfn.CONCAT($B41,",",BS$4),'SpcFunc and VentSpcFunc combos'!$Q$8:$Q$335,0),0)&gt;0,1,0)</f>
        <v>0</v>
      </c>
      <c r="BT41" s="127">
        <f ca="1">IF(IFERROR(MATCH(_xlfn.CONCAT($B41,",",BT$4),'SpcFunc and VentSpcFunc combos'!$Q$8:$Q$335,0),0)&gt;0,1,0)</f>
        <v>0</v>
      </c>
      <c r="BU41" s="127">
        <f ca="1">IF(IFERROR(MATCH(_xlfn.CONCAT($B41,",",BU$4),'SpcFunc and VentSpcFunc combos'!$Q$8:$Q$335,0),0)&gt;0,1,0)</f>
        <v>0</v>
      </c>
      <c r="BV41" s="127">
        <f ca="1">IF(IFERROR(MATCH(_xlfn.CONCAT($B41,",",BV$4),'SpcFunc and VentSpcFunc combos'!$Q$8:$Q$335,0),0)&gt;0,1,0)</f>
        <v>0</v>
      </c>
      <c r="BW41" s="127">
        <f ca="1">IF(IFERROR(MATCH(_xlfn.CONCAT($B41,",",BW$4),'SpcFunc and VentSpcFunc combos'!$Q$8:$Q$335,0),0)&gt;0,1,0)</f>
        <v>0</v>
      </c>
      <c r="BX41" s="127">
        <f ca="1">IF(IFERROR(MATCH(_xlfn.CONCAT($B41,",",BX$4),'SpcFunc and VentSpcFunc combos'!$Q$8:$Q$335,0),0)&gt;0,1,0)</f>
        <v>0</v>
      </c>
      <c r="BY41" s="127">
        <f ca="1">IF(IFERROR(MATCH(_xlfn.CONCAT($B41,",",BY$4),'SpcFunc and VentSpcFunc combos'!$Q$8:$Q$335,0),0)&gt;0,1,0)</f>
        <v>0</v>
      </c>
      <c r="BZ41" s="127">
        <f ca="1">IF(IFERROR(MATCH(_xlfn.CONCAT($B41,",",BZ$4),'SpcFunc and VentSpcFunc combos'!$Q$8:$Q$335,0),0)&gt;0,1,0)</f>
        <v>0</v>
      </c>
      <c r="CA41" s="127">
        <f ca="1">IF(IFERROR(MATCH(_xlfn.CONCAT($B41,",",CA$4),'SpcFunc and VentSpcFunc combos'!$Q$8:$Q$335,0),0)&gt;0,1,0)</f>
        <v>0</v>
      </c>
      <c r="CB41" s="127">
        <f ca="1">IF(IFERROR(MATCH(_xlfn.CONCAT($B41,",",CB$4),'SpcFunc and VentSpcFunc combos'!$Q$8:$Q$335,0),0)&gt;0,1,0)</f>
        <v>0</v>
      </c>
      <c r="CC41" s="127">
        <f ca="1">IF(IFERROR(MATCH(_xlfn.CONCAT($B41,",",CC$4),'SpcFunc and VentSpcFunc combos'!$Q$8:$Q$335,0),0)&gt;0,1,0)</f>
        <v>0</v>
      </c>
      <c r="CD41" s="127">
        <f ca="1">IF(IFERROR(MATCH(_xlfn.CONCAT($B41,",",CD$4),'SpcFunc and VentSpcFunc combos'!$Q$8:$Q$335,0),0)&gt;0,1,0)</f>
        <v>0</v>
      </c>
      <c r="CE41" s="127">
        <f ca="1">IF(IFERROR(MATCH(_xlfn.CONCAT($B41,",",CE$4),'SpcFunc and VentSpcFunc combos'!$Q$8:$Q$335,0),0)&gt;0,1,0)</f>
        <v>0</v>
      </c>
      <c r="CF41" s="127">
        <f ca="1">IF(IFERROR(MATCH(_xlfn.CONCAT($B41,",",CF$4),'SpcFunc and VentSpcFunc combos'!$Q$8:$Q$335,0),0)&gt;0,1,0)</f>
        <v>0</v>
      </c>
      <c r="CG41" s="127">
        <f ca="1">IF(IFERROR(MATCH(_xlfn.CONCAT($B41,",",CG$4),'SpcFunc and VentSpcFunc combos'!$Q$8:$Q$335,0),0)&gt;0,1,0)</f>
        <v>0</v>
      </c>
      <c r="CH41" s="127">
        <f ca="1">IF(IFERROR(MATCH(_xlfn.CONCAT($B41,",",CH$4),'SpcFunc and VentSpcFunc combos'!$Q$8:$Q$335,0),0)&gt;0,1,0)</f>
        <v>0</v>
      </c>
      <c r="CI41" s="127">
        <f ca="1">IF(IFERROR(MATCH(_xlfn.CONCAT($B41,",",CI$4),'SpcFunc and VentSpcFunc combos'!$Q$8:$Q$335,0),0)&gt;0,1,0)</f>
        <v>0</v>
      </c>
      <c r="CJ41" s="127">
        <f ca="1">IF(IFERROR(MATCH(_xlfn.CONCAT($B41,",",CJ$4),'SpcFunc and VentSpcFunc combos'!$Q$8:$Q$335,0),0)&gt;0,1,0)</f>
        <v>0</v>
      </c>
      <c r="CK41" s="127">
        <f ca="1">IF(IFERROR(MATCH(_xlfn.CONCAT($B41,",",CK$4),'SpcFunc and VentSpcFunc combos'!$Q$8:$Q$335,0),0)&gt;0,1,0)</f>
        <v>0</v>
      </c>
      <c r="CL41" s="127">
        <f ca="1">IF(IFERROR(MATCH(_xlfn.CONCAT($B41,",",CL$4),'SpcFunc and VentSpcFunc combos'!$Q$8:$Q$335,0),0)&gt;0,1,0)</f>
        <v>0</v>
      </c>
      <c r="CM41" s="127">
        <f ca="1">IF(IFERROR(MATCH(_xlfn.CONCAT($B41,",",CM$4),'SpcFunc and VentSpcFunc combos'!$Q$8:$Q$335,0),0)&gt;0,1,0)</f>
        <v>0</v>
      </c>
      <c r="CN41" s="127">
        <f ca="1">IF(IFERROR(MATCH(_xlfn.CONCAT($B41,",",CN$4),'SpcFunc and VentSpcFunc combos'!$Q$8:$Q$335,0),0)&gt;0,1,0)</f>
        <v>0</v>
      </c>
      <c r="CO41" s="127">
        <f ca="1">IF(IFERROR(MATCH(_xlfn.CONCAT($B41,",",CO$4),'SpcFunc and VentSpcFunc combos'!$Q$8:$Q$335,0),0)&gt;0,1,0)</f>
        <v>0</v>
      </c>
      <c r="CP41" s="127">
        <f ca="1">IF(IFERROR(MATCH(_xlfn.CONCAT($B41,",",CP$4),'SpcFunc and VentSpcFunc combos'!$Q$8:$Q$335,0),0)&gt;0,1,0)</f>
        <v>0</v>
      </c>
      <c r="CQ41" s="127">
        <f ca="1">IF(IFERROR(MATCH(_xlfn.CONCAT($B41,",",CQ$4),'SpcFunc and VentSpcFunc combos'!$Q$8:$Q$335,0),0)&gt;0,1,0)</f>
        <v>0</v>
      </c>
      <c r="CR41" s="127">
        <f ca="1">IF(IFERROR(MATCH(_xlfn.CONCAT($B41,",",CR$4),'SpcFunc and VentSpcFunc combos'!$Q$8:$Q$335,0),0)&gt;0,1,0)</f>
        <v>0</v>
      </c>
      <c r="CS41" s="127">
        <f ca="1">IF(IFERROR(MATCH(_xlfn.CONCAT($B41,",",CS$4),'SpcFunc and VentSpcFunc combos'!$Q$8:$Q$335,0),0)&gt;0,1,0)</f>
        <v>0</v>
      </c>
      <c r="CT41" s="127">
        <f ca="1">IF(IFERROR(MATCH(_xlfn.CONCAT($B41,",",CT$4),'SpcFunc and VentSpcFunc combos'!$Q$8:$Q$335,0),0)&gt;0,1,0)</f>
        <v>0</v>
      </c>
      <c r="CU41" s="106" t="s">
        <v>960</v>
      </c>
      <c r="CV41">
        <f t="shared" ca="1" si="5"/>
        <v>0</v>
      </c>
    </row>
    <row r="42" spans="2:100" x14ac:dyDescent="0.2">
      <c r="B42" t="str">
        <f>'For CSV - 2019 SpcFuncData'!B42</f>
        <v>Laundry Area</v>
      </c>
      <c r="C42" s="127">
        <f ca="1">IF(IFERROR(MATCH(_xlfn.CONCAT($B42,",",C$4),'SpcFunc and VentSpcFunc combos'!$Q$8:$Q$335,0),0)&gt;0,1,0)</f>
        <v>0</v>
      </c>
      <c r="D42" s="127">
        <f ca="1">IF(IFERROR(MATCH(_xlfn.CONCAT($B42,",",D$4),'SpcFunc and VentSpcFunc combos'!$Q$8:$Q$335,0),0)&gt;0,1,0)</f>
        <v>0</v>
      </c>
      <c r="E42" s="127">
        <f ca="1">IF(IFERROR(MATCH(_xlfn.CONCAT($B42,",",E$4),'SpcFunc and VentSpcFunc combos'!$Q$8:$Q$335,0),0)&gt;0,1,0)</f>
        <v>0</v>
      </c>
      <c r="F42" s="127">
        <f ca="1">IF(IFERROR(MATCH(_xlfn.CONCAT($B42,",",F$4),'SpcFunc and VentSpcFunc combos'!$Q$8:$Q$335,0),0)&gt;0,1,0)</f>
        <v>0</v>
      </c>
      <c r="G42" s="127">
        <f ca="1">IF(IFERROR(MATCH(_xlfn.CONCAT($B42,",",G$4),'SpcFunc and VentSpcFunc combos'!$Q$8:$Q$335,0),0)&gt;0,1,0)</f>
        <v>0</v>
      </c>
      <c r="H42" s="127">
        <f ca="1">IF(IFERROR(MATCH(_xlfn.CONCAT($B42,",",H$4),'SpcFunc and VentSpcFunc combos'!$Q$8:$Q$335,0),0)&gt;0,1,0)</f>
        <v>0</v>
      </c>
      <c r="I42" s="127">
        <f ca="1">IF(IFERROR(MATCH(_xlfn.CONCAT($B42,",",I$4),'SpcFunc and VentSpcFunc combos'!$Q$8:$Q$335,0),0)&gt;0,1,0)</f>
        <v>0</v>
      </c>
      <c r="J42" s="127">
        <f ca="1">IF(IFERROR(MATCH(_xlfn.CONCAT($B42,",",J$4),'SpcFunc and VentSpcFunc combos'!$Q$8:$Q$335,0),0)&gt;0,1,0)</f>
        <v>0</v>
      </c>
      <c r="K42" s="127">
        <f ca="1">IF(IFERROR(MATCH(_xlfn.CONCAT($B42,",",K$4),'SpcFunc and VentSpcFunc combos'!$Q$8:$Q$335,0),0)&gt;0,1,0)</f>
        <v>0</v>
      </c>
      <c r="L42" s="127">
        <f ca="1">IF(IFERROR(MATCH(_xlfn.CONCAT($B42,",",L$4),'SpcFunc and VentSpcFunc combos'!$Q$8:$Q$335,0),0)&gt;0,1,0)</f>
        <v>0</v>
      </c>
      <c r="M42" s="127">
        <f ca="1">IF(IFERROR(MATCH(_xlfn.CONCAT($B42,",",M$4),'SpcFunc and VentSpcFunc combos'!$Q$8:$Q$335,0),0)&gt;0,1,0)</f>
        <v>0</v>
      </c>
      <c r="N42" s="127">
        <f ca="1">IF(IFERROR(MATCH(_xlfn.CONCAT($B42,",",N$4),'SpcFunc and VentSpcFunc combos'!$Q$8:$Q$335,0),0)&gt;0,1,0)</f>
        <v>0</v>
      </c>
      <c r="O42" s="127">
        <f ca="1">IF(IFERROR(MATCH(_xlfn.CONCAT($B42,",",O$4),'SpcFunc and VentSpcFunc combos'!$Q$8:$Q$335,0),0)&gt;0,1,0)</f>
        <v>0</v>
      </c>
      <c r="P42" s="127">
        <f ca="1">IF(IFERROR(MATCH(_xlfn.CONCAT($B42,",",P$4),'SpcFunc and VentSpcFunc combos'!$Q$8:$Q$335,0),0)&gt;0,1,0)</f>
        <v>0</v>
      </c>
      <c r="Q42" s="127">
        <f ca="1">IF(IFERROR(MATCH(_xlfn.CONCAT($B42,",",Q$4),'SpcFunc and VentSpcFunc combos'!$Q$8:$Q$335,0),0)&gt;0,1,0)</f>
        <v>0</v>
      </c>
      <c r="R42" s="127">
        <f ca="1">IF(IFERROR(MATCH(_xlfn.CONCAT($B42,",",R$4),'SpcFunc and VentSpcFunc combos'!$Q$8:$Q$335,0),0)&gt;0,1,0)</f>
        <v>0</v>
      </c>
      <c r="S42" s="127">
        <f ca="1">IF(IFERROR(MATCH(_xlfn.CONCAT($B42,",",S$4),'SpcFunc and VentSpcFunc combos'!$Q$8:$Q$335,0),0)&gt;0,1,0)</f>
        <v>0</v>
      </c>
      <c r="T42" s="127">
        <f ca="1">IF(IFERROR(MATCH(_xlfn.CONCAT($B42,",",T$4),'SpcFunc and VentSpcFunc combos'!$Q$8:$Q$335,0),0)&gt;0,1,0)</f>
        <v>0</v>
      </c>
      <c r="U42" s="127">
        <f ca="1">IF(IFERROR(MATCH(_xlfn.CONCAT($B42,",",U$4),'SpcFunc and VentSpcFunc combos'!$Q$8:$Q$335,0),0)&gt;0,1,0)</f>
        <v>0</v>
      </c>
      <c r="V42" s="127">
        <f ca="1">IF(IFERROR(MATCH(_xlfn.CONCAT($B42,",",V$4),'SpcFunc and VentSpcFunc combos'!$Q$8:$Q$335,0),0)&gt;0,1,0)</f>
        <v>0</v>
      </c>
      <c r="W42" s="127">
        <f ca="1">IF(IFERROR(MATCH(_xlfn.CONCAT($B42,",",W$4),'SpcFunc and VentSpcFunc combos'!$Q$8:$Q$335,0),0)&gt;0,1,0)</f>
        <v>0</v>
      </c>
      <c r="X42" s="127">
        <f ca="1">IF(IFERROR(MATCH(_xlfn.CONCAT($B42,",",X$4),'SpcFunc and VentSpcFunc combos'!$Q$8:$Q$335,0),0)&gt;0,1,0)</f>
        <v>0</v>
      </c>
      <c r="Y42" s="127">
        <f ca="1">IF(IFERROR(MATCH(_xlfn.CONCAT($B42,",",Y$4),'SpcFunc and VentSpcFunc combos'!$Q$8:$Q$335,0),0)&gt;0,1,0)</f>
        <v>0</v>
      </c>
      <c r="Z42" s="127">
        <f ca="1">IF(IFERROR(MATCH(_xlfn.CONCAT($B42,",",Z$4),'SpcFunc and VentSpcFunc combos'!$Q$8:$Q$335,0),0)&gt;0,1,0)</f>
        <v>0</v>
      </c>
      <c r="AA42" s="127">
        <f ca="1">IF(IFERROR(MATCH(_xlfn.CONCAT($B42,",",AA$4),'SpcFunc and VentSpcFunc combos'!$Q$8:$Q$335,0),0)&gt;0,1,0)</f>
        <v>0</v>
      </c>
      <c r="AB42" s="127">
        <f ca="1">IF(IFERROR(MATCH(_xlfn.CONCAT($B42,",",AB$4),'SpcFunc and VentSpcFunc combos'!$Q$8:$Q$335,0),0)&gt;0,1,0)</f>
        <v>0</v>
      </c>
      <c r="AC42" s="127">
        <f ca="1">IF(IFERROR(MATCH(_xlfn.CONCAT($B42,",",AC$4),'SpcFunc and VentSpcFunc combos'!$Q$8:$Q$335,0),0)&gt;0,1,0)</f>
        <v>0</v>
      </c>
      <c r="AD42" s="127">
        <f ca="1">IF(IFERROR(MATCH(_xlfn.CONCAT($B42,",",AD$4),'SpcFunc and VentSpcFunc combos'!$Q$8:$Q$335,0),0)&gt;0,1,0)</f>
        <v>0</v>
      </c>
      <c r="AE42" s="127">
        <f ca="1">IF(IFERROR(MATCH(_xlfn.CONCAT($B42,",",AE$4),'SpcFunc and VentSpcFunc combos'!$Q$8:$Q$335,0),0)&gt;0,1,0)</f>
        <v>0</v>
      </c>
      <c r="AF42" s="127">
        <f ca="1">IF(IFERROR(MATCH(_xlfn.CONCAT($B42,",",AF$4),'SpcFunc and VentSpcFunc combos'!$Q$8:$Q$335,0),0)&gt;0,1,0)</f>
        <v>0</v>
      </c>
      <c r="AG42" s="127">
        <f ca="1">IF(IFERROR(MATCH(_xlfn.CONCAT($B42,",",AG$4),'SpcFunc and VentSpcFunc combos'!$Q$8:$Q$335,0),0)&gt;0,1,0)</f>
        <v>0</v>
      </c>
      <c r="AH42" s="127">
        <f ca="1">IF(IFERROR(MATCH(_xlfn.CONCAT($B42,",",AH$4),'SpcFunc and VentSpcFunc combos'!$Q$8:$Q$335,0),0)&gt;0,1,0)</f>
        <v>0</v>
      </c>
      <c r="AI42" s="127">
        <f ca="1">IF(IFERROR(MATCH(_xlfn.CONCAT($B42,",",AI$4),'SpcFunc and VentSpcFunc combos'!$Q$8:$Q$335,0),0)&gt;0,1,0)</f>
        <v>0</v>
      </c>
      <c r="AJ42" s="127">
        <f ca="1">IF(IFERROR(MATCH(_xlfn.CONCAT($B42,",",AJ$4),'SpcFunc and VentSpcFunc combos'!$Q$8:$Q$335,0),0)&gt;0,1,0)</f>
        <v>0</v>
      </c>
      <c r="AK42" s="127">
        <f ca="1">IF(IFERROR(MATCH(_xlfn.CONCAT($B42,",",AK$4),'SpcFunc and VentSpcFunc combos'!$Q$8:$Q$335,0),0)&gt;0,1,0)</f>
        <v>0</v>
      </c>
      <c r="AL42" s="127">
        <f ca="1">IF(IFERROR(MATCH(_xlfn.CONCAT($B42,",",AL$4),'SpcFunc and VentSpcFunc combos'!$Q$8:$Q$335,0),0)&gt;0,1,0)</f>
        <v>0</v>
      </c>
      <c r="AM42" s="127">
        <f ca="1">IF(IFERROR(MATCH(_xlfn.CONCAT($B42,",",AM$4),'SpcFunc and VentSpcFunc combos'!$Q$8:$Q$335,0),0)&gt;0,1,0)</f>
        <v>0</v>
      </c>
      <c r="AN42" s="127">
        <f ca="1">IF(IFERROR(MATCH(_xlfn.CONCAT($B42,",",AN$4),'SpcFunc and VentSpcFunc combos'!$Q$8:$Q$335,0),0)&gt;0,1,0)</f>
        <v>0</v>
      </c>
      <c r="AO42" s="127">
        <f ca="1">IF(IFERROR(MATCH(_xlfn.CONCAT($B42,",",AO$4),'SpcFunc and VentSpcFunc combos'!$Q$8:$Q$335,0),0)&gt;0,1,0)</f>
        <v>0</v>
      </c>
      <c r="AP42" s="127">
        <f ca="1">IF(IFERROR(MATCH(_xlfn.CONCAT($B42,",",AP$4),'SpcFunc and VentSpcFunc combos'!$Q$8:$Q$335,0),0)&gt;0,1,0)</f>
        <v>0</v>
      </c>
      <c r="AQ42" s="127">
        <f ca="1">IF(IFERROR(MATCH(_xlfn.CONCAT($B42,",",AQ$4),'SpcFunc and VentSpcFunc combos'!$Q$8:$Q$335,0),0)&gt;0,1,0)</f>
        <v>0</v>
      </c>
      <c r="AR42" s="127">
        <f ca="1">IF(IFERROR(MATCH(_xlfn.CONCAT($B42,",",AR$4),'SpcFunc and VentSpcFunc combos'!$Q$8:$Q$335,0),0)&gt;0,1,0)</f>
        <v>0</v>
      </c>
      <c r="AS42" s="127">
        <f ca="1">IF(IFERROR(MATCH(_xlfn.CONCAT($B42,",",AS$4),'SpcFunc and VentSpcFunc combos'!$Q$8:$Q$335,0),0)&gt;0,1,0)</f>
        <v>0</v>
      </c>
      <c r="AT42" s="127">
        <f ca="1">IF(IFERROR(MATCH(_xlfn.CONCAT($B42,",",AT$4),'SpcFunc and VentSpcFunc combos'!$Q$8:$Q$335,0),0)&gt;0,1,0)</f>
        <v>0</v>
      </c>
      <c r="AU42" s="127">
        <f ca="1">IF(IFERROR(MATCH(_xlfn.CONCAT($B42,",",AU$4),'SpcFunc and VentSpcFunc combos'!$Q$8:$Q$335,0),0)&gt;0,1,0)</f>
        <v>0</v>
      </c>
      <c r="AV42" s="127">
        <f ca="1">IF(IFERROR(MATCH(_xlfn.CONCAT($B42,",",AV$4),'SpcFunc and VentSpcFunc combos'!$Q$8:$Q$335,0),0)&gt;0,1,0)</f>
        <v>0</v>
      </c>
      <c r="AW42" s="127">
        <f ca="1">IF(IFERROR(MATCH(_xlfn.CONCAT($B42,",",AW$4),'SpcFunc and VentSpcFunc combos'!$Q$8:$Q$335,0),0)&gt;0,1,0)</f>
        <v>0</v>
      </c>
      <c r="AX42" s="127">
        <f ca="1">IF(IFERROR(MATCH(_xlfn.CONCAT($B42,",",AX$4),'SpcFunc and VentSpcFunc combos'!$Q$8:$Q$335,0),0)&gt;0,1,0)</f>
        <v>0</v>
      </c>
      <c r="AY42" s="127">
        <f ca="1">IF(IFERROR(MATCH(_xlfn.CONCAT($B42,",",AY$4),'SpcFunc and VentSpcFunc combos'!$Q$8:$Q$335,0),0)&gt;0,1,0)</f>
        <v>0</v>
      </c>
      <c r="AZ42" s="127">
        <f ca="1">IF(IFERROR(MATCH(_xlfn.CONCAT($B42,",",AZ$4),'SpcFunc and VentSpcFunc combos'!$Q$8:$Q$335,0),0)&gt;0,1,0)</f>
        <v>0</v>
      </c>
      <c r="BA42" s="127">
        <f ca="1">IF(IFERROR(MATCH(_xlfn.CONCAT($B42,",",BA$4),'SpcFunc and VentSpcFunc combos'!$Q$8:$Q$335,0),0)&gt;0,1,0)</f>
        <v>0</v>
      </c>
      <c r="BB42" s="127">
        <f ca="1">IF(IFERROR(MATCH(_xlfn.CONCAT($B42,",",BB$4),'SpcFunc and VentSpcFunc combos'!$Q$8:$Q$335,0),0)&gt;0,1,0)</f>
        <v>0</v>
      </c>
      <c r="BC42" s="127">
        <f ca="1">IF(IFERROR(MATCH(_xlfn.CONCAT($B42,",",BC$4),'SpcFunc and VentSpcFunc combos'!$Q$8:$Q$335,0),0)&gt;0,1,0)</f>
        <v>0</v>
      </c>
      <c r="BD42" s="127">
        <f ca="1">IF(IFERROR(MATCH(_xlfn.CONCAT($B42,",",BD$4),'SpcFunc and VentSpcFunc combos'!$Q$8:$Q$335,0),0)&gt;0,1,0)</f>
        <v>0</v>
      </c>
      <c r="BE42" s="127">
        <f ca="1">IF(IFERROR(MATCH(_xlfn.CONCAT($B42,",",BE$4),'SpcFunc and VentSpcFunc combos'!$Q$8:$Q$335,0),0)&gt;0,1,0)</f>
        <v>0</v>
      </c>
      <c r="BF42" s="127">
        <f ca="1">IF(IFERROR(MATCH(_xlfn.CONCAT($B42,",",BF$4),'SpcFunc and VentSpcFunc combos'!$Q$8:$Q$335,0),0)&gt;0,1,0)</f>
        <v>0</v>
      </c>
      <c r="BG42" s="127">
        <f ca="1">IF(IFERROR(MATCH(_xlfn.CONCAT($B42,",",BG$4),'SpcFunc and VentSpcFunc combos'!$Q$8:$Q$335,0),0)&gt;0,1,0)</f>
        <v>0</v>
      </c>
      <c r="BH42" s="127">
        <f ca="1">IF(IFERROR(MATCH(_xlfn.CONCAT($B42,",",BH$4),'SpcFunc and VentSpcFunc combos'!$Q$8:$Q$335,0),0)&gt;0,1,0)</f>
        <v>0</v>
      </c>
      <c r="BI42" s="127">
        <f ca="1">IF(IFERROR(MATCH(_xlfn.CONCAT($B42,",",BI$4),'SpcFunc and VentSpcFunc combos'!$Q$8:$Q$335,0),0)&gt;0,1,0)</f>
        <v>0</v>
      </c>
      <c r="BJ42" s="127">
        <f ca="1">IF(IFERROR(MATCH(_xlfn.CONCAT($B42,",",BJ$4),'SpcFunc and VentSpcFunc combos'!$Q$8:$Q$335,0),0)&gt;0,1,0)</f>
        <v>0</v>
      </c>
      <c r="BK42" s="127">
        <f ca="1">IF(IFERROR(MATCH(_xlfn.CONCAT($B42,",",BK$4),'SpcFunc and VentSpcFunc combos'!$Q$8:$Q$335,0),0)&gt;0,1,0)</f>
        <v>0</v>
      </c>
      <c r="BL42" s="127">
        <f ca="1">IF(IFERROR(MATCH(_xlfn.CONCAT($B42,",",BL$4),'SpcFunc and VentSpcFunc combos'!$Q$8:$Q$335,0),0)&gt;0,1,0)</f>
        <v>0</v>
      </c>
      <c r="BM42" s="127">
        <f ca="1">IF(IFERROR(MATCH(_xlfn.CONCAT($B42,",",BM$4),'SpcFunc and VentSpcFunc combos'!$Q$8:$Q$335,0),0)&gt;0,1,0)</f>
        <v>0</v>
      </c>
      <c r="BN42" s="127">
        <f ca="1">IF(IFERROR(MATCH(_xlfn.CONCAT($B42,",",BN$4),'SpcFunc and VentSpcFunc combos'!$Q$8:$Q$335,0),0)&gt;0,1,0)</f>
        <v>0</v>
      </c>
      <c r="BO42" s="127">
        <f ca="1">IF(IFERROR(MATCH(_xlfn.CONCAT($B42,",",BO$4),'SpcFunc and VentSpcFunc combos'!$Q$8:$Q$335,0),0)&gt;0,1,0)</f>
        <v>0</v>
      </c>
      <c r="BP42" s="127">
        <f ca="1">IF(IFERROR(MATCH(_xlfn.CONCAT($B42,",",BP$4),'SpcFunc and VentSpcFunc combos'!$Q$8:$Q$335,0),0)&gt;0,1,0)</f>
        <v>0</v>
      </c>
      <c r="BQ42" s="127">
        <f ca="1">IF(IFERROR(MATCH(_xlfn.CONCAT($B42,",",BQ$4),'SpcFunc and VentSpcFunc combos'!$Q$8:$Q$335,0),0)&gt;0,1,0)</f>
        <v>0</v>
      </c>
      <c r="BR42" s="127">
        <f ca="1">IF(IFERROR(MATCH(_xlfn.CONCAT($B42,",",BR$4),'SpcFunc and VentSpcFunc combos'!$Q$8:$Q$335,0),0)&gt;0,1,0)</f>
        <v>0</v>
      </c>
      <c r="BS42" s="127">
        <f ca="1">IF(IFERROR(MATCH(_xlfn.CONCAT($B42,",",BS$4),'SpcFunc and VentSpcFunc combos'!$Q$8:$Q$335,0),0)&gt;0,1,0)</f>
        <v>0</v>
      </c>
      <c r="BT42" s="127">
        <f ca="1">IF(IFERROR(MATCH(_xlfn.CONCAT($B42,",",BT$4),'SpcFunc and VentSpcFunc combos'!$Q$8:$Q$335,0),0)&gt;0,1,0)</f>
        <v>0</v>
      </c>
      <c r="BU42" s="127">
        <f ca="1">IF(IFERROR(MATCH(_xlfn.CONCAT($B42,",",BU$4),'SpcFunc and VentSpcFunc combos'!$Q$8:$Q$335,0),0)&gt;0,1,0)</f>
        <v>0</v>
      </c>
      <c r="BV42" s="127">
        <f ca="1">IF(IFERROR(MATCH(_xlfn.CONCAT($B42,",",BV$4),'SpcFunc and VentSpcFunc combos'!$Q$8:$Q$335,0),0)&gt;0,1,0)</f>
        <v>0</v>
      </c>
      <c r="BW42" s="127">
        <f ca="1">IF(IFERROR(MATCH(_xlfn.CONCAT($B42,",",BW$4),'SpcFunc and VentSpcFunc combos'!$Q$8:$Q$335,0),0)&gt;0,1,0)</f>
        <v>0</v>
      </c>
      <c r="BX42" s="127">
        <f ca="1">IF(IFERROR(MATCH(_xlfn.CONCAT($B42,",",BX$4),'SpcFunc and VentSpcFunc combos'!$Q$8:$Q$335,0),0)&gt;0,1,0)</f>
        <v>0</v>
      </c>
      <c r="BY42" s="127">
        <f ca="1">IF(IFERROR(MATCH(_xlfn.CONCAT($B42,",",BY$4),'SpcFunc and VentSpcFunc combos'!$Q$8:$Q$335,0),0)&gt;0,1,0)</f>
        <v>0</v>
      </c>
      <c r="BZ42" s="127">
        <f ca="1">IF(IFERROR(MATCH(_xlfn.CONCAT($B42,",",BZ$4),'SpcFunc and VentSpcFunc combos'!$Q$8:$Q$335,0),0)&gt;0,1,0)</f>
        <v>0</v>
      </c>
      <c r="CA42" s="127">
        <f ca="1">IF(IFERROR(MATCH(_xlfn.CONCAT($B42,",",CA$4),'SpcFunc and VentSpcFunc combos'!$Q$8:$Q$335,0),0)&gt;0,1,0)</f>
        <v>0</v>
      </c>
      <c r="CB42" s="127">
        <f ca="1">IF(IFERROR(MATCH(_xlfn.CONCAT($B42,",",CB$4),'SpcFunc and VentSpcFunc combos'!$Q$8:$Q$335,0),0)&gt;0,1,0)</f>
        <v>0</v>
      </c>
      <c r="CC42" s="127">
        <f ca="1">IF(IFERROR(MATCH(_xlfn.CONCAT($B42,",",CC$4),'SpcFunc and VentSpcFunc combos'!$Q$8:$Q$335,0),0)&gt;0,1,0)</f>
        <v>0</v>
      </c>
      <c r="CD42" s="127">
        <f ca="1">IF(IFERROR(MATCH(_xlfn.CONCAT($B42,",",CD$4),'SpcFunc and VentSpcFunc combos'!$Q$8:$Q$335,0),0)&gt;0,1,0)</f>
        <v>0</v>
      </c>
      <c r="CE42" s="127">
        <f ca="1">IF(IFERROR(MATCH(_xlfn.CONCAT($B42,",",CE$4),'SpcFunc and VentSpcFunc combos'!$Q$8:$Q$335,0),0)&gt;0,1,0)</f>
        <v>0</v>
      </c>
      <c r="CF42" s="127">
        <f ca="1">IF(IFERROR(MATCH(_xlfn.CONCAT($B42,",",CF$4),'SpcFunc and VentSpcFunc combos'!$Q$8:$Q$335,0),0)&gt;0,1,0)</f>
        <v>0</v>
      </c>
      <c r="CG42" s="127">
        <f ca="1">IF(IFERROR(MATCH(_xlfn.CONCAT($B42,",",CG$4),'SpcFunc and VentSpcFunc combos'!$Q$8:$Q$335,0),0)&gt;0,1,0)</f>
        <v>0</v>
      </c>
      <c r="CH42" s="127">
        <f ca="1">IF(IFERROR(MATCH(_xlfn.CONCAT($B42,",",CH$4),'SpcFunc and VentSpcFunc combos'!$Q$8:$Q$335,0),0)&gt;0,1,0)</f>
        <v>0</v>
      </c>
      <c r="CI42" s="127">
        <f ca="1">IF(IFERROR(MATCH(_xlfn.CONCAT($B42,",",CI$4),'SpcFunc and VentSpcFunc combos'!$Q$8:$Q$335,0),0)&gt;0,1,0)</f>
        <v>0</v>
      </c>
      <c r="CJ42" s="127">
        <f ca="1">IF(IFERROR(MATCH(_xlfn.CONCAT($B42,",",CJ$4),'SpcFunc and VentSpcFunc combos'!$Q$8:$Q$335,0),0)&gt;0,1,0)</f>
        <v>0</v>
      </c>
      <c r="CK42" s="127">
        <f ca="1">IF(IFERROR(MATCH(_xlfn.CONCAT($B42,",",CK$4),'SpcFunc and VentSpcFunc combos'!$Q$8:$Q$335,0),0)&gt;0,1,0)</f>
        <v>0</v>
      </c>
      <c r="CL42" s="127">
        <f ca="1">IF(IFERROR(MATCH(_xlfn.CONCAT($B42,",",CL$4),'SpcFunc and VentSpcFunc combos'!$Q$8:$Q$335,0),0)&gt;0,1,0)</f>
        <v>0</v>
      </c>
      <c r="CM42" s="127">
        <f ca="1">IF(IFERROR(MATCH(_xlfn.CONCAT($B42,",",CM$4),'SpcFunc and VentSpcFunc combos'!$Q$8:$Q$335,0),0)&gt;0,1,0)</f>
        <v>0</v>
      </c>
      <c r="CN42" s="127">
        <f ca="1">IF(IFERROR(MATCH(_xlfn.CONCAT($B42,",",CN$4),'SpcFunc and VentSpcFunc combos'!$Q$8:$Q$335,0),0)&gt;0,1,0)</f>
        <v>0</v>
      </c>
      <c r="CO42" s="127">
        <f ca="1">IF(IFERROR(MATCH(_xlfn.CONCAT($B42,",",CO$4),'SpcFunc and VentSpcFunc combos'!$Q$8:$Q$335,0),0)&gt;0,1,0)</f>
        <v>0</v>
      </c>
      <c r="CP42" s="127">
        <f ca="1">IF(IFERROR(MATCH(_xlfn.CONCAT($B42,",",CP$4),'SpcFunc and VentSpcFunc combos'!$Q$8:$Q$335,0),0)&gt;0,1,0)</f>
        <v>0</v>
      </c>
      <c r="CQ42" s="127">
        <f ca="1">IF(IFERROR(MATCH(_xlfn.CONCAT($B42,",",CQ$4),'SpcFunc and VentSpcFunc combos'!$Q$8:$Q$335,0),0)&gt;0,1,0)</f>
        <v>0</v>
      </c>
      <c r="CR42" s="127">
        <f ca="1">IF(IFERROR(MATCH(_xlfn.CONCAT($B42,",",CR$4),'SpcFunc and VentSpcFunc combos'!$Q$8:$Q$335,0),0)&gt;0,1,0)</f>
        <v>0</v>
      </c>
      <c r="CS42" s="127">
        <f ca="1">IF(IFERROR(MATCH(_xlfn.CONCAT($B42,",",CS$4),'SpcFunc and VentSpcFunc combos'!$Q$8:$Q$335,0),0)&gt;0,1,0)</f>
        <v>0</v>
      </c>
      <c r="CT42" s="127">
        <f ca="1">IF(IFERROR(MATCH(_xlfn.CONCAT($B42,",",CT$4),'SpcFunc and VentSpcFunc combos'!$Q$8:$Q$335,0),0)&gt;0,1,0)</f>
        <v>0</v>
      </c>
      <c r="CU42" s="106" t="s">
        <v>960</v>
      </c>
      <c r="CV42">
        <f t="shared" ca="1" si="5"/>
        <v>0</v>
      </c>
    </row>
    <row r="43" spans="2:100" x14ac:dyDescent="0.2">
      <c r="B43" t="str">
        <f>'For CSV - 2019 SpcFuncData'!B43</f>
        <v>Library (Reading Area)</v>
      </c>
      <c r="C43" s="127">
        <f ca="1">IF(IFERROR(MATCH(_xlfn.CONCAT($B43,",",C$4),'SpcFunc and VentSpcFunc combos'!$Q$8:$Q$335,0),0)&gt;0,1,0)</f>
        <v>0</v>
      </c>
      <c r="D43" s="127">
        <f ca="1">IF(IFERROR(MATCH(_xlfn.CONCAT($B43,",",D$4),'SpcFunc and VentSpcFunc combos'!$Q$8:$Q$335,0),0)&gt;0,1,0)</f>
        <v>0</v>
      </c>
      <c r="E43" s="127">
        <f ca="1">IF(IFERROR(MATCH(_xlfn.CONCAT($B43,",",E$4),'SpcFunc and VentSpcFunc combos'!$Q$8:$Q$335,0),0)&gt;0,1,0)</f>
        <v>0</v>
      </c>
      <c r="F43" s="127">
        <f ca="1">IF(IFERROR(MATCH(_xlfn.CONCAT($B43,",",F$4),'SpcFunc and VentSpcFunc combos'!$Q$8:$Q$335,0),0)&gt;0,1,0)</f>
        <v>0</v>
      </c>
      <c r="G43" s="127">
        <f ca="1">IF(IFERROR(MATCH(_xlfn.CONCAT($B43,",",G$4),'SpcFunc and VentSpcFunc combos'!$Q$8:$Q$335,0),0)&gt;0,1,0)</f>
        <v>0</v>
      </c>
      <c r="H43" s="127">
        <f ca="1">IF(IFERROR(MATCH(_xlfn.CONCAT($B43,",",H$4),'SpcFunc and VentSpcFunc combos'!$Q$8:$Q$335,0),0)&gt;0,1,0)</f>
        <v>0</v>
      </c>
      <c r="I43" s="127">
        <f ca="1">IF(IFERROR(MATCH(_xlfn.CONCAT($B43,",",I$4),'SpcFunc and VentSpcFunc combos'!$Q$8:$Q$335,0),0)&gt;0,1,0)</f>
        <v>0</v>
      </c>
      <c r="J43" s="127">
        <f ca="1">IF(IFERROR(MATCH(_xlfn.CONCAT($B43,",",J$4),'SpcFunc and VentSpcFunc combos'!$Q$8:$Q$335,0),0)&gt;0,1,0)</f>
        <v>0</v>
      </c>
      <c r="K43" s="127">
        <f ca="1">IF(IFERROR(MATCH(_xlfn.CONCAT($B43,",",K$4),'SpcFunc and VentSpcFunc combos'!$Q$8:$Q$335,0),0)&gt;0,1,0)</f>
        <v>0</v>
      </c>
      <c r="L43" s="127">
        <f ca="1">IF(IFERROR(MATCH(_xlfn.CONCAT($B43,",",L$4),'SpcFunc and VentSpcFunc combos'!$Q$8:$Q$335,0),0)&gt;0,1,0)</f>
        <v>0</v>
      </c>
      <c r="M43" s="127">
        <f ca="1">IF(IFERROR(MATCH(_xlfn.CONCAT($B43,",",M$4),'SpcFunc and VentSpcFunc combos'!$Q$8:$Q$335,0),0)&gt;0,1,0)</f>
        <v>0</v>
      </c>
      <c r="N43" s="127">
        <f ca="1">IF(IFERROR(MATCH(_xlfn.CONCAT($B43,",",N$4),'SpcFunc and VentSpcFunc combos'!$Q$8:$Q$335,0),0)&gt;0,1,0)</f>
        <v>0</v>
      </c>
      <c r="O43" s="127">
        <f ca="1">IF(IFERROR(MATCH(_xlfn.CONCAT($B43,",",O$4),'SpcFunc and VentSpcFunc combos'!$Q$8:$Q$335,0),0)&gt;0,1,0)</f>
        <v>0</v>
      </c>
      <c r="P43" s="127">
        <f ca="1">IF(IFERROR(MATCH(_xlfn.CONCAT($B43,",",P$4),'SpcFunc and VentSpcFunc combos'!$Q$8:$Q$335,0),0)&gt;0,1,0)</f>
        <v>0</v>
      </c>
      <c r="Q43" s="127">
        <f ca="1">IF(IFERROR(MATCH(_xlfn.CONCAT($B43,",",Q$4),'SpcFunc and VentSpcFunc combos'!$Q$8:$Q$335,0),0)&gt;0,1,0)</f>
        <v>0</v>
      </c>
      <c r="R43" s="127">
        <f ca="1">IF(IFERROR(MATCH(_xlfn.CONCAT($B43,",",R$4),'SpcFunc and VentSpcFunc combos'!$Q$8:$Q$335,0),0)&gt;0,1,0)</f>
        <v>0</v>
      </c>
      <c r="S43" s="127">
        <f ca="1">IF(IFERROR(MATCH(_xlfn.CONCAT($B43,",",S$4),'SpcFunc and VentSpcFunc combos'!$Q$8:$Q$335,0),0)&gt;0,1,0)</f>
        <v>0</v>
      </c>
      <c r="T43" s="127">
        <f ca="1">IF(IFERROR(MATCH(_xlfn.CONCAT($B43,",",T$4),'SpcFunc and VentSpcFunc combos'!$Q$8:$Q$335,0),0)&gt;0,1,0)</f>
        <v>0</v>
      </c>
      <c r="U43" s="127">
        <f ca="1">IF(IFERROR(MATCH(_xlfn.CONCAT($B43,",",U$4),'SpcFunc and VentSpcFunc combos'!$Q$8:$Q$335,0),0)&gt;0,1,0)</f>
        <v>0</v>
      </c>
      <c r="V43" s="127">
        <f ca="1">IF(IFERROR(MATCH(_xlfn.CONCAT($B43,",",V$4),'SpcFunc and VentSpcFunc combos'!$Q$8:$Q$335,0),0)&gt;0,1,0)</f>
        <v>0</v>
      </c>
      <c r="W43" s="127">
        <f ca="1">IF(IFERROR(MATCH(_xlfn.CONCAT($B43,",",W$4),'SpcFunc and VentSpcFunc combos'!$Q$8:$Q$335,0),0)&gt;0,1,0)</f>
        <v>0</v>
      </c>
      <c r="X43" s="127">
        <f ca="1">IF(IFERROR(MATCH(_xlfn.CONCAT($B43,",",X$4),'SpcFunc and VentSpcFunc combos'!$Q$8:$Q$335,0),0)&gt;0,1,0)</f>
        <v>0</v>
      </c>
      <c r="Y43" s="127">
        <f ca="1">IF(IFERROR(MATCH(_xlfn.CONCAT($B43,",",Y$4),'SpcFunc and VentSpcFunc combos'!$Q$8:$Q$335,0),0)&gt;0,1,0)</f>
        <v>0</v>
      </c>
      <c r="Z43" s="127">
        <f ca="1">IF(IFERROR(MATCH(_xlfn.CONCAT($B43,",",Z$4),'SpcFunc and VentSpcFunc combos'!$Q$8:$Q$335,0),0)&gt;0,1,0)</f>
        <v>0</v>
      </c>
      <c r="AA43" s="127">
        <f ca="1">IF(IFERROR(MATCH(_xlfn.CONCAT($B43,",",AA$4),'SpcFunc and VentSpcFunc combos'!$Q$8:$Q$335,0),0)&gt;0,1,0)</f>
        <v>0</v>
      </c>
      <c r="AB43" s="127">
        <f ca="1">IF(IFERROR(MATCH(_xlfn.CONCAT($B43,",",AB$4),'SpcFunc and VentSpcFunc combos'!$Q$8:$Q$335,0),0)&gt;0,1,0)</f>
        <v>0</v>
      </c>
      <c r="AC43" s="127">
        <f ca="1">IF(IFERROR(MATCH(_xlfn.CONCAT($B43,",",AC$4),'SpcFunc and VentSpcFunc combos'!$Q$8:$Q$335,0),0)&gt;0,1,0)</f>
        <v>0</v>
      </c>
      <c r="AD43" s="127">
        <f ca="1">IF(IFERROR(MATCH(_xlfn.CONCAT($B43,",",AD$4),'SpcFunc and VentSpcFunc combos'!$Q$8:$Q$335,0),0)&gt;0,1,0)</f>
        <v>0</v>
      </c>
      <c r="AE43" s="127">
        <f ca="1">IF(IFERROR(MATCH(_xlfn.CONCAT($B43,",",AE$4),'SpcFunc and VentSpcFunc combos'!$Q$8:$Q$335,0),0)&gt;0,1,0)</f>
        <v>0</v>
      </c>
      <c r="AF43" s="127">
        <f ca="1">IF(IFERROR(MATCH(_xlfn.CONCAT($B43,",",AF$4),'SpcFunc and VentSpcFunc combos'!$Q$8:$Q$335,0),0)&gt;0,1,0)</f>
        <v>0</v>
      </c>
      <c r="AG43" s="127">
        <f ca="1">IF(IFERROR(MATCH(_xlfn.CONCAT($B43,",",AG$4),'SpcFunc and VentSpcFunc combos'!$Q$8:$Q$335,0),0)&gt;0,1,0)</f>
        <v>0</v>
      </c>
      <c r="AH43" s="127">
        <f ca="1">IF(IFERROR(MATCH(_xlfn.CONCAT($B43,",",AH$4),'SpcFunc and VentSpcFunc combos'!$Q$8:$Q$335,0),0)&gt;0,1,0)</f>
        <v>0</v>
      </c>
      <c r="AI43" s="127">
        <f ca="1">IF(IFERROR(MATCH(_xlfn.CONCAT($B43,",",AI$4),'SpcFunc and VentSpcFunc combos'!$Q$8:$Q$335,0),0)&gt;0,1,0)</f>
        <v>0</v>
      </c>
      <c r="AJ43" s="127">
        <f ca="1">IF(IFERROR(MATCH(_xlfn.CONCAT($B43,",",AJ$4),'SpcFunc and VentSpcFunc combos'!$Q$8:$Q$335,0),0)&gt;0,1,0)</f>
        <v>0</v>
      </c>
      <c r="AK43" s="127">
        <f ca="1">IF(IFERROR(MATCH(_xlfn.CONCAT($B43,",",AK$4),'SpcFunc and VentSpcFunc combos'!$Q$8:$Q$335,0),0)&gt;0,1,0)</f>
        <v>0</v>
      </c>
      <c r="AL43" s="127">
        <f ca="1">IF(IFERROR(MATCH(_xlfn.CONCAT($B43,",",AL$4),'SpcFunc and VentSpcFunc combos'!$Q$8:$Q$335,0),0)&gt;0,1,0)</f>
        <v>0</v>
      </c>
      <c r="AM43" s="127">
        <f ca="1">IF(IFERROR(MATCH(_xlfn.CONCAT($B43,",",AM$4),'SpcFunc and VentSpcFunc combos'!$Q$8:$Q$335,0),0)&gt;0,1,0)</f>
        <v>0</v>
      </c>
      <c r="AN43" s="127">
        <f ca="1">IF(IFERROR(MATCH(_xlfn.CONCAT($B43,",",AN$4),'SpcFunc and VentSpcFunc combos'!$Q$8:$Q$335,0),0)&gt;0,1,0)</f>
        <v>0</v>
      </c>
      <c r="AO43" s="127">
        <f ca="1">IF(IFERROR(MATCH(_xlfn.CONCAT($B43,",",AO$4),'SpcFunc and VentSpcFunc combos'!$Q$8:$Q$335,0),0)&gt;0,1,0)</f>
        <v>0</v>
      </c>
      <c r="AP43" s="127">
        <f ca="1">IF(IFERROR(MATCH(_xlfn.CONCAT($B43,",",AP$4),'SpcFunc and VentSpcFunc combos'!$Q$8:$Q$335,0),0)&gt;0,1,0)</f>
        <v>0</v>
      </c>
      <c r="AQ43" s="127">
        <f ca="1">IF(IFERROR(MATCH(_xlfn.CONCAT($B43,",",AQ$4),'SpcFunc and VentSpcFunc combos'!$Q$8:$Q$335,0),0)&gt;0,1,0)</f>
        <v>0</v>
      </c>
      <c r="AR43" s="127">
        <f ca="1">IF(IFERROR(MATCH(_xlfn.CONCAT($B43,",",AR$4),'SpcFunc and VentSpcFunc combos'!$Q$8:$Q$335,0),0)&gt;0,1,0)</f>
        <v>0</v>
      </c>
      <c r="AS43" s="127">
        <f ca="1">IF(IFERROR(MATCH(_xlfn.CONCAT($B43,",",AS$4),'SpcFunc and VentSpcFunc combos'!$Q$8:$Q$335,0),0)&gt;0,1,0)</f>
        <v>0</v>
      </c>
      <c r="AT43" s="127">
        <f ca="1">IF(IFERROR(MATCH(_xlfn.CONCAT($B43,",",AT$4),'SpcFunc and VentSpcFunc combos'!$Q$8:$Q$335,0),0)&gt;0,1,0)</f>
        <v>0</v>
      </c>
      <c r="AU43" s="127">
        <f ca="1">IF(IFERROR(MATCH(_xlfn.CONCAT($B43,",",AU$4),'SpcFunc and VentSpcFunc combos'!$Q$8:$Q$335,0),0)&gt;0,1,0)</f>
        <v>0</v>
      </c>
      <c r="AV43" s="127">
        <f ca="1">IF(IFERROR(MATCH(_xlfn.CONCAT($B43,",",AV$4),'SpcFunc and VentSpcFunc combos'!$Q$8:$Q$335,0),0)&gt;0,1,0)</f>
        <v>0</v>
      </c>
      <c r="AW43" s="127">
        <f ca="1">IF(IFERROR(MATCH(_xlfn.CONCAT($B43,",",AW$4),'SpcFunc and VentSpcFunc combos'!$Q$8:$Q$335,0),0)&gt;0,1,0)</f>
        <v>0</v>
      </c>
      <c r="AX43" s="127">
        <f ca="1">IF(IFERROR(MATCH(_xlfn.CONCAT($B43,",",AX$4),'SpcFunc and VentSpcFunc combos'!$Q$8:$Q$335,0),0)&gt;0,1,0)</f>
        <v>0</v>
      </c>
      <c r="AY43" s="127">
        <f ca="1">IF(IFERROR(MATCH(_xlfn.CONCAT($B43,",",AY$4),'SpcFunc and VentSpcFunc combos'!$Q$8:$Q$335,0),0)&gt;0,1,0)</f>
        <v>0</v>
      </c>
      <c r="AZ43" s="127">
        <f ca="1">IF(IFERROR(MATCH(_xlfn.CONCAT($B43,",",AZ$4),'SpcFunc and VentSpcFunc combos'!$Q$8:$Q$335,0),0)&gt;0,1,0)</f>
        <v>0</v>
      </c>
      <c r="BA43" s="127">
        <f ca="1">IF(IFERROR(MATCH(_xlfn.CONCAT($B43,",",BA$4),'SpcFunc and VentSpcFunc combos'!$Q$8:$Q$335,0),0)&gt;0,1,0)</f>
        <v>0</v>
      </c>
      <c r="BB43" s="127">
        <f ca="1">IF(IFERROR(MATCH(_xlfn.CONCAT($B43,",",BB$4),'SpcFunc and VentSpcFunc combos'!$Q$8:$Q$335,0),0)&gt;0,1,0)</f>
        <v>0</v>
      </c>
      <c r="BC43" s="127">
        <f ca="1">IF(IFERROR(MATCH(_xlfn.CONCAT($B43,",",BC$4),'SpcFunc and VentSpcFunc combos'!$Q$8:$Q$335,0),0)&gt;0,1,0)</f>
        <v>0</v>
      </c>
      <c r="BD43" s="127">
        <f ca="1">IF(IFERROR(MATCH(_xlfn.CONCAT($B43,",",BD$4),'SpcFunc and VentSpcFunc combos'!$Q$8:$Q$335,0),0)&gt;0,1,0)</f>
        <v>0</v>
      </c>
      <c r="BE43" s="127">
        <f ca="1">IF(IFERROR(MATCH(_xlfn.CONCAT($B43,",",BE$4),'SpcFunc and VentSpcFunc combos'!$Q$8:$Q$335,0),0)&gt;0,1,0)</f>
        <v>0</v>
      </c>
      <c r="BF43" s="127">
        <f ca="1">IF(IFERROR(MATCH(_xlfn.CONCAT($B43,",",BF$4),'SpcFunc and VentSpcFunc combos'!$Q$8:$Q$335,0),0)&gt;0,1,0)</f>
        <v>0</v>
      </c>
      <c r="BG43" s="127">
        <f ca="1">IF(IFERROR(MATCH(_xlfn.CONCAT($B43,",",BG$4),'SpcFunc and VentSpcFunc combos'!$Q$8:$Q$335,0),0)&gt;0,1,0)</f>
        <v>0</v>
      </c>
      <c r="BH43" s="127">
        <f ca="1">IF(IFERROR(MATCH(_xlfn.CONCAT($B43,",",BH$4),'SpcFunc and VentSpcFunc combos'!$Q$8:$Q$335,0),0)&gt;0,1,0)</f>
        <v>0</v>
      </c>
      <c r="BI43" s="127">
        <f ca="1">IF(IFERROR(MATCH(_xlfn.CONCAT($B43,",",BI$4),'SpcFunc and VentSpcFunc combos'!$Q$8:$Q$335,0),0)&gt;0,1,0)</f>
        <v>0</v>
      </c>
      <c r="BJ43" s="127">
        <f ca="1">IF(IFERROR(MATCH(_xlfn.CONCAT($B43,",",BJ$4),'SpcFunc and VentSpcFunc combos'!$Q$8:$Q$335,0),0)&gt;0,1,0)</f>
        <v>0</v>
      </c>
      <c r="BK43" s="127">
        <f ca="1">IF(IFERROR(MATCH(_xlfn.CONCAT($B43,",",BK$4),'SpcFunc and VentSpcFunc combos'!$Q$8:$Q$335,0),0)&gt;0,1,0)</f>
        <v>0</v>
      </c>
      <c r="BL43" s="127">
        <f ca="1">IF(IFERROR(MATCH(_xlfn.CONCAT($B43,",",BL$4),'SpcFunc and VentSpcFunc combos'!$Q$8:$Q$335,0),0)&gt;0,1,0)</f>
        <v>0</v>
      </c>
      <c r="BM43" s="127">
        <f ca="1">IF(IFERROR(MATCH(_xlfn.CONCAT($B43,",",BM$4),'SpcFunc and VentSpcFunc combos'!$Q$8:$Q$335,0),0)&gt;0,1,0)</f>
        <v>0</v>
      </c>
      <c r="BN43" s="127">
        <f ca="1">IF(IFERROR(MATCH(_xlfn.CONCAT($B43,",",BN$4),'SpcFunc and VentSpcFunc combos'!$Q$8:$Q$335,0),0)&gt;0,1,0)</f>
        <v>0</v>
      </c>
      <c r="BO43" s="127">
        <f ca="1">IF(IFERROR(MATCH(_xlfn.CONCAT($B43,",",BO$4),'SpcFunc and VentSpcFunc combos'!$Q$8:$Q$335,0),0)&gt;0,1,0)</f>
        <v>0</v>
      </c>
      <c r="BP43" s="127">
        <f ca="1">IF(IFERROR(MATCH(_xlfn.CONCAT($B43,",",BP$4),'SpcFunc and VentSpcFunc combos'!$Q$8:$Q$335,0),0)&gt;0,1,0)</f>
        <v>0</v>
      </c>
      <c r="BQ43" s="127">
        <f ca="1">IF(IFERROR(MATCH(_xlfn.CONCAT($B43,",",BQ$4),'SpcFunc and VentSpcFunc combos'!$Q$8:$Q$335,0),0)&gt;0,1,0)</f>
        <v>0</v>
      </c>
      <c r="BR43" s="127">
        <f ca="1">IF(IFERROR(MATCH(_xlfn.CONCAT($B43,",",BR$4),'SpcFunc and VentSpcFunc combos'!$Q$8:$Q$335,0),0)&gt;0,1,0)</f>
        <v>0</v>
      </c>
      <c r="BS43" s="127">
        <f ca="1">IF(IFERROR(MATCH(_xlfn.CONCAT($B43,",",BS$4),'SpcFunc and VentSpcFunc combos'!$Q$8:$Q$335,0),0)&gt;0,1,0)</f>
        <v>0</v>
      </c>
      <c r="BT43" s="127">
        <f ca="1">IF(IFERROR(MATCH(_xlfn.CONCAT($B43,",",BT$4),'SpcFunc and VentSpcFunc combos'!$Q$8:$Q$335,0),0)&gt;0,1,0)</f>
        <v>0</v>
      </c>
      <c r="BU43" s="127">
        <f ca="1">IF(IFERROR(MATCH(_xlfn.CONCAT($B43,",",BU$4),'SpcFunc and VentSpcFunc combos'!$Q$8:$Q$335,0),0)&gt;0,1,0)</f>
        <v>0</v>
      </c>
      <c r="BV43" s="127">
        <f ca="1">IF(IFERROR(MATCH(_xlfn.CONCAT($B43,",",BV$4),'SpcFunc and VentSpcFunc combos'!$Q$8:$Q$335,0),0)&gt;0,1,0)</f>
        <v>0</v>
      </c>
      <c r="BW43" s="127">
        <f ca="1">IF(IFERROR(MATCH(_xlfn.CONCAT($B43,",",BW$4),'SpcFunc and VentSpcFunc combos'!$Q$8:$Q$335,0),0)&gt;0,1,0)</f>
        <v>0</v>
      </c>
      <c r="BX43" s="127">
        <f ca="1">IF(IFERROR(MATCH(_xlfn.CONCAT($B43,",",BX$4),'SpcFunc and VentSpcFunc combos'!$Q$8:$Q$335,0),0)&gt;0,1,0)</f>
        <v>0</v>
      </c>
      <c r="BY43" s="127">
        <f ca="1">IF(IFERROR(MATCH(_xlfn.CONCAT($B43,",",BY$4),'SpcFunc and VentSpcFunc combos'!$Q$8:$Q$335,0),0)&gt;0,1,0)</f>
        <v>0</v>
      </c>
      <c r="BZ43" s="127">
        <f ca="1">IF(IFERROR(MATCH(_xlfn.CONCAT($B43,",",BZ$4),'SpcFunc and VentSpcFunc combos'!$Q$8:$Q$335,0),0)&gt;0,1,0)</f>
        <v>0</v>
      </c>
      <c r="CA43" s="127">
        <f ca="1">IF(IFERROR(MATCH(_xlfn.CONCAT($B43,",",CA$4),'SpcFunc and VentSpcFunc combos'!$Q$8:$Q$335,0),0)&gt;0,1,0)</f>
        <v>0</v>
      </c>
      <c r="CB43" s="127">
        <f ca="1">IF(IFERROR(MATCH(_xlfn.CONCAT($B43,",",CB$4),'SpcFunc and VentSpcFunc combos'!$Q$8:$Q$335,0),0)&gt;0,1,0)</f>
        <v>0</v>
      </c>
      <c r="CC43" s="127">
        <f ca="1">IF(IFERROR(MATCH(_xlfn.CONCAT($B43,",",CC$4),'SpcFunc and VentSpcFunc combos'!$Q$8:$Q$335,0),0)&gt;0,1,0)</f>
        <v>0</v>
      </c>
      <c r="CD43" s="127">
        <f ca="1">IF(IFERROR(MATCH(_xlfn.CONCAT($B43,",",CD$4),'SpcFunc and VentSpcFunc combos'!$Q$8:$Q$335,0),0)&gt;0,1,0)</f>
        <v>0</v>
      </c>
      <c r="CE43" s="127">
        <f ca="1">IF(IFERROR(MATCH(_xlfn.CONCAT($B43,",",CE$4),'SpcFunc and VentSpcFunc combos'!$Q$8:$Q$335,0),0)&gt;0,1,0)</f>
        <v>0</v>
      </c>
      <c r="CF43" s="127">
        <f ca="1">IF(IFERROR(MATCH(_xlfn.CONCAT($B43,",",CF$4),'SpcFunc and VentSpcFunc combos'!$Q$8:$Q$335,0),0)&gt;0,1,0)</f>
        <v>0</v>
      </c>
      <c r="CG43" s="127">
        <f ca="1">IF(IFERROR(MATCH(_xlfn.CONCAT($B43,",",CG$4),'SpcFunc and VentSpcFunc combos'!$Q$8:$Q$335,0),0)&gt;0,1,0)</f>
        <v>0</v>
      </c>
      <c r="CH43" s="127">
        <f ca="1">IF(IFERROR(MATCH(_xlfn.CONCAT($B43,",",CH$4),'SpcFunc and VentSpcFunc combos'!$Q$8:$Q$335,0),0)&gt;0,1,0)</f>
        <v>0</v>
      </c>
      <c r="CI43" s="127">
        <f ca="1">IF(IFERROR(MATCH(_xlfn.CONCAT($B43,",",CI$4),'SpcFunc and VentSpcFunc combos'!$Q$8:$Q$335,0),0)&gt;0,1,0)</f>
        <v>0</v>
      </c>
      <c r="CJ43" s="127">
        <f ca="1">IF(IFERROR(MATCH(_xlfn.CONCAT($B43,",",CJ$4),'SpcFunc and VentSpcFunc combos'!$Q$8:$Q$335,0),0)&gt;0,1,0)</f>
        <v>0</v>
      </c>
      <c r="CK43" s="127">
        <f ca="1">IF(IFERROR(MATCH(_xlfn.CONCAT($B43,",",CK$4),'SpcFunc and VentSpcFunc combos'!$Q$8:$Q$335,0),0)&gt;0,1,0)</f>
        <v>0</v>
      </c>
      <c r="CL43" s="127">
        <f ca="1">IF(IFERROR(MATCH(_xlfn.CONCAT($B43,",",CL$4),'SpcFunc and VentSpcFunc combos'!$Q$8:$Q$335,0),0)&gt;0,1,0)</f>
        <v>0</v>
      </c>
      <c r="CM43" s="127">
        <f ca="1">IF(IFERROR(MATCH(_xlfn.CONCAT($B43,",",CM$4),'SpcFunc and VentSpcFunc combos'!$Q$8:$Q$335,0),0)&gt;0,1,0)</f>
        <v>0</v>
      </c>
      <c r="CN43" s="127">
        <f ca="1">IF(IFERROR(MATCH(_xlfn.CONCAT($B43,",",CN$4),'SpcFunc and VentSpcFunc combos'!$Q$8:$Q$335,0),0)&gt;0,1,0)</f>
        <v>0</v>
      </c>
      <c r="CO43" s="127">
        <f ca="1">IF(IFERROR(MATCH(_xlfn.CONCAT($B43,",",CO$4),'SpcFunc and VentSpcFunc combos'!$Q$8:$Q$335,0),0)&gt;0,1,0)</f>
        <v>0</v>
      </c>
      <c r="CP43" s="127">
        <f ca="1">IF(IFERROR(MATCH(_xlfn.CONCAT($B43,",",CP$4),'SpcFunc and VentSpcFunc combos'!$Q$8:$Q$335,0),0)&gt;0,1,0)</f>
        <v>0</v>
      </c>
      <c r="CQ43" s="127">
        <f ca="1">IF(IFERROR(MATCH(_xlfn.CONCAT($B43,",",CQ$4),'SpcFunc and VentSpcFunc combos'!$Q$8:$Q$335,0),0)&gt;0,1,0)</f>
        <v>0</v>
      </c>
      <c r="CR43" s="127">
        <f ca="1">IF(IFERROR(MATCH(_xlfn.CONCAT($B43,",",CR$4),'SpcFunc and VentSpcFunc combos'!$Q$8:$Q$335,0),0)&gt;0,1,0)</f>
        <v>0</v>
      </c>
      <c r="CS43" s="127">
        <f ca="1">IF(IFERROR(MATCH(_xlfn.CONCAT($B43,",",CS$4),'SpcFunc and VentSpcFunc combos'!$Q$8:$Q$335,0),0)&gt;0,1,0)</f>
        <v>0</v>
      </c>
      <c r="CT43" s="127">
        <f ca="1">IF(IFERROR(MATCH(_xlfn.CONCAT($B43,",",CT$4),'SpcFunc and VentSpcFunc combos'!$Q$8:$Q$335,0),0)&gt;0,1,0)</f>
        <v>0</v>
      </c>
      <c r="CU43" s="106" t="s">
        <v>960</v>
      </c>
      <c r="CV43">
        <f t="shared" ca="1" si="5"/>
        <v>0</v>
      </c>
    </row>
    <row r="44" spans="2:100" x14ac:dyDescent="0.2">
      <c r="B44" t="str">
        <f>'For CSV - 2019 SpcFuncData'!B44</f>
        <v>Library (Stacks Area)</v>
      </c>
      <c r="C44" s="127">
        <f ca="1">IF(IFERROR(MATCH(_xlfn.CONCAT($B44,",",C$4),'SpcFunc and VentSpcFunc combos'!$Q$8:$Q$335,0),0)&gt;0,1,0)</f>
        <v>0</v>
      </c>
      <c r="D44" s="127">
        <f ca="1">IF(IFERROR(MATCH(_xlfn.CONCAT($B44,",",D$4),'SpcFunc and VentSpcFunc combos'!$Q$8:$Q$335,0),0)&gt;0,1,0)</f>
        <v>0</v>
      </c>
      <c r="E44" s="127">
        <f ca="1">IF(IFERROR(MATCH(_xlfn.CONCAT($B44,",",E$4),'SpcFunc and VentSpcFunc combos'!$Q$8:$Q$335,0),0)&gt;0,1,0)</f>
        <v>0</v>
      </c>
      <c r="F44" s="127">
        <f ca="1">IF(IFERROR(MATCH(_xlfn.CONCAT($B44,",",F$4),'SpcFunc and VentSpcFunc combos'!$Q$8:$Q$335,0),0)&gt;0,1,0)</f>
        <v>0</v>
      </c>
      <c r="G44" s="127">
        <f ca="1">IF(IFERROR(MATCH(_xlfn.CONCAT($B44,",",G$4),'SpcFunc and VentSpcFunc combos'!$Q$8:$Q$335,0),0)&gt;0,1,0)</f>
        <v>0</v>
      </c>
      <c r="H44" s="127">
        <f ca="1">IF(IFERROR(MATCH(_xlfn.CONCAT($B44,",",H$4),'SpcFunc and VentSpcFunc combos'!$Q$8:$Q$335,0),0)&gt;0,1,0)</f>
        <v>0</v>
      </c>
      <c r="I44" s="127">
        <f ca="1">IF(IFERROR(MATCH(_xlfn.CONCAT($B44,",",I$4),'SpcFunc and VentSpcFunc combos'!$Q$8:$Q$335,0),0)&gt;0,1,0)</f>
        <v>0</v>
      </c>
      <c r="J44" s="127">
        <f ca="1">IF(IFERROR(MATCH(_xlfn.CONCAT($B44,",",J$4),'SpcFunc and VentSpcFunc combos'!$Q$8:$Q$335,0),0)&gt;0,1,0)</f>
        <v>0</v>
      </c>
      <c r="K44" s="127">
        <f ca="1">IF(IFERROR(MATCH(_xlfn.CONCAT($B44,",",K$4),'SpcFunc and VentSpcFunc combos'!$Q$8:$Q$335,0),0)&gt;0,1,0)</f>
        <v>0</v>
      </c>
      <c r="L44" s="127">
        <f ca="1">IF(IFERROR(MATCH(_xlfn.CONCAT($B44,",",L$4),'SpcFunc and VentSpcFunc combos'!$Q$8:$Q$335,0),0)&gt;0,1,0)</f>
        <v>0</v>
      </c>
      <c r="M44" s="127">
        <f ca="1">IF(IFERROR(MATCH(_xlfn.CONCAT($B44,",",M$4),'SpcFunc and VentSpcFunc combos'!$Q$8:$Q$335,0),0)&gt;0,1,0)</f>
        <v>0</v>
      </c>
      <c r="N44" s="127">
        <f ca="1">IF(IFERROR(MATCH(_xlfn.CONCAT($B44,",",N$4),'SpcFunc and VentSpcFunc combos'!$Q$8:$Q$335,0),0)&gt;0,1,0)</f>
        <v>0</v>
      </c>
      <c r="O44" s="127">
        <f ca="1">IF(IFERROR(MATCH(_xlfn.CONCAT($B44,",",O$4),'SpcFunc and VentSpcFunc combos'!$Q$8:$Q$335,0),0)&gt;0,1,0)</f>
        <v>0</v>
      </c>
      <c r="P44" s="127">
        <f ca="1">IF(IFERROR(MATCH(_xlfn.CONCAT($B44,",",P$4),'SpcFunc and VentSpcFunc combos'!$Q$8:$Q$335,0),0)&gt;0,1,0)</f>
        <v>0</v>
      </c>
      <c r="Q44" s="127">
        <f ca="1">IF(IFERROR(MATCH(_xlfn.CONCAT($B44,",",Q$4),'SpcFunc and VentSpcFunc combos'!$Q$8:$Q$335,0),0)&gt;0,1,0)</f>
        <v>0</v>
      </c>
      <c r="R44" s="127">
        <f ca="1">IF(IFERROR(MATCH(_xlfn.CONCAT($B44,",",R$4),'SpcFunc and VentSpcFunc combos'!$Q$8:$Q$335,0),0)&gt;0,1,0)</f>
        <v>0</v>
      </c>
      <c r="S44" s="127">
        <f ca="1">IF(IFERROR(MATCH(_xlfn.CONCAT($B44,",",S$4),'SpcFunc and VentSpcFunc combos'!$Q$8:$Q$335,0),0)&gt;0,1,0)</f>
        <v>0</v>
      </c>
      <c r="T44" s="127">
        <f ca="1">IF(IFERROR(MATCH(_xlfn.CONCAT($B44,",",T$4),'SpcFunc and VentSpcFunc combos'!$Q$8:$Q$335,0),0)&gt;0,1,0)</f>
        <v>0</v>
      </c>
      <c r="U44" s="127">
        <f ca="1">IF(IFERROR(MATCH(_xlfn.CONCAT($B44,",",U$4),'SpcFunc and VentSpcFunc combos'!$Q$8:$Q$335,0),0)&gt;0,1,0)</f>
        <v>0</v>
      </c>
      <c r="V44" s="127">
        <f ca="1">IF(IFERROR(MATCH(_xlfn.CONCAT($B44,",",V$4),'SpcFunc and VentSpcFunc combos'!$Q$8:$Q$335,0),0)&gt;0,1,0)</f>
        <v>0</v>
      </c>
      <c r="W44" s="127">
        <f ca="1">IF(IFERROR(MATCH(_xlfn.CONCAT($B44,",",W$4),'SpcFunc and VentSpcFunc combos'!$Q$8:$Q$335,0),0)&gt;0,1,0)</f>
        <v>0</v>
      </c>
      <c r="X44" s="127">
        <f ca="1">IF(IFERROR(MATCH(_xlfn.CONCAT($B44,",",X$4),'SpcFunc and VentSpcFunc combos'!$Q$8:$Q$335,0),0)&gt;0,1,0)</f>
        <v>0</v>
      </c>
      <c r="Y44" s="127">
        <f ca="1">IF(IFERROR(MATCH(_xlfn.CONCAT($B44,",",Y$4),'SpcFunc and VentSpcFunc combos'!$Q$8:$Q$335,0),0)&gt;0,1,0)</f>
        <v>0</v>
      </c>
      <c r="Z44" s="127">
        <f ca="1">IF(IFERROR(MATCH(_xlfn.CONCAT($B44,",",Z$4),'SpcFunc and VentSpcFunc combos'!$Q$8:$Q$335,0),0)&gt;0,1,0)</f>
        <v>0</v>
      </c>
      <c r="AA44" s="127">
        <f ca="1">IF(IFERROR(MATCH(_xlfn.CONCAT($B44,",",AA$4),'SpcFunc and VentSpcFunc combos'!$Q$8:$Q$335,0),0)&gt;0,1,0)</f>
        <v>0</v>
      </c>
      <c r="AB44" s="127">
        <f ca="1">IF(IFERROR(MATCH(_xlfn.CONCAT($B44,",",AB$4),'SpcFunc and VentSpcFunc combos'!$Q$8:$Q$335,0),0)&gt;0,1,0)</f>
        <v>0</v>
      </c>
      <c r="AC44" s="127">
        <f ca="1">IF(IFERROR(MATCH(_xlfn.CONCAT($B44,",",AC$4),'SpcFunc and VentSpcFunc combos'!$Q$8:$Q$335,0),0)&gt;0,1,0)</f>
        <v>0</v>
      </c>
      <c r="AD44" s="127">
        <f ca="1">IF(IFERROR(MATCH(_xlfn.CONCAT($B44,",",AD$4),'SpcFunc and VentSpcFunc combos'!$Q$8:$Q$335,0),0)&gt;0,1,0)</f>
        <v>0</v>
      </c>
      <c r="AE44" s="127">
        <f ca="1">IF(IFERROR(MATCH(_xlfn.CONCAT($B44,",",AE$4),'SpcFunc and VentSpcFunc combos'!$Q$8:$Q$335,0),0)&gt;0,1,0)</f>
        <v>0</v>
      </c>
      <c r="AF44" s="127">
        <f ca="1">IF(IFERROR(MATCH(_xlfn.CONCAT($B44,",",AF$4),'SpcFunc and VentSpcFunc combos'!$Q$8:$Q$335,0),0)&gt;0,1,0)</f>
        <v>0</v>
      </c>
      <c r="AG44" s="127">
        <f ca="1">IF(IFERROR(MATCH(_xlfn.CONCAT($B44,",",AG$4),'SpcFunc and VentSpcFunc combos'!$Q$8:$Q$335,0),0)&gt;0,1,0)</f>
        <v>0</v>
      </c>
      <c r="AH44" s="127">
        <f ca="1">IF(IFERROR(MATCH(_xlfn.CONCAT($B44,",",AH$4),'SpcFunc and VentSpcFunc combos'!$Q$8:$Q$335,0),0)&gt;0,1,0)</f>
        <v>0</v>
      </c>
      <c r="AI44" s="127">
        <f ca="1">IF(IFERROR(MATCH(_xlfn.CONCAT($B44,",",AI$4),'SpcFunc and VentSpcFunc combos'!$Q$8:$Q$335,0),0)&gt;0,1,0)</f>
        <v>0</v>
      </c>
      <c r="AJ44" s="127">
        <f ca="1">IF(IFERROR(MATCH(_xlfn.CONCAT($B44,",",AJ$4),'SpcFunc and VentSpcFunc combos'!$Q$8:$Q$335,0),0)&gt;0,1,0)</f>
        <v>0</v>
      </c>
      <c r="AK44" s="127">
        <f ca="1">IF(IFERROR(MATCH(_xlfn.CONCAT($B44,",",AK$4),'SpcFunc and VentSpcFunc combos'!$Q$8:$Q$335,0),0)&gt;0,1,0)</f>
        <v>0</v>
      </c>
      <c r="AL44" s="127">
        <f ca="1">IF(IFERROR(MATCH(_xlfn.CONCAT($B44,",",AL$4),'SpcFunc and VentSpcFunc combos'!$Q$8:$Q$335,0),0)&gt;0,1,0)</f>
        <v>0</v>
      </c>
      <c r="AM44" s="127">
        <f ca="1">IF(IFERROR(MATCH(_xlfn.CONCAT($B44,",",AM$4),'SpcFunc and VentSpcFunc combos'!$Q$8:$Q$335,0),0)&gt;0,1,0)</f>
        <v>0</v>
      </c>
      <c r="AN44" s="127">
        <f ca="1">IF(IFERROR(MATCH(_xlfn.CONCAT($B44,",",AN$4),'SpcFunc and VentSpcFunc combos'!$Q$8:$Q$335,0),0)&gt;0,1,0)</f>
        <v>0</v>
      </c>
      <c r="AO44" s="127">
        <f ca="1">IF(IFERROR(MATCH(_xlfn.CONCAT($B44,",",AO$4),'SpcFunc and VentSpcFunc combos'!$Q$8:$Q$335,0),0)&gt;0,1,0)</f>
        <v>0</v>
      </c>
      <c r="AP44" s="127">
        <f ca="1">IF(IFERROR(MATCH(_xlfn.CONCAT($B44,",",AP$4),'SpcFunc and VentSpcFunc combos'!$Q$8:$Q$335,0),0)&gt;0,1,0)</f>
        <v>0</v>
      </c>
      <c r="AQ44" s="127">
        <f ca="1">IF(IFERROR(MATCH(_xlfn.CONCAT($B44,",",AQ$4),'SpcFunc and VentSpcFunc combos'!$Q$8:$Q$335,0),0)&gt;0,1,0)</f>
        <v>0</v>
      </c>
      <c r="AR44" s="127">
        <f ca="1">IF(IFERROR(MATCH(_xlfn.CONCAT($B44,",",AR$4),'SpcFunc and VentSpcFunc combos'!$Q$8:$Q$335,0),0)&gt;0,1,0)</f>
        <v>0</v>
      </c>
      <c r="AS44" s="127">
        <f ca="1">IF(IFERROR(MATCH(_xlfn.CONCAT($B44,",",AS$4),'SpcFunc and VentSpcFunc combos'!$Q$8:$Q$335,0),0)&gt;0,1,0)</f>
        <v>0</v>
      </c>
      <c r="AT44" s="127">
        <f ca="1">IF(IFERROR(MATCH(_xlfn.CONCAT($B44,",",AT$4),'SpcFunc and VentSpcFunc combos'!$Q$8:$Q$335,0),0)&gt;0,1,0)</f>
        <v>0</v>
      </c>
      <c r="AU44" s="127">
        <f ca="1">IF(IFERROR(MATCH(_xlfn.CONCAT($B44,",",AU$4),'SpcFunc and VentSpcFunc combos'!$Q$8:$Q$335,0),0)&gt;0,1,0)</f>
        <v>0</v>
      </c>
      <c r="AV44" s="127">
        <f ca="1">IF(IFERROR(MATCH(_xlfn.CONCAT($B44,",",AV$4),'SpcFunc and VentSpcFunc combos'!$Q$8:$Q$335,0),0)&gt;0,1,0)</f>
        <v>0</v>
      </c>
      <c r="AW44" s="127">
        <f ca="1">IF(IFERROR(MATCH(_xlfn.CONCAT($B44,",",AW$4),'SpcFunc and VentSpcFunc combos'!$Q$8:$Q$335,0),0)&gt;0,1,0)</f>
        <v>0</v>
      </c>
      <c r="AX44" s="127">
        <f ca="1">IF(IFERROR(MATCH(_xlfn.CONCAT($B44,",",AX$4),'SpcFunc and VentSpcFunc combos'!$Q$8:$Q$335,0),0)&gt;0,1,0)</f>
        <v>0</v>
      </c>
      <c r="AY44" s="127">
        <f ca="1">IF(IFERROR(MATCH(_xlfn.CONCAT($B44,",",AY$4),'SpcFunc and VentSpcFunc combos'!$Q$8:$Q$335,0),0)&gt;0,1,0)</f>
        <v>0</v>
      </c>
      <c r="AZ44" s="127">
        <f ca="1">IF(IFERROR(MATCH(_xlfn.CONCAT($B44,",",AZ$4),'SpcFunc and VentSpcFunc combos'!$Q$8:$Q$335,0),0)&gt;0,1,0)</f>
        <v>0</v>
      </c>
      <c r="BA44" s="127">
        <f ca="1">IF(IFERROR(MATCH(_xlfn.CONCAT($B44,",",BA$4),'SpcFunc and VentSpcFunc combos'!$Q$8:$Q$335,0),0)&gt;0,1,0)</f>
        <v>0</v>
      </c>
      <c r="BB44" s="127">
        <f ca="1">IF(IFERROR(MATCH(_xlfn.CONCAT($B44,",",BB$4),'SpcFunc and VentSpcFunc combos'!$Q$8:$Q$335,0),0)&gt;0,1,0)</f>
        <v>0</v>
      </c>
      <c r="BC44" s="127">
        <f ca="1">IF(IFERROR(MATCH(_xlfn.CONCAT($B44,",",BC$4),'SpcFunc and VentSpcFunc combos'!$Q$8:$Q$335,0),0)&gt;0,1,0)</f>
        <v>0</v>
      </c>
      <c r="BD44" s="127">
        <f ca="1">IF(IFERROR(MATCH(_xlfn.CONCAT($B44,",",BD$4),'SpcFunc and VentSpcFunc combos'!$Q$8:$Q$335,0),0)&gt;0,1,0)</f>
        <v>0</v>
      </c>
      <c r="BE44" s="127">
        <f ca="1">IF(IFERROR(MATCH(_xlfn.CONCAT($B44,",",BE$4),'SpcFunc and VentSpcFunc combos'!$Q$8:$Q$335,0),0)&gt;0,1,0)</f>
        <v>0</v>
      </c>
      <c r="BF44" s="127">
        <f ca="1">IF(IFERROR(MATCH(_xlfn.CONCAT($B44,",",BF$4),'SpcFunc and VentSpcFunc combos'!$Q$8:$Q$335,0),0)&gt;0,1,0)</f>
        <v>0</v>
      </c>
      <c r="BG44" s="127">
        <f ca="1">IF(IFERROR(MATCH(_xlfn.CONCAT($B44,",",BG$4),'SpcFunc and VentSpcFunc combos'!$Q$8:$Q$335,0),0)&gt;0,1,0)</f>
        <v>0</v>
      </c>
      <c r="BH44" s="127">
        <f ca="1">IF(IFERROR(MATCH(_xlfn.CONCAT($B44,",",BH$4),'SpcFunc and VentSpcFunc combos'!$Q$8:$Q$335,0),0)&gt;0,1,0)</f>
        <v>0</v>
      </c>
      <c r="BI44" s="127">
        <f ca="1">IF(IFERROR(MATCH(_xlfn.CONCAT($B44,",",BI$4),'SpcFunc and VentSpcFunc combos'!$Q$8:$Q$335,0),0)&gt;0,1,0)</f>
        <v>0</v>
      </c>
      <c r="BJ44" s="127">
        <f ca="1">IF(IFERROR(MATCH(_xlfn.CONCAT($B44,",",BJ$4),'SpcFunc and VentSpcFunc combos'!$Q$8:$Q$335,0),0)&gt;0,1,0)</f>
        <v>0</v>
      </c>
      <c r="BK44" s="127">
        <f ca="1">IF(IFERROR(MATCH(_xlfn.CONCAT($B44,",",BK$4),'SpcFunc and VentSpcFunc combos'!$Q$8:$Q$335,0),0)&gt;0,1,0)</f>
        <v>0</v>
      </c>
      <c r="BL44" s="127">
        <f ca="1">IF(IFERROR(MATCH(_xlfn.CONCAT($B44,",",BL$4),'SpcFunc and VentSpcFunc combos'!$Q$8:$Q$335,0),0)&gt;0,1,0)</f>
        <v>0</v>
      </c>
      <c r="BM44" s="127">
        <f ca="1">IF(IFERROR(MATCH(_xlfn.CONCAT($B44,",",BM$4),'SpcFunc and VentSpcFunc combos'!$Q$8:$Q$335,0),0)&gt;0,1,0)</f>
        <v>0</v>
      </c>
      <c r="BN44" s="127">
        <f ca="1">IF(IFERROR(MATCH(_xlfn.CONCAT($B44,",",BN$4),'SpcFunc and VentSpcFunc combos'!$Q$8:$Q$335,0),0)&gt;0,1,0)</f>
        <v>0</v>
      </c>
      <c r="BO44" s="127">
        <f ca="1">IF(IFERROR(MATCH(_xlfn.CONCAT($B44,",",BO$4),'SpcFunc and VentSpcFunc combos'!$Q$8:$Q$335,0),0)&gt;0,1,0)</f>
        <v>0</v>
      </c>
      <c r="BP44" s="127">
        <f ca="1">IF(IFERROR(MATCH(_xlfn.CONCAT($B44,",",BP$4),'SpcFunc and VentSpcFunc combos'!$Q$8:$Q$335,0),0)&gt;0,1,0)</f>
        <v>0</v>
      </c>
      <c r="BQ44" s="127">
        <f ca="1">IF(IFERROR(MATCH(_xlfn.CONCAT($B44,",",BQ$4),'SpcFunc and VentSpcFunc combos'!$Q$8:$Q$335,0),0)&gt;0,1,0)</f>
        <v>0</v>
      </c>
      <c r="BR44" s="127">
        <f ca="1">IF(IFERROR(MATCH(_xlfn.CONCAT($B44,",",BR$4),'SpcFunc and VentSpcFunc combos'!$Q$8:$Q$335,0),0)&gt;0,1,0)</f>
        <v>0</v>
      </c>
      <c r="BS44" s="127">
        <f ca="1">IF(IFERROR(MATCH(_xlfn.CONCAT($B44,",",BS$4),'SpcFunc and VentSpcFunc combos'!$Q$8:$Q$335,0),0)&gt;0,1,0)</f>
        <v>0</v>
      </c>
      <c r="BT44" s="127">
        <f ca="1">IF(IFERROR(MATCH(_xlfn.CONCAT($B44,",",BT$4),'SpcFunc and VentSpcFunc combos'!$Q$8:$Q$335,0),0)&gt;0,1,0)</f>
        <v>0</v>
      </c>
      <c r="BU44" s="127">
        <f ca="1">IF(IFERROR(MATCH(_xlfn.CONCAT($B44,",",BU$4),'SpcFunc and VentSpcFunc combos'!$Q$8:$Q$335,0),0)&gt;0,1,0)</f>
        <v>0</v>
      </c>
      <c r="BV44" s="127">
        <f ca="1">IF(IFERROR(MATCH(_xlfn.CONCAT($B44,",",BV$4),'SpcFunc and VentSpcFunc combos'!$Q$8:$Q$335,0),0)&gt;0,1,0)</f>
        <v>0</v>
      </c>
      <c r="BW44" s="127">
        <f ca="1">IF(IFERROR(MATCH(_xlfn.CONCAT($B44,",",BW$4),'SpcFunc and VentSpcFunc combos'!$Q$8:$Q$335,0),0)&gt;0,1,0)</f>
        <v>0</v>
      </c>
      <c r="BX44" s="127">
        <f ca="1">IF(IFERROR(MATCH(_xlfn.CONCAT($B44,",",BX$4),'SpcFunc and VentSpcFunc combos'!$Q$8:$Q$335,0),0)&gt;0,1,0)</f>
        <v>0</v>
      </c>
      <c r="BY44" s="127">
        <f ca="1">IF(IFERROR(MATCH(_xlfn.CONCAT($B44,",",BY$4),'SpcFunc and VentSpcFunc combos'!$Q$8:$Q$335,0),0)&gt;0,1,0)</f>
        <v>0</v>
      </c>
      <c r="BZ44" s="127">
        <f ca="1">IF(IFERROR(MATCH(_xlfn.CONCAT($B44,",",BZ$4),'SpcFunc and VentSpcFunc combos'!$Q$8:$Q$335,0),0)&gt;0,1,0)</f>
        <v>0</v>
      </c>
      <c r="CA44" s="127">
        <f ca="1">IF(IFERROR(MATCH(_xlfn.CONCAT($B44,",",CA$4),'SpcFunc and VentSpcFunc combos'!$Q$8:$Q$335,0),0)&gt;0,1,0)</f>
        <v>0</v>
      </c>
      <c r="CB44" s="127">
        <f ca="1">IF(IFERROR(MATCH(_xlfn.CONCAT($B44,",",CB$4),'SpcFunc and VentSpcFunc combos'!$Q$8:$Q$335,0),0)&gt;0,1,0)</f>
        <v>0</v>
      </c>
      <c r="CC44" s="127">
        <f ca="1">IF(IFERROR(MATCH(_xlfn.CONCAT($B44,",",CC$4),'SpcFunc and VentSpcFunc combos'!$Q$8:$Q$335,0),0)&gt;0,1,0)</f>
        <v>0</v>
      </c>
      <c r="CD44" s="127">
        <f ca="1">IF(IFERROR(MATCH(_xlfn.CONCAT($B44,",",CD$4),'SpcFunc and VentSpcFunc combos'!$Q$8:$Q$335,0),0)&gt;0,1,0)</f>
        <v>0</v>
      </c>
      <c r="CE44" s="127">
        <f ca="1">IF(IFERROR(MATCH(_xlfn.CONCAT($B44,",",CE$4),'SpcFunc and VentSpcFunc combos'!$Q$8:$Q$335,0),0)&gt;0,1,0)</f>
        <v>0</v>
      </c>
      <c r="CF44" s="127">
        <f ca="1">IF(IFERROR(MATCH(_xlfn.CONCAT($B44,",",CF$4),'SpcFunc and VentSpcFunc combos'!$Q$8:$Q$335,0),0)&gt;0,1,0)</f>
        <v>0</v>
      </c>
      <c r="CG44" s="127">
        <f ca="1">IF(IFERROR(MATCH(_xlfn.CONCAT($B44,",",CG$4),'SpcFunc and VentSpcFunc combos'!$Q$8:$Q$335,0),0)&gt;0,1,0)</f>
        <v>0</v>
      </c>
      <c r="CH44" s="127">
        <f ca="1">IF(IFERROR(MATCH(_xlfn.CONCAT($B44,",",CH$4),'SpcFunc and VentSpcFunc combos'!$Q$8:$Q$335,0),0)&gt;0,1,0)</f>
        <v>0</v>
      </c>
      <c r="CI44" s="127">
        <f ca="1">IF(IFERROR(MATCH(_xlfn.CONCAT($B44,",",CI$4),'SpcFunc and VentSpcFunc combos'!$Q$8:$Q$335,0),0)&gt;0,1,0)</f>
        <v>0</v>
      </c>
      <c r="CJ44" s="127">
        <f ca="1">IF(IFERROR(MATCH(_xlfn.CONCAT($B44,",",CJ$4),'SpcFunc and VentSpcFunc combos'!$Q$8:$Q$335,0),0)&gt;0,1,0)</f>
        <v>0</v>
      </c>
      <c r="CK44" s="127">
        <f ca="1">IF(IFERROR(MATCH(_xlfn.CONCAT($B44,",",CK$4),'SpcFunc and VentSpcFunc combos'!$Q$8:$Q$335,0),0)&gt;0,1,0)</f>
        <v>0</v>
      </c>
      <c r="CL44" s="127">
        <f ca="1">IF(IFERROR(MATCH(_xlfn.CONCAT($B44,",",CL$4),'SpcFunc and VentSpcFunc combos'!$Q$8:$Q$335,0),0)&gt;0,1,0)</f>
        <v>0</v>
      </c>
      <c r="CM44" s="127">
        <f ca="1">IF(IFERROR(MATCH(_xlfn.CONCAT($B44,",",CM$4),'SpcFunc and VentSpcFunc combos'!$Q$8:$Q$335,0),0)&gt;0,1,0)</f>
        <v>0</v>
      </c>
      <c r="CN44" s="127">
        <f ca="1">IF(IFERROR(MATCH(_xlfn.CONCAT($B44,",",CN$4),'SpcFunc and VentSpcFunc combos'!$Q$8:$Q$335,0),0)&gt;0,1,0)</f>
        <v>0</v>
      </c>
      <c r="CO44" s="127">
        <f ca="1">IF(IFERROR(MATCH(_xlfn.CONCAT($B44,",",CO$4),'SpcFunc and VentSpcFunc combos'!$Q$8:$Q$335,0),0)&gt;0,1,0)</f>
        <v>0</v>
      </c>
      <c r="CP44" s="127">
        <f ca="1">IF(IFERROR(MATCH(_xlfn.CONCAT($B44,",",CP$4),'SpcFunc and VentSpcFunc combos'!$Q$8:$Q$335,0),0)&gt;0,1,0)</f>
        <v>0</v>
      </c>
      <c r="CQ44" s="127">
        <f ca="1">IF(IFERROR(MATCH(_xlfn.CONCAT($B44,",",CQ$4),'SpcFunc and VentSpcFunc combos'!$Q$8:$Q$335,0),0)&gt;0,1,0)</f>
        <v>0</v>
      </c>
      <c r="CR44" s="127">
        <f ca="1">IF(IFERROR(MATCH(_xlfn.CONCAT($B44,",",CR$4),'SpcFunc and VentSpcFunc combos'!$Q$8:$Q$335,0),0)&gt;0,1,0)</f>
        <v>0</v>
      </c>
      <c r="CS44" s="127">
        <f ca="1">IF(IFERROR(MATCH(_xlfn.CONCAT($B44,",",CS$4),'SpcFunc and VentSpcFunc combos'!$Q$8:$Q$335,0),0)&gt;0,1,0)</f>
        <v>0</v>
      </c>
      <c r="CT44" s="127">
        <f ca="1">IF(IFERROR(MATCH(_xlfn.CONCAT($B44,",",CT$4),'SpcFunc and VentSpcFunc combos'!$Q$8:$Q$335,0),0)&gt;0,1,0)</f>
        <v>0</v>
      </c>
      <c r="CU44" s="106" t="s">
        <v>960</v>
      </c>
      <c r="CV44">
        <f t="shared" ca="1" si="5"/>
        <v>0</v>
      </c>
    </row>
    <row r="45" spans="2:100" x14ac:dyDescent="0.2">
      <c r="B45" t="str">
        <f>'For CSV - 2019 SpcFuncData'!B45</f>
        <v>Locker Room</v>
      </c>
      <c r="C45" s="127">
        <f ca="1">IF(IFERROR(MATCH(_xlfn.CONCAT($B45,",",C$4),'SpcFunc and VentSpcFunc combos'!$Q$8:$Q$335,0),0)&gt;0,1,0)</f>
        <v>0</v>
      </c>
      <c r="D45" s="127">
        <f ca="1">IF(IFERROR(MATCH(_xlfn.CONCAT($B45,",",D$4),'SpcFunc and VentSpcFunc combos'!$Q$8:$Q$335,0),0)&gt;0,1,0)</f>
        <v>0</v>
      </c>
      <c r="E45" s="127">
        <f ca="1">IF(IFERROR(MATCH(_xlfn.CONCAT($B45,",",E$4),'SpcFunc and VentSpcFunc combos'!$Q$8:$Q$335,0),0)&gt;0,1,0)</f>
        <v>0</v>
      </c>
      <c r="F45" s="127">
        <f ca="1">IF(IFERROR(MATCH(_xlfn.CONCAT($B45,",",F$4),'SpcFunc and VentSpcFunc combos'!$Q$8:$Q$335,0),0)&gt;0,1,0)</f>
        <v>0</v>
      </c>
      <c r="G45" s="127">
        <f ca="1">IF(IFERROR(MATCH(_xlfn.CONCAT($B45,",",G$4),'SpcFunc and VentSpcFunc combos'!$Q$8:$Q$335,0),0)&gt;0,1,0)</f>
        <v>0</v>
      </c>
      <c r="H45" s="127">
        <f ca="1">IF(IFERROR(MATCH(_xlfn.CONCAT($B45,",",H$4),'SpcFunc and VentSpcFunc combos'!$Q$8:$Q$335,0),0)&gt;0,1,0)</f>
        <v>0</v>
      </c>
      <c r="I45" s="127">
        <f ca="1">IF(IFERROR(MATCH(_xlfn.CONCAT($B45,",",I$4),'SpcFunc and VentSpcFunc combos'!$Q$8:$Q$335,0),0)&gt;0,1,0)</f>
        <v>0</v>
      </c>
      <c r="J45" s="127">
        <f ca="1">IF(IFERROR(MATCH(_xlfn.CONCAT($B45,",",J$4),'SpcFunc and VentSpcFunc combos'!$Q$8:$Q$335,0),0)&gt;0,1,0)</f>
        <v>0</v>
      </c>
      <c r="K45" s="127">
        <f ca="1">IF(IFERROR(MATCH(_xlfn.CONCAT($B45,",",K$4),'SpcFunc and VentSpcFunc combos'!$Q$8:$Q$335,0),0)&gt;0,1,0)</f>
        <v>0</v>
      </c>
      <c r="L45" s="127">
        <f ca="1">IF(IFERROR(MATCH(_xlfn.CONCAT($B45,",",L$4),'SpcFunc and VentSpcFunc combos'!$Q$8:$Q$335,0),0)&gt;0,1,0)</f>
        <v>0</v>
      </c>
      <c r="M45" s="127">
        <f ca="1">IF(IFERROR(MATCH(_xlfn.CONCAT($B45,",",M$4),'SpcFunc and VentSpcFunc combos'!$Q$8:$Q$335,0),0)&gt;0,1,0)</f>
        <v>0</v>
      </c>
      <c r="N45" s="127">
        <f ca="1">IF(IFERROR(MATCH(_xlfn.CONCAT($B45,",",N$4),'SpcFunc and VentSpcFunc combos'!$Q$8:$Q$335,0),0)&gt;0,1,0)</f>
        <v>0</v>
      </c>
      <c r="O45" s="127">
        <f ca="1">IF(IFERROR(MATCH(_xlfn.CONCAT($B45,",",O$4),'SpcFunc and VentSpcFunc combos'!$Q$8:$Q$335,0),0)&gt;0,1,0)</f>
        <v>0</v>
      </c>
      <c r="P45" s="127">
        <f ca="1">IF(IFERROR(MATCH(_xlfn.CONCAT($B45,",",P$4),'SpcFunc and VentSpcFunc combos'!$Q$8:$Q$335,0),0)&gt;0,1,0)</f>
        <v>0</v>
      </c>
      <c r="Q45" s="127">
        <f ca="1">IF(IFERROR(MATCH(_xlfn.CONCAT($B45,",",Q$4),'SpcFunc and VentSpcFunc combos'!$Q$8:$Q$335,0),0)&gt;0,1,0)</f>
        <v>0</v>
      </c>
      <c r="R45" s="127">
        <f ca="1">IF(IFERROR(MATCH(_xlfn.CONCAT($B45,",",R$4),'SpcFunc and VentSpcFunc combos'!$Q$8:$Q$335,0),0)&gt;0,1,0)</f>
        <v>0</v>
      </c>
      <c r="S45" s="127">
        <f ca="1">IF(IFERROR(MATCH(_xlfn.CONCAT($B45,",",S$4),'SpcFunc and VentSpcFunc combos'!$Q$8:$Q$335,0),0)&gt;0,1,0)</f>
        <v>0</v>
      </c>
      <c r="T45" s="127">
        <f ca="1">IF(IFERROR(MATCH(_xlfn.CONCAT($B45,",",T$4),'SpcFunc and VentSpcFunc combos'!$Q$8:$Q$335,0),0)&gt;0,1,0)</f>
        <v>0</v>
      </c>
      <c r="U45" s="127">
        <f ca="1">IF(IFERROR(MATCH(_xlfn.CONCAT($B45,",",U$4),'SpcFunc and VentSpcFunc combos'!$Q$8:$Q$335,0),0)&gt;0,1,0)</f>
        <v>0</v>
      </c>
      <c r="V45" s="127">
        <f ca="1">IF(IFERROR(MATCH(_xlfn.CONCAT($B45,",",V$4),'SpcFunc and VentSpcFunc combos'!$Q$8:$Q$335,0),0)&gt;0,1,0)</f>
        <v>0</v>
      </c>
      <c r="W45" s="127">
        <f ca="1">IF(IFERROR(MATCH(_xlfn.CONCAT($B45,",",W$4),'SpcFunc and VentSpcFunc combos'!$Q$8:$Q$335,0),0)&gt;0,1,0)</f>
        <v>0</v>
      </c>
      <c r="X45" s="127">
        <f ca="1">IF(IFERROR(MATCH(_xlfn.CONCAT($B45,",",X$4),'SpcFunc and VentSpcFunc combos'!$Q$8:$Q$335,0),0)&gt;0,1,0)</f>
        <v>0</v>
      </c>
      <c r="Y45" s="127">
        <f ca="1">IF(IFERROR(MATCH(_xlfn.CONCAT($B45,",",Y$4),'SpcFunc and VentSpcFunc combos'!$Q$8:$Q$335,0),0)&gt;0,1,0)</f>
        <v>0</v>
      </c>
      <c r="Z45" s="127">
        <f ca="1">IF(IFERROR(MATCH(_xlfn.CONCAT($B45,",",Z$4),'SpcFunc and VentSpcFunc combos'!$Q$8:$Q$335,0),0)&gt;0,1,0)</f>
        <v>0</v>
      </c>
      <c r="AA45" s="127">
        <f ca="1">IF(IFERROR(MATCH(_xlfn.CONCAT($B45,",",AA$4),'SpcFunc and VentSpcFunc combos'!$Q$8:$Q$335,0),0)&gt;0,1,0)</f>
        <v>0</v>
      </c>
      <c r="AB45" s="127">
        <f ca="1">IF(IFERROR(MATCH(_xlfn.CONCAT($B45,",",AB$4),'SpcFunc and VentSpcFunc combos'!$Q$8:$Q$335,0),0)&gt;0,1,0)</f>
        <v>0</v>
      </c>
      <c r="AC45" s="127">
        <f ca="1">IF(IFERROR(MATCH(_xlfn.CONCAT($B45,",",AC$4),'SpcFunc and VentSpcFunc combos'!$Q$8:$Q$335,0),0)&gt;0,1,0)</f>
        <v>0</v>
      </c>
      <c r="AD45" s="127">
        <f ca="1">IF(IFERROR(MATCH(_xlfn.CONCAT($B45,",",AD$4),'SpcFunc and VentSpcFunc combos'!$Q$8:$Q$335,0),0)&gt;0,1,0)</f>
        <v>0</v>
      </c>
      <c r="AE45" s="127">
        <f ca="1">IF(IFERROR(MATCH(_xlfn.CONCAT($B45,",",AE$4),'SpcFunc and VentSpcFunc combos'!$Q$8:$Q$335,0),0)&gt;0,1,0)</f>
        <v>0</v>
      </c>
      <c r="AF45" s="127">
        <f ca="1">IF(IFERROR(MATCH(_xlfn.CONCAT($B45,",",AF$4),'SpcFunc and VentSpcFunc combos'!$Q$8:$Q$335,0),0)&gt;0,1,0)</f>
        <v>0</v>
      </c>
      <c r="AG45" s="127">
        <f ca="1">IF(IFERROR(MATCH(_xlfn.CONCAT($B45,",",AG$4),'SpcFunc and VentSpcFunc combos'!$Q$8:$Q$335,0),0)&gt;0,1,0)</f>
        <v>0</v>
      </c>
      <c r="AH45" s="127">
        <f ca="1">IF(IFERROR(MATCH(_xlfn.CONCAT($B45,",",AH$4),'SpcFunc and VentSpcFunc combos'!$Q$8:$Q$335,0),0)&gt;0,1,0)</f>
        <v>0</v>
      </c>
      <c r="AI45" s="127">
        <f ca="1">IF(IFERROR(MATCH(_xlfn.CONCAT($B45,",",AI$4),'SpcFunc and VentSpcFunc combos'!$Q$8:$Q$335,0),0)&gt;0,1,0)</f>
        <v>0</v>
      </c>
      <c r="AJ45" s="127">
        <f ca="1">IF(IFERROR(MATCH(_xlfn.CONCAT($B45,",",AJ$4),'SpcFunc and VentSpcFunc combos'!$Q$8:$Q$335,0),0)&gt;0,1,0)</f>
        <v>0</v>
      </c>
      <c r="AK45" s="127">
        <f ca="1">IF(IFERROR(MATCH(_xlfn.CONCAT($B45,",",AK$4),'SpcFunc and VentSpcFunc combos'!$Q$8:$Q$335,0),0)&gt;0,1,0)</f>
        <v>0</v>
      </c>
      <c r="AL45" s="127">
        <f ca="1">IF(IFERROR(MATCH(_xlfn.CONCAT($B45,",",AL$4),'SpcFunc and VentSpcFunc combos'!$Q$8:$Q$335,0),0)&gt;0,1,0)</f>
        <v>0</v>
      </c>
      <c r="AM45" s="127">
        <f ca="1">IF(IFERROR(MATCH(_xlfn.CONCAT($B45,",",AM$4),'SpcFunc and VentSpcFunc combos'!$Q$8:$Q$335,0),0)&gt;0,1,0)</f>
        <v>0</v>
      </c>
      <c r="AN45" s="127">
        <f ca="1">IF(IFERROR(MATCH(_xlfn.CONCAT($B45,",",AN$4),'SpcFunc and VentSpcFunc combos'!$Q$8:$Q$335,0),0)&gt;0,1,0)</f>
        <v>0</v>
      </c>
      <c r="AO45" s="127">
        <f ca="1">IF(IFERROR(MATCH(_xlfn.CONCAT($B45,",",AO$4),'SpcFunc and VentSpcFunc combos'!$Q$8:$Q$335,0),0)&gt;0,1,0)</f>
        <v>0</v>
      </c>
      <c r="AP45" s="127">
        <f ca="1">IF(IFERROR(MATCH(_xlfn.CONCAT($B45,",",AP$4),'SpcFunc and VentSpcFunc combos'!$Q$8:$Q$335,0),0)&gt;0,1,0)</f>
        <v>0</v>
      </c>
      <c r="AQ45" s="127">
        <f ca="1">IF(IFERROR(MATCH(_xlfn.CONCAT($B45,",",AQ$4),'SpcFunc and VentSpcFunc combos'!$Q$8:$Q$335,0),0)&gt;0,1,0)</f>
        <v>0</v>
      </c>
      <c r="AR45" s="127">
        <f ca="1">IF(IFERROR(MATCH(_xlfn.CONCAT($B45,",",AR$4),'SpcFunc and VentSpcFunc combos'!$Q$8:$Q$335,0),0)&gt;0,1,0)</f>
        <v>0</v>
      </c>
      <c r="AS45" s="127">
        <f ca="1">IF(IFERROR(MATCH(_xlfn.CONCAT($B45,",",AS$4),'SpcFunc and VentSpcFunc combos'!$Q$8:$Q$335,0),0)&gt;0,1,0)</f>
        <v>0</v>
      </c>
      <c r="AT45" s="127">
        <f ca="1">IF(IFERROR(MATCH(_xlfn.CONCAT($B45,",",AT$4),'SpcFunc and VentSpcFunc combos'!$Q$8:$Q$335,0),0)&gt;0,1,0)</f>
        <v>0</v>
      </c>
      <c r="AU45" s="127">
        <f ca="1">IF(IFERROR(MATCH(_xlfn.CONCAT($B45,",",AU$4),'SpcFunc and VentSpcFunc combos'!$Q$8:$Q$335,0),0)&gt;0,1,0)</f>
        <v>0</v>
      </c>
      <c r="AV45" s="127">
        <f ca="1">IF(IFERROR(MATCH(_xlfn.CONCAT($B45,",",AV$4),'SpcFunc and VentSpcFunc combos'!$Q$8:$Q$335,0),0)&gt;0,1,0)</f>
        <v>0</v>
      </c>
      <c r="AW45" s="127">
        <f ca="1">IF(IFERROR(MATCH(_xlfn.CONCAT($B45,",",AW$4),'SpcFunc and VentSpcFunc combos'!$Q$8:$Q$335,0),0)&gt;0,1,0)</f>
        <v>0</v>
      </c>
      <c r="AX45" s="127">
        <f ca="1">IF(IFERROR(MATCH(_xlfn.CONCAT($B45,",",AX$4),'SpcFunc and VentSpcFunc combos'!$Q$8:$Q$335,0),0)&gt;0,1,0)</f>
        <v>0</v>
      </c>
      <c r="AY45" s="127">
        <f ca="1">IF(IFERROR(MATCH(_xlfn.CONCAT($B45,",",AY$4),'SpcFunc and VentSpcFunc combos'!$Q$8:$Q$335,0),0)&gt;0,1,0)</f>
        <v>0</v>
      </c>
      <c r="AZ45" s="127">
        <f ca="1">IF(IFERROR(MATCH(_xlfn.CONCAT($B45,",",AZ$4),'SpcFunc and VentSpcFunc combos'!$Q$8:$Q$335,0),0)&gt;0,1,0)</f>
        <v>0</v>
      </c>
      <c r="BA45" s="127">
        <f ca="1">IF(IFERROR(MATCH(_xlfn.CONCAT($B45,",",BA$4),'SpcFunc and VentSpcFunc combos'!$Q$8:$Q$335,0),0)&gt;0,1,0)</f>
        <v>0</v>
      </c>
      <c r="BB45" s="127">
        <f ca="1">IF(IFERROR(MATCH(_xlfn.CONCAT($B45,",",BB$4),'SpcFunc and VentSpcFunc combos'!$Q$8:$Q$335,0),0)&gt;0,1,0)</f>
        <v>0</v>
      </c>
      <c r="BC45" s="127">
        <f ca="1">IF(IFERROR(MATCH(_xlfn.CONCAT($B45,",",BC$4),'SpcFunc and VentSpcFunc combos'!$Q$8:$Q$335,0),0)&gt;0,1,0)</f>
        <v>0</v>
      </c>
      <c r="BD45" s="127">
        <f ca="1">IF(IFERROR(MATCH(_xlfn.CONCAT($B45,",",BD$4),'SpcFunc and VentSpcFunc combos'!$Q$8:$Q$335,0),0)&gt;0,1,0)</f>
        <v>0</v>
      </c>
      <c r="BE45" s="127">
        <f ca="1">IF(IFERROR(MATCH(_xlfn.CONCAT($B45,",",BE$4),'SpcFunc and VentSpcFunc combos'!$Q$8:$Q$335,0),0)&gt;0,1,0)</f>
        <v>0</v>
      </c>
      <c r="BF45" s="127">
        <f ca="1">IF(IFERROR(MATCH(_xlfn.CONCAT($B45,",",BF$4),'SpcFunc and VentSpcFunc combos'!$Q$8:$Q$335,0),0)&gt;0,1,0)</f>
        <v>0</v>
      </c>
      <c r="BG45" s="127">
        <f ca="1">IF(IFERROR(MATCH(_xlfn.CONCAT($B45,",",BG$4),'SpcFunc and VentSpcFunc combos'!$Q$8:$Q$335,0),0)&gt;0,1,0)</f>
        <v>0</v>
      </c>
      <c r="BH45" s="127">
        <f ca="1">IF(IFERROR(MATCH(_xlfn.CONCAT($B45,",",BH$4),'SpcFunc and VentSpcFunc combos'!$Q$8:$Q$335,0),0)&gt;0,1,0)</f>
        <v>0</v>
      </c>
      <c r="BI45" s="127">
        <f ca="1">IF(IFERROR(MATCH(_xlfn.CONCAT($B45,",",BI$4),'SpcFunc and VentSpcFunc combos'!$Q$8:$Q$335,0),0)&gt;0,1,0)</f>
        <v>0</v>
      </c>
      <c r="BJ45" s="127">
        <f ca="1">IF(IFERROR(MATCH(_xlfn.CONCAT($B45,",",BJ$4),'SpcFunc and VentSpcFunc combos'!$Q$8:$Q$335,0),0)&gt;0,1,0)</f>
        <v>0</v>
      </c>
      <c r="BK45" s="127">
        <f ca="1">IF(IFERROR(MATCH(_xlfn.CONCAT($B45,",",BK$4),'SpcFunc and VentSpcFunc combos'!$Q$8:$Q$335,0),0)&gt;0,1,0)</f>
        <v>0</v>
      </c>
      <c r="BL45" s="127">
        <f ca="1">IF(IFERROR(MATCH(_xlfn.CONCAT($B45,",",BL$4),'SpcFunc and VentSpcFunc combos'!$Q$8:$Q$335,0),0)&gt;0,1,0)</f>
        <v>0</v>
      </c>
      <c r="BM45" s="127">
        <f ca="1">IF(IFERROR(MATCH(_xlfn.CONCAT($B45,",",BM$4),'SpcFunc and VentSpcFunc combos'!$Q$8:$Q$335,0),0)&gt;0,1,0)</f>
        <v>0</v>
      </c>
      <c r="BN45" s="127">
        <f ca="1">IF(IFERROR(MATCH(_xlfn.CONCAT($B45,",",BN$4),'SpcFunc and VentSpcFunc combos'!$Q$8:$Q$335,0),0)&gt;0,1,0)</f>
        <v>0</v>
      </c>
      <c r="BO45" s="127">
        <f ca="1">IF(IFERROR(MATCH(_xlfn.CONCAT($B45,",",BO$4),'SpcFunc and VentSpcFunc combos'!$Q$8:$Q$335,0),0)&gt;0,1,0)</f>
        <v>0</v>
      </c>
      <c r="BP45" s="127">
        <f ca="1">IF(IFERROR(MATCH(_xlfn.CONCAT($B45,",",BP$4),'SpcFunc and VentSpcFunc combos'!$Q$8:$Q$335,0),0)&gt;0,1,0)</f>
        <v>0</v>
      </c>
      <c r="BQ45" s="127">
        <f ca="1">IF(IFERROR(MATCH(_xlfn.CONCAT($B45,",",BQ$4),'SpcFunc and VentSpcFunc combos'!$Q$8:$Q$335,0),0)&gt;0,1,0)</f>
        <v>0</v>
      </c>
      <c r="BR45" s="127">
        <f ca="1">IF(IFERROR(MATCH(_xlfn.CONCAT($B45,",",BR$4),'SpcFunc and VentSpcFunc combos'!$Q$8:$Q$335,0),0)&gt;0,1,0)</f>
        <v>0</v>
      </c>
      <c r="BS45" s="127">
        <f ca="1">IF(IFERROR(MATCH(_xlfn.CONCAT($B45,",",BS$4),'SpcFunc and VentSpcFunc combos'!$Q$8:$Q$335,0),0)&gt;0,1,0)</f>
        <v>0</v>
      </c>
      <c r="BT45" s="127">
        <f ca="1">IF(IFERROR(MATCH(_xlfn.CONCAT($B45,",",BT$4),'SpcFunc and VentSpcFunc combos'!$Q$8:$Q$335,0),0)&gt;0,1,0)</f>
        <v>0</v>
      </c>
      <c r="BU45" s="127">
        <f ca="1">IF(IFERROR(MATCH(_xlfn.CONCAT($B45,",",BU$4),'SpcFunc and VentSpcFunc combos'!$Q$8:$Q$335,0),0)&gt;0,1,0)</f>
        <v>0</v>
      </c>
      <c r="BV45" s="127">
        <f ca="1">IF(IFERROR(MATCH(_xlfn.CONCAT($B45,",",BV$4),'SpcFunc and VentSpcFunc combos'!$Q$8:$Q$335,0),0)&gt;0,1,0)</f>
        <v>0</v>
      </c>
      <c r="BW45" s="127">
        <f ca="1">IF(IFERROR(MATCH(_xlfn.CONCAT($B45,",",BW$4),'SpcFunc and VentSpcFunc combos'!$Q$8:$Q$335,0),0)&gt;0,1,0)</f>
        <v>0</v>
      </c>
      <c r="BX45" s="127">
        <f ca="1">IF(IFERROR(MATCH(_xlfn.CONCAT($B45,",",BX$4),'SpcFunc and VentSpcFunc combos'!$Q$8:$Q$335,0),0)&gt;0,1,0)</f>
        <v>0</v>
      </c>
      <c r="BY45" s="127">
        <f ca="1">IF(IFERROR(MATCH(_xlfn.CONCAT($B45,",",BY$4),'SpcFunc and VentSpcFunc combos'!$Q$8:$Q$335,0),0)&gt;0,1,0)</f>
        <v>0</v>
      </c>
      <c r="BZ45" s="127">
        <f ca="1">IF(IFERROR(MATCH(_xlfn.CONCAT($B45,",",BZ$4),'SpcFunc and VentSpcFunc combos'!$Q$8:$Q$335,0),0)&gt;0,1,0)</f>
        <v>0</v>
      </c>
      <c r="CA45" s="127">
        <f ca="1">IF(IFERROR(MATCH(_xlfn.CONCAT($B45,",",CA$4),'SpcFunc and VentSpcFunc combos'!$Q$8:$Q$335,0),0)&gt;0,1,0)</f>
        <v>0</v>
      </c>
      <c r="CB45" s="127">
        <f ca="1">IF(IFERROR(MATCH(_xlfn.CONCAT($B45,",",CB$4),'SpcFunc and VentSpcFunc combos'!$Q$8:$Q$335,0),0)&gt;0,1,0)</f>
        <v>0</v>
      </c>
      <c r="CC45" s="127">
        <f ca="1">IF(IFERROR(MATCH(_xlfn.CONCAT($B45,",",CC$4),'SpcFunc and VentSpcFunc combos'!$Q$8:$Q$335,0),0)&gt;0,1,0)</f>
        <v>0</v>
      </c>
      <c r="CD45" s="127">
        <f ca="1">IF(IFERROR(MATCH(_xlfn.CONCAT($B45,",",CD$4),'SpcFunc and VentSpcFunc combos'!$Q$8:$Q$335,0),0)&gt;0,1,0)</f>
        <v>0</v>
      </c>
      <c r="CE45" s="127">
        <f ca="1">IF(IFERROR(MATCH(_xlfn.CONCAT($B45,",",CE$4),'SpcFunc and VentSpcFunc combos'!$Q$8:$Q$335,0),0)&gt;0,1,0)</f>
        <v>0</v>
      </c>
      <c r="CF45" s="127">
        <f ca="1">IF(IFERROR(MATCH(_xlfn.CONCAT($B45,",",CF$4),'SpcFunc and VentSpcFunc combos'!$Q$8:$Q$335,0),0)&gt;0,1,0)</f>
        <v>0</v>
      </c>
      <c r="CG45" s="127">
        <f ca="1">IF(IFERROR(MATCH(_xlfn.CONCAT($B45,",",CG$4),'SpcFunc and VentSpcFunc combos'!$Q$8:$Q$335,0),0)&gt;0,1,0)</f>
        <v>0</v>
      </c>
      <c r="CH45" s="127">
        <f ca="1">IF(IFERROR(MATCH(_xlfn.CONCAT($B45,",",CH$4),'SpcFunc and VentSpcFunc combos'!$Q$8:$Q$335,0),0)&gt;0,1,0)</f>
        <v>0</v>
      </c>
      <c r="CI45" s="127">
        <f ca="1">IF(IFERROR(MATCH(_xlfn.CONCAT($B45,",",CI$4),'SpcFunc and VentSpcFunc combos'!$Q$8:$Q$335,0),0)&gt;0,1,0)</f>
        <v>0</v>
      </c>
      <c r="CJ45" s="127">
        <f ca="1">IF(IFERROR(MATCH(_xlfn.CONCAT($B45,",",CJ$4),'SpcFunc and VentSpcFunc combos'!$Q$8:$Q$335,0),0)&gt;0,1,0)</f>
        <v>0</v>
      </c>
      <c r="CK45" s="127">
        <f ca="1">IF(IFERROR(MATCH(_xlfn.CONCAT($B45,",",CK$4),'SpcFunc and VentSpcFunc combos'!$Q$8:$Q$335,0),0)&gt;0,1,0)</f>
        <v>0</v>
      </c>
      <c r="CL45" s="127">
        <f ca="1">IF(IFERROR(MATCH(_xlfn.CONCAT($B45,",",CL$4),'SpcFunc and VentSpcFunc combos'!$Q$8:$Q$335,0),0)&gt;0,1,0)</f>
        <v>0</v>
      </c>
      <c r="CM45" s="127">
        <f ca="1">IF(IFERROR(MATCH(_xlfn.CONCAT($B45,",",CM$4),'SpcFunc and VentSpcFunc combos'!$Q$8:$Q$335,0),0)&gt;0,1,0)</f>
        <v>0</v>
      </c>
      <c r="CN45" s="127">
        <f ca="1">IF(IFERROR(MATCH(_xlfn.CONCAT($B45,",",CN$4),'SpcFunc and VentSpcFunc combos'!$Q$8:$Q$335,0),0)&gt;0,1,0)</f>
        <v>0</v>
      </c>
      <c r="CO45" s="127">
        <f ca="1">IF(IFERROR(MATCH(_xlfn.CONCAT($B45,",",CO$4),'SpcFunc and VentSpcFunc combos'!$Q$8:$Q$335,0),0)&gt;0,1,0)</f>
        <v>0</v>
      </c>
      <c r="CP45" s="127">
        <f ca="1">IF(IFERROR(MATCH(_xlfn.CONCAT($B45,",",CP$4),'SpcFunc and VentSpcFunc combos'!$Q$8:$Q$335,0),0)&gt;0,1,0)</f>
        <v>0</v>
      </c>
      <c r="CQ45" s="127">
        <f ca="1">IF(IFERROR(MATCH(_xlfn.CONCAT($B45,",",CQ$4),'SpcFunc and VentSpcFunc combos'!$Q$8:$Q$335,0),0)&gt;0,1,0)</f>
        <v>0</v>
      </c>
      <c r="CR45" s="127">
        <f ca="1">IF(IFERROR(MATCH(_xlfn.CONCAT($B45,",",CR$4),'SpcFunc and VentSpcFunc combos'!$Q$8:$Q$335,0),0)&gt;0,1,0)</f>
        <v>0</v>
      </c>
      <c r="CS45" s="127">
        <f ca="1">IF(IFERROR(MATCH(_xlfn.CONCAT($B45,",",CS$4),'SpcFunc and VentSpcFunc combos'!$Q$8:$Q$335,0),0)&gt;0,1,0)</f>
        <v>0</v>
      </c>
      <c r="CT45" s="127">
        <f ca="1">IF(IFERROR(MATCH(_xlfn.CONCAT($B45,",",CT$4),'SpcFunc and VentSpcFunc combos'!$Q$8:$Q$335,0),0)&gt;0,1,0)</f>
        <v>0</v>
      </c>
      <c r="CU45" s="106" t="s">
        <v>960</v>
      </c>
      <c r="CV45">
        <f t="shared" ca="1" si="5"/>
        <v>0</v>
      </c>
    </row>
    <row r="46" spans="2:100" x14ac:dyDescent="0.2">
      <c r="B46" t="str">
        <f>'For CSV - 2019 SpcFuncData'!B46</f>
        <v>Lounge, Breakroom, or Waiting Area</v>
      </c>
      <c r="C46" s="127">
        <f ca="1">IF(IFERROR(MATCH(_xlfn.CONCAT($B46,",",C$4),'SpcFunc and VentSpcFunc combos'!$Q$8:$Q$335,0),0)&gt;0,1,0)</f>
        <v>0</v>
      </c>
      <c r="D46" s="127">
        <f ca="1">IF(IFERROR(MATCH(_xlfn.CONCAT($B46,",",D$4),'SpcFunc and VentSpcFunc combos'!$Q$8:$Q$335,0),0)&gt;0,1,0)</f>
        <v>0</v>
      </c>
      <c r="E46" s="127">
        <f ca="1">IF(IFERROR(MATCH(_xlfn.CONCAT($B46,",",E$4),'SpcFunc and VentSpcFunc combos'!$Q$8:$Q$335,0),0)&gt;0,1,0)</f>
        <v>0</v>
      </c>
      <c r="F46" s="127">
        <f ca="1">IF(IFERROR(MATCH(_xlfn.CONCAT($B46,",",F$4),'SpcFunc and VentSpcFunc combos'!$Q$8:$Q$335,0),0)&gt;0,1,0)</f>
        <v>0</v>
      </c>
      <c r="G46" s="127">
        <f ca="1">IF(IFERROR(MATCH(_xlfn.CONCAT($B46,",",G$4),'SpcFunc and VentSpcFunc combos'!$Q$8:$Q$335,0),0)&gt;0,1,0)</f>
        <v>0</v>
      </c>
      <c r="H46" s="127">
        <f ca="1">IF(IFERROR(MATCH(_xlfn.CONCAT($B46,",",H$4),'SpcFunc and VentSpcFunc combos'!$Q$8:$Q$335,0),0)&gt;0,1,0)</f>
        <v>0</v>
      </c>
      <c r="I46" s="127">
        <f ca="1">IF(IFERROR(MATCH(_xlfn.CONCAT($B46,",",I$4),'SpcFunc and VentSpcFunc combos'!$Q$8:$Q$335,0),0)&gt;0,1,0)</f>
        <v>0</v>
      </c>
      <c r="J46" s="127">
        <f ca="1">IF(IFERROR(MATCH(_xlfn.CONCAT($B46,",",J$4),'SpcFunc and VentSpcFunc combos'!$Q$8:$Q$335,0),0)&gt;0,1,0)</f>
        <v>0</v>
      </c>
      <c r="K46" s="127">
        <f ca="1">IF(IFERROR(MATCH(_xlfn.CONCAT($B46,",",K$4),'SpcFunc and VentSpcFunc combos'!$Q$8:$Q$335,0),0)&gt;0,1,0)</f>
        <v>0</v>
      </c>
      <c r="L46" s="127">
        <f ca="1">IF(IFERROR(MATCH(_xlfn.CONCAT($B46,",",L$4),'SpcFunc and VentSpcFunc combos'!$Q$8:$Q$335,0),0)&gt;0,1,0)</f>
        <v>0</v>
      </c>
      <c r="M46" s="127">
        <f ca="1">IF(IFERROR(MATCH(_xlfn.CONCAT($B46,",",M$4),'SpcFunc and VentSpcFunc combos'!$Q$8:$Q$335,0),0)&gt;0,1,0)</f>
        <v>0</v>
      </c>
      <c r="N46" s="127">
        <f ca="1">IF(IFERROR(MATCH(_xlfn.CONCAT($B46,",",N$4),'SpcFunc and VentSpcFunc combos'!$Q$8:$Q$335,0),0)&gt;0,1,0)</f>
        <v>0</v>
      </c>
      <c r="O46" s="127">
        <f ca="1">IF(IFERROR(MATCH(_xlfn.CONCAT($B46,",",O$4),'SpcFunc and VentSpcFunc combos'!$Q$8:$Q$335,0),0)&gt;0,1,0)</f>
        <v>0</v>
      </c>
      <c r="P46" s="127">
        <f ca="1">IF(IFERROR(MATCH(_xlfn.CONCAT($B46,",",P$4),'SpcFunc and VentSpcFunc combos'!$Q$8:$Q$335,0),0)&gt;0,1,0)</f>
        <v>0</v>
      </c>
      <c r="Q46" s="127">
        <f ca="1">IF(IFERROR(MATCH(_xlfn.CONCAT($B46,",",Q$4),'SpcFunc and VentSpcFunc combos'!$Q$8:$Q$335,0),0)&gt;0,1,0)</f>
        <v>0</v>
      </c>
      <c r="R46" s="127">
        <f ca="1">IF(IFERROR(MATCH(_xlfn.CONCAT($B46,",",R$4),'SpcFunc and VentSpcFunc combos'!$Q$8:$Q$335,0),0)&gt;0,1,0)</f>
        <v>0</v>
      </c>
      <c r="S46" s="127">
        <f ca="1">IF(IFERROR(MATCH(_xlfn.CONCAT($B46,",",S$4),'SpcFunc and VentSpcFunc combos'!$Q$8:$Q$335,0),0)&gt;0,1,0)</f>
        <v>0</v>
      </c>
      <c r="T46" s="127">
        <f ca="1">IF(IFERROR(MATCH(_xlfn.CONCAT($B46,",",T$4),'SpcFunc and VentSpcFunc combos'!$Q$8:$Q$335,0),0)&gt;0,1,0)</f>
        <v>0</v>
      </c>
      <c r="U46" s="127">
        <f ca="1">IF(IFERROR(MATCH(_xlfn.CONCAT($B46,",",U$4),'SpcFunc and VentSpcFunc combos'!$Q$8:$Q$335,0),0)&gt;0,1,0)</f>
        <v>0</v>
      </c>
      <c r="V46" s="127">
        <f ca="1">IF(IFERROR(MATCH(_xlfn.CONCAT($B46,",",V$4),'SpcFunc and VentSpcFunc combos'!$Q$8:$Q$335,0),0)&gt;0,1,0)</f>
        <v>0</v>
      </c>
      <c r="W46" s="127">
        <f ca="1">IF(IFERROR(MATCH(_xlfn.CONCAT($B46,",",W$4),'SpcFunc and VentSpcFunc combos'!$Q$8:$Q$335,0),0)&gt;0,1,0)</f>
        <v>0</v>
      </c>
      <c r="X46" s="127">
        <f ca="1">IF(IFERROR(MATCH(_xlfn.CONCAT($B46,",",X$4),'SpcFunc and VentSpcFunc combos'!$Q$8:$Q$335,0),0)&gt;0,1,0)</f>
        <v>0</v>
      </c>
      <c r="Y46" s="127">
        <f ca="1">IF(IFERROR(MATCH(_xlfn.CONCAT($B46,",",Y$4),'SpcFunc and VentSpcFunc combos'!$Q$8:$Q$335,0),0)&gt;0,1,0)</f>
        <v>0</v>
      </c>
      <c r="Z46" s="127">
        <f ca="1">IF(IFERROR(MATCH(_xlfn.CONCAT($B46,",",Z$4),'SpcFunc and VentSpcFunc combos'!$Q$8:$Q$335,0),0)&gt;0,1,0)</f>
        <v>0</v>
      </c>
      <c r="AA46" s="127">
        <f ca="1">IF(IFERROR(MATCH(_xlfn.CONCAT($B46,",",AA$4),'SpcFunc and VentSpcFunc combos'!$Q$8:$Q$335,0),0)&gt;0,1,0)</f>
        <v>0</v>
      </c>
      <c r="AB46" s="127">
        <f ca="1">IF(IFERROR(MATCH(_xlfn.CONCAT($B46,",",AB$4),'SpcFunc and VentSpcFunc combos'!$Q$8:$Q$335,0),0)&gt;0,1,0)</f>
        <v>0</v>
      </c>
      <c r="AC46" s="127">
        <f ca="1">IF(IFERROR(MATCH(_xlfn.CONCAT($B46,",",AC$4),'SpcFunc and VentSpcFunc combos'!$Q$8:$Q$335,0),0)&gt;0,1,0)</f>
        <v>0</v>
      </c>
      <c r="AD46" s="127">
        <f ca="1">IF(IFERROR(MATCH(_xlfn.CONCAT($B46,",",AD$4),'SpcFunc and VentSpcFunc combos'!$Q$8:$Q$335,0),0)&gt;0,1,0)</f>
        <v>0</v>
      </c>
      <c r="AE46" s="127">
        <f ca="1">IF(IFERROR(MATCH(_xlfn.CONCAT($B46,",",AE$4),'SpcFunc and VentSpcFunc combos'!$Q$8:$Q$335,0),0)&gt;0,1,0)</f>
        <v>0</v>
      </c>
      <c r="AF46" s="127">
        <f ca="1">IF(IFERROR(MATCH(_xlfn.CONCAT($B46,",",AF$4),'SpcFunc and VentSpcFunc combos'!$Q$8:$Q$335,0),0)&gt;0,1,0)</f>
        <v>0</v>
      </c>
      <c r="AG46" s="127">
        <f ca="1">IF(IFERROR(MATCH(_xlfn.CONCAT($B46,",",AG$4),'SpcFunc and VentSpcFunc combos'!$Q$8:$Q$335,0),0)&gt;0,1,0)</f>
        <v>0</v>
      </c>
      <c r="AH46" s="127">
        <f ca="1">IF(IFERROR(MATCH(_xlfn.CONCAT($B46,",",AH$4),'SpcFunc and VentSpcFunc combos'!$Q$8:$Q$335,0),0)&gt;0,1,0)</f>
        <v>0</v>
      </c>
      <c r="AI46" s="127">
        <f ca="1">IF(IFERROR(MATCH(_xlfn.CONCAT($B46,",",AI$4),'SpcFunc and VentSpcFunc combos'!$Q$8:$Q$335,0),0)&gt;0,1,0)</f>
        <v>0</v>
      </c>
      <c r="AJ46" s="127">
        <f ca="1">IF(IFERROR(MATCH(_xlfn.CONCAT($B46,",",AJ$4),'SpcFunc and VentSpcFunc combos'!$Q$8:$Q$335,0),0)&gt;0,1,0)</f>
        <v>0</v>
      </c>
      <c r="AK46" s="127">
        <f ca="1">IF(IFERROR(MATCH(_xlfn.CONCAT($B46,",",AK$4),'SpcFunc and VentSpcFunc combos'!$Q$8:$Q$335,0),0)&gt;0,1,0)</f>
        <v>0</v>
      </c>
      <c r="AL46" s="127">
        <f ca="1">IF(IFERROR(MATCH(_xlfn.CONCAT($B46,",",AL$4),'SpcFunc and VentSpcFunc combos'!$Q$8:$Q$335,0),0)&gt;0,1,0)</f>
        <v>0</v>
      </c>
      <c r="AM46" s="127">
        <f ca="1">IF(IFERROR(MATCH(_xlfn.CONCAT($B46,",",AM$4),'SpcFunc and VentSpcFunc combos'!$Q$8:$Q$335,0),0)&gt;0,1,0)</f>
        <v>0</v>
      </c>
      <c r="AN46" s="127">
        <f ca="1">IF(IFERROR(MATCH(_xlfn.CONCAT($B46,",",AN$4),'SpcFunc and VentSpcFunc combos'!$Q$8:$Q$335,0),0)&gt;0,1,0)</f>
        <v>0</v>
      </c>
      <c r="AO46" s="127">
        <f ca="1">IF(IFERROR(MATCH(_xlfn.CONCAT($B46,",",AO$4),'SpcFunc and VentSpcFunc combos'!$Q$8:$Q$335,0),0)&gt;0,1,0)</f>
        <v>0</v>
      </c>
      <c r="AP46" s="127">
        <f ca="1">IF(IFERROR(MATCH(_xlfn.CONCAT($B46,",",AP$4),'SpcFunc and VentSpcFunc combos'!$Q$8:$Q$335,0),0)&gt;0,1,0)</f>
        <v>0</v>
      </c>
      <c r="AQ46" s="127">
        <f ca="1">IF(IFERROR(MATCH(_xlfn.CONCAT($B46,",",AQ$4),'SpcFunc and VentSpcFunc combos'!$Q$8:$Q$335,0),0)&gt;0,1,0)</f>
        <v>0</v>
      </c>
      <c r="AR46" s="127">
        <f ca="1">IF(IFERROR(MATCH(_xlfn.CONCAT($B46,",",AR$4),'SpcFunc and VentSpcFunc combos'!$Q$8:$Q$335,0),0)&gt;0,1,0)</f>
        <v>0</v>
      </c>
      <c r="AS46" s="127">
        <f ca="1">IF(IFERROR(MATCH(_xlfn.CONCAT($B46,",",AS$4),'SpcFunc and VentSpcFunc combos'!$Q$8:$Q$335,0),0)&gt;0,1,0)</f>
        <v>0</v>
      </c>
      <c r="AT46" s="127">
        <f ca="1">IF(IFERROR(MATCH(_xlfn.CONCAT($B46,",",AT$4),'SpcFunc and VentSpcFunc combos'!$Q$8:$Q$335,0),0)&gt;0,1,0)</f>
        <v>0</v>
      </c>
      <c r="AU46" s="127">
        <f ca="1">IF(IFERROR(MATCH(_xlfn.CONCAT($B46,",",AU$4),'SpcFunc and VentSpcFunc combos'!$Q$8:$Q$335,0),0)&gt;0,1,0)</f>
        <v>0</v>
      </c>
      <c r="AV46" s="127">
        <f ca="1">IF(IFERROR(MATCH(_xlfn.CONCAT($B46,",",AV$4),'SpcFunc and VentSpcFunc combos'!$Q$8:$Q$335,0),0)&gt;0,1,0)</f>
        <v>0</v>
      </c>
      <c r="AW46" s="127">
        <f ca="1">IF(IFERROR(MATCH(_xlfn.CONCAT($B46,",",AW$4),'SpcFunc and VentSpcFunc combos'!$Q$8:$Q$335,0),0)&gt;0,1,0)</f>
        <v>0</v>
      </c>
      <c r="AX46" s="127">
        <f ca="1">IF(IFERROR(MATCH(_xlfn.CONCAT($B46,",",AX$4),'SpcFunc and VentSpcFunc combos'!$Q$8:$Q$335,0),0)&gt;0,1,0)</f>
        <v>0</v>
      </c>
      <c r="AY46" s="127">
        <f ca="1">IF(IFERROR(MATCH(_xlfn.CONCAT($B46,",",AY$4),'SpcFunc and VentSpcFunc combos'!$Q$8:$Q$335,0),0)&gt;0,1,0)</f>
        <v>0</v>
      </c>
      <c r="AZ46" s="127">
        <f ca="1">IF(IFERROR(MATCH(_xlfn.CONCAT($B46,",",AZ$4),'SpcFunc and VentSpcFunc combos'!$Q$8:$Q$335,0),0)&gt;0,1,0)</f>
        <v>0</v>
      </c>
      <c r="BA46" s="127">
        <f ca="1">IF(IFERROR(MATCH(_xlfn.CONCAT($B46,",",BA$4),'SpcFunc and VentSpcFunc combos'!$Q$8:$Q$335,0),0)&gt;0,1,0)</f>
        <v>0</v>
      </c>
      <c r="BB46" s="127">
        <f ca="1">IF(IFERROR(MATCH(_xlfn.CONCAT($B46,",",BB$4),'SpcFunc and VentSpcFunc combos'!$Q$8:$Q$335,0),0)&gt;0,1,0)</f>
        <v>0</v>
      </c>
      <c r="BC46" s="127">
        <f ca="1">IF(IFERROR(MATCH(_xlfn.CONCAT($B46,",",BC$4),'SpcFunc and VentSpcFunc combos'!$Q$8:$Q$335,0),0)&gt;0,1,0)</f>
        <v>0</v>
      </c>
      <c r="BD46" s="127">
        <f ca="1">IF(IFERROR(MATCH(_xlfn.CONCAT($B46,",",BD$4),'SpcFunc and VentSpcFunc combos'!$Q$8:$Q$335,0),0)&gt;0,1,0)</f>
        <v>0</v>
      </c>
      <c r="BE46" s="127">
        <f ca="1">IF(IFERROR(MATCH(_xlfn.CONCAT($B46,",",BE$4),'SpcFunc and VentSpcFunc combos'!$Q$8:$Q$335,0),0)&gt;0,1,0)</f>
        <v>0</v>
      </c>
      <c r="BF46" s="127">
        <f ca="1">IF(IFERROR(MATCH(_xlfn.CONCAT($B46,",",BF$4),'SpcFunc and VentSpcFunc combos'!$Q$8:$Q$335,0),0)&gt;0,1,0)</f>
        <v>0</v>
      </c>
      <c r="BG46" s="127">
        <f ca="1">IF(IFERROR(MATCH(_xlfn.CONCAT($B46,",",BG$4),'SpcFunc and VentSpcFunc combos'!$Q$8:$Q$335,0),0)&gt;0,1,0)</f>
        <v>0</v>
      </c>
      <c r="BH46" s="127">
        <f ca="1">IF(IFERROR(MATCH(_xlfn.CONCAT($B46,",",BH$4),'SpcFunc and VentSpcFunc combos'!$Q$8:$Q$335,0),0)&gt;0,1,0)</f>
        <v>0</v>
      </c>
      <c r="BI46" s="127">
        <f ca="1">IF(IFERROR(MATCH(_xlfn.CONCAT($B46,",",BI$4),'SpcFunc and VentSpcFunc combos'!$Q$8:$Q$335,0),0)&gt;0,1,0)</f>
        <v>0</v>
      </c>
      <c r="BJ46" s="127">
        <f ca="1">IF(IFERROR(MATCH(_xlfn.CONCAT($B46,",",BJ$4),'SpcFunc and VentSpcFunc combos'!$Q$8:$Q$335,0),0)&gt;0,1,0)</f>
        <v>0</v>
      </c>
      <c r="BK46" s="127">
        <f ca="1">IF(IFERROR(MATCH(_xlfn.CONCAT($B46,",",BK$4),'SpcFunc and VentSpcFunc combos'!$Q$8:$Q$335,0),0)&gt;0,1,0)</f>
        <v>0</v>
      </c>
      <c r="BL46" s="127">
        <f ca="1">IF(IFERROR(MATCH(_xlfn.CONCAT($B46,",",BL$4),'SpcFunc and VentSpcFunc combos'!$Q$8:$Q$335,0),0)&gt;0,1,0)</f>
        <v>0</v>
      </c>
      <c r="BM46" s="127">
        <f ca="1">IF(IFERROR(MATCH(_xlfn.CONCAT($B46,",",BM$4),'SpcFunc and VentSpcFunc combos'!$Q$8:$Q$335,0),0)&gt;0,1,0)</f>
        <v>0</v>
      </c>
      <c r="BN46" s="127">
        <f ca="1">IF(IFERROR(MATCH(_xlfn.CONCAT($B46,",",BN$4),'SpcFunc and VentSpcFunc combos'!$Q$8:$Q$335,0),0)&gt;0,1,0)</f>
        <v>0</v>
      </c>
      <c r="BO46" s="127">
        <f ca="1">IF(IFERROR(MATCH(_xlfn.CONCAT($B46,",",BO$4),'SpcFunc and VentSpcFunc combos'!$Q$8:$Q$335,0),0)&gt;0,1,0)</f>
        <v>0</v>
      </c>
      <c r="BP46" s="127">
        <f ca="1">IF(IFERROR(MATCH(_xlfn.CONCAT($B46,",",BP$4),'SpcFunc and VentSpcFunc combos'!$Q$8:$Q$335,0),0)&gt;0,1,0)</f>
        <v>0</v>
      </c>
      <c r="BQ46" s="127">
        <f ca="1">IF(IFERROR(MATCH(_xlfn.CONCAT($B46,",",BQ$4),'SpcFunc and VentSpcFunc combos'!$Q$8:$Q$335,0),0)&gt;0,1,0)</f>
        <v>0</v>
      </c>
      <c r="BR46" s="127">
        <f ca="1">IF(IFERROR(MATCH(_xlfn.CONCAT($B46,",",BR$4),'SpcFunc and VentSpcFunc combos'!$Q$8:$Q$335,0),0)&gt;0,1,0)</f>
        <v>0</v>
      </c>
      <c r="BS46" s="127">
        <f ca="1">IF(IFERROR(MATCH(_xlfn.CONCAT($B46,",",BS$4),'SpcFunc and VentSpcFunc combos'!$Q$8:$Q$335,0),0)&gt;0,1,0)</f>
        <v>0</v>
      </c>
      <c r="BT46" s="127">
        <f ca="1">IF(IFERROR(MATCH(_xlfn.CONCAT($B46,",",BT$4),'SpcFunc and VentSpcFunc combos'!$Q$8:$Q$335,0),0)&gt;0,1,0)</f>
        <v>0</v>
      </c>
      <c r="BU46" s="127">
        <f ca="1">IF(IFERROR(MATCH(_xlfn.CONCAT($B46,",",BU$4),'SpcFunc and VentSpcFunc combos'!$Q$8:$Q$335,0),0)&gt;0,1,0)</f>
        <v>0</v>
      </c>
      <c r="BV46" s="127">
        <f ca="1">IF(IFERROR(MATCH(_xlfn.CONCAT($B46,",",BV$4),'SpcFunc and VentSpcFunc combos'!$Q$8:$Q$335,0),0)&gt;0,1,0)</f>
        <v>0</v>
      </c>
      <c r="BW46" s="127">
        <f ca="1">IF(IFERROR(MATCH(_xlfn.CONCAT($B46,",",BW$4),'SpcFunc and VentSpcFunc combos'!$Q$8:$Q$335,0),0)&gt;0,1,0)</f>
        <v>0</v>
      </c>
      <c r="BX46" s="127">
        <f ca="1">IF(IFERROR(MATCH(_xlfn.CONCAT($B46,",",BX$4),'SpcFunc and VentSpcFunc combos'!$Q$8:$Q$335,0),0)&gt;0,1,0)</f>
        <v>0</v>
      </c>
      <c r="BY46" s="127">
        <f ca="1">IF(IFERROR(MATCH(_xlfn.CONCAT($B46,",",BY$4),'SpcFunc and VentSpcFunc combos'!$Q$8:$Q$335,0),0)&gt;0,1,0)</f>
        <v>0</v>
      </c>
      <c r="BZ46" s="127">
        <f ca="1">IF(IFERROR(MATCH(_xlfn.CONCAT($B46,",",BZ$4),'SpcFunc and VentSpcFunc combos'!$Q$8:$Q$335,0),0)&gt;0,1,0)</f>
        <v>0</v>
      </c>
      <c r="CA46" s="127">
        <f ca="1">IF(IFERROR(MATCH(_xlfn.CONCAT($B46,",",CA$4),'SpcFunc and VentSpcFunc combos'!$Q$8:$Q$335,0),0)&gt;0,1,0)</f>
        <v>0</v>
      </c>
      <c r="CB46" s="127">
        <f ca="1">IF(IFERROR(MATCH(_xlfn.CONCAT($B46,",",CB$4),'SpcFunc and VentSpcFunc combos'!$Q$8:$Q$335,0),0)&gt;0,1,0)</f>
        <v>0</v>
      </c>
      <c r="CC46" s="127">
        <f ca="1">IF(IFERROR(MATCH(_xlfn.CONCAT($B46,",",CC$4),'SpcFunc and VentSpcFunc combos'!$Q$8:$Q$335,0),0)&gt;0,1,0)</f>
        <v>0</v>
      </c>
      <c r="CD46" s="127">
        <f ca="1">IF(IFERROR(MATCH(_xlfn.CONCAT($B46,",",CD$4),'SpcFunc and VentSpcFunc combos'!$Q$8:$Q$335,0),0)&gt;0,1,0)</f>
        <v>0</v>
      </c>
      <c r="CE46" s="127">
        <f ca="1">IF(IFERROR(MATCH(_xlfn.CONCAT($B46,",",CE$4),'SpcFunc and VentSpcFunc combos'!$Q$8:$Q$335,0),0)&gt;0,1,0)</f>
        <v>0</v>
      </c>
      <c r="CF46" s="127">
        <f ca="1">IF(IFERROR(MATCH(_xlfn.CONCAT($B46,",",CF$4),'SpcFunc and VentSpcFunc combos'!$Q$8:$Q$335,0),0)&gt;0,1,0)</f>
        <v>0</v>
      </c>
      <c r="CG46" s="127">
        <f ca="1">IF(IFERROR(MATCH(_xlfn.CONCAT($B46,",",CG$4),'SpcFunc and VentSpcFunc combos'!$Q$8:$Q$335,0),0)&gt;0,1,0)</f>
        <v>0</v>
      </c>
      <c r="CH46" s="127">
        <f ca="1">IF(IFERROR(MATCH(_xlfn.CONCAT($B46,",",CH$4),'SpcFunc and VentSpcFunc combos'!$Q$8:$Q$335,0),0)&gt;0,1,0)</f>
        <v>0</v>
      </c>
      <c r="CI46" s="127">
        <f ca="1">IF(IFERROR(MATCH(_xlfn.CONCAT($B46,",",CI$4),'SpcFunc and VentSpcFunc combos'!$Q$8:$Q$335,0),0)&gt;0,1,0)</f>
        <v>0</v>
      </c>
      <c r="CJ46" s="127">
        <f ca="1">IF(IFERROR(MATCH(_xlfn.CONCAT($B46,",",CJ$4),'SpcFunc and VentSpcFunc combos'!$Q$8:$Q$335,0),0)&gt;0,1,0)</f>
        <v>0</v>
      </c>
      <c r="CK46" s="127">
        <f ca="1">IF(IFERROR(MATCH(_xlfn.CONCAT($B46,",",CK$4),'SpcFunc and VentSpcFunc combos'!$Q$8:$Q$335,0),0)&gt;0,1,0)</f>
        <v>0</v>
      </c>
      <c r="CL46" s="127">
        <f ca="1">IF(IFERROR(MATCH(_xlfn.CONCAT($B46,",",CL$4),'SpcFunc and VentSpcFunc combos'!$Q$8:$Q$335,0),0)&gt;0,1,0)</f>
        <v>0</v>
      </c>
      <c r="CM46" s="127">
        <f ca="1">IF(IFERROR(MATCH(_xlfn.CONCAT($B46,",",CM$4),'SpcFunc and VentSpcFunc combos'!$Q$8:$Q$335,0),0)&gt;0,1,0)</f>
        <v>0</v>
      </c>
      <c r="CN46" s="127">
        <f ca="1">IF(IFERROR(MATCH(_xlfn.CONCAT($B46,",",CN$4),'SpcFunc and VentSpcFunc combos'!$Q$8:$Q$335,0),0)&gt;0,1,0)</f>
        <v>0</v>
      </c>
      <c r="CO46" s="127">
        <f ca="1">IF(IFERROR(MATCH(_xlfn.CONCAT($B46,",",CO$4),'SpcFunc and VentSpcFunc combos'!$Q$8:$Q$335,0),0)&gt;0,1,0)</f>
        <v>0</v>
      </c>
      <c r="CP46" s="127">
        <f ca="1">IF(IFERROR(MATCH(_xlfn.CONCAT($B46,",",CP$4),'SpcFunc and VentSpcFunc combos'!$Q$8:$Q$335,0),0)&gt;0,1,0)</f>
        <v>0</v>
      </c>
      <c r="CQ46" s="127">
        <f ca="1">IF(IFERROR(MATCH(_xlfn.CONCAT($B46,",",CQ$4),'SpcFunc and VentSpcFunc combos'!$Q$8:$Q$335,0),0)&gt;0,1,0)</f>
        <v>0</v>
      </c>
      <c r="CR46" s="127">
        <f ca="1">IF(IFERROR(MATCH(_xlfn.CONCAT($B46,",",CR$4),'SpcFunc and VentSpcFunc combos'!$Q$8:$Q$335,0),0)&gt;0,1,0)</f>
        <v>0</v>
      </c>
      <c r="CS46" s="127">
        <f ca="1">IF(IFERROR(MATCH(_xlfn.CONCAT($B46,",",CS$4),'SpcFunc and VentSpcFunc combos'!$Q$8:$Q$335,0),0)&gt;0,1,0)</f>
        <v>0</v>
      </c>
      <c r="CT46" s="127">
        <f ca="1">IF(IFERROR(MATCH(_xlfn.CONCAT($B46,",",CT$4),'SpcFunc and VentSpcFunc combos'!$Q$8:$Q$335,0),0)&gt;0,1,0)</f>
        <v>0</v>
      </c>
      <c r="CU46" s="106" t="s">
        <v>960</v>
      </c>
      <c r="CV46">
        <f t="shared" ca="1" si="5"/>
        <v>0</v>
      </c>
    </row>
    <row r="47" spans="2:100" x14ac:dyDescent="0.2">
      <c r="B47" t="str">
        <f>'For CSV - 2019 SpcFuncData'!B47</f>
        <v>Main Entry Lobby</v>
      </c>
      <c r="C47" s="127">
        <f ca="1">IF(IFERROR(MATCH(_xlfn.CONCAT($B47,",",C$4),'SpcFunc and VentSpcFunc combos'!$Q$8:$Q$335,0),0)&gt;0,1,0)</f>
        <v>0</v>
      </c>
      <c r="D47" s="127">
        <f ca="1">IF(IFERROR(MATCH(_xlfn.CONCAT($B47,",",D$4),'SpcFunc and VentSpcFunc combos'!$Q$8:$Q$335,0),0)&gt;0,1,0)</f>
        <v>0</v>
      </c>
      <c r="E47" s="127">
        <f ca="1">IF(IFERROR(MATCH(_xlfn.CONCAT($B47,",",E$4),'SpcFunc and VentSpcFunc combos'!$Q$8:$Q$335,0),0)&gt;0,1,0)</f>
        <v>0</v>
      </c>
      <c r="F47" s="127">
        <f ca="1">IF(IFERROR(MATCH(_xlfn.CONCAT($B47,",",F$4),'SpcFunc and VentSpcFunc combos'!$Q$8:$Q$335,0),0)&gt;0,1,0)</f>
        <v>0</v>
      </c>
      <c r="G47" s="127">
        <f ca="1">IF(IFERROR(MATCH(_xlfn.CONCAT($B47,",",G$4),'SpcFunc and VentSpcFunc combos'!$Q$8:$Q$335,0),0)&gt;0,1,0)</f>
        <v>0</v>
      </c>
      <c r="H47" s="127">
        <f ca="1">IF(IFERROR(MATCH(_xlfn.CONCAT($B47,",",H$4),'SpcFunc and VentSpcFunc combos'!$Q$8:$Q$335,0),0)&gt;0,1,0)</f>
        <v>0</v>
      </c>
      <c r="I47" s="127">
        <f ca="1">IF(IFERROR(MATCH(_xlfn.CONCAT($B47,",",I$4),'SpcFunc and VentSpcFunc combos'!$Q$8:$Q$335,0),0)&gt;0,1,0)</f>
        <v>0</v>
      </c>
      <c r="J47" s="127">
        <f ca="1">IF(IFERROR(MATCH(_xlfn.CONCAT($B47,",",J$4),'SpcFunc and VentSpcFunc combos'!$Q$8:$Q$335,0),0)&gt;0,1,0)</f>
        <v>0</v>
      </c>
      <c r="K47" s="127">
        <f ca="1">IF(IFERROR(MATCH(_xlfn.CONCAT($B47,",",K$4),'SpcFunc and VentSpcFunc combos'!$Q$8:$Q$335,0),0)&gt;0,1,0)</f>
        <v>0</v>
      </c>
      <c r="L47" s="127">
        <f ca="1">IF(IFERROR(MATCH(_xlfn.CONCAT($B47,",",L$4),'SpcFunc and VentSpcFunc combos'!$Q$8:$Q$335,0),0)&gt;0,1,0)</f>
        <v>0</v>
      </c>
      <c r="M47" s="127">
        <f ca="1">IF(IFERROR(MATCH(_xlfn.CONCAT($B47,",",M$4),'SpcFunc and VentSpcFunc combos'!$Q$8:$Q$335,0),0)&gt;0,1,0)</f>
        <v>0</v>
      </c>
      <c r="N47" s="127">
        <f ca="1">IF(IFERROR(MATCH(_xlfn.CONCAT($B47,",",N$4),'SpcFunc and VentSpcFunc combos'!$Q$8:$Q$335,0),0)&gt;0,1,0)</f>
        <v>0</v>
      </c>
      <c r="O47" s="127">
        <f ca="1">IF(IFERROR(MATCH(_xlfn.CONCAT($B47,",",O$4),'SpcFunc and VentSpcFunc combos'!$Q$8:$Q$335,0),0)&gt;0,1,0)</f>
        <v>0</v>
      </c>
      <c r="P47" s="127">
        <f ca="1">IF(IFERROR(MATCH(_xlfn.CONCAT($B47,",",P$4),'SpcFunc and VentSpcFunc combos'!$Q$8:$Q$335,0),0)&gt;0,1,0)</f>
        <v>0</v>
      </c>
      <c r="Q47" s="127">
        <f ca="1">IF(IFERROR(MATCH(_xlfn.CONCAT($B47,",",Q$4),'SpcFunc and VentSpcFunc combos'!$Q$8:$Q$335,0),0)&gt;0,1,0)</f>
        <v>0</v>
      </c>
      <c r="R47" s="127">
        <f ca="1">IF(IFERROR(MATCH(_xlfn.CONCAT($B47,",",R$4),'SpcFunc and VentSpcFunc combos'!$Q$8:$Q$335,0),0)&gt;0,1,0)</f>
        <v>0</v>
      </c>
      <c r="S47" s="127">
        <f ca="1">IF(IFERROR(MATCH(_xlfn.CONCAT($B47,",",S$4),'SpcFunc and VentSpcFunc combos'!$Q$8:$Q$335,0),0)&gt;0,1,0)</f>
        <v>0</v>
      </c>
      <c r="T47" s="127">
        <f ca="1">IF(IFERROR(MATCH(_xlfn.CONCAT($B47,",",T$4),'SpcFunc and VentSpcFunc combos'!$Q$8:$Q$335,0),0)&gt;0,1,0)</f>
        <v>0</v>
      </c>
      <c r="U47" s="127">
        <f ca="1">IF(IFERROR(MATCH(_xlfn.CONCAT($B47,",",U$4),'SpcFunc and VentSpcFunc combos'!$Q$8:$Q$335,0),0)&gt;0,1,0)</f>
        <v>0</v>
      </c>
      <c r="V47" s="127">
        <f ca="1">IF(IFERROR(MATCH(_xlfn.CONCAT($B47,",",V$4),'SpcFunc and VentSpcFunc combos'!$Q$8:$Q$335,0),0)&gt;0,1,0)</f>
        <v>0</v>
      </c>
      <c r="W47" s="127">
        <f ca="1">IF(IFERROR(MATCH(_xlfn.CONCAT($B47,",",W$4),'SpcFunc and VentSpcFunc combos'!$Q$8:$Q$335,0),0)&gt;0,1,0)</f>
        <v>0</v>
      </c>
      <c r="X47" s="127">
        <f ca="1">IF(IFERROR(MATCH(_xlfn.CONCAT($B47,",",X$4),'SpcFunc and VentSpcFunc combos'!$Q$8:$Q$335,0),0)&gt;0,1,0)</f>
        <v>0</v>
      </c>
      <c r="Y47" s="127">
        <f ca="1">IF(IFERROR(MATCH(_xlfn.CONCAT($B47,",",Y$4),'SpcFunc and VentSpcFunc combos'!$Q$8:$Q$335,0),0)&gt;0,1,0)</f>
        <v>0</v>
      </c>
      <c r="Z47" s="127">
        <f ca="1">IF(IFERROR(MATCH(_xlfn.CONCAT($B47,",",Z$4),'SpcFunc and VentSpcFunc combos'!$Q$8:$Q$335,0),0)&gt;0,1,0)</f>
        <v>0</v>
      </c>
      <c r="AA47" s="127">
        <f ca="1">IF(IFERROR(MATCH(_xlfn.CONCAT($B47,",",AA$4),'SpcFunc and VentSpcFunc combos'!$Q$8:$Q$335,0),0)&gt;0,1,0)</f>
        <v>0</v>
      </c>
      <c r="AB47" s="127">
        <f ca="1">IF(IFERROR(MATCH(_xlfn.CONCAT($B47,",",AB$4),'SpcFunc and VentSpcFunc combos'!$Q$8:$Q$335,0),0)&gt;0,1,0)</f>
        <v>0</v>
      </c>
      <c r="AC47" s="127">
        <f ca="1">IF(IFERROR(MATCH(_xlfn.CONCAT($B47,",",AC$4),'SpcFunc and VentSpcFunc combos'!$Q$8:$Q$335,0),0)&gt;0,1,0)</f>
        <v>0</v>
      </c>
      <c r="AD47" s="127">
        <f ca="1">IF(IFERROR(MATCH(_xlfn.CONCAT($B47,",",AD$4),'SpcFunc and VentSpcFunc combos'!$Q$8:$Q$335,0),0)&gt;0,1,0)</f>
        <v>0</v>
      </c>
      <c r="AE47" s="127">
        <f ca="1">IF(IFERROR(MATCH(_xlfn.CONCAT($B47,",",AE$4),'SpcFunc and VentSpcFunc combos'!$Q$8:$Q$335,0),0)&gt;0,1,0)</f>
        <v>0</v>
      </c>
      <c r="AF47" s="127">
        <f ca="1">IF(IFERROR(MATCH(_xlfn.CONCAT($B47,",",AF$4),'SpcFunc and VentSpcFunc combos'!$Q$8:$Q$335,0),0)&gt;0,1,0)</f>
        <v>0</v>
      </c>
      <c r="AG47" s="127">
        <f ca="1">IF(IFERROR(MATCH(_xlfn.CONCAT($B47,",",AG$4),'SpcFunc and VentSpcFunc combos'!$Q$8:$Q$335,0),0)&gt;0,1,0)</f>
        <v>0</v>
      </c>
      <c r="AH47" s="127">
        <f ca="1">IF(IFERROR(MATCH(_xlfn.CONCAT($B47,",",AH$4),'SpcFunc and VentSpcFunc combos'!$Q$8:$Q$335,0),0)&gt;0,1,0)</f>
        <v>0</v>
      </c>
      <c r="AI47" s="127">
        <f ca="1">IF(IFERROR(MATCH(_xlfn.CONCAT($B47,",",AI$4),'SpcFunc and VentSpcFunc combos'!$Q$8:$Q$335,0),0)&gt;0,1,0)</f>
        <v>0</v>
      </c>
      <c r="AJ47" s="127">
        <f ca="1">IF(IFERROR(MATCH(_xlfn.CONCAT($B47,",",AJ$4),'SpcFunc and VentSpcFunc combos'!$Q$8:$Q$335,0),0)&gt;0,1,0)</f>
        <v>0</v>
      </c>
      <c r="AK47" s="127">
        <f ca="1">IF(IFERROR(MATCH(_xlfn.CONCAT($B47,",",AK$4),'SpcFunc and VentSpcFunc combos'!$Q$8:$Q$335,0),0)&gt;0,1,0)</f>
        <v>0</v>
      </c>
      <c r="AL47" s="127">
        <f ca="1">IF(IFERROR(MATCH(_xlfn.CONCAT($B47,",",AL$4),'SpcFunc and VentSpcFunc combos'!$Q$8:$Q$335,0),0)&gt;0,1,0)</f>
        <v>0</v>
      </c>
      <c r="AM47" s="127">
        <f ca="1">IF(IFERROR(MATCH(_xlfn.CONCAT($B47,",",AM$4),'SpcFunc and VentSpcFunc combos'!$Q$8:$Q$335,0),0)&gt;0,1,0)</f>
        <v>0</v>
      </c>
      <c r="AN47" s="127">
        <f ca="1">IF(IFERROR(MATCH(_xlfn.CONCAT($B47,",",AN$4),'SpcFunc and VentSpcFunc combos'!$Q$8:$Q$335,0),0)&gt;0,1,0)</f>
        <v>0</v>
      </c>
      <c r="AO47" s="127">
        <f ca="1">IF(IFERROR(MATCH(_xlfn.CONCAT($B47,",",AO$4),'SpcFunc and VentSpcFunc combos'!$Q$8:$Q$335,0),0)&gt;0,1,0)</f>
        <v>0</v>
      </c>
      <c r="AP47" s="127">
        <f ca="1">IF(IFERROR(MATCH(_xlfn.CONCAT($B47,",",AP$4),'SpcFunc and VentSpcFunc combos'!$Q$8:$Q$335,0),0)&gt;0,1,0)</f>
        <v>0</v>
      </c>
      <c r="AQ47" s="127">
        <f ca="1">IF(IFERROR(MATCH(_xlfn.CONCAT($B47,",",AQ$4),'SpcFunc and VentSpcFunc combos'!$Q$8:$Q$335,0),0)&gt;0,1,0)</f>
        <v>0</v>
      </c>
      <c r="AR47" s="127">
        <f ca="1">IF(IFERROR(MATCH(_xlfn.CONCAT($B47,",",AR$4),'SpcFunc and VentSpcFunc combos'!$Q$8:$Q$335,0),0)&gt;0,1,0)</f>
        <v>0</v>
      </c>
      <c r="AS47" s="127">
        <f ca="1">IF(IFERROR(MATCH(_xlfn.CONCAT($B47,",",AS$4),'SpcFunc and VentSpcFunc combos'!$Q$8:$Q$335,0),0)&gt;0,1,0)</f>
        <v>0</v>
      </c>
      <c r="AT47" s="127">
        <f ca="1">IF(IFERROR(MATCH(_xlfn.CONCAT($B47,",",AT$4),'SpcFunc and VentSpcFunc combos'!$Q$8:$Q$335,0),0)&gt;0,1,0)</f>
        <v>0</v>
      </c>
      <c r="AU47" s="127">
        <f ca="1">IF(IFERROR(MATCH(_xlfn.CONCAT($B47,",",AU$4),'SpcFunc and VentSpcFunc combos'!$Q$8:$Q$335,0),0)&gt;0,1,0)</f>
        <v>0</v>
      </c>
      <c r="AV47" s="127">
        <f ca="1">IF(IFERROR(MATCH(_xlfn.CONCAT($B47,",",AV$4),'SpcFunc and VentSpcFunc combos'!$Q$8:$Q$335,0),0)&gt;0,1,0)</f>
        <v>0</v>
      </c>
      <c r="AW47" s="127">
        <f ca="1">IF(IFERROR(MATCH(_xlfn.CONCAT($B47,",",AW$4),'SpcFunc and VentSpcFunc combos'!$Q$8:$Q$335,0),0)&gt;0,1,0)</f>
        <v>0</v>
      </c>
      <c r="AX47" s="127">
        <f ca="1">IF(IFERROR(MATCH(_xlfn.CONCAT($B47,",",AX$4),'SpcFunc and VentSpcFunc combos'!$Q$8:$Q$335,0),0)&gt;0,1,0)</f>
        <v>0</v>
      </c>
      <c r="AY47" s="127">
        <f ca="1">IF(IFERROR(MATCH(_xlfn.CONCAT($B47,",",AY$4),'SpcFunc and VentSpcFunc combos'!$Q$8:$Q$335,0),0)&gt;0,1,0)</f>
        <v>0</v>
      </c>
      <c r="AZ47" s="127">
        <f ca="1">IF(IFERROR(MATCH(_xlfn.CONCAT($B47,",",AZ$4),'SpcFunc and VentSpcFunc combos'!$Q$8:$Q$335,0),0)&gt;0,1,0)</f>
        <v>0</v>
      </c>
      <c r="BA47" s="127">
        <f ca="1">IF(IFERROR(MATCH(_xlfn.CONCAT($B47,",",BA$4),'SpcFunc and VentSpcFunc combos'!$Q$8:$Q$335,0),0)&gt;0,1,0)</f>
        <v>0</v>
      </c>
      <c r="BB47" s="127">
        <f ca="1">IF(IFERROR(MATCH(_xlfn.CONCAT($B47,",",BB$4),'SpcFunc and VentSpcFunc combos'!$Q$8:$Q$335,0),0)&gt;0,1,0)</f>
        <v>0</v>
      </c>
      <c r="BC47" s="127">
        <f ca="1">IF(IFERROR(MATCH(_xlfn.CONCAT($B47,",",BC$4),'SpcFunc and VentSpcFunc combos'!$Q$8:$Q$335,0),0)&gt;0,1,0)</f>
        <v>0</v>
      </c>
      <c r="BD47" s="127">
        <f ca="1">IF(IFERROR(MATCH(_xlfn.CONCAT($B47,",",BD$4),'SpcFunc and VentSpcFunc combos'!$Q$8:$Q$335,0),0)&gt;0,1,0)</f>
        <v>0</v>
      </c>
      <c r="BE47" s="127">
        <f ca="1">IF(IFERROR(MATCH(_xlfn.CONCAT($B47,",",BE$4),'SpcFunc and VentSpcFunc combos'!$Q$8:$Q$335,0),0)&gt;0,1,0)</f>
        <v>0</v>
      </c>
      <c r="BF47" s="127">
        <f ca="1">IF(IFERROR(MATCH(_xlfn.CONCAT($B47,",",BF$4),'SpcFunc and VentSpcFunc combos'!$Q$8:$Q$335,0),0)&gt;0,1,0)</f>
        <v>0</v>
      </c>
      <c r="BG47" s="127">
        <f ca="1">IF(IFERROR(MATCH(_xlfn.CONCAT($B47,",",BG$4),'SpcFunc and VentSpcFunc combos'!$Q$8:$Q$335,0),0)&gt;0,1,0)</f>
        <v>0</v>
      </c>
      <c r="BH47" s="127">
        <f ca="1">IF(IFERROR(MATCH(_xlfn.CONCAT($B47,",",BH$4),'SpcFunc and VentSpcFunc combos'!$Q$8:$Q$335,0),0)&gt;0,1,0)</f>
        <v>0</v>
      </c>
      <c r="BI47" s="127">
        <f ca="1">IF(IFERROR(MATCH(_xlfn.CONCAT($B47,",",BI$4),'SpcFunc and VentSpcFunc combos'!$Q$8:$Q$335,0),0)&gt;0,1,0)</f>
        <v>0</v>
      </c>
      <c r="BJ47" s="127">
        <f ca="1">IF(IFERROR(MATCH(_xlfn.CONCAT($B47,",",BJ$4),'SpcFunc and VentSpcFunc combos'!$Q$8:$Q$335,0),0)&gt;0,1,0)</f>
        <v>0</v>
      </c>
      <c r="BK47" s="127">
        <f ca="1">IF(IFERROR(MATCH(_xlfn.CONCAT($B47,",",BK$4),'SpcFunc and VentSpcFunc combos'!$Q$8:$Q$335,0),0)&gt;0,1,0)</f>
        <v>0</v>
      </c>
      <c r="BL47" s="127">
        <f ca="1">IF(IFERROR(MATCH(_xlfn.CONCAT($B47,",",BL$4),'SpcFunc and VentSpcFunc combos'!$Q$8:$Q$335,0),0)&gt;0,1,0)</f>
        <v>0</v>
      </c>
      <c r="BM47" s="127">
        <f ca="1">IF(IFERROR(MATCH(_xlfn.CONCAT($B47,",",BM$4),'SpcFunc and VentSpcFunc combos'!$Q$8:$Q$335,0),0)&gt;0,1,0)</f>
        <v>0</v>
      </c>
      <c r="BN47" s="127">
        <f ca="1">IF(IFERROR(MATCH(_xlfn.CONCAT($B47,",",BN$4),'SpcFunc and VentSpcFunc combos'!$Q$8:$Q$335,0),0)&gt;0,1,0)</f>
        <v>0</v>
      </c>
      <c r="BO47" s="127">
        <f ca="1">IF(IFERROR(MATCH(_xlfn.CONCAT($B47,",",BO$4),'SpcFunc and VentSpcFunc combos'!$Q$8:$Q$335,0),0)&gt;0,1,0)</f>
        <v>0</v>
      </c>
      <c r="BP47" s="127">
        <f ca="1">IF(IFERROR(MATCH(_xlfn.CONCAT($B47,",",BP$4),'SpcFunc and VentSpcFunc combos'!$Q$8:$Q$335,0),0)&gt;0,1,0)</f>
        <v>0</v>
      </c>
      <c r="BQ47" s="127">
        <f ca="1">IF(IFERROR(MATCH(_xlfn.CONCAT($B47,",",BQ$4),'SpcFunc and VentSpcFunc combos'!$Q$8:$Q$335,0),0)&gt;0,1,0)</f>
        <v>0</v>
      </c>
      <c r="BR47" s="127">
        <f ca="1">IF(IFERROR(MATCH(_xlfn.CONCAT($B47,",",BR$4),'SpcFunc and VentSpcFunc combos'!$Q$8:$Q$335,0),0)&gt;0,1,0)</f>
        <v>0</v>
      </c>
      <c r="BS47" s="127">
        <f ca="1">IF(IFERROR(MATCH(_xlfn.CONCAT($B47,",",BS$4),'SpcFunc and VentSpcFunc combos'!$Q$8:$Q$335,0),0)&gt;0,1,0)</f>
        <v>0</v>
      </c>
      <c r="BT47" s="127">
        <f ca="1">IF(IFERROR(MATCH(_xlfn.CONCAT($B47,",",BT$4),'SpcFunc and VentSpcFunc combos'!$Q$8:$Q$335,0),0)&gt;0,1,0)</f>
        <v>0</v>
      </c>
      <c r="BU47" s="127">
        <f ca="1">IF(IFERROR(MATCH(_xlfn.CONCAT($B47,",",BU$4),'SpcFunc and VentSpcFunc combos'!$Q$8:$Q$335,0),0)&gt;0,1,0)</f>
        <v>0</v>
      </c>
      <c r="BV47" s="127">
        <f ca="1">IF(IFERROR(MATCH(_xlfn.CONCAT($B47,",",BV$4),'SpcFunc and VentSpcFunc combos'!$Q$8:$Q$335,0),0)&gt;0,1,0)</f>
        <v>0</v>
      </c>
      <c r="BW47" s="127">
        <f ca="1">IF(IFERROR(MATCH(_xlfn.CONCAT($B47,",",BW$4),'SpcFunc and VentSpcFunc combos'!$Q$8:$Q$335,0),0)&gt;0,1,0)</f>
        <v>0</v>
      </c>
      <c r="BX47" s="127">
        <f ca="1">IF(IFERROR(MATCH(_xlfn.CONCAT($B47,",",BX$4),'SpcFunc and VentSpcFunc combos'!$Q$8:$Q$335,0),0)&gt;0,1,0)</f>
        <v>0</v>
      </c>
      <c r="BY47" s="127">
        <f ca="1">IF(IFERROR(MATCH(_xlfn.CONCAT($B47,",",BY$4),'SpcFunc and VentSpcFunc combos'!$Q$8:$Q$335,0),0)&gt;0,1,0)</f>
        <v>0</v>
      </c>
      <c r="BZ47" s="127">
        <f ca="1">IF(IFERROR(MATCH(_xlfn.CONCAT($B47,",",BZ$4),'SpcFunc and VentSpcFunc combos'!$Q$8:$Q$335,0),0)&gt;0,1,0)</f>
        <v>0</v>
      </c>
      <c r="CA47" s="127">
        <f ca="1">IF(IFERROR(MATCH(_xlfn.CONCAT($B47,",",CA$4),'SpcFunc and VentSpcFunc combos'!$Q$8:$Q$335,0),0)&gt;0,1,0)</f>
        <v>0</v>
      </c>
      <c r="CB47" s="127">
        <f ca="1">IF(IFERROR(MATCH(_xlfn.CONCAT($B47,",",CB$4),'SpcFunc and VentSpcFunc combos'!$Q$8:$Q$335,0),0)&gt;0,1,0)</f>
        <v>0</v>
      </c>
      <c r="CC47" s="127">
        <f ca="1">IF(IFERROR(MATCH(_xlfn.CONCAT($B47,",",CC$4),'SpcFunc and VentSpcFunc combos'!$Q$8:$Q$335,0),0)&gt;0,1,0)</f>
        <v>0</v>
      </c>
      <c r="CD47" s="127">
        <f ca="1">IF(IFERROR(MATCH(_xlfn.CONCAT($B47,",",CD$4),'SpcFunc and VentSpcFunc combos'!$Q$8:$Q$335,0),0)&gt;0,1,0)</f>
        <v>0</v>
      </c>
      <c r="CE47" s="127">
        <f ca="1">IF(IFERROR(MATCH(_xlfn.CONCAT($B47,",",CE$4),'SpcFunc and VentSpcFunc combos'!$Q$8:$Q$335,0),0)&gt;0,1,0)</f>
        <v>0</v>
      </c>
      <c r="CF47" s="127">
        <f ca="1">IF(IFERROR(MATCH(_xlfn.CONCAT($B47,",",CF$4),'SpcFunc and VentSpcFunc combos'!$Q$8:$Q$335,0),0)&gt;0,1,0)</f>
        <v>0</v>
      </c>
      <c r="CG47" s="127">
        <f ca="1">IF(IFERROR(MATCH(_xlfn.CONCAT($B47,",",CG$4),'SpcFunc and VentSpcFunc combos'!$Q$8:$Q$335,0),0)&gt;0,1,0)</f>
        <v>0</v>
      </c>
      <c r="CH47" s="127">
        <f ca="1">IF(IFERROR(MATCH(_xlfn.CONCAT($B47,",",CH$4),'SpcFunc and VentSpcFunc combos'!$Q$8:$Q$335,0),0)&gt;0,1,0)</f>
        <v>0</v>
      </c>
      <c r="CI47" s="127">
        <f ca="1">IF(IFERROR(MATCH(_xlfn.CONCAT($B47,",",CI$4),'SpcFunc and VentSpcFunc combos'!$Q$8:$Q$335,0),0)&gt;0,1,0)</f>
        <v>0</v>
      </c>
      <c r="CJ47" s="127">
        <f ca="1">IF(IFERROR(MATCH(_xlfn.CONCAT($B47,",",CJ$4),'SpcFunc and VentSpcFunc combos'!$Q$8:$Q$335,0),0)&gt;0,1,0)</f>
        <v>0</v>
      </c>
      <c r="CK47" s="127">
        <f ca="1">IF(IFERROR(MATCH(_xlfn.CONCAT($B47,",",CK$4),'SpcFunc and VentSpcFunc combos'!$Q$8:$Q$335,0),0)&gt;0,1,0)</f>
        <v>0</v>
      </c>
      <c r="CL47" s="127">
        <f ca="1">IF(IFERROR(MATCH(_xlfn.CONCAT($B47,",",CL$4),'SpcFunc and VentSpcFunc combos'!$Q$8:$Q$335,0),0)&gt;0,1,0)</f>
        <v>0</v>
      </c>
      <c r="CM47" s="127">
        <f ca="1">IF(IFERROR(MATCH(_xlfn.CONCAT($B47,",",CM$4),'SpcFunc and VentSpcFunc combos'!$Q$8:$Q$335,0),0)&gt;0,1,0)</f>
        <v>0</v>
      </c>
      <c r="CN47" s="127">
        <f ca="1">IF(IFERROR(MATCH(_xlfn.CONCAT($B47,",",CN$4),'SpcFunc and VentSpcFunc combos'!$Q$8:$Q$335,0),0)&gt;0,1,0)</f>
        <v>0</v>
      </c>
      <c r="CO47" s="127">
        <f ca="1">IF(IFERROR(MATCH(_xlfn.CONCAT($B47,",",CO$4),'SpcFunc and VentSpcFunc combos'!$Q$8:$Q$335,0),0)&gt;0,1,0)</f>
        <v>0</v>
      </c>
      <c r="CP47" s="127">
        <f ca="1">IF(IFERROR(MATCH(_xlfn.CONCAT($B47,",",CP$4),'SpcFunc and VentSpcFunc combos'!$Q$8:$Q$335,0),0)&gt;0,1,0)</f>
        <v>0</v>
      </c>
      <c r="CQ47" s="127">
        <f ca="1">IF(IFERROR(MATCH(_xlfn.CONCAT($B47,",",CQ$4),'SpcFunc and VentSpcFunc combos'!$Q$8:$Q$335,0),0)&gt;0,1,0)</f>
        <v>0</v>
      </c>
      <c r="CR47" s="127">
        <f ca="1">IF(IFERROR(MATCH(_xlfn.CONCAT($B47,",",CR$4),'SpcFunc and VentSpcFunc combos'!$Q$8:$Q$335,0),0)&gt;0,1,0)</f>
        <v>0</v>
      </c>
      <c r="CS47" s="127">
        <f ca="1">IF(IFERROR(MATCH(_xlfn.CONCAT($B47,",",CS$4),'SpcFunc and VentSpcFunc combos'!$Q$8:$Q$335,0),0)&gt;0,1,0)</f>
        <v>0</v>
      </c>
      <c r="CT47" s="127">
        <f ca="1">IF(IFERROR(MATCH(_xlfn.CONCAT($B47,",",CT$4),'SpcFunc and VentSpcFunc combos'!$Q$8:$Q$335,0),0)&gt;0,1,0)</f>
        <v>0</v>
      </c>
      <c r="CU47" s="106" t="s">
        <v>960</v>
      </c>
      <c r="CV47">
        <f t="shared" ca="1" si="5"/>
        <v>0</v>
      </c>
    </row>
    <row r="48" spans="2:100" x14ac:dyDescent="0.2">
      <c r="B48" t="str">
        <f>'For CSV - 2019 SpcFuncData'!B48</f>
        <v>Museum Area (Exhibition/Display)</v>
      </c>
      <c r="C48" s="127">
        <f ca="1">IF(IFERROR(MATCH(_xlfn.CONCAT($B48,",",C$4),'SpcFunc and VentSpcFunc combos'!$Q$8:$Q$335,0),0)&gt;0,1,0)</f>
        <v>0</v>
      </c>
      <c r="D48" s="127">
        <f ca="1">IF(IFERROR(MATCH(_xlfn.CONCAT($B48,",",D$4),'SpcFunc and VentSpcFunc combos'!$Q$8:$Q$335,0),0)&gt;0,1,0)</f>
        <v>0</v>
      </c>
      <c r="E48" s="127">
        <f ca="1">IF(IFERROR(MATCH(_xlfn.CONCAT($B48,",",E$4),'SpcFunc and VentSpcFunc combos'!$Q$8:$Q$335,0),0)&gt;0,1,0)</f>
        <v>0</v>
      </c>
      <c r="F48" s="127">
        <f ca="1">IF(IFERROR(MATCH(_xlfn.CONCAT($B48,",",F$4),'SpcFunc and VentSpcFunc combos'!$Q$8:$Q$335,0),0)&gt;0,1,0)</f>
        <v>0</v>
      </c>
      <c r="G48" s="127">
        <f ca="1">IF(IFERROR(MATCH(_xlfn.CONCAT($B48,",",G$4),'SpcFunc and VentSpcFunc combos'!$Q$8:$Q$335,0),0)&gt;0,1,0)</f>
        <v>0</v>
      </c>
      <c r="H48" s="127">
        <f ca="1">IF(IFERROR(MATCH(_xlfn.CONCAT($B48,",",H$4),'SpcFunc and VentSpcFunc combos'!$Q$8:$Q$335,0),0)&gt;0,1,0)</f>
        <v>0</v>
      </c>
      <c r="I48" s="127">
        <f ca="1">IF(IFERROR(MATCH(_xlfn.CONCAT($B48,",",I$4),'SpcFunc and VentSpcFunc combos'!$Q$8:$Q$335,0),0)&gt;0,1,0)</f>
        <v>0</v>
      </c>
      <c r="J48" s="127">
        <f ca="1">IF(IFERROR(MATCH(_xlfn.CONCAT($B48,",",J$4),'SpcFunc and VentSpcFunc combos'!$Q$8:$Q$335,0),0)&gt;0,1,0)</f>
        <v>0</v>
      </c>
      <c r="K48" s="127">
        <f ca="1">IF(IFERROR(MATCH(_xlfn.CONCAT($B48,",",K$4),'SpcFunc and VentSpcFunc combos'!$Q$8:$Q$335,0),0)&gt;0,1,0)</f>
        <v>0</v>
      </c>
      <c r="L48" s="127">
        <f ca="1">IF(IFERROR(MATCH(_xlfn.CONCAT($B48,",",L$4),'SpcFunc and VentSpcFunc combos'!$Q$8:$Q$335,0),0)&gt;0,1,0)</f>
        <v>0</v>
      </c>
      <c r="M48" s="127">
        <f ca="1">IF(IFERROR(MATCH(_xlfn.CONCAT($B48,",",M$4),'SpcFunc and VentSpcFunc combos'!$Q$8:$Q$335,0),0)&gt;0,1,0)</f>
        <v>0</v>
      </c>
      <c r="N48" s="127">
        <f ca="1">IF(IFERROR(MATCH(_xlfn.CONCAT($B48,",",N$4),'SpcFunc and VentSpcFunc combos'!$Q$8:$Q$335,0),0)&gt;0,1,0)</f>
        <v>0</v>
      </c>
      <c r="O48" s="127">
        <f ca="1">IF(IFERROR(MATCH(_xlfn.CONCAT($B48,",",O$4),'SpcFunc and VentSpcFunc combos'!$Q$8:$Q$335,0),0)&gt;0,1,0)</f>
        <v>0</v>
      </c>
      <c r="P48" s="127">
        <f ca="1">IF(IFERROR(MATCH(_xlfn.CONCAT($B48,",",P$4),'SpcFunc and VentSpcFunc combos'!$Q$8:$Q$335,0),0)&gt;0,1,0)</f>
        <v>0</v>
      </c>
      <c r="Q48" s="127">
        <f ca="1">IF(IFERROR(MATCH(_xlfn.CONCAT($B48,",",Q$4),'SpcFunc and VentSpcFunc combos'!$Q$8:$Q$335,0),0)&gt;0,1,0)</f>
        <v>0</v>
      </c>
      <c r="R48" s="127">
        <f ca="1">IF(IFERROR(MATCH(_xlfn.CONCAT($B48,",",R$4),'SpcFunc and VentSpcFunc combos'!$Q$8:$Q$335,0),0)&gt;0,1,0)</f>
        <v>0</v>
      </c>
      <c r="S48" s="127">
        <f ca="1">IF(IFERROR(MATCH(_xlfn.CONCAT($B48,",",S$4),'SpcFunc and VentSpcFunc combos'!$Q$8:$Q$335,0),0)&gt;0,1,0)</f>
        <v>0</v>
      </c>
      <c r="T48" s="127">
        <f ca="1">IF(IFERROR(MATCH(_xlfn.CONCAT($B48,",",T$4),'SpcFunc and VentSpcFunc combos'!$Q$8:$Q$335,0),0)&gt;0,1,0)</f>
        <v>0</v>
      </c>
      <c r="U48" s="127">
        <f ca="1">IF(IFERROR(MATCH(_xlfn.CONCAT($B48,",",U$4),'SpcFunc and VentSpcFunc combos'!$Q$8:$Q$335,0),0)&gt;0,1,0)</f>
        <v>0</v>
      </c>
      <c r="V48" s="127">
        <f ca="1">IF(IFERROR(MATCH(_xlfn.CONCAT($B48,",",V$4),'SpcFunc and VentSpcFunc combos'!$Q$8:$Q$335,0),0)&gt;0,1,0)</f>
        <v>0</v>
      </c>
      <c r="W48" s="127">
        <f ca="1">IF(IFERROR(MATCH(_xlfn.CONCAT($B48,",",W$4),'SpcFunc and VentSpcFunc combos'!$Q$8:$Q$335,0),0)&gt;0,1,0)</f>
        <v>0</v>
      </c>
      <c r="X48" s="127">
        <f ca="1">IF(IFERROR(MATCH(_xlfn.CONCAT($B48,",",X$4),'SpcFunc and VentSpcFunc combos'!$Q$8:$Q$335,0),0)&gt;0,1,0)</f>
        <v>0</v>
      </c>
      <c r="Y48" s="127">
        <f ca="1">IF(IFERROR(MATCH(_xlfn.CONCAT($B48,",",Y$4),'SpcFunc and VentSpcFunc combos'!$Q$8:$Q$335,0),0)&gt;0,1,0)</f>
        <v>0</v>
      </c>
      <c r="Z48" s="127">
        <f ca="1">IF(IFERROR(MATCH(_xlfn.CONCAT($B48,",",Z$4),'SpcFunc and VentSpcFunc combos'!$Q$8:$Q$335,0),0)&gt;0,1,0)</f>
        <v>0</v>
      </c>
      <c r="AA48" s="127">
        <f ca="1">IF(IFERROR(MATCH(_xlfn.CONCAT($B48,",",AA$4),'SpcFunc and VentSpcFunc combos'!$Q$8:$Q$335,0),0)&gt;0,1,0)</f>
        <v>0</v>
      </c>
      <c r="AB48" s="127">
        <f ca="1">IF(IFERROR(MATCH(_xlfn.CONCAT($B48,",",AB$4),'SpcFunc and VentSpcFunc combos'!$Q$8:$Q$335,0),0)&gt;0,1,0)</f>
        <v>0</v>
      </c>
      <c r="AC48" s="127">
        <f ca="1">IF(IFERROR(MATCH(_xlfn.CONCAT($B48,",",AC$4),'SpcFunc and VentSpcFunc combos'!$Q$8:$Q$335,0),0)&gt;0,1,0)</f>
        <v>0</v>
      </c>
      <c r="AD48" s="127">
        <f ca="1">IF(IFERROR(MATCH(_xlfn.CONCAT($B48,",",AD$4),'SpcFunc and VentSpcFunc combos'!$Q$8:$Q$335,0),0)&gt;0,1,0)</f>
        <v>0</v>
      </c>
      <c r="AE48" s="127">
        <f ca="1">IF(IFERROR(MATCH(_xlfn.CONCAT($B48,",",AE$4),'SpcFunc and VentSpcFunc combos'!$Q$8:$Q$335,0),0)&gt;0,1,0)</f>
        <v>0</v>
      </c>
      <c r="AF48" s="127">
        <f ca="1">IF(IFERROR(MATCH(_xlfn.CONCAT($B48,",",AF$4),'SpcFunc and VentSpcFunc combos'!$Q$8:$Q$335,0),0)&gt;0,1,0)</f>
        <v>0</v>
      </c>
      <c r="AG48" s="127">
        <f ca="1">IF(IFERROR(MATCH(_xlfn.CONCAT($B48,",",AG$4),'SpcFunc and VentSpcFunc combos'!$Q$8:$Q$335,0),0)&gt;0,1,0)</f>
        <v>0</v>
      </c>
      <c r="AH48" s="127">
        <f ca="1">IF(IFERROR(MATCH(_xlfn.CONCAT($B48,",",AH$4),'SpcFunc and VentSpcFunc combos'!$Q$8:$Q$335,0),0)&gt;0,1,0)</f>
        <v>0</v>
      </c>
      <c r="AI48" s="127">
        <f ca="1">IF(IFERROR(MATCH(_xlfn.CONCAT($B48,",",AI$4),'SpcFunc and VentSpcFunc combos'!$Q$8:$Q$335,0),0)&gt;0,1,0)</f>
        <v>0</v>
      </c>
      <c r="AJ48" s="127">
        <f ca="1">IF(IFERROR(MATCH(_xlfn.CONCAT($B48,",",AJ$4),'SpcFunc and VentSpcFunc combos'!$Q$8:$Q$335,0),0)&gt;0,1,0)</f>
        <v>0</v>
      </c>
      <c r="AK48" s="127">
        <f ca="1">IF(IFERROR(MATCH(_xlfn.CONCAT($B48,",",AK$4),'SpcFunc and VentSpcFunc combos'!$Q$8:$Q$335,0),0)&gt;0,1,0)</f>
        <v>0</v>
      </c>
      <c r="AL48" s="127">
        <f ca="1">IF(IFERROR(MATCH(_xlfn.CONCAT($B48,",",AL$4),'SpcFunc and VentSpcFunc combos'!$Q$8:$Q$335,0),0)&gt;0,1,0)</f>
        <v>0</v>
      </c>
      <c r="AM48" s="127">
        <f ca="1">IF(IFERROR(MATCH(_xlfn.CONCAT($B48,",",AM$4),'SpcFunc and VentSpcFunc combos'!$Q$8:$Q$335,0),0)&gt;0,1,0)</f>
        <v>0</v>
      </c>
      <c r="AN48" s="127">
        <f ca="1">IF(IFERROR(MATCH(_xlfn.CONCAT($B48,",",AN$4),'SpcFunc and VentSpcFunc combos'!$Q$8:$Q$335,0),0)&gt;0,1,0)</f>
        <v>0</v>
      </c>
      <c r="AO48" s="127">
        <f ca="1">IF(IFERROR(MATCH(_xlfn.CONCAT($B48,",",AO$4),'SpcFunc and VentSpcFunc combos'!$Q$8:$Q$335,0),0)&gt;0,1,0)</f>
        <v>0</v>
      </c>
      <c r="AP48" s="127">
        <f ca="1">IF(IFERROR(MATCH(_xlfn.CONCAT($B48,",",AP$4),'SpcFunc and VentSpcFunc combos'!$Q$8:$Q$335,0),0)&gt;0,1,0)</f>
        <v>0</v>
      </c>
      <c r="AQ48" s="127">
        <f ca="1">IF(IFERROR(MATCH(_xlfn.CONCAT($B48,",",AQ$4),'SpcFunc and VentSpcFunc combos'!$Q$8:$Q$335,0),0)&gt;0,1,0)</f>
        <v>0</v>
      </c>
      <c r="AR48" s="127">
        <f ca="1">IF(IFERROR(MATCH(_xlfn.CONCAT($B48,",",AR$4),'SpcFunc and VentSpcFunc combos'!$Q$8:$Q$335,0),0)&gt;0,1,0)</f>
        <v>0</v>
      </c>
      <c r="AS48" s="127">
        <f ca="1">IF(IFERROR(MATCH(_xlfn.CONCAT($B48,",",AS$4),'SpcFunc and VentSpcFunc combos'!$Q$8:$Q$335,0),0)&gt;0,1,0)</f>
        <v>0</v>
      </c>
      <c r="AT48" s="127">
        <f ca="1">IF(IFERROR(MATCH(_xlfn.CONCAT($B48,",",AT$4),'SpcFunc and VentSpcFunc combos'!$Q$8:$Q$335,0),0)&gt;0,1,0)</f>
        <v>0</v>
      </c>
      <c r="AU48" s="127">
        <f ca="1">IF(IFERROR(MATCH(_xlfn.CONCAT($B48,",",AU$4),'SpcFunc and VentSpcFunc combos'!$Q$8:$Q$335,0),0)&gt;0,1,0)</f>
        <v>0</v>
      </c>
      <c r="AV48" s="127">
        <f ca="1">IF(IFERROR(MATCH(_xlfn.CONCAT($B48,",",AV$4),'SpcFunc and VentSpcFunc combos'!$Q$8:$Q$335,0),0)&gt;0,1,0)</f>
        <v>0</v>
      </c>
      <c r="AW48" s="127">
        <f ca="1">IF(IFERROR(MATCH(_xlfn.CONCAT($B48,",",AW$4),'SpcFunc and VentSpcFunc combos'!$Q$8:$Q$335,0),0)&gt;0,1,0)</f>
        <v>0</v>
      </c>
      <c r="AX48" s="127">
        <f ca="1">IF(IFERROR(MATCH(_xlfn.CONCAT($B48,",",AX$4),'SpcFunc and VentSpcFunc combos'!$Q$8:$Q$335,0),0)&gt;0,1,0)</f>
        <v>0</v>
      </c>
      <c r="AY48" s="127">
        <f ca="1">IF(IFERROR(MATCH(_xlfn.CONCAT($B48,",",AY$4),'SpcFunc and VentSpcFunc combos'!$Q$8:$Q$335,0),0)&gt;0,1,0)</f>
        <v>0</v>
      </c>
      <c r="AZ48" s="127">
        <f ca="1">IF(IFERROR(MATCH(_xlfn.CONCAT($B48,",",AZ$4),'SpcFunc and VentSpcFunc combos'!$Q$8:$Q$335,0),0)&gt;0,1,0)</f>
        <v>0</v>
      </c>
      <c r="BA48" s="127">
        <f ca="1">IF(IFERROR(MATCH(_xlfn.CONCAT($B48,",",BA$4),'SpcFunc and VentSpcFunc combos'!$Q$8:$Q$335,0),0)&gt;0,1,0)</f>
        <v>0</v>
      </c>
      <c r="BB48" s="127">
        <f ca="1">IF(IFERROR(MATCH(_xlfn.CONCAT($B48,",",BB$4),'SpcFunc and VentSpcFunc combos'!$Q$8:$Q$335,0),0)&gt;0,1,0)</f>
        <v>0</v>
      </c>
      <c r="BC48" s="127">
        <f ca="1">IF(IFERROR(MATCH(_xlfn.CONCAT($B48,",",BC$4),'SpcFunc and VentSpcFunc combos'!$Q$8:$Q$335,0),0)&gt;0,1,0)</f>
        <v>0</v>
      </c>
      <c r="BD48" s="127">
        <f ca="1">IF(IFERROR(MATCH(_xlfn.CONCAT($B48,",",BD$4),'SpcFunc and VentSpcFunc combos'!$Q$8:$Q$335,0),0)&gt;0,1,0)</f>
        <v>0</v>
      </c>
      <c r="BE48" s="127">
        <f ca="1">IF(IFERROR(MATCH(_xlfn.CONCAT($B48,",",BE$4),'SpcFunc and VentSpcFunc combos'!$Q$8:$Q$335,0),0)&gt;0,1,0)</f>
        <v>0</v>
      </c>
      <c r="BF48" s="127">
        <f ca="1">IF(IFERROR(MATCH(_xlfn.CONCAT($B48,",",BF$4),'SpcFunc and VentSpcFunc combos'!$Q$8:$Q$335,0),0)&gt;0,1,0)</f>
        <v>0</v>
      </c>
      <c r="BG48" s="127">
        <f ca="1">IF(IFERROR(MATCH(_xlfn.CONCAT($B48,",",BG$4),'SpcFunc and VentSpcFunc combos'!$Q$8:$Q$335,0),0)&gt;0,1,0)</f>
        <v>0</v>
      </c>
      <c r="BH48" s="127">
        <f ca="1">IF(IFERROR(MATCH(_xlfn.CONCAT($B48,",",BH$4),'SpcFunc and VentSpcFunc combos'!$Q$8:$Q$335,0),0)&gt;0,1,0)</f>
        <v>0</v>
      </c>
      <c r="BI48" s="127">
        <f ca="1">IF(IFERROR(MATCH(_xlfn.CONCAT($B48,",",BI$4),'SpcFunc and VentSpcFunc combos'!$Q$8:$Q$335,0),0)&gt;0,1,0)</f>
        <v>0</v>
      </c>
      <c r="BJ48" s="127">
        <f ca="1">IF(IFERROR(MATCH(_xlfn.CONCAT($B48,",",BJ$4),'SpcFunc and VentSpcFunc combos'!$Q$8:$Q$335,0),0)&gt;0,1,0)</f>
        <v>0</v>
      </c>
      <c r="BK48" s="127">
        <f ca="1">IF(IFERROR(MATCH(_xlfn.CONCAT($B48,",",BK$4),'SpcFunc and VentSpcFunc combos'!$Q$8:$Q$335,0),0)&gt;0,1,0)</f>
        <v>0</v>
      </c>
      <c r="BL48" s="127">
        <f ca="1">IF(IFERROR(MATCH(_xlfn.CONCAT($B48,",",BL$4),'SpcFunc and VentSpcFunc combos'!$Q$8:$Q$335,0),0)&gt;0,1,0)</f>
        <v>0</v>
      </c>
      <c r="BM48" s="127">
        <f ca="1">IF(IFERROR(MATCH(_xlfn.CONCAT($B48,",",BM$4),'SpcFunc and VentSpcFunc combos'!$Q$8:$Q$335,0),0)&gt;0,1,0)</f>
        <v>0</v>
      </c>
      <c r="BN48" s="127">
        <f ca="1">IF(IFERROR(MATCH(_xlfn.CONCAT($B48,",",BN$4),'SpcFunc and VentSpcFunc combos'!$Q$8:$Q$335,0),0)&gt;0,1,0)</f>
        <v>0</v>
      </c>
      <c r="BO48" s="127">
        <f ca="1">IF(IFERROR(MATCH(_xlfn.CONCAT($B48,",",BO$4),'SpcFunc and VentSpcFunc combos'!$Q$8:$Q$335,0),0)&gt;0,1,0)</f>
        <v>0</v>
      </c>
      <c r="BP48" s="127">
        <f ca="1">IF(IFERROR(MATCH(_xlfn.CONCAT($B48,",",BP$4),'SpcFunc and VentSpcFunc combos'!$Q$8:$Q$335,0),0)&gt;0,1,0)</f>
        <v>0</v>
      </c>
      <c r="BQ48" s="127">
        <f ca="1">IF(IFERROR(MATCH(_xlfn.CONCAT($B48,",",BQ$4),'SpcFunc and VentSpcFunc combos'!$Q$8:$Q$335,0),0)&gt;0,1,0)</f>
        <v>0</v>
      </c>
      <c r="BR48" s="127">
        <f ca="1">IF(IFERROR(MATCH(_xlfn.CONCAT($B48,",",BR$4),'SpcFunc and VentSpcFunc combos'!$Q$8:$Q$335,0),0)&gt;0,1,0)</f>
        <v>0</v>
      </c>
      <c r="BS48" s="127">
        <f ca="1">IF(IFERROR(MATCH(_xlfn.CONCAT($B48,",",BS$4),'SpcFunc and VentSpcFunc combos'!$Q$8:$Q$335,0),0)&gt;0,1,0)</f>
        <v>0</v>
      </c>
      <c r="BT48" s="127">
        <f ca="1">IF(IFERROR(MATCH(_xlfn.CONCAT($B48,",",BT$4),'SpcFunc and VentSpcFunc combos'!$Q$8:$Q$335,0),0)&gt;0,1,0)</f>
        <v>0</v>
      </c>
      <c r="BU48" s="127">
        <f ca="1">IF(IFERROR(MATCH(_xlfn.CONCAT($B48,",",BU$4),'SpcFunc and VentSpcFunc combos'!$Q$8:$Q$335,0),0)&gt;0,1,0)</f>
        <v>0</v>
      </c>
      <c r="BV48" s="127">
        <f ca="1">IF(IFERROR(MATCH(_xlfn.CONCAT($B48,",",BV$4),'SpcFunc and VentSpcFunc combos'!$Q$8:$Q$335,0),0)&gt;0,1,0)</f>
        <v>0</v>
      </c>
      <c r="BW48" s="127">
        <f ca="1">IF(IFERROR(MATCH(_xlfn.CONCAT($B48,",",BW$4),'SpcFunc and VentSpcFunc combos'!$Q$8:$Q$335,0),0)&gt;0,1,0)</f>
        <v>0</v>
      </c>
      <c r="BX48" s="127">
        <f ca="1">IF(IFERROR(MATCH(_xlfn.CONCAT($B48,",",BX$4),'SpcFunc and VentSpcFunc combos'!$Q$8:$Q$335,0),0)&gt;0,1,0)</f>
        <v>0</v>
      </c>
      <c r="BY48" s="127">
        <f ca="1">IF(IFERROR(MATCH(_xlfn.CONCAT($B48,",",BY$4),'SpcFunc and VentSpcFunc combos'!$Q$8:$Q$335,0),0)&gt;0,1,0)</f>
        <v>0</v>
      </c>
      <c r="BZ48" s="127">
        <f ca="1">IF(IFERROR(MATCH(_xlfn.CONCAT($B48,",",BZ$4),'SpcFunc and VentSpcFunc combos'!$Q$8:$Q$335,0),0)&gt;0,1,0)</f>
        <v>0</v>
      </c>
      <c r="CA48" s="127">
        <f ca="1">IF(IFERROR(MATCH(_xlfn.CONCAT($B48,",",CA$4),'SpcFunc and VentSpcFunc combos'!$Q$8:$Q$335,0),0)&gt;0,1,0)</f>
        <v>0</v>
      </c>
      <c r="CB48" s="127">
        <f ca="1">IF(IFERROR(MATCH(_xlfn.CONCAT($B48,",",CB$4),'SpcFunc and VentSpcFunc combos'!$Q$8:$Q$335,0),0)&gt;0,1,0)</f>
        <v>0</v>
      </c>
      <c r="CC48" s="127">
        <f ca="1">IF(IFERROR(MATCH(_xlfn.CONCAT($B48,",",CC$4),'SpcFunc and VentSpcFunc combos'!$Q$8:$Q$335,0),0)&gt;0,1,0)</f>
        <v>0</v>
      </c>
      <c r="CD48" s="127">
        <f ca="1">IF(IFERROR(MATCH(_xlfn.CONCAT($B48,",",CD$4),'SpcFunc and VentSpcFunc combos'!$Q$8:$Q$335,0),0)&gt;0,1,0)</f>
        <v>0</v>
      </c>
      <c r="CE48" s="127">
        <f ca="1">IF(IFERROR(MATCH(_xlfn.CONCAT($B48,",",CE$4),'SpcFunc and VentSpcFunc combos'!$Q$8:$Q$335,0),0)&gt;0,1,0)</f>
        <v>0</v>
      </c>
      <c r="CF48" s="127">
        <f ca="1">IF(IFERROR(MATCH(_xlfn.CONCAT($B48,",",CF$4),'SpcFunc and VentSpcFunc combos'!$Q$8:$Q$335,0),0)&gt;0,1,0)</f>
        <v>0</v>
      </c>
      <c r="CG48" s="127">
        <f ca="1">IF(IFERROR(MATCH(_xlfn.CONCAT($B48,",",CG$4),'SpcFunc and VentSpcFunc combos'!$Q$8:$Q$335,0),0)&gt;0,1,0)</f>
        <v>0</v>
      </c>
      <c r="CH48" s="127">
        <f ca="1">IF(IFERROR(MATCH(_xlfn.CONCAT($B48,",",CH$4),'SpcFunc and VentSpcFunc combos'!$Q$8:$Q$335,0),0)&gt;0,1,0)</f>
        <v>0</v>
      </c>
      <c r="CI48" s="127">
        <f ca="1">IF(IFERROR(MATCH(_xlfn.CONCAT($B48,",",CI$4),'SpcFunc and VentSpcFunc combos'!$Q$8:$Q$335,0),0)&gt;0,1,0)</f>
        <v>0</v>
      </c>
      <c r="CJ48" s="127">
        <f ca="1">IF(IFERROR(MATCH(_xlfn.CONCAT($B48,",",CJ$4),'SpcFunc and VentSpcFunc combos'!$Q$8:$Q$335,0),0)&gt;0,1,0)</f>
        <v>0</v>
      </c>
      <c r="CK48" s="127">
        <f ca="1">IF(IFERROR(MATCH(_xlfn.CONCAT($B48,",",CK$4),'SpcFunc and VentSpcFunc combos'!$Q$8:$Q$335,0),0)&gt;0,1,0)</f>
        <v>0</v>
      </c>
      <c r="CL48" s="127">
        <f ca="1">IF(IFERROR(MATCH(_xlfn.CONCAT($B48,",",CL$4),'SpcFunc and VentSpcFunc combos'!$Q$8:$Q$335,0),0)&gt;0,1,0)</f>
        <v>0</v>
      </c>
      <c r="CM48" s="127">
        <f ca="1">IF(IFERROR(MATCH(_xlfn.CONCAT($B48,",",CM$4),'SpcFunc and VentSpcFunc combos'!$Q$8:$Q$335,0),0)&gt;0,1,0)</f>
        <v>0</v>
      </c>
      <c r="CN48" s="127">
        <f ca="1">IF(IFERROR(MATCH(_xlfn.CONCAT($B48,",",CN$4),'SpcFunc and VentSpcFunc combos'!$Q$8:$Q$335,0),0)&gt;0,1,0)</f>
        <v>0</v>
      </c>
      <c r="CO48" s="127">
        <f ca="1">IF(IFERROR(MATCH(_xlfn.CONCAT($B48,",",CO$4),'SpcFunc and VentSpcFunc combos'!$Q$8:$Q$335,0),0)&gt;0,1,0)</f>
        <v>0</v>
      </c>
      <c r="CP48" s="127">
        <f ca="1">IF(IFERROR(MATCH(_xlfn.CONCAT($B48,",",CP$4),'SpcFunc and VentSpcFunc combos'!$Q$8:$Q$335,0),0)&gt;0,1,0)</f>
        <v>0</v>
      </c>
      <c r="CQ48" s="127">
        <f ca="1">IF(IFERROR(MATCH(_xlfn.CONCAT($B48,",",CQ$4),'SpcFunc and VentSpcFunc combos'!$Q$8:$Q$335,0),0)&gt;0,1,0)</f>
        <v>0</v>
      </c>
      <c r="CR48" s="127">
        <f ca="1">IF(IFERROR(MATCH(_xlfn.CONCAT($B48,",",CR$4),'SpcFunc and VentSpcFunc combos'!$Q$8:$Q$335,0),0)&gt;0,1,0)</f>
        <v>0</v>
      </c>
      <c r="CS48" s="127">
        <f ca="1">IF(IFERROR(MATCH(_xlfn.CONCAT($B48,",",CS$4),'SpcFunc and VentSpcFunc combos'!$Q$8:$Q$335,0),0)&gt;0,1,0)</f>
        <v>0</v>
      </c>
      <c r="CT48" s="127">
        <f ca="1">IF(IFERROR(MATCH(_xlfn.CONCAT($B48,",",CT$4),'SpcFunc and VentSpcFunc combos'!$Q$8:$Q$335,0),0)&gt;0,1,0)</f>
        <v>0</v>
      </c>
      <c r="CU48" s="106" t="s">
        <v>960</v>
      </c>
      <c r="CV48">
        <f t="shared" ca="1" si="5"/>
        <v>0</v>
      </c>
    </row>
    <row r="49" spans="2:100" x14ac:dyDescent="0.2">
      <c r="B49" t="str">
        <f>'For CSV - 2019 SpcFuncData'!B49</f>
        <v>Museum Area (Restoration Room)</v>
      </c>
      <c r="C49" s="127">
        <f ca="1">IF(IFERROR(MATCH(_xlfn.CONCAT($B49,",",C$4),'SpcFunc and VentSpcFunc combos'!$Q$8:$Q$335,0),0)&gt;0,1,0)</f>
        <v>0</v>
      </c>
      <c r="D49" s="127">
        <f ca="1">IF(IFERROR(MATCH(_xlfn.CONCAT($B49,",",D$4),'SpcFunc and VentSpcFunc combos'!$Q$8:$Q$335,0),0)&gt;0,1,0)</f>
        <v>0</v>
      </c>
      <c r="E49" s="127">
        <f ca="1">IF(IFERROR(MATCH(_xlfn.CONCAT($B49,",",E$4),'SpcFunc and VentSpcFunc combos'!$Q$8:$Q$335,0),0)&gt;0,1,0)</f>
        <v>0</v>
      </c>
      <c r="F49" s="127">
        <f ca="1">IF(IFERROR(MATCH(_xlfn.CONCAT($B49,",",F$4),'SpcFunc and VentSpcFunc combos'!$Q$8:$Q$335,0),0)&gt;0,1,0)</f>
        <v>0</v>
      </c>
      <c r="G49" s="127">
        <f ca="1">IF(IFERROR(MATCH(_xlfn.CONCAT($B49,",",G$4),'SpcFunc and VentSpcFunc combos'!$Q$8:$Q$335,0),0)&gt;0,1,0)</f>
        <v>0</v>
      </c>
      <c r="H49" s="127">
        <f ca="1">IF(IFERROR(MATCH(_xlfn.CONCAT($B49,",",H$4),'SpcFunc and VentSpcFunc combos'!$Q$8:$Q$335,0),0)&gt;0,1,0)</f>
        <v>0</v>
      </c>
      <c r="I49" s="127">
        <f ca="1">IF(IFERROR(MATCH(_xlfn.CONCAT($B49,",",I$4),'SpcFunc and VentSpcFunc combos'!$Q$8:$Q$335,0),0)&gt;0,1,0)</f>
        <v>0</v>
      </c>
      <c r="J49" s="127">
        <f ca="1">IF(IFERROR(MATCH(_xlfn.CONCAT($B49,",",J$4),'SpcFunc and VentSpcFunc combos'!$Q$8:$Q$335,0),0)&gt;0,1,0)</f>
        <v>0</v>
      </c>
      <c r="K49" s="127">
        <f ca="1">IF(IFERROR(MATCH(_xlfn.CONCAT($B49,",",K$4),'SpcFunc and VentSpcFunc combos'!$Q$8:$Q$335,0),0)&gt;0,1,0)</f>
        <v>0</v>
      </c>
      <c r="L49" s="127">
        <f ca="1">IF(IFERROR(MATCH(_xlfn.CONCAT($B49,",",L$4),'SpcFunc and VentSpcFunc combos'!$Q$8:$Q$335,0),0)&gt;0,1,0)</f>
        <v>0</v>
      </c>
      <c r="M49" s="127">
        <f ca="1">IF(IFERROR(MATCH(_xlfn.CONCAT($B49,",",M$4),'SpcFunc and VentSpcFunc combos'!$Q$8:$Q$335,0),0)&gt;0,1,0)</f>
        <v>0</v>
      </c>
      <c r="N49" s="127">
        <f ca="1">IF(IFERROR(MATCH(_xlfn.CONCAT($B49,",",N$4),'SpcFunc and VentSpcFunc combos'!$Q$8:$Q$335,0),0)&gt;0,1,0)</f>
        <v>0</v>
      </c>
      <c r="O49" s="127">
        <f ca="1">IF(IFERROR(MATCH(_xlfn.CONCAT($B49,",",O$4),'SpcFunc and VentSpcFunc combos'!$Q$8:$Q$335,0),0)&gt;0,1,0)</f>
        <v>0</v>
      </c>
      <c r="P49" s="127">
        <f ca="1">IF(IFERROR(MATCH(_xlfn.CONCAT($B49,",",P$4),'SpcFunc and VentSpcFunc combos'!$Q$8:$Q$335,0),0)&gt;0,1,0)</f>
        <v>0</v>
      </c>
      <c r="Q49" s="127">
        <f ca="1">IF(IFERROR(MATCH(_xlfn.CONCAT($B49,",",Q$4),'SpcFunc and VentSpcFunc combos'!$Q$8:$Q$335,0),0)&gt;0,1,0)</f>
        <v>0</v>
      </c>
      <c r="R49" s="127">
        <f ca="1">IF(IFERROR(MATCH(_xlfn.CONCAT($B49,",",R$4),'SpcFunc and VentSpcFunc combos'!$Q$8:$Q$335,0),0)&gt;0,1,0)</f>
        <v>0</v>
      </c>
      <c r="S49" s="127">
        <f ca="1">IF(IFERROR(MATCH(_xlfn.CONCAT($B49,",",S$4),'SpcFunc and VentSpcFunc combos'!$Q$8:$Q$335,0),0)&gt;0,1,0)</f>
        <v>0</v>
      </c>
      <c r="T49" s="127">
        <f ca="1">IF(IFERROR(MATCH(_xlfn.CONCAT($B49,",",T$4),'SpcFunc and VentSpcFunc combos'!$Q$8:$Q$335,0),0)&gt;0,1,0)</f>
        <v>0</v>
      </c>
      <c r="U49" s="127">
        <f ca="1">IF(IFERROR(MATCH(_xlfn.CONCAT($B49,",",U$4),'SpcFunc and VentSpcFunc combos'!$Q$8:$Q$335,0),0)&gt;0,1,0)</f>
        <v>0</v>
      </c>
      <c r="V49" s="127">
        <f ca="1">IF(IFERROR(MATCH(_xlfn.CONCAT($B49,",",V$4),'SpcFunc and VentSpcFunc combos'!$Q$8:$Q$335,0),0)&gt;0,1,0)</f>
        <v>0</v>
      </c>
      <c r="W49" s="127">
        <f ca="1">IF(IFERROR(MATCH(_xlfn.CONCAT($B49,",",W$4),'SpcFunc and VentSpcFunc combos'!$Q$8:$Q$335,0),0)&gt;0,1,0)</f>
        <v>0</v>
      </c>
      <c r="X49" s="127">
        <f ca="1">IF(IFERROR(MATCH(_xlfn.CONCAT($B49,",",X$4),'SpcFunc and VentSpcFunc combos'!$Q$8:$Q$335,0),0)&gt;0,1,0)</f>
        <v>0</v>
      </c>
      <c r="Y49" s="127">
        <f ca="1">IF(IFERROR(MATCH(_xlfn.CONCAT($B49,",",Y$4),'SpcFunc and VentSpcFunc combos'!$Q$8:$Q$335,0),0)&gt;0,1,0)</f>
        <v>0</v>
      </c>
      <c r="Z49" s="127">
        <f ca="1">IF(IFERROR(MATCH(_xlfn.CONCAT($B49,",",Z$4),'SpcFunc and VentSpcFunc combos'!$Q$8:$Q$335,0),0)&gt;0,1,0)</f>
        <v>0</v>
      </c>
      <c r="AA49" s="127">
        <f ca="1">IF(IFERROR(MATCH(_xlfn.CONCAT($B49,",",AA$4),'SpcFunc and VentSpcFunc combos'!$Q$8:$Q$335,0),0)&gt;0,1,0)</f>
        <v>0</v>
      </c>
      <c r="AB49" s="127">
        <f ca="1">IF(IFERROR(MATCH(_xlfn.CONCAT($B49,",",AB$4),'SpcFunc and VentSpcFunc combos'!$Q$8:$Q$335,0),0)&gt;0,1,0)</f>
        <v>0</v>
      </c>
      <c r="AC49" s="127">
        <f ca="1">IF(IFERROR(MATCH(_xlfn.CONCAT($B49,",",AC$4),'SpcFunc and VentSpcFunc combos'!$Q$8:$Q$335,0),0)&gt;0,1,0)</f>
        <v>0</v>
      </c>
      <c r="AD49" s="127">
        <f ca="1">IF(IFERROR(MATCH(_xlfn.CONCAT($B49,",",AD$4),'SpcFunc and VentSpcFunc combos'!$Q$8:$Q$335,0),0)&gt;0,1,0)</f>
        <v>0</v>
      </c>
      <c r="AE49" s="127">
        <f ca="1">IF(IFERROR(MATCH(_xlfn.CONCAT($B49,",",AE$4),'SpcFunc and VentSpcFunc combos'!$Q$8:$Q$335,0),0)&gt;0,1,0)</f>
        <v>0</v>
      </c>
      <c r="AF49" s="127">
        <f ca="1">IF(IFERROR(MATCH(_xlfn.CONCAT($B49,",",AF$4),'SpcFunc and VentSpcFunc combos'!$Q$8:$Q$335,0),0)&gt;0,1,0)</f>
        <v>0</v>
      </c>
      <c r="AG49" s="127">
        <f ca="1">IF(IFERROR(MATCH(_xlfn.CONCAT($B49,",",AG$4),'SpcFunc and VentSpcFunc combos'!$Q$8:$Q$335,0),0)&gt;0,1,0)</f>
        <v>0</v>
      </c>
      <c r="AH49" s="127">
        <f ca="1">IF(IFERROR(MATCH(_xlfn.CONCAT($B49,",",AH$4),'SpcFunc and VentSpcFunc combos'!$Q$8:$Q$335,0),0)&gt;0,1,0)</f>
        <v>0</v>
      </c>
      <c r="AI49" s="127">
        <f ca="1">IF(IFERROR(MATCH(_xlfn.CONCAT($B49,",",AI$4),'SpcFunc and VentSpcFunc combos'!$Q$8:$Q$335,0),0)&gt;0,1,0)</f>
        <v>0</v>
      </c>
      <c r="AJ49" s="127">
        <f ca="1">IF(IFERROR(MATCH(_xlfn.CONCAT($B49,",",AJ$4),'SpcFunc and VentSpcFunc combos'!$Q$8:$Q$335,0),0)&gt;0,1,0)</f>
        <v>0</v>
      </c>
      <c r="AK49" s="127">
        <f ca="1">IF(IFERROR(MATCH(_xlfn.CONCAT($B49,",",AK$4),'SpcFunc and VentSpcFunc combos'!$Q$8:$Q$335,0),0)&gt;0,1,0)</f>
        <v>0</v>
      </c>
      <c r="AL49" s="127">
        <f ca="1">IF(IFERROR(MATCH(_xlfn.CONCAT($B49,",",AL$4),'SpcFunc and VentSpcFunc combos'!$Q$8:$Q$335,0),0)&gt;0,1,0)</f>
        <v>0</v>
      </c>
      <c r="AM49" s="127">
        <f ca="1">IF(IFERROR(MATCH(_xlfn.CONCAT($B49,",",AM$4),'SpcFunc and VentSpcFunc combos'!$Q$8:$Q$335,0),0)&gt;0,1,0)</f>
        <v>0</v>
      </c>
      <c r="AN49" s="127">
        <f ca="1">IF(IFERROR(MATCH(_xlfn.CONCAT($B49,",",AN$4),'SpcFunc and VentSpcFunc combos'!$Q$8:$Q$335,0),0)&gt;0,1,0)</f>
        <v>0</v>
      </c>
      <c r="AO49" s="127">
        <f ca="1">IF(IFERROR(MATCH(_xlfn.CONCAT($B49,",",AO$4),'SpcFunc and VentSpcFunc combos'!$Q$8:$Q$335,0),0)&gt;0,1,0)</f>
        <v>0</v>
      </c>
      <c r="AP49" s="127">
        <f ca="1">IF(IFERROR(MATCH(_xlfn.CONCAT($B49,",",AP$4),'SpcFunc and VentSpcFunc combos'!$Q$8:$Q$335,0),0)&gt;0,1,0)</f>
        <v>0</v>
      </c>
      <c r="AQ49" s="127">
        <f ca="1">IF(IFERROR(MATCH(_xlfn.CONCAT($B49,",",AQ$4),'SpcFunc and VentSpcFunc combos'!$Q$8:$Q$335,0),0)&gt;0,1,0)</f>
        <v>0</v>
      </c>
      <c r="AR49" s="127">
        <f ca="1">IF(IFERROR(MATCH(_xlfn.CONCAT($B49,",",AR$4),'SpcFunc and VentSpcFunc combos'!$Q$8:$Q$335,0),0)&gt;0,1,0)</f>
        <v>0</v>
      </c>
      <c r="AS49" s="127">
        <f ca="1">IF(IFERROR(MATCH(_xlfn.CONCAT($B49,",",AS$4),'SpcFunc and VentSpcFunc combos'!$Q$8:$Q$335,0),0)&gt;0,1,0)</f>
        <v>0</v>
      </c>
      <c r="AT49" s="127">
        <f ca="1">IF(IFERROR(MATCH(_xlfn.CONCAT($B49,",",AT$4),'SpcFunc and VentSpcFunc combos'!$Q$8:$Q$335,0),0)&gt;0,1,0)</f>
        <v>0</v>
      </c>
      <c r="AU49" s="127">
        <f ca="1">IF(IFERROR(MATCH(_xlfn.CONCAT($B49,",",AU$4),'SpcFunc and VentSpcFunc combos'!$Q$8:$Q$335,0),0)&gt;0,1,0)</f>
        <v>0</v>
      </c>
      <c r="AV49" s="127">
        <f ca="1">IF(IFERROR(MATCH(_xlfn.CONCAT($B49,",",AV$4),'SpcFunc and VentSpcFunc combos'!$Q$8:$Q$335,0),0)&gt;0,1,0)</f>
        <v>0</v>
      </c>
      <c r="AW49" s="127">
        <f ca="1">IF(IFERROR(MATCH(_xlfn.CONCAT($B49,",",AW$4),'SpcFunc and VentSpcFunc combos'!$Q$8:$Q$335,0),0)&gt;0,1,0)</f>
        <v>0</v>
      </c>
      <c r="AX49" s="127">
        <f ca="1">IF(IFERROR(MATCH(_xlfn.CONCAT($B49,",",AX$4),'SpcFunc and VentSpcFunc combos'!$Q$8:$Q$335,0),0)&gt;0,1,0)</f>
        <v>0</v>
      </c>
      <c r="AY49" s="127">
        <f ca="1">IF(IFERROR(MATCH(_xlfn.CONCAT($B49,",",AY$4),'SpcFunc and VentSpcFunc combos'!$Q$8:$Q$335,0),0)&gt;0,1,0)</f>
        <v>0</v>
      </c>
      <c r="AZ49" s="127">
        <f ca="1">IF(IFERROR(MATCH(_xlfn.CONCAT($B49,",",AZ$4),'SpcFunc and VentSpcFunc combos'!$Q$8:$Q$335,0),0)&gt;0,1,0)</f>
        <v>0</v>
      </c>
      <c r="BA49" s="127">
        <f ca="1">IF(IFERROR(MATCH(_xlfn.CONCAT($B49,",",BA$4),'SpcFunc and VentSpcFunc combos'!$Q$8:$Q$335,0),0)&gt;0,1,0)</f>
        <v>0</v>
      </c>
      <c r="BB49" s="127">
        <f ca="1">IF(IFERROR(MATCH(_xlfn.CONCAT($B49,",",BB$4),'SpcFunc and VentSpcFunc combos'!$Q$8:$Q$335,0),0)&gt;0,1,0)</f>
        <v>0</v>
      </c>
      <c r="BC49" s="127">
        <f ca="1">IF(IFERROR(MATCH(_xlfn.CONCAT($B49,",",BC$4),'SpcFunc and VentSpcFunc combos'!$Q$8:$Q$335,0),0)&gt;0,1,0)</f>
        <v>0</v>
      </c>
      <c r="BD49" s="127">
        <f ca="1">IF(IFERROR(MATCH(_xlfn.CONCAT($B49,",",BD$4),'SpcFunc and VentSpcFunc combos'!$Q$8:$Q$335,0),0)&gt;0,1,0)</f>
        <v>0</v>
      </c>
      <c r="BE49" s="127">
        <f ca="1">IF(IFERROR(MATCH(_xlfn.CONCAT($B49,",",BE$4),'SpcFunc and VentSpcFunc combos'!$Q$8:$Q$335,0),0)&gt;0,1,0)</f>
        <v>0</v>
      </c>
      <c r="BF49" s="127">
        <f ca="1">IF(IFERROR(MATCH(_xlfn.CONCAT($B49,",",BF$4),'SpcFunc and VentSpcFunc combos'!$Q$8:$Q$335,0),0)&gt;0,1,0)</f>
        <v>0</v>
      </c>
      <c r="BG49" s="127">
        <f ca="1">IF(IFERROR(MATCH(_xlfn.CONCAT($B49,",",BG$4),'SpcFunc and VentSpcFunc combos'!$Q$8:$Q$335,0),0)&gt;0,1,0)</f>
        <v>0</v>
      </c>
      <c r="BH49" s="127">
        <f ca="1">IF(IFERROR(MATCH(_xlfn.CONCAT($B49,",",BH$4),'SpcFunc and VentSpcFunc combos'!$Q$8:$Q$335,0),0)&gt;0,1,0)</f>
        <v>0</v>
      </c>
      <c r="BI49" s="127">
        <f ca="1">IF(IFERROR(MATCH(_xlfn.CONCAT($B49,",",BI$4),'SpcFunc and VentSpcFunc combos'!$Q$8:$Q$335,0),0)&gt;0,1,0)</f>
        <v>0</v>
      </c>
      <c r="BJ49" s="127">
        <f ca="1">IF(IFERROR(MATCH(_xlfn.CONCAT($B49,",",BJ$4),'SpcFunc and VentSpcFunc combos'!$Q$8:$Q$335,0),0)&gt;0,1,0)</f>
        <v>0</v>
      </c>
      <c r="BK49" s="127">
        <f ca="1">IF(IFERROR(MATCH(_xlfn.CONCAT($B49,",",BK$4),'SpcFunc and VentSpcFunc combos'!$Q$8:$Q$335,0),0)&gt;0,1,0)</f>
        <v>0</v>
      </c>
      <c r="BL49" s="127">
        <f ca="1">IF(IFERROR(MATCH(_xlfn.CONCAT($B49,",",BL$4),'SpcFunc and VentSpcFunc combos'!$Q$8:$Q$335,0),0)&gt;0,1,0)</f>
        <v>0</v>
      </c>
      <c r="BM49" s="127">
        <f ca="1">IF(IFERROR(MATCH(_xlfn.CONCAT($B49,",",BM$4),'SpcFunc and VentSpcFunc combos'!$Q$8:$Q$335,0),0)&gt;0,1,0)</f>
        <v>0</v>
      </c>
      <c r="BN49" s="127">
        <f ca="1">IF(IFERROR(MATCH(_xlfn.CONCAT($B49,",",BN$4),'SpcFunc and VentSpcFunc combos'!$Q$8:$Q$335,0),0)&gt;0,1,0)</f>
        <v>0</v>
      </c>
      <c r="BO49" s="127">
        <f ca="1">IF(IFERROR(MATCH(_xlfn.CONCAT($B49,",",BO$4),'SpcFunc and VentSpcFunc combos'!$Q$8:$Q$335,0),0)&gt;0,1,0)</f>
        <v>0</v>
      </c>
      <c r="BP49" s="127">
        <f ca="1">IF(IFERROR(MATCH(_xlfn.CONCAT($B49,",",BP$4),'SpcFunc and VentSpcFunc combos'!$Q$8:$Q$335,0),0)&gt;0,1,0)</f>
        <v>0</v>
      </c>
      <c r="BQ49" s="127">
        <f ca="1">IF(IFERROR(MATCH(_xlfn.CONCAT($B49,",",BQ$4),'SpcFunc and VentSpcFunc combos'!$Q$8:$Q$335,0),0)&gt;0,1,0)</f>
        <v>0</v>
      </c>
      <c r="BR49" s="127">
        <f ca="1">IF(IFERROR(MATCH(_xlfn.CONCAT($B49,",",BR$4),'SpcFunc and VentSpcFunc combos'!$Q$8:$Q$335,0),0)&gt;0,1,0)</f>
        <v>0</v>
      </c>
      <c r="BS49" s="127">
        <f ca="1">IF(IFERROR(MATCH(_xlfn.CONCAT($B49,",",BS$4),'SpcFunc and VentSpcFunc combos'!$Q$8:$Q$335,0),0)&gt;0,1,0)</f>
        <v>0</v>
      </c>
      <c r="BT49" s="127">
        <f ca="1">IF(IFERROR(MATCH(_xlfn.CONCAT($B49,",",BT$4),'SpcFunc and VentSpcFunc combos'!$Q$8:$Q$335,0),0)&gt;0,1,0)</f>
        <v>0</v>
      </c>
      <c r="BU49" s="127">
        <f ca="1">IF(IFERROR(MATCH(_xlfn.CONCAT($B49,",",BU$4),'SpcFunc and VentSpcFunc combos'!$Q$8:$Q$335,0),0)&gt;0,1,0)</f>
        <v>0</v>
      </c>
      <c r="BV49" s="127">
        <f ca="1">IF(IFERROR(MATCH(_xlfn.CONCAT($B49,",",BV$4),'SpcFunc and VentSpcFunc combos'!$Q$8:$Q$335,0),0)&gt;0,1,0)</f>
        <v>0</v>
      </c>
      <c r="BW49" s="127">
        <f ca="1">IF(IFERROR(MATCH(_xlfn.CONCAT($B49,",",BW$4),'SpcFunc and VentSpcFunc combos'!$Q$8:$Q$335,0),0)&gt;0,1,0)</f>
        <v>0</v>
      </c>
      <c r="BX49" s="127">
        <f ca="1">IF(IFERROR(MATCH(_xlfn.CONCAT($B49,",",BX$4),'SpcFunc and VentSpcFunc combos'!$Q$8:$Q$335,0),0)&gt;0,1,0)</f>
        <v>0</v>
      </c>
      <c r="BY49" s="127">
        <f ca="1">IF(IFERROR(MATCH(_xlfn.CONCAT($B49,",",BY$4),'SpcFunc and VentSpcFunc combos'!$Q$8:$Q$335,0),0)&gt;0,1,0)</f>
        <v>0</v>
      </c>
      <c r="BZ49" s="127">
        <f ca="1">IF(IFERROR(MATCH(_xlfn.CONCAT($B49,",",BZ$4),'SpcFunc and VentSpcFunc combos'!$Q$8:$Q$335,0),0)&gt;0,1,0)</f>
        <v>0</v>
      </c>
      <c r="CA49" s="127">
        <f ca="1">IF(IFERROR(MATCH(_xlfn.CONCAT($B49,",",CA$4),'SpcFunc and VentSpcFunc combos'!$Q$8:$Q$335,0),0)&gt;0,1,0)</f>
        <v>0</v>
      </c>
      <c r="CB49" s="127">
        <f ca="1">IF(IFERROR(MATCH(_xlfn.CONCAT($B49,",",CB$4),'SpcFunc and VentSpcFunc combos'!$Q$8:$Q$335,0),0)&gt;0,1,0)</f>
        <v>0</v>
      </c>
      <c r="CC49" s="127">
        <f ca="1">IF(IFERROR(MATCH(_xlfn.CONCAT($B49,",",CC$4),'SpcFunc and VentSpcFunc combos'!$Q$8:$Q$335,0),0)&gt;0,1,0)</f>
        <v>0</v>
      </c>
      <c r="CD49" s="127">
        <f ca="1">IF(IFERROR(MATCH(_xlfn.CONCAT($B49,",",CD$4),'SpcFunc and VentSpcFunc combos'!$Q$8:$Q$335,0),0)&gt;0,1,0)</f>
        <v>0</v>
      </c>
      <c r="CE49" s="127">
        <f ca="1">IF(IFERROR(MATCH(_xlfn.CONCAT($B49,",",CE$4),'SpcFunc and VentSpcFunc combos'!$Q$8:$Q$335,0),0)&gt;0,1,0)</f>
        <v>0</v>
      </c>
      <c r="CF49" s="127">
        <f ca="1">IF(IFERROR(MATCH(_xlfn.CONCAT($B49,",",CF$4),'SpcFunc and VentSpcFunc combos'!$Q$8:$Q$335,0),0)&gt;0,1,0)</f>
        <v>0</v>
      </c>
      <c r="CG49" s="127">
        <f ca="1">IF(IFERROR(MATCH(_xlfn.CONCAT($B49,",",CG$4),'SpcFunc and VentSpcFunc combos'!$Q$8:$Q$335,0),0)&gt;0,1,0)</f>
        <v>0</v>
      </c>
      <c r="CH49" s="127">
        <f ca="1">IF(IFERROR(MATCH(_xlfn.CONCAT($B49,",",CH$4),'SpcFunc and VentSpcFunc combos'!$Q$8:$Q$335,0),0)&gt;0,1,0)</f>
        <v>0</v>
      </c>
      <c r="CI49" s="127">
        <f ca="1">IF(IFERROR(MATCH(_xlfn.CONCAT($B49,",",CI$4),'SpcFunc and VentSpcFunc combos'!$Q$8:$Q$335,0),0)&gt;0,1,0)</f>
        <v>0</v>
      </c>
      <c r="CJ49" s="127">
        <f ca="1">IF(IFERROR(MATCH(_xlfn.CONCAT($B49,",",CJ$4),'SpcFunc and VentSpcFunc combos'!$Q$8:$Q$335,0),0)&gt;0,1,0)</f>
        <v>0</v>
      </c>
      <c r="CK49" s="127">
        <f ca="1">IF(IFERROR(MATCH(_xlfn.CONCAT($B49,",",CK$4),'SpcFunc and VentSpcFunc combos'!$Q$8:$Q$335,0),0)&gt;0,1,0)</f>
        <v>0</v>
      </c>
      <c r="CL49" s="127">
        <f ca="1">IF(IFERROR(MATCH(_xlfn.CONCAT($B49,",",CL$4),'SpcFunc and VentSpcFunc combos'!$Q$8:$Q$335,0),0)&gt;0,1,0)</f>
        <v>0</v>
      </c>
      <c r="CM49" s="127">
        <f ca="1">IF(IFERROR(MATCH(_xlfn.CONCAT($B49,",",CM$4),'SpcFunc and VentSpcFunc combos'!$Q$8:$Q$335,0),0)&gt;0,1,0)</f>
        <v>0</v>
      </c>
      <c r="CN49" s="127">
        <f ca="1">IF(IFERROR(MATCH(_xlfn.CONCAT($B49,",",CN$4),'SpcFunc and VentSpcFunc combos'!$Q$8:$Q$335,0),0)&gt;0,1,0)</f>
        <v>0</v>
      </c>
      <c r="CO49" s="127">
        <f ca="1">IF(IFERROR(MATCH(_xlfn.CONCAT($B49,",",CO$4),'SpcFunc and VentSpcFunc combos'!$Q$8:$Q$335,0),0)&gt;0,1,0)</f>
        <v>0</v>
      </c>
      <c r="CP49" s="127">
        <f ca="1">IF(IFERROR(MATCH(_xlfn.CONCAT($B49,",",CP$4),'SpcFunc and VentSpcFunc combos'!$Q$8:$Q$335,0),0)&gt;0,1,0)</f>
        <v>0</v>
      </c>
      <c r="CQ49" s="127">
        <f ca="1">IF(IFERROR(MATCH(_xlfn.CONCAT($B49,",",CQ$4),'SpcFunc and VentSpcFunc combos'!$Q$8:$Q$335,0),0)&gt;0,1,0)</f>
        <v>0</v>
      </c>
      <c r="CR49" s="127">
        <f ca="1">IF(IFERROR(MATCH(_xlfn.CONCAT($B49,",",CR$4),'SpcFunc and VentSpcFunc combos'!$Q$8:$Q$335,0),0)&gt;0,1,0)</f>
        <v>0</v>
      </c>
      <c r="CS49" s="127">
        <f ca="1">IF(IFERROR(MATCH(_xlfn.CONCAT($B49,",",CS$4),'SpcFunc and VentSpcFunc combos'!$Q$8:$Q$335,0),0)&gt;0,1,0)</f>
        <v>0</v>
      </c>
      <c r="CT49" s="127">
        <f ca="1">IF(IFERROR(MATCH(_xlfn.CONCAT($B49,",",CT$4),'SpcFunc and VentSpcFunc combos'!$Q$8:$Q$335,0),0)&gt;0,1,0)</f>
        <v>0</v>
      </c>
      <c r="CU49" s="106" t="s">
        <v>960</v>
      </c>
      <c r="CV49">
        <f t="shared" ca="1" si="5"/>
        <v>0</v>
      </c>
    </row>
    <row r="50" spans="2:100" x14ac:dyDescent="0.2">
      <c r="B50" t="str">
        <f>'For CSV - 2019 SpcFuncData'!B50</f>
        <v>Office Area (&lt;250 square feet)</v>
      </c>
      <c r="C50" s="127">
        <f ca="1">IF(IFERROR(MATCH(_xlfn.CONCAT($B50,",",C$4),'SpcFunc and VentSpcFunc combos'!$Q$8:$Q$335,0),0)&gt;0,1,0)</f>
        <v>0</v>
      </c>
      <c r="D50" s="127">
        <f ca="1">IF(IFERROR(MATCH(_xlfn.CONCAT($B50,",",D$4),'SpcFunc and VentSpcFunc combos'!$Q$8:$Q$335,0),0)&gt;0,1,0)</f>
        <v>0</v>
      </c>
      <c r="E50" s="127">
        <f ca="1">IF(IFERROR(MATCH(_xlfn.CONCAT($B50,",",E$4),'SpcFunc and VentSpcFunc combos'!$Q$8:$Q$335,0),0)&gt;0,1,0)</f>
        <v>0</v>
      </c>
      <c r="F50" s="127">
        <f ca="1">IF(IFERROR(MATCH(_xlfn.CONCAT($B50,",",F$4),'SpcFunc and VentSpcFunc combos'!$Q$8:$Q$335,0),0)&gt;0,1,0)</f>
        <v>0</v>
      </c>
      <c r="G50" s="127">
        <f ca="1">IF(IFERROR(MATCH(_xlfn.CONCAT($B50,",",G$4),'SpcFunc and VentSpcFunc combos'!$Q$8:$Q$335,0),0)&gt;0,1,0)</f>
        <v>0</v>
      </c>
      <c r="H50" s="127">
        <f ca="1">IF(IFERROR(MATCH(_xlfn.CONCAT($B50,",",H$4),'SpcFunc and VentSpcFunc combos'!$Q$8:$Q$335,0),0)&gt;0,1,0)</f>
        <v>0</v>
      </c>
      <c r="I50" s="127">
        <f ca="1">IF(IFERROR(MATCH(_xlfn.CONCAT($B50,",",I$4),'SpcFunc and VentSpcFunc combos'!$Q$8:$Q$335,0),0)&gt;0,1,0)</f>
        <v>0</v>
      </c>
      <c r="J50" s="127">
        <f ca="1">IF(IFERROR(MATCH(_xlfn.CONCAT($B50,",",J$4),'SpcFunc and VentSpcFunc combos'!$Q$8:$Q$335,0),0)&gt;0,1,0)</f>
        <v>0</v>
      </c>
      <c r="K50" s="127">
        <f ca="1">IF(IFERROR(MATCH(_xlfn.CONCAT($B50,",",K$4),'SpcFunc and VentSpcFunc combos'!$Q$8:$Q$335,0),0)&gt;0,1,0)</f>
        <v>0</v>
      </c>
      <c r="L50" s="127">
        <f ca="1">IF(IFERROR(MATCH(_xlfn.CONCAT($B50,",",L$4),'SpcFunc and VentSpcFunc combos'!$Q$8:$Q$335,0),0)&gt;0,1,0)</f>
        <v>0</v>
      </c>
      <c r="M50" s="127">
        <f ca="1">IF(IFERROR(MATCH(_xlfn.CONCAT($B50,",",M$4),'SpcFunc and VentSpcFunc combos'!$Q$8:$Q$335,0),0)&gt;0,1,0)</f>
        <v>0</v>
      </c>
      <c r="N50" s="127">
        <f ca="1">IF(IFERROR(MATCH(_xlfn.CONCAT($B50,",",N$4),'SpcFunc and VentSpcFunc combos'!$Q$8:$Q$335,0),0)&gt;0,1,0)</f>
        <v>0</v>
      </c>
      <c r="O50" s="127">
        <f ca="1">IF(IFERROR(MATCH(_xlfn.CONCAT($B50,",",O$4),'SpcFunc and VentSpcFunc combos'!$Q$8:$Q$335,0),0)&gt;0,1,0)</f>
        <v>0</v>
      </c>
      <c r="P50" s="127">
        <f ca="1">IF(IFERROR(MATCH(_xlfn.CONCAT($B50,",",P$4),'SpcFunc and VentSpcFunc combos'!$Q$8:$Q$335,0),0)&gt;0,1,0)</f>
        <v>0</v>
      </c>
      <c r="Q50" s="127">
        <f ca="1">IF(IFERROR(MATCH(_xlfn.CONCAT($B50,",",Q$4),'SpcFunc and VentSpcFunc combos'!$Q$8:$Q$335,0),0)&gt;0,1,0)</f>
        <v>0</v>
      </c>
      <c r="R50" s="127">
        <f ca="1">IF(IFERROR(MATCH(_xlfn.CONCAT($B50,",",R$4),'SpcFunc and VentSpcFunc combos'!$Q$8:$Q$335,0),0)&gt;0,1,0)</f>
        <v>0</v>
      </c>
      <c r="S50" s="127">
        <f ca="1">IF(IFERROR(MATCH(_xlfn.CONCAT($B50,",",S$4),'SpcFunc and VentSpcFunc combos'!$Q$8:$Q$335,0),0)&gt;0,1,0)</f>
        <v>0</v>
      </c>
      <c r="T50" s="127">
        <f ca="1">IF(IFERROR(MATCH(_xlfn.CONCAT($B50,",",T$4),'SpcFunc and VentSpcFunc combos'!$Q$8:$Q$335,0),0)&gt;0,1,0)</f>
        <v>0</v>
      </c>
      <c r="U50" s="127">
        <f ca="1">IF(IFERROR(MATCH(_xlfn.CONCAT($B50,",",U$4),'SpcFunc and VentSpcFunc combos'!$Q$8:$Q$335,0),0)&gt;0,1,0)</f>
        <v>0</v>
      </c>
      <c r="V50" s="127">
        <f ca="1">IF(IFERROR(MATCH(_xlfn.CONCAT($B50,",",V$4),'SpcFunc and VentSpcFunc combos'!$Q$8:$Q$335,0),0)&gt;0,1,0)</f>
        <v>0</v>
      </c>
      <c r="W50" s="127">
        <f ca="1">IF(IFERROR(MATCH(_xlfn.CONCAT($B50,",",W$4),'SpcFunc and VentSpcFunc combos'!$Q$8:$Q$335,0),0)&gt;0,1,0)</f>
        <v>0</v>
      </c>
      <c r="X50" s="127">
        <f ca="1">IF(IFERROR(MATCH(_xlfn.CONCAT($B50,",",X$4),'SpcFunc and VentSpcFunc combos'!$Q$8:$Q$335,0),0)&gt;0,1,0)</f>
        <v>0</v>
      </c>
      <c r="Y50" s="127">
        <f ca="1">IF(IFERROR(MATCH(_xlfn.CONCAT($B50,",",Y$4),'SpcFunc and VentSpcFunc combos'!$Q$8:$Q$335,0),0)&gt;0,1,0)</f>
        <v>0</v>
      </c>
      <c r="Z50" s="127">
        <f ca="1">IF(IFERROR(MATCH(_xlfn.CONCAT($B50,",",Z$4),'SpcFunc and VentSpcFunc combos'!$Q$8:$Q$335,0),0)&gt;0,1,0)</f>
        <v>0</v>
      </c>
      <c r="AA50" s="127">
        <f ca="1">IF(IFERROR(MATCH(_xlfn.CONCAT($B50,",",AA$4),'SpcFunc and VentSpcFunc combos'!$Q$8:$Q$335,0),0)&gt;0,1,0)</f>
        <v>0</v>
      </c>
      <c r="AB50" s="127">
        <f ca="1">IF(IFERROR(MATCH(_xlfn.CONCAT($B50,",",AB$4),'SpcFunc and VentSpcFunc combos'!$Q$8:$Q$335,0),0)&gt;0,1,0)</f>
        <v>0</v>
      </c>
      <c r="AC50" s="127">
        <f ca="1">IF(IFERROR(MATCH(_xlfn.CONCAT($B50,",",AC$4),'SpcFunc and VentSpcFunc combos'!$Q$8:$Q$335,0),0)&gt;0,1,0)</f>
        <v>0</v>
      </c>
      <c r="AD50" s="127">
        <f ca="1">IF(IFERROR(MATCH(_xlfn.CONCAT($B50,",",AD$4),'SpcFunc and VentSpcFunc combos'!$Q$8:$Q$335,0),0)&gt;0,1,0)</f>
        <v>0</v>
      </c>
      <c r="AE50" s="127">
        <f ca="1">IF(IFERROR(MATCH(_xlfn.CONCAT($B50,",",AE$4),'SpcFunc and VentSpcFunc combos'!$Q$8:$Q$335,0),0)&gt;0,1,0)</f>
        <v>0</v>
      </c>
      <c r="AF50" s="127">
        <f ca="1">IF(IFERROR(MATCH(_xlfn.CONCAT($B50,",",AF$4),'SpcFunc and VentSpcFunc combos'!$Q$8:$Q$335,0),0)&gt;0,1,0)</f>
        <v>0</v>
      </c>
      <c r="AG50" s="127">
        <f ca="1">IF(IFERROR(MATCH(_xlfn.CONCAT($B50,",",AG$4),'SpcFunc and VentSpcFunc combos'!$Q$8:$Q$335,0),0)&gt;0,1,0)</f>
        <v>0</v>
      </c>
      <c r="AH50" s="127">
        <f ca="1">IF(IFERROR(MATCH(_xlfn.CONCAT($B50,",",AH$4),'SpcFunc and VentSpcFunc combos'!$Q$8:$Q$335,0),0)&gt;0,1,0)</f>
        <v>0</v>
      </c>
      <c r="AI50" s="127">
        <f ca="1">IF(IFERROR(MATCH(_xlfn.CONCAT($B50,",",AI$4),'SpcFunc and VentSpcFunc combos'!$Q$8:$Q$335,0),0)&gt;0,1,0)</f>
        <v>0</v>
      </c>
      <c r="AJ50" s="127">
        <f ca="1">IF(IFERROR(MATCH(_xlfn.CONCAT($B50,",",AJ$4),'SpcFunc and VentSpcFunc combos'!$Q$8:$Q$335,0),0)&gt;0,1,0)</f>
        <v>0</v>
      </c>
      <c r="AK50" s="127">
        <f ca="1">IF(IFERROR(MATCH(_xlfn.CONCAT($B50,",",AK$4),'SpcFunc and VentSpcFunc combos'!$Q$8:$Q$335,0),0)&gt;0,1,0)</f>
        <v>0</v>
      </c>
      <c r="AL50" s="127">
        <f ca="1">IF(IFERROR(MATCH(_xlfn.CONCAT($B50,",",AL$4),'SpcFunc and VentSpcFunc combos'!$Q$8:$Q$335,0),0)&gt;0,1,0)</f>
        <v>0</v>
      </c>
      <c r="AM50" s="127">
        <f ca="1">IF(IFERROR(MATCH(_xlfn.CONCAT($B50,",",AM$4),'SpcFunc and VentSpcFunc combos'!$Q$8:$Q$335,0),0)&gt;0,1,0)</f>
        <v>0</v>
      </c>
      <c r="AN50" s="127">
        <f ca="1">IF(IFERROR(MATCH(_xlfn.CONCAT($B50,",",AN$4),'SpcFunc and VentSpcFunc combos'!$Q$8:$Q$335,0),0)&gt;0,1,0)</f>
        <v>0</v>
      </c>
      <c r="AO50" s="127">
        <f ca="1">IF(IFERROR(MATCH(_xlfn.CONCAT($B50,",",AO$4),'SpcFunc and VentSpcFunc combos'!$Q$8:$Q$335,0),0)&gt;0,1,0)</f>
        <v>0</v>
      </c>
      <c r="AP50" s="127">
        <f ca="1">IF(IFERROR(MATCH(_xlfn.CONCAT($B50,",",AP$4),'SpcFunc and VentSpcFunc combos'!$Q$8:$Q$335,0),0)&gt;0,1,0)</f>
        <v>0</v>
      </c>
      <c r="AQ50" s="127">
        <f ca="1">IF(IFERROR(MATCH(_xlfn.CONCAT($B50,",",AQ$4),'SpcFunc and VentSpcFunc combos'!$Q$8:$Q$335,0),0)&gt;0,1,0)</f>
        <v>0</v>
      </c>
      <c r="AR50" s="127">
        <f ca="1">IF(IFERROR(MATCH(_xlfn.CONCAT($B50,",",AR$4),'SpcFunc and VentSpcFunc combos'!$Q$8:$Q$335,0),0)&gt;0,1,0)</f>
        <v>0</v>
      </c>
      <c r="AS50" s="127">
        <f ca="1">IF(IFERROR(MATCH(_xlfn.CONCAT($B50,",",AS$4),'SpcFunc and VentSpcFunc combos'!$Q$8:$Q$335,0),0)&gt;0,1,0)</f>
        <v>0</v>
      </c>
      <c r="AT50" s="127">
        <f ca="1">IF(IFERROR(MATCH(_xlfn.CONCAT($B50,",",AT$4),'SpcFunc and VentSpcFunc combos'!$Q$8:$Q$335,0),0)&gt;0,1,0)</f>
        <v>0</v>
      </c>
      <c r="AU50" s="127">
        <f ca="1">IF(IFERROR(MATCH(_xlfn.CONCAT($B50,",",AU$4),'SpcFunc and VentSpcFunc combos'!$Q$8:$Q$335,0),0)&gt;0,1,0)</f>
        <v>0</v>
      </c>
      <c r="AV50" s="127">
        <f ca="1">IF(IFERROR(MATCH(_xlfn.CONCAT($B50,",",AV$4),'SpcFunc and VentSpcFunc combos'!$Q$8:$Q$335,0),0)&gt;0,1,0)</f>
        <v>0</v>
      </c>
      <c r="AW50" s="127">
        <f ca="1">IF(IFERROR(MATCH(_xlfn.CONCAT($B50,",",AW$4),'SpcFunc and VentSpcFunc combos'!$Q$8:$Q$335,0),0)&gt;0,1,0)</f>
        <v>0</v>
      </c>
      <c r="AX50" s="127">
        <f ca="1">IF(IFERROR(MATCH(_xlfn.CONCAT($B50,",",AX$4),'SpcFunc and VentSpcFunc combos'!$Q$8:$Q$335,0),0)&gt;0,1,0)</f>
        <v>0</v>
      </c>
      <c r="AY50" s="127">
        <f ca="1">IF(IFERROR(MATCH(_xlfn.CONCAT($B50,",",AY$4),'SpcFunc and VentSpcFunc combos'!$Q$8:$Q$335,0),0)&gt;0,1,0)</f>
        <v>0</v>
      </c>
      <c r="AZ50" s="127">
        <f ca="1">IF(IFERROR(MATCH(_xlfn.CONCAT($B50,",",AZ$4),'SpcFunc and VentSpcFunc combos'!$Q$8:$Q$335,0),0)&gt;0,1,0)</f>
        <v>0</v>
      </c>
      <c r="BA50" s="127">
        <f ca="1">IF(IFERROR(MATCH(_xlfn.CONCAT($B50,",",BA$4),'SpcFunc and VentSpcFunc combos'!$Q$8:$Q$335,0),0)&gt;0,1,0)</f>
        <v>0</v>
      </c>
      <c r="BB50" s="127">
        <f ca="1">IF(IFERROR(MATCH(_xlfn.CONCAT($B50,",",BB$4),'SpcFunc and VentSpcFunc combos'!$Q$8:$Q$335,0),0)&gt;0,1,0)</f>
        <v>0</v>
      </c>
      <c r="BC50" s="127">
        <f ca="1">IF(IFERROR(MATCH(_xlfn.CONCAT($B50,",",BC$4),'SpcFunc and VentSpcFunc combos'!$Q$8:$Q$335,0),0)&gt;0,1,0)</f>
        <v>0</v>
      </c>
      <c r="BD50" s="127">
        <f ca="1">IF(IFERROR(MATCH(_xlfn.CONCAT($B50,",",BD$4),'SpcFunc and VentSpcFunc combos'!$Q$8:$Q$335,0),0)&gt;0,1,0)</f>
        <v>0</v>
      </c>
      <c r="BE50" s="127">
        <f ca="1">IF(IFERROR(MATCH(_xlfn.CONCAT($B50,",",BE$4),'SpcFunc and VentSpcFunc combos'!$Q$8:$Q$335,0),0)&gt;0,1,0)</f>
        <v>0</v>
      </c>
      <c r="BF50" s="127">
        <f ca="1">IF(IFERROR(MATCH(_xlfn.CONCAT($B50,",",BF$4),'SpcFunc and VentSpcFunc combos'!$Q$8:$Q$335,0),0)&gt;0,1,0)</f>
        <v>0</v>
      </c>
      <c r="BG50" s="127">
        <f ca="1">IF(IFERROR(MATCH(_xlfn.CONCAT($B50,",",BG$4),'SpcFunc and VentSpcFunc combos'!$Q$8:$Q$335,0),0)&gt;0,1,0)</f>
        <v>0</v>
      </c>
      <c r="BH50" s="127">
        <f ca="1">IF(IFERROR(MATCH(_xlfn.CONCAT($B50,",",BH$4),'SpcFunc and VentSpcFunc combos'!$Q$8:$Q$335,0),0)&gt;0,1,0)</f>
        <v>0</v>
      </c>
      <c r="BI50" s="127">
        <f ca="1">IF(IFERROR(MATCH(_xlfn.CONCAT($B50,",",BI$4),'SpcFunc and VentSpcFunc combos'!$Q$8:$Q$335,0),0)&gt;0,1,0)</f>
        <v>0</v>
      </c>
      <c r="BJ50" s="127">
        <f ca="1">IF(IFERROR(MATCH(_xlfn.CONCAT($B50,",",BJ$4),'SpcFunc and VentSpcFunc combos'!$Q$8:$Q$335,0),0)&gt;0,1,0)</f>
        <v>0</v>
      </c>
      <c r="BK50" s="127">
        <f ca="1">IF(IFERROR(MATCH(_xlfn.CONCAT($B50,",",BK$4),'SpcFunc and VentSpcFunc combos'!$Q$8:$Q$335,0),0)&gt;0,1,0)</f>
        <v>0</v>
      </c>
      <c r="BL50" s="127">
        <f ca="1">IF(IFERROR(MATCH(_xlfn.CONCAT($B50,",",BL$4),'SpcFunc and VentSpcFunc combos'!$Q$8:$Q$335,0),0)&gt;0,1,0)</f>
        <v>0</v>
      </c>
      <c r="BM50" s="127">
        <f ca="1">IF(IFERROR(MATCH(_xlfn.CONCAT($B50,",",BM$4),'SpcFunc and VentSpcFunc combos'!$Q$8:$Q$335,0),0)&gt;0,1,0)</f>
        <v>0</v>
      </c>
      <c r="BN50" s="127">
        <f ca="1">IF(IFERROR(MATCH(_xlfn.CONCAT($B50,",",BN$4),'SpcFunc and VentSpcFunc combos'!$Q$8:$Q$335,0),0)&gt;0,1,0)</f>
        <v>0</v>
      </c>
      <c r="BO50" s="127">
        <f ca="1">IF(IFERROR(MATCH(_xlfn.CONCAT($B50,",",BO$4),'SpcFunc and VentSpcFunc combos'!$Q$8:$Q$335,0),0)&gt;0,1,0)</f>
        <v>0</v>
      </c>
      <c r="BP50" s="127">
        <f ca="1">IF(IFERROR(MATCH(_xlfn.CONCAT($B50,",",BP$4),'SpcFunc and VentSpcFunc combos'!$Q$8:$Q$335,0),0)&gt;0,1,0)</f>
        <v>0</v>
      </c>
      <c r="BQ50" s="127">
        <f ca="1">IF(IFERROR(MATCH(_xlfn.CONCAT($B50,",",BQ$4),'SpcFunc and VentSpcFunc combos'!$Q$8:$Q$335,0),0)&gt;0,1,0)</f>
        <v>0</v>
      </c>
      <c r="BR50" s="127">
        <f ca="1">IF(IFERROR(MATCH(_xlfn.CONCAT($B50,",",BR$4),'SpcFunc and VentSpcFunc combos'!$Q$8:$Q$335,0),0)&gt;0,1,0)</f>
        <v>0</v>
      </c>
      <c r="BS50" s="127">
        <f ca="1">IF(IFERROR(MATCH(_xlfn.CONCAT($B50,",",BS$4),'SpcFunc and VentSpcFunc combos'!$Q$8:$Q$335,0),0)&gt;0,1,0)</f>
        <v>0</v>
      </c>
      <c r="BT50" s="127">
        <f ca="1">IF(IFERROR(MATCH(_xlfn.CONCAT($B50,",",BT$4),'SpcFunc and VentSpcFunc combos'!$Q$8:$Q$335,0),0)&gt;0,1,0)</f>
        <v>0</v>
      </c>
      <c r="BU50" s="127">
        <f ca="1">IF(IFERROR(MATCH(_xlfn.CONCAT($B50,",",BU$4),'SpcFunc and VentSpcFunc combos'!$Q$8:$Q$335,0),0)&gt;0,1,0)</f>
        <v>0</v>
      </c>
      <c r="BV50" s="127">
        <f ca="1">IF(IFERROR(MATCH(_xlfn.CONCAT($B50,",",BV$4),'SpcFunc and VentSpcFunc combos'!$Q$8:$Q$335,0),0)&gt;0,1,0)</f>
        <v>0</v>
      </c>
      <c r="BW50" s="127">
        <f ca="1">IF(IFERROR(MATCH(_xlfn.CONCAT($B50,",",BW$4),'SpcFunc and VentSpcFunc combos'!$Q$8:$Q$335,0),0)&gt;0,1,0)</f>
        <v>0</v>
      </c>
      <c r="BX50" s="127">
        <f ca="1">IF(IFERROR(MATCH(_xlfn.CONCAT($B50,",",BX$4),'SpcFunc and VentSpcFunc combos'!$Q$8:$Q$335,0),0)&gt;0,1,0)</f>
        <v>0</v>
      </c>
      <c r="BY50" s="127">
        <f ca="1">IF(IFERROR(MATCH(_xlfn.CONCAT($B50,",",BY$4),'SpcFunc and VentSpcFunc combos'!$Q$8:$Q$335,0),0)&gt;0,1,0)</f>
        <v>0</v>
      </c>
      <c r="BZ50" s="127">
        <f ca="1">IF(IFERROR(MATCH(_xlfn.CONCAT($B50,",",BZ$4),'SpcFunc and VentSpcFunc combos'!$Q$8:$Q$335,0),0)&gt;0,1,0)</f>
        <v>0</v>
      </c>
      <c r="CA50" s="127">
        <f ca="1">IF(IFERROR(MATCH(_xlfn.CONCAT($B50,",",CA$4),'SpcFunc and VentSpcFunc combos'!$Q$8:$Q$335,0),0)&gt;0,1,0)</f>
        <v>0</v>
      </c>
      <c r="CB50" s="127">
        <f ca="1">IF(IFERROR(MATCH(_xlfn.CONCAT($B50,",",CB$4),'SpcFunc and VentSpcFunc combos'!$Q$8:$Q$335,0),0)&gt;0,1,0)</f>
        <v>0</v>
      </c>
      <c r="CC50" s="127">
        <f ca="1">IF(IFERROR(MATCH(_xlfn.CONCAT($B50,",",CC$4),'SpcFunc and VentSpcFunc combos'!$Q$8:$Q$335,0),0)&gt;0,1,0)</f>
        <v>0</v>
      </c>
      <c r="CD50" s="127">
        <f ca="1">IF(IFERROR(MATCH(_xlfn.CONCAT($B50,",",CD$4),'SpcFunc and VentSpcFunc combos'!$Q$8:$Q$335,0),0)&gt;0,1,0)</f>
        <v>0</v>
      </c>
      <c r="CE50" s="127">
        <f ca="1">IF(IFERROR(MATCH(_xlfn.CONCAT($B50,",",CE$4),'SpcFunc and VentSpcFunc combos'!$Q$8:$Q$335,0),0)&gt;0,1,0)</f>
        <v>0</v>
      </c>
      <c r="CF50" s="127">
        <f ca="1">IF(IFERROR(MATCH(_xlfn.CONCAT($B50,",",CF$4),'SpcFunc and VentSpcFunc combos'!$Q$8:$Q$335,0),0)&gt;0,1,0)</f>
        <v>0</v>
      </c>
      <c r="CG50" s="127">
        <f ca="1">IF(IFERROR(MATCH(_xlfn.CONCAT($B50,",",CG$4),'SpcFunc and VentSpcFunc combos'!$Q$8:$Q$335,0),0)&gt;0,1,0)</f>
        <v>0</v>
      </c>
      <c r="CH50" s="127">
        <f ca="1">IF(IFERROR(MATCH(_xlfn.CONCAT($B50,",",CH$4),'SpcFunc and VentSpcFunc combos'!$Q$8:$Q$335,0),0)&gt;0,1,0)</f>
        <v>0</v>
      </c>
      <c r="CI50" s="127">
        <f ca="1">IF(IFERROR(MATCH(_xlfn.CONCAT($B50,",",CI$4),'SpcFunc and VentSpcFunc combos'!$Q$8:$Q$335,0),0)&gt;0,1,0)</f>
        <v>0</v>
      </c>
      <c r="CJ50" s="127">
        <f ca="1">IF(IFERROR(MATCH(_xlfn.CONCAT($B50,",",CJ$4),'SpcFunc and VentSpcFunc combos'!$Q$8:$Q$335,0),0)&gt;0,1,0)</f>
        <v>0</v>
      </c>
      <c r="CK50" s="127">
        <f ca="1">IF(IFERROR(MATCH(_xlfn.CONCAT($B50,",",CK$4),'SpcFunc and VentSpcFunc combos'!$Q$8:$Q$335,0),0)&gt;0,1,0)</f>
        <v>0</v>
      </c>
      <c r="CL50" s="127">
        <f ca="1">IF(IFERROR(MATCH(_xlfn.CONCAT($B50,",",CL$4),'SpcFunc and VentSpcFunc combos'!$Q$8:$Q$335,0),0)&gt;0,1,0)</f>
        <v>0</v>
      </c>
      <c r="CM50" s="127">
        <f ca="1">IF(IFERROR(MATCH(_xlfn.CONCAT($B50,",",CM$4),'SpcFunc and VentSpcFunc combos'!$Q$8:$Q$335,0),0)&gt;0,1,0)</f>
        <v>0</v>
      </c>
      <c r="CN50" s="127">
        <f ca="1">IF(IFERROR(MATCH(_xlfn.CONCAT($B50,",",CN$4),'SpcFunc and VentSpcFunc combos'!$Q$8:$Q$335,0),0)&gt;0,1,0)</f>
        <v>0</v>
      </c>
      <c r="CO50" s="127">
        <f ca="1">IF(IFERROR(MATCH(_xlfn.CONCAT($B50,",",CO$4),'SpcFunc and VentSpcFunc combos'!$Q$8:$Q$335,0),0)&gt;0,1,0)</f>
        <v>0</v>
      </c>
      <c r="CP50" s="127">
        <f ca="1">IF(IFERROR(MATCH(_xlfn.CONCAT($B50,",",CP$4),'SpcFunc and VentSpcFunc combos'!$Q$8:$Q$335,0),0)&gt;0,1,0)</f>
        <v>0</v>
      </c>
      <c r="CQ50" s="127">
        <f ca="1">IF(IFERROR(MATCH(_xlfn.CONCAT($B50,",",CQ$4),'SpcFunc and VentSpcFunc combos'!$Q$8:$Q$335,0),0)&gt;0,1,0)</f>
        <v>0</v>
      </c>
      <c r="CR50" s="127">
        <f ca="1">IF(IFERROR(MATCH(_xlfn.CONCAT($B50,",",CR$4),'SpcFunc and VentSpcFunc combos'!$Q$8:$Q$335,0),0)&gt;0,1,0)</f>
        <v>0</v>
      </c>
      <c r="CS50" s="127">
        <f ca="1">IF(IFERROR(MATCH(_xlfn.CONCAT($B50,",",CS$4),'SpcFunc and VentSpcFunc combos'!$Q$8:$Q$335,0),0)&gt;0,1,0)</f>
        <v>0</v>
      </c>
      <c r="CT50" s="127">
        <f ca="1">IF(IFERROR(MATCH(_xlfn.CONCAT($B50,",",CT$4),'SpcFunc and VentSpcFunc combos'!$Q$8:$Q$335,0),0)&gt;0,1,0)</f>
        <v>0</v>
      </c>
      <c r="CU50" s="106" t="s">
        <v>960</v>
      </c>
      <c r="CV50">
        <f t="shared" ca="1" si="5"/>
        <v>0</v>
      </c>
    </row>
    <row r="51" spans="2:100" x14ac:dyDescent="0.2">
      <c r="B51" t="str">
        <f>'For CSV - 2019 SpcFuncData'!B51</f>
        <v>Office Area (&gt;250 square feet)</v>
      </c>
      <c r="C51" s="127">
        <f ca="1">IF(IFERROR(MATCH(_xlfn.CONCAT($B51,",",C$4),'SpcFunc and VentSpcFunc combos'!$Q$8:$Q$335,0),0)&gt;0,1,0)</f>
        <v>0</v>
      </c>
      <c r="D51" s="127">
        <f ca="1">IF(IFERROR(MATCH(_xlfn.CONCAT($B51,",",D$4),'SpcFunc and VentSpcFunc combos'!$Q$8:$Q$335,0),0)&gt;0,1,0)</f>
        <v>0</v>
      </c>
      <c r="E51" s="127">
        <f ca="1">IF(IFERROR(MATCH(_xlfn.CONCAT($B51,",",E$4),'SpcFunc and VentSpcFunc combos'!$Q$8:$Q$335,0),0)&gt;0,1,0)</f>
        <v>0</v>
      </c>
      <c r="F51" s="127">
        <f ca="1">IF(IFERROR(MATCH(_xlfn.CONCAT($B51,",",F$4),'SpcFunc and VentSpcFunc combos'!$Q$8:$Q$335,0),0)&gt;0,1,0)</f>
        <v>0</v>
      </c>
      <c r="G51" s="127">
        <f ca="1">IF(IFERROR(MATCH(_xlfn.CONCAT($B51,",",G$4),'SpcFunc and VentSpcFunc combos'!$Q$8:$Q$335,0),0)&gt;0,1,0)</f>
        <v>0</v>
      </c>
      <c r="H51" s="127">
        <f ca="1">IF(IFERROR(MATCH(_xlfn.CONCAT($B51,",",H$4),'SpcFunc and VentSpcFunc combos'!$Q$8:$Q$335,0),0)&gt;0,1,0)</f>
        <v>0</v>
      </c>
      <c r="I51" s="127">
        <f ca="1">IF(IFERROR(MATCH(_xlfn.CONCAT($B51,",",I$4),'SpcFunc and VentSpcFunc combos'!$Q$8:$Q$335,0),0)&gt;0,1,0)</f>
        <v>0</v>
      </c>
      <c r="J51" s="127">
        <f ca="1">IF(IFERROR(MATCH(_xlfn.CONCAT($B51,",",J$4),'SpcFunc and VentSpcFunc combos'!$Q$8:$Q$335,0),0)&gt;0,1,0)</f>
        <v>0</v>
      </c>
      <c r="K51" s="127">
        <f ca="1">IF(IFERROR(MATCH(_xlfn.CONCAT($B51,",",K$4),'SpcFunc and VentSpcFunc combos'!$Q$8:$Q$335,0),0)&gt;0,1,0)</f>
        <v>0</v>
      </c>
      <c r="L51" s="127">
        <f ca="1">IF(IFERROR(MATCH(_xlfn.CONCAT($B51,",",L$4),'SpcFunc and VentSpcFunc combos'!$Q$8:$Q$335,0),0)&gt;0,1,0)</f>
        <v>0</v>
      </c>
      <c r="M51" s="127">
        <f ca="1">IF(IFERROR(MATCH(_xlfn.CONCAT($B51,",",M$4),'SpcFunc and VentSpcFunc combos'!$Q$8:$Q$335,0),0)&gt;0,1,0)</f>
        <v>0</v>
      </c>
      <c r="N51" s="127">
        <f ca="1">IF(IFERROR(MATCH(_xlfn.CONCAT($B51,",",N$4),'SpcFunc and VentSpcFunc combos'!$Q$8:$Q$335,0),0)&gt;0,1,0)</f>
        <v>0</v>
      </c>
      <c r="O51" s="127">
        <f ca="1">IF(IFERROR(MATCH(_xlfn.CONCAT($B51,",",O$4),'SpcFunc and VentSpcFunc combos'!$Q$8:$Q$335,0),0)&gt;0,1,0)</f>
        <v>0</v>
      </c>
      <c r="P51" s="127">
        <f ca="1">IF(IFERROR(MATCH(_xlfn.CONCAT($B51,",",P$4),'SpcFunc and VentSpcFunc combos'!$Q$8:$Q$335,0),0)&gt;0,1,0)</f>
        <v>0</v>
      </c>
      <c r="Q51" s="127">
        <f ca="1">IF(IFERROR(MATCH(_xlfn.CONCAT($B51,",",Q$4),'SpcFunc and VentSpcFunc combos'!$Q$8:$Q$335,0),0)&gt;0,1,0)</f>
        <v>0</v>
      </c>
      <c r="R51" s="127">
        <f ca="1">IF(IFERROR(MATCH(_xlfn.CONCAT($B51,",",R$4),'SpcFunc and VentSpcFunc combos'!$Q$8:$Q$335,0),0)&gt;0,1,0)</f>
        <v>0</v>
      </c>
      <c r="S51" s="127">
        <f ca="1">IF(IFERROR(MATCH(_xlfn.CONCAT($B51,",",S$4),'SpcFunc and VentSpcFunc combos'!$Q$8:$Q$335,0),0)&gt;0,1,0)</f>
        <v>0</v>
      </c>
      <c r="T51" s="127">
        <f ca="1">IF(IFERROR(MATCH(_xlfn.CONCAT($B51,",",T$4),'SpcFunc and VentSpcFunc combos'!$Q$8:$Q$335,0),0)&gt;0,1,0)</f>
        <v>0</v>
      </c>
      <c r="U51" s="127">
        <f ca="1">IF(IFERROR(MATCH(_xlfn.CONCAT($B51,",",U$4),'SpcFunc and VentSpcFunc combos'!$Q$8:$Q$335,0),0)&gt;0,1,0)</f>
        <v>0</v>
      </c>
      <c r="V51" s="127">
        <f ca="1">IF(IFERROR(MATCH(_xlfn.CONCAT($B51,",",V$4),'SpcFunc and VentSpcFunc combos'!$Q$8:$Q$335,0),0)&gt;0,1,0)</f>
        <v>0</v>
      </c>
      <c r="W51" s="127">
        <f ca="1">IF(IFERROR(MATCH(_xlfn.CONCAT($B51,",",W$4),'SpcFunc and VentSpcFunc combos'!$Q$8:$Q$335,0),0)&gt;0,1,0)</f>
        <v>0</v>
      </c>
      <c r="X51" s="127">
        <f ca="1">IF(IFERROR(MATCH(_xlfn.CONCAT($B51,",",X$4),'SpcFunc and VentSpcFunc combos'!$Q$8:$Q$335,0),0)&gt;0,1,0)</f>
        <v>0</v>
      </c>
      <c r="Y51" s="127">
        <f ca="1">IF(IFERROR(MATCH(_xlfn.CONCAT($B51,",",Y$4),'SpcFunc and VentSpcFunc combos'!$Q$8:$Q$335,0),0)&gt;0,1,0)</f>
        <v>0</v>
      </c>
      <c r="Z51" s="127">
        <f ca="1">IF(IFERROR(MATCH(_xlfn.CONCAT($B51,",",Z$4),'SpcFunc and VentSpcFunc combos'!$Q$8:$Q$335,0),0)&gt;0,1,0)</f>
        <v>0</v>
      </c>
      <c r="AA51" s="127">
        <f ca="1">IF(IFERROR(MATCH(_xlfn.CONCAT($B51,",",AA$4),'SpcFunc and VentSpcFunc combos'!$Q$8:$Q$335,0),0)&gt;0,1,0)</f>
        <v>0</v>
      </c>
      <c r="AB51" s="127">
        <f ca="1">IF(IFERROR(MATCH(_xlfn.CONCAT($B51,",",AB$4),'SpcFunc and VentSpcFunc combos'!$Q$8:$Q$335,0),0)&gt;0,1,0)</f>
        <v>0</v>
      </c>
      <c r="AC51" s="127">
        <f ca="1">IF(IFERROR(MATCH(_xlfn.CONCAT($B51,",",AC$4),'SpcFunc and VentSpcFunc combos'!$Q$8:$Q$335,0),0)&gt;0,1,0)</f>
        <v>0</v>
      </c>
      <c r="AD51" s="127">
        <f ca="1">IF(IFERROR(MATCH(_xlfn.CONCAT($B51,",",AD$4),'SpcFunc and VentSpcFunc combos'!$Q$8:$Q$335,0),0)&gt;0,1,0)</f>
        <v>0</v>
      </c>
      <c r="AE51" s="127">
        <f ca="1">IF(IFERROR(MATCH(_xlfn.CONCAT($B51,",",AE$4),'SpcFunc and VentSpcFunc combos'!$Q$8:$Q$335,0),0)&gt;0,1,0)</f>
        <v>0</v>
      </c>
      <c r="AF51" s="127">
        <f ca="1">IF(IFERROR(MATCH(_xlfn.CONCAT($B51,",",AF$4),'SpcFunc and VentSpcFunc combos'!$Q$8:$Q$335,0),0)&gt;0,1,0)</f>
        <v>0</v>
      </c>
      <c r="AG51" s="127">
        <f ca="1">IF(IFERROR(MATCH(_xlfn.CONCAT($B51,",",AG$4),'SpcFunc and VentSpcFunc combos'!$Q$8:$Q$335,0),0)&gt;0,1,0)</f>
        <v>0</v>
      </c>
      <c r="AH51" s="127">
        <f ca="1">IF(IFERROR(MATCH(_xlfn.CONCAT($B51,",",AH$4),'SpcFunc and VentSpcFunc combos'!$Q$8:$Q$335,0),0)&gt;0,1,0)</f>
        <v>0</v>
      </c>
      <c r="AI51" s="127">
        <f ca="1">IF(IFERROR(MATCH(_xlfn.CONCAT($B51,",",AI$4),'SpcFunc and VentSpcFunc combos'!$Q$8:$Q$335,0),0)&gt;0,1,0)</f>
        <v>0</v>
      </c>
      <c r="AJ51" s="127">
        <f ca="1">IF(IFERROR(MATCH(_xlfn.CONCAT($B51,",",AJ$4),'SpcFunc and VentSpcFunc combos'!$Q$8:$Q$335,0),0)&gt;0,1,0)</f>
        <v>0</v>
      </c>
      <c r="AK51" s="127">
        <f ca="1">IF(IFERROR(MATCH(_xlfn.CONCAT($B51,",",AK$4),'SpcFunc and VentSpcFunc combos'!$Q$8:$Q$335,0),0)&gt;0,1,0)</f>
        <v>0</v>
      </c>
      <c r="AL51" s="127">
        <f ca="1">IF(IFERROR(MATCH(_xlfn.CONCAT($B51,",",AL$4),'SpcFunc and VentSpcFunc combos'!$Q$8:$Q$335,0),0)&gt;0,1,0)</f>
        <v>0</v>
      </c>
      <c r="AM51" s="127">
        <f ca="1">IF(IFERROR(MATCH(_xlfn.CONCAT($B51,",",AM$4),'SpcFunc and VentSpcFunc combos'!$Q$8:$Q$335,0),0)&gt;0,1,0)</f>
        <v>0</v>
      </c>
      <c r="AN51" s="127">
        <f ca="1">IF(IFERROR(MATCH(_xlfn.CONCAT($B51,",",AN$4),'SpcFunc and VentSpcFunc combos'!$Q$8:$Q$335,0),0)&gt;0,1,0)</f>
        <v>0</v>
      </c>
      <c r="AO51" s="127">
        <f ca="1">IF(IFERROR(MATCH(_xlfn.CONCAT($B51,",",AO$4),'SpcFunc and VentSpcFunc combos'!$Q$8:$Q$335,0),0)&gt;0,1,0)</f>
        <v>0</v>
      </c>
      <c r="AP51" s="127">
        <f ca="1">IF(IFERROR(MATCH(_xlfn.CONCAT($B51,",",AP$4),'SpcFunc and VentSpcFunc combos'!$Q$8:$Q$335,0),0)&gt;0,1,0)</f>
        <v>0</v>
      </c>
      <c r="AQ51" s="127">
        <f ca="1">IF(IFERROR(MATCH(_xlfn.CONCAT($B51,",",AQ$4),'SpcFunc and VentSpcFunc combos'!$Q$8:$Q$335,0),0)&gt;0,1,0)</f>
        <v>0</v>
      </c>
      <c r="AR51" s="127">
        <f ca="1">IF(IFERROR(MATCH(_xlfn.CONCAT($B51,",",AR$4),'SpcFunc and VentSpcFunc combos'!$Q$8:$Q$335,0),0)&gt;0,1,0)</f>
        <v>0</v>
      </c>
      <c r="AS51" s="127">
        <f ca="1">IF(IFERROR(MATCH(_xlfn.CONCAT($B51,",",AS$4),'SpcFunc and VentSpcFunc combos'!$Q$8:$Q$335,0),0)&gt;0,1,0)</f>
        <v>0</v>
      </c>
      <c r="AT51" s="127">
        <f ca="1">IF(IFERROR(MATCH(_xlfn.CONCAT($B51,",",AT$4),'SpcFunc and VentSpcFunc combos'!$Q$8:$Q$335,0),0)&gt;0,1,0)</f>
        <v>0</v>
      </c>
      <c r="AU51" s="127">
        <f ca="1">IF(IFERROR(MATCH(_xlfn.CONCAT($B51,",",AU$4),'SpcFunc and VentSpcFunc combos'!$Q$8:$Q$335,0),0)&gt;0,1,0)</f>
        <v>0</v>
      </c>
      <c r="AV51" s="127">
        <f ca="1">IF(IFERROR(MATCH(_xlfn.CONCAT($B51,",",AV$4),'SpcFunc and VentSpcFunc combos'!$Q$8:$Q$335,0),0)&gt;0,1,0)</f>
        <v>0</v>
      </c>
      <c r="AW51" s="127">
        <f ca="1">IF(IFERROR(MATCH(_xlfn.CONCAT($B51,",",AW$4),'SpcFunc and VentSpcFunc combos'!$Q$8:$Q$335,0),0)&gt;0,1,0)</f>
        <v>0</v>
      </c>
      <c r="AX51" s="127">
        <f ca="1">IF(IFERROR(MATCH(_xlfn.CONCAT($B51,",",AX$4),'SpcFunc and VentSpcFunc combos'!$Q$8:$Q$335,0),0)&gt;0,1,0)</f>
        <v>0</v>
      </c>
      <c r="AY51" s="127">
        <f ca="1">IF(IFERROR(MATCH(_xlfn.CONCAT($B51,",",AY$4),'SpcFunc and VentSpcFunc combos'!$Q$8:$Q$335,0),0)&gt;0,1,0)</f>
        <v>0</v>
      </c>
      <c r="AZ51" s="127">
        <f ca="1">IF(IFERROR(MATCH(_xlfn.CONCAT($B51,",",AZ$4),'SpcFunc and VentSpcFunc combos'!$Q$8:$Q$335,0),0)&gt;0,1,0)</f>
        <v>0</v>
      </c>
      <c r="BA51" s="127">
        <f ca="1">IF(IFERROR(MATCH(_xlfn.CONCAT($B51,",",BA$4),'SpcFunc and VentSpcFunc combos'!$Q$8:$Q$335,0),0)&gt;0,1,0)</f>
        <v>0</v>
      </c>
      <c r="BB51" s="127">
        <f ca="1">IF(IFERROR(MATCH(_xlfn.CONCAT($B51,",",BB$4),'SpcFunc and VentSpcFunc combos'!$Q$8:$Q$335,0),0)&gt;0,1,0)</f>
        <v>0</v>
      </c>
      <c r="BC51" s="127">
        <f ca="1">IF(IFERROR(MATCH(_xlfn.CONCAT($B51,",",BC$4),'SpcFunc and VentSpcFunc combos'!$Q$8:$Q$335,0),0)&gt;0,1,0)</f>
        <v>0</v>
      </c>
      <c r="BD51" s="127">
        <f ca="1">IF(IFERROR(MATCH(_xlfn.CONCAT($B51,",",BD$4),'SpcFunc and VentSpcFunc combos'!$Q$8:$Q$335,0),0)&gt;0,1,0)</f>
        <v>0</v>
      </c>
      <c r="BE51" s="127">
        <f ca="1">IF(IFERROR(MATCH(_xlfn.CONCAT($B51,",",BE$4),'SpcFunc and VentSpcFunc combos'!$Q$8:$Q$335,0),0)&gt;0,1,0)</f>
        <v>0</v>
      </c>
      <c r="BF51" s="127">
        <f ca="1">IF(IFERROR(MATCH(_xlfn.CONCAT($B51,",",BF$4),'SpcFunc and VentSpcFunc combos'!$Q$8:$Q$335,0),0)&gt;0,1,0)</f>
        <v>0</v>
      </c>
      <c r="BG51" s="127">
        <f ca="1">IF(IFERROR(MATCH(_xlfn.CONCAT($B51,",",BG$4),'SpcFunc and VentSpcFunc combos'!$Q$8:$Q$335,0),0)&gt;0,1,0)</f>
        <v>0</v>
      </c>
      <c r="BH51" s="127">
        <f ca="1">IF(IFERROR(MATCH(_xlfn.CONCAT($B51,",",BH$4),'SpcFunc and VentSpcFunc combos'!$Q$8:$Q$335,0),0)&gt;0,1,0)</f>
        <v>0</v>
      </c>
      <c r="BI51" s="127">
        <f ca="1">IF(IFERROR(MATCH(_xlfn.CONCAT($B51,",",BI$4),'SpcFunc and VentSpcFunc combos'!$Q$8:$Q$335,0),0)&gt;0,1,0)</f>
        <v>0</v>
      </c>
      <c r="BJ51" s="127">
        <f ca="1">IF(IFERROR(MATCH(_xlfn.CONCAT($B51,",",BJ$4),'SpcFunc and VentSpcFunc combos'!$Q$8:$Q$335,0),0)&gt;0,1,0)</f>
        <v>0</v>
      </c>
      <c r="BK51" s="127">
        <f ca="1">IF(IFERROR(MATCH(_xlfn.CONCAT($B51,",",BK$4),'SpcFunc and VentSpcFunc combos'!$Q$8:$Q$335,0),0)&gt;0,1,0)</f>
        <v>0</v>
      </c>
      <c r="BL51" s="127">
        <f ca="1">IF(IFERROR(MATCH(_xlfn.CONCAT($B51,",",BL$4),'SpcFunc and VentSpcFunc combos'!$Q$8:$Q$335,0),0)&gt;0,1,0)</f>
        <v>0</v>
      </c>
      <c r="BM51" s="127">
        <f ca="1">IF(IFERROR(MATCH(_xlfn.CONCAT($B51,",",BM$4),'SpcFunc and VentSpcFunc combos'!$Q$8:$Q$335,0),0)&gt;0,1,0)</f>
        <v>0</v>
      </c>
      <c r="BN51" s="127">
        <f ca="1">IF(IFERROR(MATCH(_xlfn.CONCAT($B51,",",BN$4),'SpcFunc and VentSpcFunc combos'!$Q$8:$Q$335,0),0)&gt;0,1,0)</f>
        <v>0</v>
      </c>
      <c r="BO51" s="127">
        <f ca="1">IF(IFERROR(MATCH(_xlfn.CONCAT($B51,",",BO$4),'SpcFunc and VentSpcFunc combos'!$Q$8:$Q$335,0),0)&gt;0,1,0)</f>
        <v>0</v>
      </c>
      <c r="BP51" s="127">
        <f ca="1">IF(IFERROR(MATCH(_xlfn.CONCAT($B51,",",BP$4),'SpcFunc and VentSpcFunc combos'!$Q$8:$Q$335,0),0)&gt;0,1,0)</f>
        <v>0</v>
      </c>
      <c r="BQ51" s="127">
        <f ca="1">IF(IFERROR(MATCH(_xlfn.CONCAT($B51,",",BQ$4),'SpcFunc and VentSpcFunc combos'!$Q$8:$Q$335,0),0)&gt;0,1,0)</f>
        <v>0</v>
      </c>
      <c r="BR51" s="127">
        <f ca="1">IF(IFERROR(MATCH(_xlfn.CONCAT($B51,",",BR$4),'SpcFunc and VentSpcFunc combos'!$Q$8:$Q$335,0),0)&gt;0,1,0)</f>
        <v>0</v>
      </c>
      <c r="BS51" s="127">
        <f ca="1">IF(IFERROR(MATCH(_xlfn.CONCAT($B51,",",BS$4),'SpcFunc and VentSpcFunc combos'!$Q$8:$Q$335,0),0)&gt;0,1,0)</f>
        <v>0</v>
      </c>
      <c r="BT51" s="127">
        <f ca="1">IF(IFERROR(MATCH(_xlfn.CONCAT($B51,",",BT$4),'SpcFunc and VentSpcFunc combos'!$Q$8:$Q$335,0),0)&gt;0,1,0)</f>
        <v>0</v>
      </c>
      <c r="BU51" s="127">
        <f ca="1">IF(IFERROR(MATCH(_xlfn.CONCAT($B51,",",BU$4),'SpcFunc and VentSpcFunc combos'!$Q$8:$Q$335,0),0)&gt;0,1,0)</f>
        <v>0</v>
      </c>
      <c r="BV51" s="127">
        <f ca="1">IF(IFERROR(MATCH(_xlfn.CONCAT($B51,",",BV$4),'SpcFunc and VentSpcFunc combos'!$Q$8:$Q$335,0),0)&gt;0,1,0)</f>
        <v>0</v>
      </c>
      <c r="BW51" s="127">
        <f ca="1">IF(IFERROR(MATCH(_xlfn.CONCAT($B51,",",BW$4),'SpcFunc and VentSpcFunc combos'!$Q$8:$Q$335,0),0)&gt;0,1,0)</f>
        <v>0</v>
      </c>
      <c r="BX51" s="127">
        <f ca="1">IF(IFERROR(MATCH(_xlfn.CONCAT($B51,",",BX$4),'SpcFunc and VentSpcFunc combos'!$Q$8:$Q$335,0),0)&gt;0,1,0)</f>
        <v>0</v>
      </c>
      <c r="BY51" s="127">
        <f ca="1">IF(IFERROR(MATCH(_xlfn.CONCAT($B51,",",BY$4),'SpcFunc and VentSpcFunc combos'!$Q$8:$Q$335,0),0)&gt;0,1,0)</f>
        <v>0</v>
      </c>
      <c r="BZ51" s="127">
        <f ca="1">IF(IFERROR(MATCH(_xlfn.CONCAT($B51,",",BZ$4),'SpcFunc and VentSpcFunc combos'!$Q$8:$Q$335,0),0)&gt;0,1,0)</f>
        <v>0</v>
      </c>
      <c r="CA51" s="127">
        <f ca="1">IF(IFERROR(MATCH(_xlfn.CONCAT($B51,",",CA$4),'SpcFunc and VentSpcFunc combos'!$Q$8:$Q$335,0),0)&gt;0,1,0)</f>
        <v>0</v>
      </c>
      <c r="CB51" s="127">
        <f ca="1">IF(IFERROR(MATCH(_xlfn.CONCAT($B51,",",CB$4),'SpcFunc and VentSpcFunc combos'!$Q$8:$Q$335,0),0)&gt;0,1,0)</f>
        <v>0</v>
      </c>
      <c r="CC51" s="127">
        <f ca="1">IF(IFERROR(MATCH(_xlfn.CONCAT($B51,",",CC$4),'SpcFunc and VentSpcFunc combos'!$Q$8:$Q$335,0),0)&gt;0,1,0)</f>
        <v>0</v>
      </c>
      <c r="CD51" s="127">
        <f ca="1">IF(IFERROR(MATCH(_xlfn.CONCAT($B51,",",CD$4),'SpcFunc and VentSpcFunc combos'!$Q$8:$Q$335,0),0)&gt;0,1,0)</f>
        <v>0</v>
      </c>
      <c r="CE51" s="127">
        <f ca="1">IF(IFERROR(MATCH(_xlfn.CONCAT($B51,",",CE$4),'SpcFunc and VentSpcFunc combos'!$Q$8:$Q$335,0),0)&gt;0,1,0)</f>
        <v>0</v>
      </c>
      <c r="CF51" s="127">
        <f ca="1">IF(IFERROR(MATCH(_xlfn.CONCAT($B51,",",CF$4),'SpcFunc and VentSpcFunc combos'!$Q$8:$Q$335,0),0)&gt;0,1,0)</f>
        <v>0</v>
      </c>
      <c r="CG51" s="127">
        <f ca="1">IF(IFERROR(MATCH(_xlfn.CONCAT($B51,",",CG$4),'SpcFunc and VentSpcFunc combos'!$Q$8:$Q$335,0),0)&gt;0,1,0)</f>
        <v>0</v>
      </c>
      <c r="CH51" s="127">
        <f ca="1">IF(IFERROR(MATCH(_xlfn.CONCAT($B51,",",CH$4),'SpcFunc and VentSpcFunc combos'!$Q$8:$Q$335,0),0)&gt;0,1,0)</f>
        <v>0</v>
      </c>
      <c r="CI51" s="127">
        <f ca="1">IF(IFERROR(MATCH(_xlfn.CONCAT($B51,",",CI$4),'SpcFunc and VentSpcFunc combos'!$Q$8:$Q$335,0),0)&gt;0,1,0)</f>
        <v>0</v>
      </c>
      <c r="CJ51" s="127">
        <f ca="1">IF(IFERROR(MATCH(_xlfn.CONCAT($B51,",",CJ$4),'SpcFunc and VentSpcFunc combos'!$Q$8:$Q$335,0),0)&gt;0,1,0)</f>
        <v>0</v>
      </c>
      <c r="CK51" s="127">
        <f ca="1">IF(IFERROR(MATCH(_xlfn.CONCAT($B51,",",CK$4),'SpcFunc and VentSpcFunc combos'!$Q$8:$Q$335,0),0)&gt;0,1,0)</f>
        <v>0</v>
      </c>
      <c r="CL51" s="127">
        <f ca="1">IF(IFERROR(MATCH(_xlfn.CONCAT($B51,",",CL$4),'SpcFunc and VentSpcFunc combos'!$Q$8:$Q$335,0),0)&gt;0,1,0)</f>
        <v>0</v>
      </c>
      <c r="CM51" s="127">
        <f ca="1">IF(IFERROR(MATCH(_xlfn.CONCAT($B51,",",CM$4),'SpcFunc and VentSpcFunc combos'!$Q$8:$Q$335,0),0)&gt;0,1,0)</f>
        <v>0</v>
      </c>
      <c r="CN51" s="127">
        <f ca="1">IF(IFERROR(MATCH(_xlfn.CONCAT($B51,",",CN$4),'SpcFunc and VentSpcFunc combos'!$Q$8:$Q$335,0),0)&gt;0,1,0)</f>
        <v>0</v>
      </c>
      <c r="CO51" s="127">
        <f ca="1">IF(IFERROR(MATCH(_xlfn.CONCAT($B51,",",CO$4),'SpcFunc and VentSpcFunc combos'!$Q$8:$Q$335,0),0)&gt;0,1,0)</f>
        <v>0</v>
      </c>
      <c r="CP51" s="127">
        <f ca="1">IF(IFERROR(MATCH(_xlfn.CONCAT($B51,",",CP$4),'SpcFunc and VentSpcFunc combos'!$Q$8:$Q$335,0),0)&gt;0,1,0)</f>
        <v>0</v>
      </c>
      <c r="CQ51" s="127">
        <f ca="1">IF(IFERROR(MATCH(_xlfn.CONCAT($B51,",",CQ$4),'SpcFunc and VentSpcFunc combos'!$Q$8:$Q$335,0),0)&gt;0,1,0)</f>
        <v>0</v>
      </c>
      <c r="CR51" s="127">
        <f ca="1">IF(IFERROR(MATCH(_xlfn.CONCAT($B51,",",CR$4),'SpcFunc and VentSpcFunc combos'!$Q$8:$Q$335,0),0)&gt;0,1,0)</f>
        <v>0</v>
      </c>
      <c r="CS51" s="127">
        <f ca="1">IF(IFERROR(MATCH(_xlfn.CONCAT($B51,",",CS$4),'SpcFunc and VentSpcFunc combos'!$Q$8:$Q$335,0),0)&gt;0,1,0)</f>
        <v>0</v>
      </c>
      <c r="CT51" s="127">
        <f ca="1">IF(IFERROR(MATCH(_xlfn.CONCAT($B51,",",CT$4),'SpcFunc and VentSpcFunc combos'!$Q$8:$Q$335,0),0)&gt;0,1,0)</f>
        <v>0</v>
      </c>
      <c r="CU51" s="106" t="s">
        <v>960</v>
      </c>
      <c r="CV51">
        <f t="shared" ca="1" si="5"/>
        <v>0</v>
      </c>
    </row>
    <row r="52" spans="2:100" x14ac:dyDescent="0.2">
      <c r="B52" t="str">
        <f>'For CSV - 2019 SpcFuncData'!B52</f>
        <v>Office Area (Open plan office)</v>
      </c>
      <c r="C52" s="127">
        <f ca="1">IF(IFERROR(MATCH(_xlfn.CONCAT($B52,",",C$4),'SpcFunc and VentSpcFunc combos'!$Q$8:$Q$335,0),0)&gt;0,1,0)</f>
        <v>0</v>
      </c>
      <c r="D52" s="127">
        <f ca="1">IF(IFERROR(MATCH(_xlfn.CONCAT($B52,",",D$4),'SpcFunc and VentSpcFunc combos'!$Q$8:$Q$335,0),0)&gt;0,1,0)</f>
        <v>0</v>
      </c>
      <c r="E52" s="127">
        <f ca="1">IF(IFERROR(MATCH(_xlfn.CONCAT($B52,",",E$4),'SpcFunc and VentSpcFunc combos'!$Q$8:$Q$335,0),0)&gt;0,1,0)</f>
        <v>0</v>
      </c>
      <c r="F52" s="127">
        <f ca="1">IF(IFERROR(MATCH(_xlfn.CONCAT($B52,",",F$4),'SpcFunc and VentSpcFunc combos'!$Q$8:$Q$335,0),0)&gt;0,1,0)</f>
        <v>0</v>
      </c>
      <c r="G52" s="127">
        <f ca="1">IF(IFERROR(MATCH(_xlfn.CONCAT($B52,",",G$4),'SpcFunc and VentSpcFunc combos'!$Q$8:$Q$335,0),0)&gt;0,1,0)</f>
        <v>0</v>
      </c>
      <c r="H52" s="127">
        <f ca="1">IF(IFERROR(MATCH(_xlfn.CONCAT($B52,",",H$4),'SpcFunc and VentSpcFunc combos'!$Q$8:$Q$335,0),0)&gt;0,1,0)</f>
        <v>0</v>
      </c>
      <c r="I52" s="127">
        <f ca="1">IF(IFERROR(MATCH(_xlfn.CONCAT($B52,",",I$4),'SpcFunc and VentSpcFunc combos'!$Q$8:$Q$335,0),0)&gt;0,1,0)</f>
        <v>0</v>
      </c>
      <c r="J52" s="127">
        <f ca="1">IF(IFERROR(MATCH(_xlfn.CONCAT($B52,",",J$4),'SpcFunc and VentSpcFunc combos'!$Q$8:$Q$335,0),0)&gt;0,1,0)</f>
        <v>0</v>
      </c>
      <c r="K52" s="127">
        <f ca="1">IF(IFERROR(MATCH(_xlfn.CONCAT($B52,",",K$4),'SpcFunc and VentSpcFunc combos'!$Q$8:$Q$335,0),0)&gt;0,1,0)</f>
        <v>0</v>
      </c>
      <c r="L52" s="127">
        <f ca="1">IF(IFERROR(MATCH(_xlfn.CONCAT($B52,",",L$4),'SpcFunc and VentSpcFunc combos'!$Q$8:$Q$335,0),0)&gt;0,1,0)</f>
        <v>0</v>
      </c>
      <c r="M52" s="127">
        <f ca="1">IF(IFERROR(MATCH(_xlfn.CONCAT($B52,",",M$4),'SpcFunc and VentSpcFunc combos'!$Q$8:$Q$335,0),0)&gt;0,1,0)</f>
        <v>0</v>
      </c>
      <c r="N52" s="127">
        <f ca="1">IF(IFERROR(MATCH(_xlfn.CONCAT($B52,",",N$4),'SpcFunc and VentSpcFunc combos'!$Q$8:$Q$335,0),0)&gt;0,1,0)</f>
        <v>0</v>
      </c>
      <c r="O52" s="127">
        <f ca="1">IF(IFERROR(MATCH(_xlfn.CONCAT($B52,",",O$4),'SpcFunc and VentSpcFunc combos'!$Q$8:$Q$335,0),0)&gt;0,1,0)</f>
        <v>0</v>
      </c>
      <c r="P52" s="127">
        <f ca="1">IF(IFERROR(MATCH(_xlfn.CONCAT($B52,",",P$4),'SpcFunc and VentSpcFunc combos'!$Q$8:$Q$335,0),0)&gt;0,1,0)</f>
        <v>0</v>
      </c>
      <c r="Q52" s="127">
        <f ca="1">IF(IFERROR(MATCH(_xlfn.CONCAT($B52,",",Q$4),'SpcFunc and VentSpcFunc combos'!$Q$8:$Q$335,0),0)&gt;0,1,0)</f>
        <v>0</v>
      </c>
      <c r="R52" s="127">
        <f ca="1">IF(IFERROR(MATCH(_xlfn.CONCAT($B52,",",R$4),'SpcFunc and VentSpcFunc combos'!$Q$8:$Q$335,0),0)&gt;0,1,0)</f>
        <v>0</v>
      </c>
      <c r="S52" s="127">
        <f ca="1">IF(IFERROR(MATCH(_xlfn.CONCAT($B52,",",S$4),'SpcFunc and VentSpcFunc combos'!$Q$8:$Q$335,0),0)&gt;0,1,0)</f>
        <v>0</v>
      </c>
      <c r="T52" s="127">
        <f ca="1">IF(IFERROR(MATCH(_xlfn.CONCAT($B52,",",T$4),'SpcFunc and VentSpcFunc combos'!$Q$8:$Q$335,0),0)&gt;0,1,0)</f>
        <v>0</v>
      </c>
      <c r="U52" s="127">
        <f ca="1">IF(IFERROR(MATCH(_xlfn.CONCAT($B52,",",U$4),'SpcFunc and VentSpcFunc combos'!$Q$8:$Q$335,0),0)&gt;0,1,0)</f>
        <v>0</v>
      </c>
      <c r="V52" s="127">
        <f ca="1">IF(IFERROR(MATCH(_xlfn.CONCAT($B52,",",V$4),'SpcFunc and VentSpcFunc combos'!$Q$8:$Q$335,0),0)&gt;0,1,0)</f>
        <v>0</v>
      </c>
      <c r="W52" s="127">
        <f ca="1">IF(IFERROR(MATCH(_xlfn.CONCAT($B52,",",W$4),'SpcFunc and VentSpcFunc combos'!$Q$8:$Q$335,0),0)&gt;0,1,0)</f>
        <v>0</v>
      </c>
      <c r="X52" s="127">
        <f ca="1">IF(IFERROR(MATCH(_xlfn.CONCAT($B52,",",X$4),'SpcFunc and VentSpcFunc combos'!$Q$8:$Q$335,0),0)&gt;0,1,0)</f>
        <v>0</v>
      </c>
      <c r="Y52" s="127">
        <f ca="1">IF(IFERROR(MATCH(_xlfn.CONCAT($B52,",",Y$4),'SpcFunc and VentSpcFunc combos'!$Q$8:$Q$335,0),0)&gt;0,1,0)</f>
        <v>0</v>
      </c>
      <c r="Z52" s="127">
        <f ca="1">IF(IFERROR(MATCH(_xlfn.CONCAT($B52,",",Z$4),'SpcFunc and VentSpcFunc combos'!$Q$8:$Q$335,0),0)&gt;0,1,0)</f>
        <v>0</v>
      </c>
      <c r="AA52" s="127">
        <f ca="1">IF(IFERROR(MATCH(_xlfn.CONCAT($B52,",",AA$4),'SpcFunc and VentSpcFunc combos'!$Q$8:$Q$335,0),0)&gt;0,1,0)</f>
        <v>0</v>
      </c>
      <c r="AB52" s="127">
        <f ca="1">IF(IFERROR(MATCH(_xlfn.CONCAT($B52,",",AB$4),'SpcFunc and VentSpcFunc combos'!$Q$8:$Q$335,0),0)&gt;0,1,0)</f>
        <v>0</v>
      </c>
      <c r="AC52" s="127">
        <f ca="1">IF(IFERROR(MATCH(_xlfn.CONCAT($B52,",",AC$4),'SpcFunc and VentSpcFunc combos'!$Q$8:$Q$335,0),0)&gt;0,1,0)</f>
        <v>0</v>
      </c>
      <c r="AD52" s="127">
        <f ca="1">IF(IFERROR(MATCH(_xlfn.CONCAT($B52,",",AD$4),'SpcFunc and VentSpcFunc combos'!$Q$8:$Q$335,0),0)&gt;0,1,0)</f>
        <v>0</v>
      </c>
      <c r="AE52" s="127">
        <f ca="1">IF(IFERROR(MATCH(_xlfn.CONCAT($B52,",",AE$4),'SpcFunc and VentSpcFunc combos'!$Q$8:$Q$335,0),0)&gt;0,1,0)</f>
        <v>0</v>
      </c>
      <c r="AF52" s="127">
        <f ca="1">IF(IFERROR(MATCH(_xlfn.CONCAT($B52,",",AF$4),'SpcFunc and VentSpcFunc combos'!$Q$8:$Q$335,0),0)&gt;0,1,0)</f>
        <v>0</v>
      </c>
      <c r="AG52" s="127">
        <f ca="1">IF(IFERROR(MATCH(_xlfn.CONCAT($B52,",",AG$4),'SpcFunc and VentSpcFunc combos'!$Q$8:$Q$335,0),0)&gt;0,1,0)</f>
        <v>0</v>
      </c>
      <c r="AH52" s="127">
        <f ca="1">IF(IFERROR(MATCH(_xlfn.CONCAT($B52,",",AH$4),'SpcFunc and VentSpcFunc combos'!$Q$8:$Q$335,0),0)&gt;0,1,0)</f>
        <v>0</v>
      </c>
      <c r="AI52" s="127">
        <f ca="1">IF(IFERROR(MATCH(_xlfn.CONCAT($B52,",",AI$4),'SpcFunc and VentSpcFunc combos'!$Q$8:$Q$335,0),0)&gt;0,1,0)</f>
        <v>0</v>
      </c>
      <c r="AJ52" s="127">
        <f ca="1">IF(IFERROR(MATCH(_xlfn.CONCAT($B52,",",AJ$4),'SpcFunc and VentSpcFunc combos'!$Q$8:$Q$335,0),0)&gt;0,1,0)</f>
        <v>0</v>
      </c>
      <c r="AK52" s="127">
        <f ca="1">IF(IFERROR(MATCH(_xlfn.CONCAT($B52,",",AK$4),'SpcFunc and VentSpcFunc combos'!$Q$8:$Q$335,0),0)&gt;0,1,0)</f>
        <v>0</v>
      </c>
      <c r="AL52" s="127">
        <f ca="1">IF(IFERROR(MATCH(_xlfn.CONCAT($B52,",",AL$4),'SpcFunc and VentSpcFunc combos'!$Q$8:$Q$335,0),0)&gt;0,1,0)</f>
        <v>0</v>
      </c>
      <c r="AM52" s="127">
        <f ca="1">IF(IFERROR(MATCH(_xlfn.CONCAT($B52,",",AM$4),'SpcFunc and VentSpcFunc combos'!$Q$8:$Q$335,0),0)&gt;0,1,0)</f>
        <v>0</v>
      </c>
      <c r="AN52" s="127">
        <f ca="1">IF(IFERROR(MATCH(_xlfn.CONCAT($B52,",",AN$4),'SpcFunc and VentSpcFunc combos'!$Q$8:$Q$335,0),0)&gt;0,1,0)</f>
        <v>0</v>
      </c>
      <c r="AO52" s="127">
        <f ca="1">IF(IFERROR(MATCH(_xlfn.CONCAT($B52,",",AO$4),'SpcFunc and VentSpcFunc combos'!$Q$8:$Q$335,0),0)&gt;0,1,0)</f>
        <v>0</v>
      </c>
      <c r="AP52" s="127">
        <f ca="1">IF(IFERROR(MATCH(_xlfn.CONCAT($B52,",",AP$4),'SpcFunc and VentSpcFunc combos'!$Q$8:$Q$335,0),0)&gt;0,1,0)</f>
        <v>0</v>
      </c>
      <c r="AQ52" s="127">
        <f ca="1">IF(IFERROR(MATCH(_xlfn.CONCAT($B52,",",AQ$4),'SpcFunc and VentSpcFunc combos'!$Q$8:$Q$335,0),0)&gt;0,1,0)</f>
        <v>0</v>
      </c>
      <c r="AR52" s="127">
        <f ca="1">IF(IFERROR(MATCH(_xlfn.CONCAT($B52,",",AR$4),'SpcFunc and VentSpcFunc combos'!$Q$8:$Q$335,0),0)&gt;0,1,0)</f>
        <v>0</v>
      </c>
      <c r="AS52" s="127">
        <f ca="1">IF(IFERROR(MATCH(_xlfn.CONCAT($B52,",",AS$4),'SpcFunc and VentSpcFunc combos'!$Q$8:$Q$335,0),0)&gt;0,1,0)</f>
        <v>0</v>
      </c>
      <c r="AT52" s="127">
        <f ca="1">IF(IFERROR(MATCH(_xlfn.CONCAT($B52,",",AT$4),'SpcFunc and VentSpcFunc combos'!$Q$8:$Q$335,0),0)&gt;0,1,0)</f>
        <v>0</v>
      </c>
      <c r="AU52" s="127">
        <f ca="1">IF(IFERROR(MATCH(_xlfn.CONCAT($B52,",",AU$4),'SpcFunc and VentSpcFunc combos'!$Q$8:$Q$335,0),0)&gt;0,1,0)</f>
        <v>0</v>
      </c>
      <c r="AV52" s="127">
        <f ca="1">IF(IFERROR(MATCH(_xlfn.CONCAT($B52,",",AV$4),'SpcFunc and VentSpcFunc combos'!$Q$8:$Q$335,0),0)&gt;0,1,0)</f>
        <v>0</v>
      </c>
      <c r="AW52" s="127">
        <f ca="1">IF(IFERROR(MATCH(_xlfn.CONCAT($B52,",",AW$4),'SpcFunc and VentSpcFunc combos'!$Q$8:$Q$335,0),0)&gt;0,1,0)</f>
        <v>0</v>
      </c>
      <c r="AX52" s="127">
        <f ca="1">IF(IFERROR(MATCH(_xlfn.CONCAT($B52,",",AX$4),'SpcFunc and VentSpcFunc combos'!$Q$8:$Q$335,0),0)&gt;0,1,0)</f>
        <v>0</v>
      </c>
      <c r="AY52" s="127">
        <f ca="1">IF(IFERROR(MATCH(_xlfn.CONCAT($B52,",",AY$4),'SpcFunc and VentSpcFunc combos'!$Q$8:$Q$335,0),0)&gt;0,1,0)</f>
        <v>0</v>
      </c>
      <c r="AZ52" s="127">
        <f ca="1">IF(IFERROR(MATCH(_xlfn.CONCAT($B52,",",AZ$4),'SpcFunc and VentSpcFunc combos'!$Q$8:$Q$335,0),0)&gt;0,1,0)</f>
        <v>0</v>
      </c>
      <c r="BA52" s="127">
        <f ca="1">IF(IFERROR(MATCH(_xlfn.CONCAT($B52,",",BA$4),'SpcFunc and VentSpcFunc combos'!$Q$8:$Q$335,0),0)&gt;0,1,0)</f>
        <v>0</v>
      </c>
      <c r="BB52" s="127">
        <f ca="1">IF(IFERROR(MATCH(_xlfn.CONCAT($B52,",",BB$4),'SpcFunc and VentSpcFunc combos'!$Q$8:$Q$335,0),0)&gt;0,1,0)</f>
        <v>0</v>
      </c>
      <c r="BC52" s="127">
        <f ca="1">IF(IFERROR(MATCH(_xlfn.CONCAT($B52,",",BC$4),'SpcFunc and VentSpcFunc combos'!$Q$8:$Q$335,0),0)&gt;0,1,0)</f>
        <v>0</v>
      </c>
      <c r="BD52" s="127">
        <f ca="1">IF(IFERROR(MATCH(_xlfn.CONCAT($B52,",",BD$4),'SpcFunc and VentSpcFunc combos'!$Q$8:$Q$335,0),0)&gt;0,1,0)</f>
        <v>0</v>
      </c>
      <c r="BE52" s="127">
        <f ca="1">IF(IFERROR(MATCH(_xlfn.CONCAT($B52,",",BE$4),'SpcFunc and VentSpcFunc combos'!$Q$8:$Q$335,0),0)&gt;0,1,0)</f>
        <v>0</v>
      </c>
      <c r="BF52" s="127">
        <f ca="1">IF(IFERROR(MATCH(_xlfn.CONCAT($B52,",",BF$4),'SpcFunc and VentSpcFunc combos'!$Q$8:$Q$335,0),0)&gt;0,1,0)</f>
        <v>0</v>
      </c>
      <c r="BG52" s="127">
        <f ca="1">IF(IFERROR(MATCH(_xlfn.CONCAT($B52,",",BG$4),'SpcFunc and VentSpcFunc combos'!$Q$8:$Q$335,0),0)&gt;0,1,0)</f>
        <v>0</v>
      </c>
      <c r="BH52" s="127">
        <f ca="1">IF(IFERROR(MATCH(_xlfn.CONCAT($B52,",",BH$4),'SpcFunc and VentSpcFunc combos'!$Q$8:$Q$335,0),0)&gt;0,1,0)</f>
        <v>0</v>
      </c>
      <c r="BI52" s="127">
        <f ca="1">IF(IFERROR(MATCH(_xlfn.CONCAT($B52,",",BI$4),'SpcFunc and VentSpcFunc combos'!$Q$8:$Q$335,0),0)&gt;0,1,0)</f>
        <v>0</v>
      </c>
      <c r="BJ52" s="127">
        <f ca="1">IF(IFERROR(MATCH(_xlfn.CONCAT($B52,",",BJ$4),'SpcFunc and VentSpcFunc combos'!$Q$8:$Q$335,0),0)&gt;0,1,0)</f>
        <v>0</v>
      </c>
      <c r="BK52" s="127">
        <f ca="1">IF(IFERROR(MATCH(_xlfn.CONCAT($B52,",",BK$4),'SpcFunc and VentSpcFunc combos'!$Q$8:$Q$335,0),0)&gt;0,1,0)</f>
        <v>0</v>
      </c>
      <c r="BL52" s="127">
        <f ca="1">IF(IFERROR(MATCH(_xlfn.CONCAT($B52,",",BL$4),'SpcFunc and VentSpcFunc combos'!$Q$8:$Q$335,0),0)&gt;0,1,0)</f>
        <v>0</v>
      </c>
      <c r="BM52" s="127">
        <f ca="1">IF(IFERROR(MATCH(_xlfn.CONCAT($B52,",",BM$4),'SpcFunc and VentSpcFunc combos'!$Q$8:$Q$335,0),0)&gt;0,1,0)</f>
        <v>0</v>
      </c>
      <c r="BN52" s="127">
        <f ca="1">IF(IFERROR(MATCH(_xlfn.CONCAT($B52,",",BN$4),'SpcFunc and VentSpcFunc combos'!$Q$8:$Q$335,0),0)&gt;0,1,0)</f>
        <v>0</v>
      </c>
      <c r="BO52" s="127">
        <f ca="1">IF(IFERROR(MATCH(_xlfn.CONCAT($B52,",",BO$4),'SpcFunc and VentSpcFunc combos'!$Q$8:$Q$335,0),0)&gt;0,1,0)</f>
        <v>0</v>
      </c>
      <c r="BP52" s="127">
        <f ca="1">IF(IFERROR(MATCH(_xlfn.CONCAT($B52,",",BP$4),'SpcFunc and VentSpcFunc combos'!$Q$8:$Q$335,0),0)&gt;0,1,0)</f>
        <v>0</v>
      </c>
      <c r="BQ52" s="127">
        <f ca="1">IF(IFERROR(MATCH(_xlfn.CONCAT($B52,",",BQ$4),'SpcFunc and VentSpcFunc combos'!$Q$8:$Q$335,0),0)&gt;0,1,0)</f>
        <v>0</v>
      </c>
      <c r="BR52" s="127">
        <f ca="1">IF(IFERROR(MATCH(_xlfn.CONCAT($B52,",",BR$4),'SpcFunc and VentSpcFunc combos'!$Q$8:$Q$335,0),0)&gt;0,1,0)</f>
        <v>0</v>
      </c>
      <c r="BS52" s="127">
        <f ca="1">IF(IFERROR(MATCH(_xlfn.CONCAT($B52,",",BS$4),'SpcFunc and VentSpcFunc combos'!$Q$8:$Q$335,0),0)&gt;0,1,0)</f>
        <v>0</v>
      </c>
      <c r="BT52" s="127">
        <f ca="1">IF(IFERROR(MATCH(_xlfn.CONCAT($B52,",",BT$4),'SpcFunc and VentSpcFunc combos'!$Q$8:$Q$335,0),0)&gt;0,1,0)</f>
        <v>0</v>
      </c>
      <c r="BU52" s="127">
        <f ca="1">IF(IFERROR(MATCH(_xlfn.CONCAT($B52,",",BU$4),'SpcFunc and VentSpcFunc combos'!$Q$8:$Q$335,0),0)&gt;0,1,0)</f>
        <v>0</v>
      </c>
      <c r="BV52" s="127">
        <f ca="1">IF(IFERROR(MATCH(_xlfn.CONCAT($B52,",",BV$4),'SpcFunc and VentSpcFunc combos'!$Q$8:$Q$335,0),0)&gt;0,1,0)</f>
        <v>0</v>
      </c>
      <c r="BW52" s="127">
        <f ca="1">IF(IFERROR(MATCH(_xlfn.CONCAT($B52,",",BW$4),'SpcFunc and VentSpcFunc combos'!$Q$8:$Q$335,0),0)&gt;0,1,0)</f>
        <v>0</v>
      </c>
      <c r="BX52" s="127">
        <f ca="1">IF(IFERROR(MATCH(_xlfn.CONCAT($B52,",",BX$4),'SpcFunc and VentSpcFunc combos'!$Q$8:$Q$335,0),0)&gt;0,1,0)</f>
        <v>0</v>
      </c>
      <c r="BY52" s="127">
        <f ca="1">IF(IFERROR(MATCH(_xlfn.CONCAT($B52,",",BY$4),'SpcFunc and VentSpcFunc combos'!$Q$8:$Q$335,0),0)&gt;0,1,0)</f>
        <v>0</v>
      </c>
      <c r="BZ52" s="127">
        <f ca="1">IF(IFERROR(MATCH(_xlfn.CONCAT($B52,",",BZ$4),'SpcFunc and VentSpcFunc combos'!$Q$8:$Q$335,0),0)&gt;0,1,0)</f>
        <v>0</v>
      </c>
      <c r="CA52" s="127">
        <f ca="1">IF(IFERROR(MATCH(_xlfn.CONCAT($B52,",",CA$4),'SpcFunc and VentSpcFunc combos'!$Q$8:$Q$335,0),0)&gt;0,1,0)</f>
        <v>0</v>
      </c>
      <c r="CB52" s="127">
        <f ca="1">IF(IFERROR(MATCH(_xlfn.CONCAT($B52,",",CB$4),'SpcFunc and VentSpcFunc combos'!$Q$8:$Q$335,0),0)&gt;0,1,0)</f>
        <v>0</v>
      </c>
      <c r="CC52" s="127">
        <f ca="1">IF(IFERROR(MATCH(_xlfn.CONCAT($B52,",",CC$4),'SpcFunc and VentSpcFunc combos'!$Q$8:$Q$335,0),0)&gt;0,1,0)</f>
        <v>0</v>
      </c>
      <c r="CD52" s="127">
        <f ca="1">IF(IFERROR(MATCH(_xlfn.CONCAT($B52,",",CD$4),'SpcFunc and VentSpcFunc combos'!$Q$8:$Q$335,0),0)&gt;0,1,0)</f>
        <v>0</v>
      </c>
      <c r="CE52" s="127">
        <f ca="1">IF(IFERROR(MATCH(_xlfn.CONCAT($B52,",",CE$4),'SpcFunc and VentSpcFunc combos'!$Q$8:$Q$335,0),0)&gt;0,1,0)</f>
        <v>0</v>
      </c>
      <c r="CF52" s="127">
        <f ca="1">IF(IFERROR(MATCH(_xlfn.CONCAT($B52,",",CF$4),'SpcFunc and VentSpcFunc combos'!$Q$8:$Q$335,0),0)&gt;0,1,0)</f>
        <v>0</v>
      </c>
      <c r="CG52" s="127">
        <f ca="1">IF(IFERROR(MATCH(_xlfn.CONCAT($B52,",",CG$4),'SpcFunc and VentSpcFunc combos'!$Q$8:$Q$335,0),0)&gt;0,1,0)</f>
        <v>0</v>
      </c>
      <c r="CH52" s="127">
        <f ca="1">IF(IFERROR(MATCH(_xlfn.CONCAT($B52,",",CH$4),'SpcFunc and VentSpcFunc combos'!$Q$8:$Q$335,0),0)&gt;0,1,0)</f>
        <v>0</v>
      </c>
      <c r="CI52" s="127">
        <f ca="1">IF(IFERROR(MATCH(_xlfn.CONCAT($B52,",",CI$4),'SpcFunc and VentSpcFunc combos'!$Q$8:$Q$335,0),0)&gt;0,1,0)</f>
        <v>0</v>
      </c>
      <c r="CJ52" s="127">
        <f ca="1">IF(IFERROR(MATCH(_xlfn.CONCAT($B52,",",CJ$4),'SpcFunc and VentSpcFunc combos'!$Q$8:$Q$335,0),0)&gt;0,1,0)</f>
        <v>0</v>
      </c>
      <c r="CK52" s="127">
        <f ca="1">IF(IFERROR(MATCH(_xlfn.CONCAT($B52,",",CK$4),'SpcFunc and VentSpcFunc combos'!$Q$8:$Q$335,0),0)&gt;0,1,0)</f>
        <v>0</v>
      </c>
      <c r="CL52" s="127">
        <f ca="1">IF(IFERROR(MATCH(_xlfn.CONCAT($B52,",",CL$4),'SpcFunc and VentSpcFunc combos'!$Q$8:$Q$335,0),0)&gt;0,1,0)</f>
        <v>0</v>
      </c>
      <c r="CM52" s="127">
        <f ca="1">IF(IFERROR(MATCH(_xlfn.CONCAT($B52,",",CM$4),'SpcFunc and VentSpcFunc combos'!$Q$8:$Q$335,0),0)&gt;0,1,0)</f>
        <v>0</v>
      </c>
      <c r="CN52" s="127">
        <f ca="1">IF(IFERROR(MATCH(_xlfn.CONCAT($B52,",",CN$4),'SpcFunc and VentSpcFunc combos'!$Q$8:$Q$335,0),0)&gt;0,1,0)</f>
        <v>0</v>
      </c>
      <c r="CO52" s="127">
        <f ca="1">IF(IFERROR(MATCH(_xlfn.CONCAT($B52,",",CO$4),'SpcFunc and VentSpcFunc combos'!$Q$8:$Q$335,0),0)&gt;0,1,0)</f>
        <v>0</v>
      </c>
      <c r="CP52" s="127">
        <f ca="1">IF(IFERROR(MATCH(_xlfn.CONCAT($B52,",",CP$4),'SpcFunc and VentSpcFunc combos'!$Q$8:$Q$335,0),0)&gt;0,1,0)</f>
        <v>0</v>
      </c>
      <c r="CQ52" s="127">
        <f ca="1">IF(IFERROR(MATCH(_xlfn.CONCAT($B52,",",CQ$4),'SpcFunc and VentSpcFunc combos'!$Q$8:$Q$335,0),0)&gt;0,1,0)</f>
        <v>0</v>
      </c>
      <c r="CR52" s="127">
        <f ca="1">IF(IFERROR(MATCH(_xlfn.CONCAT($B52,",",CR$4),'SpcFunc and VentSpcFunc combos'!$Q$8:$Q$335,0),0)&gt;0,1,0)</f>
        <v>0</v>
      </c>
      <c r="CS52" s="127">
        <f ca="1">IF(IFERROR(MATCH(_xlfn.CONCAT($B52,",",CS$4),'SpcFunc and VentSpcFunc combos'!$Q$8:$Q$335,0),0)&gt;0,1,0)</f>
        <v>0</v>
      </c>
      <c r="CT52" s="127">
        <f ca="1">IF(IFERROR(MATCH(_xlfn.CONCAT($B52,",",CT$4),'SpcFunc and VentSpcFunc combos'!$Q$8:$Q$335,0),0)&gt;0,1,0)</f>
        <v>0</v>
      </c>
      <c r="CU52" s="106" t="s">
        <v>960</v>
      </c>
      <c r="CV52">
        <f t="shared" ca="1" si="5"/>
        <v>0</v>
      </c>
    </row>
    <row r="53" spans="2:100" x14ac:dyDescent="0.2">
      <c r="B53" t="str">
        <f>'For CSV - 2019 SpcFuncData'!B53</f>
        <v>Parking Garage Area (Daylight Adaptation Zones)</v>
      </c>
      <c r="C53" s="127">
        <f ca="1">IF(IFERROR(MATCH(_xlfn.CONCAT($B53,",",C$4),'SpcFunc and VentSpcFunc combos'!$Q$8:$Q$335,0),0)&gt;0,1,0)</f>
        <v>0</v>
      </c>
      <c r="D53" s="127">
        <f ca="1">IF(IFERROR(MATCH(_xlfn.CONCAT($B53,",",D$4),'SpcFunc and VentSpcFunc combos'!$Q$8:$Q$335,0),0)&gt;0,1,0)</f>
        <v>0</v>
      </c>
      <c r="E53" s="127">
        <f ca="1">IF(IFERROR(MATCH(_xlfn.CONCAT($B53,",",E$4),'SpcFunc and VentSpcFunc combos'!$Q$8:$Q$335,0),0)&gt;0,1,0)</f>
        <v>0</v>
      </c>
      <c r="F53" s="127">
        <f ca="1">IF(IFERROR(MATCH(_xlfn.CONCAT($B53,",",F$4),'SpcFunc and VentSpcFunc combos'!$Q$8:$Q$335,0),0)&gt;0,1,0)</f>
        <v>0</v>
      </c>
      <c r="G53" s="127">
        <f ca="1">IF(IFERROR(MATCH(_xlfn.CONCAT($B53,",",G$4),'SpcFunc and VentSpcFunc combos'!$Q$8:$Q$335,0),0)&gt;0,1,0)</f>
        <v>0</v>
      </c>
      <c r="H53" s="127">
        <f ca="1">IF(IFERROR(MATCH(_xlfn.CONCAT($B53,",",H$4),'SpcFunc and VentSpcFunc combos'!$Q$8:$Q$335,0),0)&gt;0,1,0)</f>
        <v>0</v>
      </c>
      <c r="I53" s="127">
        <f ca="1">IF(IFERROR(MATCH(_xlfn.CONCAT($B53,",",I$4),'SpcFunc and VentSpcFunc combos'!$Q$8:$Q$335,0),0)&gt;0,1,0)</f>
        <v>0</v>
      </c>
      <c r="J53" s="127">
        <f ca="1">IF(IFERROR(MATCH(_xlfn.CONCAT($B53,",",J$4),'SpcFunc and VentSpcFunc combos'!$Q$8:$Q$335,0),0)&gt;0,1,0)</f>
        <v>0</v>
      </c>
      <c r="K53" s="127">
        <f ca="1">IF(IFERROR(MATCH(_xlfn.CONCAT($B53,",",K$4),'SpcFunc and VentSpcFunc combos'!$Q$8:$Q$335,0),0)&gt;0,1,0)</f>
        <v>0</v>
      </c>
      <c r="L53" s="127">
        <f ca="1">IF(IFERROR(MATCH(_xlfn.CONCAT($B53,",",L$4),'SpcFunc and VentSpcFunc combos'!$Q$8:$Q$335,0),0)&gt;0,1,0)</f>
        <v>0</v>
      </c>
      <c r="M53" s="127">
        <f ca="1">IF(IFERROR(MATCH(_xlfn.CONCAT($B53,",",M$4),'SpcFunc and VentSpcFunc combos'!$Q$8:$Q$335,0),0)&gt;0,1,0)</f>
        <v>0</v>
      </c>
      <c r="N53" s="127">
        <f ca="1">IF(IFERROR(MATCH(_xlfn.CONCAT($B53,",",N$4),'SpcFunc and VentSpcFunc combos'!$Q$8:$Q$335,0),0)&gt;0,1,0)</f>
        <v>0</v>
      </c>
      <c r="O53" s="127">
        <f ca="1">IF(IFERROR(MATCH(_xlfn.CONCAT($B53,",",O$4),'SpcFunc and VentSpcFunc combos'!$Q$8:$Q$335,0),0)&gt;0,1,0)</f>
        <v>0</v>
      </c>
      <c r="P53" s="127">
        <f ca="1">IF(IFERROR(MATCH(_xlfn.CONCAT($B53,",",P$4),'SpcFunc and VentSpcFunc combos'!$Q$8:$Q$335,0),0)&gt;0,1,0)</f>
        <v>0</v>
      </c>
      <c r="Q53" s="127">
        <f ca="1">IF(IFERROR(MATCH(_xlfn.CONCAT($B53,",",Q$4),'SpcFunc and VentSpcFunc combos'!$Q$8:$Q$335,0),0)&gt;0,1,0)</f>
        <v>0</v>
      </c>
      <c r="R53" s="127">
        <f ca="1">IF(IFERROR(MATCH(_xlfn.CONCAT($B53,",",R$4),'SpcFunc and VentSpcFunc combos'!$Q$8:$Q$335,0),0)&gt;0,1,0)</f>
        <v>0</v>
      </c>
      <c r="S53" s="127">
        <f ca="1">IF(IFERROR(MATCH(_xlfn.CONCAT($B53,",",S$4),'SpcFunc and VentSpcFunc combos'!$Q$8:$Q$335,0),0)&gt;0,1,0)</f>
        <v>0</v>
      </c>
      <c r="T53" s="127">
        <f ca="1">IF(IFERROR(MATCH(_xlfn.CONCAT($B53,",",T$4),'SpcFunc and VentSpcFunc combos'!$Q$8:$Q$335,0),0)&gt;0,1,0)</f>
        <v>0</v>
      </c>
      <c r="U53" s="127">
        <f ca="1">IF(IFERROR(MATCH(_xlfn.CONCAT($B53,",",U$4),'SpcFunc and VentSpcFunc combos'!$Q$8:$Q$335,0),0)&gt;0,1,0)</f>
        <v>0</v>
      </c>
      <c r="V53" s="127">
        <f ca="1">IF(IFERROR(MATCH(_xlfn.CONCAT($B53,",",V$4),'SpcFunc and VentSpcFunc combos'!$Q$8:$Q$335,0),0)&gt;0,1,0)</f>
        <v>0</v>
      </c>
      <c r="W53" s="127">
        <f ca="1">IF(IFERROR(MATCH(_xlfn.CONCAT($B53,",",W$4),'SpcFunc and VentSpcFunc combos'!$Q$8:$Q$335,0),0)&gt;0,1,0)</f>
        <v>0</v>
      </c>
      <c r="X53" s="127">
        <f ca="1">IF(IFERROR(MATCH(_xlfn.CONCAT($B53,",",X$4),'SpcFunc and VentSpcFunc combos'!$Q$8:$Q$335,0),0)&gt;0,1,0)</f>
        <v>0</v>
      </c>
      <c r="Y53" s="127">
        <f ca="1">IF(IFERROR(MATCH(_xlfn.CONCAT($B53,",",Y$4),'SpcFunc and VentSpcFunc combos'!$Q$8:$Q$335,0),0)&gt;0,1,0)</f>
        <v>0</v>
      </c>
      <c r="Z53" s="127">
        <f ca="1">IF(IFERROR(MATCH(_xlfn.CONCAT($B53,",",Z$4),'SpcFunc and VentSpcFunc combos'!$Q$8:$Q$335,0),0)&gt;0,1,0)</f>
        <v>0</v>
      </c>
      <c r="AA53" s="127">
        <f ca="1">IF(IFERROR(MATCH(_xlfn.CONCAT($B53,",",AA$4),'SpcFunc and VentSpcFunc combos'!$Q$8:$Q$335,0),0)&gt;0,1,0)</f>
        <v>0</v>
      </c>
      <c r="AB53" s="127">
        <f ca="1">IF(IFERROR(MATCH(_xlfn.CONCAT($B53,",",AB$4),'SpcFunc and VentSpcFunc combos'!$Q$8:$Q$335,0),0)&gt;0,1,0)</f>
        <v>0</v>
      </c>
      <c r="AC53" s="127">
        <f ca="1">IF(IFERROR(MATCH(_xlfn.CONCAT($B53,",",AC$4),'SpcFunc and VentSpcFunc combos'!$Q$8:$Q$335,0),0)&gt;0,1,0)</f>
        <v>0</v>
      </c>
      <c r="AD53" s="127">
        <f ca="1">IF(IFERROR(MATCH(_xlfn.CONCAT($B53,",",AD$4),'SpcFunc and VentSpcFunc combos'!$Q$8:$Q$335,0),0)&gt;0,1,0)</f>
        <v>0</v>
      </c>
      <c r="AE53" s="127">
        <f ca="1">IF(IFERROR(MATCH(_xlfn.CONCAT($B53,",",AE$4),'SpcFunc and VentSpcFunc combos'!$Q$8:$Q$335,0),0)&gt;0,1,0)</f>
        <v>0</v>
      </c>
      <c r="AF53" s="127">
        <f ca="1">IF(IFERROR(MATCH(_xlfn.CONCAT($B53,",",AF$4),'SpcFunc and VentSpcFunc combos'!$Q$8:$Q$335,0),0)&gt;0,1,0)</f>
        <v>0</v>
      </c>
      <c r="AG53" s="127">
        <f ca="1">IF(IFERROR(MATCH(_xlfn.CONCAT($B53,",",AG$4),'SpcFunc and VentSpcFunc combos'!$Q$8:$Q$335,0),0)&gt;0,1,0)</f>
        <v>0</v>
      </c>
      <c r="AH53" s="127">
        <f ca="1">IF(IFERROR(MATCH(_xlfn.CONCAT($B53,",",AH$4),'SpcFunc and VentSpcFunc combos'!$Q$8:$Q$335,0),0)&gt;0,1,0)</f>
        <v>0</v>
      </c>
      <c r="AI53" s="127">
        <f ca="1">IF(IFERROR(MATCH(_xlfn.CONCAT($B53,",",AI$4),'SpcFunc and VentSpcFunc combos'!$Q$8:$Q$335,0),0)&gt;0,1,0)</f>
        <v>0</v>
      </c>
      <c r="AJ53" s="127">
        <f ca="1">IF(IFERROR(MATCH(_xlfn.CONCAT($B53,",",AJ$4),'SpcFunc and VentSpcFunc combos'!$Q$8:$Q$335,0),0)&gt;0,1,0)</f>
        <v>0</v>
      </c>
      <c r="AK53" s="127">
        <f ca="1">IF(IFERROR(MATCH(_xlfn.CONCAT($B53,",",AK$4),'SpcFunc and VentSpcFunc combos'!$Q$8:$Q$335,0),0)&gt;0,1,0)</f>
        <v>0</v>
      </c>
      <c r="AL53" s="127">
        <f ca="1">IF(IFERROR(MATCH(_xlfn.CONCAT($B53,",",AL$4),'SpcFunc and VentSpcFunc combos'!$Q$8:$Q$335,0),0)&gt;0,1,0)</f>
        <v>0</v>
      </c>
      <c r="AM53" s="127">
        <f ca="1">IF(IFERROR(MATCH(_xlfn.CONCAT($B53,",",AM$4),'SpcFunc and VentSpcFunc combos'!$Q$8:$Q$335,0),0)&gt;0,1,0)</f>
        <v>0</v>
      </c>
      <c r="AN53" s="127">
        <f ca="1">IF(IFERROR(MATCH(_xlfn.CONCAT($B53,",",AN$4),'SpcFunc and VentSpcFunc combos'!$Q$8:$Q$335,0),0)&gt;0,1,0)</f>
        <v>0</v>
      </c>
      <c r="AO53" s="127">
        <f ca="1">IF(IFERROR(MATCH(_xlfn.CONCAT($B53,",",AO$4),'SpcFunc and VentSpcFunc combos'!$Q$8:$Q$335,0),0)&gt;0,1,0)</f>
        <v>0</v>
      </c>
      <c r="AP53" s="127">
        <f ca="1">IF(IFERROR(MATCH(_xlfn.CONCAT($B53,",",AP$4),'SpcFunc and VentSpcFunc combos'!$Q$8:$Q$335,0),0)&gt;0,1,0)</f>
        <v>0</v>
      </c>
      <c r="AQ53" s="127">
        <f ca="1">IF(IFERROR(MATCH(_xlfn.CONCAT($B53,",",AQ$4),'SpcFunc and VentSpcFunc combos'!$Q$8:$Q$335,0),0)&gt;0,1,0)</f>
        <v>0</v>
      </c>
      <c r="AR53" s="127">
        <f ca="1">IF(IFERROR(MATCH(_xlfn.CONCAT($B53,",",AR$4),'SpcFunc and VentSpcFunc combos'!$Q$8:$Q$335,0),0)&gt;0,1,0)</f>
        <v>0</v>
      </c>
      <c r="AS53" s="127">
        <f ca="1">IF(IFERROR(MATCH(_xlfn.CONCAT($B53,",",AS$4),'SpcFunc and VentSpcFunc combos'!$Q$8:$Q$335,0),0)&gt;0,1,0)</f>
        <v>0</v>
      </c>
      <c r="AT53" s="127">
        <f ca="1">IF(IFERROR(MATCH(_xlfn.CONCAT($B53,",",AT$4),'SpcFunc and VentSpcFunc combos'!$Q$8:$Q$335,0),0)&gt;0,1,0)</f>
        <v>0</v>
      </c>
      <c r="AU53" s="127">
        <f ca="1">IF(IFERROR(MATCH(_xlfn.CONCAT($B53,",",AU$4),'SpcFunc and VentSpcFunc combos'!$Q$8:$Q$335,0),0)&gt;0,1,0)</f>
        <v>0</v>
      </c>
      <c r="AV53" s="127">
        <f ca="1">IF(IFERROR(MATCH(_xlfn.CONCAT($B53,",",AV$4),'SpcFunc and VentSpcFunc combos'!$Q$8:$Q$335,0),0)&gt;0,1,0)</f>
        <v>0</v>
      </c>
      <c r="AW53" s="127">
        <f ca="1">IF(IFERROR(MATCH(_xlfn.CONCAT($B53,",",AW$4),'SpcFunc and VentSpcFunc combos'!$Q$8:$Q$335,0),0)&gt;0,1,0)</f>
        <v>0</v>
      </c>
      <c r="AX53" s="127">
        <f ca="1">IF(IFERROR(MATCH(_xlfn.CONCAT($B53,",",AX$4),'SpcFunc and VentSpcFunc combos'!$Q$8:$Q$335,0),0)&gt;0,1,0)</f>
        <v>0</v>
      </c>
      <c r="AY53" s="127">
        <f ca="1">IF(IFERROR(MATCH(_xlfn.CONCAT($B53,",",AY$4),'SpcFunc and VentSpcFunc combos'!$Q$8:$Q$335,0),0)&gt;0,1,0)</f>
        <v>0</v>
      </c>
      <c r="AZ53" s="127">
        <f ca="1">IF(IFERROR(MATCH(_xlfn.CONCAT($B53,",",AZ$4),'SpcFunc and VentSpcFunc combos'!$Q$8:$Q$335,0),0)&gt;0,1,0)</f>
        <v>0</v>
      </c>
      <c r="BA53" s="127">
        <f ca="1">IF(IFERROR(MATCH(_xlfn.CONCAT($B53,",",BA$4),'SpcFunc and VentSpcFunc combos'!$Q$8:$Q$335,0),0)&gt;0,1,0)</f>
        <v>0</v>
      </c>
      <c r="BB53" s="127">
        <f ca="1">IF(IFERROR(MATCH(_xlfn.CONCAT($B53,",",BB$4),'SpcFunc and VentSpcFunc combos'!$Q$8:$Q$335,0),0)&gt;0,1,0)</f>
        <v>0</v>
      </c>
      <c r="BC53" s="127">
        <f ca="1">IF(IFERROR(MATCH(_xlfn.CONCAT($B53,",",BC$4),'SpcFunc and VentSpcFunc combos'!$Q$8:$Q$335,0),0)&gt;0,1,0)</f>
        <v>0</v>
      </c>
      <c r="BD53" s="127">
        <f ca="1">IF(IFERROR(MATCH(_xlfn.CONCAT($B53,",",BD$4),'SpcFunc and VentSpcFunc combos'!$Q$8:$Q$335,0),0)&gt;0,1,0)</f>
        <v>0</v>
      </c>
      <c r="BE53" s="127">
        <f ca="1">IF(IFERROR(MATCH(_xlfn.CONCAT($B53,",",BE$4),'SpcFunc and VentSpcFunc combos'!$Q$8:$Q$335,0),0)&gt;0,1,0)</f>
        <v>0</v>
      </c>
      <c r="BF53" s="127">
        <f ca="1">IF(IFERROR(MATCH(_xlfn.CONCAT($B53,",",BF$4),'SpcFunc and VentSpcFunc combos'!$Q$8:$Q$335,0),0)&gt;0,1,0)</f>
        <v>0</v>
      </c>
      <c r="BG53" s="127">
        <f ca="1">IF(IFERROR(MATCH(_xlfn.CONCAT($B53,",",BG$4),'SpcFunc and VentSpcFunc combos'!$Q$8:$Q$335,0),0)&gt;0,1,0)</f>
        <v>0</v>
      </c>
      <c r="BH53" s="127">
        <f ca="1">IF(IFERROR(MATCH(_xlfn.CONCAT($B53,",",BH$4),'SpcFunc and VentSpcFunc combos'!$Q$8:$Q$335,0),0)&gt;0,1,0)</f>
        <v>0</v>
      </c>
      <c r="BI53" s="127">
        <f ca="1">IF(IFERROR(MATCH(_xlfn.CONCAT($B53,",",BI$4),'SpcFunc and VentSpcFunc combos'!$Q$8:$Q$335,0),0)&gt;0,1,0)</f>
        <v>0</v>
      </c>
      <c r="BJ53" s="127">
        <f ca="1">IF(IFERROR(MATCH(_xlfn.CONCAT($B53,",",BJ$4),'SpcFunc and VentSpcFunc combos'!$Q$8:$Q$335,0),0)&gt;0,1,0)</f>
        <v>0</v>
      </c>
      <c r="BK53" s="127">
        <f ca="1">IF(IFERROR(MATCH(_xlfn.CONCAT($B53,",",BK$4),'SpcFunc and VentSpcFunc combos'!$Q$8:$Q$335,0),0)&gt;0,1,0)</f>
        <v>0</v>
      </c>
      <c r="BL53" s="127">
        <f ca="1">IF(IFERROR(MATCH(_xlfn.CONCAT($B53,",",BL$4),'SpcFunc and VentSpcFunc combos'!$Q$8:$Q$335,0),0)&gt;0,1,0)</f>
        <v>0</v>
      </c>
      <c r="BM53" s="127">
        <f ca="1">IF(IFERROR(MATCH(_xlfn.CONCAT($B53,",",BM$4),'SpcFunc and VentSpcFunc combos'!$Q$8:$Q$335,0),0)&gt;0,1,0)</f>
        <v>0</v>
      </c>
      <c r="BN53" s="127">
        <f ca="1">IF(IFERROR(MATCH(_xlfn.CONCAT($B53,",",BN$4),'SpcFunc and VentSpcFunc combos'!$Q$8:$Q$335,0),0)&gt;0,1,0)</f>
        <v>0</v>
      </c>
      <c r="BO53" s="127">
        <f ca="1">IF(IFERROR(MATCH(_xlfn.CONCAT($B53,",",BO$4),'SpcFunc and VentSpcFunc combos'!$Q$8:$Q$335,0),0)&gt;0,1,0)</f>
        <v>0</v>
      </c>
      <c r="BP53" s="127">
        <f ca="1">IF(IFERROR(MATCH(_xlfn.CONCAT($B53,",",BP$4),'SpcFunc and VentSpcFunc combos'!$Q$8:$Q$335,0),0)&gt;0,1,0)</f>
        <v>0</v>
      </c>
      <c r="BQ53" s="127">
        <f ca="1">IF(IFERROR(MATCH(_xlfn.CONCAT($B53,",",BQ$4),'SpcFunc and VentSpcFunc combos'!$Q$8:$Q$335,0),0)&gt;0,1,0)</f>
        <v>0</v>
      </c>
      <c r="BR53" s="127">
        <f ca="1">IF(IFERROR(MATCH(_xlfn.CONCAT($B53,",",BR$4),'SpcFunc and VentSpcFunc combos'!$Q$8:$Q$335,0),0)&gt;0,1,0)</f>
        <v>0</v>
      </c>
      <c r="BS53" s="127">
        <f ca="1">IF(IFERROR(MATCH(_xlfn.CONCAT($B53,",",BS$4),'SpcFunc and VentSpcFunc combos'!$Q$8:$Q$335,0),0)&gt;0,1,0)</f>
        <v>0</v>
      </c>
      <c r="BT53" s="127">
        <f ca="1">IF(IFERROR(MATCH(_xlfn.CONCAT($B53,",",BT$4),'SpcFunc and VentSpcFunc combos'!$Q$8:$Q$335,0),0)&gt;0,1,0)</f>
        <v>0</v>
      </c>
      <c r="BU53" s="127">
        <f ca="1">IF(IFERROR(MATCH(_xlfn.CONCAT($B53,",",BU$4),'SpcFunc and VentSpcFunc combos'!$Q$8:$Q$335,0),0)&gt;0,1,0)</f>
        <v>0</v>
      </c>
      <c r="BV53" s="127">
        <f ca="1">IF(IFERROR(MATCH(_xlfn.CONCAT($B53,",",BV$4),'SpcFunc and VentSpcFunc combos'!$Q$8:$Q$335,0),0)&gt;0,1,0)</f>
        <v>0</v>
      </c>
      <c r="BW53" s="127">
        <f ca="1">IF(IFERROR(MATCH(_xlfn.CONCAT($B53,",",BW$4),'SpcFunc and VentSpcFunc combos'!$Q$8:$Q$335,0),0)&gt;0,1,0)</f>
        <v>0</v>
      </c>
      <c r="BX53" s="127">
        <f ca="1">IF(IFERROR(MATCH(_xlfn.CONCAT($B53,",",BX$4),'SpcFunc and VentSpcFunc combos'!$Q$8:$Q$335,0),0)&gt;0,1,0)</f>
        <v>0</v>
      </c>
      <c r="BY53" s="127">
        <f ca="1">IF(IFERROR(MATCH(_xlfn.CONCAT($B53,",",BY$4),'SpcFunc and VentSpcFunc combos'!$Q$8:$Q$335,0),0)&gt;0,1,0)</f>
        <v>0</v>
      </c>
      <c r="BZ53" s="127">
        <f ca="1">IF(IFERROR(MATCH(_xlfn.CONCAT($B53,",",BZ$4),'SpcFunc and VentSpcFunc combos'!$Q$8:$Q$335,0),0)&gt;0,1,0)</f>
        <v>0</v>
      </c>
      <c r="CA53" s="127">
        <f ca="1">IF(IFERROR(MATCH(_xlfn.CONCAT($B53,",",CA$4),'SpcFunc and VentSpcFunc combos'!$Q$8:$Q$335,0),0)&gt;0,1,0)</f>
        <v>0</v>
      </c>
      <c r="CB53" s="127">
        <f ca="1">IF(IFERROR(MATCH(_xlfn.CONCAT($B53,",",CB$4),'SpcFunc and VentSpcFunc combos'!$Q$8:$Q$335,0),0)&gt;0,1,0)</f>
        <v>0</v>
      </c>
      <c r="CC53" s="127">
        <f ca="1">IF(IFERROR(MATCH(_xlfn.CONCAT($B53,",",CC$4),'SpcFunc and VentSpcFunc combos'!$Q$8:$Q$335,0),0)&gt;0,1,0)</f>
        <v>0</v>
      </c>
      <c r="CD53" s="127">
        <f ca="1">IF(IFERROR(MATCH(_xlfn.CONCAT($B53,",",CD$4),'SpcFunc and VentSpcFunc combos'!$Q$8:$Q$335,0),0)&gt;0,1,0)</f>
        <v>0</v>
      </c>
      <c r="CE53" s="127">
        <f ca="1">IF(IFERROR(MATCH(_xlfn.CONCAT($B53,",",CE$4),'SpcFunc and VentSpcFunc combos'!$Q$8:$Q$335,0),0)&gt;0,1,0)</f>
        <v>0</v>
      </c>
      <c r="CF53" s="127">
        <f ca="1">IF(IFERROR(MATCH(_xlfn.CONCAT($B53,",",CF$4),'SpcFunc and VentSpcFunc combos'!$Q$8:$Q$335,0),0)&gt;0,1,0)</f>
        <v>0</v>
      </c>
      <c r="CG53" s="127">
        <f ca="1">IF(IFERROR(MATCH(_xlfn.CONCAT($B53,",",CG$4),'SpcFunc and VentSpcFunc combos'!$Q$8:$Q$335,0),0)&gt;0,1,0)</f>
        <v>0</v>
      </c>
      <c r="CH53" s="127">
        <f ca="1">IF(IFERROR(MATCH(_xlfn.CONCAT($B53,",",CH$4),'SpcFunc and VentSpcFunc combos'!$Q$8:$Q$335,0),0)&gt;0,1,0)</f>
        <v>0</v>
      </c>
      <c r="CI53" s="127">
        <f ca="1">IF(IFERROR(MATCH(_xlfn.CONCAT($B53,",",CI$4),'SpcFunc and VentSpcFunc combos'!$Q$8:$Q$335,0),0)&gt;0,1,0)</f>
        <v>0</v>
      </c>
      <c r="CJ53" s="127">
        <f ca="1">IF(IFERROR(MATCH(_xlfn.CONCAT($B53,",",CJ$4),'SpcFunc and VentSpcFunc combos'!$Q$8:$Q$335,0),0)&gt;0,1,0)</f>
        <v>0</v>
      </c>
      <c r="CK53" s="127">
        <f ca="1">IF(IFERROR(MATCH(_xlfn.CONCAT($B53,",",CK$4),'SpcFunc and VentSpcFunc combos'!$Q$8:$Q$335,0),0)&gt;0,1,0)</f>
        <v>0</v>
      </c>
      <c r="CL53" s="127">
        <f ca="1">IF(IFERROR(MATCH(_xlfn.CONCAT($B53,",",CL$4),'SpcFunc and VentSpcFunc combos'!$Q$8:$Q$335,0),0)&gt;0,1,0)</f>
        <v>0</v>
      </c>
      <c r="CM53" s="127">
        <f ca="1">IF(IFERROR(MATCH(_xlfn.CONCAT($B53,",",CM$4),'SpcFunc and VentSpcFunc combos'!$Q$8:$Q$335,0),0)&gt;0,1,0)</f>
        <v>0</v>
      </c>
      <c r="CN53" s="127">
        <f ca="1">IF(IFERROR(MATCH(_xlfn.CONCAT($B53,",",CN$4),'SpcFunc and VentSpcFunc combos'!$Q$8:$Q$335,0),0)&gt;0,1,0)</f>
        <v>0</v>
      </c>
      <c r="CO53" s="127">
        <f ca="1">IF(IFERROR(MATCH(_xlfn.CONCAT($B53,",",CO$4),'SpcFunc and VentSpcFunc combos'!$Q$8:$Q$335,0),0)&gt;0,1,0)</f>
        <v>0</v>
      </c>
      <c r="CP53" s="127">
        <f ca="1">IF(IFERROR(MATCH(_xlfn.CONCAT($B53,",",CP$4),'SpcFunc and VentSpcFunc combos'!$Q$8:$Q$335,0),0)&gt;0,1,0)</f>
        <v>0</v>
      </c>
      <c r="CQ53" s="127">
        <f ca="1">IF(IFERROR(MATCH(_xlfn.CONCAT($B53,",",CQ$4),'SpcFunc and VentSpcFunc combos'!$Q$8:$Q$335,0),0)&gt;0,1,0)</f>
        <v>0</v>
      </c>
      <c r="CR53" s="127">
        <f ca="1">IF(IFERROR(MATCH(_xlfn.CONCAT($B53,",",CR$4),'SpcFunc and VentSpcFunc combos'!$Q$8:$Q$335,0),0)&gt;0,1,0)</f>
        <v>0</v>
      </c>
      <c r="CS53" s="127">
        <f ca="1">IF(IFERROR(MATCH(_xlfn.CONCAT($B53,",",CS$4),'SpcFunc and VentSpcFunc combos'!$Q$8:$Q$335,0),0)&gt;0,1,0)</f>
        <v>0</v>
      </c>
      <c r="CT53" s="127">
        <f ca="1">IF(IFERROR(MATCH(_xlfn.CONCAT($B53,",",CT$4),'SpcFunc and VentSpcFunc combos'!$Q$8:$Q$335,0),0)&gt;0,1,0)</f>
        <v>0</v>
      </c>
      <c r="CU53" s="106" t="s">
        <v>960</v>
      </c>
      <c r="CV53">
        <f t="shared" ca="1" si="5"/>
        <v>0</v>
      </c>
    </row>
    <row r="54" spans="2:100" x14ac:dyDescent="0.2">
      <c r="B54" t="str">
        <f>'For CSV - 2019 SpcFuncData'!B54</f>
        <v>Parking Garage Area (Dedicated Ramps)</v>
      </c>
      <c r="C54" s="127">
        <f ca="1">IF(IFERROR(MATCH(_xlfn.CONCAT($B54,",",C$4),'SpcFunc and VentSpcFunc combos'!$Q$8:$Q$335,0),0)&gt;0,1,0)</f>
        <v>0</v>
      </c>
      <c r="D54" s="127">
        <f ca="1">IF(IFERROR(MATCH(_xlfn.CONCAT($B54,",",D$4),'SpcFunc and VentSpcFunc combos'!$Q$8:$Q$335,0),0)&gt;0,1,0)</f>
        <v>0</v>
      </c>
      <c r="E54" s="127">
        <f ca="1">IF(IFERROR(MATCH(_xlfn.CONCAT($B54,",",E$4),'SpcFunc and VentSpcFunc combos'!$Q$8:$Q$335,0),0)&gt;0,1,0)</f>
        <v>0</v>
      </c>
      <c r="F54" s="127">
        <f ca="1">IF(IFERROR(MATCH(_xlfn.CONCAT($B54,",",F$4),'SpcFunc and VentSpcFunc combos'!$Q$8:$Q$335,0),0)&gt;0,1,0)</f>
        <v>0</v>
      </c>
      <c r="G54" s="127">
        <f ca="1">IF(IFERROR(MATCH(_xlfn.CONCAT($B54,",",G$4),'SpcFunc and VentSpcFunc combos'!$Q$8:$Q$335,0),0)&gt;0,1,0)</f>
        <v>0</v>
      </c>
      <c r="H54" s="127">
        <f ca="1">IF(IFERROR(MATCH(_xlfn.CONCAT($B54,",",H$4),'SpcFunc and VentSpcFunc combos'!$Q$8:$Q$335,0),0)&gt;0,1,0)</f>
        <v>0</v>
      </c>
      <c r="I54" s="127">
        <f ca="1">IF(IFERROR(MATCH(_xlfn.CONCAT($B54,",",I$4),'SpcFunc and VentSpcFunc combos'!$Q$8:$Q$335,0),0)&gt;0,1,0)</f>
        <v>0</v>
      </c>
      <c r="J54" s="127">
        <f ca="1">IF(IFERROR(MATCH(_xlfn.CONCAT($B54,",",J$4),'SpcFunc and VentSpcFunc combos'!$Q$8:$Q$335,0),0)&gt;0,1,0)</f>
        <v>0</v>
      </c>
      <c r="K54" s="127">
        <f ca="1">IF(IFERROR(MATCH(_xlfn.CONCAT($B54,",",K$4),'SpcFunc and VentSpcFunc combos'!$Q$8:$Q$335,0),0)&gt;0,1,0)</f>
        <v>0</v>
      </c>
      <c r="L54" s="127">
        <f ca="1">IF(IFERROR(MATCH(_xlfn.CONCAT($B54,",",L$4),'SpcFunc and VentSpcFunc combos'!$Q$8:$Q$335,0),0)&gt;0,1,0)</f>
        <v>0</v>
      </c>
      <c r="M54" s="127">
        <f ca="1">IF(IFERROR(MATCH(_xlfn.CONCAT($B54,",",M$4),'SpcFunc and VentSpcFunc combos'!$Q$8:$Q$335,0),0)&gt;0,1,0)</f>
        <v>0</v>
      </c>
      <c r="N54" s="127">
        <f ca="1">IF(IFERROR(MATCH(_xlfn.CONCAT($B54,",",N$4),'SpcFunc and VentSpcFunc combos'!$Q$8:$Q$335,0),0)&gt;0,1,0)</f>
        <v>0</v>
      </c>
      <c r="O54" s="127">
        <f ca="1">IF(IFERROR(MATCH(_xlfn.CONCAT($B54,",",O$4),'SpcFunc and VentSpcFunc combos'!$Q$8:$Q$335,0),0)&gt;0,1,0)</f>
        <v>0</v>
      </c>
      <c r="P54" s="127">
        <f ca="1">IF(IFERROR(MATCH(_xlfn.CONCAT($B54,",",P$4),'SpcFunc and VentSpcFunc combos'!$Q$8:$Q$335,0),0)&gt;0,1,0)</f>
        <v>0</v>
      </c>
      <c r="Q54" s="127">
        <f ca="1">IF(IFERROR(MATCH(_xlfn.CONCAT($B54,",",Q$4),'SpcFunc and VentSpcFunc combos'!$Q$8:$Q$335,0),0)&gt;0,1,0)</f>
        <v>0</v>
      </c>
      <c r="R54" s="127">
        <f ca="1">IF(IFERROR(MATCH(_xlfn.CONCAT($B54,",",R$4),'SpcFunc and VentSpcFunc combos'!$Q$8:$Q$335,0),0)&gt;0,1,0)</f>
        <v>0</v>
      </c>
      <c r="S54" s="127">
        <f ca="1">IF(IFERROR(MATCH(_xlfn.CONCAT($B54,",",S$4),'SpcFunc and VentSpcFunc combos'!$Q$8:$Q$335,0),0)&gt;0,1,0)</f>
        <v>0</v>
      </c>
      <c r="T54" s="127">
        <f ca="1">IF(IFERROR(MATCH(_xlfn.CONCAT($B54,",",T$4),'SpcFunc and VentSpcFunc combos'!$Q$8:$Q$335,0),0)&gt;0,1,0)</f>
        <v>0</v>
      </c>
      <c r="U54" s="127">
        <f ca="1">IF(IFERROR(MATCH(_xlfn.CONCAT($B54,",",U$4),'SpcFunc and VentSpcFunc combos'!$Q$8:$Q$335,0),0)&gt;0,1,0)</f>
        <v>0</v>
      </c>
      <c r="V54" s="127">
        <f ca="1">IF(IFERROR(MATCH(_xlfn.CONCAT($B54,",",V$4),'SpcFunc and VentSpcFunc combos'!$Q$8:$Q$335,0),0)&gt;0,1,0)</f>
        <v>0</v>
      </c>
      <c r="W54" s="127">
        <f ca="1">IF(IFERROR(MATCH(_xlfn.CONCAT($B54,",",W$4),'SpcFunc and VentSpcFunc combos'!$Q$8:$Q$335,0),0)&gt;0,1,0)</f>
        <v>0</v>
      </c>
      <c r="X54" s="127">
        <f ca="1">IF(IFERROR(MATCH(_xlfn.CONCAT($B54,",",X$4),'SpcFunc and VentSpcFunc combos'!$Q$8:$Q$335,0),0)&gt;0,1,0)</f>
        <v>0</v>
      </c>
      <c r="Y54" s="127">
        <f ca="1">IF(IFERROR(MATCH(_xlfn.CONCAT($B54,",",Y$4),'SpcFunc and VentSpcFunc combos'!$Q$8:$Q$335,0),0)&gt;0,1,0)</f>
        <v>0</v>
      </c>
      <c r="Z54" s="127">
        <f ca="1">IF(IFERROR(MATCH(_xlfn.CONCAT($B54,",",Z$4),'SpcFunc and VentSpcFunc combos'!$Q$8:$Q$335,0),0)&gt;0,1,0)</f>
        <v>0</v>
      </c>
      <c r="AA54" s="127">
        <f ca="1">IF(IFERROR(MATCH(_xlfn.CONCAT($B54,",",AA$4),'SpcFunc and VentSpcFunc combos'!$Q$8:$Q$335,0),0)&gt;0,1,0)</f>
        <v>0</v>
      </c>
      <c r="AB54" s="127">
        <f ca="1">IF(IFERROR(MATCH(_xlfn.CONCAT($B54,",",AB$4),'SpcFunc and VentSpcFunc combos'!$Q$8:$Q$335,0),0)&gt;0,1,0)</f>
        <v>0</v>
      </c>
      <c r="AC54" s="127">
        <f ca="1">IF(IFERROR(MATCH(_xlfn.CONCAT($B54,",",AC$4),'SpcFunc and VentSpcFunc combos'!$Q$8:$Q$335,0),0)&gt;0,1,0)</f>
        <v>0</v>
      </c>
      <c r="AD54" s="127">
        <f ca="1">IF(IFERROR(MATCH(_xlfn.CONCAT($B54,",",AD$4),'SpcFunc and VentSpcFunc combos'!$Q$8:$Q$335,0),0)&gt;0,1,0)</f>
        <v>0</v>
      </c>
      <c r="AE54" s="127">
        <f ca="1">IF(IFERROR(MATCH(_xlfn.CONCAT($B54,",",AE$4),'SpcFunc and VentSpcFunc combos'!$Q$8:$Q$335,0),0)&gt;0,1,0)</f>
        <v>0</v>
      </c>
      <c r="AF54" s="127">
        <f ca="1">IF(IFERROR(MATCH(_xlfn.CONCAT($B54,",",AF$4),'SpcFunc and VentSpcFunc combos'!$Q$8:$Q$335,0),0)&gt;0,1,0)</f>
        <v>0</v>
      </c>
      <c r="AG54" s="127">
        <f ca="1">IF(IFERROR(MATCH(_xlfn.CONCAT($B54,",",AG$4),'SpcFunc and VentSpcFunc combos'!$Q$8:$Q$335,0),0)&gt;0,1,0)</f>
        <v>0</v>
      </c>
      <c r="AH54" s="127">
        <f ca="1">IF(IFERROR(MATCH(_xlfn.CONCAT($B54,",",AH$4),'SpcFunc and VentSpcFunc combos'!$Q$8:$Q$335,0),0)&gt;0,1,0)</f>
        <v>0</v>
      </c>
      <c r="AI54" s="127">
        <f ca="1">IF(IFERROR(MATCH(_xlfn.CONCAT($B54,",",AI$4),'SpcFunc and VentSpcFunc combos'!$Q$8:$Q$335,0),0)&gt;0,1,0)</f>
        <v>0</v>
      </c>
      <c r="AJ54" s="127">
        <f ca="1">IF(IFERROR(MATCH(_xlfn.CONCAT($B54,",",AJ$4),'SpcFunc and VentSpcFunc combos'!$Q$8:$Q$335,0),0)&gt;0,1,0)</f>
        <v>0</v>
      </c>
      <c r="AK54" s="127">
        <f ca="1">IF(IFERROR(MATCH(_xlfn.CONCAT($B54,",",AK$4),'SpcFunc and VentSpcFunc combos'!$Q$8:$Q$335,0),0)&gt;0,1,0)</f>
        <v>0</v>
      </c>
      <c r="AL54" s="127">
        <f ca="1">IF(IFERROR(MATCH(_xlfn.CONCAT($B54,",",AL$4),'SpcFunc and VentSpcFunc combos'!$Q$8:$Q$335,0),0)&gt;0,1,0)</f>
        <v>0</v>
      </c>
      <c r="AM54" s="127">
        <f ca="1">IF(IFERROR(MATCH(_xlfn.CONCAT($B54,",",AM$4),'SpcFunc and VentSpcFunc combos'!$Q$8:$Q$335,0),0)&gt;0,1,0)</f>
        <v>0</v>
      </c>
      <c r="AN54" s="127">
        <f ca="1">IF(IFERROR(MATCH(_xlfn.CONCAT($B54,",",AN$4),'SpcFunc and VentSpcFunc combos'!$Q$8:$Q$335,0),0)&gt;0,1,0)</f>
        <v>0</v>
      </c>
      <c r="AO54" s="127">
        <f ca="1">IF(IFERROR(MATCH(_xlfn.CONCAT($B54,",",AO$4),'SpcFunc and VentSpcFunc combos'!$Q$8:$Q$335,0),0)&gt;0,1,0)</f>
        <v>0</v>
      </c>
      <c r="AP54" s="127">
        <f ca="1">IF(IFERROR(MATCH(_xlfn.CONCAT($B54,",",AP$4),'SpcFunc and VentSpcFunc combos'!$Q$8:$Q$335,0),0)&gt;0,1,0)</f>
        <v>0</v>
      </c>
      <c r="AQ54" s="127">
        <f ca="1">IF(IFERROR(MATCH(_xlfn.CONCAT($B54,",",AQ$4),'SpcFunc and VentSpcFunc combos'!$Q$8:$Q$335,0),0)&gt;0,1,0)</f>
        <v>0</v>
      </c>
      <c r="AR54" s="127">
        <f ca="1">IF(IFERROR(MATCH(_xlfn.CONCAT($B54,",",AR$4),'SpcFunc and VentSpcFunc combos'!$Q$8:$Q$335,0),0)&gt;0,1,0)</f>
        <v>0</v>
      </c>
      <c r="AS54" s="127">
        <f ca="1">IF(IFERROR(MATCH(_xlfn.CONCAT($B54,",",AS$4),'SpcFunc and VentSpcFunc combos'!$Q$8:$Q$335,0),0)&gt;0,1,0)</f>
        <v>0</v>
      </c>
      <c r="AT54" s="127">
        <f ca="1">IF(IFERROR(MATCH(_xlfn.CONCAT($B54,",",AT$4),'SpcFunc and VentSpcFunc combos'!$Q$8:$Q$335,0),0)&gt;0,1,0)</f>
        <v>0</v>
      </c>
      <c r="AU54" s="127">
        <f ca="1">IF(IFERROR(MATCH(_xlfn.CONCAT($B54,",",AU$4),'SpcFunc and VentSpcFunc combos'!$Q$8:$Q$335,0),0)&gt;0,1,0)</f>
        <v>0</v>
      </c>
      <c r="AV54" s="127">
        <f ca="1">IF(IFERROR(MATCH(_xlfn.CONCAT($B54,",",AV$4),'SpcFunc and VentSpcFunc combos'!$Q$8:$Q$335,0),0)&gt;0,1,0)</f>
        <v>0</v>
      </c>
      <c r="AW54" s="127">
        <f ca="1">IF(IFERROR(MATCH(_xlfn.CONCAT($B54,",",AW$4),'SpcFunc and VentSpcFunc combos'!$Q$8:$Q$335,0),0)&gt;0,1,0)</f>
        <v>0</v>
      </c>
      <c r="AX54" s="127">
        <f ca="1">IF(IFERROR(MATCH(_xlfn.CONCAT($B54,",",AX$4),'SpcFunc and VentSpcFunc combos'!$Q$8:$Q$335,0),0)&gt;0,1,0)</f>
        <v>0</v>
      </c>
      <c r="AY54" s="127">
        <f ca="1">IF(IFERROR(MATCH(_xlfn.CONCAT($B54,",",AY$4),'SpcFunc and VentSpcFunc combos'!$Q$8:$Q$335,0),0)&gt;0,1,0)</f>
        <v>0</v>
      </c>
      <c r="AZ54" s="127">
        <f ca="1">IF(IFERROR(MATCH(_xlfn.CONCAT($B54,",",AZ$4),'SpcFunc and VentSpcFunc combos'!$Q$8:$Q$335,0),0)&gt;0,1,0)</f>
        <v>0</v>
      </c>
      <c r="BA54" s="127">
        <f ca="1">IF(IFERROR(MATCH(_xlfn.CONCAT($B54,",",BA$4),'SpcFunc and VentSpcFunc combos'!$Q$8:$Q$335,0),0)&gt;0,1,0)</f>
        <v>0</v>
      </c>
      <c r="BB54" s="127">
        <f ca="1">IF(IFERROR(MATCH(_xlfn.CONCAT($B54,",",BB$4),'SpcFunc and VentSpcFunc combos'!$Q$8:$Q$335,0),0)&gt;0,1,0)</f>
        <v>0</v>
      </c>
      <c r="BC54" s="127">
        <f ca="1">IF(IFERROR(MATCH(_xlfn.CONCAT($B54,",",BC$4),'SpcFunc and VentSpcFunc combos'!$Q$8:$Q$335,0),0)&gt;0,1,0)</f>
        <v>0</v>
      </c>
      <c r="BD54" s="127">
        <f ca="1">IF(IFERROR(MATCH(_xlfn.CONCAT($B54,",",BD$4),'SpcFunc and VentSpcFunc combos'!$Q$8:$Q$335,0),0)&gt;0,1,0)</f>
        <v>0</v>
      </c>
      <c r="BE54" s="127">
        <f ca="1">IF(IFERROR(MATCH(_xlfn.CONCAT($B54,",",BE$4),'SpcFunc and VentSpcFunc combos'!$Q$8:$Q$335,0),0)&gt;0,1,0)</f>
        <v>0</v>
      </c>
      <c r="BF54" s="127">
        <f ca="1">IF(IFERROR(MATCH(_xlfn.CONCAT($B54,",",BF$4),'SpcFunc and VentSpcFunc combos'!$Q$8:$Q$335,0),0)&gt;0,1,0)</f>
        <v>0</v>
      </c>
      <c r="BG54" s="127">
        <f ca="1">IF(IFERROR(MATCH(_xlfn.CONCAT($B54,",",BG$4),'SpcFunc and VentSpcFunc combos'!$Q$8:$Q$335,0),0)&gt;0,1,0)</f>
        <v>0</v>
      </c>
      <c r="BH54" s="127">
        <f ca="1">IF(IFERROR(MATCH(_xlfn.CONCAT($B54,",",BH$4),'SpcFunc and VentSpcFunc combos'!$Q$8:$Q$335,0),0)&gt;0,1,0)</f>
        <v>0</v>
      </c>
      <c r="BI54" s="127">
        <f ca="1">IF(IFERROR(MATCH(_xlfn.CONCAT($B54,",",BI$4),'SpcFunc and VentSpcFunc combos'!$Q$8:$Q$335,0),0)&gt;0,1,0)</f>
        <v>0</v>
      </c>
      <c r="BJ54" s="127">
        <f ca="1">IF(IFERROR(MATCH(_xlfn.CONCAT($B54,",",BJ$4),'SpcFunc and VentSpcFunc combos'!$Q$8:$Q$335,0),0)&gt;0,1,0)</f>
        <v>0</v>
      </c>
      <c r="BK54" s="127">
        <f ca="1">IF(IFERROR(MATCH(_xlfn.CONCAT($B54,",",BK$4),'SpcFunc and VentSpcFunc combos'!$Q$8:$Q$335,0),0)&gt;0,1,0)</f>
        <v>0</v>
      </c>
      <c r="BL54" s="127">
        <f ca="1">IF(IFERROR(MATCH(_xlfn.CONCAT($B54,",",BL$4),'SpcFunc and VentSpcFunc combos'!$Q$8:$Q$335,0),0)&gt;0,1,0)</f>
        <v>0</v>
      </c>
      <c r="BM54" s="127">
        <f ca="1">IF(IFERROR(MATCH(_xlfn.CONCAT($B54,",",BM$4),'SpcFunc and VentSpcFunc combos'!$Q$8:$Q$335,0),0)&gt;0,1,0)</f>
        <v>0</v>
      </c>
      <c r="BN54" s="127">
        <f ca="1">IF(IFERROR(MATCH(_xlfn.CONCAT($B54,",",BN$4),'SpcFunc and VentSpcFunc combos'!$Q$8:$Q$335,0),0)&gt;0,1,0)</f>
        <v>0</v>
      </c>
      <c r="BO54" s="127">
        <f ca="1">IF(IFERROR(MATCH(_xlfn.CONCAT($B54,",",BO$4),'SpcFunc and VentSpcFunc combos'!$Q$8:$Q$335,0),0)&gt;0,1,0)</f>
        <v>0</v>
      </c>
      <c r="BP54" s="127">
        <f ca="1">IF(IFERROR(MATCH(_xlfn.CONCAT($B54,",",BP$4),'SpcFunc and VentSpcFunc combos'!$Q$8:$Q$335,0),0)&gt;0,1,0)</f>
        <v>0</v>
      </c>
      <c r="BQ54" s="127">
        <f ca="1">IF(IFERROR(MATCH(_xlfn.CONCAT($B54,",",BQ$4),'SpcFunc and VentSpcFunc combos'!$Q$8:$Q$335,0),0)&gt;0,1,0)</f>
        <v>0</v>
      </c>
      <c r="BR54" s="127">
        <f ca="1">IF(IFERROR(MATCH(_xlfn.CONCAT($B54,",",BR$4),'SpcFunc and VentSpcFunc combos'!$Q$8:$Q$335,0),0)&gt;0,1,0)</f>
        <v>0</v>
      </c>
      <c r="BS54" s="127">
        <f ca="1">IF(IFERROR(MATCH(_xlfn.CONCAT($B54,",",BS$4),'SpcFunc and VentSpcFunc combos'!$Q$8:$Q$335,0),0)&gt;0,1,0)</f>
        <v>0</v>
      </c>
      <c r="BT54" s="127">
        <f ca="1">IF(IFERROR(MATCH(_xlfn.CONCAT($B54,",",BT$4),'SpcFunc and VentSpcFunc combos'!$Q$8:$Q$335,0),0)&gt;0,1,0)</f>
        <v>0</v>
      </c>
      <c r="BU54" s="127">
        <f ca="1">IF(IFERROR(MATCH(_xlfn.CONCAT($B54,",",BU$4),'SpcFunc and VentSpcFunc combos'!$Q$8:$Q$335,0),0)&gt;0,1,0)</f>
        <v>0</v>
      </c>
      <c r="BV54" s="127">
        <f ca="1">IF(IFERROR(MATCH(_xlfn.CONCAT($B54,",",BV$4),'SpcFunc and VentSpcFunc combos'!$Q$8:$Q$335,0),0)&gt;0,1,0)</f>
        <v>0</v>
      </c>
      <c r="BW54" s="127">
        <f ca="1">IF(IFERROR(MATCH(_xlfn.CONCAT($B54,",",BW$4),'SpcFunc and VentSpcFunc combos'!$Q$8:$Q$335,0),0)&gt;0,1,0)</f>
        <v>0</v>
      </c>
      <c r="BX54" s="127">
        <f ca="1">IF(IFERROR(MATCH(_xlfn.CONCAT($B54,",",BX$4),'SpcFunc and VentSpcFunc combos'!$Q$8:$Q$335,0),0)&gt;0,1,0)</f>
        <v>0</v>
      </c>
      <c r="BY54" s="127">
        <f ca="1">IF(IFERROR(MATCH(_xlfn.CONCAT($B54,",",BY$4),'SpcFunc and VentSpcFunc combos'!$Q$8:$Q$335,0),0)&gt;0,1,0)</f>
        <v>0</v>
      </c>
      <c r="BZ54" s="127">
        <f ca="1">IF(IFERROR(MATCH(_xlfn.CONCAT($B54,",",BZ$4),'SpcFunc and VentSpcFunc combos'!$Q$8:$Q$335,0),0)&gt;0,1,0)</f>
        <v>0</v>
      </c>
      <c r="CA54" s="127">
        <f ca="1">IF(IFERROR(MATCH(_xlfn.CONCAT($B54,",",CA$4),'SpcFunc and VentSpcFunc combos'!$Q$8:$Q$335,0),0)&gt;0,1,0)</f>
        <v>0</v>
      </c>
      <c r="CB54" s="127">
        <f ca="1">IF(IFERROR(MATCH(_xlfn.CONCAT($B54,",",CB$4),'SpcFunc and VentSpcFunc combos'!$Q$8:$Q$335,0),0)&gt;0,1,0)</f>
        <v>0</v>
      </c>
      <c r="CC54" s="127">
        <f ca="1">IF(IFERROR(MATCH(_xlfn.CONCAT($B54,",",CC$4),'SpcFunc and VentSpcFunc combos'!$Q$8:$Q$335,0),0)&gt;0,1,0)</f>
        <v>0</v>
      </c>
      <c r="CD54" s="127">
        <f ca="1">IF(IFERROR(MATCH(_xlfn.CONCAT($B54,",",CD$4),'SpcFunc and VentSpcFunc combos'!$Q$8:$Q$335,0),0)&gt;0,1,0)</f>
        <v>0</v>
      </c>
      <c r="CE54" s="127">
        <f ca="1">IF(IFERROR(MATCH(_xlfn.CONCAT($B54,",",CE$4),'SpcFunc and VentSpcFunc combos'!$Q$8:$Q$335,0),0)&gt;0,1,0)</f>
        <v>0</v>
      </c>
      <c r="CF54" s="127">
        <f ca="1">IF(IFERROR(MATCH(_xlfn.CONCAT($B54,",",CF$4),'SpcFunc and VentSpcFunc combos'!$Q$8:$Q$335,0),0)&gt;0,1,0)</f>
        <v>0</v>
      </c>
      <c r="CG54" s="127">
        <f ca="1">IF(IFERROR(MATCH(_xlfn.CONCAT($B54,",",CG$4),'SpcFunc and VentSpcFunc combos'!$Q$8:$Q$335,0),0)&gt;0,1,0)</f>
        <v>0</v>
      </c>
      <c r="CH54" s="127">
        <f ca="1">IF(IFERROR(MATCH(_xlfn.CONCAT($B54,",",CH$4),'SpcFunc and VentSpcFunc combos'!$Q$8:$Q$335,0),0)&gt;0,1,0)</f>
        <v>0</v>
      </c>
      <c r="CI54" s="127">
        <f ca="1">IF(IFERROR(MATCH(_xlfn.CONCAT($B54,",",CI$4),'SpcFunc and VentSpcFunc combos'!$Q$8:$Q$335,0),0)&gt;0,1,0)</f>
        <v>0</v>
      </c>
      <c r="CJ54" s="127">
        <f ca="1">IF(IFERROR(MATCH(_xlfn.CONCAT($B54,",",CJ$4),'SpcFunc and VentSpcFunc combos'!$Q$8:$Q$335,0),0)&gt;0,1,0)</f>
        <v>0</v>
      </c>
      <c r="CK54" s="127">
        <f ca="1">IF(IFERROR(MATCH(_xlfn.CONCAT($B54,",",CK$4),'SpcFunc and VentSpcFunc combos'!$Q$8:$Q$335,0),0)&gt;0,1,0)</f>
        <v>0</v>
      </c>
      <c r="CL54" s="127">
        <f ca="1">IF(IFERROR(MATCH(_xlfn.CONCAT($B54,",",CL$4),'SpcFunc and VentSpcFunc combos'!$Q$8:$Q$335,0),0)&gt;0,1,0)</f>
        <v>0</v>
      </c>
      <c r="CM54" s="127">
        <f ca="1">IF(IFERROR(MATCH(_xlfn.CONCAT($B54,",",CM$4),'SpcFunc and VentSpcFunc combos'!$Q$8:$Q$335,0),0)&gt;0,1,0)</f>
        <v>0</v>
      </c>
      <c r="CN54" s="127">
        <f ca="1">IF(IFERROR(MATCH(_xlfn.CONCAT($B54,",",CN$4),'SpcFunc and VentSpcFunc combos'!$Q$8:$Q$335,0),0)&gt;0,1,0)</f>
        <v>0</v>
      </c>
      <c r="CO54" s="127">
        <f ca="1">IF(IFERROR(MATCH(_xlfn.CONCAT($B54,",",CO$4),'SpcFunc and VentSpcFunc combos'!$Q$8:$Q$335,0),0)&gt;0,1,0)</f>
        <v>0</v>
      </c>
      <c r="CP54" s="127">
        <f ca="1">IF(IFERROR(MATCH(_xlfn.CONCAT($B54,",",CP$4),'SpcFunc and VentSpcFunc combos'!$Q$8:$Q$335,0),0)&gt;0,1,0)</f>
        <v>0</v>
      </c>
      <c r="CQ54" s="127">
        <f ca="1">IF(IFERROR(MATCH(_xlfn.CONCAT($B54,",",CQ$4),'SpcFunc and VentSpcFunc combos'!$Q$8:$Q$335,0),0)&gt;0,1,0)</f>
        <v>0</v>
      </c>
      <c r="CR54" s="127">
        <f ca="1">IF(IFERROR(MATCH(_xlfn.CONCAT($B54,",",CR$4),'SpcFunc and VentSpcFunc combos'!$Q$8:$Q$335,0),0)&gt;0,1,0)</f>
        <v>0</v>
      </c>
      <c r="CS54" s="127">
        <f ca="1">IF(IFERROR(MATCH(_xlfn.CONCAT($B54,",",CS$4),'SpcFunc and VentSpcFunc combos'!$Q$8:$Q$335,0),0)&gt;0,1,0)</f>
        <v>0</v>
      </c>
      <c r="CT54" s="127">
        <f ca="1">IF(IFERROR(MATCH(_xlfn.CONCAT($B54,",",CT$4),'SpcFunc and VentSpcFunc combos'!$Q$8:$Q$335,0),0)&gt;0,1,0)</f>
        <v>0</v>
      </c>
      <c r="CU54" s="106" t="s">
        <v>960</v>
      </c>
      <c r="CV54">
        <f t="shared" ca="1" si="5"/>
        <v>0</v>
      </c>
    </row>
    <row r="55" spans="2:100" x14ac:dyDescent="0.2">
      <c r="B55" t="str">
        <f>'For CSV - 2019 SpcFuncData'!B55</f>
        <v>Parking Garage Area (Parking Zone)</v>
      </c>
      <c r="C55" s="127">
        <f ca="1">IF(IFERROR(MATCH(_xlfn.CONCAT($B55,",",C$4),'SpcFunc and VentSpcFunc combos'!$Q$8:$Q$335,0),0)&gt;0,1,0)</f>
        <v>0</v>
      </c>
      <c r="D55" s="127">
        <f ca="1">IF(IFERROR(MATCH(_xlfn.CONCAT($B55,",",D$4),'SpcFunc and VentSpcFunc combos'!$Q$8:$Q$335,0),0)&gt;0,1,0)</f>
        <v>0</v>
      </c>
      <c r="E55" s="127">
        <f ca="1">IF(IFERROR(MATCH(_xlfn.CONCAT($B55,",",E$4),'SpcFunc and VentSpcFunc combos'!$Q$8:$Q$335,0),0)&gt;0,1,0)</f>
        <v>0</v>
      </c>
      <c r="F55" s="127">
        <f ca="1">IF(IFERROR(MATCH(_xlfn.CONCAT($B55,",",F$4),'SpcFunc and VentSpcFunc combos'!$Q$8:$Q$335,0),0)&gt;0,1,0)</f>
        <v>0</v>
      </c>
      <c r="G55" s="127">
        <f ca="1">IF(IFERROR(MATCH(_xlfn.CONCAT($B55,",",G$4),'SpcFunc and VentSpcFunc combos'!$Q$8:$Q$335,0),0)&gt;0,1,0)</f>
        <v>0</v>
      </c>
      <c r="H55" s="127">
        <f ca="1">IF(IFERROR(MATCH(_xlfn.CONCAT($B55,",",H$4),'SpcFunc and VentSpcFunc combos'!$Q$8:$Q$335,0),0)&gt;0,1,0)</f>
        <v>0</v>
      </c>
      <c r="I55" s="127">
        <f ca="1">IF(IFERROR(MATCH(_xlfn.CONCAT($B55,",",I$4),'SpcFunc and VentSpcFunc combos'!$Q$8:$Q$335,0),0)&gt;0,1,0)</f>
        <v>0</v>
      </c>
      <c r="J55" s="127">
        <f ca="1">IF(IFERROR(MATCH(_xlfn.CONCAT($B55,",",J$4),'SpcFunc and VentSpcFunc combos'!$Q$8:$Q$335,0),0)&gt;0,1,0)</f>
        <v>0</v>
      </c>
      <c r="K55" s="127">
        <f ca="1">IF(IFERROR(MATCH(_xlfn.CONCAT($B55,",",K$4),'SpcFunc and VentSpcFunc combos'!$Q$8:$Q$335,0),0)&gt;0,1,0)</f>
        <v>0</v>
      </c>
      <c r="L55" s="127">
        <f ca="1">IF(IFERROR(MATCH(_xlfn.CONCAT($B55,",",L$4),'SpcFunc and VentSpcFunc combos'!$Q$8:$Q$335,0),0)&gt;0,1,0)</f>
        <v>0</v>
      </c>
      <c r="M55" s="127">
        <f ca="1">IF(IFERROR(MATCH(_xlfn.CONCAT($B55,",",M$4),'SpcFunc and VentSpcFunc combos'!$Q$8:$Q$335,0),0)&gt;0,1,0)</f>
        <v>0</v>
      </c>
      <c r="N55" s="127">
        <f ca="1">IF(IFERROR(MATCH(_xlfn.CONCAT($B55,",",N$4),'SpcFunc and VentSpcFunc combos'!$Q$8:$Q$335,0),0)&gt;0,1,0)</f>
        <v>0</v>
      </c>
      <c r="O55" s="127">
        <f ca="1">IF(IFERROR(MATCH(_xlfn.CONCAT($B55,",",O$4),'SpcFunc and VentSpcFunc combos'!$Q$8:$Q$335,0),0)&gt;0,1,0)</f>
        <v>0</v>
      </c>
      <c r="P55" s="127">
        <f ca="1">IF(IFERROR(MATCH(_xlfn.CONCAT($B55,",",P$4),'SpcFunc and VentSpcFunc combos'!$Q$8:$Q$335,0),0)&gt;0,1,0)</f>
        <v>0</v>
      </c>
      <c r="Q55" s="127">
        <f ca="1">IF(IFERROR(MATCH(_xlfn.CONCAT($B55,",",Q$4),'SpcFunc and VentSpcFunc combos'!$Q$8:$Q$335,0),0)&gt;0,1,0)</f>
        <v>0</v>
      </c>
      <c r="R55" s="127">
        <f ca="1">IF(IFERROR(MATCH(_xlfn.CONCAT($B55,",",R$4),'SpcFunc and VentSpcFunc combos'!$Q$8:$Q$335,0),0)&gt;0,1,0)</f>
        <v>0</v>
      </c>
      <c r="S55" s="127">
        <f ca="1">IF(IFERROR(MATCH(_xlfn.CONCAT($B55,",",S$4),'SpcFunc and VentSpcFunc combos'!$Q$8:$Q$335,0),0)&gt;0,1,0)</f>
        <v>0</v>
      </c>
      <c r="T55" s="127">
        <f ca="1">IF(IFERROR(MATCH(_xlfn.CONCAT($B55,",",T$4),'SpcFunc and VentSpcFunc combos'!$Q$8:$Q$335,0),0)&gt;0,1,0)</f>
        <v>0</v>
      </c>
      <c r="U55" s="127">
        <f ca="1">IF(IFERROR(MATCH(_xlfn.CONCAT($B55,",",U$4),'SpcFunc and VentSpcFunc combos'!$Q$8:$Q$335,0),0)&gt;0,1,0)</f>
        <v>0</v>
      </c>
      <c r="V55" s="127">
        <f ca="1">IF(IFERROR(MATCH(_xlfn.CONCAT($B55,",",V$4),'SpcFunc and VentSpcFunc combos'!$Q$8:$Q$335,0),0)&gt;0,1,0)</f>
        <v>0</v>
      </c>
      <c r="W55" s="127">
        <f ca="1">IF(IFERROR(MATCH(_xlfn.CONCAT($B55,",",W$4),'SpcFunc and VentSpcFunc combos'!$Q$8:$Q$335,0),0)&gt;0,1,0)</f>
        <v>0</v>
      </c>
      <c r="X55" s="127">
        <f ca="1">IF(IFERROR(MATCH(_xlfn.CONCAT($B55,",",X$4),'SpcFunc and VentSpcFunc combos'!$Q$8:$Q$335,0),0)&gt;0,1,0)</f>
        <v>0</v>
      </c>
      <c r="Y55" s="127">
        <f ca="1">IF(IFERROR(MATCH(_xlfn.CONCAT($B55,",",Y$4),'SpcFunc and VentSpcFunc combos'!$Q$8:$Q$335,0),0)&gt;0,1,0)</f>
        <v>0</v>
      </c>
      <c r="Z55" s="127">
        <f ca="1">IF(IFERROR(MATCH(_xlfn.CONCAT($B55,",",Z$4),'SpcFunc and VentSpcFunc combos'!$Q$8:$Q$335,0),0)&gt;0,1,0)</f>
        <v>0</v>
      </c>
      <c r="AA55" s="127">
        <f ca="1">IF(IFERROR(MATCH(_xlfn.CONCAT($B55,",",AA$4),'SpcFunc and VentSpcFunc combos'!$Q$8:$Q$335,0),0)&gt;0,1,0)</f>
        <v>0</v>
      </c>
      <c r="AB55" s="127">
        <f ca="1">IF(IFERROR(MATCH(_xlfn.CONCAT($B55,",",AB$4),'SpcFunc and VentSpcFunc combos'!$Q$8:$Q$335,0),0)&gt;0,1,0)</f>
        <v>0</v>
      </c>
      <c r="AC55" s="127">
        <f ca="1">IF(IFERROR(MATCH(_xlfn.CONCAT($B55,",",AC$4),'SpcFunc and VentSpcFunc combos'!$Q$8:$Q$335,0),0)&gt;0,1,0)</f>
        <v>0</v>
      </c>
      <c r="AD55" s="127">
        <f ca="1">IF(IFERROR(MATCH(_xlfn.CONCAT($B55,",",AD$4),'SpcFunc and VentSpcFunc combos'!$Q$8:$Q$335,0),0)&gt;0,1,0)</f>
        <v>0</v>
      </c>
      <c r="AE55" s="127">
        <f ca="1">IF(IFERROR(MATCH(_xlfn.CONCAT($B55,",",AE$4),'SpcFunc and VentSpcFunc combos'!$Q$8:$Q$335,0),0)&gt;0,1,0)</f>
        <v>0</v>
      </c>
      <c r="AF55" s="127">
        <f ca="1">IF(IFERROR(MATCH(_xlfn.CONCAT($B55,",",AF$4),'SpcFunc and VentSpcFunc combos'!$Q$8:$Q$335,0),0)&gt;0,1,0)</f>
        <v>0</v>
      </c>
      <c r="AG55" s="127">
        <f ca="1">IF(IFERROR(MATCH(_xlfn.CONCAT($B55,",",AG$4),'SpcFunc and VentSpcFunc combos'!$Q$8:$Q$335,0),0)&gt;0,1,0)</f>
        <v>0</v>
      </c>
      <c r="AH55" s="127">
        <f ca="1">IF(IFERROR(MATCH(_xlfn.CONCAT($B55,",",AH$4),'SpcFunc and VentSpcFunc combos'!$Q$8:$Q$335,0),0)&gt;0,1,0)</f>
        <v>0</v>
      </c>
      <c r="AI55" s="127">
        <f ca="1">IF(IFERROR(MATCH(_xlfn.CONCAT($B55,",",AI$4),'SpcFunc and VentSpcFunc combos'!$Q$8:$Q$335,0),0)&gt;0,1,0)</f>
        <v>0</v>
      </c>
      <c r="AJ55" s="127">
        <f ca="1">IF(IFERROR(MATCH(_xlfn.CONCAT($B55,",",AJ$4),'SpcFunc and VentSpcFunc combos'!$Q$8:$Q$335,0),0)&gt;0,1,0)</f>
        <v>0</v>
      </c>
      <c r="AK55" s="127">
        <f ca="1">IF(IFERROR(MATCH(_xlfn.CONCAT($B55,",",AK$4),'SpcFunc and VentSpcFunc combos'!$Q$8:$Q$335,0),0)&gt;0,1,0)</f>
        <v>0</v>
      </c>
      <c r="AL55" s="127">
        <f ca="1">IF(IFERROR(MATCH(_xlfn.CONCAT($B55,",",AL$4),'SpcFunc and VentSpcFunc combos'!$Q$8:$Q$335,0),0)&gt;0,1,0)</f>
        <v>0</v>
      </c>
      <c r="AM55" s="127">
        <f ca="1">IF(IFERROR(MATCH(_xlfn.CONCAT($B55,",",AM$4),'SpcFunc and VentSpcFunc combos'!$Q$8:$Q$335,0),0)&gt;0,1,0)</f>
        <v>0</v>
      </c>
      <c r="AN55" s="127">
        <f ca="1">IF(IFERROR(MATCH(_xlfn.CONCAT($B55,",",AN$4),'SpcFunc and VentSpcFunc combos'!$Q$8:$Q$335,0),0)&gt;0,1,0)</f>
        <v>0</v>
      </c>
      <c r="AO55" s="127">
        <f ca="1">IF(IFERROR(MATCH(_xlfn.CONCAT($B55,",",AO$4),'SpcFunc and VentSpcFunc combos'!$Q$8:$Q$335,0),0)&gt;0,1,0)</f>
        <v>0</v>
      </c>
      <c r="AP55" s="127">
        <f ca="1">IF(IFERROR(MATCH(_xlfn.CONCAT($B55,",",AP$4),'SpcFunc and VentSpcFunc combos'!$Q$8:$Q$335,0),0)&gt;0,1,0)</f>
        <v>0</v>
      </c>
      <c r="AQ55" s="127">
        <f ca="1">IF(IFERROR(MATCH(_xlfn.CONCAT($B55,",",AQ$4),'SpcFunc and VentSpcFunc combos'!$Q$8:$Q$335,0),0)&gt;0,1,0)</f>
        <v>0</v>
      </c>
      <c r="AR55" s="127">
        <f ca="1">IF(IFERROR(MATCH(_xlfn.CONCAT($B55,",",AR$4),'SpcFunc and VentSpcFunc combos'!$Q$8:$Q$335,0),0)&gt;0,1,0)</f>
        <v>0</v>
      </c>
      <c r="AS55" s="127">
        <f ca="1">IF(IFERROR(MATCH(_xlfn.CONCAT($B55,",",AS$4),'SpcFunc and VentSpcFunc combos'!$Q$8:$Q$335,0),0)&gt;0,1,0)</f>
        <v>0</v>
      </c>
      <c r="AT55" s="127">
        <f ca="1">IF(IFERROR(MATCH(_xlfn.CONCAT($B55,",",AT$4),'SpcFunc and VentSpcFunc combos'!$Q$8:$Q$335,0),0)&gt;0,1,0)</f>
        <v>0</v>
      </c>
      <c r="AU55" s="127">
        <f ca="1">IF(IFERROR(MATCH(_xlfn.CONCAT($B55,",",AU$4),'SpcFunc and VentSpcFunc combos'!$Q$8:$Q$335,0),0)&gt;0,1,0)</f>
        <v>0</v>
      </c>
      <c r="AV55" s="127">
        <f ca="1">IF(IFERROR(MATCH(_xlfn.CONCAT($B55,",",AV$4),'SpcFunc and VentSpcFunc combos'!$Q$8:$Q$335,0),0)&gt;0,1,0)</f>
        <v>0</v>
      </c>
      <c r="AW55" s="127">
        <f ca="1">IF(IFERROR(MATCH(_xlfn.CONCAT($B55,",",AW$4),'SpcFunc and VentSpcFunc combos'!$Q$8:$Q$335,0),0)&gt;0,1,0)</f>
        <v>0</v>
      </c>
      <c r="AX55" s="127">
        <f ca="1">IF(IFERROR(MATCH(_xlfn.CONCAT($B55,",",AX$4),'SpcFunc and VentSpcFunc combos'!$Q$8:$Q$335,0),0)&gt;0,1,0)</f>
        <v>0</v>
      </c>
      <c r="AY55" s="127">
        <f ca="1">IF(IFERROR(MATCH(_xlfn.CONCAT($B55,",",AY$4),'SpcFunc and VentSpcFunc combos'!$Q$8:$Q$335,0),0)&gt;0,1,0)</f>
        <v>0</v>
      </c>
      <c r="AZ55" s="127">
        <f ca="1">IF(IFERROR(MATCH(_xlfn.CONCAT($B55,",",AZ$4),'SpcFunc and VentSpcFunc combos'!$Q$8:$Q$335,0),0)&gt;0,1,0)</f>
        <v>0</v>
      </c>
      <c r="BA55" s="127">
        <f ca="1">IF(IFERROR(MATCH(_xlfn.CONCAT($B55,",",BA$4),'SpcFunc and VentSpcFunc combos'!$Q$8:$Q$335,0),0)&gt;0,1,0)</f>
        <v>0</v>
      </c>
      <c r="BB55" s="127">
        <f ca="1">IF(IFERROR(MATCH(_xlfn.CONCAT($B55,",",BB$4),'SpcFunc and VentSpcFunc combos'!$Q$8:$Q$335,0),0)&gt;0,1,0)</f>
        <v>0</v>
      </c>
      <c r="BC55" s="127">
        <f ca="1">IF(IFERROR(MATCH(_xlfn.CONCAT($B55,",",BC$4),'SpcFunc and VentSpcFunc combos'!$Q$8:$Q$335,0),0)&gt;0,1,0)</f>
        <v>0</v>
      </c>
      <c r="BD55" s="127">
        <f ca="1">IF(IFERROR(MATCH(_xlfn.CONCAT($B55,",",BD$4),'SpcFunc and VentSpcFunc combos'!$Q$8:$Q$335,0),0)&gt;0,1,0)</f>
        <v>0</v>
      </c>
      <c r="BE55" s="127">
        <f ca="1">IF(IFERROR(MATCH(_xlfn.CONCAT($B55,",",BE$4),'SpcFunc and VentSpcFunc combos'!$Q$8:$Q$335,0),0)&gt;0,1,0)</f>
        <v>0</v>
      </c>
      <c r="BF55" s="127">
        <f ca="1">IF(IFERROR(MATCH(_xlfn.CONCAT($B55,",",BF$4),'SpcFunc and VentSpcFunc combos'!$Q$8:$Q$335,0),0)&gt;0,1,0)</f>
        <v>0</v>
      </c>
      <c r="BG55" s="127">
        <f ca="1">IF(IFERROR(MATCH(_xlfn.CONCAT($B55,",",BG$4),'SpcFunc and VentSpcFunc combos'!$Q$8:$Q$335,0),0)&gt;0,1,0)</f>
        <v>0</v>
      </c>
      <c r="BH55" s="127">
        <f ca="1">IF(IFERROR(MATCH(_xlfn.CONCAT($B55,",",BH$4),'SpcFunc and VentSpcFunc combos'!$Q$8:$Q$335,0),0)&gt;0,1,0)</f>
        <v>0</v>
      </c>
      <c r="BI55" s="127">
        <f ca="1">IF(IFERROR(MATCH(_xlfn.CONCAT($B55,",",BI$4),'SpcFunc and VentSpcFunc combos'!$Q$8:$Q$335,0),0)&gt;0,1,0)</f>
        <v>0</v>
      </c>
      <c r="BJ55" s="127">
        <f ca="1">IF(IFERROR(MATCH(_xlfn.CONCAT($B55,",",BJ$4),'SpcFunc and VentSpcFunc combos'!$Q$8:$Q$335,0),0)&gt;0,1,0)</f>
        <v>0</v>
      </c>
      <c r="BK55" s="127">
        <f ca="1">IF(IFERROR(MATCH(_xlfn.CONCAT($B55,",",BK$4),'SpcFunc and VentSpcFunc combos'!$Q$8:$Q$335,0),0)&gt;0,1,0)</f>
        <v>0</v>
      </c>
      <c r="BL55" s="127">
        <f ca="1">IF(IFERROR(MATCH(_xlfn.CONCAT($B55,",",BL$4),'SpcFunc and VentSpcFunc combos'!$Q$8:$Q$335,0),0)&gt;0,1,0)</f>
        <v>0</v>
      </c>
      <c r="BM55" s="127">
        <f ca="1">IF(IFERROR(MATCH(_xlfn.CONCAT($B55,",",BM$4),'SpcFunc and VentSpcFunc combos'!$Q$8:$Q$335,0),0)&gt;0,1,0)</f>
        <v>0</v>
      </c>
      <c r="BN55" s="127">
        <f ca="1">IF(IFERROR(MATCH(_xlfn.CONCAT($B55,",",BN$4),'SpcFunc and VentSpcFunc combos'!$Q$8:$Q$335,0),0)&gt;0,1,0)</f>
        <v>0</v>
      </c>
      <c r="BO55" s="127">
        <f ca="1">IF(IFERROR(MATCH(_xlfn.CONCAT($B55,",",BO$4),'SpcFunc and VentSpcFunc combos'!$Q$8:$Q$335,0),0)&gt;0,1,0)</f>
        <v>0</v>
      </c>
      <c r="BP55" s="127">
        <f ca="1">IF(IFERROR(MATCH(_xlfn.CONCAT($B55,",",BP$4),'SpcFunc and VentSpcFunc combos'!$Q$8:$Q$335,0),0)&gt;0,1,0)</f>
        <v>0</v>
      </c>
      <c r="BQ55" s="127">
        <f ca="1">IF(IFERROR(MATCH(_xlfn.CONCAT($B55,",",BQ$4),'SpcFunc and VentSpcFunc combos'!$Q$8:$Q$335,0),0)&gt;0,1,0)</f>
        <v>0</v>
      </c>
      <c r="BR55" s="127">
        <f ca="1">IF(IFERROR(MATCH(_xlfn.CONCAT($B55,",",BR$4),'SpcFunc and VentSpcFunc combos'!$Q$8:$Q$335,0),0)&gt;0,1,0)</f>
        <v>0</v>
      </c>
      <c r="BS55" s="127">
        <f ca="1">IF(IFERROR(MATCH(_xlfn.CONCAT($B55,",",BS$4),'SpcFunc and VentSpcFunc combos'!$Q$8:$Q$335,0),0)&gt;0,1,0)</f>
        <v>0</v>
      </c>
      <c r="BT55" s="127">
        <f ca="1">IF(IFERROR(MATCH(_xlfn.CONCAT($B55,",",BT$4),'SpcFunc and VentSpcFunc combos'!$Q$8:$Q$335,0),0)&gt;0,1,0)</f>
        <v>0</v>
      </c>
      <c r="BU55" s="127">
        <f ca="1">IF(IFERROR(MATCH(_xlfn.CONCAT($B55,",",BU$4),'SpcFunc and VentSpcFunc combos'!$Q$8:$Q$335,0),0)&gt;0,1,0)</f>
        <v>0</v>
      </c>
      <c r="BV55" s="127">
        <f ca="1">IF(IFERROR(MATCH(_xlfn.CONCAT($B55,",",BV$4),'SpcFunc and VentSpcFunc combos'!$Q$8:$Q$335,0),0)&gt;0,1,0)</f>
        <v>0</v>
      </c>
      <c r="BW55" s="127">
        <f ca="1">IF(IFERROR(MATCH(_xlfn.CONCAT($B55,",",BW$4),'SpcFunc and VentSpcFunc combos'!$Q$8:$Q$335,0),0)&gt;0,1,0)</f>
        <v>0</v>
      </c>
      <c r="BX55" s="127">
        <f ca="1">IF(IFERROR(MATCH(_xlfn.CONCAT($B55,",",BX$4),'SpcFunc and VentSpcFunc combos'!$Q$8:$Q$335,0),0)&gt;0,1,0)</f>
        <v>0</v>
      </c>
      <c r="BY55" s="127">
        <f ca="1">IF(IFERROR(MATCH(_xlfn.CONCAT($B55,",",BY$4),'SpcFunc and VentSpcFunc combos'!$Q$8:$Q$335,0),0)&gt;0,1,0)</f>
        <v>0</v>
      </c>
      <c r="BZ55" s="127">
        <f ca="1">IF(IFERROR(MATCH(_xlfn.CONCAT($B55,",",BZ$4),'SpcFunc and VentSpcFunc combos'!$Q$8:$Q$335,0),0)&gt;0,1,0)</f>
        <v>0</v>
      </c>
      <c r="CA55" s="127">
        <f ca="1">IF(IFERROR(MATCH(_xlfn.CONCAT($B55,",",CA$4),'SpcFunc and VentSpcFunc combos'!$Q$8:$Q$335,0),0)&gt;0,1,0)</f>
        <v>0</v>
      </c>
      <c r="CB55" s="127">
        <f ca="1">IF(IFERROR(MATCH(_xlfn.CONCAT($B55,",",CB$4),'SpcFunc and VentSpcFunc combos'!$Q$8:$Q$335,0),0)&gt;0,1,0)</f>
        <v>0</v>
      </c>
      <c r="CC55" s="127">
        <f ca="1">IF(IFERROR(MATCH(_xlfn.CONCAT($B55,",",CC$4),'SpcFunc and VentSpcFunc combos'!$Q$8:$Q$335,0),0)&gt;0,1,0)</f>
        <v>0</v>
      </c>
      <c r="CD55" s="127">
        <f ca="1">IF(IFERROR(MATCH(_xlfn.CONCAT($B55,",",CD$4),'SpcFunc and VentSpcFunc combos'!$Q$8:$Q$335,0),0)&gt;0,1,0)</f>
        <v>0</v>
      </c>
      <c r="CE55" s="127">
        <f ca="1">IF(IFERROR(MATCH(_xlfn.CONCAT($B55,",",CE$4),'SpcFunc and VentSpcFunc combos'!$Q$8:$Q$335,0),0)&gt;0,1,0)</f>
        <v>0</v>
      </c>
      <c r="CF55" s="127">
        <f ca="1">IF(IFERROR(MATCH(_xlfn.CONCAT($B55,",",CF$4),'SpcFunc and VentSpcFunc combos'!$Q$8:$Q$335,0),0)&gt;0,1,0)</f>
        <v>0</v>
      </c>
      <c r="CG55" s="127">
        <f ca="1">IF(IFERROR(MATCH(_xlfn.CONCAT($B55,",",CG$4),'SpcFunc and VentSpcFunc combos'!$Q$8:$Q$335,0),0)&gt;0,1,0)</f>
        <v>0</v>
      </c>
      <c r="CH55" s="127">
        <f ca="1">IF(IFERROR(MATCH(_xlfn.CONCAT($B55,",",CH$4),'SpcFunc and VentSpcFunc combos'!$Q$8:$Q$335,0),0)&gt;0,1,0)</f>
        <v>0</v>
      </c>
      <c r="CI55" s="127">
        <f ca="1">IF(IFERROR(MATCH(_xlfn.CONCAT($B55,",",CI$4),'SpcFunc and VentSpcFunc combos'!$Q$8:$Q$335,0),0)&gt;0,1,0)</f>
        <v>0</v>
      </c>
      <c r="CJ55" s="127">
        <f ca="1">IF(IFERROR(MATCH(_xlfn.CONCAT($B55,",",CJ$4),'SpcFunc and VentSpcFunc combos'!$Q$8:$Q$335,0),0)&gt;0,1,0)</f>
        <v>0</v>
      </c>
      <c r="CK55" s="127">
        <f ca="1">IF(IFERROR(MATCH(_xlfn.CONCAT($B55,",",CK$4),'SpcFunc and VentSpcFunc combos'!$Q$8:$Q$335,0),0)&gt;0,1,0)</f>
        <v>0</v>
      </c>
      <c r="CL55" s="127">
        <f ca="1">IF(IFERROR(MATCH(_xlfn.CONCAT($B55,",",CL$4),'SpcFunc and VentSpcFunc combos'!$Q$8:$Q$335,0),0)&gt;0,1,0)</f>
        <v>0</v>
      </c>
      <c r="CM55" s="127">
        <f ca="1">IF(IFERROR(MATCH(_xlfn.CONCAT($B55,",",CM$4),'SpcFunc and VentSpcFunc combos'!$Q$8:$Q$335,0),0)&gt;0,1,0)</f>
        <v>0</v>
      </c>
      <c r="CN55" s="127">
        <f ca="1">IF(IFERROR(MATCH(_xlfn.CONCAT($B55,",",CN$4),'SpcFunc and VentSpcFunc combos'!$Q$8:$Q$335,0),0)&gt;0,1,0)</f>
        <v>0</v>
      </c>
      <c r="CO55" s="127">
        <f ca="1">IF(IFERROR(MATCH(_xlfn.CONCAT($B55,",",CO$4),'SpcFunc and VentSpcFunc combos'!$Q$8:$Q$335,0),0)&gt;0,1,0)</f>
        <v>0</v>
      </c>
      <c r="CP55" s="127">
        <f ca="1">IF(IFERROR(MATCH(_xlfn.CONCAT($B55,",",CP$4),'SpcFunc and VentSpcFunc combos'!$Q$8:$Q$335,0),0)&gt;0,1,0)</f>
        <v>0</v>
      </c>
      <c r="CQ55" s="127">
        <f ca="1">IF(IFERROR(MATCH(_xlfn.CONCAT($B55,",",CQ$4),'SpcFunc and VentSpcFunc combos'!$Q$8:$Q$335,0),0)&gt;0,1,0)</f>
        <v>0</v>
      </c>
      <c r="CR55" s="127">
        <f ca="1">IF(IFERROR(MATCH(_xlfn.CONCAT($B55,",",CR$4),'SpcFunc and VentSpcFunc combos'!$Q$8:$Q$335,0),0)&gt;0,1,0)</f>
        <v>0</v>
      </c>
      <c r="CS55" s="127">
        <f ca="1">IF(IFERROR(MATCH(_xlfn.CONCAT($B55,",",CS$4),'SpcFunc and VentSpcFunc combos'!$Q$8:$Q$335,0),0)&gt;0,1,0)</f>
        <v>0</v>
      </c>
      <c r="CT55" s="127">
        <f ca="1">IF(IFERROR(MATCH(_xlfn.CONCAT($B55,",",CT$4),'SpcFunc and VentSpcFunc combos'!$Q$8:$Q$335,0),0)&gt;0,1,0)</f>
        <v>0</v>
      </c>
      <c r="CU55" s="106" t="s">
        <v>960</v>
      </c>
      <c r="CV55">
        <f t="shared" ca="1" si="5"/>
        <v>0</v>
      </c>
    </row>
    <row r="56" spans="2:100" x14ac:dyDescent="0.2">
      <c r="B56" t="str">
        <f>'For CSV - 2019 SpcFuncData'!B56</f>
        <v>Pharmacy Area</v>
      </c>
      <c r="C56" s="127">
        <f ca="1">IF(IFERROR(MATCH(_xlfn.CONCAT($B56,",",C$4),'SpcFunc and VentSpcFunc combos'!$Q$8:$Q$335,0),0)&gt;0,1,0)</f>
        <v>0</v>
      </c>
      <c r="D56" s="127">
        <f ca="1">IF(IFERROR(MATCH(_xlfn.CONCAT($B56,",",D$4),'SpcFunc and VentSpcFunc combos'!$Q$8:$Q$335,0),0)&gt;0,1,0)</f>
        <v>0</v>
      </c>
      <c r="E56" s="127">
        <f ca="1">IF(IFERROR(MATCH(_xlfn.CONCAT($B56,",",E$4),'SpcFunc and VentSpcFunc combos'!$Q$8:$Q$335,0),0)&gt;0,1,0)</f>
        <v>0</v>
      </c>
      <c r="F56" s="127">
        <f ca="1">IF(IFERROR(MATCH(_xlfn.CONCAT($B56,",",F$4),'SpcFunc and VentSpcFunc combos'!$Q$8:$Q$335,0),0)&gt;0,1,0)</f>
        <v>0</v>
      </c>
      <c r="G56" s="127">
        <f ca="1">IF(IFERROR(MATCH(_xlfn.CONCAT($B56,",",G$4),'SpcFunc and VentSpcFunc combos'!$Q$8:$Q$335,0),0)&gt;0,1,0)</f>
        <v>0</v>
      </c>
      <c r="H56" s="127">
        <f ca="1">IF(IFERROR(MATCH(_xlfn.CONCAT($B56,",",H$4),'SpcFunc and VentSpcFunc combos'!$Q$8:$Q$335,0),0)&gt;0,1,0)</f>
        <v>0</v>
      </c>
      <c r="I56" s="127">
        <f ca="1">IF(IFERROR(MATCH(_xlfn.CONCAT($B56,",",I$4),'SpcFunc and VentSpcFunc combos'!$Q$8:$Q$335,0),0)&gt;0,1,0)</f>
        <v>0</v>
      </c>
      <c r="J56" s="127">
        <f ca="1">IF(IFERROR(MATCH(_xlfn.CONCAT($B56,",",J$4),'SpcFunc and VentSpcFunc combos'!$Q$8:$Q$335,0),0)&gt;0,1,0)</f>
        <v>0</v>
      </c>
      <c r="K56" s="127">
        <f ca="1">IF(IFERROR(MATCH(_xlfn.CONCAT($B56,",",K$4),'SpcFunc and VentSpcFunc combos'!$Q$8:$Q$335,0),0)&gt;0,1,0)</f>
        <v>0</v>
      </c>
      <c r="L56" s="127">
        <f ca="1">IF(IFERROR(MATCH(_xlfn.CONCAT($B56,",",L$4),'SpcFunc and VentSpcFunc combos'!$Q$8:$Q$335,0),0)&gt;0,1,0)</f>
        <v>0</v>
      </c>
      <c r="M56" s="127">
        <f ca="1">IF(IFERROR(MATCH(_xlfn.CONCAT($B56,",",M$4),'SpcFunc and VentSpcFunc combos'!$Q$8:$Q$335,0),0)&gt;0,1,0)</f>
        <v>0</v>
      </c>
      <c r="N56" s="127">
        <f ca="1">IF(IFERROR(MATCH(_xlfn.CONCAT($B56,",",N$4),'SpcFunc and VentSpcFunc combos'!$Q$8:$Q$335,0),0)&gt;0,1,0)</f>
        <v>0</v>
      </c>
      <c r="O56" s="127">
        <f ca="1">IF(IFERROR(MATCH(_xlfn.CONCAT($B56,",",O$4),'SpcFunc and VentSpcFunc combos'!$Q$8:$Q$335,0),0)&gt;0,1,0)</f>
        <v>0</v>
      </c>
      <c r="P56" s="127">
        <f ca="1">IF(IFERROR(MATCH(_xlfn.CONCAT($B56,",",P$4),'SpcFunc and VentSpcFunc combos'!$Q$8:$Q$335,0),0)&gt;0,1,0)</f>
        <v>0</v>
      </c>
      <c r="Q56" s="127">
        <f ca="1">IF(IFERROR(MATCH(_xlfn.CONCAT($B56,",",Q$4),'SpcFunc and VentSpcFunc combos'!$Q$8:$Q$335,0),0)&gt;0,1,0)</f>
        <v>0</v>
      </c>
      <c r="R56" s="127">
        <f ca="1">IF(IFERROR(MATCH(_xlfn.CONCAT($B56,",",R$4),'SpcFunc and VentSpcFunc combos'!$Q$8:$Q$335,0),0)&gt;0,1,0)</f>
        <v>0</v>
      </c>
      <c r="S56" s="127">
        <f ca="1">IF(IFERROR(MATCH(_xlfn.CONCAT($B56,",",S$4),'SpcFunc and VentSpcFunc combos'!$Q$8:$Q$335,0),0)&gt;0,1,0)</f>
        <v>0</v>
      </c>
      <c r="T56" s="127">
        <f ca="1">IF(IFERROR(MATCH(_xlfn.CONCAT($B56,",",T$4),'SpcFunc and VentSpcFunc combos'!$Q$8:$Q$335,0),0)&gt;0,1,0)</f>
        <v>0</v>
      </c>
      <c r="U56" s="127">
        <f ca="1">IF(IFERROR(MATCH(_xlfn.CONCAT($B56,",",U$4),'SpcFunc and VentSpcFunc combos'!$Q$8:$Q$335,0),0)&gt;0,1,0)</f>
        <v>0</v>
      </c>
      <c r="V56" s="127">
        <f ca="1">IF(IFERROR(MATCH(_xlfn.CONCAT($B56,",",V$4),'SpcFunc and VentSpcFunc combos'!$Q$8:$Q$335,0),0)&gt;0,1,0)</f>
        <v>0</v>
      </c>
      <c r="W56" s="127">
        <f ca="1">IF(IFERROR(MATCH(_xlfn.CONCAT($B56,",",W$4),'SpcFunc and VentSpcFunc combos'!$Q$8:$Q$335,0),0)&gt;0,1,0)</f>
        <v>0</v>
      </c>
      <c r="X56" s="127">
        <f ca="1">IF(IFERROR(MATCH(_xlfn.CONCAT($B56,",",X$4),'SpcFunc and VentSpcFunc combos'!$Q$8:$Q$335,0),0)&gt;0,1,0)</f>
        <v>0</v>
      </c>
      <c r="Y56" s="127">
        <f ca="1">IF(IFERROR(MATCH(_xlfn.CONCAT($B56,",",Y$4),'SpcFunc and VentSpcFunc combos'!$Q$8:$Q$335,0),0)&gt;0,1,0)</f>
        <v>0</v>
      </c>
      <c r="Z56" s="127">
        <f ca="1">IF(IFERROR(MATCH(_xlfn.CONCAT($B56,",",Z$4),'SpcFunc and VentSpcFunc combos'!$Q$8:$Q$335,0),0)&gt;0,1,0)</f>
        <v>0</v>
      </c>
      <c r="AA56" s="127">
        <f ca="1">IF(IFERROR(MATCH(_xlfn.CONCAT($B56,",",AA$4),'SpcFunc and VentSpcFunc combos'!$Q$8:$Q$335,0),0)&gt;0,1,0)</f>
        <v>0</v>
      </c>
      <c r="AB56" s="127">
        <f ca="1">IF(IFERROR(MATCH(_xlfn.CONCAT($B56,",",AB$4),'SpcFunc and VentSpcFunc combos'!$Q$8:$Q$335,0),0)&gt;0,1,0)</f>
        <v>0</v>
      </c>
      <c r="AC56" s="127">
        <f ca="1">IF(IFERROR(MATCH(_xlfn.CONCAT($B56,",",AC$4),'SpcFunc and VentSpcFunc combos'!$Q$8:$Q$335,0),0)&gt;0,1,0)</f>
        <v>0</v>
      </c>
      <c r="AD56" s="127">
        <f ca="1">IF(IFERROR(MATCH(_xlfn.CONCAT($B56,",",AD$4),'SpcFunc and VentSpcFunc combos'!$Q$8:$Q$335,0),0)&gt;0,1,0)</f>
        <v>0</v>
      </c>
      <c r="AE56" s="127">
        <f ca="1">IF(IFERROR(MATCH(_xlfn.CONCAT($B56,",",AE$4),'SpcFunc and VentSpcFunc combos'!$Q$8:$Q$335,0),0)&gt;0,1,0)</f>
        <v>0</v>
      </c>
      <c r="AF56" s="127">
        <f ca="1">IF(IFERROR(MATCH(_xlfn.CONCAT($B56,",",AF$4),'SpcFunc and VentSpcFunc combos'!$Q$8:$Q$335,0),0)&gt;0,1,0)</f>
        <v>0</v>
      </c>
      <c r="AG56" s="127">
        <f ca="1">IF(IFERROR(MATCH(_xlfn.CONCAT($B56,",",AG$4),'SpcFunc and VentSpcFunc combos'!$Q$8:$Q$335,0),0)&gt;0,1,0)</f>
        <v>0</v>
      </c>
      <c r="AH56" s="127">
        <f ca="1">IF(IFERROR(MATCH(_xlfn.CONCAT($B56,",",AH$4),'SpcFunc and VentSpcFunc combos'!$Q$8:$Q$335,0),0)&gt;0,1,0)</f>
        <v>0</v>
      </c>
      <c r="AI56" s="127">
        <f ca="1">IF(IFERROR(MATCH(_xlfn.CONCAT($B56,",",AI$4),'SpcFunc and VentSpcFunc combos'!$Q$8:$Q$335,0),0)&gt;0,1,0)</f>
        <v>0</v>
      </c>
      <c r="AJ56" s="127">
        <f ca="1">IF(IFERROR(MATCH(_xlfn.CONCAT($B56,",",AJ$4),'SpcFunc and VentSpcFunc combos'!$Q$8:$Q$335,0),0)&gt;0,1,0)</f>
        <v>0</v>
      </c>
      <c r="AK56" s="127">
        <f ca="1">IF(IFERROR(MATCH(_xlfn.CONCAT($B56,",",AK$4),'SpcFunc and VentSpcFunc combos'!$Q$8:$Q$335,0),0)&gt;0,1,0)</f>
        <v>0</v>
      </c>
      <c r="AL56" s="127">
        <f ca="1">IF(IFERROR(MATCH(_xlfn.CONCAT($B56,",",AL$4),'SpcFunc and VentSpcFunc combos'!$Q$8:$Q$335,0),0)&gt;0,1,0)</f>
        <v>0</v>
      </c>
      <c r="AM56" s="127">
        <f ca="1">IF(IFERROR(MATCH(_xlfn.CONCAT($B56,",",AM$4),'SpcFunc and VentSpcFunc combos'!$Q$8:$Q$335,0),0)&gt;0,1,0)</f>
        <v>0</v>
      </c>
      <c r="AN56" s="127">
        <f ca="1">IF(IFERROR(MATCH(_xlfn.CONCAT($B56,",",AN$4),'SpcFunc and VentSpcFunc combos'!$Q$8:$Q$335,0),0)&gt;0,1,0)</f>
        <v>0</v>
      </c>
      <c r="AO56" s="127">
        <f ca="1">IF(IFERROR(MATCH(_xlfn.CONCAT($B56,",",AO$4),'SpcFunc and VentSpcFunc combos'!$Q$8:$Q$335,0),0)&gt;0,1,0)</f>
        <v>0</v>
      </c>
      <c r="AP56" s="127">
        <f ca="1">IF(IFERROR(MATCH(_xlfn.CONCAT($B56,",",AP$4),'SpcFunc and VentSpcFunc combos'!$Q$8:$Q$335,0),0)&gt;0,1,0)</f>
        <v>0</v>
      </c>
      <c r="AQ56" s="127">
        <f ca="1">IF(IFERROR(MATCH(_xlfn.CONCAT($B56,",",AQ$4),'SpcFunc and VentSpcFunc combos'!$Q$8:$Q$335,0),0)&gt;0,1,0)</f>
        <v>0</v>
      </c>
      <c r="AR56" s="127">
        <f ca="1">IF(IFERROR(MATCH(_xlfn.CONCAT($B56,",",AR$4),'SpcFunc and VentSpcFunc combos'!$Q$8:$Q$335,0),0)&gt;0,1,0)</f>
        <v>0</v>
      </c>
      <c r="AS56" s="127">
        <f ca="1">IF(IFERROR(MATCH(_xlfn.CONCAT($B56,",",AS$4),'SpcFunc and VentSpcFunc combos'!$Q$8:$Q$335,0),0)&gt;0,1,0)</f>
        <v>0</v>
      </c>
      <c r="AT56" s="127">
        <f ca="1">IF(IFERROR(MATCH(_xlfn.CONCAT($B56,",",AT$4),'SpcFunc and VentSpcFunc combos'!$Q$8:$Q$335,0),0)&gt;0,1,0)</f>
        <v>0</v>
      </c>
      <c r="AU56" s="127">
        <f ca="1">IF(IFERROR(MATCH(_xlfn.CONCAT($B56,",",AU$4),'SpcFunc and VentSpcFunc combos'!$Q$8:$Q$335,0),0)&gt;0,1,0)</f>
        <v>0</v>
      </c>
      <c r="AV56" s="127">
        <f ca="1">IF(IFERROR(MATCH(_xlfn.CONCAT($B56,",",AV$4),'SpcFunc and VentSpcFunc combos'!$Q$8:$Q$335,0),0)&gt;0,1,0)</f>
        <v>0</v>
      </c>
      <c r="AW56" s="127">
        <f ca="1">IF(IFERROR(MATCH(_xlfn.CONCAT($B56,",",AW$4),'SpcFunc and VentSpcFunc combos'!$Q$8:$Q$335,0),0)&gt;0,1,0)</f>
        <v>0</v>
      </c>
      <c r="AX56" s="127">
        <f ca="1">IF(IFERROR(MATCH(_xlfn.CONCAT($B56,",",AX$4),'SpcFunc and VentSpcFunc combos'!$Q$8:$Q$335,0),0)&gt;0,1,0)</f>
        <v>0</v>
      </c>
      <c r="AY56" s="127">
        <f ca="1">IF(IFERROR(MATCH(_xlfn.CONCAT($B56,",",AY$4),'SpcFunc and VentSpcFunc combos'!$Q$8:$Q$335,0),0)&gt;0,1,0)</f>
        <v>0</v>
      </c>
      <c r="AZ56" s="127">
        <f ca="1">IF(IFERROR(MATCH(_xlfn.CONCAT($B56,",",AZ$4),'SpcFunc and VentSpcFunc combos'!$Q$8:$Q$335,0),0)&gt;0,1,0)</f>
        <v>0</v>
      </c>
      <c r="BA56" s="127">
        <f ca="1">IF(IFERROR(MATCH(_xlfn.CONCAT($B56,",",BA$4),'SpcFunc and VentSpcFunc combos'!$Q$8:$Q$335,0),0)&gt;0,1,0)</f>
        <v>0</v>
      </c>
      <c r="BB56" s="127">
        <f ca="1">IF(IFERROR(MATCH(_xlfn.CONCAT($B56,",",BB$4),'SpcFunc and VentSpcFunc combos'!$Q$8:$Q$335,0),0)&gt;0,1,0)</f>
        <v>0</v>
      </c>
      <c r="BC56" s="127">
        <f ca="1">IF(IFERROR(MATCH(_xlfn.CONCAT($B56,",",BC$4),'SpcFunc and VentSpcFunc combos'!$Q$8:$Q$335,0),0)&gt;0,1,0)</f>
        <v>0</v>
      </c>
      <c r="BD56" s="127">
        <f ca="1">IF(IFERROR(MATCH(_xlfn.CONCAT($B56,",",BD$4),'SpcFunc and VentSpcFunc combos'!$Q$8:$Q$335,0),0)&gt;0,1,0)</f>
        <v>0</v>
      </c>
      <c r="BE56" s="127">
        <f ca="1">IF(IFERROR(MATCH(_xlfn.CONCAT($B56,",",BE$4),'SpcFunc and VentSpcFunc combos'!$Q$8:$Q$335,0),0)&gt;0,1,0)</f>
        <v>0</v>
      </c>
      <c r="BF56" s="127">
        <f ca="1">IF(IFERROR(MATCH(_xlfn.CONCAT($B56,",",BF$4),'SpcFunc and VentSpcFunc combos'!$Q$8:$Q$335,0),0)&gt;0,1,0)</f>
        <v>0</v>
      </c>
      <c r="BG56" s="127">
        <f ca="1">IF(IFERROR(MATCH(_xlfn.CONCAT($B56,",",BG$4),'SpcFunc and VentSpcFunc combos'!$Q$8:$Q$335,0),0)&gt;0,1,0)</f>
        <v>0</v>
      </c>
      <c r="BH56" s="127">
        <f ca="1">IF(IFERROR(MATCH(_xlfn.CONCAT($B56,",",BH$4),'SpcFunc and VentSpcFunc combos'!$Q$8:$Q$335,0),0)&gt;0,1,0)</f>
        <v>0</v>
      </c>
      <c r="BI56" s="127">
        <f ca="1">IF(IFERROR(MATCH(_xlfn.CONCAT($B56,",",BI$4),'SpcFunc and VentSpcFunc combos'!$Q$8:$Q$335,0),0)&gt;0,1,0)</f>
        <v>0</v>
      </c>
      <c r="BJ56" s="127">
        <f ca="1">IF(IFERROR(MATCH(_xlfn.CONCAT($B56,",",BJ$4),'SpcFunc and VentSpcFunc combos'!$Q$8:$Q$335,0),0)&gt;0,1,0)</f>
        <v>0</v>
      </c>
      <c r="BK56" s="127">
        <f ca="1">IF(IFERROR(MATCH(_xlfn.CONCAT($B56,",",BK$4),'SpcFunc and VentSpcFunc combos'!$Q$8:$Q$335,0),0)&gt;0,1,0)</f>
        <v>0</v>
      </c>
      <c r="BL56" s="127">
        <f ca="1">IF(IFERROR(MATCH(_xlfn.CONCAT($B56,",",BL$4),'SpcFunc and VentSpcFunc combos'!$Q$8:$Q$335,0),0)&gt;0,1,0)</f>
        <v>0</v>
      </c>
      <c r="BM56" s="127">
        <f ca="1">IF(IFERROR(MATCH(_xlfn.CONCAT($B56,",",BM$4),'SpcFunc and VentSpcFunc combos'!$Q$8:$Q$335,0),0)&gt;0,1,0)</f>
        <v>0</v>
      </c>
      <c r="BN56" s="127">
        <f ca="1">IF(IFERROR(MATCH(_xlfn.CONCAT($B56,",",BN$4),'SpcFunc and VentSpcFunc combos'!$Q$8:$Q$335,0),0)&gt;0,1,0)</f>
        <v>0</v>
      </c>
      <c r="BO56" s="127">
        <f ca="1">IF(IFERROR(MATCH(_xlfn.CONCAT($B56,",",BO$4),'SpcFunc and VentSpcFunc combos'!$Q$8:$Q$335,0),0)&gt;0,1,0)</f>
        <v>0</v>
      </c>
      <c r="BP56" s="127">
        <f ca="1">IF(IFERROR(MATCH(_xlfn.CONCAT($B56,",",BP$4),'SpcFunc and VentSpcFunc combos'!$Q$8:$Q$335,0),0)&gt;0,1,0)</f>
        <v>0</v>
      </c>
      <c r="BQ56" s="127">
        <f ca="1">IF(IFERROR(MATCH(_xlfn.CONCAT($B56,",",BQ$4),'SpcFunc and VentSpcFunc combos'!$Q$8:$Q$335,0),0)&gt;0,1,0)</f>
        <v>0</v>
      </c>
      <c r="BR56" s="127">
        <f ca="1">IF(IFERROR(MATCH(_xlfn.CONCAT($B56,",",BR$4),'SpcFunc and VentSpcFunc combos'!$Q$8:$Q$335,0),0)&gt;0,1,0)</f>
        <v>0</v>
      </c>
      <c r="BS56" s="127">
        <f ca="1">IF(IFERROR(MATCH(_xlfn.CONCAT($B56,",",BS$4),'SpcFunc and VentSpcFunc combos'!$Q$8:$Q$335,0),0)&gt;0,1,0)</f>
        <v>0</v>
      </c>
      <c r="BT56" s="127">
        <f ca="1">IF(IFERROR(MATCH(_xlfn.CONCAT($B56,",",BT$4),'SpcFunc and VentSpcFunc combos'!$Q$8:$Q$335,0),0)&gt;0,1,0)</f>
        <v>0</v>
      </c>
      <c r="BU56" s="127">
        <f ca="1">IF(IFERROR(MATCH(_xlfn.CONCAT($B56,",",BU$4),'SpcFunc and VentSpcFunc combos'!$Q$8:$Q$335,0),0)&gt;0,1,0)</f>
        <v>0</v>
      </c>
      <c r="BV56" s="127">
        <f ca="1">IF(IFERROR(MATCH(_xlfn.CONCAT($B56,",",BV$4),'SpcFunc and VentSpcFunc combos'!$Q$8:$Q$335,0),0)&gt;0,1,0)</f>
        <v>0</v>
      </c>
      <c r="BW56" s="127">
        <f ca="1">IF(IFERROR(MATCH(_xlfn.CONCAT($B56,",",BW$4),'SpcFunc and VentSpcFunc combos'!$Q$8:$Q$335,0),0)&gt;0,1,0)</f>
        <v>0</v>
      </c>
      <c r="BX56" s="127">
        <f ca="1">IF(IFERROR(MATCH(_xlfn.CONCAT($B56,",",BX$4),'SpcFunc and VentSpcFunc combos'!$Q$8:$Q$335,0),0)&gt;0,1,0)</f>
        <v>0</v>
      </c>
      <c r="BY56" s="127">
        <f ca="1">IF(IFERROR(MATCH(_xlfn.CONCAT($B56,",",BY$4),'SpcFunc and VentSpcFunc combos'!$Q$8:$Q$335,0),0)&gt;0,1,0)</f>
        <v>0</v>
      </c>
      <c r="BZ56" s="127">
        <f ca="1">IF(IFERROR(MATCH(_xlfn.CONCAT($B56,",",BZ$4),'SpcFunc and VentSpcFunc combos'!$Q$8:$Q$335,0),0)&gt;0,1,0)</f>
        <v>0</v>
      </c>
      <c r="CA56" s="127">
        <f ca="1">IF(IFERROR(MATCH(_xlfn.CONCAT($B56,",",CA$4),'SpcFunc and VentSpcFunc combos'!$Q$8:$Q$335,0),0)&gt;0,1,0)</f>
        <v>0</v>
      </c>
      <c r="CB56" s="127">
        <f ca="1">IF(IFERROR(MATCH(_xlfn.CONCAT($B56,",",CB$4),'SpcFunc and VentSpcFunc combos'!$Q$8:$Q$335,0),0)&gt;0,1,0)</f>
        <v>0</v>
      </c>
      <c r="CC56" s="127">
        <f ca="1">IF(IFERROR(MATCH(_xlfn.CONCAT($B56,",",CC$4),'SpcFunc and VentSpcFunc combos'!$Q$8:$Q$335,0),0)&gt;0,1,0)</f>
        <v>0</v>
      </c>
      <c r="CD56" s="127">
        <f ca="1">IF(IFERROR(MATCH(_xlfn.CONCAT($B56,",",CD$4),'SpcFunc and VentSpcFunc combos'!$Q$8:$Q$335,0),0)&gt;0,1,0)</f>
        <v>0</v>
      </c>
      <c r="CE56" s="127">
        <f ca="1">IF(IFERROR(MATCH(_xlfn.CONCAT($B56,",",CE$4),'SpcFunc and VentSpcFunc combos'!$Q$8:$Q$335,0),0)&gt;0,1,0)</f>
        <v>0</v>
      </c>
      <c r="CF56" s="127">
        <f ca="1">IF(IFERROR(MATCH(_xlfn.CONCAT($B56,",",CF$4),'SpcFunc and VentSpcFunc combos'!$Q$8:$Q$335,0),0)&gt;0,1,0)</f>
        <v>0</v>
      </c>
      <c r="CG56" s="127">
        <f ca="1">IF(IFERROR(MATCH(_xlfn.CONCAT($B56,",",CG$4),'SpcFunc and VentSpcFunc combos'!$Q$8:$Q$335,0),0)&gt;0,1,0)</f>
        <v>0</v>
      </c>
      <c r="CH56" s="127">
        <f ca="1">IF(IFERROR(MATCH(_xlfn.CONCAT($B56,",",CH$4),'SpcFunc and VentSpcFunc combos'!$Q$8:$Q$335,0),0)&gt;0,1,0)</f>
        <v>0</v>
      </c>
      <c r="CI56" s="127">
        <f ca="1">IF(IFERROR(MATCH(_xlfn.CONCAT($B56,",",CI$4),'SpcFunc and VentSpcFunc combos'!$Q$8:$Q$335,0),0)&gt;0,1,0)</f>
        <v>0</v>
      </c>
      <c r="CJ56" s="127">
        <f ca="1">IF(IFERROR(MATCH(_xlfn.CONCAT($B56,",",CJ$4),'SpcFunc and VentSpcFunc combos'!$Q$8:$Q$335,0),0)&gt;0,1,0)</f>
        <v>0</v>
      </c>
      <c r="CK56" s="127">
        <f ca="1">IF(IFERROR(MATCH(_xlfn.CONCAT($B56,",",CK$4),'SpcFunc and VentSpcFunc combos'!$Q$8:$Q$335,0),0)&gt;0,1,0)</f>
        <v>0</v>
      </c>
      <c r="CL56" s="127">
        <f ca="1">IF(IFERROR(MATCH(_xlfn.CONCAT($B56,",",CL$4),'SpcFunc and VentSpcFunc combos'!$Q$8:$Q$335,0),0)&gt;0,1,0)</f>
        <v>0</v>
      </c>
      <c r="CM56" s="127">
        <f ca="1">IF(IFERROR(MATCH(_xlfn.CONCAT($B56,",",CM$4),'SpcFunc and VentSpcFunc combos'!$Q$8:$Q$335,0),0)&gt;0,1,0)</f>
        <v>0</v>
      </c>
      <c r="CN56" s="127">
        <f ca="1">IF(IFERROR(MATCH(_xlfn.CONCAT($B56,",",CN$4),'SpcFunc and VentSpcFunc combos'!$Q$8:$Q$335,0),0)&gt;0,1,0)</f>
        <v>0</v>
      </c>
      <c r="CO56" s="127">
        <f ca="1">IF(IFERROR(MATCH(_xlfn.CONCAT($B56,",",CO$4),'SpcFunc and VentSpcFunc combos'!$Q$8:$Q$335,0),0)&gt;0,1,0)</f>
        <v>0</v>
      </c>
      <c r="CP56" s="127">
        <f ca="1">IF(IFERROR(MATCH(_xlfn.CONCAT($B56,",",CP$4),'SpcFunc and VentSpcFunc combos'!$Q$8:$Q$335,0),0)&gt;0,1,0)</f>
        <v>0</v>
      </c>
      <c r="CQ56" s="127">
        <f ca="1">IF(IFERROR(MATCH(_xlfn.CONCAT($B56,",",CQ$4),'SpcFunc and VentSpcFunc combos'!$Q$8:$Q$335,0),0)&gt;0,1,0)</f>
        <v>0</v>
      </c>
      <c r="CR56" s="127">
        <f ca="1">IF(IFERROR(MATCH(_xlfn.CONCAT($B56,",",CR$4),'SpcFunc and VentSpcFunc combos'!$Q$8:$Q$335,0),0)&gt;0,1,0)</f>
        <v>0</v>
      </c>
      <c r="CS56" s="127">
        <f ca="1">IF(IFERROR(MATCH(_xlfn.CONCAT($B56,",",CS$4),'SpcFunc and VentSpcFunc combos'!$Q$8:$Q$335,0),0)&gt;0,1,0)</f>
        <v>0</v>
      </c>
      <c r="CT56" s="127">
        <f ca="1">IF(IFERROR(MATCH(_xlfn.CONCAT($B56,",",CT$4),'SpcFunc and VentSpcFunc combos'!$Q$8:$Q$335,0),0)&gt;0,1,0)</f>
        <v>0</v>
      </c>
      <c r="CU56" s="106" t="s">
        <v>960</v>
      </c>
      <c r="CV56">
        <f t="shared" ca="1" si="5"/>
        <v>0</v>
      </c>
    </row>
    <row r="57" spans="2:100" x14ac:dyDescent="0.2">
      <c r="B57" t="str">
        <f>'For CSV - 2019 SpcFuncData'!B57</f>
        <v>Religious Worship Area</v>
      </c>
      <c r="C57" s="127">
        <f ca="1">IF(IFERROR(MATCH(_xlfn.CONCAT($B57,",",C$4),'SpcFunc and VentSpcFunc combos'!$Q$8:$Q$335,0),0)&gt;0,1,0)</f>
        <v>0</v>
      </c>
      <c r="D57" s="127">
        <f ca="1">IF(IFERROR(MATCH(_xlfn.CONCAT($B57,",",D$4),'SpcFunc and VentSpcFunc combos'!$Q$8:$Q$335,0),0)&gt;0,1,0)</f>
        <v>0</v>
      </c>
      <c r="E57" s="127">
        <f ca="1">IF(IFERROR(MATCH(_xlfn.CONCAT($B57,",",E$4),'SpcFunc and VentSpcFunc combos'!$Q$8:$Q$335,0),0)&gt;0,1,0)</f>
        <v>0</v>
      </c>
      <c r="F57" s="127">
        <f ca="1">IF(IFERROR(MATCH(_xlfn.CONCAT($B57,",",F$4),'SpcFunc and VentSpcFunc combos'!$Q$8:$Q$335,0),0)&gt;0,1,0)</f>
        <v>0</v>
      </c>
      <c r="G57" s="127">
        <f ca="1">IF(IFERROR(MATCH(_xlfn.CONCAT($B57,",",G$4),'SpcFunc and VentSpcFunc combos'!$Q$8:$Q$335,0),0)&gt;0,1,0)</f>
        <v>0</v>
      </c>
      <c r="H57" s="127">
        <f ca="1">IF(IFERROR(MATCH(_xlfn.CONCAT($B57,",",H$4),'SpcFunc and VentSpcFunc combos'!$Q$8:$Q$335,0),0)&gt;0,1,0)</f>
        <v>0</v>
      </c>
      <c r="I57" s="127">
        <f ca="1">IF(IFERROR(MATCH(_xlfn.CONCAT($B57,",",I$4),'SpcFunc and VentSpcFunc combos'!$Q$8:$Q$335,0),0)&gt;0,1,0)</f>
        <v>0</v>
      </c>
      <c r="J57" s="127">
        <f ca="1">IF(IFERROR(MATCH(_xlfn.CONCAT($B57,",",J$4),'SpcFunc and VentSpcFunc combos'!$Q$8:$Q$335,0),0)&gt;0,1,0)</f>
        <v>0</v>
      </c>
      <c r="K57" s="127">
        <f ca="1">IF(IFERROR(MATCH(_xlfn.CONCAT($B57,",",K$4),'SpcFunc and VentSpcFunc combos'!$Q$8:$Q$335,0),0)&gt;0,1,0)</f>
        <v>0</v>
      </c>
      <c r="L57" s="127">
        <f ca="1">IF(IFERROR(MATCH(_xlfn.CONCAT($B57,",",L$4),'SpcFunc and VentSpcFunc combos'!$Q$8:$Q$335,0),0)&gt;0,1,0)</f>
        <v>0</v>
      </c>
      <c r="M57" s="127">
        <f ca="1">IF(IFERROR(MATCH(_xlfn.CONCAT($B57,",",M$4),'SpcFunc and VentSpcFunc combos'!$Q$8:$Q$335,0),0)&gt;0,1,0)</f>
        <v>0</v>
      </c>
      <c r="N57" s="127">
        <f ca="1">IF(IFERROR(MATCH(_xlfn.CONCAT($B57,",",N$4),'SpcFunc and VentSpcFunc combos'!$Q$8:$Q$335,0),0)&gt;0,1,0)</f>
        <v>0</v>
      </c>
      <c r="O57" s="127">
        <f ca="1">IF(IFERROR(MATCH(_xlfn.CONCAT($B57,",",O$4),'SpcFunc and VentSpcFunc combos'!$Q$8:$Q$335,0),0)&gt;0,1,0)</f>
        <v>0</v>
      </c>
      <c r="P57" s="127">
        <f ca="1">IF(IFERROR(MATCH(_xlfn.CONCAT($B57,",",P$4),'SpcFunc and VentSpcFunc combos'!$Q$8:$Q$335,0),0)&gt;0,1,0)</f>
        <v>0</v>
      </c>
      <c r="Q57" s="127">
        <f ca="1">IF(IFERROR(MATCH(_xlfn.CONCAT($B57,",",Q$4),'SpcFunc and VentSpcFunc combos'!$Q$8:$Q$335,0),0)&gt;0,1,0)</f>
        <v>0</v>
      </c>
      <c r="R57" s="127">
        <f ca="1">IF(IFERROR(MATCH(_xlfn.CONCAT($B57,",",R$4),'SpcFunc and VentSpcFunc combos'!$Q$8:$Q$335,0),0)&gt;0,1,0)</f>
        <v>0</v>
      </c>
      <c r="S57" s="127">
        <f ca="1">IF(IFERROR(MATCH(_xlfn.CONCAT($B57,",",S$4),'SpcFunc and VentSpcFunc combos'!$Q$8:$Q$335,0),0)&gt;0,1,0)</f>
        <v>0</v>
      </c>
      <c r="T57" s="127">
        <f ca="1">IF(IFERROR(MATCH(_xlfn.CONCAT($B57,",",T$4),'SpcFunc and VentSpcFunc combos'!$Q$8:$Q$335,0),0)&gt;0,1,0)</f>
        <v>0</v>
      </c>
      <c r="U57" s="127">
        <f ca="1">IF(IFERROR(MATCH(_xlfn.CONCAT($B57,",",U$4),'SpcFunc and VentSpcFunc combos'!$Q$8:$Q$335,0),0)&gt;0,1,0)</f>
        <v>0</v>
      </c>
      <c r="V57" s="127">
        <f ca="1">IF(IFERROR(MATCH(_xlfn.CONCAT($B57,",",V$4),'SpcFunc and VentSpcFunc combos'!$Q$8:$Q$335,0),0)&gt;0,1,0)</f>
        <v>0</v>
      </c>
      <c r="W57" s="127">
        <f ca="1">IF(IFERROR(MATCH(_xlfn.CONCAT($B57,",",W$4),'SpcFunc and VentSpcFunc combos'!$Q$8:$Q$335,0),0)&gt;0,1,0)</f>
        <v>0</v>
      </c>
      <c r="X57" s="127">
        <f ca="1">IF(IFERROR(MATCH(_xlfn.CONCAT($B57,",",X$4),'SpcFunc and VentSpcFunc combos'!$Q$8:$Q$335,0),0)&gt;0,1,0)</f>
        <v>0</v>
      </c>
      <c r="Y57" s="127">
        <f ca="1">IF(IFERROR(MATCH(_xlfn.CONCAT($B57,",",Y$4),'SpcFunc and VentSpcFunc combos'!$Q$8:$Q$335,0),0)&gt;0,1,0)</f>
        <v>0</v>
      </c>
      <c r="Z57" s="127">
        <f ca="1">IF(IFERROR(MATCH(_xlfn.CONCAT($B57,",",Z$4),'SpcFunc and VentSpcFunc combos'!$Q$8:$Q$335,0),0)&gt;0,1,0)</f>
        <v>0</v>
      </c>
      <c r="AA57" s="127">
        <f ca="1">IF(IFERROR(MATCH(_xlfn.CONCAT($B57,",",AA$4),'SpcFunc and VentSpcFunc combos'!$Q$8:$Q$335,0),0)&gt;0,1,0)</f>
        <v>0</v>
      </c>
      <c r="AB57" s="127">
        <f ca="1">IF(IFERROR(MATCH(_xlfn.CONCAT($B57,",",AB$4),'SpcFunc and VentSpcFunc combos'!$Q$8:$Q$335,0),0)&gt;0,1,0)</f>
        <v>0</v>
      </c>
      <c r="AC57" s="127">
        <f ca="1">IF(IFERROR(MATCH(_xlfn.CONCAT($B57,",",AC$4),'SpcFunc and VentSpcFunc combos'!$Q$8:$Q$335,0),0)&gt;0,1,0)</f>
        <v>0</v>
      </c>
      <c r="AD57" s="127">
        <f ca="1">IF(IFERROR(MATCH(_xlfn.CONCAT($B57,",",AD$4),'SpcFunc and VentSpcFunc combos'!$Q$8:$Q$335,0),0)&gt;0,1,0)</f>
        <v>0</v>
      </c>
      <c r="AE57" s="127">
        <f ca="1">IF(IFERROR(MATCH(_xlfn.CONCAT($B57,",",AE$4),'SpcFunc and VentSpcFunc combos'!$Q$8:$Q$335,0),0)&gt;0,1,0)</f>
        <v>0</v>
      </c>
      <c r="AF57" s="127">
        <f ca="1">IF(IFERROR(MATCH(_xlfn.CONCAT($B57,",",AF$4),'SpcFunc and VentSpcFunc combos'!$Q$8:$Q$335,0),0)&gt;0,1,0)</f>
        <v>0</v>
      </c>
      <c r="AG57" s="127">
        <f ca="1">IF(IFERROR(MATCH(_xlfn.CONCAT($B57,",",AG$4),'SpcFunc and VentSpcFunc combos'!$Q$8:$Q$335,0),0)&gt;0,1,0)</f>
        <v>0</v>
      </c>
      <c r="AH57" s="127">
        <f ca="1">IF(IFERROR(MATCH(_xlfn.CONCAT($B57,",",AH$4),'SpcFunc and VentSpcFunc combos'!$Q$8:$Q$335,0),0)&gt;0,1,0)</f>
        <v>0</v>
      </c>
      <c r="AI57" s="127">
        <f ca="1">IF(IFERROR(MATCH(_xlfn.CONCAT($B57,",",AI$4),'SpcFunc and VentSpcFunc combos'!$Q$8:$Q$335,0),0)&gt;0,1,0)</f>
        <v>0</v>
      </c>
      <c r="AJ57" s="127">
        <f ca="1">IF(IFERROR(MATCH(_xlfn.CONCAT($B57,",",AJ$4),'SpcFunc and VentSpcFunc combos'!$Q$8:$Q$335,0),0)&gt;0,1,0)</f>
        <v>0</v>
      </c>
      <c r="AK57" s="127">
        <f ca="1">IF(IFERROR(MATCH(_xlfn.CONCAT($B57,",",AK$4),'SpcFunc and VentSpcFunc combos'!$Q$8:$Q$335,0),0)&gt;0,1,0)</f>
        <v>0</v>
      </c>
      <c r="AL57" s="127">
        <f ca="1">IF(IFERROR(MATCH(_xlfn.CONCAT($B57,",",AL$4),'SpcFunc and VentSpcFunc combos'!$Q$8:$Q$335,0),0)&gt;0,1,0)</f>
        <v>0</v>
      </c>
      <c r="AM57" s="127">
        <f ca="1">IF(IFERROR(MATCH(_xlfn.CONCAT($B57,",",AM$4),'SpcFunc and VentSpcFunc combos'!$Q$8:$Q$335,0),0)&gt;0,1,0)</f>
        <v>0</v>
      </c>
      <c r="AN57" s="127">
        <f ca="1">IF(IFERROR(MATCH(_xlfn.CONCAT($B57,",",AN$4),'SpcFunc and VentSpcFunc combos'!$Q$8:$Q$335,0),0)&gt;0,1,0)</f>
        <v>0</v>
      </c>
      <c r="AO57" s="127">
        <f ca="1">IF(IFERROR(MATCH(_xlfn.CONCAT($B57,",",AO$4),'SpcFunc and VentSpcFunc combos'!$Q$8:$Q$335,0),0)&gt;0,1,0)</f>
        <v>0</v>
      </c>
      <c r="AP57" s="127">
        <f ca="1">IF(IFERROR(MATCH(_xlfn.CONCAT($B57,",",AP$4),'SpcFunc and VentSpcFunc combos'!$Q$8:$Q$335,0),0)&gt;0,1,0)</f>
        <v>0</v>
      </c>
      <c r="AQ57" s="127">
        <f ca="1">IF(IFERROR(MATCH(_xlfn.CONCAT($B57,",",AQ$4),'SpcFunc and VentSpcFunc combos'!$Q$8:$Q$335,0),0)&gt;0,1,0)</f>
        <v>0</v>
      </c>
      <c r="AR57" s="127">
        <f ca="1">IF(IFERROR(MATCH(_xlfn.CONCAT($B57,",",AR$4),'SpcFunc and VentSpcFunc combos'!$Q$8:$Q$335,0),0)&gt;0,1,0)</f>
        <v>0</v>
      </c>
      <c r="AS57" s="127">
        <f ca="1">IF(IFERROR(MATCH(_xlfn.CONCAT($B57,",",AS$4),'SpcFunc and VentSpcFunc combos'!$Q$8:$Q$335,0),0)&gt;0,1,0)</f>
        <v>0</v>
      </c>
      <c r="AT57" s="127">
        <f ca="1">IF(IFERROR(MATCH(_xlfn.CONCAT($B57,",",AT$4),'SpcFunc and VentSpcFunc combos'!$Q$8:$Q$335,0),0)&gt;0,1,0)</f>
        <v>0</v>
      </c>
      <c r="AU57" s="127">
        <f ca="1">IF(IFERROR(MATCH(_xlfn.CONCAT($B57,",",AU$4),'SpcFunc and VentSpcFunc combos'!$Q$8:$Q$335,0),0)&gt;0,1,0)</f>
        <v>0</v>
      </c>
      <c r="AV57" s="127">
        <f ca="1">IF(IFERROR(MATCH(_xlfn.CONCAT($B57,",",AV$4),'SpcFunc and VentSpcFunc combos'!$Q$8:$Q$335,0),0)&gt;0,1,0)</f>
        <v>0</v>
      </c>
      <c r="AW57" s="127">
        <f ca="1">IF(IFERROR(MATCH(_xlfn.CONCAT($B57,",",AW$4),'SpcFunc and VentSpcFunc combos'!$Q$8:$Q$335,0),0)&gt;0,1,0)</f>
        <v>0</v>
      </c>
      <c r="AX57" s="127">
        <f ca="1">IF(IFERROR(MATCH(_xlfn.CONCAT($B57,",",AX$4),'SpcFunc and VentSpcFunc combos'!$Q$8:$Q$335,0),0)&gt;0,1,0)</f>
        <v>0</v>
      </c>
      <c r="AY57" s="127">
        <f ca="1">IF(IFERROR(MATCH(_xlfn.CONCAT($B57,",",AY$4),'SpcFunc and VentSpcFunc combos'!$Q$8:$Q$335,0),0)&gt;0,1,0)</f>
        <v>0</v>
      </c>
      <c r="AZ57" s="127">
        <f ca="1">IF(IFERROR(MATCH(_xlfn.CONCAT($B57,",",AZ$4),'SpcFunc and VentSpcFunc combos'!$Q$8:$Q$335,0),0)&gt;0,1,0)</f>
        <v>0</v>
      </c>
      <c r="BA57" s="127">
        <f ca="1">IF(IFERROR(MATCH(_xlfn.CONCAT($B57,",",BA$4),'SpcFunc and VentSpcFunc combos'!$Q$8:$Q$335,0),0)&gt;0,1,0)</f>
        <v>0</v>
      </c>
      <c r="BB57" s="127">
        <f ca="1">IF(IFERROR(MATCH(_xlfn.CONCAT($B57,",",BB$4),'SpcFunc and VentSpcFunc combos'!$Q$8:$Q$335,0),0)&gt;0,1,0)</f>
        <v>0</v>
      </c>
      <c r="BC57" s="127">
        <f ca="1">IF(IFERROR(MATCH(_xlfn.CONCAT($B57,",",BC$4),'SpcFunc and VentSpcFunc combos'!$Q$8:$Q$335,0),0)&gt;0,1,0)</f>
        <v>0</v>
      </c>
      <c r="BD57" s="127">
        <f ca="1">IF(IFERROR(MATCH(_xlfn.CONCAT($B57,",",BD$4),'SpcFunc and VentSpcFunc combos'!$Q$8:$Q$335,0),0)&gt;0,1,0)</f>
        <v>0</v>
      </c>
      <c r="BE57" s="127">
        <f ca="1">IF(IFERROR(MATCH(_xlfn.CONCAT($B57,",",BE$4),'SpcFunc and VentSpcFunc combos'!$Q$8:$Q$335,0),0)&gt;0,1,0)</f>
        <v>0</v>
      </c>
      <c r="BF57" s="127">
        <f ca="1">IF(IFERROR(MATCH(_xlfn.CONCAT($B57,",",BF$4),'SpcFunc and VentSpcFunc combos'!$Q$8:$Q$335,0),0)&gt;0,1,0)</f>
        <v>0</v>
      </c>
      <c r="BG57" s="127">
        <f ca="1">IF(IFERROR(MATCH(_xlfn.CONCAT($B57,",",BG$4),'SpcFunc and VentSpcFunc combos'!$Q$8:$Q$335,0),0)&gt;0,1,0)</f>
        <v>0</v>
      </c>
      <c r="BH57" s="127">
        <f ca="1">IF(IFERROR(MATCH(_xlfn.CONCAT($B57,",",BH$4),'SpcFunc and VentSpcFunc combos'!$Q$8:$Q$335,0),0)&gt;0,1,0)</f>
        <v>0</v>
      </c>
      <c r="BI57" s="127">
        <f ca="1">IF(IFERROR(MATCH(_xlfn.CONCAT($B57,",",BI$4),'SpcFunc and VentSpcFunc combos'!$Q$8:$Q$335,0),0)&gt;0,1,0)</f>
        <v>0</v>
      </c>
      <c r="BJ57" s="127">
        <f ca="1">IF(IFERROR(MATCH(_xlfn.CONCAT($B57,",",BJ$4),'SpcFunc and VentSpcFunc combos'!$Q$8:$Q$335,0),0)&gt;0,1,0)</f>
        <v>0</v>
      </c>
      <c r="BK57" s="127">
        <f ca="1">IF(IFERROR(MATCH(_xlfn.CONCAT($B57,",",BK$4),'SpcFunc and VentSpcFunc combos'!$Q$8:$Q$335,0),0)&gt;0,1,0)</f>
        <v>0</v>
      </c>
      <c r="BL57" s="127">
        <f ca="1">IF(IFERROR(MATCH(_xlfn.CONCAT($B57,",",BL$4),'SpcFunc and VentSpcFunc combos'!$Q$8:$Q$335,0),0)&gt;0,1,0)</f>
        <v>0</v>
      </c>
      <c r="BM57" s="127">
        <f ca="1">IF(IFERROR(MATCH(_xlfn.CONCAT($B57,",",BM$4),'SpcFunc and VentSpcFunc combos'!$Q$8:$Q$335,0),0)&gt;0,1,0)</f>
        <v>0</v>
      </c>
      <c r="BN57" s="127">
        <f ca="1">IF(IFERROR(MATCH(_xlfn.CONCAT($B57,",",BN$4),'SpcFunc and VentSpcFunc combos'!$Q$8:$Q$335,0),0)&gt;0,1,0)</f>
        <v>0</v>
      </c>
      <c r="BO57" s="127">
        <f ca="1">IF(IFERROR(MATCH(_xlfn.CONCAT($B57,",",BO$4),'SpcFunc and VentSpcFunc combos'!$Q$8:$Q$335,0),0)&gt;0,1,0)</f>
        <v>0</v>
      </c>
      <c r="BP57" s="127">
        <f ca="1">IF(IFERROR(MATCH(_xlfn.CONCAT($B57,",",BP$4),'SpcFunc and VentSpcFunc combos'!$Q$8:$Q$335,0),0)&gt;0,1,0)</f>
        <v>0</v>
      </c>
      <c r="BQ57" s="127">
        <f ca="1">IF(IFERROR(MATCH(_xlfn.CONCAT($B57,",",BQ$4),'SpcFunc and VentSpcFunc combos'!$Q$8:$Q$335,0),0)&gt;0,1,0)</f>
        <v>0</v>
      </c>
      <c r="BR57" s="127">
        <f ca="1">IF(IFERROR(MATCH(_xlfn.CONCAT($B57,",",BR$4),'SpcFunc and VentSpcFunc combos'!$Q$8:$Q$335,0),0)&gt;0,1,0)</f>
        <v>0</v>
      </c>
      <c r="BS57" s="127">
        <f ca="1">IF(IFERROR(MATCH(_xlfn.CONCAT($B57,",",BS$4),'SpcFunc and VentSpcFunc combos'!$Q$8:$Q$335,0),0)&gt;0,1,0)</f>
        <v>0</v>
      </c>
      <c r="BT57" s="127">
        <f ca="1">IF(IFERROR(MATCH(_xlfn.CONCAT($B57,",",BT$4),'SpcFunc and VentSpcFunc combos'!$Q$8:$Q$335,0),0)&gt;0,1,0)</f>
        <v>0</v>
      </c>
      <c r="BU57" s="127">
        <f ca="1">IF(IFERROR(MATCH(_xlfn.CONCAT($B57,",",BU$4),'SpcFunc and VentSpcFunc combos'!$Q$8:$Q$335,0),0)&gt;0,1,0)</f>
        <v>0</v>
      </c>
      <c r="BV57" s="127">
        <f ca="1">IF(IFERROR(MATCH(_xlfn.CONCAT($B57,",",BV$4),'SpcFunc and VentSpcFunc combos'!$Q$8:$Q$335,0),0)&gt;0,1,0)</f>
        <v>0</v>
      </c>
      <c r="BW57" s="127">
        <f ca="1">IF(IFERROR(MATCH(_xlfn.CONCAT($B57,",",BW$4),'SpcFunc and VentSpcFunc combos'!$Q$8:$Q$335,0),0)&gt;0,1,0)</f>
        <v>0</v>
      </c>
      <c r="BX57" s="127">
        <f ca="1">IF(IFERROR(MATCH(_xlfn.CONCAT($B57,",",BX$4),'SpcFunc and VentSpcFunc combos'!$Q$8:$Q$335,0),0)&gt;0,1,0)</f>
        <v>0</v>
      </c>
      <c r="BY57" s="127">
        <f ca="1">IF(IFERROR(MATCH(_xlfn.CONCAT($B57,",",BY$4),'SpcFunc and VentSpcFunc combos'!$Q$8:$Q$335,0),0)&gt;0,1,0)</f>
        <v>0</v>
      </c>
      <c r="BZ57" s="127">
        <f ca="1">IF(IFERROR(MATCH(_xlfn.CONCAT($B57,",",BZ$4),'SpcFunc and VentSpcFunc combos'!$Q$8:$Q$335,0),0)&gt;0,1,0)</f>
        <v>0</v>
      </c>
      <c r="CA57" s="127">
        <f ca="1">IF(IFERROR(MATCH(_xlfn.CONCAT($B57,",",CA$4),'SpcFunc and VentSpcFunc combos'!$Q$8:$Q$335,0),0)&gt;0,1,0)</f>
        <v>0</v>
      </c>
      <c r="CB57" s="127">
        <f ca="1">IF(IFERROR(MATCH(_xlfn.CONCAT($B57,",",CB$4),'SpcFunc and VentSpcFunc combos'!$Q$8:$Q$335,0),0)&gt;0,1,0)</f>
        <v>0</v>
      </c>
      <c r="CC57" s="127">
        <f ca="1">IF(IFERROR(MATCH(_xlfn.CONCAT($B57,",",CC$4),'SpcFunc and VentSpcFunc combos'!$Q$8:$Q$335,0),0)&gt;0,1,0)</f>
        <v>0</v>
      </c>
      <c r="CD57" s="127">
        <f ca="1">IF(IFERROR(MATCH(_xlfn.CONCAT($B57,",",CD$4),'SpcFunc and VentSpcFunc combos'!$Q$8:$Q$335,0),0)&gt;0,1,0)</f>
        <v>0</v>
      </c>
      <c r="CE57" s="127">
        <f ca="1">IF(IFERROR(MATCH(_xlfn.CONCAT($B57,",",CE$4),'SpcFunc and VentSpcFunc combos'!$Q$8:$Q$335,0),0)&gt;0,1,0)</f>
        <v>0</v>
      </c>
      <c r="CF57" s="127">
        <f ca="1">IF(IFERROR(MATCH(_xlfn.CONCAT($B57,",",CF$4),'SpcFunc and VentSpcFunc combos'!$Q$8:$Q$335,0),0)&gt;0,1,0)</f>
        <v>0</v>
      </c>
      <c r="CG57" s="127">
        <f ca="1">IF(IFERROR(MATCH(_xlfn.CONCAT($B57,",",CG$4),'SpcFunc and VentSpcFunc combos'!$Q$8:$Q$335,0),0)&gt;0,1,0)</f>
        <v>0</v>
      </c>
      <c r="CH57" s="127">
        <f ca="1">IF(IFERROR(MATCH(_xlfn.CONCAT($B57,",",CH$4),'SpcFunc and VentSpcFunc combos'!$Q$8:$Q$335,0),0)&gt;0,1,0)</f>
        <v>0</v>
      </c>
      <c r="CI57" s="127">
        <f ca="1">IF(IFERROR(MATCH(_xlfn.CONCAT($B57,",",CI$4),'SpcFunc and VentSpcFunc combos'!$Q$8:$Q$335,0),0)&gt;0,1,0)</f>
        <v>0</v>
      </c>
      <c r="CJ57" s="127">
        <f ca="1">IF(IFERROR(MATCH(_xlfn.CONCAT($B57,",",CJ$4),'SpcFunc and VentSpcFunc combos'!$Q$8:$Q$335,0),0)&gt;0,1,0)</f>
        <v>0</v>
      </c>
      <c r="CK57" s="127">
        <f ca="1">IF(IFERROR(MATCH(_xlfn.CONCAT($B57,",",CK$4),'SpcFunc and VentSpcFunc combos'!$Q$8:$Q$335,0),0)&gt;0,1,0)</f>
        <v>0</v>
      </c>
      <c r="CL57" s="127">
        <f ca="1">IF(IFERROR(MATCH(_xlfn.CONCAT($B57,",",CL$4),'SpcFunc and VentSpcFunc combos'!$Q$8:$Q$335,0),0)&gt;0,1,0)</f>
        <v>0</v>
      </c>
      <c r="CM57" s="127">
        <f ca="1">IF(IFERROR(MATCH(_xlfn.CONCAT($B57,",",CM$4),'SpcFunc and VentSpcFunc combos'!$Q$8:$Q$335,0),0)&gt;0,1,0)</f>
        <v>0</v>
      </c>
      <c r="CN57" s="127">
        <f ca="1">IF(IFERROR(MATCH(_xlfn.CONCAT($B57,",",CN$4),'SpcFunc and VentSpcFunc combos'!$Q$8:$Q$335,0),0)&gt;0,1,0)</f>
        <v>0</v>
      </c>
      <c r="CO57" s="127">
        <f ca="1">IF(IFERROR(MATCH(_xlfn.CONCAT($B57,",",CO$4),'SpcFunc and VentSpcFunc combos'!$Q$8:$Q$335,0),0)&gt;0,1,0)</f>
        <v>0</v>
      </c>
      <c r="CP57" s="127">
        <f ca="1">IF(IFERROR(MATCH(_xlfn.CONCAT($B57,",",CP$4),'SpcFunc and VentSpcFunc combos'!$Q$8:$Q$335,0),0)&gt;0,1,0)</f>
        <v>0</v>
      </c>
      <c r="CQ57" s="127">
        <f ca="1">IF(IFERROR(MATCH(_xlfn.CONCAT($B57,",",CQ$4),'SpcFunc and VentSpcFunc combos'!$Q$8:$Q$335,0),0)&gt;0,1,0)</f>
        <v>0</v>
      </c>
      <c r="CR57" s="127">
        <f ca="1">IF(IFERROR(MATCH(_xlfn.CONCAT($B57,",",CR$4),'SpcFunc and VentSpcFunc combos'!$Q$8:$Q$335,0),0)&gt;0,1,0)</f>
        <v>0</v>
      </c>
      <c r="CS57" s="127">
        <f ca="1">IF(IFERROR(MATCH(_xlfn.CONCAT($B57,",",CS$4),'SpcFunc and VentSpcFunc combos'!$Q$8:$Q$335,0),0)&gt;0,1,0)</f>
        <v>0</v>
      </c>
      <c r="CT57" s="127">
        <f ca="1">IF(IFERROR(MATCH(_xlfn.CONCAT($B57,",",CT$4),'SpcFunc and VentSpcFunc combos'!$Q$8:$Q$335,0),0)&gt;0,1,0)</f>
        <v>0</v>
      </c>
      <c r="CU57" s="106" t="s">
        <v>960</v>
      </c>
      <c r="CV57">
        <f t="shared" ca="1" si="5"/>
        <v>0</v>
      </c>
    </row>
    <row r="58" spans="2:100" x14ac:dyDescent="0.2">
      <c r="B58" t="str">
        <f>'For CSV - 2019 SpcFuncData'!B58</f>
        <v>Restrooms</v>
      </c>
      <c r="C58" s="127">
        <f ca="1">IF(IFERROR(MATCH(_xlfn.CONCAT($B58,",",C$4),'SpcFunc and VentSpcFunc combos'!$Q$8:$Q$335,0),0)&gt;0,1,0)</f>
        <v>0</v>
      </c>
      <c r="D58" s="127">
        <f ca="1">IF(IFERROR(MATCH(_xlfn.CONCAT($B58,",",D$4),'SpcFunc and VentSpcFunc combos'!$Q$8:$Q$335,0),0)&gt;0,1,0)</f>
        <v>0</v>
      </c>
      <c r="E58" s="127">
        <f ca="1">IF(IFERROR(MATCH(_xlfn.CONCAT($B58,",",E$4),'SpcFunc and VentSpcFunc combos'!$Q$8:$Q$335,0),0)&gt;0,1,0)</f>
        <v>0</v>
      </c>
      <c r="F58" s="127">
        <f ca="1">IF(IFERROR(MATCH(_xlfn.CONCAT($B58,",",F$4),'SpcFunc and VentSpcFunc combos'!$Q$8:$Q$335,0),0)&gt;0,1,0)</f>
        <v>0</v>
      </c>
      <c r="G58" s="127">
        <f ca="1">IF(IFERROR(MATCH(_xlfn.CONCAT($B58,",",G$4),'SpcFunc and VentSpcFunc combos'!$Q$8:$Q$335,0),0)&gt;0,1,0)</f>
        <v>0</v>
      </c>
      <c r="H58" s="127">
        <f ca="1">IF(IFERROR(MATCH(_xlfn.CONCAT($B58,",",H$4),'SpcFunc and VentSpcFunc combos'!$Q$8:$Q$335,0),0)&gt;0,1,0)</f>
        <v>0</v>
      </c>
      <c r="I58" s="127">
        <f ca="1">IF(IFERROR(MATCH(_xlfn.CONCAT($B58,",",I$4),'SpcFunc and VentSpcFunc combos'!$Q$8:$Q$335,0),0)&gt;0,1,0)</f>
        <v>0</v>
      </c>
      <c r="J58" s="127">
        <f ca="1">IF(IFERROR(MATCH(_xlfn.CONCAT($B58,",",J$4),'SpcFunc and VentSpcFunc combos'!$Q$8:$Q$335,0),0)&gt;0,1,0)</f>
        <v>0</v>
      </c>
      <c r="K58" s="127">
        <f ca="1">IF(IFERROR(MATCH(_xlfn.CONCAT($B58,",",K$4),'SpcFunc and VentSpcFunc combos'!$Q$8:$Q$335,0),0)&gt;0,1,0)</f>
        <v>0</v>
      </c>
      <c r="L58" s="127">
        <f ca="1">IF(IFERROR(MATCH(_xlfn.CONCAT($B58,",",L$4),'SpcFunc and VentSpcFunc combos'!$Q$8:$Q$335,0),0)&gt;0,1,0)</f>
        <v>0</v>
      </c>
      <c r="M58" s="127">
        <f ca="1">IF(IFERROR(MATCH(_xlfn.CONCAT($B58,",",M$4),'SpcFunc and VentSpcFunc combos'!$Q$8:$Q$335,0),0)&gt;0,1,0)</f>
        <v>0</v>
      </c>
      <c r="N58" s="127">
        <f ca="1">IF(IFERROR(MATCH(_xlfn.CONCAT($B58,",",N$4),'SpcFunc and VentSpcFunc combos'!$Q$8:$Q$335,0),0)&gt;0,1,0)</f>
        <v>0</v>
      </c>
      <c r="O58" s="127">
        <f ca="1">IF(IFERROR(MATCH(_xlfn.CONCAT($B58,",",O$4),'SpcFunc and VentSpcFunc combos'!$Q$8:$Q$335,0),0)&gt;0,1,0)</f>
        <v>0</v>
      </c>
      <c r="P58" s="127">
        <f ca="1">IF(IFERROR(MATCH(_xlfn.CONCAT($B58,",",P$4),'SpcFunc and VentSpcFunc combos'!$Q$8:$Q$335,0),0)&gt;0,1,0)</f>
        <v>0</v>
      </c>
      <c r="Q58" s="127">
        <f ca="1">IF(IFERROR(MATCH(_xlfn.CONCAT($B58,",",Q$4),'SpcFunc and VentSpcFunc combos'!$Q$8:$Q$335,0),0)&gt;0,1,0)</f>
        <v>0</v>
      </c>
      <c r="R58" s="127">
        <f ca="1">IF(IFERROR(MATCH(_xlfn.CONCAT($B58,",",R$4),'SpcFunc and VentSpcFunc combos'!$Q$8:$Q$335,0),0)&gt;0,1,0)</f>
        <v>0</v>
      </c>
      <c r="S58" s="127">
        <f ca="1">IF(IFERROR(MATCH(_xlfn.CONCAT($B58,",",S$4),'SpcFunc and VentSpcFunc combos'!$Q$8:$Q$335,0),0)&gt;0,1,0)</f>
        <v>0</v>
      </c>
      <c r="T58" s="127">
        <f ca="1">IF(IFERROR(MATCH(_xlfn.CONCAT($B58,",",T$4),'SpcFunc and VentSpcFunc combos'!$Q$8:$Q$335,0),0)&gt;0,1,0)</f>
        <v>0</v>
      </c>
      <c r="U58" s="127">
        <f ca="1">IF(IFERROR(MATCH(_xlfn.CONCAT($B58,",",U$4),'SpcFunc and VentSpcFunc combos'!$Q$8:$Q$335,0),0)&gt;0,1,0)</f>
        <v>0</v>
      </c>
      <c r="V58" s="127">
        <f ca="1">IF(IFERROR(MATCH(_xlfn.CONCAT($B58,",",V$4),'SpcFunc and VentSpcFunc combos'!$Q$8:$Q$335,0),0)&gt;0,1,0)</f>
        <v>0</v>
      </c>
      <c r="W58" s="127">
        <f ca="1">IF(IFERROR(MATCH(_xlfn.CONCAT($B58,",",W$4),'SpcFunc and VentSpcFunc combos'!$Q$8:$Q$335,0),0)&gt;0,1,0)</f>
        <v>0</v>
      </c>
      <c r="X58" s="127">
        <f ca="1">IF(IFERROR(MATCH(_xlfn.CONCAT($B58,",",X$4),'SpcFunc and VentSpcFunc combos'!$Q$8:$Q$335,0),0)&gt;0,1,0)</f>
        <v>0</v>
      </c>
      <c r="Y58" s="127">
        <f ca="1">IF(IFERROR(MATCH(_xlfn.CONCAT($B58,",",Y$4),'SpcFunc and VentSpcFunc combos'!$Q$8:$Q$335,0),0)&gt;0,1,0)</f>
        <v>0</v>
      </c>
      <c r="Z58" s="127">
        <f ca="1">IF(IFERROR(MATCH(_xlfn.CONCAT($B58,",",Z$4),'SpcFunc and VentSpcFunc combos'!$Q$8:$Q$335,0),0)&gt;0,1,0)</f>
        <v>0</v>
      </c>
      <c r="AA58" s="127">
        <f ca="1">IF(IFERROR(MATCH(_xlfn.CONCAT($B58,",",AA$4),'SpcFunc and VentSpcFunc combos'!$Q$8:$Q$335,0),0)&gt;0,1,0)</f>
        <v>0</v>
      </c>
      <c r="AB58" s="127">
        <f ca="1">IF(IFERROR(MATCH(_xlfn.CONCAT($B58,",",AB$4),'SpcFunc and VentSpcFunc combos'!$Q$8:$Q$335,0),0)&gt;0,1,0)</f>
        <v>0</v>
      </c>
      <c r="AC58" s="127">
        <f ca="1">IF(IFERROR(MATCH(_xlfn.CONCAT($B58,",",AC$4),'SpcFunc and VentSpcFunc combos'!$Q$8:$Q$335,0),0)&gt;0,1,0)</f>
        <v>0</v>
      </c>
      <c r="AD58" s="127">
        <f ca="1">IF(IFERROR(MATCH(_xlfn.CONCAT($B58,",",AD$4),'SpcFunc and VentSpcFunc combos'!$Q$8:$Q$335,0),0)&gt;0,1,0)</f>
        <v>0</v>
      </c>
      <c r="AE58" s="127">
        <f ca="1">IF(IFERROR(MATCH(_xlfn.CONCAT($B58,",",AE$4),'SpcFunc and VentSpcFunc combos'!$Q$8:$Q$335,0),0)&gt;0,1,0)</f>
        <v>0</v>
      </c>
      <c r="AF58" s="127">
        <f ca="1">IF(IFERROR(MATCH(_xlfn.CONCAT($B58,",",AF$4),'SpcFunc and VentSpcFunc combos'!$Q$8:$Q$335,0),0)&gt;0,1,0)</f>
        <v>0</v>
      </c>
      <c r="AG58" s="127">
        <f ca="1">IF(IFERROR(MATCH(_xlfn.CONCAT($B58,",",AG$4),'SpcFunc and VentSpcFunc combos'!$Q$8:$Q$335,0),0)&gt;0,1,0)</f>
        <v>0</v>
      </c>
      <c r="AH58" s="127">
        <f ca="1">IF(IFERROR(MATCH(_xlfn.CONCAT($B58,",",AH$4),'SpcFunc and VentSpcFunc combos'!$Q$8:$Q$335,0),0)&gt;0,1,0)</f>
        <v>0</v>
      </c>
      <c r="AI58" s="127">
        <f ca="1">IF(IFERROR(MATCH(_xlfn.CONCAT($B58,",",AI$4),'SpcFunc and VentSpcFunc combos'!$Q$8:$Q$335,0),0)&gt;0,1,0)</f>
        <v>0</v>
      </c>
      <c r="AJ58" s="127">
        <f ca="1">IF(IFERROR(MATCH(_xlfn.CONCAT($B58,",",AJ$4),'SpcFunc and VentSpcFunc combos'!$Q$8:$Q$335,0),0)&gt;0,1,0)</f>
        <v>0</v>
      </c>
      <c r="AK58" s="127">
        <f ca="1">IF(IFERROR(MATCH(_xlfn.CONCAT($B58,",",AK$4),'SpcFunc and VentSpcFunc combos'!$Q$8:$Q$335,0),0)&gt;0,1,0)</f>
        <v>0</v>
      </c>
      <c r="AL58" s="127">
        <f ca="1">IF(IFERROR(MATCH(_xlfn.CONCAT($B58,",",AL$4),'SpcFunc and VentSpcFunc combos'!$Q$8:$Q$335,0),0)&gt;0,1,0)</f>
        <v>0</v>
      </c>
      <c r="AM58" s="127">
        <f ca="1">IF(IFERROR(MATCH(_xlfn.CONCAT($B58,",",AM$4),'SpcFunc and VentSpcFunc combos'!$Q$8:$Q$335,0),0)&gt;0,1,0)</f>
        <v>0</v>
      </c>
      <c r="AN58" s="127">
        <f ca="1">IF(IFERROR(MATCH(_xlfn.CONCAT($B58,",",AN$4),'SpcFunc and VentSpcFunc combos'!$Q$8:$Q$335,0),0)&gt;0,1,0)</f>
        <v>0</v>
      </c>
      <c r="AO58" s="127">
        <f ca="1">IF(IFERROR(MATCH(_xlfn.CONCAT($B58,",",AO$4),'SpcFunc and VentSpcFunc combos'!$Q$8:$Q$335,0),0)&gt;0,1,0)</f>
        <v>0</v>
      </c>
      <c r="AP58" s="127">
        <f ca="1">IF(IFERROR(MATCH(_xlfn.CONCAT($B58,",",AP$4),'SpcFunc and VentSpcFunc combos'!$Q$8:$Q$335,0),0)&gt;0,1,0)</f>
        <v>0</v>
      </c>
      <c r="AQ58" s="127">
        <f ca="1">IF(IFERROR(MATCH(_xlfn.CONCAT($B58,",",AQ$4),'SpcFunc and VentSpcFunc combos'!$Q$8:$Q$335,0),0)&gt;0,1,0)</f>
        <v>0</v>
      </c>
      <c r="AR58" s="127">
        <f ca="1">IF(IFERROR(MATCH(_xlfn.CONCAT($B58,",",AR$4),'SpcFunc and VentSpcFunc combos'!$Q$8:$Q$335,0),0)&gt;0,1,0)</f>
        <v>0</v>
      </c>
      <c r="AS58" s="127">
        <f ca="1">IF(IFERROR(MATCH(_xlfn.CONCAT($B58,",",AS$4),'SpcFunc and VentSpcFunc combos'!$Q$8:$Q$335,0),0)&gt;0,1,0)</f>
        <v>0</v>
      </c>
      <c r="AT58" s="127">
        <f ca="1">IF(IFERROR(MATCH(_xlfn.CONCAT($B58,",",AT$4),'SpcFunc and VentSpcFunc combos'!$Q$8:$Q$335,0),0)&gt;0,1,0)</f>
        <v>0</v>
      </c>
      <c r="AU58" s="127">
        <f ca="1">IF(IFERROR(MATCH(_xlfn.CONCAT($B58,",",AU$4),'SpcFunc and VentSpcFunc combos'!$Q$8:$Q$335,0),0)&gt;0,1,0)</f>
        <v>0</v>
      </c>
      <c r="AV58" s="127">
        <f ca="1">IF(IFERROR(MATCH(_xlfn.CONCAT($B58,",",AV$4),'SpcFunc and VentSpcFunc combos'!$Q$8:$Q$335,0),0)&gt;0,1,0)</f>
        <v>0</v>
      </c>
      <c r="AW58" s="127">
        <f ca="1">IF(IFERROR(MATCH(_xlfn.CONCAT($B58,",",AW$4),'SpcFunc and VentSpcFunc combos'!$Q$8:$Q$335,0),0)&gt;0,1,0)</f>
        <v>0</v>
      </c>
      <c r="AX58" s="127">
        <f ca="1">IF(IFERROR(MATCH(_xlfn.CONCAT($B58,",",AX$4),'SpcFunc and VentSpcFunc combos'!$Q$8:$Q$335,0),0)&gt;0,1,0)</f>
        <v>0</v>
      </c>
      <c r="AY58" s="127">
        <f ca="1">IF(IFERROR(MATCH(_xlfn.CONCAT($B58,",",AY$4),'SpcFunc and VentSpcFunc combos'!$Q$8:$Q$335,0),0)&gt;0,1,0)</f>
        <v>0</v>
      </c>
      <c r="AZ58" s="127">
        <f ca="1">IF(IFERROR(MATCH(_xlfn.CONCAT($B58,",",AZ$4),'SpcFunc and VentSpcFunc combos'!$Q$8:$Q$335,0),0)&gt;0,1,0)</f>
        <v>0</v>
      </c>
      <c r="BA58" s="127">
        <f ca="1">IF(IFERROR(MATCH(_xlfn.CONCAT($B58,",",BA$4),'SpcFunc and VentSpcFunc combos'!$Q$8:$Q$335,0),0)&gt;0,1,0)</f>
        <v>0</v>
      </c>
      <c r="BB58" s="127">
        <f ca="1">IF(IFERROR(MATCH(_xlfn.CONCAT($B58,",",BB$4),'SpcFunc and VentSpcFunc combos'!$Q$8:$Q$335,0),0)&gt;0,1,0)</f>
        <v>0</v>
      </c>
      <c r="BC58" s="127">
        <f ca="1">IF(IFERROR(MATCH(_xlfn.CONCAT($B58,",",BC$4),'SpcFunc and VentSpcFunc combos'!$Q$8:$Q$335,0),0)&gt;0,1,0)</f>
        <v>0</v>
      </c>
      <c r="BD58" s="127">
        <f ca="1">IF(IFERROR(MATCH(_xlfn.CONCAT($B58,",",BD$4),'SpcFunc and VentSpcFunc combos'!$Q$8:$Q$335,0),0)&gt;0,1,0)</f>
        <v>0</v>
      </c>
      <c r="BE58" s="127">
        <f ca="1">IF(IFERROR(MATCH(_xlfn.CONCAT($B58,",",BE$4),'SpcFunc and VentSpcFunc combos'!$Q$8:$Q$335,0),0)&gt;0,1,0)</f>
        <v>0</v>
      </c>
      <c r="BF58" s="127">
        <f ca="1">IF(IFERROR(MATCH(_xlfn.CONCAT($B58,",",BF$4),'SpcFunc and VentSpcFunc combos'!$Q$8:$Q$335,0),0)&gt;0,1,0)</f>
        <v>0</v>
      </c>
      <c r="BG58" s="127">
        <f ca="1">IF(IFERROR(MATCH(_xlfn.CONCAT($B58,",",BG$4),'SpcFunc and VentSpcFunc combos'!$Q$8:$Q$335,0),0)&gt;0,1,0)</f>
        <v>0</v>
      </c>
      <c r="BH58" s="127">
        <f ca="1">IF(IFERROR(MATCH(_xlfn.CONCAT($B58,",",BH$4),'SpcFunc and VentSpcFunc combos'!$Q$8:$Q$335,0),0)&gt;0,1,0)</f>
        <v>0</v>
      </c>
      <c r="BI58" s="127">
        <f ca="1">IF(IFERROR(MATCH(_xlfn.CONCAT($B58,",",BI$4),'SpcFunc and VentSpcFunc combos'!$Q$8:$Q$335,0),0)&gt;0,1,0)</f>
        <v>0</v>
      </c>
      <c r="BJ58" s="127">
        <f ca="1">IF(IFERROR(MATCH(_xlfn.CONCAT($B58,",",BJ$4),'SpcFunc and VentSpcFunc combos'!$Q$8:$Q$335,0),0)&gt;0,1,0)</f>
        <v>0</v>
      </c>
      <c r="BK58" s="127">
        <f ca="1">IF(IFERROR(MATCH(_xlfn.CONCAT($B58,",",BK$4),'SpcFunc and VentSpcFunc combos'!$Q$8:$Q$335,0),0)&gt;0,1,0)</f>
        <v>0</v>
      </c>
      <c r="BL58" s="127">
        <f ca="1">IF(IFERROR(MATCH(_xlfn.CONCAT($B58,",",BL$4),'SpcFunc and VentSpcFunc combos'!$Q$8:$Q$335,0),0)&gt;0,1,0)</f>
        <v>0</v>
      </c>
      <c r="BM58" s="127">
        <f ca="1">IF(IFERROR(MATCH(_xlfn.CONCAT($B58,",",BM$4),'SpcFunc and VentSpcFunc combos'!$Q$8:$Q$335,0),0)&gt;0,1,0)</f>
        <v>0</v>
      </c>
      <c r="BN58" s="127">
        <f ca="1">IF(IFERROR(MATCH(_xlfn.CONCAT($B58,",",BN$4),'SpcFunc and VentSpcFunc combos'!$Q$8:$Q$335,0),0)&gt;0,1,0)</f>
        <v>0</v>
      </c>
      <c r="BO58" s="127">
        <f ca="1">IF(IFERROR(MATCH(_xlfn.CONCAT($B58,",",BO$4),'SpcFunc and VentSpcFunc combos'!$Q$8:$Q$335,0),0)&gt;0,1,0)</f>
        <v>0</v>
      </c>
      <c r="BP58" s="127">
        <f ca="1">IF(IFERROR(MATCH(_xlfn.CONCAT($B58,",",BP$4),'SpcFunc and VentSpcFunc combos'!$Q$8:$Q$335,0),0)&gt;0,1,0)</f>
        <v>0</v>
      </c>
      <c r="BQ58" s="127">
        <f ca="1">IF(IFERROR(MATCH(_xlfn.CONCAT($B58,",",BQ$4),'SpcFunc and VentSpcFunc combos'!$Q$8:$Q$335,0),0)&gt;0,1,0)</f>
        <v>0</v>
      </c>
      <c r="BR58" s="127">
        <f ca="1">IF(IFERROR(MATCH(_xlfn.CONCAT($B58,",",BR$4),'SpcFunc and VentSpcFunc combos'!$Q$8:$Q$335,0),0)&gt;0,1,0)</f>
        <v>0</v>
      </c>
      <c r="BS58" s="127">
        <f ca="1">IF(IFERROR(MATCH(_xlfn.CONCAT($B58,",",BS$4),'SpcFunc and VentSpcFunc combos'!$Q$8:$Q$335,0),0)&gt;0,1,0)</f>
        <v>0</v>
      </c>
      <c r="BT58" s="127">
        <f ca="1">IF(IFERROR(MATCH(_xlfn.CONCAT($B58,",",BT$4),'SpcFunc and VentSpcFunc combos'!$Q$8:$Q$335,0),0)&gt;0,1,0)</f>
        <v>0</v>
      </c>
      <c r="BU58" s="127">
        <f ca="1">IF(IFERROR(MATCH(_xlfn.CONCAT($B58,",",BU$4),'SpcFunc and VentSpcFunc combos'!$Q$8:$Q$335,0),0)&gt;0,1,0)</f>
        <v>0</v>
      </c>
      <c r="BV58" s="127">
        <f ca="1">IF(IFERROR(MATCH(_xlfn.CONCAT($B58,",",BV$4),'SpcFunc and VentSpcFunc combos'!$Q$8:$Q$335,0),0)&gt;0,1,0)</f>
        <v>0</v>
      </c>
      <c r="BW58" s="127">
        <f ca="1">IF(IFERROR(MATCH(_xlfn.CONCAT($B58,",",BW$4),'SpcFunc and VentSpcFunc combos'!$Q$8:$Q$335,0),0)&gt;0,1,0)</f>
        <v>0</v>
      </c>
      <c r="BX58" s="127">
        <f ca="1">IF(IFERROR(MATCH(_xlfn.CONCAT($B58,",",BX$4),'SpcFunc and VentSpcFunc combos'!$Q$8:$Q$335,0),0)&gt;0,1,0)</f>
        <v>0</v>
      </c>
      <c r="BY58" s="127">
        <f ca="1">IF(IFERROR(MATCH(_xlfn.CONCAT($B58,",",BY$4),'SpcFunc and VentSpcFunc combos'!$Q$8:$Q$335,0),0)&gt;0,1,0)</f>
        <v>0</v>
      </c>
      <c r="BZ58" s="127">
        <f ca="1">IF(IFERROR(MATCH(_xlfn.CONCAT($B58,",",BZ$4),'SpcFunc and VentSpcFunc combos'!$Q$8:$Q$335,0),0)&gt;0,1,0)</f>
        <v>0</v>
      </c>
      <c r="CA58" s="127">
        <f ca="1">IF(IFERROR(MATCH(_xlfn.CONCAT($B58,",",CA$4),'SpcFunc and VentSpcFunc combos'!$Q$8:$Q$335,0),0)&gt;0,1,0)</f>
        <v>0</v>
      </c>
      <c r="CB58" s="127">
        <f ca="1">IF(IFERROR(MATCH(_xlfn.CONCAT($B58,",",CB$4),'SpcFunc and VentSpcFunc combos'!$Q$8:$Q$335,0),0)&gt;0,1,0)</f>
        <v>0</v>
      </c>
      <c r="CC58" s="127">
        <f ca="1">IF(IFERROR(MATCH(_xlfn.CONCAT($B58,",",CC$4),'SpcFunc and VentSpcFunc combos'!$Q$8:$Q$335,0),0)&gt;0,1,0)</f>
        <v>0</v>
      </c>
      <c r="CD58" s="127">
        <f ca="1">IF(IFERROR(MATCH(_xlfn.CONCAT($B58,",",CD$4),'SpcFunc and VentSpcFunc combos'!$Q$8:$Q$335,0),0)&gt;0,1,0)</f>
        <v>0</v>
      </c>
      <c r="CE58" s="127">
        <f ca="1">IF(IFERROR(MATCH(_xlfn.CONCAT($B58,",",CE$4),'SpcFunc and VentSpcFunc combos'!$Q$8:$Q$335,0),0)&gt;0,1,0)</f>
        <v>0</v>
      </c>
      <c r="CF58" s="127">
        <f ca="1">IF(IFERROR(MATCH(_xlfn.CONCAT($B58,",",CF$4),'SpcFunc and VentSpcFunc combos'!$Q$8:$Q$335,0),0)&gt;0,1,0)</f>
        <v>0</v>
      </c>
      <c r="CG58" s="127">
        <f ca="1">IF(IFERROR(MATCH(_xlfn.CONCAT($B58,",",CG$4),'SpcFunc and VentSpcFunc combos'!$Q$8:$Q$335,0),0)&gt;0,1,0)</f>
        <v>0</v>
      </c>
      <c r="CH58" s="127">
        <f ca="1">IF(IFERROR(MATCH(_xlfn.CONCAT($B58,",",CH$4),'SpcFunc and VentSpcFunc combos'!$Q$8:$Q$335,0),0)&gt;0,1,0)</f>
        <v>0</v>
      </c>
      <c r="CI58" s="127">
        <f ca="1">IF(IFERROR(MATCH(_xlfn.CONCAT($B58,",",CI$4),'SpcFunc and VentSpcFunc combos'!$Q$8:$Q$335,0),0)&gt;0,1,0)</f>
        <v>0</v>
      </c>
      <c r="CJ58" s="127">
        <f ca="1">IF(IFERROR(MATCH(_xlfn.CONCAT($B58,",",CJ$4),'SpcFunc and VentSpcFunc combos'!$Q$8:$Q$335,0),0)&gt;0,1,0)</f>
        <v>0</v>
      </c>
      <c r="CK58" s="127">
        <f ca="1">IF(IFERROR(MATCH(_xlfn.CONCAT($B58,",",CK$4),'SpcFunc and VentSpcFunc combos'!$Q$8:$Q$335,0),0)&gt;0,1,0)</f>
        <v>0</v>
      </c>
      <c r="CL58" s="127">
        <f ca="1">IF(IFERROR(MATCH(_xlfn.CONCAT($B58,",",CL$4),'SpcFunc and VentSpcFunc combos'!$Q$8:$Q$335,0),0)&gt;0,1,0)</f>
        <v>0</v>
      </c>
      <c r="CM58" s="127">
        <f ca="1">IF(IFERROR(MATCH(_xlfn.CONCAT($B58,",",CM$4),'SpcFunc and VentSpcFunc combos'!$Q$8:$Q$335,0),0)&gt;0,1,0)</f>
        <v>0</v>
      </c>
      <c r="CN58" s="127">
        <f ca="1">IF(IFERROR(MATCH(_xlfn.CONCAT($B58,",",CN$4),'SpcFunc and VentSpcFunc combos'!$Q$8:$Q$335,0),0)&gt;0,1,0)</f>
        <v>0</v>
      </c>
      <c r="CO58" s="127">
        <f ca="1">IF(IFERROR(MATCH(_xlfn.CONCAT($B58,",",CO$4),'SpcFunc and VentSpcFunc combos'!$Q$8:$Q$335,0),0)&gt;0,1,0)</f>
        <v>0</v>
      </c>
      <c r="CP58" s="127">
        <f ca="1">IF(IFERROR(MATCH(_xlfn.CONCAT($B58,",",CP$4),'SpcFunc and VentSpcFunc combos'!$Q$8:$Q$335,0),0)&gt;0,1,0)</f>
        <v>0</v>
      </c>
      <c r="CQ58" s="127">
        <f ca="1">IF(IFERROR(MATCH(_xlfn.CONCAT($B58,",",CQ$4),'SpcFunc and VentSpcFunc combos'!$Q$8:$Q$335,0),0)&gt;0,1,0)</f>
        <v>0</v>
      </c>
      <c r="CR58" s="127">
        <f ca="1">IF(IFERROR(MATCH(_xlfn.CONCAT($B58,",",CR$4),'SpcFunc and VentSpcFunc combos'!$Q$8:$Q$335,0),0)&gt;0,1,0)</f>
        <v>0</v>
      </c>
      <c r="CS58" s="127">
        <f ca="1">IF(IFERROR(MATCH(_xlfn.CONCAT($B58,",",CS$4),'SpcFunc and VentSpcFunc combos'!$Q$8:$Q$335,0),0)&gt;0,1,0)</f>
        <v>0</v>
      </c>
      <c r="CT58" s="127">
        <f ca="1">IF(IFERROR(MATCH(_xlfn.CONCAT($B58,",",CT$4),'SpcFunc and VentSpcFunc combos'!$Q$8:$Q$335,0),0)&gt;0,1,0)</f>
        <v>0</v>
      </c>
      <c r="CU58" s="106" t="s">
        <v>960</v>
      </c>
      <c r="CV58">
        <f t="shared" ca="1" si="5"/>
        <v>0</v>
      </c>
    </row>
    <row r="59" spans="2:100" x14ac:dyDescent="0.2">
      <c r="B59" t="str">
        <f>'For CSV - 2019 SpcFuncData'!B59</f>
        <v>Retail Sales Area (Fitting Room)</v>
      </c>
      <c r="C59" s="127">
        <f ca="1">IF(IFERROR(MATCH(_xlfn.CONCAT($B59,",",C$4),'SpcFunc and VentSpcFunc combos'!$Q$8:$Q$335,0),0)&gt;0,1,0)</f>
        <v>0</v>
      </c>
      <c r="D59" s="127">
        <f ca="1">IF(IFERROR(MATCH(_xlfn.CONCAT($B59,",",D$4),'SpcFunc and VentSpcFunc combos'!$Q$8:$Q$335,0),0)&gt;0,1,0)</f>
        <v>0</v>
      </c>
      <c r="E59" s="127">
        <f ca="1">IF(IFERROR(MATCH(_xlfn.CONCAT($B59,",",E$4),'SpcFunc and VentSpcFunc combos'!$Q$8:$Q$335,0),0)&gt;0,1,0)</f>
        <v>0</v>
      </c>
      <c r="F59" s="127">
        <f ca="1">IF(IFERROR(MATCH(_xlfn.CONCAT($B59,",",F$4),'SpcFunc and VentSpcFunc combos'!$Q$8:$Q$335,0),0)&gt;0,1,0)</f>
        <v>0</v>
      </c>
      <c r="G59" s="127">
        <f ca="1">IF(IFERROR(MATCH(_xlfn.CONCAT($B59,",",G$4),'SpcFunc and VentSpcFunc combos'!$Q$8:$Q$335,0),0)&gt;0,1,0)</f>
        <v>0</v>
      </c>
      <c r="H59" s="127">
        <f ca="1">IF(IFERROR(MATCH(_xlfn.CONCAT($B59,",",H$4),'SpcFunc and VentSpcFunc combos'!$Q$8:$Q$335,0),0)&gt;0,1,0)</f>
        <v>0</v>
      </c>
      <c r="I59" s="127">
        <f ca="1">IF(IFERROR(MATCH(_xlfn.CONCAT($B59,",",I$4),'SpcFunc and VentSpcFunc combos'!$Q$8:$Q$335,0),0)&gt;0,1,0)</f>
        <v>0</v>
      </c>
      <c r="J59" s="127">
        <f ca="1">IF(IFERROR(MATCH(_xlfn.CONCAT($B59,",",J$4),'SpcFunc and VentSpcFunc combos'!$Q$8:$Q$335,0),0)&gt;0,1,0)</f>
        <v>0</v>
      </c>
      <c r="K59" s="127">
        <f ca="1">IF(IFERROR(MATCH(_xlfn.CONCAT($B59,",",K$4),'SpcFunc and VentSpcFunc combos'!$Q$8:$Q$335,0),0)&gt;0,1,0)</f>
        <v>0</v>
      </c>
      <c r="L59" s="127">
        <f ca="1">IF(IFERROR(MATCH(_xlfn.CONCAT($B59,",",L$4),'SpcFunc and VentSpcFunc combos'!$Q$8:$Q$335,0),0)&gt;0,1,0)</f>
        <v>0</v>
      </c>
      <c r="M59" s="127">
        <f ca="1">IF(IFERROR(MATCH(_xlfn.CONCAT($B59,",",M$4),'SpcFunc and VentSpcFunc combos'!$Q$8:$Q$335,0),0)&gt;0,1,0)</f>
        <v>0</v>
      </c>
      <c r="N59" s="127">
        <f ca="1">IF(IFERROR(MATCH(_xlfn.CONCAT($B59,",",N$4),'SpcFunc and VentSpcFunc combos'!$Q$8:$Q$335,0),0)&gt;0,1,0)</f>
        <v>0</v>
      </c>
      <c r="O59" s="127">
        <f ca="1">IF(IFERROR(MATCH(_xlfn.CONCAT($B59,",",O$4),'SpcFunc and VentSpcFunc combos'!$Q$8:$Q$335,0),0)&gt;0,1,0)</f>
        <v>0</v>
      </c>
      <c r="P59" s="127">
        <f ca="1">IF(IFERROR(MATCH(_xlfn.CONCAT($B59,",",P$4),'SpcFunc and VentSpcFunc combos'!$Q$8:$Q$335,0),0)&gt;0,1,0)</f>
        <v>0</v>
      </c>
      <c r="Q59" s="127">
        <f ca="1">IF(IFERROR(MATCH(_xlfn.CONCAT($B59,",",Q$4),'SpcFunc and VentSpcFunc combos'!$Q$8:$Q$335,0),0)&gt;0,1,0)</f>
        <v>0</v>
      </c>
      <c r="R59" s="127">
        <f ca="1">IF(IFERROR(MATCH(_xlfn.CONCAT($B59,",",R$4),'SpcFunc and VentSpcFunc combos'!$Q$8:$Q$335,0),0)&gt;0,1,0)</f>
        <v>0</v>
      </c>
      <c r="S59" s="127">
        <f ca="1">IF(IFERROR(MATCH(_xlfn.CONCAT($B59,",",S$4),'SpcFunc and VentSpcFunc combos'!$Q$8:$Q$335,0),0)&gt;0,1,0)</f>
        <v>0</v>
      </c>
      <c r="T59" s="127">
        <f ca="1">IF(IFERROR(MATCH(_xlfn.CONCAT($B59,",",T$4),'SpcFunc and VentSpcFunc combos'!$Q$8:$Q$335,0),0)&gt;0,1,0)</f>
        <v>0</v>
      </c>
      <c r="U59" s="127">
        <f ca="1">IF(IFERROR(MATCH(_xlfn.CONCAT($B59,",",U$4),'SpcFunc and VentSpcFunc combos'!$Q$8:$Q$335,0),0)&gt;0,1,0)</f>
        <v>0</v>
      </c>
      <c r="V59" s="127">
        <f ca="1">IF(IFERROR(MATCH(_xlfn.CONCAT($B59,",",V$4),'SpcFunc and VentSpcFunc combos'!$Q$8:$Q$335,0),0)&gt;0,1,0)</f>
        <v>0</v>
      </c>
      <c r="W59" s="127">
        <f ca="1">IF(IFERROR(MATCH(_xlfn.CONCAT($B59,",",W$4),'SpcFunc and VentSpcFunc combos'!$Q$8:$Q$335,0),0)&gt;0,1,0)</f>
        <v>0</v>
      </c>
      <c r="X59" s="127">
        <f ca="1">IF(IFERROR(MATCH(_xlfn.CONCAT($B59,",",X$4),'SpcFunc and VentSpcFunc combos'!$Q$8:$Q$335,0),0)&gt;0,1,0)</f>
        <v>0</v>
      </c>
      <c r="Y59" s="127">
        <f ca="1">IF(IFERROR(MATCH(_xlfn.CONCAT($B59,",",Y$4),'SpcFunc and VentSpcFunc combos'!$Q$8:$Q$335,0),0)&gt;0,1,0)</f>
        <v>0</v>
      </c>
      <c r="Z59" s="127">
        <f ca="1">IF(IFERROR(MATCH(_xlfn.CONCAT($B59,",",Z$4),'SpcFunc and VentSpcFunc combos'!$Q$8:$Q$335,0),0)&gt;0,1,0)</f>
        <v>0</v>
      </c>
      <c r="AA59" s="127">
        <f ca="1">IF(IFERROR(MATCH(_xlfn.CONCAT($B59,",",AA$4),'SpcFunc and VentSpcFunc combos'!$Q$8:$Q$335,0),0)&gt;0,1,0)</f>
        <v>0</v>
      </c>
      <c r="AB59" s="127">
        <f ca="1">IF(IFERROR(MATCH(_xlfn.CONCAT($B59,",",AB$4),'SpcFunc and VentSpcFunc combos'!$Q$8:$Q$335,0),0)&gt;0,1,0)</f>
        <v>0</v>
      </c>
      <c r="AC59" s="127">
        <f ca="1">IF(IFERROR(MATCH(_xlfn.CONCAT($B59,",",AC$4),'SpcFunc and VentSpcFunc combos'!$Q$8:$Q$335,0),0)&gt;0,1,0)</f>
        <v>0</v>
      </c>
      <c r="AD59" s="127">
        <f ca="1">IF(IFERROR(MATCH(_xlfn.CONCAT($B59,",",AD$4),'SpcFunc and VentSpcFunc combos'!$Q$8:$Q$335,0),0)&gt;0,1,0)</f>
        <v>0</v>
      </c>
      <c r="AE59" s="127">
        <f ca="1">IF(IFERROR(MATCH(_xlfn.CONCAT($B59,",",AE$4),'SpcFunc and VentSpcFunc combos'!$Q$8:$Q$335,0),0)&gt;0,1,0)</f>
        <v>0</v>
      </c>
      <c r="AF59" s="127">
        <f ca="1">IF(IFERROR(MATCH(_xlfn.CONCAT($B59,",",AF$4),'SpcFunc and VentSpcFunc combos'!$Q$8:$Q$335,0),0)&gt;0,1,0)</f>
        <v>0</v>
      </c>
      <c r="AG59" s="127">
        <f ca="1">IF(IFERROR(MATCH(_xlfn.CONCAT($B59,",",AG$4),'SpcFunc and VentSpcFunc combos'!$Q$8:$Q$335,0),0)&gt;0,1,0)</f>
        <v>0</v>
      </c>
      <c r="AH59" s="127">
        <f ca="1">IF(IFERROR(MATCH(_xlfn.CONCAT($B59,",",AH$4),'SpcFunc and VentSpcFunc combos'!$Q$8:$Q$335,0),0)&gt;0,1,0)</f>
        <v>0</v>
      </c>
      <c r="AI59" s="127">
        <f ca="1">IF(IFERROR(MATCH(_xlfn.CONCAT($B59,",",AI$4),'SpcFunc and VentSpcFunc combos'!$Q$8:$Q$335,0),0)&gt;0,1,0)</f>
        <v>0</v>
      </c>
      <c r="AJ59" s="127">
        <f ca="1">IF(IFERROR(MATCH(_xlfn.CONCAT($B59,",",AJ$4),'SpcFunc and VentSpcFunc combos'!$Q$8:$Q$335,0),0)&gt;0,1,0)</f>
        <v>0</v>
      </c>
      <c r="AK59" s="127">
        <f ca="1">IF(IFERROR(MATCH(_xlfn.CONCAT($B59,",",AK$4),'SpcFunc and VentSpcFunc combos'!$Q$8:$Q$335,0),0)&gt;0,1,0)</f>
        <v>0</v>
      </c>
      <c r="AL59" s="127">
        <f ca="1">IF(IFERROR(MATCH(_xlfn.CONCAT($B59,",",AL$4),'SpcFunc and VentSpcFunc combos'!$Q$8:$Q$335,0),0)&gt;0,1,0)</f>
        <v>0</v>
      </c>
      <c r="AM59" s="127">
        <f ca="1">IF(IFERROR(MATCH(_xlfn.CONCAT($B59,",",AM$4),'SpcFunc and VentSpcFunc combos'!$Q$8:$Q$335,0),0)&gt;0,1,0)</f>
        <v>0</v>
      </c>
      <c r="AN59" s="127">
        <f ca="1">IF(IFERROR(MATCH(_xlfn.CONCAT($B59,",",AN$4),'SpcFunc and VentSpcFunc combos'!$Q$8:$Q$335,0),0)&gt;0,1,0)</f>
        <v>0</v>
      </c>
      <c r="AO59" s="127">
        <f ca="1">IF(IFERROR(MATCH(_xlfn.CONCAT($B59,",",AO$4),'SpcFunc and VentSpcFunc combos'!$Q$8:$Q$335,0),0)&gt;0,1,0)</f>
        <v>0</v>
      </c>
      <c r="AP59" s="127">
        <f ca="1">IF(IFERROR(MATCH(_xlfn.CONCAT($B59,",",AP$4),'SpcFunc and VentSpcFunc combos'!$Q$8:$Q$335,0),0)&gt;0,1,0)</f>
        <v>0</v>
      </c>
      <c r="AQ59" s="127">
        <f ca="1">IF(IFERROR(MATCH(_xlfn.CONCAT($B59,",",AQ$4),'SpcFunc and VentSpcFunc combos'!$Q$8:$Q$335,0),0)&gt;0,1,0)</f>
        <v>0</v>
      </c>
      <c r="AR59" s="127">
        <f ca="1">IF(IFERROR(MATCH(_xlfn.CONCAT($B59,",",AR$4),'SpcFunc and VentSpcFunc combos'!$Q$8:$Q$335,0),0)&gt;0,1,0)</f>
        <v>0</v>
      </c>
      <c r="AS59" s="127">
        <f ca="1">IF(IFERROR(MATCH(_xlfn.CONCAT($B59,",",AS$4),'SpcFunc and VentSpcFunc combos'!$Q$8:$Q$335,0),0)&gt;0,1,0)</f>
        <v>0</v>
      </c>
      <c r="AT59" s="127">
        <f ca="1">IF(IFERROR(MATCH(_xlfn.CONCAT($B59,",",AT$4),'SpcFunc and VentSpcFunc combos'!$Q$8:$Q$335,0),0)&gt;0,1,0)</f>
        <v>0</v>
      </c>
      <c r="AU59" s="127">
        <f ca="1">IF(IFERROR(MATCH(_xlfn.CONCAT($B59,",",AU$4),'SpcFunc and VentSpcFunc combos'!$Q$8:$Q$335,0),0)&gt;0,1,0)</f>
        <v>0</v>
      </c>
      <c r="AV59" s="127">
        <f ca="1">IF(IFERROR(MATCH(_xlfn.CONCAT($B59,",",AV$4),'SpcFunc and VentSpcFunc combos'!$Q$8:$Q$335,0),0)&gt;0,1,0)</f>
        <v>0</v>
      </c>
      <c r="AW59" s="127">
        <f ca="1">IF(IFERROR(MATCH(_xlfn.CONCAT($B59,",",AW$4),'SpcFunc and VentSpcFunc combos'!$Q$8:$Q$335,0),0)&gt;0,1,0)</f>
        <v>0</v>
      </c>
      <c r="AX59" s="127">
        <f ca="1">IF(IFERROR(MATCH(_xlfn.CONCAT($B59,",",AX$4),'SpcFunc and VentSpcFunc combos'!$Q$8:$Q$335,0),0)&gt;0,1,0)</f>
        <v>0</v>
      </c>
      <c r="AY59" s="127">
        <f ca="1">IF(IFERROR(MATCH(_xlfn.CONCAT($B59,",",AY$4),'SpcFunc and VentSpcFunc combos'!$Q$8:$Q$335,0),0)&gt;0,1,0)</f>
        <v>0</v>
      </c>
      <c r="AZ59" s="127">
        <f ca="1">IF(IFERROR(MATCH(_xlfn.CONCAT($B59,",",AZ$4),'SpcFunc and VentSpcFunc combos'!$Q$8:$Q$335,0),0)&gt;0,1,0)</f>
        <v>0</v>
      </c>
      <c r="BA59" s="127">
        <f ca="1">IF(IFERROR(MATCH(_xlfn.CONCAT($B59,",",BA$4),'SpcFunc and VentSpcFunc combos'!$Q$8:$Q$335,0),0)&gt;0,1,0)</f>
        <v>0</v>
      </c>
      <c r="BB59" s="127">
        <f ca="1">IF(IFERROR(MATCH(_xlfn.CONCAT($B59,",",BB$4),'SpcFunc and VentSpcFunc combos'!$Q$8:$Q$335,0),0)&gt;0,1,0)</f>
        <v>0</v>
      </c>
      <c r="BC59" s="127">
        <f ca="1">IF(IFERROR(MATCH(_xlfn.CONCAT($B59,",",BC$4),'SpcFunc and VentSpcFunc combos'!$Q$8:$Q$335,0),0)&gt;0,1,0)</f>
        <v>0</v>
      </c>
      <c r="BD59" s="127">
        <f ca="1">IF(IFERROR(MATCH(_xlfn.CONCAT($B59,",",BD$4),'SpcFunc and VentSpcFunc combos'!$Q$8:$Q$335,0),0)&gt;0,1,0)</f>
        <v>0</v>
      </c>
      <c r="BE59" s="127">
        <f ca="1">IF(IFERROR(MATCH(_xlfn.CONCAT($B59,",",BE$4),'SpcFunc and VentSpcFunc combos'!$Q$8:$Q$335,0),0)&gt;0,1,0)</f>
        <v>0</v>
      </c>
      <c r="BF59" s="127">
        <f ca="1">IF(IFERROR(MATCH(_xlfn.CONCAT($B59,",",BF$4),'SpcFunc and VentSpcFunc combos'!$Q$8:$Q$335,0),0)&gt;0,1,0)</f>
        <v>0</v>
      </c>
      <c r="BG59" s="127">
        <f ca="1">IF(IFERROR(MATCH(_xlfn.CONCAT($B59,",",BG$4),'SpcFunc and VentSpcFunc combos'!$Q$8:$Q$335,0),0)&gt;0,1,0)</f>
        <v>0</v>
      </c>
      <c r="BH59" s="127">
        <f ca="1">IF(IFERROR(MATCH(_xlfn.CONCAT($B59,",",BH$4),'SpcFunc and VentSpcFunc combos'!$Q$8:$Q$335,0),0)&gt;0,1,0)</f>
        <v>0</v>
      </c>
      <c r="BI59" s="127">
        <f ca="1">IF(IFERROR(MATCH(_xlfn.CONCAT($B59,",",BI$4),'SpcFunc and VentSpcFunc combos'!$Q$8:$Q$335,0),0)&gt;0,1,0)</f>
        <v>0</v>
      </c>
      <c r="BJ59" s="127">
        <f ca="1">IF(IFERROR(MATCH(_xlfn.CONCAT($B59,",",BJ$4),'SpcFunc and VentSpcFunc combos'!$Q$8:$Q$335,0),0)&gt;0,1,0)</f>
        <v>0</v>
      </c>
      <c r="BK59" s="127">
        <f ca="1">IF(IFERROR(MATCH(_xlfn.CONCAT($B59,",",BK$4),'SpcFunc and VentSpcFunc combos'!$Q$8:$Q$335,0),0)&gt;0,1,0)</f>
        <v>0</v>
      </c>
      <c r="BL59" s="127">
        <f ca="1">IF(IFERROR(MATCH(_xlfn.CONCAT($B59,",",BL$4),'SpcFunc and VentSpcFunc combos'!$Q$8:$Q$335,0),0)&gt;0,1,0)</f>
        <v>0</v>
      </c>
      <c r="BM59" s="127">
        <f ca="1">IF(IFERROR(MATCH(_xlfn.CONCAT($B59,",",BM$4),'SpcFunc and VentSpcFunc combos'!$Q$8:$Q$335,0),0)&gt;0,1,0)</f>
        <v>0</v>
      </c>
      <c r="BN59" s="127">
        <f ca="1">IF(IFERROR(MATCH(_xlfn.CONCAT($B59,",",BN$4),'SpcFunc and VentSpcFunc combos'!$Q$8:$Q$335,0),0)&gt;0,1,0)</f>
        <v>0</v>
      </c>
      <c r="BO59" s="127">
        <f ca="1">IF(IFERROR(MATCH(_xlfn.CONCAT($B59,",",BO$4),'SpcFunc and VentSpcFunc combos'!$Q$8:$Q$335,0),0)&gt;0,1,0)</f>
        <v>0</v>
      </c>
      <c r="BP59" s="127">
        <f ca="1">IF(IFERROR(MATCH(_xlfn.CONCAT($B59,",",BP$4),'SpcFunc and VentSpcFunc combos'!$Q$8:$Q$335,0),0)&gt;0,1,0)</f>
        <v>0</v>
      </c>
      <c r="BQ59" s="127">
        <f ca="1">IF(IFERROR(MATCH(_xlfn.CONCAT($B59,",",BQ$4),'SpcFunc and VentSpcFunc combos'!$Q$8:$Q$335,0),0)&gt;0,1,0)</f>
        <v>0</v>
      </c>
      <c r="BR59" s="127">
        <f ca="1">IF(IFERROR(MATCH(_xlfn.CONCAT($B59,",",BR$4),'SpcFunc and VentSpcFunc combos'!$Q$8:$Q$335,0),0)&gt;0,1,0)</f>
        <v>0</v>
      </c>
      <c r="BS59" s="127">
        <f ca="1">IF(IFERROR(MATCH(_xlfn.CONCAT($B59,",",BS$4),'SpcFunc and VentSpcFunc combos'!$Q$8:$Q$335,0),0)&gt;0,1,0)</f>
        <v>0</v>
      </c>
      <c r="BT59" s="127">
        <f ca="1">IF(IFERROR(MATCH(_xlfn.CONCAT($B59,",",BT$4),'SpcFunc and VentSpcFunc combos'!$Q$8:$Q$335,0),0)&gt;0,1,0)</f>
        <v>0</v>
      </c>
      <c r="BU59" s="127">
        <f ca="1">IF(IFERROR(MATCH(_xlfn.CONCAT($B59,",",BU$4),'SpcFunc and VentSpcFunc combos'!$Q$8:$Q$335,0),0)&gt;0,1,0)</f>
        <v>0</v>
      </c>
      <c r="BV59" s="127">
        <f ca="1">IF(IFERROR(MATCH(_xlfn.CONCAT($B59,",",BV$4),'SpcFunc and VentSpcFunc combos'!$Q$8:$Q$335,0),0)&gt;0,1,0)</f>
        <v>0</v>
      </c>
      <c r="BW59" s="127">
        <f ca="1">IF(IFERROR(MATCH(_xlfn.CONCAT($B59,",",BW$4),'SpcFunc and VentSpcFunc combos'!$Q$8:$Q$335,0),0)&gt;0,1,0)</f>
        <v>0</v>
      </c>
      <c r="BX59" s="127">
        <f ca="1">IF(IFERROR(MATCH(_xlfn.CONCAT($B59,",",BX$4),'SpcFunc and VentSpcFunc combos'!$Q$8:$Q$335,0),0)&gt;0,1,0)</f>
        <v>0</v>
      </c>
      <c r="BY59" s="127">
        <f ca="1">IF(IFERROR(MATCH(_xlfn.CONCAT($B59,",",BY$4),'SpcFunc and VentSpcFunc combos'!$Q$8:$Q$335,0),0)&gt;0,1,0)</f>
        <v>0</v>
      </c>
      <c r="BZ59" s="127">
        <f ca="1">IF(IFERROR(MATCH(_xlfn.CONCAT($B59,",",BZ$4),'SpcFunc and VentSpcFunc combos'!$Q$8:$Q$335,0),0)&gt;0,1,0)</f>
        <v>0</v>
      </c>
      <c r="CA59" s="127">
        <f ca="1">IF(IFERROR(MATCH(_xlfn.CONCAT($B59,",",CA$4),'SpcFunc and VentSpcFunc combos'!$Q$8:$Q$335,0),0)&gt;0,1,0)</f>
        <v>0</v>
      </c>
      <c r="CB59" s="127">
        <f ca="1">IF(IFERROR(MATCH(_xlfn.CONCAT($B59,",",CB$4),'SpcFunc and VentSpcFunc combos'!$Q$8:$Q$335,0),0)&gt;0,1,0)</f>
        <v>0</v>
      </c>
      <c r="CC59" s="127">
        <f ca="1">IF(IFERROR(MATCH(_xlfn.CONCAT($B59,",",CC$4),'SpcFunc and VentSpcFunc combos'!$Q$8:$Q$335,0),0)&gt;0,1,0)</f>
        <v>0</v>
      </c>
      <c r="CD59" s="127">
        <f ca="1">IF(IFERROR(MATCH(_xlfn.CONCAT($B59,",",CD$4),'SpcFunc and VentSpcFunc combos'!$Q$8:$Q$335,0),0)&gt;0,1,0)</f>
        <v>0</v>
      </c>
      <c r="CE59" s="127">
        <f ca="1">IF(IFERROR(MATCH(_xlfn.CONCAT($B59,",",CE$4),'SpcFunc and VentSpcFunc combos'!$Q$8:$Q$335,0),0)&gt;0,1,0)</f>
        <v>0</v>
      </c>
      <c r="CF59" s="127">
        <f ca="1">IF(IFERROR(MATCH(_xlfn.CONCAT($B59,",",CF$4),'SpcFunc and VentSpcFunc combos'!$Q$8:$Q$335,0),0)&gt;0,1,0)</f>
        <v>0</v>
      </c>
      <c r="CG59" s="127">
        <f ca="1">IF(IFERROR(MATCH(_xlfn.CONCAT($B59,",",CG$4),'SpcFunc and VentSpcFunc combos'!$Q$8:$Q$335,0),0)&gt;0,1,0)</f>
        <v>0</v>
      </c>
      <c r="CH59" s="127">
        <f ca="1">IF(IFERROR(MATCH(_xlfn.CONCAT($B59,",",CH$4),'SpcFunc and VentSpcFunc combos'!$Q$8:$Q$335,0),0)&gt;0,1,0)</f>
        <v>0</v>
      </c>
      <c r="CI59" s="127">
        <f ca="1">IF(IFERROR(MATCH(_xlfn.CONCAT($B59,",",CI$4),'SpcFunc and VentSpcFunc combos'!$Q$8:$Q$335,0),0)&gt;0,1,0)</f>
        <v>0</v>
      </c>
      <c r="CJ59" s="127">
        <f ca="1">IF(IFERROR(MATCH(_xlfn.CONCAT($B59,",",CJ$4),'SpcFunc and VentSpcFunc combos'!$Q$8:$Q$335,0),0)&gt;0,1,0)</f>
        <v>0</v>
      </c>
      <c r="CK59" s="127">
        <f ca="1">IF(IFERROR(MATCH(_xlfn.CONCAT($B59,",",CK$4),'SpcFunc and VentSpcFunc combos'!$Q$8:$Q$335,0),0)&gt;0,1,0)</f>
        <v>0</v>
      </c>
      <c r="CL59" s="127">
        <f ca="1">IF(IFERROR(MATCH(_xlfn.CONCAT($B59,",",CL$4),'SpcFunc and VentSpcFunc combos'!$Q$8:$Q$335,0),0)&gt;0,1,0)</f>
        <v>0</v>
      </c>
      <c r="CM59" s="127">
        <f ca="1">IF(IFERROR(MATCH(_xlfn.CONCAT($B59,",",CM$4),'SpcFunc and VentSpcFunc combos'!$Q$8:$Q$335,0),0)&gt;0,1,0)</f>
        <v>0</v>
      </c>
      <c r="CN59" s="127">
        <f ca="1">IF(IFERROR(MATCH(_xlfn.CONCAT($B59,",",CN$4),'SpcFunc and VentSpcFunc combos'!$Q$8:$Q$335,0),0)&gt;0,1,0)</f>
        <v>0</v>
      </c>
      <c r="CO59" s="127">
        <f ca="1">IF(IFERROR(MATCH(_xlfn.CONCAT($B59,",",CO$4),'SpcFunc and VentSpcFunc combos'!$Q$8:$Q$335,0),0)&gt;0,1,0)</f>
        <v>0</v>
      </c>
      <c r="CP59" s="127">
        <f ca="1">IF(IFERROR(MATCH(_xlfn.CONCAT($B59,",",CP$4),'SpcFunc and VentSpcFunc combos'!$Q$8:$Q$335,0),0)&gt;0,1,0)</f>
        <v>0</v>
      </c>
      <c r="CQ59" s="127">
        <f ca="1">IF(IFERROR(MATCH(_xlfn.CONCAT($B59,",",CQ$4),'SpcFunc and VentSpcFunc combos'!$Q$8:$Q$335,0),0)&gt;0,1,0)</f>
        <v>0</v>
      </c>
      <c r="CR59" s="127">
        <f ca="1">IF(IFERROR(MATCH(_xlfn.CONCAT($B59,",",CR$4),'SpcFunc and VentSpcFunc combos'!$Q$8:$Q$335,0),0)&gt;0,1,0)</f>
        <v>0</v>
      </c>
      <c r="CS59" s="127">
        <f ca="1">IF(IFERROR(MATCH(_xlfn.CONCAT($B59,",",CS$4),'SpcFunc and VentSpcFunc combos'!$Q$8:$Q$335,0),0)&gt;0,1,0)</f>
        <v>0</v>
      </c>
      <c r="CT59" s="127">
        <f ca="1">IF(IFERROR(MATCH(_xlfn.CONCAT($B59,",",CT$4),'SpcFunc and VentSpcFunc combos'!$Q$8:$Q$335,0),0)&gt;0,1,0)</f>
        <v>0</v>
      </c>
      <c r="CU59" s="106" t="s">
        <v>960</v>
      </c>
      <c r="CV59">
        <f t="shared" ca="1" si="5"/>
        <v>0</v>
      </c>
    </row>
    <row r="60" spans="2:100" x14ac:dyDescent="0.2">
      <c r="B60" t="str">
        <f>'For CSV - 2019 SpcFuncData'!B60</f>
        <v>Retail Sales Area (Grocery Sales)</v>
      </c>
      <c r="C60" s="127">
        <f ca="1">IF(IFERROR(MATCH(_xlfn.CONCAT($B60,",",C$4),'SpcFunc and VentSpcFunc combos'!$Q$8:$Q$335,0),0)&gt;0,1,0)</f>
        <v>0</v>
      </c>
      <c r="D60" s="127">
        <f ca="1">IF(IFERROR(MATCH(_xlfn.CONCAT($B60,",",D$4),'SpcFunc and VentSpcFunc combos'!$Q$8:$Q$335,0),0)&gt;0,1,0)</f>
        <v>0</v>
      </c>
      <c r="E60" s="127">
        <f ca="1">IF(IFERROR(MATCH(_xlfn.CONCAT($B60,",",E$4),'SpcFunc and VentSpcFunc combos'!$Q$8:$Q$335,0),0)&gt;0,1,0)</f>
        <v>0</v>
      </c>
      <c r="F60" s="127">
        <f ca="1">IF(IFERROR(MATCH(_xlfn.CONCAT($B60,",",F$4),'SpcFunc and VentSpcFunc combos'!$Q$8:$Q$335,0),0)&gt;0,1,0)</f>
        <v>0</v>
      </c>
      <c r="G60" s="127">
        <f ca="1">IF(IFERROR(MATCH(_xlfn.CONCAT($B60,",",G$4),'SpcFunc and VentSpcFunc combos'!$Q$8:$Q$335,0),0)&gt;0,1,0)</f>
        <v>0</v>
      </c>
      <c r="H60" s="127">
        <f ca="1">IF(IFERROR(MATCH(_xlfn.CONCAT($B60,",",H$4),'SpcFunc and VentSpcFunc combos'!$Q$8:$Q$335,0),0)&gt;0,1,0)</f>
        <v>0</v>
      </c>
      <c r="I60" s="127">
        <f ca="1">IF(IFERROR(MATCH(_xlfn.CONCAT($B60,",",I$4),'SpcFunc and VentSpcFunc combos'!$Q$8:$Q$335,0),0)&gt;0,1,0)</f>
        <v>0</v>
      </c>
      <c r="J60" s="127">
        <f ca="1">IF(IFERROR(MATCH(_xlfn.CONCAT($B60,",",J$4),'SpcFunc and VentSpcFunc combos'!$Q$8:$Q$335,0),0)&gt;0,1,0)</f>
        <v>0</v>
      </c>
      <c r="K60" s="127">
        <f ca="1">IF(IFERROR(MATCH(_xlfn.CONCAT($B60,",",K$4),'SpcFunc and VentSpcFunc combos'!$Q$8:$Q$335,0),0)&gt;0,1,0)</f>
        <v>0</v>
      </c>
      <c r="L60" s="127">
        <f ca="1">IF(IFERROR(MATCH(_xlfn.CONCAT($B60,",",L$4),'SpcFunc and VentSpcFunc combos'!$Q$8:$Q$335,0),0)&gt;0,1,0)</f>
        <v>0</v>
      </c>
      <c r="M60" s="127">
        <f ca="1">IF(IFERROR(MATCH(_xlfn.CONCAT($B60,",",M$4),'SpcFunc and VentSpcFunc combos'!$Q$8:$Q$335,0),0)&gt;0,1,0)</f>
        <v>0</v>
      </c>
      <c r="N60" s="127">
        <f ca="1">IF(IFERROR(MATCH(_xlfn.CONCAT($B60,",",N$4),'SpcFunc and VentSpcFunc combos'!$Q$8:$Q$335,0),0)&gt;0,1,0)</f>
        <v>0</v>
      </c>
      <c r="O60" s="127">
        <f ca="1">IF(IFERROR(MATCH(_xlfn.CONCAT($B60,",",O$4),'SpcFunc and VentSpcFunc combos'!$Q$8:$Q$335,0),0)&gt;0,1,0)</f>
        <v>0</v>
      </c>
      <c r="P60" s="127">
        <f ca="1">IF(IFERROR(MATCH(_xlfn.CONCAT($B60,",",P$4),'SpcFunc and VentSpcFunc combos'!$Q$8:$Q$335,0),0)&gt;0,1,0)</f>
        <v>0</v>
      </c>
      <c r="Q60" s="127">
        <f ca="1">IF(IFERROR(MATCH(_xlfn.CONCAT($B60,",",Q$4),'SpcFunc and VentSpcFunc combos'!$Q$8:$Q$335,0),0)&gt;0,1,0)</f>
        <v>0</v>
      </c>
      <c r="R60" s="127">
        <f ca="1">IF(IFERROR(MATCH(_xlfn.CONCAT($B60,",",R$4),'SpcFunc and VentSpcFunc combos'!$Q$8:$Q$335,0),0)&gt;0,1,0)</f>
        <v>0</v>
      </c>
      <c r="S60" s="127">
        <f ca="1">IF(IFERROR(MATCH(_xlfn.CONCAT($B60,",",S$4),'SpcFunc and VentSpcFunc combos'!$Q$8:$Q$335,0),0)&gt;0,1,0)</f>
        <v>0</v>
      </c>
      <c r="T60" s="127">
        <f ca="1">IF(IFERROR(MATCH(_xlfn.CONCAT($B60,",",T$4),'SpcFunc and VentSpcFunc combos'!$Q$8:$Q$335,0),0)&gt;0,1,0)</f>
        <v>0</v>
      </c>
      <c r="U60" s="127">
        <f ca="1">IF(IFERROR(MATCH(_xlfn.CONCAT($B60,",",U$4),'SpcFunc and VentSpcFunc combos'!$Q$8:$Q$335,0),0)&gt;0,1,0)</f>
        <v>0</v>
      </c>
      <c r="V60" s="127">
        <f ca="1">IF(IFERROR(MATCH(_xlfn.CONCAT($B60,",",V$4),'SpcFunc and VentSpcFunc combos'!$Q$8:$Q$335,0),0)&gt;0,1,0)</f>
        <v>0</v>
      </c>
      <c r="W60" s="127">
        <f ca="1">IF(IFERROR(MATCH(_xlfn.CONCAT($B60,",",W$4),'SpcFunc and VentSpcFunc combos'!$Q$8:$Q$335,0),0)&gt;0,1,0)</f>
        <v>0</v>
      </c>
      <c r="X60" s="127">
        <f ca="1">IF(IFERROR(MATCH(_xlfn.CONCAT($B60,",",X$4),'SpcFunc and VentSpcFunc combos'!$Q$8:$Q$335,0),0)&gt;0,1,0)</f>
        <v>0</v>
      </c>
      <c r="Y60" s="127">
        <f ca="1">IF(IFERROR(MATCH(_xlfn.CONCAT($B60,",",Y$4),'SpcFunc and VentSpcFunc combos'!$Q$8:$Q$335,0),0)&gt;0,1,0)</f>
        <v>0</v>
      </c>
      <c r="Z60" s="127">
        <f ca="1">IF(IFERROR(MATCH(_xlfn.CONCAT($B60,",",Z$4),'SpcFunc and VentSpcFunc combos'!$Q$8:$Q$335,0),0)&gt;0,1,0)</f>
        <v>0</v>
      </c>
      <c r="AA60" s="127">
        <f ca="1">IF(IFERROR(MATCH(_xlfn.CONCAT($B60,",",AA$4),'SpcFunc and VentSpcFunc combos'!$Q$8:$Q$335,0),0)&gt;0,1,0)</f>
        <v>0</v>
      </c>
      <c r="AB60" s="127">
        <f ca="1">IF(IFERROR(MATCH(_xlfn.CONCAT($B60,",",AB$4),'SpcFunc and VentSpcFunc combos'!$Q$8:$Q$335,0),0)&gt;0,1,0)</f>
        <v>0</v>
      </c>
      <c r="AC60" s="127">
        <f ca="1">IF(IFERROR(MATCH(_xlfn.CONCAT($B60,",",AC$4),'SpcFunc and VentSpcFunc combos'!$Q$8:$Q$335,0),0)&gt;0,1,0)</f>
        <v>0</v>
      </c>
      <c r="AD60" s="127">
        <f ca="1">IF(IFERROR(MATCH(_xlfn.CONCAT($B60,",",AD$4),'SpcFunc and VentSpcFunc combos'!$Q$8:$Q$335,0),0)&gt;0,1,0)</f>
        <v>0</v>
      </c>
      <c r="AE60" s="127">
        <f ca="1">IF(IFERROR(MATCH(_xlfn.CONCAT($B60,",",AE$4),'SpcFunc and VentSpcFunc combos'!$Q$8:$Q$335,0),0)&gt;0,1,0)</f>
        <v>0</v>
      </c>
      <c r="AF60" s="127">
        <f ca="1">IF(IFERROR(MATCH(_xlfn.CONCAT($B60,",",AF$4),'SpcFunc and VentSpcFunc combos'!$Q$8:$Q$335,0),0)&gt;0,1,0)</f>
        <v>0</v>
      </c>
      <c r="AG60" s="127">
        <f ca="1">IF(IFERROR(MATCH(_xlfn.CONCAT($B60,",",AG$4),'SpcFunc and VentSpcFunc combos'!$Q$8:$Q$335,0),0)&gt;0,1,0)</f>
        <v>0</v>
      </c>
      <c r="AH60" s="127">
        <f ca="1">IF(IFERROR(MATCH(_xlfn.CONCAT($B60,",",AH$4),'SpcFunc and VentSpcFunc combos'!$Q$8:$Q$335,0),0)&gt;0,1,0)</f>
        <v>0</v>
      </c>
      <c r="AI60" s="127">
        <f ca="1">IF(IFERROR(MATCH(_xlfn.CONCAT($B60,",",AI$4),'SpcFunc and VentSpcFunc combos'!$Q$8:$Q$335,0),0)&gt;0,1,0)</f>
        <v>0</v>
      </c>
      <c r="AJ60" s="127">
        <f ca="1">IF(IFERROR(MATCH(_xlfn.CONCAT($B60,",",AJ$4),'SpcFunc and VentSpcFunc combos'!$Q$8:$Q$335,0),0)&gt;0,1,0)</f>
        <v>0</v>
      </c>
      <c r="AK60" s="127">
        <f ca="1">IF(IFERROR(MATCH(_xlfn.CONCAT($B60,",",AK$4),'SpcFunc and VentSpcFunc combos'!$Q$8:$Q$335,0),0)&gt;0,1,0)</f>
        <v>0</v>
      </c>
      <c r="AL60" s="127">
        <f ca="1">IF(IFERROR(MATCH(_xlfn.CONCAT($B60,",",AL$4),'SpcFunc and VentSpcFunc combos'!$Q$8:$Q$335,0),0)&gt;0,1,0)</f>
        <v>0</v>
      </c>
      <c r="AM60" s="127">
        <f ca="1">IF(IFERROR(MATCH(_xlfn.CONCAT($B60,",",AM$4),'SpcFunc and VentSpcFunc combos'!$Q$8:$Q$335,0),0)&gt;0,1,0)</f>
        <v>0</v>
      </c>
      <c r="AN60" s="127">
        <f ca="1">IF(IFERROR(MATCH(_xlfn.CONCAT($B60,",",AN$4),'SpcFunc and VentSpcFunc combos'!$Q$8:$Q$335,0),0)&gt;0,1,0)</f>
        <v>0</v>
      </c>
      <c r="AO60" s="127">
        <f ca="1">IF(IFERROR(MATCH(_xlfn.CONCAT($B60,",",AO$4),'SpcFunc and VentSpcFunc combos'!$Q$8:$Q$335,0),0)&gt;0,1,0)</f>
        <v>0</v>
      </c>
      <c r="AP60" s="127">
        <f ca="1">IF(IFERROR(MATCH(_xlfn.CONCAT($B60,",",AP$4),'SpcFunc and VentSpcFunc combos'!$Q$8:$Q$335,0),0)&gt;0,1,0)</f>
        <v>0</v>
      </c>
      <c r="AQ60" s="127">
        <f ca="1">IF(IFERROR(MATCH(_xlfn.CONCAT($B60,",",AQ$4),'SpcFunc and VentSpcFunc combos'!$Q$8:$Q$335,0),0)&gt;0,1,0)</f>
        <v>0</v>
      </c>
      <c r="AR60" s="127">
        <f ca="1">IF(IFERROR(MATCH(_xlfn.CONCAT($B60,",",AR$4),'SpcFunc and VentSpcFunc combos'!$Q$8:$Q$335,0),0)&gt;0,1,0)</f>
        <v>0</v>
      </c>
      <c r="AS60" s="127">
        <f ca="1">IF(IFERROR(MATCH(_xlfn.CONCAT($B60,",",AS$4),'SpcFunc and VentSpcFunc combos'!$Q$8:$Q$335,0),0)&gt;0,1,0)</f>
        <v>0</v>
      </c>
      <c r="AT60" s="127">
        <f ca="1">IF(IFERROR(MATCH(_xlfn.CONCAT($B60,",",AT$4),'SpcFunc and VentSpcFunc combos'!$Q$8:$Q$335,0),0)&gt;0,1,0)</f>
        <v>0</v>
      </c>
      <c r="AU60" s="127">
        <f ca="1">IF(IFERROR(MATCH(_xlfn.CONCAT($B60,",",AU$4),'SpcFunc and VentSpcFunc combos'!$Q$8:$Q$335,0),0)&gt;0,1,0)</f>
        <v>0</v>
      </c>
      <c r="AV60" s="127">
        <f ca="1">IF(IFERROR(MATCH(_xlfn.CONCAT($B60,",",AV$4),'SpcFunc and VentSpcFunc combos'!$Q$8:$Q$335,0),0)&gt;0,1,0)</f>
        <v>0</v>
      </c>
      <c r="AW60" s="127">
        <f ca="1">IF(IFERROR(MATCH(_xlfn.CONCAT($B60,",",AW$4),'SpcFunc and VentSpcFunc combos'!$Q$8:$Q$335,0),0)&gt;0,1,0)</f>
        <v>0</v>
      </c>
      <c r="AX60" s="127">
        <f ca="1">IF(IFERROR(MATCH(_xlfn.CONCAT($B60,",",AX$4),'SpcFunc and VentSpcFunc combos'!$Q$8:$Q$335,0),0)&gt;0,1,0)</f>
        <v>0</v>
      </c>
      <c r="AY60" s="127">
        <f ca="1">IF(IFERROR(MATCH(_xlfn.CONCAT($B60,",",AY$4),'SpcFunc and VentSpcFunc combos'!$Q$8:$Q$335,0),0)&gt;0,1,0)</f>
        <v>0</v>
      </c>
      <c r="AZ60" s="127">
        <f ca="1">IF(IFERROR(MATCH(_xlfn.CONCAT($B60,",",AZ$4),'SpcFunc and VentSpcFunc combos'!$Q$8:$Q$335,0),0)&gt;0,1,0)</f>
        <v>0</v>
      </c>
      <c r="BA60" s="127">
        <f ca="1">IF(IFERROR(MATCH(_xlfn.CONCAT($B60,",",BA$4),'SpcFunc and VentSpcFunc combos'!$Q$8:$Q$335,0),0)&gt;0,1,0)</f>
        <v>0</v>
      </c>
      <c r="BB60" s="127">
        <f ca="1">IF(IFERROR(MATCH(_xlfn.CONCAT($B60,",",BB$4),'SpcFunc and VentSpcFunc combos'!$Q$8:$Q$335,0),0)&gt;0,1,0)</f>
        <v>0</v>
      </c>
      <c r="BC60" s="127">
        <f ca="1">IF(IFERROR(MATCH(_xlfn.CONCAT($B60,",",BC$4),'SpcFunc and VentSpcFunc combos'!$Q$8:$Q$335,0),0)&gt;0,1,0)</f>
        <v>0</v>
      </c>
      <c r="BD60" s="127">
        <f ca="1">IF(IFERROR(MATCH(_xlfn.CONCAT($B60,",",BD$4),'SpcFunc and VentSpcFunc combos'!$Q$8:$Q$335,0),0)&gt;0,1,0)</f>
        <v>0</v>
      </c>
      <c r="BE60" s="127">
        <f ca="1">IF(IFERROR(MATCH(_xlfn.CONCAT($B60,",",BE$4),'SpcFunc and VentSpcFunc combos'!$Q$8:$Q$335,0),0)&gt;0,1,0)</f>
        <v>0</v>
      </c>
      <c r="BF60" s="127">
        <f ca="1">IF(IFERROR(MATCH(_xlfn.CONCAT($B60,",",BF$4),'SpcFunc and VentSpcFunc combos'!$Q$8:$Q$335,0),0)&gt;0,1,0)</f>
        <v>0</v>
      </c>
      <c r="BG60" s="127">
        <f ca="1">IF(IFERROR(MATCH(_xlfn.CONCAT($B60,",",BG$4),'SpcFunc and VentSpcFunc combos'!$Q$8:$Q$335,0),0)&gt;0,1,0)</f>
        <v>0</v>
      </c>
      <c r="BH60" s="127">
        <f ca="1">IF(IFERROR(MATCH(_xlfn.CONCAT($B60,",",BH$4),'SpcFunc and VentSpcFunc combos'!$Q$8:$Q$335,0),0)&gt;0,1,0)</f>
        <v>0</v>
      </c>
      <c r="BI60" s="127">
        <f ca="1">IF(IFERROR(MATCH(_xlfn.CONCAT($B60,",",BI$4),'SpcFunc and VentSpcFunc combos'!$Q$8:$Q$335,0),0)&gt;0,1,0)</f>
        <v>0</v>
      </c>
      <c r="BJ60" s="127">
        <f ca="1">IF(IFERROR(MATCH(_xlfn.CONCAT($B60,",",BJ$4),'SpcFunc and VentSpcFunc combos'!$Q$8:$Q$335,0),0)&gt;0,1,0)</f>
        <v>0</v>
      </c>
      <c r="BK60" s="127">
        <f ca="1">IF(IFERROR(MATCH(_xlfn.CONCAT($B60,",",BK$4),'SpcFunc and VentSpcFunc combos'!$Q$8:$Q$335,0),0)&gt;0,1,0)</f>
        <v>0</v>
      </c>
      <c r="BL60" s="127">
        <f ca="1">IF(IFERROR(MATCH(_xlfn.CONCAT($B60,",",BL$4),'SpcFunc and VentSpcFunc combos'!$Q$8:$Q$335,0),0)&gt;0,1,0)</f>
        <v>0</v>
      </c>
      <c r="BM60" s="127">
        <f ca="1">IF(IFERROR(MATCH(_xlfn.CONCAT($B60,",",BM$4),'SpcFunc and VentSpcFunc combos'!$Q$8:$Q$335,0),0)&gt;0,1,0)</f>
        <v>0</v>
      </c>
      <c r="BN60" s="127">
        <f ca="1">IF(IFERROR(MATCH(_xlfn.CONCAT($B60,",",BN$4),'SpcFunc and VentSpcFunc combos'!$Q$8:$Q$335,0),0)&gt;0,1,0)</f>
        <v>0</v>
      </c>
      <c r="BO60" s="127">
        <f ca="1">IF(IFERROR(MATCH(_xlfn.CONCAT($B60,",",BO$4),'SpcFunc and VentSpcFunc combos'!$Q$8:$Q$335,0),0)&gt;0,1,0)</f>
        <v>0</v>
      </c>
      <c r="BP60" s="127">
        <f ca="1">IF(IFERROR(MATCH(_xlfn.CONCAT($B60,",",BP$4),'SpcFunc and VentSpcFunc combos'!$Q$8:$Q$335,0),0)&gt;0,1,0)</f>
        <v>0</v>
      </c>
      <c r="BQ60" s="127">
        <f ca="1">IF(IFERROR(MATCH(_xlfn.CONCAT($B60,",",BQ$4),'SpcFunc and VentSpcFunc combos'!$Q$8:$Q$335,0),0)&gt;0,1,0)</f>
        <v>0</v>
      </c>
      <c r="BR60" s="127">
        <f ca="1">IF(IFERROR(MATCH(_xlfn.CONCAT($B60,",",BR$4),'SpcFunc and VentSpcFunc combos'!$Q$8:$Q$335,0),0)&gt;0,1,0)</f>
        <v>0</v>
      </c>
      <c r="BS60" s="127">
        <f ca="1">IF(IFERROR(MATCH(_xlfn.CONCAT($B60,",",BS$4),'SpcFunc and VentSpcFunc combos'!$Q$8:$Q$335,0),0)&gt;0,1,0)</f>
        <v>0</v>
      </c>
      <c r="BT60" s="127">
        <f ca="1">IF(IFERROR(MATCH(_xlfn.CONCAT($B60,",",BT$4),'SpcFunc and VentSpcFunc combos'!$Q$8:$Q$335,0),0)&gt;0,1,0)</f>
        <v>0</v>
      </c>
      <c r="BU60" s="127">
        <f ca="1">IF(IFERROR(MATCH(_xlfn.CONCAT($B60,",",BU$4),'SpcFunc and VentSpcFunc combos'!$Q$8:$Q$335,0),0)&gt;0,1,0)</f>
        <v>0</v>
      </c>
      <c r="BV60" s="127">
        <f ca="1">IF(IFERROR(MATCH(_xlfn.CONCAT($B60,",",BV$4),'SpcFunc and VentSpcFunc combos'!$Q$8:$Q$335,0),0)&gt;0,1,0)</f>
        <v>0</v>
      </c>
      <c r="BW60" s="127">
        <f ca="1">IF(IFERROR(MATCH(_xlfn.CONCAT($B60,",",BW$4),'SpcFunc and VentSpcFunc combos'!$Q$8:$Q$335,0),0)&gt;0,1,0)</f>
        <v>0</v>
      </c>
      <c r="BX60" s="127">
        <f ca="1">IF(IFERROR(MATCH(_xlfn.CONCAT($B60,",",BX$4),'SpcFunc and VentSpcFunc combos'!$Q$8:$Q$335,0),0)&gt;0,1,0)</f>
        <v>0</v>
      </c>
      <c r="BY60" s="127">
        <f ca="1">IF(IFERROR(MATCH(_xlfn.CONCAT($B60,",",BY$4),'SpcFunc and VentSpcFunc combos'!$Q$8:$Q$335,0),0)&gt;0,1,0)</f>
        <v>0</v>
      </c>
      <c r="BZ60" s="127">
        <f ca="1">IF(IFERROR(MATCH(_xlfn.CONCAT($B60,",",BZ$4),'SpcFunc and VentSpcFunc combos'!$Q$8:$Q$335,0),0)&gt;0,1,0)</f>
        <v>0</v>
      </c>
      <c r="CA60" s="127">
        <f ca="1">IF(IFERROR(MATCH(_xlfn.CONCAT($B60,",",CA$4),'SpcFunc and VentSpcFunc combos'!$Q$8:$Q$335,0),0)&gt;0,1,0)</f>
        <v>0</v>
      </c>
      <c r="CB60" s="127">
        <f ca="1">IF(IFERROR(MATCH(_xlfn.CONCAT($B60,",",CB$4),'SpcFunc and VentSpcFunc combos'!$Q$8:$Q$335,0),0)&gt;0,1,0)</f>
        <v>0</v>
      </c>
      <c r="CC60" s="127">
        <f ca="1">IF(IFERROR(MATCH(_xlfn.CONCAT($B60,",",CC$4),'SpcFunc and VentSpcFunc combos'!$Q$8:$Q$335,0),0)&gt;0,1,0)</f>
        <v>0</v>
      </c>
      <c r="CD60" s="127">
        <f ca="1">IF(IFERROR(MATCH(_xlfn.CONCAT($B60,",",CD$4),'SpcFunc and VentSpcFunc combos'!$Q$8:$Q$335,0),0)&gt;0,1,0)</f>
        <v>0</v>
      </c>
      <c r="CE60" s="127">
        <f ca="1">IF(IFERROR(MATCH(_xlfn.CONCAT($B60,",",CE$4),'SpcFunc and VentSpcFunc combos'!$Q$8:$Q$335,0),0)&gt;0,1,0)</f>
        <v>0</v>
      </c>
      <c r="CF60" s="127">
        <f ca="1">IF(IFERROR(MATCH(_xlfn.CONCAT($B60,",",CF$4),'SpcFunc and VentSpcFunc combos'!$Q$8:$Q$335,0),0)&gt;0,1,0)</f>
        <v>0</v>
      </c>
      <c r="CG60" s="127">
        <f ca="1">IF(IFERROR(MATCH(_xlfn.CONCAT($B60,",",CG$4),'SpcFunc and VentSpcFunc combos'!$Q$8:$Q$335,0),0)&gt;0,1,0)</f>
        <v>0</v>
      </c>
      <c r="CH60" s="127">
        <f ca="1">IF(IFERROR(MATCH(_xlfn.CONCAT($B60,",",CH$4),'SpcFunc and VentSpcFunc combos'!$Q$8:$Q$335,0),0)&gt;0,1,0)</f>
        <v>0</v>
      </c>
      <c r="CI60" s="127">
        <f ca="1">IF(IFERROR(MATCH(_xlfn.CONCAT($B60,",",CI$4),'SpcFunc and VentSpcFunc combos'!$Q$8:$Q$335,0),0)&gt;0,1,0)</f>
        <v>0</v>
      </c>
      <c r="CJ60" s="127">
        <f ca="1">IF(IFERROR(MATCH(_xlfn.CONCAT($B60,",",CJ$4),'SpcFunc and VentSpcFunc combos'!$Q$8:$Q$335,0),0)&gt;0,1,0)</f>
        <v>0</v>
      </c>
      <c r="CK60" s="127">
        <f ca="1">IF(IFERROR(MATCH(_xlfn.CONCAT($B60,",",CK$4),'SpcFunc and VentSpcFunc combos'!$Q$8:$Q$335,0),0)&gt;0,1,0)</f>
        <v>0</v>
      </c>
      <c r="CL60" s="127">
        <f ca="1">IF(IFERROR(MATCH(_xlfn.CONCAT($B60,",",CL$4),'SpcFunc and VentSpcFunc combos'!$Q$8:$Q$335,0),0)&gt;0,1,0)</f>
        <v>0</v>
      </c>
      <c r="CM60" s="127">
        <f ca="1">IF(IFERROR(MATCH(_xlfn.CONCAT($B60,",",CM$4),'SpcFunc and VentSpcFunc combos'!$Q$8:$Q$335,0),0)&gt;0,1,0)</f>
        <v>0</v>
      </c>
      <c r="CN60" s="127">
        <f ca="1">IF(IFERROR(MATCH(_xlfn.CONCAT($B60,",",CN$4),'SpcFunc and VentSpcFunc combos'!$Q$8:$Q$335,0),0)&gt;0,1,0)</f>
        <v>0</v>
      </c>
      <c r="CO60" s="127">
        <f ca="1">IF(IFERROR(MATCH(_xlfn.CONCAT($B60,",",CO$4),'SpcFunc and VentSpcFunc combos'!$Q$8:$Q$335,0),0)&gt;0,1,0)</f>
        <v>0</v>
      </c>
      <c r="CP60" s="127">
        <f ca="1">IF(IFERROR(MATCH(_xlfn.CONCAT($B60,",",CP$4),'SpcFunc and VentSpcFunc combos'!$Q$8:$Q$335,0),0)&gt;0,1,0)</f>
        <v>0</v>
      </c>
      <c r="CQ60" s="127">
        <f ca="1">IF(IFERROR(MATCH(_xlfn.CONCAT($B60,",",CQ$4),'SpcFunc and VentSpcFunc combos'!$Q$8:$Q$335,0),0)&gt;0,1,0)</f>
        <v>0</v>
      </c>
      <c r="CR60" s="127">
        <f ca="1">IF(IFERROR(MATCH(_xlfn.CONCAT($B60,",",CR$4),'SpcFunc and VentSpcFunc combos'!$Q$8:$Q$335,0),0)&gt;0,1,0)</f>
        <v>0</v>
      </c>
      <c r="CS60" s="127">
        <f ca="1">IF(IFERROR(MATCH(_xlfn.CONCAT($B60,",",CS$4),'SpcFunc and VentSpcFunc combos'!$Q$8:$Q$335,0),0)&gt;0,1,0)</f>
        <v>0</v>
      </c>
      <c r="CT60" s="127">
        <f ca="1">IF(IFERROR(MATCH(_xlfn.CONCAT($B60,",",CT$4),'SpcFunc and VentSpcFunc combos'!$Q$8:$Q$335,0),0)&gt;0,1,0)</f>
        <v>0</v>
      </c>
      <c r="CU60" s="106" t="s">
        <v>960</v>
      </c>
      <c r="CV60">
        <f t="shared" ca="1" si="5"/>
        <v>0</v>
      </c>
    </row>
    <row r="61" spans="2:100" x14ac:dyDescent="0.2">
      <c r="B61" t="str">
        <f>'For CSV - 2019 SpcFuncData'!B61</f>
        <v>Retail Sales Area (Retail Merchandise Sales)</v>
      </c>
      <c r="C61" s="127">
        <f ca="1">IF(IFERROR(MATCH(_xlfn.CONCAT($B61,",",C$4),'SpcFunc and VentSpcFunc combos'!$Q$8:$Q$335,0),0)&gt;0,1,0)</f>
        <v>0</v>
      </c>
      <c r="D61" s="127">
        <f ca="1">IF(IFERROR(MATCH(_xlfn.CONCAT($B61,",",D$4),'SpcFunc and VentSpcFunc combos'!$Q$8:$Q$335,0),0)&gt;0,1,0)</f>
        <v>0</v>
      </c>
      <c r="E61" s="127">
        <f ca="1">IF(IFERROR(MATCH(_xlfn.CONCAT($B61,",",E$4),'SpcFunc and VentSpcFunc combos'!$Q$8:$Q$335,0),0)&gt;0,1,0)</f>
        <v>0</v>
      </c>
      <c r="F61" s="127">
        <f ca="1">IF(IFERROR(MATCH(_xlfn.CONCAT($B61,",",F$4),'SpcFunc and VentSpcFunc combos'!$Q$8:$Q$335,0),0)&gt;0,1,0)</f>
        <v>0</v>
      </c>
      <c r="G61" s="127">
        <f ca="1">IF(IFERROR(MATCH(_xlfn.CONCAT($B61,",",G$4),'SpcFunc and VentSpcFunc combos'!$Q$8:$Q$335,0),0)&gt;0,1,0)</f>
        <v>0</v>
      </c>
      <c r="H61" s="127">
        <f ca="1">IF(IFERROR(MATCH(_xlfn.CONCAT($B61,",",H$4),'SpcFunc and VentSpcFunc combos'!$Q$8:$Q$335,0),0)&gt;0,1,0)</f>
        <v>0</v>
      </c>
      <c r="I61" s="127">
        <f ca="1">IF(IFERROR(MATCH(_xlfn.CONCAT($B61,",",I$4),'SpcFunc and VentSpcFunc combos'!$Q$8:$Q$335,0),0)&gt;0,1,0)</f>
        <v>0</v>
      </c>
      <c r="J61" s="127">
        <f ca="1">IF(IFERROR(MATCH(_xlfn.CONCAT($B61,",",J$4),'SpcFunc and VentSpcFunc combos'!$Q$8:$Q$335,0),0)&gt;0,1,0)</f>
        <v>0</v>
      </c>
      <c r="K61" s="127">
        <f ca="1">IF(IFERROR(MATCH(_xlfn.CONCAT($B61,",",K$4),'SpcFunc and VentSpcFunc combos'!$Q$8:$Q$335,0),0)&gt;0,1,0)</f>
        <v>0</v>
      </c>
      <c r="L61" s="127">
        <f ca="1">IF(IFERROR(MATCH(_xlfn.CONCAT($B61,",",L$4),'SpcFunc and VentSpcFunc combos'!$Q$8:$Q$335,0),0)&gt;0,1,0)</f>
        <v>0</v>
      </c>
      <c r="M61" s="127">
        <f ca="1">IF(IFERROR(MATCH(_xlfn.CONCAT($B61,",",M$4),'SpcFunc and VentSpcFunc combos'!$Q$8:$Q$335,0),0)&gt;0,1,0)</f>
        <v>0</v>
      </c>
      <c r="N61" s="127">
        <f ca="1">IF(IFERROR(MATCH(_xlfn.CONCAT($B61,",",N$4),'SpcFunc and VentSpcFunc combos'!$Q$8:$Q$335,0),0)&gt;0,1,0)</f>
        <v>0</v>
      </c>
      <c r="O61" s="127">
        <f ca="1">IF(IFERROR(MATCH(_xlfn.CONCAT($B61,",",O$4),'SpcFunc and VentSpcFunc combos'!$Q$8:$Q$335,0),0)&gt;0,1,0)</f>
        <v>0</v>
      </c>
      <c r="P61" s="127">
        <f ca="1">IF(IFERROR(MATCH(_xlfn.CONCAT($B61,",",P$4),'SpcFunc and VentSpcFunc combos'!$Q$8:$Q$335,0),0)&gt;0,1,0)</f>
        <v>0</v>
      </c>
      <c r="Q61" s="127">
        <f ca="1">IF(IFERROR(MATCH(_xlfn.CONCAT($B61,",",Q$4),'SpcFunc and VentSpcFunc combos'!$Q$8:$Q$335,0),0)&gt;0,1,0)</f>
        <v>0</v>
      </c>
      <c r="R61" s="127">
        <f ca="1">IF(IFERROR(MATCH(_xlfn.CONCAT($B61,",",R$4),'SpcFunc and VentSpcFunc combos'!$Q$8:$Q$335,0),0)&gt;0,1,0)</f>
        <v>0</v>
      </c>
      <c r="S61" s="127">
        <f ca="1">IF(IFERROR(MATCH(_xlfn.CONCAT($B61,",",S$4),'SpcFunc and VentSpcFunc combos'!$Q$8:$Q$335,0),0)&gt;0,1,0)</f>
        <v>0</v>
      </c>
      <c r="T61" s="127">
        <f ca="1">IF(IFERROR(MATCH(_xlfn.CONCAT($B61,",",T$4),'SpcFunc and VentSpcFunc combos'!$Q$8:$Q$335,0),0)&gt;0,1,0)</f>
        <v>0</v>
      </c>
      <c r="U61" s="127">
        <f ca="1">IF(IFERROR(MATCH(_xlfn.CONCAT($B61,",",U$4),'SpcFunc and VentSpcFunc combos'!$Q$8:$Q$335,0),0)&gt;0,1,0)</f>
        <v>0</v>
      </c>
      <c r="V61" s="127">
        <f ca="1">IF(IFERROR(MATCH(_xlfn.CONCAT($B61,",",V$4),'SpcFunc and VentSpcFunc combos'!$Q$8:$Q$335,0),0)&gt;0,1,0)</f>
        <v>0</v>
      </c>
      <c r="W61" s="127">
        <f ca="1">IF(IFERROR(MATCH(_xlfn.CONCAT($B61,",",W$4),'SpcFunc and VentSpcFunc combos'!$Q$8:$Q$335,0),0)&gt;0,1,0)</f>
        <v>0</v>
      </c>
      <c r="X61" s="127">
        <f ca="1">IF(IFERROR(MATCH(_xlfn.CONCAT($B61,",",X$4),'SpcFunc and VentSpcFunc combos'!$Q$8:$Q$335,0),0)&gt;0,1,0)</f>
        <v>0</v>
      </c>
      <c r="Y61" s="127">
        <f ca="1">IF(IFERROR(MATCH(_xlfn.CONCAT($B61,",",Y$4),'SpcFunc and VentSpcFunc combos'!$Q$8:$Q$335,0),0)&gt;0,1,0)</f>
        <v>0</v>
      </c>
      <c r="Z61" s="127">
        <f ca="1">IF(IFERROR(MATCH(_xlfn.CONCAT($B61,",",Z$4),'SpcFunc and VentSpcFunc combos'!$Q$8:$Q$335,0),0)&gt;0,1,0)</f>
        <v>0</v>
      </c>
      <c r="AA61" s="127">
        <f ca="1">IF(IFERROR(MATCH(_xlfn.CONCAT($B61,",",AA$4),'SpcFunc and VentSpcFunc combos'!$Q$8:$Q$335,0),0)&gt;0,1,0)</f>
        <v>0</v>
      </c>
      <c r="AB61" s="127">
        <f ca="1">IF(IFERROR(MATCH(_xlfn.CONCAT($B61,",",AB$4),'SpcFunc and VentSpcFunc combos'!$Q$8:$Q$335,0),0)&gt;0,1,0)</f>
        <v>0</v>
      </c>
      <c r="AC61" s="127">
        <f ca="1">IF(IFERROR(MATCH(_xlfn.CONCAT($B61,",",AC$4),'SpcFunc and VentSpcFunc combos'!$Q$8:$Q$335,0),0)&gt;0,1,0)</f>
        <v>0</v>
      </c>
      <c r="AD61" s="127">
        <f ca="1">IF(IFERROR(MATCH(_xlfn.CONCAT($B61,",",AD$4),'SpcFunc and VentSpcFunc combos'!$Q$8:$Q$335,0),0)&gt;0,1,0)</f>
        <v>0</v>
      </c>
      <c r="AE61" s="127">
        <f ca="1">IF(IFERROR(MATCH(_xlfn.CONCAT($B61,",",AE$4),'SpcFunc and VentSpcFunc combos'!$Q$8:$Q$335,0),0)&gt;0,1,0)</f>
        <v>0</v>
      </c>
      <c r="AF61" s="127">
        <f ca="1">IF(IFERROR(MATCH(_xlfn.CONCAT($B61,",",AF$4),'SpcFunc and VentSpcFunc combos'!$Q$8:$Q$335,0),0)&gt;0,1,0)</f>
        <v>0</v>
      </c>
      <c r="AG61" s="127">
        <f ca="1">IF(IFERROR(MATCH(_xlfn.CONCAT($B61,",",AG$4),'SpcFunc and VentSpcFunc combos'!$Q$8:$Q$335,0),0)&gt;0,1,0)</f>
        <v>0</v>
      </c>
      <c r="AH61" s="127">
        <f ca="1">IF(IFERROR(MATCH(_xlfn.CONCAT($B61,",",AH$4),'SpcFunc and VentSpcFunc combos'!$Q$8:$Q$335,0),0)&gt;0,1,0)</f>
        <v>0</v>
      </c>
      <c r="AI61" s="127">
        <f ca="1">IF(IFERROR(MATCH(_xlfn.CONCAT($B61,",",AI$4),'SpcFunc and VentSpcFunc combos'!$Q$8:$Q$335,0),0)&gt;0,1,0)</f>
        <v>0</v>
      </c>
      <c r="AJ61" s="127">
        <f ca="1">IF(IFERROR(MATCH(_xlfn.CONCAT($B61,",",AJ$4),'SpcFunc and VentSpcFunc combos'!$Q$8:$Q$335,0),0)&gt;0,1,0)</f>
        <v>0</v>
      </c>
      <c r="AK61" s="127">
        <f ca="1">IF(IFERROR(MATCH(_xlfn.CONCAT($B61,",",AK$4),'SpcFunc and VentSpcFunc combos'!$Q$8:$Q$335,0),0)&gt;0,1,0)</f>
        <v>0</v>
      </c>
      <c r="AL61" s="127">
        <f ca="1">IF(IFERROR(MATCH(_xlfn.CONCAT($B61,",",AL$4),'SpcFunc and VentSpcFunc combos'!$Q$8:$Q$335,0),0)&gt;0,1,0)</f>
        <v>0</v>
      </c>
      <c r="AM61" s="127">
        <f ca="1">IF(IFERROR(MATCH(_xlfn.CONCAT($B61,",",AM$4),'SpcFunc and VentSpcFunc combos'!$Q$8:$Q$335,0),0)&gt;0,1,0)</f>
        <v>0</v>
      </c>
      <c r="AN61" s="127">
        <f ca="1">IF(IFERROR(MATCH(_xlfn.CONCAT($B61,",",AN$4),'SpcFunc and VentSpcFunc combos'!$Q$8:$Q$335,0),0)&gt;0,1,0)</f>
        <v>0</v>
      </c>
      <c r="AO61" s="127">
        <f ca="1">IF(IFERROR(MATCH(_xlfn.CONCAT($B61,",",AO$4),'SpcFunc and VentSpcFunc combos'!$Q$8:$Q$335,0),0)&gt;0,1,0)</f>
        <v>0</v>
      </c>
      <c r="AP61" s="127">
        <f ca="1">IF(IFERROR(MATCH(_xlfn.CONCAT($B61,",",AP$4),'SpcFunc and VentSpcFunc combos'!$Q$8:$Q$335,0),0)&gt;0,1,0)</f>
        <v>0</v>
      </c>
      <c r="AQ61" s="127">
        <f ca="1">IF(IFERROR(MATCH(_xlfn.CONCAT($B61,",",AQ$4),'SpcFunc and VentSpcFunc combos'!$Q$8:$Q$335,0),0)&gt;0,1,0)</f>
        <v>0</v>
      </c>
      <c r="AR61" s="127">
        <f ca="1">IF(IFERROR(MATCH(_xlfn.CONCAT($B61,",",AR$4),'SpcFunc and VentSpcFunc combos'!$Q$8:$Q$335,0),0)&gt;0,1,0)</f>
        <v>0</v>
      </c>
      <c r="AS61" s="127">
        <f ca="1">IF(IFERROR(MATCH(_xlfn.CONCAT($B61,",",AS$4),'SpcFunc and VentSpcFunc combos'!$Q$8:$Q$335,0),0)&gt;0,1,0)</f>
        <v>0</v>
      </c>
      <c r="AT61" s="127">
        <f ca="1">IF(IFERROR(MATCH(_xlfn.CONCAT($B61,",",AT$4),'SpcFunc and VentSpcFunc combos'!$Q$8:$Q$335,0),0)&gt;0,1,0)</f>
        <v>0</v>
      </c>
      <c r="AU61" s="127">
        <f ca="1">IF(IFERROR(MATCH(_xlfn.CONCAT($B61,",",AU$4),'SpcFunc and VentSpcFunc combos'!$Q$8:$Q$335,0),0)&gt;0,1,0)</f>
        <v>0</v>
      </c>
      <c r="AV61" s="127">
        <f ca="1">IF(IFERROR(MATCH(_xlfn.CONCAT($B61,",",AV$4),'SpcFunc and VentSpcFunc combos'!$Q$8:$Q$335,0),0)&gt;0,1,0)</f>
        <v>0</v>
      </c>
      <c r="AW61" s="127">
        <f ca="1">IF(IFERROR(MATCH(_xlfn.CONCAT($B61,",",AW$4),'SpcFunc and VentSpcFunc combos'!$Q$8:$Q$335,0),0)&gt;0,1,0)</f>
        <v>0</v>
      </c>
      <c r="AX61" s="127">
        <f ca="1">IF(IFERROR(MATCH(_xlfn.CONCAT($B61,",",AX$4),'SpcFunc and VentSpcFunc combos'!$Q$8:$Q$335,0),0)&gt;0,1,0)</f>
        <v>0</v>
      </c>
      <c r="AY61" s="127">
        <f ca="1">IF(IFERROR(MATCH(_xlfn.CONCAT($B61,",",AY$4),'SpcFunc and VentSpcFunc combos'!$Q$8:$Q$335,0),0)&gt;0,1,0)</f>
        <v>0</v>
      </c>
      <c r="AZ61" s="127">
        <f ca="1">IF(IFERROR(MATCH(_xlfn.CONCAT($B61,",",AZ$4),'SpcFunc and VentSpcFunc combos'!$Q$8:$Q$335,0),0)&gt;0,1,0)</f>
        <v>0</v>
      </c>
      <c r="BA61" s="127">
        <f ca="1">IF(IFERROR(MATCH(_xlfn.CONCAT($B61,",",BA$4),'SpcFunc and VentSpcFunc combos'!$Q$8:$Q$335,0),0)&gt;0,1,0)</f>
        <v>0</v>
      </c>
      <c r="BB61" s="127">
        <f ca="1">IF(IFERROR(MATCH(_xlfn.CONCAT($B61,",",BB$4),'SpcFunc and VentSpcFunc combos'!$Q$8:$Q$335,0),0)&gt;0,1,0)</f>
        <v>0</v>
      </c>
      <c r="BC61" s="127">
        <f ca="1">IF(IFERROR(MATCH(_xlfn.CONCAT($B61,",",BC$4),'SpcFunc and VentSpcFunc combos'!$Q$8:$Q$335,0),0)&gt;0,1,0)</f>
        <v>0</v>
      </c>
      <c r="BD61" s="127">
        <f ca="1">IF(IFERROR(MATCH(_xlfn.CONCAT($B61,",",BD$4),'SpcFunc and VentSpcFunc combos'!$Q$8:$Q$335,0),0)&gt;0,1,0)</f>
        <v>0</v>
      </c>
      <c r="BE61" s="127">
        <f ca="1">IF(IFERROR(MATCH(_xlfn.CONCAT($B61,",",BE$4),'SpcFunc and VentSpcFunc combos'!$Q$8:$Q$335,0),0)&gt;0,1,0)</f>
        <v>0</v>
      </c>
      <c r="BF61" s="127">
        <f ca="1">IF(IFERROR(MATCH(_xlfn.CONCAT($B61,",",BF$4),'SpcFunc and VentSpcFunc combos'!$Q$8:$Q$335,0),0)&gt;0,1,0)</f>
        <v>0</v>
      </c>
      <c r="BG61" s="127">
        <f ca="1">IF(IFERROR(MATCH(_xlfn.CONCAT($B61,",",BG$4),'SpcFunc and VentSpcFunc combos'!$Q$8:$Q$335,0),0)&gt;0,1,0)</f>
        <v>0</v>
      </c>
      <c r="BH61" s="127">
        <f ca="1">IF(IFERROR(MATCH(_xlfn.CONCAT($B61,",",BH$4),'SpcFunc and VentSpcFunc combos'!$Q$8:$Q$335,0),0)&gt;0,1,0)</f>
        <v>0</v>
      </c>
      <c r="BI61" s="127">
        <f ca="1">IF(IFERROR(MATCH(_xlfn.CONCAT($B61,",",BI$4),'SpcFunc and VentSpcFunc combos'!$Q$8:$Q$335,0),0)&gt;0,1,0)</f>
        <v>0</v>
      </c>
      <c r="BJ61" s="127">
        <f ca="1">IF(IFERROR(MATCH(_xlfn.CONCAT($B61,",",BJ$4),'SpcFunc and VentSpcFunc combos'!$Q$8:$Q$335,0),0)&gt;0,1,0)</f>
        <v>0</v>
      </c>
      <c r="BK61" s="127">
        <f ca="1">IF(IFERROR(MATCH(_xlfn.CONCAT($B61,",",BK$4),'SpcFunc and VentSpcFunc combos'!$Q$8:$Q$335,0),0)&gt;0,1,0)</f>
        <v>0</v>
      </c>
      <c r="BL61" s="127">
        <f ca="1">IF(IFERROR(MATCH(_xlfn.CONCAT($B61,",",BL$4),'SpcFunc and VentSpcFunc combos'!$Q$8:$Q$335,0),0)&gt;0,1,0)</f>
        <v>0</v>
      </c>
      <c r="BM61" s="127">
        <f ca="1">IF(IFERROR(MATCH(_xlfn.CONCAT($B61,",",BM$4),'SpcFunc and VentSpcFunc combos'!$Q$8:$Q$335,0),0)&gt;0,1,0)</f>
        <v>0</v>
      </c>
      <c r="BN61" s="127">
        <f ca="1">IF(IFERROR(MATCH(_xlfn.CONCAT($B61,",",BN$4),'SpcFunc and VentSpcFunc combos'!$Q$8:$Q$335,0),0)&gt;0,1,0)</f>
        <v>0</v>
      </c>
      <c r="BO61" s="127">
        <f ca="1">IF(IFERROR(MATCH(_xlfn.CONCAT($B61,",",BO$4),'SpcFunc and VentSpcFunc combos'!$Q$8:$Q$335,0),0)&gt;0,1,0)</f>
        <v>0</v>
      </c>
      <c r="BP61" s="127">
        <f ca="1">IF(IFERROR(MATCH(_xlfn.CONCAT($B61,",",BP$4),'SpcFunc and VentSpcFunc combos'!$Q$8:$Q$335,0),0)&gt;0,1,0)</f>
        <v>0</v>
      </c>
      <c r="BQ61" s="127">
        <f ca="1">IF(IFERROR(MATCH(_xlfn.CONCAT($B61,",",BQ$4),'SpcFunc and VentSpcFunc combos'!$Q$8:$Q$335,0),0)&gt;0,1,0)</f>
        <v>0</v>
      </c>
      <c r="BR61" s="127">
        <f ca="1">IF(IFERROR(MATCH(_xlfn.CONCAT($B61,",",BR$4),'SpcFunc and VentSpcFunc combos'!$Q$8:$Q$335,0),0)&gt;0,1,0)</f>
        <v>0</v>
      </c>
      <c r="BS61" s="127">
        <f ca="1">IF(IFERROR(MATCH(_xlfn.CONCAT($B61,",",BS$4),'SpcFunc and VentSpcFunc combos'!$Q$8:$Q$335,0),0)&gt;0,1,0)</f>
        <v>0</v>
      </c>
      <c r="BT61" s="127">
        <f ca="1">IF(IFERROR(MATCH(_xlfn.CONCAT($B61,",",BT$4),'SpcFunc and VentSpcFunc combos'!$Q$8:$Q$335,0),0)&gt;0,1,0)</f>
        <v>0</v>
      </c>
      <c r="BU61" s="127">
        <f ca="1">IF(IFERROR(MATCH(_xlfn.CONCAT($B61,",",BU$4),'SpcFunc and VentSpcFunc combos'!$Q$8:$Q$335,0),0)&gt;0,1,0)</f>
        <v>0</v>
      </c>
      <c r="BV61" s="127">
        <f ca="1">IF(IFERROR(MATCH(_xlfn.CONCAT($B61,",",BV$4),'SpcFunc and VentSpcFunc combos'!$Q$8:$Q$335,0),0)&gt;0,1,0)</f>
        <v>0</v>
      </c>
      <c r="BW61" s="127">
        <f ca="1">IF(IFERROR(MATCH(_xlfn.CONCAT($B61,",",BW$4),'SpcFunc and VentSpcFunc combos'!$Q$8:$Q$335,0),0)&gt;0,1,0)</f>
        <v>0</v>
      </c>
      <c r="BX61" s="127">
        <f ca="1">IF(IFERROR(MATCH(_xlfn.CONCAT($B61,",",BX$4),'SpcFunc and VentSpcFunc combos'!$Q$8:$Q$335,0),0)&gt;0,1,0)</f>
        <v>0</v>
      </c>
      <c r="BY61" s="127">
        <f ca="1">IF(IFERROR(MATCH(_xlfn.CONCAT($B61,",",BY$4),'SpcFunc and VentSpcFunc combos'!$Q$8:$Q$335,0),0)&gt;0,1,0)</f>
        <v>0</v>
      </c>
      <c r="BZ61" s="127">
        <f ca="1">IF(IFERROR(MATCH(_xlfn.CONCAT($B61,",",BZ$4),'SpcFunc and VentSpcFunc combos'!$Q$8:$Q$335,0),0)&gt;0,1,0)</f>
        <v>0</v>
      </c>
      <c r="CA61" s="127">
        <f ca="1">IF(IFERROR(MATCH(_xlfn.CONCAT($B61,",",CA$4),'SpcFunc and VentSpcFunc combos'!$Q$8:$Q$335,0),0)&gt;0,1,0)</f>
        <v>0</v>
      </c>
      <c r="CB61" s="127">
        <f ca="1">IF(IFERROR(MATCH(_xlfn.CONCAT($B61,",",CB$4),'SpcFunc and VentSpcFunc combos'!$Q$8:$Q$335,0),0)&gt;0,1,0)</f>
        <v>0</v>
      </c>
      <c r="CC61" s="127">
        <f ca="1">IF(IFERROR(MATCH(_xlfn.CONCAT($B61,",",CC$4),'SpcFunc and VentSpcFunc combos'!$Q$8:$Q$335,0),0)&gt;0,1,0)</f>
        <v>0</v>
      </c>
      <c r="CD61" s="127">
        <f ca="1">IF(IFERROR(MATCH(_xlfn.CONCAT($B61,",",CD$4),'SpcFunc and VentSpcFunc combos'!$Q$8:$Q$335,0),0)&gt;0,1,0)</f>
        <v>0</v>
      </c>
      <c r="CE61" s="127">
        <f ca="1">IF(IFERROR(MATCH(_xlfn.CONCAT($B61,",",CE$4),'SpcFunc and VentSpcFunc combos'!$Q$8:$Q$335,0),0)&gt;0,1,0)</f>
        <v>0</v>
      </c>
      <c r="CF61" s="127">
        <f ca="1">IF(IFERROR(MATCH(_xlfn.CONCAT($B61,",",CF$4),'SpcFunc and VentSpcFunc combos'!$Q$8:$Q$335,0),0)&gt;0,1,0)</f>
        <v>0</v>
      </c>
      <c r="CG61" s="127">
        <f ca="1">IF(IFERROR(MATCH(_xlfn.CONCAT($B61,",",CG$4),'SpcFunc and VentSpcFunc combos'!$Q$8:$Q$335,0),0)&gt;0,1,0)</f>
        <v>0</v>
      </c>
      <c r="CH61" s="127">
        <f ca="1">IF(IFERROR(MATCH(_xlfn.CONCAT($B61,",",CH$4),'SpcFunc and VentSpcFunc combos'!$Q$8:$Q$335,0),0)&gt;0,1,0)</f>
        <v>0</v>
      </c>
      <c r="CI61" s="127">
        <f ca="1">IF(IFERROR(MATCH(_xlfn.CONCAT($B61,",",CI$4),'SpcFunc and VentSpcFunc combos'!$Q$8:$Q$335,0),0)&gt;0,1,0)</f>
        <v>0</v>
      </c>
      <c r="CJ61" s="127">
        <f ca="1">IF(IFERROR(MATCH(_xlfn.CONCAT($B61,",",CJ$4),'SpcFunc and VentSpcFunc combos'!$Q$8:$Q$335,0),0)&gt;0,1,0)</f>
        <v>0</v>
      </c>
      <c r="CK61" s="127">
        <f ca="1">IF(IFERROR(MATCH(_xlfn.CONCAT($B61,",",CK$4),'SpcFunc and VentSpcFunc combos'!$Q$8:$Q$335,0),0)&gt;0,1,0)</f>
        <v>0</v>
      </c>
      <c r="CL61" s="127">
        <f ca="1">IF(IFERROR(MATCH(_xlfn.CONCAT($B61,",",CL$4),'SpcFunc and VentSpcFunc combos'!$Q$8:$Q$335,0),0)&gt;0,1,0)</f>
        <v>0</v>
      </c>
      <c r="CM61" s="127">
        <f ca="1">IF(IFERROR(MATCH(_xlfn.CONCAT($B61,",",CM$4),'SpcFunc and VentSpcFunc combos'!$Q$8:$Q$335,0),0)&gt;0,1,0)</f>
        <v>0</v>
      </c>
      <c r="CN61" s="127">
        <f ca="1">IF(IFERROR(MATCH(_xlfn.CONCAT($B61,",",CN$4),'SpcFunc and VentSpcFunc combos'!$Q$8:$Q$335,0),0)&gt;0,1,0)</f>
        <v>0</v>
      </c>
      <c r="CO61" s="127">
        <f ca="1">IF(IFERROR(MATCH(_xlfn.CONCAT($B61,",",CO$4),'SpcFunc and VentSpcFunc combos'!$Q$8:$Q$335,0),0)&gt;0,1,0)</f>
        <v>0</v>
      </c>
      <c r="CP61" s="127">
        <f ca="1">IF(IFERROR(MATCH(_xlfn.CONCAT($B61,",",CP$4),'SpcFunc and VentSpcFunc combos'!$Q$8:$Q$335,0),0)&gt;0,1,0)</f>
        <v>0</v>
      </c>
      <c r="CQ61" s="127">
        <f ca="1">IF(IFERROR(MATCH(_xlfn.CONCAT($B61,",",CQ$4),'SpcFunc and VentSpcFunc combos'!$Q$8:$Q$335,0),0)&gt;0,1,0)</f>
        <v>0</v>
      </c>
      <c r="CR61" s="127">
        <f ca="1">IF(IFERROR(MATCH(_xlfn.CONCAT($B61,",",CR$4),'SpcFunc and VentSpcFunc combos'!$Q$8:$Q$335,0),0)&gt;0,1,0)</f>
        <v>0</v>
      </c>
      <c r="CS61" s="127">
        <f ca="1">IF(IFERROR(MATCH(_xlfn.CONCAT($B61,",",CS$4),'SpcFunc and VentSpcFunc combos'!$Q$8:$Q$335,0),0)&gt;0,1,0)</f>
        <v>0</v>
      </c>
      <c r="CT61" s="127">
        <f ca="1">IF(IFERROR(MATCH(_xlfn.CONCAT($B61,",",CT$4),'SpcFunc and VentSpcFunc combos'!$Q$8:$Q$335,0),0)&gt;0,1,0)</f>
        <v>0</v>
      </c>
      <c r="CU61" s="106" t="s">
        <v>960</v>
      </c>
      <c r="CV61">
        <f t="shared" ca="1" si="5"/>
        <v>0</v>
      </c>
    </row>
    <row r="62" spans="2:100" x14ac:dyDescent="0.2">
      <c r="B62" t="str">
        <f>'For CSV - 2019 SpcFuncData'!B62</f>
        <v>Scientific Laboratory Area</v>
      </c>
      <c r="C62" s="127">
        <f ca="1">IF(IFERROR(MATCH(_xlfn.CONCAT($B62,",",C$4),'SpcFunc and VentSpcFunc combos'!$Q$8:$Q$335,0),0)&gt;0,1,0)</f>
        <v>0</v>
      </c>
      <c r="D62" s="127">
        <f ca="1">IF(IFERROR(MATCH(_xlfn.CONCAT($B62,",",D$4),'SpcFunc and VentSpcFunc combos'!$Q$8:$Q$335,0),0)&gt;0,1,0)</f>
        <v>0</v>
      </c>
      <c r="E62" s="127">
        <f ca="1">IF(IFERROR(MATCH(_xlfn.CONCAT($B62,",",E$4),'SpcFunc and VentSpcFunc combos'!$Q$8:$Q$335,0),0)&gt;0,1,0)</f>
        <v>0</v>
      </c>
      <c r="F62" s="127">
        <f ca="1">IF(IFERROR(MATCH(_xlfn.CONCAT($B62,",",F$4),'SpcFunc and VentSpcFunc combos'!$Q$8:$Q$335,0),0)&gt;0,1,0)</f>
        <v>0</v>
      </c>
      <c r="G62" s="127">
        <f ca="1">IF(IFERROR(MATCH(_xlfn.CONCAT($B62,",",G$4),'SpcFunc and VentSpcFunc combos'!$Q$8:$Q$335,0),0)&gt;0,1,0)</f>
        <v>0</v>
      </c>
      <c r="H62" s="127">
        <f ca="1">IF(IFERROR(MATCH(_xlfn.CONCAT($B62,",",H$4),'SpcFunc and VentSpcFunc combos'!$Q$8:$Q$335,0),0)&gt;0,1,0)</f>
        <v>0</v>
      </c>
      <c r="I62" s="127">
        <f ca="1">IF(IFERROR(MATCH(_xlfn.CONCAT($B62,",",I$4),'SpcFunc and VentSpcFunc combos'!$Q$8:$Q$335,0),0)&gt;0,1,0)</f>
        <v>0</v>
      </c>
      <c r="J62" s="127">
        <f ca="1">IF(IFERROR(MATCH(_xlfn.CONCAT($B62,",",J$4),'SpcFunc and VentSpcFunc combos'!$Q$8:$Q$335,0),0)&gt;0,1,0)</f>
        <v>0</v>
      </c>
      <c r="K62" s="127">
        <f ca="1">IF(IFERROR(MATCH(_xlfn.CONCAT($B62,",",K$4),'SpcFunc and VentSpcFunc combos'!$Q$8:$Q$335,0),0)&gt;0,1,0)</f>
        <v>0</v>
      </c>
      <c r="L62" s="127">
        <f ca="1">IF(IFERROR(MATCH(_xlfn.CONCAT($B62,",",L$4),'SpcFunc and VentSpcFunc combos'!$Q$8:$Q$335,0),0)&gt;0,1,0)</f>
        <v>0</v>
      </c>
      <c r="M62" s="127">
        <f ca="1">IF(IFERROR(MATCH(_xlfn.CONCAT($B62,",",M$4),'SpcFunc and VentSpcFunc combos'!$Q$8:$Q$335,0),0)&gt;0,1,0)</f>
        <v>0</v>
      </c>
      <c r="N62" s="127">
        <f ca="1">IF(IFERROR(MATCH(_xlfn.CONCAT($B62,",",N$4),'SpcFunc and VentSpcFunc combos'!$Q$8:$Q$335,0),0)&gt;0,1,0)</f>
        <v>0</v>
      </c>
      <c r="O62" s="127">
        <f ca="1">IF(IFERROR(MATCH(_xlfn.CONCAT($B62,",",O$4),'SpcFunc and VentSpcFunc combos'!$Q$8:$Q$335,0),0)&gt;0,1,0)</f>
        <v>0</v>
      </c>
      <c r="P62" s="127">
        <f ca="1">IF(IFERROR(MATCH(_xlfn.CONCAT($B62,",",P$4),'SpcFunc and VentSpcFunc combos'!$Q$8:$Q$335,0),0)&gt;0,1,0)</f>
        <v>0</v>
      </c>
      <c r="Q62" s="127">
        <f ca="1">IF(IFERROR(MATCH(_xlfn.CONCAT($B62,",",Q$4),'SpcFunc and VentSpcFunc combos'!$Q$8:$Q$335,0),0)&gt;0,1,0)</f>
        <v>0</v>
      </c>
      <c r="R62" s="127">
        <f ca="1">IF(IFERROR(MATCH(_xlfn.CONCAT($B62,",",R$4),'SpcFunc and VentSpcFunc combos'!$Q$8:$Q$335,0),0)&gt;0,1,0)</f>
        <v>0</v>
      </c>
      <c r="S62" s="127">
        <f ca="1">IF(IFERROR(MATCH(_xlfn.CONCAT($B62,",",S$4),'SpcFunc and VentSpcFunc combos'!$Q$8:$Q$335,0),0)&gt;0,1,0)</f>
        <v>0</v>
      </c>
      <c r="T62" s="127">
        <f ca="1">IF(IFERROR(MATCH(_xlfn.CONCAT($B62,",",T$4),'SpcFunc and VentSpcFunc combos'!$Q$8:$Q$335,0),0)&gt;0,1,0)</f>
        <v>0</v>
      </c>
      <c r="U62" s="127">
        <f ca="1">IF(IFERROR(MATCH(_xlfn.CONCAT($B62,",",U$4),'SpcFunc and VentSpcFunc combos'!$Q$8:$Q$335,0),0)&gt;0,1,0)</f>
        <v>0</v>
      </c>
      <c r="V62" s="127">
        <f ca="1">IF(IFERROR(MATCH(_xlfn.CONCAT($B62,",",V$4),'SpcFunc and VentSpcFunc combos'!$Q$8:$Q$335,0),0)&gt;0,1,0)</f>
        <v>0</v>
      </c>
      <c r="W62" s="127">
        <f ca="1">IF(IFERROR(MATCH(_xlfn.CONCAT($B62,",",W$4),'SpcFunc and VentSpcFunc combos'!$Q$8:$Q$335,0),0)&gt;0,1,0)</f>
        <v>0</v>
      </c>
      <c r="X62" s="127">
        <f ca="1">IF(IFERROR(MATCH(_xlfn.CONCAT($B62,",",X$4),'SpcFunc and VentSpcFunc combos'!$Q$8:$Q$335,0),0)&gt;0,1,0)</f>
        <v>0</v>
      </c>
      <c r="Y62" s="127">
        <f ca="1">IF(IFERROR(MATCH(_xlfn.CONCAT($B62,",",Y$4),'SpcFunc and VentSpcFunc combos'!$Q$8:$Q$335,0),0)&gt;0,1,0)</f>
        <v>0</v>
      </c>
      <c r="Z62" s="127">
        <f ca="1">IF(IFERROR(MATCH(_xlfn.CONCAT($B62,",",Z$4),'SpcFunc and VentSpcFunc combos'!$Q$8:$Q$335,0),0)&gt;0,1,0)</f>
        <v>0</v>
      </c>
      <c r="AA62" s="127">
        <f ca="1">IF(IFERROR(MATCH(_xlfn.CONCAT($B62,",",AA$4),'SpcFunc and VentSpcFunc combos'!$Q$8:$Q$335,0),0)&gt;0,1,0)</f>
        <v>0</v>
      </c>
      <c r="AB62" s="127">
        <f ca="1">IF(IFERROR(MATCH(_xlfn.CONCAT($B62,",",AB$4),'SpcFunc and VentSpcFunc combos'!$Q$8:$Q$335,0),0)&gt;0,1,0)</f>
        <v>0</v>
      </c>
      <c r="AC62" s="127">
        <f ca="1">IF(IFERROR(MATCH(_xlfn.CONCAT($B62,",",AC$4),'SpcFunc and VentSpcFunc combos'!$Q$8:$Q$335,0),0)&gt;0,1,0)</f>
        <v>0</v>
      </c>
      <c r="AD62" s="127">
        <f ca="1">IF(IFERROR(MATCH(_xlfn.CONCAT($B62,",",AD$4),'SpcFunc and VentSpcFunc combos'!$Q$8:$Q$335,0),0)&gt;0,1,0)</f>
        <v>0</v>
      </c>
      <c r="AE62" s="127">
        <f ca="1">IF(IFERROR(MATCH(_xlfn.CONCAT($B62,",",AE$4),'SpcFunc and VentSpcFunc combos'!$Q$8:$Q$335,0),0)&gt;0,1,0)</f>
        <v>0</v>
      </c>
      <c r="AF62" s="127">
        <f ca="1">IF(IFERROR(MATCH(_xlfn.CONCAT($B62,",",AF$4),'SpcFunc and VentSpcFunc combos'!$Q$8:$Q$335,0),0)&gt;0,1,0)</f>
        <v>0</v>
      </c>
      <c r="AG62" s="127">
        <f ca="1">IF(IFERROR(MATCH(_xlfn.CONCAT($B62,",",AG$4),'SpcFunc and VentSpcFunc combos'!$Q$8:$Q$335,0),0)&gt;0,1,0)</f>
        <v>0</v>
      </c>
      <c r="AH62" s="127">
        <f ca="1">IF(IFERROR(MATCH(_xlfn.CONCAT($B62,",",AH$4),'SpcFunc and VentSpcFunc combos'!$Q$8:$Q$335,0),0)&gt;0,1,0)</f>
        <v>0</v>
      </c>
      <c r="AI62" s="127">
        <f ca="1">IF(IFERROR(MATCH(_xlfn.CONCAT($B62,",",AI$4),'SpcFunc and VentSpcFunc combos'!$Q$8:$Q$335,0),0)&gt;0,1,0)</f>
        <v>0</v>
      </c>
      <c r="AJ62" s="127">
        <f ca="1">IF(IFERROR(MATCH(_xlfn.CONCAT($B62,",",AJ$4),'SpcFunc and VentSpcFunc combos'!$Q$8:$Q$335,0),0)&gt;0,1,0)</f>
        <v>0</v>
      </c>
      <c r="AK62" s="127">
        <f ca="1">IF(IFERROR(MATCH(_xlfn.CONCAT($B62,",",AK$4),'SpcFunc and VentSpcFunc combos'!$Q$8:$Q$335,0),0)&gt;0,1,0)</f>
        <v>0</v>
      </c>
      <c r="AL62" s="127">
        <f ca="1">IF(IFERROR(MATCH(_xlfn.CONCAT($B62,",",AL$4),'SpcFunc and VentSpcFunc combos'!$Q$8:$Q$335,0),0)&gt;0,1,0)</f>
        <v>0</v>
      </c>
      <c r="AM62" s="127">
        <f ca="1">IF(IFERROR(MATCH(_xlfn.CONCAT($B62,",",AM$4),'SpcFunc and VentSpcFunc combos'!$Q$8:$Q$335,0),0)&gt;0,1,0)</f>
        <v>0</v>
      </c>
      <c r="AN62" s="127">
        <f ca="1">IF(IFERROR(MATCH(_xlfn.CONCAT($B62,",",AN$4),'SpcFunc and VentSpcFunc combos'!$Q$8:$Q$335,0),0)&gt;0,1,0)</f>
        <v>0</v>
      </c>
      <c r="AO62" s="127">
        <f ca="1">IF(IFERROR(MATCH(_xlfn.CONCAT($B62,",",AO$4),'SpcFunc and VentSpcFunc combos'!$Q$8:$Q$335,0),0)&gt;0,1,0)</f>
        <v>0</v>
      </c>
      <c r="AP62" s="127">
        <f ca="1">IF(IFERROR(MATCH(_xlfn.CONCAT($B62,",",AP$4),'SpcFunc and VentSpcFunc combos'!$Q$8:$Q$335,0),0)&gt;0,1,0)</f>
        <v>0</v>
      </c>
      <c r="AQ62" s="127">
        <f ca="1">IF(IFERROR(MATCH(_xlfn.CONCAT($B62,",",AQ$4),'SpcFunc and VentSpcFunc combos'!$Q$8:$Q$335,0),0)&gt;0,1,0)</f>
        <v>0</v>
      </c>
      <c r="AR62" s="127">
        <f ca="1">IF(IFERROR(MATCH(_xlfn.CONCAT($B62,",",AR$4),'SpcFunc and VentSpcFunc combos'!$Q$8:$Q$335,0),0)&gt;0,1,0)</f>
        <v>0</v>
      </c>
      <c r="AS62" s="127">
        <f ca="1">IF(IFERROR(MATCH(_xlfn.CONCAT($B62,",",AS$4),'SpcFunc and VentSpcFunc combos'!$Q$8:$Q$335,0),0)&gt;0,1,0)</f>
        <v>0</v>
      </c>
      <c r="AT62" s="127">
        <f ca="1">IF(IFERROR(MATCH(_xlfn.CONCAT($B62,",",AT$4),'SpcFunc and VentSpcFunc combos'!$Q$8:$Q$335,0),0)&gt;0,1,0)</f>
        <v>0</v>
      </c>
      <c r="AU62" s="127">
        <f ca="1">IF(IFERROR(MATCH(_xlfn.CONCAT($B62,",",AU$4),'SpcFunc and VentSpcFunc combos'!$Q$8:$Q$335,0),0)&gt;0,1,0)</f>
        <v>0</v>
      </c>
      <c r="AV62" s="127">
        <f ca="1">IF(IFERROR(MATCH(_xlfn.CONCAT($B62,",",AV$4),'SpcFunc and VentSpcFunc combos'!$Q$8:$Q$335,0),0)&gt;0,1,0)</f>
        <v>0</v>
      </c>
      <c r="AW62" s="127">
        <f ca="1">IF(IFERROR(MATCH(_xlfn.CONCAT($B62,",",AW$4),'SpcFunc and VentSpcFunc combos'!$Q$8:$Q$335,0),0)&gt;0,1,0)</f>
        <v>0</v>
      </c>
      <c r="AX62" s="127">
        <f ca="1">IF(IFERROR(MATCH(_xlfn.CONCAT($B62,",",AX$4),'SpcFunc and VentSpcFunc combos'!$Q$8:$Q$335,0),0)&gt;0,1,0)</f>
        <v>0</v>
      </c>
      <c r="AY62" s="127">
        <f ca="1">IF(IFERROR(MATCH(_xlfn.CONCAT($B62,",",AY$4),'SpcFunc and VentSpcFunc combos'!$Q$8:$Q$335,0),0)&gt;0,1,0)</f>
        <v>0</v>
      </c>
      <c r="AZ62" s="127">
        <f ca="1">IF(IFERROR(MATCH(_xlfn.CONCAT($B62,",",AZ$4),'SpcFunc and VentSpcFunc combos'!$Q$8:$Q$335,0),0)&gt;0,1,0)</f>
        <v>0</v>
      </c>
      <c r="BA62" s="127">
        <f ca="1">IF(IFERROR(MATCH(_xlfn.CONCAT($B62,",",BA$4),'SpcFunc and VentSpcFunc combos'!$Q$8:$Q$335,0),0)&gt;0,1,0)</f>
        <v>0</v>
      </c>
      <c r="BB62" s="127">
        <f ca="1">IF(IFERROR(MATCH(_xlfn.CONCAT($B62,",",BB$4),'SpcFunc and VentSpcFunc combos'!$Q$8:$Q$335,0),0)&gt;0,1,0)</f>
        <v>0</v>
      </c>
      <c r="BC62" s="127">
        <f ca="1">IF(IFERROR(MATCH(_xlfn.CONCAT($B62,",",BC$4),'SpcFunc and VentSpcFunc combos'!$Q$8:$Q$335,0),0)&gt;0,1,0)</f>
        <v>0</v>
      </c>
      <c r="BD62" s="127">
        <f ca="1">IF(IFERROR(MATCH(_xlfn.CONCAT($B62,",",BD$4),'SpcFunc and VentSpcFunc combos'!$Q$8:$Q$335,0),0)&gt;0,1,0)</f>
        <v>0</v>
      </c>
      <c r="BE62" s="127">
        <f ca="1">IF(IFERROR(MATCH(_xlfn.CONCAT($B62,",",BE$4),'SpcFunc and VentSpcFunc combos'!$Q$8:$Q$335,0),0)&gt;0,1,0)</f>
        <v>0</v>
      </c>
      <c r="BF62" s="127">
        <f ca="1">IF(IFERROR(MATCH(_xlfn.CONCAT($B62,",",BF$4),'SpcFunc and VentSpcFunc combos'!$Q$8:$Q$335,0),0)&gt;0,1,0)</f>
        <v>0</v>
      </c>
      <c r="BG62" s="127">
        <f ca="1">IF(IFERROR(MATCH(_xlfn.CONCAT($B62,",",BG$4),'SpcFunc and VentSpcFunc combos'!$Q$8:$Q$335,0),0)&gt;0,1,0)</f>
        <v>0</v>
      </c>
      <c r="BH62" s="127">
        <f ca="1">IF(IFERROR(MATCH(_xlfn.CONCAT($B62,",",BH$4),'SpcFunc and VentSpcFunc combos'!$Q$8:$Q$335,0),0)&gt;0,1,0)</f>
        <v>0</v>
      </c>
      <c r="BI62" s="127">
        <f ca="1">IF(IFERROR(MATCH(_xlfn.CONCAT($B62,",",BI$4),'SpcFunc and VentSpcFunc combos'!$Q$8:$Q$335,0),0)&gt;0,1,0)</f>
        <v>0</v>
      </c>
      <c r="BJ62" s="127">
        <f ca="1">IF(IFERROR(MATCH(_xlfn.CONCAT($B62,",",BJ$4),'SpcFunc and VentSpcFunc combos'!$Q$8:$Q$335,0),0)&gt;0,1,0)</f>
        <v>0</v>
      </c>
      <c r="BK62" s="127">
        <f ca="1">IF(IFERROR(MATCH(_xlfn.CONCAT($B62,",",BK$4),'SpcFunc and VentSpcFunc combos'!$Q$8:$Q$335,0),0)&gt;0,1,0)</f>
        <v>0</v>
      </c>
      <c r="BL62" s="127">
        <f ca="1">IF(IFERROR(MATCH(_xlfn.CONCAT($B62,",",BL$4),'SpcFunc and VentSpcFunc combos'!$Q$8:$Q$335,0),0)&gt;0,1,0)</f>
        <v>0</v>
      </c>
      <c r="BM62" s="127">
        <f ca="1">IF(IFERROR(MATCH(_xlfn.CONCAT($B62,",",BM$4),'SpcFunc and VentSpcFunc combos'!$Q$8:$Q$335,0),0)&gt;0,1,0)</f>
        <v>0</v>
      </c>
      <c r="BN62" s="127">
        <f ca="1">IF(IFERROR(MATCH(_xlfn.CONCAT($B62,",",BN$4),'SpcFunc and VentSpcFunc combos'!$Q$8:$Q$335,0),0)&gt;0,1,0)</f>
        <v>0</v>
      </c>
      <c r="BO62" s="127">
        <f ca="1">IF(IFERROR(MATCH(_xlfn.CONCAT($B62,",",BO$4),'SpcFunc and VentSpcFunc combos'!$Q$8:$Q$335,0),0)&gt;0,1,0)</f>
        <v>0</v>
      </c>
      <c r="BP62" s="127">
        <f ca="1">IF(IFERROR(MATCH(_xlfn.CONCAT($B62,",",BP$4),'SpcFunc and VentSpcFunc combos'!$Q$8:$Q$335,0),0)&gt;0,1,0)</f>
        <v>0</v>
      </c>
      <c r="BQ62" s="127">
        <f ca="1">IF(IFERROR(MATCH(_xlfn.CONCAT($B62,",",BQ$4),'SpcFunc and VentSpcFunc combos'!$Q$8:$Q$335,0),0)&gt;0,1,0)</f>
        <v>0</v>
      </c>
      <c r="BR62" s="127">
        <f ca="1">IF(IFERROR(MATCH(_xlfn.CONCAT($B62,",",BR$4),'SpcFunc and VentSpcFunc combos'!$Q$8:$Q$335,0),0)&gt;0,1,0)</f>
        <v>0</v>
      </c>
      <c r="BS62" s="127">
        <f ca="1">IF(IFERROR(MATCH(_xlfn.CONCAT($B62,",",BS$4),'SpcFunc and VentSpcFunc combos'!$Q$8:$Q$335,0),0)&gt;0,1,0)</f>
        <v>0</v>
      </c>
      <c r="BT62" s="127">
        <f ca="1">IF(IFERROR(MATCH(_xlfn.CONCAT($B62,",",BT$4),'SpcFunc and VentSpcFunc combos'!$Q$8:$Q$335,0),0)&gt;0,1,0)</f>
        <v>0</v>
      </c>
      <c r="BU62" s="127">
        <f ca="1">IF(IFERROR(MATCH(_xlfn.CONCAT($B62,",",BU$4),'SpcFunc and VentSpcFunc combos'!$Q$8:$Q$335,0),0)&gt;0,1,0)</f>
        <v>0</v>
      </c>
      <c r="BV62" s="127">
        <f ca="1">IF(IFERROR(MATCH(_xlfn.CONCAT($B62,",",BV$4),'SpcFunc and VentSpcFunc combos'!$Q$8:$Q$335,0),0)&gt;0,1,0)</f>
        <v>0</v>
      </c>
      <c r="BW62" s="127">
        <f ca="1">IF(IFERROR(MATCH(_xlfn.CONCAT($B62,",",BW$4),'SpcFunc and VentSpcFunc combos'!$Q$8:$Q$335,0),0)&gt;0,1,0)</f>
        <v>0</v>
      </c>
      <c r="BX62" s="127">
        <f ca="1">IF(IFERROR(MATCH(_xlfn.CONCAT($B62,",",BX$4),'SpcFunc and VentSpcFunc combos'!$Q$8:$Q$335,0),0)&gt;0,1,0)</f>
        <v>0</v>
      </c>
      <c r="BY62" s="127">
        <f ca="1">IF(IFERROR(MATCH(_xlfn.CONCAT($B62,",",BY$4),'SpcFunc and VentSpcFunc combos'!$Q$8:$Q$335,0),0)&gt;0,1,0)</f>
        <v>0</v>
      </c>
      <c r="BZ62" s="127">
        <f ca="1">IF(IFERROR(MATCH(_xlfn.CONCAT($B62,",",BZ$4),'SpcFunc and VentSpcFunc combos'!$Q$8:$Q$335,0),0)&gt;0,1,0)</f>
        <v>0</v>
      </c>
      <c r="CA62" s="127">
        <f ca="1">IF(IFERROR(MATCH(_xlfn.CONCAT($B62,",",CA$4),'SpcFunc and VentSpcFunc combos'!$Q$8:$Q$335,0),0)&gt;0,1,0)</f>
        <v>0</v>
      </c>
      <c r="CB62" s="127">
        <f ca="1">IF(IFERROR(MATCH(_xlfn.CONCAT($B62,",",CB$4),'SpcFunc and VentSpcFunc combos'!$Q$8:$Q$335,0),0)&gt;0,1,0)</f>
        <v>0</v>
      </c>
      <c r="CC62" s="127">
        <f ca="1">IF(IFERROR(MATCH(_xlfn.CONCAT($B62,",",CC$4),'SpcFunc and VentSpcFunc combos'!$Q$8:$Q$335,0),0)&gt;0,1,0)</f>
        <v>0</v>
      </c>
      <c r="CD62" s="127">
        <f ca="1">IF(IFERROR(MATCH(_xlfn.CONCAT($B62,",",CD$4),'SpcFunc and VentSpcFunc combos'!$Q$8:$Q$335,0),0)&gt;0,1,0)</f>
        <v>0</v>
      </c>
      <c r="CE62" s="127">
        <f ca="1">IF(IFERROR(MATCH(_xlfn.CONCAT($B62,",",CE$4),'SpcFunc and VentSpcFunc combos'!$Q$8:$Q$335,0),0)&gt;0,1,0)</f>
        <v>0</v>
      </c>
      <c r="CF62" s="127">
        <f ca="1">IF(IFERROR(MATCH(_xlfn.CONCAT($B62,",",CF$4),'SpcFunc and VentSpcFunc combos'!$Q$8:$Q$335,0),0)&gt;0,1,0)</f>
        <v>0</v>
      </c>
      <c r="CG62" s="127">
        <f ca="1">IF(IFERROR(MATCH(_xlfn.CONCAT($B62,",",CG$4),'SpcFunc and VentSpcFunc combos'!$Q$8:$Q$335,0),0)&gt;0,1,0)</f>
        <v>0</v>
      </c>
      <c r="CH62" s="127">
        <f ca="1">IF(IFERROR(MATCH(_xlfn.CONCAT($B62,",",CH$4),'SpcFunc and VentSpcFunc combos'!$Q$8:$Q$335,0),0)&gt;0,1,0)</f>
        <v>0</v>
      </c>
      <c r="CI62" s="127">
        <f ca="1">IF(IFERROR(MATCH(_xlfn.CONCAT($B62,",",CI$4),'SpcFunc and VentSpcFunc combos'!$Q$8:$Q$335,0),0)&gt;0,1,0)</f>
        <v>0</v>
      </c>
      <c r="CJ62" s="127">
        <f ca="1">IF(IFERROR(MATCH(_xlfn.CONCAT($B62,",",CJ$4),'SpcFunc and VentSpcFunc combos'!$Q$8:$Q$335,0),0)&gt;0,1,0)</f>
        <v>0</v>
      </c>
      <c r="CK62" s="127">
        <f ca="1">IF(IFERROR(MATCH(_xlfn.CONCAT($B62,",",CK$4),'SpcFunc and VentSpcFunc combos'!$Q$8:$Q$335,0),0)&gt;0,1,0)</f>
        <v>0</v>
      </c>
      <c r="CL62" s="127">
        <f ca="1">IF(IFERROR(MATCH(_xlfn.CONCAT($B62,",",CL$4),'SpcFunc and VentSpcFunc combos'!$Q$8:$Q$335,0),0)&gt;0,1,0)</f>
        <v>0</v>
      </c>
      <c r="CM62" s="127">
        <f ca="1">IF(IFERROR(MATCH(_xlfn.CONCAT($B62,",",CM$4),'SpcFunc and VentSpcFunc combos'!$Q$8:$Q$335,0),0)&gt;0,1,0)</f>
        <v>0</v>
      </c>
      <c r="CN62" s="127">
        <f ca="1">IF(IFERROR(MATCH(_xlfn.CONCAT($B62,",",CN$4),'SpcFunc and VentSpcFunc combos'!$Q$8:$Q$335,0),0)&gt;0,1,0)</f>
        <v>0</v>
      </c>
      <c r="CO62" s="127">
        <f ca="1">IF(IFERROR(MATCH(_xlfn.CONCAT($B62,",",CO$4),'SpcFunc and VentSpcFunc combos'!$Q$8:$Q$335,0),0)&gt;0,1,0)</f>
        <v>0</v>
      </c>
      <c r="CP62" s="127">
        <f ca="1">IF(IFERROR(MATCH(_xlfn.CONCAT($B62,",",CP$4),'SpcFunc and VentSpcFunc combos'!$Q$8:$Q$335,0),0)&gt;0,1,0)</f>
        <v>0</v>
      </c>
      <c r="CQ62" s="127">
        <f ca="1">IF(IFERROR(MATCH(_xlfn.CONCAT($B62,",",CQ$4),'SpcFunc and VentSpcFunc combos'!$Q$8:$Q$335,0),0)&gt;0,1,0)</f>
        <v>0</v>
      </c>
      <c r="CR62" s="127">
        <f ca="1">IF(IFERROR(MATCH(_xlfn.CONCAT($B62,",",CR$4),'SpcFunc and VentSpcFunc combos'!$Q$8:$Q$335,0),0)&gt;0,1,0)</f>
        <v>0</v>
      </c>
      <c r="CS62" s="127">
        <f ca="1">IF(IFERROR(MATCH(_xlfn.CONCAT($B62,",",CS$4),'SpcFunc and VentSpcFunc combos'!$Q$8:$Q$335,0),0)&gt;0,1,0)</f>
        <v>0</v>
      </c>
      <c r="CT62" s="127">
        <f ca="1">IF(IFERROR(MATCH(_xlfn.CONCAT($B62,",",CT$4),'SpcFunc and VentSpcFunc combos'!$Q$8:$Q$335,0),0)&gt;0,1,0)</f>
        <v>0</v>
      </c>
      <c r="CU62" s="106" t="s">
        <v>960</v>
      </c>
      <c r="CV62">
        <f t="shared" ca="1" si="5"/>
        <v>0</v>
      </c>
    </row>
    <row r="63" spans="2:100" x14ac:dyDescent="0.2">
      <c r="B63" t="str">
        <f>'For CSV - 2019 SpcFuncData'!B63</f>
        <v>Sports Arena - Playing Area (&gt; 5,000 Spectators)</v>
      </c>
      <c r="C63" s="127">
        <f ca="1">IF(IFERROR(MATCH(_xlfn.CONCAT($B63,",",C$4),'SpcFunc and VentSpcFunc combos'!$Q$8:$Q$335,0),0)&gt;0,1,0)</f>
        <v>0</v>
      </c>
      <c r="D63" s="127">
        <f ca="1">IF(IFERROR(MATCH(_xlfn.CONCAT($B63,",",D$4),'SpcFunc and VentSpcFunc combos'!$Q$8:$Q$335,0),0)&gt;0,1,0)</f>
        <v>0</v>
      </c>
      <c r="E63" s="127">
        <f ca="1">IF(IFERROR(MATCH(_xlfn.CONCAT($B63,",",E$4),'SpcFunc and VentSpcFunc combos'!$Q$8:$Q$335,0),0)&gt;0,1,0)</f>
        <v>0</v>
      </c>
      <c r="F63" s="127">
        <f ca="1">IF(IFERROR(MATCH(_xlfn.CONCAT($B63,",",F$4),'SpcFunc and VentSpcFunc combos'!$Q$8:$Q$335,0),0)&gt;0,1,0)</f>
        <v>0</v>
      </c>
      <c r="G63" s="127">
        <f ca="1">IF(IFERROR(MATCH(_xlfn.CONCAT($B63,",",G$4),'SpcFunc and VentSpcFunc combos'!$Q$8:$Q$335,0),0)&gt;0,1,0)</f>
        <v>0</v>
      </c>
      <c r="H63" s="127">
        <f ca="1">IF(IFERROR(MATCH(_xlfn.CONCAT($B63,",",H$4),'SpcFunc and VentSpcFunc combos'!$Q$8:$Q$335,0),0)&gt;0,1,0)</f>
        <v>0</v>
      </c>
      <c r="I63" s="127">
        <f ca="1">IF(IFERROR(MATCH(_xlfn.CONCAT($B63,",",I$4),'SpcFunc and VentSpcFunc combos'!$Q$8:$Q$335,0),0)&gt;0,1,0)</f>
        <v>0</v>
      </c>
      <c r="J63" s="127">
        <f ca="1">IF(IFERROR(MATCH(_xlfn.CONCAT($B63,",",J$4),'SpcFunc and VentSpcFunc combos'!$Q$8:$Q$335,0),0)&gt;0,1,0)</f>
        <v>0</v>
      </c>
      <c r="K63" s="127">
        <f ca="1">IF(IFERROR(MATCH(_xlfn.CONCAT($B63,",",K$4),'SpcFunc and VentSpcFunc combos'!$Q$8:$Q$335,0),0)&gt;0,1,0)</f>
        <v>0</v>
      </c>
      <c r="L63" s="127">
        <f ca="1">IF(IFERROR(MATCH(_xlfn.CONCAT($B63,",",L$4),'SpcFunc and VentSpcFunc combos'!$Q$8:$Q$335,0),0)&gt;0,1,0)</f>
        <v>0</v>
      </c>
      <c r="M63" s="127">
        <f ca="1">IF(IFERROR(MATCH(_xlfn.CONCAT($B63,",",M$4),'SpcFunc and VentSpcFunc combos'!$Q$8:$Q$335,0),0)&gt;0,1,0)</f>
        <v>0</v>
      </c>
      <c r="N63" s="127">
        <f ca="1">IF(IFERROR(MATCH(_xlfn.CONCAT($B63,",",N$4),'SpcFunc and VentSpcFunc combos'!$Q$8:$Q$335,0),0)&gt;0,1,0)</f>
        <v>0</v>
      </c>
      <c r="O63" s="127">
        <f ca="1">IF(IFERROR(MATCH(_xlfn.CONCAT($B63,",",O$4),'SpcFunc and VentSpcFunc combos'!$Q$8:$Q$335,0),0)&gt;0,1,0)</f>
        <v>0</v>
      </c>
      <c r="P63" s="127">
        <f ca="1">IF(IFERROR(MATCH(_xlfn.CONCAT($B63,",",P$4),'SpcFunc and VentSpcFunc combos'!$Q$8:$Q$335,0),0)&gt;0,1,0)</f>
        <v>0</v>
      </c>
      <c r="Q63" s="127">
        <f ca="1">IF(IFERROR(MATCH(_xlfn.CONCAT($B63,",",Q$4),'SpcFunc and VentSpcFunc combos'!$Q$8:$Q$335,0),0)&gt;0,1,0)</f>
        <v>0</v>
      </c>
      <c r="R63" s="127">
        <f ca="1">IF(IFERROR(MATCH(_xlfn.CONCAT($B63,",",R$4),'SpcFunc and VentSpcFunc combos'!$Q$8:$Q$335,0),0)&gt;0,1,0)</f>
        <v>0</v>
      </c>
      <c r="S63" s="127">
        <f ca="1">IF(IFERROR(MATCH(_xlfn.CONCAT($B63,",",S$4),'SpcFunc and VentSpcFunc combos'!$Q$8:$Q$335,0),0)&gt;0,1,0)</f>
        <v>0</v>
      </c>
      <c r="T63" s="127">
        <f ca="1">IF(IFERROR(MATCH(_xlfn.CONCAT($B63,",",T$4),'SpcFunc and VentSpcFunc combos'!$Q$8:$Q$335,0),0)&gt;0,1,0)</f>
        <v>0</v>
      </c>
      <c r="U63" s="127">
        <f ca="1">IF(IFERROR(MATCH(_xlfn.CONCAT($B63,",",U$4),'SpcFunc and VentSpcFunc combos'!$Q$8:$Q$335,0),0)&gt;0,1,0)</f>
        <v>0</v>
      </c>
      <c r="V63" s="127">
        <f ca="1">IF(IFERROR(MATCH(_xlfn.CONCAT($B63,",",V$4),'SpcFunc and VentSpcFunc combos'!$Q$8:$Q$335,0),0)&gt;0,1,0)</f>
        <v>0</v>
      </c>
      <c r="W63" s="127">
        <f ca="1">IF(IFERROR(MATCH(_xlfn.CONCAT($B63,",",W$4),'SpcFunc and VentSpcFunc combos'!$Q$8:$Q$335,0),0)&gt;0,1,0)</f>
        <v>0</v>
      </c>
      <c r="X63" s="127">
        <f ca="1">IF(IFERROR(MATCH(_xlfn.CONCAT($B63,",",X$4),'SpcFunc and VentSpcFunc combos'!$Q$8:$Q$335,0),0)&gt;0,1,0)</f>
        <v>0</v>
      </c>
      <c r="Y63" s="127">
        <f ca="1">IF(IFERROR(MATCH(_xlfn.CONCAT($B63,",",Y$4),'SpcFunc and VentSpcFunc combos'!$Q$8:$Q$335,0),0)&gt;0,1,0)</f>
        <v>0</v>
      </c>
      <c r="Z63" s="127">
        <f ca="1">IF(IFERROR(MATCH(_xlfn.CONCAT($B63,",",Z$4),'SpcFunc and VentSpcFunc combos'!$Q$8:$Q$335,0),0)&gt;0,1,0)</f>
        <v>0</v>
      </c>
      <c r="AA63" s="127">
        <f ca="1">IF(IFERROR(MATCH(_xlfn.CONCAT($B63,",",AA$4),'SpcFunc and VentSpcFunc combos'!$Q$8:$Q$335,0),0)&gt;0,1,0)</f>
        <v>0</v>
      </c>
      <c r="AB63" s="127">
        <f ca="1">IF(IFERROR(MATCH(_xlfn.CONCAT($B63,",",AB$4),'SpcFunc and VentSpcFunc combos'!$Q$8:$Q$335,0),0)&gt;0,1,0)</f>
        <v>0</v>
      </c>
      <c r="AC63" s="127">
        <f ca="1">IF(IFERROR(MATCH(_xlfn.CONCAT($B63,",",AC$4),'SpcFunc and VentSpcFunc combos'!$Q$8:$Q$335,0),0)&gt;0,1,0)</f>
        <v>0</v>
      </c>
      <c r="AD63" s="127">
        <f ca="1">IF(IFERROR(MATCH(_xlfn.CONCAT($B63,",",AD$4),'SpcFunc and VentSpcFunc combos'!$Q$8:$Q$335,0),0)&gt;0,1,0)</f>
        <v>0</v>
      </c>
      <c r="AE63" s="127">
        <f ca="1">IF(IFERROR(MATCH(_xlfn.CONCAT($B63,",",AE$4),'SpcFunc and VentSpcFunc combos'!$Q$8:$Q$335,0),0)&gt;0,1,0)</f>
        <v>0</v>
      </c>
      <c r="AF63" s="127">
        <f ca="1">IF(IFERROR(MATCH(_xlfn.CONCAT($B63,",",AF$4),'SpcFunc and VentSpcFunc combos'!$Q$8:$Q$335,0),0)&gt;0,1,0)</f>
        <v>0</v>
      </c>
      <c r="AG63" s="127">
        <f ca="1">IF(IFERROR(MATCH(_xlfn.CONCAT($B63,",",AG$4),'SpcFunc and VentSpcFunc combos'!$Q$8:$Q$335,0),0)&gt;0,1,0)</f>
        <v>0</v>
      </c>
      <c r="AH63" s="127">
        <f ca="1">IF(IFERROR(MATCH(_xlfn.CONCAT($B63,",",AH$4),'SpcFunc and VentSpcFunc combos'!$Q$8:$Q$335,0),0)&gt;0,1,0)</f>
        <v>0</v>
      </c>
      <c r="AI63" s="127">
        <f ca="1">IF(IFERROR(MATCH(_xlfn.CONCAT($B63,",",AI$4),'SpcFunc and VentSpcFunc combos'!$Q$8:$Q$335,0),0)&gt;0,1,0)</f>
        <v>0</v>
      </c>
      <c r="AJ63" s="127">
        <f ca="1">IF(IFERROR(MATCH(_xlfn.CONCAT($B63,",",AJ$4),'SpcFunc and VentSpcFunc combos'!$Q$8:$Q$335,0),0)&gt;0,1,0)</f>
        <v>0</v>
      </c>
      <c r="AK63" s="127">
        <f ca="1">IF(IFERROR(MATCH(_xlfn.CONCAT($B63,",",AK$4),'SpcFunc and VentSpcFunc combos'!$Q$8:$Q$335,0),0)&gt;0,1,0)</f>
        <v>0</v>
      </c>
      <c r="AL63" s="127">
        <f ca="1">IF(IFERROR(MATCH(_xlfn.CONCAT($B63,",",AL$4),'SpcFunc and VentSpcFunc combos'!$Q$8:$Q$335,0),0)&gt;0,1,0)</f>
        <v>0</v>
      </c>
      <c r="AM63" s="127">
        <f ca="1">IF(IFERROR(MATCH(_xlfn.CONCAT($B63,",",AM$4),'SpcFunc and VentSpcFunc combos'!$Q$8:$Q$335,0),0)&gt;0,1,0)</f>
        <v>0</v>
      </c>
      <c r="AN63" s="127">
        <f ca="1">IF(IFERROR(MATCH(_xlfn.CONCAT($B63,",",AN$4),'SpcFunc and VentSpcFunc combos'!$Q$8:$Q$335,0),0)&gt;0,1,0)</f>
        <v>0</v>
      </c>
      <c r="AO63" s="127">
        <f ca="1">IF(IFERROR(MATCH(_xlfn.CONCAT($B63,",",AO$4),'SpcFunc and VentSpcFunc combos'!$Q$8:$Q$335,0),0)&gt;0,1,0)</f>
        <v>0</v>
      </c>
      <c r="AP63" s="127">
        <f ca="1">IF(IFERROR(MATCH(_xlfn.CONCAT($B63,",",AP$4),'SpcFunc and VentSpcFunc combos'!$Q$8:$Q$335,0),0)&gt;0,1,0)</f>
        <v>0</v>
      </c>
      <c r="AQ63" s="127">
        <f ca="1">IF(IFERROR(MATCH(_xlfn.CONCAT($B63,",",AQ$4),'SpcFunc and VentSpcFunc combos'!$Q$8:$Q$335,0),0)&gt;0,1,0)</f>
        <v>0</v>
      </c>
      <c r="AR63" s="127">
        <f ca="1">IF(IFERROR(MATCH(_xlfn.CONCAT($B63,",",AR$4),'SpcFunc and VentSpcFunc combos'!$Q$8:$Q$335,0),0)&gt;0,1,0)</f>
        <v>0</v>
      </c>
      <c r="AS63" s="127">
        <f ca="1">IF(IFERROR(MATCH(_xlfn.CONCAT($B63,",",AS$4),'SpcFunc and VentSpcFunc combos'!$Q$8:$Q$335,0),0)&gt;0,1,0)</f>
        <v>0</v>
      </c>
      <c r="AT63" s="127">
        <f ca="1">IF(IFERROR(MATCH(_xlfn.CONCAT($B63,",",AT$4),'SpcFunc and VentSpcFunc combos'!$Q$8:$Q$335,0),0)&gt;0,1,0)</f>
        <v>0</v>
      </c>
      <c r="AU63" s="127">
        <f ca="1">IF(IFERROR(MATCH(_xlfn.CONCAT($B63,",",AU$4),'SpcFunc and VentSpcFunc combos'!$Q$8:$Q$335,0),0)&gt;0,1,0)</f>
        <v>0</v>
      </c>
      <c r="AV63" s="127">
        <f ca="1">IF(IFERROR(MATCH(_xlfn.CONCAT($B63,",",AV$4),'SpcFunc and VentSpcFunc combos'!$Q$8:$Q$335,0),0)&gt;0,1,0)</f>
        <v>0</v>
      </c>
      <c r="AW63" s="127">
        <f ca="1">IF(IFERROR(MATCH(_xlfn.CONCAT($B63,",",AW$4),'SpcFunc and VentSpcFunc combos'!$Q$8:$Q$335,0),0)&gt;0,1,0)</f>
        <v>0</v>
      </c>
      <c r="AX63" s="127">
        <f ca="1">IF(IFERROR(MATCH(_xlfn.CONCAT($B63,",",AX$4),'SpcFunc and VentSpcFunc combos'!$Q$8:$Q$335,0),0)&gt;0,1,0)</f>
        <v>0</v>
      </c>
      <c r="AY63" s="127">
        <f ca="1">IF(IFERROR(MATCH(_xlfn.CONCAT($B63,",",AY$4),'SpcFunc and VentSpcFunc combos'!$Q$8:$Q$335,0),0)&gt;0,1,0)</f>
        <v>0</v>
      </c>
      <c r="AZ63" s="127">
        <f ca="1">IF(IFERROR(MATCH(_xlfn.CONCAT($B63,",",AZ$4),'SpcFunc and VentSpcFunc combos'!$Q$8:$Q$335,0),0)&gt;0,1,0)</f>
        <v>0</v>
      </c>
      <c r="BA63" s="127">
        <f ca="1">IF(IFERROR(MATCH(_xlfn.CONCAT($B63,",",BA$4),'SpcFunc and VentSpcFunc combos'!$Q$8:$Q$335,0),0)&gt;0,1,0)</f>
        <v>0</v>
      </c>
      <c r="BB63" s="127">
        <f ca="1">IF(IFERROR(MATCH(_xlfn.CONCAT($B63,",",BB$4),'SpcFunc and VentSpcFunc combos'!$Q$8:$Q$335,0),0)&gt;0,1,0)</f>
        <v>0</v>
      </c>
      <c r="BC63" s="127">
        <f ca="1">IF(IFERROR(MATCH(_xlfn.CONCAT($B63,",",BC$4),'SpcFunc and VentSpcFunc combos'!$Q$8:$Q$335,0),0)&gt;0,1,0)</f>
        <v>0</v>
      </c>
      <c r="BD63" s="127">
        <f ca="1">IF(IFERROR(MATCH(_xlfn.CONCAT($B63,",",BD$4),'SpcFunc and VentSpcFunc combos'!$Q$8:$Q$335,0),0)&gt;0,1,0)</f>
        <v>0</v>
      </c>
      <c r="BE63" s="127">
        <f ca="1">IF(IFERROR(MATCH(_xlfn.CONCAT($B63,",",BE$4),'SpcFunc and VentSpcFunc combos'!$Q$8:$Q$335,0),0)&gt;0,1,0)</f>
        <v>0</v>
      </c>
      <c r="BF63" s="127">
        <f ca="1">IF(IFERROR(MATCH(_xlfn.CONCAT($B63,",",BF$4),'SpcFunc and VentSpcFunc combos'!$Q$8:$Q$335,0),0)&gt;0,1,0)</f>
        <v>0</v>
      </c>
      <c r="BG63" s="127">
        <f ca="1">IF(IFERROR(MATCH(_xlfn.CONCAT($B63,",",BG$4),'SpcFunc and VentSpcFunc combos'!$Q$8:$Q$335,0),0)&gt;0,1,0)</f>
        <v>0</v>
      </c>
      <c r="BH63" s="127">
        <f ca="1">IF(IFERROR(MATCH(_xlfn.CONCAT($B63,",",BH$4),'SpcFunc and VentSpcFunc combos'!$Q$8:$Q$335,0),0)&gt;0,1,0)</f>
        <v>0</v>
      </c>
      <c r="BI63" s="127">
        <f ca="1">IF(IFERROR(MATCH(_xlfn.CONCAT($B63,",",BI$4),'SpcFunc and VentSpcFunc combos'!$Q$8:$Q$335,0),0)&gt;0,1,0)</f>
        <v>0</v>
      </c>
      <c r="BJ63" s="127">
        <f ca="1">IF(IFERROR(MATCH(_xlfn.CONCAT($B63,",",BJ$4),'SpcFunc and VentSpcFunc combos'!$Q$8:$Q$335,0),0)&gt;0,1,0)</f>
        <v>0</v>
      </c>
      <c r="BK63" s="127">
        <f ca="1">IF(IFERROR(MATCH(_xlfn.CONCAT($B63,",",BK$4),'SpcFunc and VentSpcFunc combos'!$Q$8:$Q$335,0),0)&gt;0,1,0)</f>
        <v>0</v>
      </c>
      <c r="BL63" s="127">
        <f ca="1">IF(IFERROR(MATCH(_xlfn.CONCAT($B63,",",BL$4),'SpcFunc and VentSpcFunc combos'!$Q$8:$Q$335,0),0)&gt;0,1,0)</f>
        <v>0</v>
      </c>
      <c r="BM63" s="127">
        <f ca="1">IF(IFERROR(MATCH(_xlfn.CONCAT($B63,",",BM$4),'SpcFunc and VentSpcFunc combos'!$Q$8:$Q$335,0),0)&gt;0,1,0)</f>
        <v>0</v>
      </c>
      <c r="BN63" s="127">
        <f ca="1">IF(IFERROR(MATCH(_xlfn.CONCAT($B63,",",BN$4),'SpcFunc and VentSpcFunc combos'!$Q$8:$Q$335,0),0)&gt;0,1,0)</f>
        <v>0</v>
      </c>
      <c r="BO63" s="127">
        <f ca="1">IF(IFERROR(MATCH(_xlfn.CONCAT($B63,",",BO$4),'SpcFunc and VentSpcFunc combos'!$Q$8:$Q$335,0),0)&gt;0,1,0)</f>
        <v>0</v>
      </c>
      <c r="BP63" s="127">
        <f ca="1">IF(IFERROR(MATCH(_xlfn.CONCAT($B63,",",BP$4),'SpcFunc and VentSpcFunc combos'!$Q$8:$Q$335,0),0)&gt;0,1,0)</f>
        <v>0</v>
      </c>
      <c r="BQ63" s="127">
        <f ca="1">IF(IFERROR(MATCH(_xlfn.CONCAT($B63,",",BQ$4),'SpcFunc and VentSpcFunc combos'!$Q$8:$Q$335,0),0)&gt;0,1,0)</f>
        <v>0</v>
      </c>
      <c r="BR63" s="127">
        <f ca="1">IF(IFERROR(MATCH(_xlfn.CONCAT($B63,",",BR$4),'SpcFunc and VentSpcFunc combos'!$Q$8:$Q$335,0),0)&gt;0,1,0)</f>
        <v>0</v>
      </c>
      <c r="BS63" s="127">
        <f ca="1">IF(IFERROR(MATCH(_xlfn.CONCAT($B63,",",BS$4),'SpcFunc and VentSpcFunc combos'!$Q$8:$Q$335,0),0)&gt;0,1,0)</f>
        <v>0</v>
      </c>
      <c r="BT63" s="127">
        <f ca="1">IF(IFERROR(MATCH(_xlfn.CONCAT($B63,",",BT$4),'SpcFunc and VentSpcFunc combos'!$Q$8:$Q$335,0),0)&gt;0,1,0)</f>
        <v>0</v>
      </c>
      <c r="BU63" s="127">
        <f ca="1">IF(IFERROR(MATCH(_xlfn.CONCAT($B63,",",BU$4),'SpcFunc and VentSpcFunc combos'!$Q$8:$Q$335,0),0)&gt;0,1,0)</f>
        <v>0</v>
      </c>
      <c r="BV63" s="127">
        <f ca="1">IF(IFERROR(MATCH(_xlfn.CONCAT($B63,",",BV$4),'SpcFunc and VentSpcFunc combos'!$Q$8:$Q$335,0),0)&gt;0,1,0)</f>
        <v>0</v>
      </c>
      <c r="BW63" s="127">
        <f ca="1">IF(IFERROR(MATCH(_xlfn.CONCAT($B63,",",BW$4),'SpcFunc and VentSpcFunc combos'!$Q$8:$Q$335,0),0)&gt;0,1,0)</f>
        <v>0</v>
      </c>
      <c r="BX63" s="127">
        <f ca="1">IF(IFERROR(MATCH(_xlfn.CONCAT($B63,",",BX$4),'SpcFunc and VentSpcFunc combos'!$Q$8:$Q$335,0),0)&gt;0,1,0)</f>
        <v>0</v>
      </c>
      <c r="BY63" s="127">
        <f ca="1">IF(IFERROR(MATCH(_xlfn.CONCAT($B63,",",BY$4),'SpcFunc and VentSpcFunc combos'!$Q$8:$Q$335,0),0)&gt;0,1,0)</f>
        <v>0</v>
      </c>
      <c r="BZ63" s="127">
        <f ca="1">IF(IFERROR(MATCH(_xlfn.CONCAT($B63,",",BZ$4),'SpcFunc and VentSpcFunc combos'!$Q$8:$Q$335,0),0)&gt;0,1,0)</f>
        <v>0</v>
      </c>
      <c r="CA63" s="127">
        <f ca="1">IF(IFERROR(MATCH(_xlfn.CONCAT($B63,",",CA$4),'SpcFunc and VentSpcFunc combos'!$Q$8:$Q$335,0),0)&gt;0,1,0)</f>
        <v>0</v>
      </c>
      <c r="CB63" s="127">
        <f ca="1">IF(IFERROR(MATCH(_xlfn.CONCAT($B63,",",CB$4),'SpcFunc and VentSpcFunc combos'!$Q$8:$Q$335,0),0)&gt;0,1,0)</f>
        <v>0</v>
      </c>
      <c r="CC63" s="127">
        <f ca="1">IF(IFERROR(MATCH(_xlfn.CONCAT($B63,",",CC$4),'SpcFunc and VentSpcFunc combos'!$Q$8:$Q$335,0),0)&gt;0,1,0)</f>
        <v>0</v>
      </c>
      <c r="CD63" s="127">
        <f ca="1">IF(IFERROR(MATCH(_xlfn.CONCAT($B63,",",CD$4),'SpcFunc and VentSpcFunc combos'!$Q$8:$Q$335,0),0)&gt;0,1,0)</f>
        <v>0</v>
      </c>
      <c r="CE63" s="127">
        <f ca="1">IF(IFERROR(MATCH(_xlfn.CONCAT($B63,",",CE$4),'SpcFunc and VentSpcFunc combos'!$Q$8:$Q$335,0),0)&gt;0,1,0)</f>
        <v>0</v>
      </c>
      <c r="CF63" s="127">
        <f ca="1">IF(IFERROR(MATCH(_xlfn.CONCAT($B63,",",CF$4),'SpcFunc and VentSpcFunc combos'!$Q$8:$Q$335,0),0)&gt;0,1,0)</f>
        <v>0</v>
      </c>
      <c r="CG63" s="127">
        <f ca="1">IF(IFERROR(MATCH(_xlfn.CONCAT($B63,",",CG$4),'SpcFunc and VentSpcFunc combos'!$Q$8:$Q$335,0),0)&gt;0,1,0)</f>
        <v>0</v>
      </c>
      <c r="CH63" s="127">
        <f ca="1">IF(IFERROR(MATCH(_xlfn.CONCAT($B63,",",CH$4),'SpcFunc and VentSpcFunc combos'!$Q$8:$Q$335,0),0)&gt;0,1,0)</f>
        <v>0</v>
      </c>
      <c r="CI63" s="127">
        <f ca="1">IF(IFERROR(MATCH(_xlfn.CONCAT($B63,",",CI$4),'SpcFunc and VentSpcFunc combos'!$Q$8:$Q$335,0),0)&gt;0,1,0)</f>
        <v>0</v>
      </c>
      <c r="CJ63" s="127">
        <f ca="1">IF(IFERROR(MATCH(_xlfn.CONCAT($B63,",",CJ$4),'SpcFunc and VentSpcFunc combos'!$Q$8:$Q$335,0),0)&gt;0,1,0)</f>
        <v>0</v>
      </c>
      <c r="CK63" s="127">
        <f ca="1">IF(IFERROR(MATCH(_xlfn.CONCAT($B63,",",CK$4),'SpcFunc and VentSpcFunc combos'!$Q$8:$Q$335,0),0)&gt;0,1,0)</f>
        <v>0</v>
      </c>
      <c r="CL63" s="127">
        <f ca="1">IF(IFERROR(MATCH(_xlfn.CONCAT($B63,",",CL$4),'SpcFunc and VentSpcFunc combos'!$Q$8:$Q$335,0),0)&gt;0,1,0)</f>
        <v>0</v>
      </c>
      <c r="CM63" s="127">
        <f ca="1">IF(IFERROR(MATCH(_xlfn.CONCAT($B63,",",CM$4),'SpcFunc and VentSpcFunc combos'!$Q$8:$Q$335,0),0)&gt;0,1,0)</f>
        <v>0</v>
      </c>
      <c r="CN63" s="127">
        <f ca="1">IF(IFERROR(MATCH(_xlfn.CONCAT($B63,",",CN$4),'SpcFunc and VentSpcFunc combos'!$Q$8:$Q$335,0),0)&gt;0,1,0)</f>
        <v>0</v>
      </c>
      <c r="CO63" s="127">
        <f ca="1">IF(IFERROR(MATCH(_xlfn.CONCAT($B63,",",CO$4),'SpcFunc and VentSpcFunc combos'!$Q$8:$Q$335,0),0)&gt;0,1,0)</f>
        <v>0</v>
      </c>
      <c r="CP63" s="127">
        <f ca="1">IF(IFERROR(MATCH(_xlfn.CONCAT($B63,",",CP$4),'SpcFunc and VentSpcFunc combos'!$Q$8:$Q$335,0),0)&gt;0,1,0)</f>
        <v>0</v>
      </c>
      <c r="CQ63" s="127">
        <f ca="1">IF(IFERROR(MATCH(_xlfn.CONCAT($B63,",",CQ$4),'SpcFunc and VentSpcFunc combos'!$Q$8:$Q$335,0),0)&gt;0,1,0)</f>
        <v>0</v>
      </c>
      <c r="CR63" s="127">
        <f ca="1">IF(IFERROR(MATCH(_xlfn.CONCAT($B63,",",CR$4),'SpcFunc and VentSpcFunc combos'!$Q$8:$Q$335,0),0)&gt;0,1,0)</f>
        <v>0</v>
      </c>
      <c r="CS63" s="127">
        <f ca="1">IF(IFERROR(MATCH(_xlfn.CONCAT($B63,",",CS$4),'SpcFunc and VentSpcFunc combos'!$Q$8:$Q$335,0),0)&gt;0,1,0)</f>
        <v>0</v>
      </c>
      <c r="CT63" s="127">
        <f ca="1">IF(IFERROR(MATCH(_xlfn.CONCAT($B63,",",CT$4),'SpcFunc and VentSpcFunc combos'!$Q$8:$Q$335,0),0)&gt;0,1,0)</f>
        <v>0</v>
      </c>
      <c r="CU63" s="106" t="s">
        <v>960</v>
      </c>
      <c r="CV63">
        <f t="shared" ca="1" si="5"/>
        <v>0</v>
      </c>
    </row>
    <row r="64" spans="2:100" x14ac:dyDescent="0.2">
      <c r="B64" t="str">
        <f>'For CSV - 2019 SpcFuncData'!B64</f>
        <v>Sports Arena - Playing Area (2,000 - 5,000 Spectators)</v>
      </c>
      <c r="C64" s="127">
        <f ca="1">IF(IFERROR(MATCH(_xlfn.CONCAT($B64,",",C$4),'SpcFunc and VentSpcFunc combos'!$Q$8:$Q$335,0),0)&gt;0,1,0)</f>
        <v>0</v>
      </c>
      <c r="D64" s="127">
        <f ca="1">IF(IFERROR(MATCH(_xlfn.CONCAT($B64,",",D$4),'SpcFunc and VentSpcFunc combos'!$Q$8:$Q$335,0),0)&gt;0,1,0)</f>
        <v>0</v>
      </c>
      <c r="E64" s="127">
        <f ca="1">IF(IFERROR(MATCH(_xlfn.CONCAT($B64,",",E$4),'SpcFunc and VentSpcFunc combos'!$Q$8:$Q$335,0),0)&gt;0,1,0)</f>
        <v>0</v>
      </c>
      <c r="F64" s="127">
        <f ca="1">IF(IFERROR(MATCH(_xlfn.CONCAT($B64,",",F$4),'SpcFunc and VentSpcFunc combos'!$Q$8:$Q$335,0),0)&gt;0,1,0)</f>
        <v>0</v>
      </c>
      <c r="G64" s="127">
        <f ca="1">IF(IFERROR(MATCH(_xlfn.CONCAT($B64,",",G$4),'SpcFunc and VentSpcFunc combos'!$Q$8:$Q$335,0),0)&gt;0,1,0)</f>
        <v>0</v>
      </c>
      <c r="H64" s="127">
        <f ca="1">IF(IFERROR(MATCH(_xlfn.CONCAT($B64,",",H$4),'SpcFunc and VentSpcFunc combos'!$Q$8:$Q$335,0),0)&gt;0,1,0)</f>
        <v>0</v>
      </c>
      <c r="I64" s="127">
        <f ca="1">IF(IFERROR(MATCH(_xlfn.CONCAT($B64,",",I$4),'SpcFunc and VentSpcFunc combos'!$Q$8:$Q$335,0),0)&gt;0,1,0)</f>
        <v>0</v>
      </c>
      <c r="J64" s="127">
        <f ca="1">IF(IFERROR(MATCH(_xlfn.CONCAT($B64,",",J$4),'SpcFunc and VentSpcFunc combos'!$Q$8:$Q$335,0),0)&gt;0,1,0)</f>
        <v>0</v>
      </c>
      <c r="K64" s="127">
        <f ca="1">IF(IFERROR(MATCH(_xlfn.CONCAT($B64,",",K$4),'SpcFunc and VentSpcFunc combos'!$Q$8:$Q$335,0),0)&gt;0,1,0)</f>
        <v>0</v>
      </c>
      <c r="L64" s="127">
        <f ca="1">IF(IFERROR(MATCH(_xlfn.CONCAT($B64,",",L$4),'SpcFunc and VentSpcFunc combos'!$Q$8:$Q$335,0),0)&gt;0,1,0)</f>
        <v>0</v>
      </c>
      <c r="M64" s="127">
        <f ca="1">IF(IFERROR(MATCH(_xlfn.CONCAT($B64,",",M$4),'SpcFunc and VentSpcFunc combos'!$Q$8:$Q$335,0),0)&gt;0,1,0)</f>
        <v>0</v>
      </c>
      <c r="N64" s="127">
        <f ca="1">IF(IFERROR(MATCH(_xlfn.CONCAT($B64,",",N$4),'SpcFunc and VentSpcFunc combos'!$Q$8:$Q$335,0),0)&gt;0,1,0)</f>
        <v>0</v>
      </c>
      <c r="O64" s="127">
        <f ca="1">IF(IFERROR(MATCH(_xlfn.CONCAT($B64,",",O$4),'SpcFunc and VentSpcFunc combos'!$Q$8:$Q$335,0),0)&gt;0,1,0)</f>
        <v>0</v>
      </c>
      <c r="P64" s="127">
        <f ca="1">IF(IFERROR(MATCH(_xlfn.CONCAT($B64,",",P$4),'SpcFunc and VentSpcFunc combos'!$Q$8:$Q$335,0),0)&gt;0,1,0)</f>
        <v>0</v>
      </c>
      <c r="Q64" s="127">
        <f ca="1">IF(IFERROR(MATCH(_xlfn.CONCAT($B64,",",Q$4),'SpcFunc and VentSpcFunc combos'!$Q$8:$Q$335,0),0)&gt;0,1,0)</f>
        <v>0</v>
      </c>
      <c r="R64" s="127">
        <f ca="1">IF(IFERROR(MATCH(_xlfn.CONCAT($B64,",",R$4),'SpcFunc and VentSpcFunc combos'!$Q$8:$Q$335,0),0)&gt;0,1,0)</f>
        <v>0</v>
      </c>
      <c r="S64" s="127">
        <f ca="1">IF(IFERROR(MATCH(_xlfn.CONCAT($B64,",",S$4),'SpcFunc and VentSpcFunc combos'!$Q$8:$Q$335,0),0)&gt;0,1,0)</f>
        <v>0</v>
      </c>
      <c r="T64" s="127">
        <f ca="1">IF(IFERROR(MATCH(_xlfn.CONCAT($B64,",",T$4),'SpcFunc and VentSpcFunc combos'!$Q$8:$Q$335,0),0)&gt;0,1,0)</f>
        <v>0</v>
      </c>
      <c r="U64" s="127">
        <f ca="1">IF(IFERROR(MATCH(_xlfn.CONCAT($B64,",",U$4),'SpcFunc and VentSpcFunc combos'!$Q$8:$Q$335,0),0)&gt;0,1,0)</f>
        <v>0</v>
      </c>
      <c r="V64" s="127">
        <f ca="1">IF(IFERROR(MATCH(_xlfn.CONCAT($B64,",",V$4),'SpcFunc and VentSpcFunc combos'!$Q$8:$Q$335,0),0)&gt;0,1,0)</f>
        <v>0</v>
      </c>
      <c r="W64" s="127">
        <f ca="1">IF(IFERROR(MATCH(_xlfn.CONCAT($B64,",",W$4),'SpcFunc and VentSpcFunc combos'!$Q$8:$Q$335,0),0)&gt;0,1,0)</f>
        <v>0</v>
      </c>
      <c r="X64" s="127">
        <f ca="1">IF(IFERROR(MATCH(_xlfn.CONCAT($B64,",",X$4),'SpcFunc and VentSpcFunc combos'!$Q$8:$Q$335,0),0)&gt;0,1,0)</f>
        <v>0</v>
      </c>
      <c r="Y64" s="127">
        <f ca="1">IF(IFERROR(MATCH(_xlfn.CONCAT($B64,",",Y$4),'SpcFunc and VentSpcFunc combos'!$Q$8:$Q$335,0),0)&gt;0,1,0)</f>
        <v>0</v>
      </c>
      <c r="Z64" s="127">
        <f ca="1">IF(IFERROR(MATCH(_xlfn.CONCAT($B64,",",Z$4),'SpcFunc and VentSpcFunc combos'!$Q$8:$Q$335,0),0)&gt;0,1,0)</f>
        <v>0</v>
      </c>
      <c r="AA64" s="127">
        <f ca="1">IF(IFERROR(MATCH(_xlfn.CONCAT($B64,",",AA$4),'SpcFunc and VentSpcFunc combos'!$Q$8:$Q$335,0),0)&gt;0,1,0)</f>
        <v>0</v>
      </c>
      <c r="AB64" s="127">
        <f ca="1">IF(IFERROR(MATCH(_xlfn.CONCAT($B64,",",AB$4),'SpcFunc and VentSpcFunc combos'!$Q$8:$Q$335,0),0)&gt;0,1,0)</f>
        <v>0</v>
      </c>
      <c r="AC64" s="127">
        <f ca="1">IF(IFERROR(MATCH(_xlfn.CONCAT($B64,",",AC$4),'SpcFunc and VentSpcFunc combos'!$Q$8:$Q$335,0),0)&gt;0,1,0)</f>
        <v>0</v>
      </c>
      <c r="AD64" s="127">
        <f ca="1">IF(IFERROR(MATCH(_xlfn.CONCAT($B64,",",AD$4),'SpcFunc and VentSpcFunc combos'!$Q$8:$Q$335,0),0)&gt;0,1,0)</f>
        <v>0</v>
      </c>
      <c r="AE64" s="127">
        <f ca="1">IF(IFERROR(MATCH(_xlfn.CONCAT($B64,",",AE$4),'SpcFunc and VentSpcFunc combos'!$Q$8:$Q$335,0),0)&gt;0,1,0)</f>
        <v>0</v>
      </c>
      <c r="AF64" s="127">
        <f ca="1">IF(IFERROR(MATCH(_xlfn.CONCAT($B64,",",AF$4),'SpcFunc and VentSpcFunc combos'!$Q$8:$Q$335,0),0)&gt;0,1,0)</f>
        <v>0</v>
      </c>
      <c r="AG64" s="127">
        <f ca="1">IF(IFERROR(MATCH(_xlfn.CONCAT($B64,",",AG$4),'SpcFunc and VentSpcFunc combos'!$Q$8:$Q$335,0),0)&gt;0,1,0)</f>
        <v>0</v>
      </c>
      <c r="AH64" s="127">
        <f ca="1">IF(IFERROR(MATCH(_xlfn.CONCAT($B64,",",AH$4),'SpcFunc and VentSpcFunc combos'!$Q$8:$Q$335,0),0)&gt;0,1,0)</f>
        <v>0</v>
      </c>
      <c r="AI64" s="127">
        <f ca="1">IF(IFERROR(MATCH(_xlfn.CONCAT($B64,",",AI$4),'SpcFunc and VentSpcFunc combos'!$Q$8:$Q$335,0),0)&gt;0,1,0)</f>
        <v>0</v>
      </c>
      <c r="AJ64" s="127">
        <f ca="1">IF(IFERROR(MATCH(_xlfn.CONCAT($B64,",",AJ$4),'SpcFunc and VentSpcFunc combos'!$Q$8:$Q$335,0),0)&gt;0,1,0)</f>
        <v>0</v>
      </c>
      <c r="AK64" s="127">
        <f ca="1">IF(IFERROR(MATCH(_xlfn.CONCAT($B64,",",AK$4),'SpcFunc and VentSpcFunc combos'!$Q$8:$Q$335,0),0)&gt;0,1,0)</f>
        <v>0</v>
      </c>
      <c r="AL64" s="127">
        <f ca="1">IF(IFERROR(MATCH(_xlfn.CONCAT($B64,",",AL$4),'SpcFunc and VentSpcFunc combos'!$Q$8:$Q$335,0),0)&gt;0,1,0)</f>
        <v>0</v>
      </c>
      <c r="AM64" s="127">
        <f ca="1">IF(IFERROR(MATCH(_xlfn.CONCAT($B64,",",AM$4),'SpcFunc and VentSpcFunc combos'!$Q$8:$Q$335,0),0)&gt;0,1,0)</f>
        <v>0</v>
      </c>
      <c r="AN64" s="127">
        <f ca="1">IF(IFERROR(MATCH(_xlfn.CONCAT($B64,",",AN$4),'SpcFunc and VentSpcFunc combos'!$Q$8:$Q$335,0),0)&gt;0,1,0)</f>
        <v>0</v>
      </c>
      <c r="AO64" s="127">
        <f ca="1">IF(IFERROR(MATCH(_xlfn.CONCAT($B64,",",AO$4),'SpcFunc and VentSpcFunc combos'!$Q$8:$Q$335,0),0)&gt;0,1,0)</f>
        <v>0</v>
      </c>
      <c r="AP64" s="127">
        <f ca="1">IF(IFERROR(MATCH(_xlfn.CONCAT($B64,",",AP$4),'SpcFunc and VentSpcFunc combos'!$Q$8:$Q$335,0),0)&gt;0,1,0)</f>
        <v>0</v>
      </c>
      <c r="AQ64" s="127">
        <f ca="1">IF(IFERROR(MATCH(_xlfn.CONCAT($B64,",",AQ$4),'SpcFunc and VentSpcFunc combos'!$Q$8:$Q$335,0),0)&gt;0,1,0)</f>
        <v>0</v>
      </c>
      <c r="AR64" s="127">
        <f ca="1">IF(IFERROR(MATCH(_xlfn.CONCAT($B64,",",AR$4),'SpcFunc and VentSpcFunc combos'!$Q$8:$Q$335,0),0)&gt;0,1,0)</f>
        <v>0</v>
      </c>
      <c r="AS64" s="127">
        <f ca="1">IF(IFERROR(MATCH(_xlfn.CONCAT($B64,",",AS$4),'SpcFunc and VentSpcFunc combos'!$Q$8:$Q$335,0),0)&gt;0,1,0)</f>
        <v>0</v>
      </c>
      <c r="AT64" s="127">
        <f ca="1">IF(IFERROR(MATCH(_xlfn.CONCAT($B64,",",AT$4),'SpcFunc and VentSpcFunc combos'!$Q$8:$Q$335,0),0)&gt;0,1,0)</f>
        <v>0</v>
      </c>
      <c r="AU64" s="127">
        <f ca="1">IF(IFERROR(MATCH(_xlfn.CONCAT($B64,",",AU$4),'SpcFunc and VentSpcFunc combos'!$Q$8:$Q$335,0),0)&gt;0,1,0)</f>
        <v>0</v>
      </c>
      <c r="AV64" s="127">
        <f ca="1">IF(IFERROR(MATCH(_xlfn.CONCAT($B64,",",AV$4),'SpcFunc and VentSpcFunc combos'!$Q$8:$Q$335,0),0)&gt;0,1,0)</f>
        <v>0</v>
      </c>
      <c r="AW64" s="127">
        <f ca="1">IF(IFERROR(MATCH(_xlfn.CONCAT($B64,",",AW$4),'SpcFunc and VentSpcFunc combos'!$Q$8:$Q$335,0),0)&gt;0,1,0)</f>
        <v>0</v>
      </c>
      <c r="AX64" s="127">
        <f ca="1">IF(IFERROR(MATCH(_xlfn.CONCAT($B64,",",AX$4),'SpcFunc and VentSpcFunc combos'!$Q$8:$Q$335,0),0)&gt;0,1,0)</f>
        <v>0</v>
      </c>
      <c r="AY64" s="127">
        <f ca="1">IF(IFERROR(MATCH(_xlfn.CONCAT($B64,",",AY$4),'SpcFunc and VentSpcFunc combos'!$Q$8:$Q$335,0),0)&gt;0,1,0)</f>
        <v>0</v>
      </c>
      <c r="AZ64" s="127">
        <f ca="1">IF(IFERROR(MATCH(_xlfn.CONCAT($B64,",",AZ$4),'SpcFunc and VentSpcFunc combos'!$Q$8:$Q$335,0),0)&gt;0,1,0)</f>
        <v>0</v>
      </c>
      <c r="BA64" s="127">
        <f ca="1">IF(IFERROR(MATCH(_xlfn.CONCAT($B64,",",BA$4),'SpcFunc and VentSpcFunc combos'!$Q$8:$Q$335,0),0)&gt;0,1,0)</f>
        <v>0</v>
      </c>
      <c r="BB64" s="127">
        <f ca="1">IF(IFERROR(MATCH(_xlfn.CONCAT($B64,",",BB$4),'SpcFunc and VentSpcFunc combos'!$Q$8:$Q$335,0),0)&gt;0,1,0)</f>
        <v>0</v>
      </c>
      <c r="BC64" s="127">
        <f ca="1">IF(IFERROR(MATCH(_xlfn.CONCAT($B64,",",BC$4),'SpcFunc and VentSpcFunc combos'!$Q$8:$Q$335,0),0)&gt;0,1,0)</f>
        <v>0</v>
      </c>
      <c r="BD64" s="127">
        <f ca="1">IF(IFERROR(MATCH(_xlfn.CONCAT($B64,",",BD$4),'SpcFunc and VentSpcFunc combos'!$Q$8:$Q$335,0),0)&gt;0,1,0)</f>
        <v>0</v>
      </c>
      <c r="BE64" s="127">
        <f ca="1">IF(IFERROR(MATCH(_xlfn.CONCAT($B64,",",BE$4),'SpcFunc and VentSpcFunc combos'!$Q$8:$Q$335,0),0)&gt;0,1,0)</f>
        <v>0</v>
      </c>
      <c r="BF64" s="127">
        <f ca="1">IF(IFERROR(MATCH(_xlfn.CONCAT($B64,",",BF$4),'SpcFunc and VentSpcFunc combos'!$Q$8:$Q$335,0),0)&gt;0,1,0)</f>
        <v>0</v>
      </c>
      <c r="BG64" s="127">
        <f ca="1">IF(IFERROR(MATCH(_xlfn.CONCAT($B64,",",BG$4),'SpcFunc and VentSpcFunc combos'!$Q$8:$Q$335,0),0)&gt;0,1,0)</f>
        <v>0</v>
      </c>
      <c r="BH64" s="127">
        <f ca="1">IF(IFERROR(MATCH(_xlfn.CONCAT($B64,",",BH$4),'SpcFunc and VentSpcFunc combos'!$Q$8:$Q$335,0),0)&gt;0,1,0)</f>
        <v>0</v>
      </c>
      <c r="BI64" s="127">
        <f ca="1">IF(IFERROR(MATCH(_xlfn.CONCAT($B64,",",BI$4),'SpcFunc and VentSpcFunc combos'!$Q$8:$Q$335,0),0)&gt;0,1,0)</f>
        <v>0</v>
      </c>
      <c r="BJ64" s="127">
        <f ca="1">IF(IFERROR(MATCH(_xlfn.CONCAT($B64,",",BJ$4),'SpcFunc and VentSpcFunc combos'!$Q$8:$Q$335,0),0)&gt;0,1,0)</f>
        <v>0</v>
      </c>
      <c r="BK64" s="127">
        <f ca="1">IF(IFERROR(MATCH(_xlfn.CONCAT($B64,",",BK$4),'SpcFunc and VentSpcFunc combos'!$Q$8:$Q$335,0),0)&gt;0,1,0)</f>
        <v>0</v>
      </c>
      <c r="BL64" s="127">
        <f ca="1">IF(IFERROR(MATCH(_xlfn.CONCAT($B64,",",BL$4),'SpcFunc and VentSpcFunc combos'!$Q$8:$Q$335,0),0)&gt;0,1,0)</f>
        <v>0</v>
      </c>
      <c r="BM64" s="127">
        <f ca="1">IF(IFERROR(MATCH(_xlfn.CONCAT($B64,",",BM$4),'SpcFunc and VentSpcFunc combos'!$Q$8:$Q$335,0),0)&gt;0,1,0)</f>
        <v>0</v>
      </c>
      <c r="BN64" s="127">
        <f ca="1">IF(IFERROR(MATCH(_xlfn.CONCAT($B64,",",BN$4),'SpcFunc and VentSpcFunc combos'!$Q$8:$Q$335,0),0)&gt;0,1,0)</f>
        <v>0</v>
      </c>
      <c r="BO64" s="127">
        <f ca="1">IF(IFERROR(MATCH(_xlfn.CONCAT($B64,",",BO$4),'SpcFunc and VentSpcFunc combos'!$Q$8:$Q$335,0),0)&gt;0,1,0)</f>
        <v>0</v>
      </c>
      <c r="BP64" s="127">
        <f ca="1">IF(IFERROR(MATCH(_xlfn.CONCAT($B64,",",BP$4),'SpcFunc and VentSpcFunc combos'!$Q$8:$Q$335,0),0)&gt;0,1,0)</f>
        <v>0</v>
      </c>
      <c r="BQ64" s="127">
        <f ca="1">IF(IFERROR(MATCH(_xlfn.CONCAT($B64,",",BQ$4),'SpcFunc and VentSpcFunc combos'!$Q$8:$Q$335,0),0)&gt;0,1,0)</f>
        <v>0</v>
      </c>
      <c r="BR64" s="127">
        <f ca="1">IF(IFERROR(MATCH(_xlfn.CONCAT($B64,",",BR$4),'SpcFunc and VentSpcFunc combos'!$Q$8:$Q$335,0),0)&gt;0,1,0)</f>
        <v>0</v>
      </c>
      <c r="BS64" s="127">
        <f ca="1">IF(IFERROR(MATCH(_xlfn.CONCAT($B64,",",BS$4),'SpcFunc and VentSpcFunc combos'!$Q$8:$Q$335,0),0)&gt;0,1,0)</f>
        <v>0</v>
      </c>
      <c r="BT64" s="127">
        <f ca="1">IF(IFERROR(MATCH(_xlfn.CONCAT($B64,",",BT$4),'SpcFunc and VentSpcFunc combos'!$Q$8:$Q$335,0),0)&gt;0,1,0)</f>
        <v>0</v>
      </c>
      <c r="BU64" s="127">
        <f ca="1">IF(IFERROR(MATCH(_xlfn.CONCAT($B64,",",BU$4),'SpcFunc and VentSpcFunc combos'!$Q$8:$Q$335,0),0)&gt;0,1,0)</f>
        <v>0</v>
      </c>
      <c r="BV64" s="127">
        <f ca="1">IF(IFERROR(MATCH(_xlfn.CONCAT($B64,",",BV$4),'SpcFunc and VentSpcFunc combos'!$Q$8:$Q$335,0),0)&gt;0,1,0)</f>
        <v>0</v>
      </c>
      <c r="BW64" s="127">
        <f ca="1">IF(IFERROR(MATCH(_xlfn.CONCAT($B64,",",BW$4),'SpcFunc and VentSpcFunc combos'!$Q$8:$Q$335,0),0)&gt;0,1,0)</f>
        <v>0</v>
      </c>
      <c r="BX64" s="127">
        <f ca="1">IF(IFERROR(MATCH(_xlfn.CONCAT($B64,",",BX$4),'SpcFunc and VentSpcFunc combos'!$Q$8:$Q$335,0),0)&gt;0,1,0)</f>
        <v>0</v>
      </c>
      <c r="BY64" s="127">
        <f ca="1">IF(IFERROR(MATCH(_xlfn.CONCAT($B64,",",BY$4),'SpcFunc and VentSpcFunc combos'!$Q$8:$Q$335,0),0)&gt;0,1,0)</f>
        <v>0</v>
      </c>
      <c r="BZ64" s="127">
        <f ca="1">IF(IFERROR(MATCH(_xlfn.CONCAT($B64,",",BZ$4),'SpcFunc and VentSpcFunc combos'!$Q$8:$Q$335,0),0)&gt;0,1,0)</f>
        <v>0</v>
      </c>
      <c r="CA64" s="127">
        <f ca="1">IF(IFERROR(MATCH(_xlfn.CONCAT($B64,",",CA$4),'SpcFunc and VentSpcFunc combos'!$Q$8:$Q$335,0),0)&gt;0,1,0)</f>
        <v>0</v>
      </c>
      <c r="CB64" s="127">
        <f ca="1">IF(IFERROR(MATCH(_xlfn.CONCAT($B64,",",CB$4),'SpcFunc and VentSpcFunc combos'!$Q$8:$Q$335,0),0)&gt;0,1,0)</f>
        <v>0</v>
      </c>
      <c r="CC64" s="127">
        <f ca="1">IF(IFERROR(MATCH(_xlfn.CONCAT($B64,",",CC$4),'SpcFunc and VentSpcFunc combos'!$Q$8:$Q$335,0),0)&gt;0,1,0)</f>
        <v>0</v>
      </c>
      <c r="CD64" s="127">
        <f ca="1">IF(IFERROR(MATCH(_xlfn.CONCAT($B64,",",CD$4),'SpcFunc and VentSpcFunc combos'!$Q$8:$Q$335,0),0)&gt;0,1,0)</f>
        <v>0</v>
      </c>
      <c r="CE64" s="127">
        <f ca="1">IF(IFERROR(MATCH(_xlfn.CONCAT($B64,",",CE$4),'SpcFunc and VentSpcFunc combos'!$Q$8:$Q$335,0),0)&gt;0,1,0)</f>
        <v>0</v>
      </c>
      <c r="CF64" s="127">
        <f ca="1">IF(IFERROR(MATCH(_xlfn.CONCAT($B64,",",CF$4),'SpcFunc and VentSpcFunc combos'!$Q$8:$Q$335,0),0)&gt;0,1,0)</f>
        <v>0</v>
      </c>
      <c r="CG64" s="127">
        <f ca="1">IF(IFERROR(MATCH(_xlfn.CONCAT($B64,",",CG$4),'SpcFunc and VentSpcFunc combos'!$Q$8:$Q$335,0),0)&gt;0,1,0)</f>
        <v>0</v>
      </c>
      <c r="CH64" s="127">
        <f ca="1">IF(IFERROR(MATCH(_xlfn.CONCAT($B64,",",CH$4),'SpcFunc and VentSpcFunc combos'!$Q$8:$Q$335,0),0)&gt;0,1,0)</f>
        <v>0</v>
      </c>
      <c r="CI64" s="127">
        <f ca="1">IF(IFERROR(MATCH(_xlfn.CONCAT($B64,",",CI$4),'SpcFunc and VentSpcFunc combos'!$Q$8:$Q$335,0),0)&gt;0,1,0)</f>
        <v>0</v>
      </c>
      <c r="CJ64" s="127">
        <f ca="1">IF(IFERROR(MATCH(_xlfn.CONCAT($B64,",",CJ$4),'SpcFunc and VentSpcFunc combos'!$Q$8:$Q$335,0),0)&gt;0,1,0)</f>
        <v>0</v>
      </c>
      <c r="CK64" s="127">
        <f ca="1">IF(IFERROR(MATCH(_xlfn.CONCAT($B64,",",CK$4),'SpcFunc and VentSpcFunc combos'!$Q$8:$Q$335,0),0)&gt;0,1,0)</f>
        <v>0</v>
      </c>
      <c r="CL64" s="127">
        <f ca="1">IF(IFERROR(MATCH(_xlfn.CONCAT($B64,",",CL$4),'SpcFunc and VentSpcFunc combos'!$Q$8:$Q$335,0),0)&gt;0,1,0)</f>
        <v>0</v>
      </c>
      <c r="CM64" s="127">
        <f ca="1">IF(IFERROR(MATCH(_xlfn.CONCAT($B64,",",CM$4),'SpcFunc and VentSpcFunc combos'!$Q$8:$Q$335,0),0)&gt;0,1,0)</f>
        <v>0</v>
      </c>
      <c r="CN64" s="127">
        <f ca="1">IF(IFERROR(MATCH(_xlfn.CONCAT($B64,",",CN$4),'SpcFunc and VentSpcFunc combos'!$Q$8:$Q$335,0),0)&gt;0,1,0)</f>
        <v>0</v>
      </c>
      <c r="CO64" s="127">
        <f ca="1">IF(IFERROR(MATCH(_xlfn.CONCAT($B64,",",CO$4),'SpcFunc and VentSpcFunc combos'!$Q$8:$Q$335,0),0)&gt;0,1,0)</f>
        <v>0</v>
      </c>
      <c r="CP64" s="127">
        <f ca="1">IF(IFERROR(MATCH(_xlfn.CONCAT($B64,",",CP$4),'SpcFunc and VentSpcFunc combos'!$Q$8:$Q$335,0),0)&gt;0,1,0)</f>
        <v>0</v>
      </c>
      <c r="CQ64" s="127">
        <f ca="1">IF(IFERROR(MATCH(_xlfn.CONCAT($B64,",",CQ$4),'SpcFunc and VentSpcFunc combos'!$Q$8:$Q$335,0),0)&gt;0,1,0)</f>
        <v>0</v>
      </c>
      <c r="CR64" s="127">
        <f ca="1">IF(IFERROR(MATCH(_xlfn.CONCAT($B64,",",CR$4),'SpcFunc and VentSpcFunc combos'!$Q$8:$Q$335,0),0)&gt;0,1,0)</f>
        <v>0</v>
      </c>
      <c r="CS64" s="127">
        <f ca="1">IF(IFERROR(MATCH(_xlfn.CONCAT($B64,",",CS$4),'SpcFunc and VentSpcFunc combos'!$Q$8:$Q$335,0),0)&gt;0,1,0)</f>
        <v>0</v>
      </c>
      <c r="CT64" s="127">
        <f ca="1">IF(IFERROR(MATCH(_xlfn.CONCAT($B64,",",CT$4),'SpcFunc and VentSpcFunc combos'!$Q$8:$Q$335,0),0)&gt;0,1,0)</f>
        <v>0</v>
      </c>
      <c r="CU64" s="106" t="s">
        <v>960</v>
      </c>
      <c r="CV64">
        <f t="shared" ca="1" si="5"/>
        <v>0</v>
      </c>
    </row>
    <row r="65" spans="2:100" x14ac:dyDescent="0.2">
      <c r="B65" t="str">
        <f>'For CSV - 2019 SpcFuncData'!B65</f>
        <v>Sports Arena - Playing Area (&lt; 2,000 Spectators)</v>
      </c>
      <c r="C65" s="127">
        <f ca="1">IF(IFERROR(MATCH(_xlfn.CONCAT($B65,",",C$4),'SpcFunc and VentSpcFunc combos'!$Q$8:$Q$335,0),0)&gt;0,1,0)</f>
        <v>0</v>
      </c>
      <c r="D65" s="127">
        <f ca="1">IF(IFERROR(MATCH(_xlfn.CONCAT($B65,",",D$4),'SpcFunc and VentSpcFunc combos'!$Q$8:$Q$335,0),0)&gt;0,1,0)</f>
        <v>0</v>
      </c>
      <c r="E65" s="127">
        <f ca="1">IF(IFERROR(MATCH(_xlfn.CONCAT($B65,",",E$4),'SpcFunc and VentSpcFunc combos'!$Q$8:$Q$335,0),0)&gt;0,1,0)</f>
        <v>0</v>
      </c>
      <c r="F65" s="127">
        <f ca="1">IF(IFERROR(MATCH(_xlfn.CONCAT($B65,",",F$4),'SpcFunc and VentSpcFunc combos'!$Q$8:$Q$335,0),0)&gt;0,1,0)</f>
        <v>0</v>
      </c>
      <c r="G65" s="127">
        <f ca="1">IF(IFERROR(MATCH(_xlfn.CONCAT($B65,",",G$4),'SpcFunc and VentSpcFunc combos'!$Q$8:$Q$335,0),0)&gt;0,1,0)</f>
        <v>0</v>
      </c>
      <c r="H65" s="127">
        <f ca="1">IF(IFERROR(MATCH(_xlfn.CONCAT($B65,",",H$4),'SpcFunc and VentSpcFunc combos'!$Q$8:$Q$335,0),0)&gt;0,1,0)</f>
        <v>0</v>
      </c>
      <c r="I65" s="127">
        <f ca="1">IF(IFERROR(MATCH(_xlfn.CONCAT($B65,",",I$4),'SpcFunc and VentSpcFunc combos'!$Q$8:$Q$335,0),0)&gt;0,1,0)</f>
        <v>0</v>
      </c>
      <c r="J65" s="127">
        <f ca="1">IF(IFERROR(MATCH(_xlfn.CONCAT($B65,",",J$4),'SpcFunc and VentSpcFunc combos'!$Q$8:$Q$335,0),0)&gt;0,1,0)</f>
        <v>0</v>
      </c>
      <c r="K65" s="127">
        <f ca="1">IF(IFERROR(MATCH(_xlfn.CONCAT($B65,",",K$4),'SpcFunc and VentSpcFunc combos'!$Q$8:$Q$335,0),0)&gt;0,1,0)</f>
        <v>0</v>
      </c>
      <c r="L65" s="127">
        <f ca="1">IF(IFERROR(MATCH(_xlfn.CONCAT($B65,",",L$4),'SpcFunc and VentSpcFunc combos'!$Q$8:$Q$335,0),0)&gt;0,1,0)</f>
        <v>0</v>
      </c>
      <c r="M65" s="127">
        <f ca="1">IF(IFERROR(MATCH(_xlfn.CONCAT($B65,",",M$4),'SpcFunc and VentSpcFunc combos'!$Q$8:$Q$335,0),0)&gt;0,1,0)</f>
        <v>0</v>
      </c>
      <c r="N65" s="127">
        <f ca="1">IF(IFERROR(MATCH(_xlfn.CONCAT($B65,",",N$4),'SpcFunc and VentSpcFunc combos'!$Q$8:$Q$335,0),0)&gt;0,1,0)</f>
        <v>0</v>
      </c>
      <c r="O65" s="127">
        <f ca="1">IF(IFERROR(MATCH(_xlfn.CONCAT($B65,",",O$4),'SpcFunc and VentSpcFunc combos'!$Q$8:$Q$335,0),0)&gt;0,1,0)</f>
        <v>0</v>
      </c>
      <c r="P65" s="127">
        <f ca="1">IF(IFERROR(MATCH(_xlfn.CONCAT($B65,",",P$4),'SpcFunc and VentSpcFunc combos'!$Q$8:$Q$335,0),0)&gt;0,1,0)</f>
        <v>0</v>
      </c>
      <c r="Q65" s="127">
        <f ca="1">IF(IFERROR(MATCH(_xlfn.CONCAT($B65,",",Q$4),'SpcFunc and VentSpcFunc combos'!$Q$8:$Q$335,0),0)&gt;0,1,0)</f>
        <v>0</v>
      </c>
      <c r="R65" s="127">
        <f ca="1">IF(IFERROR(MATCH(_xlfn.CONCAT($B65,",",R$4),'SpcFunc and VentSpcFunc combos'!$Q$8:$Q$335,0),0)&gt;0,1,0)</f>
        <v>0</v>
      </c>
      <c r="S65" s="127">
        <f ca="1">IF(IFERROR(MATCH(_xlfn.CONCAT($B65,",",S$4),'SpcFunc and VentSpcFunc combos'!$Q$8:$Q$335,0),0)&gt;0,1,0)</f>
        <v>0</v>
      </c>
      <c r="T65" s="127">
        <f ca="1">IF(IFERROR(MATCH(_xlfn.CONCAT($B65,",",T$4),'SpcFunc and VentSpcFunc combos'!$Q$8:$Q$335,0),0)&gt;0,1,0)</f>
        <v>0</v>
      </c>
      <c r="U65" s="127">
        <f ca="1">IF(IFERROR(MATCH(_xlfn.CONCAT($B65,",",U$4),'SpcFunc and VentSpcFunc combos'!$Q$8:$Q$335,0),0)&gt;0,1,0)</f>
        <v>0</v>
      </c>
      <c r="V65" s="127">
        <f ca="1">IF(IFERROR(MATCH(_xlfn.CONCAT($B65,",",V$4),'SpcFunc and VentSpcFunc combos'!$Q$8:$Q$335,0),0)&gt;0,1,0)</f>
        <v>0</v>
      </c>
      <c r="W65" s="127">
        <f ca="1">IF(IFERROR(MATCH(_xlfn.CONCAT($B65,",",W$4),'SpcFunc and VentSpcFunc combos'!$Q$8:$Q$335,0),0)&gt;0,1,0)</f>
        <v>0</v>
      </c>
      <c r="X65" s="127">
        <f ca="1">IF(IFERROR(MATCH(_xlfn.CONCAT($B65,",",X$4),'SpcFunc and VentSpcFunc combos'!$Q$8:$Q$335,0),0)&gt;0,1,0)</f>
        <v>0</v>
      </c>
      <c r="Y65" s="127">
        <f ca="1">IF(IFERROR(MATCH(_xlfn.CONCAT($B65,",",Y$4),'SpcFunc and VentSpcFunc combos'!$Q$8:$Q$335,0),0)&gt;0,1,0)</f>
        <v>0</v>
      </c>
      <c r="Z65" s="127">
        <f ca="1">IF(IFERROR(MATCH(_xlfn.CONCAT($B65,",",Z$4),'SpcFunc and VentSpcFunc combos'!$Q$8:$Q$335,0),0)&gt;0,1,0)</f>
        <v>0</v>
      </c>
      <c r="AA65" s="127">
        <f ca="1">IF(IFERROR(MATCH(_xlfn.CONCAT($B65,",",AA$4),'SpcFunc and VentSpcFunc combos'!$Q$8:$Q$335,0),0)&gt;0,1,0)</f>
        <v>0</v>
      </c>
      <c r="AB65" s="127">
        <f ca="1">IF(IFERROR(MATCH(_xlfn.CONCAT($B65,",",AB$4),'SpcFunc and VentSpcFunc combos'!$Q$8:$Q$335,0),0)&gt;0,1,0)</f>
        <v>0</v>
      </c>
      <c r="AC65" s="127">
        <f ca="1">IF(IFERROR(MATCH(_xlfn.CONCAT($B65,",",AC$4),'SpcFunc and VentSpcFunc combos'!$Q$8:$Q$335,0),0)&gt;0,1,0)</f>
        <v>0</v>
      </c>
      <c r="AD65" s="127">
        <f ca="1">IF(IFERROR(MATCH(_xlfn.CONCAT($B65,",",AD$4),'SpcFunc and VentSpcFunc combos'!$Q$8:$Q$335,0),0)&gt;0,1,0)</f>
        <v>0</v>
      </c>
      <c r="AE65" s="127">
        <f ca="1">IF(IFERROR(MATCH(_xlfn.CONCAT($B65,",",AE$4),'SpcFunc and VentSpcFunc combos'!$Q$8:$Q$335,0),0)&gt;0,1,0)</f>
        <v>0</v>
      </c>
      <c r="AF65" s="127">
        <f ca="1">IF(IFERROR(MATCH(_xlfn.CONCAT($B65,",",AF$4),'SpcFunc and VentSpcFunc combos'!$Q$8:$Q$335,0),0)&gt;0,1,0)</f>
        <v>0</v>
      </c>
      <c r="AG65" s="127">
        <f ca="1">IF(IFERROR(MATCH(_xlfn.CONCAT($B65,",",AG$4),'SpcFunc and VentSpcFunc combos'!$Q$8:$Q$335,0),0)&gt;0,1,0)</f>
        <v>0</v>
      </c>
      <c r="AH65" s="127">
        <f ca="1">IF(IFERROR(MATCH(_xlfn.CONCAT($B65,",",AH$4),'SpcFunc and VentSpcFunc combos'!$Q$8:$Q$335,0),0)&gt;0,1,0)</f>
        <v>0</v>
      </c>
      <c r="AI65" s="127">
        <f ca="1">IF(IFERROR(MATCH(_xlfn.CONCAT($B65,",",AI$4),'SpcFunc and VentSpcFunc combos'!$Q$8:$Q$335,0),0)&gt;0,1,0)</f>
        <v>0</v>
      </c>
      <c r="AJ65" s="127">
        <f ca="1">IF(IFERROR(MATCH(_xlfn.CONCAT($B65,",",AJ$4),'SpcFunc and VentSpcFunc combos'!$Q$8:$Q$335,0),0)&gt;0,1,0)</f>
        <v>0</v>
      </c>
      <c r="AK65" s="127">
        <f ca="1">IF(IFERROR(MATCH(_xlfn.CONCAT($B65,",",AK$4),'SpcFunc and VentSpcFunc combos'!$Q$8:$Q$335,0),0)&gt;0,1,0)</f>
        <v>0</v>
      </c>
      <c r="AL65" s="127">
        <f ca="1">IF(IFERROR(MATCH(_xlfn.CONCAT($B65,",",AL$4),'SpcFunc and VentSpcFunc combos'!$Q$8:$Q$335,0),0)&gt;0,1,0)</f>
        <v>0</v>
      </c>
      <c r="AM65" s="127">
        <f ca="1">IF(IFERROR(MATCH(_xlfn.CONCAT($B65,",",AM$4),'SpcFunc and VentSpcFunc combos'!$Q$8:$Q$335,0),0)&gt;0,1,0)</f>
        <v>0</v>
      </c>
      <c r="AN65" s="127">
        <f ca="1">IF(IFERROR(MATCH(_xlfn.CONCAT($B65,",",AN$4),'SpcFunc and VentSpcFunc combos'!$Q$8:$Q$335,0),0)&gt;0,1,0)</f>
        <v>0</v>
      </c>
      <c r="AO65" s="127">
        <f ca="1">IF(IFERROR(MATCH(_xlfn.CONCAT($B65,",",AO$4),'SpcFunc and VentSpcFunc combos'!$Q$8:$Q$335,0),0)&gt;0,1,0)</f>
        <v>0</v>
      </c>
      <c r="AP65" s="127">
        <f ca="1">IF(IFERROR(MATCH(_xlfn.CONCAT($B65,",",AP$4),'SpcFunc and VentSpcFunc combos'!$Q$8:$Q$335,0),0)&gt;0,1,0)</f>
        <v>0</v>
      </c>
      <c r="AQ65" s="127">
        <f ca="1">IF(IFERROR(MATCH(_xlfn.CONCAT($B65,",",AQ$4),'SpcFunc and VentSpcFunc combos'!$Q$8:$Q$335,0),0)&gt;0,1,0)</f>
        <v>0</v>
      </c>
      <c r="AR65" s="127">
        <f ca="1">IF(IFERROR(MATCH(_xlfn.CONCAT($B65,",",AR$4),'SpcFunc and VentSpcFunc combos'!$Q$8:$Q$335,0),0)&gt;0,1,0)</f>
        <v>0</v>
      </c>
      <c r="AS65" s="127">
        <f ca="1">IF(IFERROR(MATCH(_xlfn.CONCAT($B65,",",AS$4),'SpcFunc and VentSpcFunc combos'!$Q$8:$Q$335,0),0)&gt;0,1,0)</f>
        <v>0</v>
      </c>
      <c r="AT65" s="127">
        <f ca="1">IF(IFERROR(MATCH(_xlfn.CONCAT($B65,",",AT$4),'SpcFunc and VentSpcFunc combos'!$Q$8:$Q$335,0),0)&gt;0,1,0)</f>
        <v>0</v>
      </c>
      <c r="AU65" s="127">
        <f ca="1">IF(IFERROR(MATCH(_xlfn.CONCAT($B65,",",AU$4),'SpcFunc and VentSpcFunc combos'!$Q$8:$Q$335,0),0)&gt;0,1,0)</f>
        <v>0</v>
      </c>
      <c r="AV65" s="127">
        <f ca="1">IF(IFERROR(MATCH(_xlfn.CONCAT($B65,",",AV$4),'SpcFunc and VentSpcFunc combos'!$Q$8:$Q$335,0),0)&gt;0,1,0)</f>
        <v>0</v>
      </c>
      <c r="AW65" s="127">
        <f ca="1">IF(IFERROR(MATCH(_xlfn.CONCAT($B65,",",AW$4),'SpcFunc and VentSpcFunc combos'!$Q$8:$Q$335,0),0)&gt;0,1,0)</f>
        <v>0</v>
      </c>
      <c r="AX65" s="127">
        <f ca="1">IF(IFERROR(MATCH(_xlfn.CONCAT($B65,",",AX$4),'SpcFunc and VentSpcFunc combos'!$Q$8:$Q$335,0),0)&gt;0,1,0)</f>
        <v>0</v>
      </c>
      <c r="AY65" s="127">
        <f ca="1">IF(IFERROR(MATCH(_xlfn.CONCAT($B65,",",AY$4),'SpcFunc and VentSpcFunc combos'!$Q$8:$Q$335,0),0)&gt;0,1,0)</f>
        <v>0</v>
      </c>
      <c r="AZ65" s="127">
        <f ca="1">IF(IFERROR(MATCH(_xlfn.CONCAT($B65,",",AZ$4),'SpcFunc and VentSpcFunc combos'!$Q$8:$Q$335,0),0)&gt;0,1,0)</f>
        <v>0</v>
      </c>
      <c r="BA65" s="127">
        <f ca="1">IF(IFERROR(MATCH(_xlfn.CONCAT($B65,",",BA$4),'SpcFunc and VentSpcFunc combos'!$Q$8:$Q$335,0),0)&gt;0,1,0)</f>
        <v>0</v>
      </c>
      <c r="BB65" s="127">
        <f ca="1">IF(IFERROR(MATCH(_xlfn.CONCAT($B65,",",BB$4),'SpcFunc and VentSpcFunc combos'!$Q$8:$Q$335,0),0)&gt;0,1,0)</f>
        <v>0</v>
      </c>
      <c r="BC65" s="127">
        <f ca="1">IF(IFERROR(MATCH(_xlfn.CONCAT($B65,",",BC$4),'SpcFunc and VentSpcFunc combos'!$Q$8:$Q$335,0),0)&gt;0,1,0)</f>
        <v>0</v>
      </c>
      <c r="BD65" s="127">
        <f ca="1">IF(IFERROR(MATCH(_xlfn.CONCAT($B65,",",BD$4),'SpcFunc and VentSpcFunc combos'!$Q$8:$Q$335,0),0)&gt;0,1,0)</f>
        <v>0</v>
      </c>
      <c r="BE65" s="127">
        <f ca="1">IF(IFERROR(MATCH(_xlfn.CONCAT($B65,",",BE$4),'SpcFunc and VentSpcFunc combos'!$Q$8:$Q$335,0),0)&gt;0,1,0)</f>
        <v>0</v>
      </c>
      <c r="BF65" s="127">
        <f ca="1">IF(IFERROR(MATCH(_xlfn.CONCAT($B65,",",BF$4),'SpcFunc and VentSpcFunc combos'!$Q$8:$Q$335,0),0)&gt;0,1,0)</f>
        <v>0</v>
      </c>
      <c r="BG65" s="127">
        <f ca="1">IF(IFERROR(MATCH(_xlfn.CONCAT($B65,",",BG$4),'SpcFunc and VentSpcFunc combos'!$Q$8:$Q$335,0),0)&gt;0,1,0)</f>
        <v>0</v>
      </c>
      <c r="BH65" s="127">
        <f ca="1">IF(IFERROR(MATCH(_xlfn.CONCAT($B65,",",BH$4),'SpcFunc and VentSpcFunc combos'!$Q$8:$Q$335,0),0)&gt;0,1,0)</f>
        <v>0</v>
      </c>
      <c r="BI65" s="127">
        <f ca="1">IF(IFERROR(MATCH(_xlfn.CONCAT($B65,",",BI$4),'SpcFunc and VentSpcFunc combos'!$Q$8:$Q$335,0),0)&gt;0,1,0)</f>
        <v>0</v>
      </c>
      <c r="BJ65" s="127">
        <f ca="1">IF(IFERROR(MATCH(_xlfn.CONCAT($B65,",",BJ$4),'SpcFunc and VentSpcFunc combos'!$Q$8:$Q$335,0),0)&gt;0,1,0)</f>
        <v>0</v>
      </c>
      <c r="BK65" s="127">
        <f ca="1">IF(IFERROR(MATCH(_xlfn.CONCAT($B65,",",BK$4),'SpcFunc and VentSpcFunc combos'!$Q$8:$Q$335,0),0)&gt;0,1,0)</f>
        <v>0</v>
      </c>
      <c r="BL65" s="127">
        <f ca="1">IF(IFERROR(MATCH(_xlfn.CONCAT($B65,",",BL$4),'SpcFunc and VentSpcFunc combos'!$Q$8:$Q$335,0),0)&gt;0,1,0)</f>
        <v>0</v>
      </c>
      <c r="BM65" s="127">
        <f ca="1">IF(IFERROR(MATCH(_xlfn.CONCAT($B65,",",BM$4),'SpcFunc and VentSpcFunc combos'!$Q$8:$Q$335,0),0)&gt;0,1,0)</f>
        <v>0</v>
      </c>
      <c r="BN65" s="127">
        <f ca="1">IF(IFERROR(MATCH(_xlfn.CONCAT($B65,",",BN$4),'SpcFunc and VentSpcFunc combos'!$Q$8:$Q$335,0),0)&gt;0,1,0)</f>
        <v>0</v>
      </c>
      <c r="BO65" s="127">
        <f ca="1">IF(IFERROR(MATCH(_xlfn.CONCAT($B65,",",BO$4),'SpcFunc and VentSpcFunc combos'!$Q$8:$Q$335,0),0)&gt;0,1,0)</f>
        <v>0</v>
      </c>
      <c r="BP65" s="127">
        <f ca="1">IF(IFERROR(MATCH(_xlfn.CONCAT($B65,",",BP$4),'SpcFunc and VentSpcFunc combos'!$Q$8:$Q$335,0),0)&gt;0,1,0)</f>
        <v>0</v>
      </c>
      <c r="BQ65" s="127">
        <f ca="1">IF(IFERROR(MATCH(_xlfn.CONCAT($B65,",",BQ$4),'SpcFunc and VentSpcFunc combos'!$Q$8:$Q$335,0),0)&gt;0,1,0)</f>
        <v>0</v>
      </c>
      <c r="BR65" s="127">
        <f ca="1">IF(IFERROR(MATCH(_xlfn.CONCAT($B65,",",BR$4),'SpcFunc and VentSpcFunc combos'!$Q$8:$Q$335,0),0)&gt;0,1,0)</f>
        <v>0</v>
      </c>
      <c r="BS65" s="127">
        <f ca="1">IF(IFERROR(MATCH(_xlfn.CONCAT($B65,",",BS$4),'SpcFunc and VentSpcFunc combos'!$Q$8:$Q$335,0),0)&gt;0,1,0)</f>
        <v>0</v>
      </c>
      <c r="BT65" s="127">
        <f ca="1">IF(IFERROR(MATCH(_xlfn.CONCAT($B65,",",BT$4),'SpcFunc and VentSpcFunc combos'!$Q$8:$Q$335,0),0)&gt;0,1,0)</f>
        <v>0</v>
      </c>
      <c r="BU65" s="127">
        <f ca="1">IF(IFERROR(MATCH(_xlfn.CONCAT($B65,",",BU$4),'SpcFunc and VentSpcFunc combos'!$Q$8:$Q$335,0),0)&gt;0,1,0)</f>
        <v>0</v>
      </c>
      <c r="BV65" s="127">
        <f ca="1">IF(IFERROR(MATCH(_xlfn.CONCAT($B65,",",BV$4),'SpcFunc and VentSpcFunc combos'!$Q$8:$Q$335,0),0)&gt;0,1,0)</f>
        <v>0</v>
      </c>
      <c r="BW65" s="127">
        <f ca="1">IF(IFERROR(MATCH(_xlfn.CONCAT($B65,",",BW$4),'SpcFunc and VentSpcFunc combos'!$Q$8:$Q$335,0),0)&gt;0,1,0)</f>
        <v>0</v>
      </c>
      <c r="BX65" s="127">
        <f ca="1">IF(IFERROR(MATCH(_xlfn.CONCAT($B65,",",BX$4),'SpcFunc and VentSpcFunc combos'!$Q$8:$Q$335,0),0)&gt;0,1,0)</f>
        <v>0</v>
      </c>
      <c r="BY65" s="127">
        <f ca="1">IF(IFERROR(MATCH(_xlfn.CONCAT($B65,",",BY$4),'SpcFunc and VentSpcFunc combos'!$Q$8:$Q$335,0),0)&gt;0,1,0)</f>
        <v>0</v>
      </c>
      <c r="BZ65" s="127">
        <f ca="1">IF(IFERROR(MATCH(_xlfn.CONCAT($B65,",",BZ$4),'SpcFunc and VentSpcFunc combos'!$Q$8:$Q$335,0),0)&gt;0,1,0)</f>
        <v>0</v>
      </c>
      <c r="CA65" s="127">
        <f ca="1">IF(IFERROR(MATCH(_xlfn.CONCAT($B65,",",CA$4),'SpcFunc and VentSpcFunc combos'!$Q$8:$Q$335,0),0)&gt;0,1,0)</f>
        <v>0</v>
      </c>
      <c r="CB65" s="127">
        <f ca="1">IF(IFERROR(MATCH(_xlfn.CONCAT($B65,",",CB$4),'SpcFunc and VentSpcFunc combos'!$Q$8:$Q$335,0),0)&gt;0,1,0)</f>
        <v>0</v>
      </c>
      <c r="CC65" s="127">
        <f ca="1">IF(IFERROR(MATCH(_xlfn.CONCAT($B65,",",CC$4),'SpcFunc and VentSpcFunc combos'!$Q$8:$Q$335,0),0)&gt;0,1,0)</f>
        <v>0</v>
      </c>
      <c r="CD65" s="127">
        <f ca="1">IF(IFERROR(MATCH(_xlfn.CONCAT($B65,",",CD$4),'SpcFunc and VentSpcFunc combos'!$Q$8:$Q$335,0),0)&gt;0,1,0)</f>
        <v>0</v>
      </c>
      <c r="CE65" s="127">
        <f ca="1">IF(IFERROR(MATCH(_xlfn.CONCAT($B65,",",CE$4),'SpcFunc and VentSpcFunc combos'!$Q$8:$Q$335,0),0)&gt;0,1,0)</f>
        <v>0</v>
      </c>
      <c r="CF65" s="127">
        <f ca="1">IF(IFERROR(MATCH(_xlfn.CONCAT($B65,",",CF$4),'SpcFunc and VentSpcFunc combos'!$Q$8:$Q$335,0),0)&gt;0,1,0)</f>
        <v>0</v>
      </c>
      <c r="CG65" s="127">
        <f ca="1">IF(IFERROR(MATCH(_xlfn.CONCAT($B65,",",CG$4),'SpcFunc and VentSpcFunc combos'!$Q$8:$Q$335,0),0)&gt;0,1,0)</f>
        <v>0</v>
      </c>
      <c r="CH65" s="127">
        <f ca="1">IF(IFERROR(MATCH(_xlfn.CONCAT($B65,",",CH$4),'SpcFunc and VentSpcFunc combos'!$Q$8:$Q$335,0),0)&gt;0,1,0)</f>
        <v>0</v>
      </c>
      <c r="CI65" s="127">
        <f ca="1">IF(IFERROR(MATCH(_xlfn.CONCAT($B65,",",CI$4),'SpcFunc and VentSpcFunc combos'!$Q$8:$Q$335,0),0)&gt;0,1,0)</f>
        <v>0</v>
      </c>
      <c r="CJ65" s="127">
        <f ca="1">IF(IFERROR(MATCH(_xlfn.CONCAT($B65,",",CJ$4),'SpcFunc and VentSpcFunc combos'!$Q$8:$Q$335,0),0)&gt;0,1,0)</f>
        <v>0</v>
      </c>
      <c r="CK65" s="127">
        <f ca="1">IF(IFERROR(MATCH(_xlfn.CONCAT($B65,",",CK$4),'SpcFunc and VentSpcFunc combos'!$Q$8:$Q$335,0),0)&gt;0,1,0)</f>
        <v>0</v>
      </c>
      <c r="CL65" s="127">
        <f ca="1">IF(IFERROR(MATCH(_xlfn.CONCAT($B65,",",CL$4),'SpcFunc and VentSpcFunc combos'!$Q$8:$Q$335,0),0)&gt;0,1,0)</f>
        <v>0</v>
      </c>
      <c r="CM65" s="127">
        <f ca="1">IF(IFERROR(MATCH(_xlfn.CONCAT($B65,",",CM$4),'SpcFunc and VentSpcFunc combos'!$Q$8:$Q$335,0),0)&gt;0,1,0)</f>
        <v>0</v>
      </c>
      <c r="CN65" s="127">
        <f ca="1">IF(IFERROR(MATCH(_xlfn.CONCAT($B65,",",CN$4),'SpcFunc and VentSpcFunc combos'!$Q$8:$Q$335,0),0)&gt;0,1,0)</f>
        <v>0</v>
      </c>
      <c r="CO65" s="127">
        <f ca="1">IF(IFERROR(MATCH(_xlfn.CONCAT($B65,",",CO$4),'SpcFunc and VentSpcFunc combos'!$Q$8:$Q$335,0),0)&gt;0,1,0)</f>
        <v>0</v>
      </c>
      <c r="CP65" s="127">
        <f ca="1">IF(IFERROR(MATCH(_xlfn.CONCAT($B65,",",CP$4),'SpcFunc and VentSpcFunc combos'!$Q$8:$Q$335,0),0)&gt;0,1,0)</f>
        <v>0</v>
      </c>
      <c r="CQ65" s="127">
        <f ca="1">IF(IFERROR(MATCH(_xlfn.CONCAT($B65,",",CQ$4),'SpcFunc and VentSpcFunc combos'!$Q$8:$Q$335,0),0)&gt;0,1,0)</f>
        <v>0</v>
      </c>
      <c r="CR65" s="127">
        <f ca="1">IF(IFERROR(MATCH(_xlfn.CONCAT($B65,",",CR$4),'SpcFunc and VentSpcFunc combos'!$Q$8:$Q$335,0),0)&gt;0,1,0)</f>
        <v>0</v>
      </c>
      <c r="CS65" s="127">
        <f ca="1">IF(IFERROR(MATCH(_xlfn.CONCAT($B65,",",CS$4),'SpcFunc and VentSpcFunc combos'!$Q$8:$Q$335,0),0)&gt;0,1,0)</f>
        <v>0</v>
      </c>
      <c r="CT65" s="127">
        <f ca="1">IF(IFERROR(MATCH(_xlfn.CONCAT($B65,",",CT$4),'SpcFunc and VentSpcFunc combos'!$Q$8:$Q$335,0),0)&gt;0,1,0)</f>
        <v>0</v>
      </c>
      <c r="CU65" s="106" t="s">
        <v>960</v>
      </c>
      <c r="CV65">
        <f t="shared" ca="1" si="5"/>
        <v>0</v>
      </c>
    </row>
    <row r="66" spans="2:100" x14ac:dyDescent="0.2">
      <c r="B66" t="str">
        <f>'For CSV - 2019 SpcFuncData'!B66</f>
        <v>Sports Arena - Playing Area (Recreational)</v>
      </c>
      <c r="C66" s="127">
        <f ca="1">IF(IFERROR(MATCH(_xlfn.CONCAT($B66,",",C$4),'SpcFunc and VentSpcFunc combos'!$Q$8:$Q$335,0),0)&gt;0,1,0)</f>
        <v>0</v>
      </c>
      <c r="D66" s="127">
        <f ca="1">IF(IFERROR(MATCH(_xlfn.CONCAT($B66,",",D$4),'SpcFunc and VentSpcFunc combos'!$Q$8:$Q$335,0),0)&gt;0,1,0)</f>
        <v>0</v>
      </c>
      <c r="E66" s="127">
        <f ca="1">IF(IFERROR(MATCH(_xlfn.CONCAT($B66,",",E$4),'SpcFunc and VentSpcFunc combos'!$Q$8:$Q$335,0),0)&gt;0,1,0)</f>
        <v>0</v>
      </c>
      <c r="F66" s="127">
        <f ca="1">IF(IFERROR(MATCH(_xlfn.CONCAT($B66,",",F$4),'SpcFunc and VentSpcFunc combos'!$Q$8:$Q$335,0),0)&gt;0,1,0)</f>
        <v>0</v>
      </c>
      <c r="G66" s="127">
        <f ca="1">IF(IFERROR(MATCH(_xlfn.CONCAT($B66,",",G$4),'SpcFunc and VentSpcFunc combos'!$Q$8:$Q$335,0),0)&gt;0,1,0)</f>
        <v>0</v>
      </c>
      <c r="H66" s="127">
        <f ca="1">IF(IFERROR(MATCH(_xlfn.CONCAT($B66,",",H$4),'SpcFunc and VentSpcFunc combos'!$Q$8:$Q$335,0),0)&gt;0,1,0)</f>
        <v>0</v>
      </c>
      <c r="I66" s="127">
        <f ca="1">IF(IFERROR(MATCH(_xlfn.CONCAT($B66,",",I$4),'SpcFunc and VentSpcFunc combos'!$Q$8:$Q$335,0),0)&gt;0,1,0)</f>
        <v>0</v>
      </c>
      <c r="J66" s="127">
        <f ca="1">IF(IFERROR(MATCH(_xlfn.CONCAT($B66,",",J$4),'SpcFunc and VentSpcFunc combos'!$Q$8:$Q$335,0),0)&gt;0,1,0)</f>
        <v>0</v>
      </c>
      <c r="K66" s="127">
        <f ca="1">IF(IFERROR(MATCH(_xlfn.CONCAT($B66,",",K$4),'SpcFunc and VentSpcFunc combos'!$Q$8:$Q$335,0),0)&gt;0,1,0)</f>
        <v>0</v>
      </c>
      <c r="L66" s="127">
        <f ca="1">IF(IFERROR(MATCH(_xlfn.CONCAT($B66,",",L$4),'SpcFunc and VentSpcFunc combos'!$Q$8:$Q$335,0),0)&gt;0,1,0)</f>
        <v>0</v>
      </c>
      <c r="M66" s="127">
        <f ca="1">IF(IFERROR(MATCH(_xlfn.CONCAT($B66,",",M$4),'SpcFunc and VentSpcFunc combos'!$Q$8:$Q$335,0),0)&gt;0,1,0)</f>
        <v>0</v>
      </c>
      <c r="N66" s="127">
        <f ca="1">IF(IFERROR(MATCH(_xlfn.CONCAT($B66,",",N$4),'SpcFunc and VentSpcFunc combos'!$Q$8:$Q$335,0),0)&gt;0,1,0)</f>
        <v>0</v>
      </c>
      <c r="O66" s="127">
        <f ca="1">IF(IFERROR(MATCH(_xlfn.CONCAT($B66,",",O$4),'SpcFunc and VentSpcFunc combos'!$Q$8:$Q$335,0),0)&gt;0,1,0)</f>
        <v>0</v>
      </c>
      <c r="P66" s="127">
        <f ca="1">IF(IFERROR(MATCH(_xlfn.CONCAT($B66,",",P$4),'SpcFunc and VentSpcFunc combos'!$Q$8:$Q$335,0),0)&gt;0,1,0)</f>
        <v>0</v>
      </c>
      <c r="Q66" s="127">
        <f ca="1">IF(IFERROR(MATCH(_xlfn.CONCAT($B66,",",Q$4),'SpcFunc and VentSpcFunc combos'!$Q$8:$Q$335,0),0)&gt;0,1,0)</f>
        <v>0</v>
      </c>
      <c r="R66" s="127">
        <f ca="1">IF(IFERROR(MATCH(_xlfn.CONCAT($B66,",",R$4),'SpcFunc and VentSpcFunc combos'!$Q$8:$Q$335,0),0)&gt;0,1,0)</f>
        <v>0</v>
      </c>
      <c r="S66" s="127">
        <f ca="1">IF(IFERROR(MATCH(_xlfn.CONCAT($B66,",",S$4),'SpcFunc and VentSpcFunc combos'!$Q$8:$Q$335,0),0)&gt;0,1,0)</f>
        <v>0</v>
      </c>
      <c r="T66" s="127">
        <f ca="1">IF(IFERROR(MATCH(_xlfn.CONCAT($B66,",",T$4),'SpcFunc and VentSpcFunc combos'!$Q$8:$Q$335,0),0)&gt;0,1,0)</f>
        <v>0</v>
      </c>
      <c r="U66" s="127">
        <f ca="1">IF(IFERROR(MATCH(_xlfn.CONCAT($B66,",",U$4),'SpcFunc and VentSpcFunc combos'!$Q$8:$Q$335,0),0)&gt;0,1,0)</f>
        <v>0</v>
      </c>
      <c r="V66" s="127">
        <f ca="1">IF(IFERROR(MATCH(_xlfn.CONCAT($B66,",",V$4),'SpcFunc and VentSpcFunc combos'!$Q$8:$Q$335,0),0)&gt;0,1,0)</f>
        <v>0</v>
      </c>
      <c r="W66" s="127">
        <f ca="1">IF(IFERROR(MATCH(_xlfn.CONCAT($B66,",",W$4),'SpcFunc and VentSpcFunc combos'!$Q$8:$Q$335,0),0)&gt;0,1,0)</f>
        <v>0</v>
      </c>
      <c r="X66" s="127">
        <f ca="1">IF(IFERROR(MATCH(_xlfn.CONCAT($B66,",",X$4),'SpcFunc and VentSpcFunc combos'!$Q$8:$Q$335,0),0)&gt;0,1,0)</f>
        <v>0</v>
      </c>
      <c r="Y66" s="127">
        <f ca="1">IF(IFERROR(MATCH(_xlfn.CONCAT($B66,",",Y$4),'SpcFunc and VentSpcFunc combos'!$Q$8:$Q$335,0),0)&gt;0,1,0)</f>
        <v>0</v>
      </c>
      <c r="Z66" s="127">
        <f ca="1">IF(IFERROR(MATCH(_xlfn.CONCAT($B66,",",Z$4),'SpcFunc and VentSpcFunc combos'!$Q$8:$Q$335,0),0)&gt;0,1,0)</f>
        <v>0</v>
      </c>
      <c r="AA66" s="127">
        <f ca="1">IF(IFERROR(MATCH(_xlfn.CONCAT($B66,",",AA$4),'SpcFunc and VentSpcFunc combos'!$Q$8:$Q$335,0),0)&gt;0,1,0)</f>
        <v>0</v>
      </c>
      <c r="AB66" s="127">
        <f ca="1">IF(IFERROR(MATCH(_xlfn.CONCAT($B66,",",AB$4),'SpcFunc and VentSpcFunc combos'!$Q$8:$Q$335,0),0)&gt;0,1,0)</f>
        <v>0</v>
      </c>
      <c r="AC66" s="127">
        <f ca="1">IF(IFERROR(MATCH(_xlfn.CONCAT($B66,",",AC$4),'SpcFunc and VentSpcFunc combos'!$Q$8:$Q$335,0),0)&gt;0,1,0)</f>
        <v>0</v>
      </c>
      <c r="AD66" s="127">
        <f ca="1">IF(IFERROR(MATCH(_xlfn.CONCAT($B66,",",AD$4),'SpcFunc and VentSpcFunc combos'!$Q$8:$Q$335,0),0)&gt;0,1,0)</f>
        <v>0</v>
      </c>
      <c r="AE66" s="127">
        <f ca="1">IF(IFERROR(MATCH(_xlfn.CONCAT($B66,",",AE$4),'SpcFunc and VentSpcFunc combos'!$Q$8:$Q$335,0),0)&gt;0,1,0)</f>
        <v>0</v>
      </c>
      <c r="AF66" s="127">
        <f ca="1">IF(IFERROR(MATCH(_xlfn.CONCAT($B66,",",AF$4),'SpcFunc and VentSpcFunc combos'!$Q$8:$Q$335,0),0)&gt;0,1,0)</f>
        <v>0</v>
      </c>
      <c r="AG66" s="127">
        <f ca="1">IF(IFERROR(MATCH(_xlfn.CONCAT($B66,",",AG$4),'SpcFunc and VentSpcFunc combos'!$Q$8:$Q$335,0),0)&gt;0,1,0)</f>
        <v>0</v>
      </c>
      <c r="AH66" s="127">
        <f ca="1">IF(IFERROR(MATCH(_xlfn.CONCAT($B66,",",AH$4),'SpcFunc and VentSpcFunc combos'!$Q$8:$Q$335,0),0)&gt;0,1,0)</f>
        <v>0</v>
      </c>
      <c r="AI66" s="127">
        <f ca="1">IF(IFERROR(MATCH(_xlfn.CONCAT($B66,",",AI$4),'SpcFunc and VentSpcFunc combos'!$Q$8:$Q$335,0),0)&gt;0,1,0)</f>
        <v>0</v>
      </c>
      <c r="AJ66" s="127">
        <f ca="1">IF(IFERROR(MATCH(_xlfn.CONCAT($B66,",",AJ$4),'SpcFunc and VentSpcFunc combos'!$Q$8:$Q$335,0),0)&gt;0,1,0)</f>
        <v>0</v>
      </c>
      <c r="AK66" s="127">
        <f ca="1">IF(IFERROR(MATCH(_xlfn.CONCAT($B66,",",AK$4),'SpcFunc and VentSpcFunc combos'!$Q$8:$Q$335,0),0)&gt;0,1,0)</f>
        <v>0</v>
      </c>
      <c r="AL66" s="127">
        <f ca="1">IF(IFERROR(MATCH(_xlfn.CONCAT($B66,",",AL$4),'SpcFunc and VentSpcFunc combos'!$Q$8:$Q$335,0),0)&gt;0,1,0)</f>
        <v>0</v>
      </c>
      <c r="AM66" s="127">
        <f ca="1">IF(IFERROR(MATCH(_xlfn.CONCAT($B66,",",AM$4),'SpcFunc and VentSpcFunc combos'!$Q$8:$Q$335,0),0)&gt;0,1,0)</f>
        <v>0</v>
      </c>
      <c r="AN66" s="127">
        <f ca="1">IF(IFERROR(MATCH(_xlfn.CONCAT($B66,",",AN$4),'SpcFunc and VentSpcFunc combos'!$Q$8:$Q$335,0),0)&gt;0,1,0)</f>
        <v>0</v>
      </c>
      <c r="AO66" s="127">
        <f ca="1">IF(IFERROR(MATCH(_xlfn.CONCAT($B66,",",AO$4),'SpcFunc and VentSpcFunc combos'!$Q$8:$Q$335,0),0)&gt;0,1,0)</f>
        <v>0</v>
      </c>
      <c r="AP66" s="127">
        <f ca="1">IF(IFERROR(MATCH(_xlfn.CONCAT($B66,",",AP$4),'SpcFunc and VentSpcFunc combos'!$Q$8:$Q$335,0),0)&gt;0,1,0)</f>
        <v>0</v>
      </c>
      <c r="AQ66" s="127">
        <f ca="1">IF(IFERROR(MATCH(_xlfn.CONCAT($B66,",",AQ$4),'SpcFunc and VentSpcFunc combos'!$Q$8:$Q$335,0),0)&gt;0,1,0)</f>
        <v>0</v>
      </c>
      <c r="AR66" s="127">
        <f ca="1">IF(IFERROR(MATCH(_xlfn.CONCAT($B66,",",AR$4),'SpcFunc and VentSpcFunc combos'!$Q$8:$Q$335,0),0)&gt;0,1,0)</f>
        <v>0</v>
      </c>
      <c r="AS66" s="127">
        <f ca="1">IF(IFERROR(MATCH(_xlfn.CONCAT($B66,",",AS$4),'SpcFunc and VentSpcFunc combos'!$Q$8:$Q$335,0),0)&gt;0,1,0)</f>
        <v>0</v>
      </c>
      <c r="AT66" s="127">
        <f ca="1">IF(IFERROR(MATCH(_xlfn.CONCAT($B66,",",AT$4),'SpcFunc and VentSpcFunc combos'!$Q$8:$Q$335,0),0)&gt;0,1,0)</f>
        <v>0</v>
      </c>
      <c r="AU66" s="127">
        <f ca="1">IF(IFERROR(MATCH(_xlfn.CONCAT($B66,",",AU$4),'SpcFunc and VentSpcFunc combos'!$Q$8:$Q$335,0),0)&gt;0,1,0)</f>
        <v>0</v>
      </c>
      <c r="AV66" s="127">
        <f ca="1">IF(IFERROR(MATCH(_xlfn.CONCAT($B66,",",AV$4),'SpcFunc and VentSpcFunc combos'!$Q$8:$Q$335,0),0)&gt;0,1,0)</f>
        <v>0</v>
      </c>
      <c r="AW66" s="127">
        <f ca="1">IF(IFERROR(MATCH(_xlfn.CONCAT($B66,",",AW$4),'SpcFunc and VentSpcFunc combos'!$Q$8:$Q$335,0),0)&gt;0,1,0)</f>
        <v>0</v>
      </c>
      <c r="AX66" s="127">
        <f ca="1">IF(IFERROR(MATCH(_xlfn.CONCAT($B66,",",AX$4),'SpcFunc and VentSpcFunc combos'!$Q$8:$Q$335,0),0)&gt;0,1,0)</f>
        <v>0</v>
      </c>
      <c r="AY66" s="127">
        <f ca="1">IF(IFERROR(MATCH(_xlfn.CONCAT($B66,",",AY$4),'SpcFunc and VentSpcFunc combos'!$Q$8:$Q$335,0),0)&gt;0,1,0)</f>
        <v>0</v>
      </c>
      <c r="AZ66" s="127">
        <f ca="1">IF(IFERROR(MATCH(_xlfn.CONCAT($B66,",",AZ$4),'SpcFunc and VentSpcFunc combos'!$Q$8:$Q$335,0),0)&gt;0,1,0)</f>
        <v>0</v>
      </c>
      <c r="BA66" s="127">
        <f ca="1">IF(IFERROR(MATCH(_xlfn.CONCAT($B66,",",BA$4),'SpcFunc and VentSpcFunc combos'!$Q$8:$Q$335,0),0)&gt;0,1,0)</f>
        <v>0</v>
      </c>
      <c r="BB66" s="127">
        <f ca="1">IF(IFERROR(MATCH(_xlfn.CONCAT($B66,",",BB$4),'SpcFunc and VentSpcFunc combos'!$Q$8:$Q$335,0),0)&gt;0,1,0)</f>
        <v>0</v>
      </c>
      <c r="BC66" s="127">
        <f ca="1">IF(IFERROR(MATCH(_xlfn.CONCAT($B66,",",BC$4),'SpcFunc and VentSpcFunc combos'!$Q$8:$Q$335,0),0)&gt;0,1,0)</f>
        <v>0</v>
      </c>
      <c r="BD66" s="127">
        <f ca="1">IF(IFERROR(MATCH(_xlfn.CONCAT($B66,",",BD$4),'SpcFunc and VentSpcFunc combos'!$Q$8:$Q$335,0),0)&gt;0,1,0)</f>
        <v>0</v>
      </c>
      <c r="BE66" s="127">
        <f ca="1">IF(IFERROR(MATCH(_xlfn.CONCAT($B66,",",BE$4),'SpcFunc and VentSpcFunc combos'!$Q$8:$Q$335,0),0)&gt;0,1,0)</f>
        <v>0</v>
      </c>
      <c r="BF66" s="127">
        <f ca="1">IF(IFERROR(MATCH(_xlfn.CONCAT($B66,",",BF$4),'SpcFunc and VentSpcFunc combos'!$Q$8:$Q$335,0),0)&gt;0,1,0)</f>
        <v>0</v>
      </c>
      <c r="BG66" s="127">
        <f ca="1">IF(IFERROR(MATCH(_xlfn.CONCAT($B66,",",BG$4),'SpcFunc and VentSpcFunc combos'!$Q$8:$Q$335,0),0)&gt;0,1,0)</f>
        <v>0</v>
      </c>
      <c r="BH66" s="127">
        <f ca="1">IF(IFERROR(MATCH(_xlfn.CONCAT($B66,",",BH$4),'SpcFunc and VentSpcFunc combos'!$Q$8:$Q$335,0),0)&gt;0,1,0)</f>
        <v>0</v>
      </c>
      <c r="BI66" s="127">
        <f ca="1">IF(IFERROR(MATCH(_xlfn.CONCAT($B66,",",BI$4),'SpcFunc and VentSpcFunc combos'!$Q$8:$Q$335,0),0)&gt;0,1,0)</f>
        <v>0</v>
      </c>
      <c r="BJ66" s="127">
        <f ca="1">IF(IFERROR(MATCH(_xlfn.CONCAT($B66,",",BJ$4),'SpcFunc and VentSpcFunc combos'!$Q$8:$Q$335,0),0)&gt;0,1,0)</f>
        <v>0</v>
      </c>
      <c r="BK66" s="127">
        <f ca="1">IF(IFERROR(MATCH(_xlfn.CONCAT($B66,",",BK$4),'SpcFunc and VentSpcFunc combos'!$Q$8:$Q$335,0),0)&gt;0,1,0)</f>
        <v>0</v>
      </c>
      <c r="BL66" s="127">
        <f ca="1">IF(IFERROR(MATCH(_xlfn.CONCAT($B66,",",BL$4),'SpcFunc and VentSpcFunc combos'!$Q$8:$Q$335,0),0)&gt;0,1,0)</f>
        <v>0</v>
      </c>
      <c r="BM66" s="127">
        <f ca="1">IF(IFERROR(MATCH(_xlfn.CONCAT($B66,",",BM$4),'SpcFunc and VentSpcFunc combos'!$Q$8:$Q$335,0),0)&gt;0,1,0)</f>
        <v>0</v>
      </c>
      <c r="BN66" s="127">
        <f ca="1">IF(IFERROR(MATCH(_xlfn.CONCAT($B66,",",BN$4),'SpcFunc and VentSpcFunc combos'!$Q$8:$Q$335,0),0)&gt;0,1,0)</f>
        <v>0</v>
      </c>
      <c r="BO66" s="127">
        <f ca="1">IF(IFERROR(MATCH(_xlfn.CONCAT($B66,",",BO$4),'SpcFunc and VentSpcFunc combos'!$Q$8:$Q$335,0),0)&gt;0,1,0)</f>
        <v>0</v>
      </c>
      <c r="BP66" s="127">
        <f ca="1">IF(IFERROR(MATCH(_xlfn.CONCAT($B66,",",BP$4),'SpcFunc and VentSpcFunc combos'!$Q$8:$Q$335,0),0)&gt;0,1,0)</f>
        <v>0</v>
      </c>
      <c r="BQ66" s="127">
        <f ca="1">IF(IFERROR(MATCH(_xlfn.CONCAT($B66,",",BQ$4),'SpcFunc and VentSpcFunc combos'!$Q$8:$Q$335,0),0)&gt;0,1,0)</f>
        <v>0</v>
      </c>
      <c r="BR66" s="127">
        <f ca="1">IF(IFERROR(MATCH(_xlfn.CONCAT($B66,",",BR$4),'SpcFunc and VentSpcFunc combos'!$Q$8:$Q$335,0),0)&gt;0,1,0)</f>
        <v>0</v>
      </c>
      <c r="BS66" s="127">
        <f ca="1">IF(IFERROR(MATCH(_xlfn.CONCAT($B66,",",BS$4),'SpcFunc and VentSpcFunc combos'!$Q$8:$Q$335,0),0)&gt;0,1,0)</f>
        <v>0</v>
      </c>
      <c r="BT66" s="127">
        <f ca="1">IF(IFERROR(MATCH(_xlfn.CONCAT($B66,",",BT$4),'SpcFunc and VentSpcFunc combos'!$Q$8:$Q$335,0),0)&gt;0,1,0)</f>
        <v>0</v>
      </c>
      <c r="BU66" s="127">
        <f ca="1">IF(IFERROR(MATCH(_xlfn.CONCAT($B66,",",BU$4),'SpcFunc and VentSpcFunc combos'!$Q$8:$Q$335,0),0)&gt;0,1,0)</f>
        <v>0</v>
      </c>
      <c r="BV66" s="127">
        <f ca="1">IF(IFERROR(MATCH(_xlfn.CONCAT($B66,",",BV$4),'SpcFunc and VentSpcFunc combos'!$Q$8:$Q$335,0),0)&gt;0,1,0)</f>
        <v>0</v>
      </c>
      <c r="BW66" s="127">
        <f ca="1">IF(IFERROR(MATCH(_xlfn.CONCAT($B66,",",BW$4),'SpcFunc and VentSpcFunc combos'!$Q$8:$Q$335,0),0)&gt;0,1,0)</f>
        <v>0</v>
      </c>
      <c r="BX66" s="127">
        <f ca="1">IF(IFERROR(MATCH(_xlfn.CONCAT($B66,",",BX$4),'SpcFunc and VentSpcFunc combos'!$Q$8:$Q$335,0),0)&gt;0,1,0)</f>
        <v>0</v>
      </c>
      <c r="BY66" s="127">
        <f ca="1">IF(IFERROR(MATCH(_xlfn.CONCAT($B66,",",BY$4),'SpcFunc and VentSpcFunc combos'!$Q$8:$Q$335,0),0)&gt;0,1,0)</f>
        <v>0</v>
      </c>
      <c r="BZ66" s="127">
        <f ca="1">IF(IFERROR(MATCH(_xlfn.CONCAT($B66,",",BZ$4),'SpcFunc and VentSpcFunc combos'!$Q$8:$Q$335,0),0)&gt;0,1,0)</f>
        <v>0</v>
      </c>
      <c r="CA66" s="127">
        <f ca="1">IF(IFERROR(MATCH(_xlfn.CONCAT($B66,",",CA$4),'SpcFunc and VentSpcFunc combos'!$Q$8:$Q$335,0),0)&gt;0,1,0)</f>
        <v>0</v>
      </c>
      <c r="CB66" s="127">
        <f ca="1">IF(IFERROR(MATCH(_xlfn.CONCAT($B66,",",CB$4),'SpcFunc and VentSpcFunc combos'!$Q$8:$Q$335,0),0)&gt;0,1,0)</f>
        <v>0</v>
      </c>
      <c r="CC66" s="127">
        <f ca="1">IF(IFERROR(MATCH(_xlfn.CONCAT($B66,",",CC$4),'SpcFunc and VentSpcFunc combos'!$Q$8:$Q$335,0),0)&gt;0,1,0)</f>
        <v>0</v>
      </c>
      <c r="CD66" s="127">
        <f ca="1">IF(IFERROR(MATCH(_xlfn.CONCAT($B66,",",CD$4),'SpcFunc and VentSpcFunc combos'!$Q$8:$Q$335,0),0)&gt;0,1,0)</f>
        <v>0</v>
      </c>
      <c r="CE66" s="127">
        <f ca="1">IF(IFERROR(MATCH(_xlfn.CONCAT($B66,",",CE$4),'SpcFunc and VentSpcFunc combos'!$Q$8:$Q$335,0),0)&gt;0,1,0)</f>
        <v>0</v>
      </c>
      <c r="CF66" s="127">
        <f ca="1">IF(IFERROR(MATCH(_xlfn.CONCAT($B66,",",CF$4),'SpcFunc and VentSpcFunc combos'!$Q$8:$Q$335,0),0)&gt;0,1,0)</f>
        <v>0</v>
      </c>
      <c r="CG66" s="127">
        <f ca="1">IF(IFERROR(MATCH(_xlfn.CONCAT($B66,",",CG$4),'SpcFunc and VentSpcFunc combos'!$Q$8:$Q$335,0),0)&gt;0,1,0)</f>
        <v>0</v>
      </c>
      <c r="CH66" s="127">
        <f ca="1">IF(IFERROR(MATCH(_xlfn.CONCAT($B66,",",CH$4),'SpcFunc and VentSpcFunc combos'!$Q$8:$Q$335,0),0)&gt;0,1,0)</f>
        <v>0</v>
      </c>
      <c r="CI66" s="127">
        <f ca="1">IF(IFERROR(MATCH(_xlfn.CONCAT($B66,",",CI$4),'SpcFunc and VentSpcFunc combos'!$Q$8:$Q$335,0),0)&gt;0,1,0)</f>
        <v>0</v>
      </c>
      <c r="CJ66" s="127">
        <f ca="1">IF(IFERROR(MATCH(_xlfn.CONCAT($B66,",",CJ$4),'SpcFunc and VentSpcFunc combos'!$Q$8:$Q$335,0),0)&gt;0,1,0)</f>
        <v>0</v>
      </c>
      <c r="CK66" s="127">
        <f ca="1">IF(IFERROR(MATCH(_xlfn.CONCAT($B66,",",CK$4),'SpcFunc and VentSpcFunc combos'!$Q$8:$Q$335,0),0)&gt;0,1,0)</f>
        <v>0</v>
      </c>
      <c r="CL66" s="127">
        <f ca="1">IF(IFERROR(MATCH(_xlfn.CONCAT($B66,",",CL$4),'SpcFunc and VentSpcFunc combos'!$Q$8:$Q$335,0),0)&gt;0,1,0)</f>
        <v>0</v>
      </c>
      <c r="CM66" s="127">
        <f ca="1">IF(IFERROR(MATCH(_xlfn.CONCAT($B66,",",CM$4),'SpcFunc and VentSpcFunc combos'!$Q$8:$Q$335,0),0)&gt;0,1,0)</f>
        <v>0</v>
      </c>
      <c r="CN66" s="127">
        <f ca="1">IF(IFERROR(MATCH(_xlfn.CONCAT($B66,",",CN$4),'SpcFunc and VentSpcFunc combos'!$Q$8:$Q$335,0),0)&gt;0,1,0)</f>
        <v>0</v>
      </c>
      <c r="CO66" s="127">
        <f ca="1">IF(IFERROR(MATCH(_xlfn.CONCAT($B66,",",CO$4),'SpcFunc and VentSpcFunc combos'!$Q$8:$Q$335,0),0)&gt;0,1,0)</f>
        <v>0</v>
      </c>
      <c r="CP66" s="127">
        <f ca="1">IF(IFERROR(MATCH(_xlfn.CONCAT($B66,",",CP$4),'SpcFunc and VentSpcFunc combos'!$Q$8:$Q$335,0),0)&gt;0,1,0)</f>
        <v>0</v>
      </c>
      <c r="CQ66" s="127">
        <f ca="1">IF(IFERROR(MATCH(_xlfn.CONCAT($B66,",",CQ$4),'SpcFunc and VentSpcFunc combos'!$Q$8:$Q$335,0),0)&gt;0,1,0)</f>
        <v>0</v>
      </c>
      <c r="CR66" s="127">
        <f ca="1">IF(IFERROR(MATCH(_xlfn.CONCAT($B66,",",CR$4),'SpcFunc and VentSpcFunc combos'!$Q$8:$Q$335,0),0)&gt;0,1,0)</f>
        <v>0</v>
      </c>
      <c r="CS66" s="127">
        <f ca="1">IF(IFERROR(MATCH(_xlfn.CONCAT($B66,",",CS$4),'SpcFunc and VentSpcFunc combos'!$Q$8:$Q$335,0),0)&gt;0,1,0)</f>
        <v>0</v>
      </c>
      <c r="CT66" s="127">
        <f ca="1">IF(IFERROR(MATCH(_xlfn.CONCAT($B66,",",CT$4),'SpcFunc and VentSpcFunc combos'!$Q$8:$Q$335,0),0)&gt;0,1,0)</f>
        <v>0</v>
      </c>
      <c r="CU66" s="106" t="s">
        <v>960</v>
      </c>
      <c r="CV66">
        <f t="shared" ca="1" si="5"/>
        <v>0</v>
      </c>
    </row>
    <row r="67" spans="2:100" x14ac:dyDescent="0.2">
      <c r="B67" t="str">
        <f>'For CSV - 2019 SpcFuncData'!B67</f>
        <v>Stairwell</v>
      </c>
      <c r="C67" s="127">
        <f ca="1">IF(IFERROR(MATCH(_xlfn.CONCAT($B67,",",C$4),'SpcFunc and VentSpcFunc combos'!$Q$8:$Q$335,0),0)&gt;0,1,0)</f>
        <v>0</v>
      </c>
      <c r="D67" s="127">
        <f ca="1">IF(IFERROR(MATCH(_xlfn.CONCAT($B67,",",D$4),'SpcFunc and VentSpcFunc combos'!$Q$8:$Q$335,0),0)&gt;0,1,0)</f>
        <v>0</v>
      </c>
      <c r="E67" s="127">
        <f ca="1">IF(IFERROR(MATCH(_xlfn.CONCAT($B67,",",E$4),'SpcFunc and VentSpcFunc combos'!$Q$8:$Q$335,0),0)&gt;0,1,0)</f>
        <v>0</v>
      </c>
      <c r="F67" s="127">
        <f ca="1">IF(IFERROR(MATCH(_xlfn.CONCAT($B67,",",F$4),'SpcFunc and VentSpcFunc combos'!$Q$8:$Q$335,0),0)&gt;0,1,0)</f>
        <v>0</v>
      </c>
      <c r="G67" s="127">
        <f ca="1">IF(IFERROR(MATCH(_xlfn.CONCAT($B67,",",G$4),'SpcFunc and VentSpcFunc combos'!$Q$8:$Q$335,0),0)&gt;0,1,0)</f>
        <v>0</v>
      </c>
      <c r="H67" s="127">
        <f ca="1">IF(IFERROR(MATCH(_xlfn.CONCAT($B67,",",H$4),'SpcFunc and VentSpcFunc combos'!$Q$8:$Q$335,0),0)&gt;0,1,0)</f>
        <v>0</v>
      </c>
      <c r="I67" s="127">
        <f ca="1">IF(IFERROR(MATCH(_xlfn.CONCAT($B67,",",I$4),'SpcFunc and VentSpcFunc combos'!$Q$8:$Q$335,0),0)&gt;0,1,0)</f>
        <v>0</v>
      </c>
      <c r="J67" s="127">
        <f ca="1">IF(IFERROR(MATCH(_xlfn.CONCAT($B67,",",J$4),'SpcFunc and VentSpcFunc combos'!$Q$8:$Q$335,0),0)&gt;0,1,0)</f>
        <v>0</v>
      </c>
      <c r="K67" s="127">
        <f ca="1">IF(IFERROR(MATCH(_xlfn.CONCAT($B67,",",K$4),'SpcFunc and VentSpcFunc combos'!$Q$8:$Q$335,0),0)&gt;0,1,0)</f>
        <v>0</v>
      </c>
      <c r="L67" s="127">
        <f ca="1">IF(IFERROR(MATCH(_xlfn.CONCAT($B67,",",L$4),'SpcFunc and VentSpcFunc combos'!$Q$8:$Q$335,0),0)&gt;0,1,0)</f>
        <v>0</v>
      </c>
      <c r="M67" s="127">
        <f ca="1">IF(IFERROR(MATCH(_xlfn.CONCAT($B67,",",M$4),'SpcFunc and VentSpcFunc combos'!$Q$8:$Q$335,0),0)&gt;0,1,0)</f>
        <v>0</v>
      </c>
      <c r="N67" s="127">
        <f ca="1">IF(IFERROR(MATCH(_xlfn.CONCAT($B67,",",N$4),'SpcFunc and VentSpcFunc combos'!$Q$8:$Q$335,0),0)&gt;0,1,0)</f>
        <v>0</v>
      </c>
      <c r="O67" s="127">
        <f ca="1">IF(IFERROR(MATCH(_xlfn.CONCAT($B67,",",O$4),'SpcFunc and VentSpcFunc combos'!$Q$8:$Q$335,0),0)&gt;0,1,0)</f>
        <v>0</v>
      </c>
      <c r="P67" s="127">
        <f ca="1">IF(IFERROR(MATCH(_xlfn.CONCAT($B67,",",P$4),'SpcFunc and VentSpcFunc combos'!$Q$8:$Q$335,0),0)&gt;0,1,0)</f>
        <v>0</v>
      </c>
      <c r="Q67" s="127">
        <f ca="1">IF(IFERROR(MATCH(_xlfn.CONCAT($B67,",",Q$4),'SpcFunc and VentSpcFunc combos'!$Q$8:$Q$335,0),0)&gt;0,1,0)</f>
        <v>0</v>
      </c>
      <c r="R67" s="127">
        <f ca="1">IF(IFERROR(MATCH(_xlfn.CONCAT($B67,",",R$4),'SpcFunc and VentSpcFunc combos'!$Q$8:$Q$335,0),0)&gt;0,1,0)</f>
        <v>0</v>
      </c>
      <c r="S67" s="127">
        <f ca="1">IF(IFERROR(MATCH(_xlfn.CONCAT($B67,",",S$4),'SpcFunc and VentSpcFunc combos'!$Q$8:$Q$335,0),0)&gt;0,1,0)</f>
        <v>0</v>
      </c>
      <c r="T67" s="127">
        <f ca="1">IF(IFERROR(MATCH(_xlfn.CONCAT($B67,",",T$4),'SpcFunc and VentSpcFunc combos'!$Q$8:$Q$335,0),0)&gt;0,1,0)</f>
        <v>0</v>
      </c>
      <c r="U67" s="127">
        <f ca="1">IF(IFERROR(MATCH(_xlfn.CONCAT($B67,",",U$4),'SpcFunc and VentSpcFunc combos'!$Q$8:$Q$335,0),0)&gt;0,1,0)</f>
        <v>0</v>
      </c>
      <c r="V67" s="127">
        <f ca="1">IF(IFERROR(MATCH(_xlfn.CONCAT($B67,",",V$4),'SpcFunc and VentSpcFunc combos'!$Q$8:$Q$335,0),0)&gt;0,1,0)</f>
        <v>0</v>
      </c>
      <c r="W67" s="127">
        <f ca="1">IF(IFERROR(MATCH(_xlfn.CONCAT($B67,",",W$4),'SpcFunc and VentSpcFunc combos'!$Q$8:$Q$335,0),0)&gt;0,1,0)</f>
        <v>0</v>
      </c>
      <c r="X67" s="127">
        <f ca="1">IF(IFERROR(MATCH(_xlfn.CONCAT($B67,",",X$4),'SpcFunc and VentSpcFunc combos'!$Q$8:$Q$335,0),0)&gt;0,1,0)</f>
        <v>0</v>
      </c>
      <c r="Y67" s="127">
        <f ca="1">IF(IFERROR(MATCH(_xlfn.CONCAT($B67,",",Y$4),'SpcFunc and VentSpcFunc combos'!$Q$8:$Q$335,0),0)&gt;0,1,0)</f>
        <v>0</v>
      </c>
      <c r="Z67" s="127">
        <f ca="1">IF(IFERROR(MATCH(_xlfn.CONCAT($B67,",",Z$4),'SpcFunc and VentSpcFunc combos'!$Q$8:$Q$335,0),0)&gt;0,1,0)</f>
        <v>0</v>
      </c>
      <c r="AA67" s="127">
        <f ca="1">IF(IFERROR(MATCH(_xlfn.CONCAT($B67,",",AA$4),'SpcFunc and VentSpcFunc combos'!$Q$8:$Q$335,0),0)&gt;0,1,0)</f>
        <v>0</v>
      </c>
      <c r="AB67" s="127">
        <f ca="1">IF(IFERROR(MATCH(_xlfn.CONCAT($B67,",",AB$4),'SpcFunc and VentSpcFunc combos'!$Q$8:$Q$335,0),0)&gt;0,1,0)</f>
        <v>0</v>
      </c>
      <c r="AC67" s="127">
        <f ca="1">IF(IFERROR(MATCH(_xlfn.CONCAT($B67,",",AC$4),'SpcFunc and VentSpcFunc combos'!$Q$8:$Q$335,0),0)&gt;0,1,0)</f>
        <v>0</v>
      </c>
      <c r="AD67" s="127">
        <f ca="1">IF(IFERROR(MATCH(_xlfn.CONCAT($B67,",",AD$4),'SpcFunc and VentSpcFunc combos'!$Q$8:$Q$335,0),0)&gt;0,1,0)</f>
        <v>0</v>
      </c>
      <c r="AE67" s="127">
        <f ca="1">IF(IFERROR(MATCH(_xlfn.CONCAT($B67,",",AE$4),'SpcFunc and VentSpcFunc combos'!$Q$8:$Q$335,0),0)&gt;0,1,0)</f>
        <v>0</v>
      </c>
      <c r="AF67" s="127">
        <f ca="1">IF(IFERROR(MATCH(_xlfn.CONCAT($B67,",",AF$4),'SpcFunc and VentSpcFunc combos'!$Q$8:$Q$335,0),0)&gt;0,1,0)</f>
        <v>0</v>
      </c>
      <c r="AG67" s="127">
        <f ca="1">IF(IFERROR(MATCH(_xlfn.CONCAT($B67,",",AG$4),'SpcFunc and VentSpcFunc combos'!$Q$8:$Q$335,0),0)&gt;0,1,0)</f>
        <v>0</v>
      </c>
      <c r="AH67" s="127">
        <f ca="1">IF(IFERROR(MATCH(_xlfn.CONCAT($B67,",",AH$4),'SpcFunc and VentSpcFunc combos'!$Q$8:$Q$335,0),0)&gt;0,1,0)</f>
        <v>0</v>
      </c>
      <c r="AI67" s="127">
        <f ca="1">IF(IFERROR(MATCH(_xlfn.CONCAT($B67,",",AI$4),'SpcFunc and VentSpcFunc combos'!$Q$8:$Q$335,0),0)&gt;0,1,0)</f>
        <v>0</v>
      </c>
      <c r="AJ67" s="127">
        <f ca="1">IF(IFERROR(MATCH(_xlfn.CONCAT($B67,",",AJ$4),'SpcFunc and VentSpcFunc combos'!$Q$8:$Q$335,0),0)&gt;0,1,0)</f>
        <v>0</v>
      </c>
      <c r="AK67" s="127">
        <f ca="1">IF(IFERROR(MATCH(_xlfn.CONCAT($B67,",",AK$4),'SpcFunc and VentSpcFunc combos'!$Q$8:$Q$335,0),0)&gt;0,1,0)</f>
        <v>0</v>
      </c>
      <c r="AL67" s="127">
        <f ca="1">IF(IFERROR(MATCH(_xlfn.CONCAT($B67,",",AL$4),'SpcFunc and VentSpcFunc combos'!$Q$8:$Q$335,0),0)&gt;0,1,0)</f>
        <v>0</v>
      </c>
      <c r="AM67" s="127">
        <f ca="1">IF(IFERROR(MATCH(_xlfn.CONCAT($B67,",",AM$4),'SpcFunc and VentSpcFunc combos'!$Q$8:$Q$335,0),0)&gt;0,1,0)</f>
        <v>0</v>
      </c>
      <c r="AN67" s="127">
        <f ca="1">IF(IFERROR(MATCH(_xlfn.CONCAT($B67,",",AN$4),'SpcFunc and VentSpcFunc combos'!$Q$8:$Q$335,0),0)&gt;0,1,0)</f>
        <v>0</v>
      </c>
      <c r="AO67" s="127">
        <f ca="1">IF(IFERROR(MATCH(_xlfn.CONCAT($B67,",",AO$4),'SpcFunc and VentSpcFunc combos'!$Q$8:$Q$335,0),0)&gt;0,1,0)</f>
        <v>0</v>
      </c>
      <c r="AP67" s="127">
        <f ca="1">IF(IFERROR(MATCH(_xlfn.CONCAT($B67,",",AP$4),'SpcFunc and VentSpcFunc combos'!$Q$8:$Q$335,0),0)&gt;0,1,0)</f>
        <v>0</v>
      </c>
      <c r="AQ67" s="127">
        <f ca="1">IF(IFERROR(MATCH(_xlfn.CONCAT($B67,",",AQ$4),'SpcFunc and VentSpcFunc combos'!$Q$8:$Q$335,0),0)&gt;0,1,0)</f>
        <v>0</v>
      </c>
      <c r="AR67" s="127">
        <f ca="1">IF(IFERROR(MATCH(_xlfn.CONCAT($B67,",",AR$4),'SpcFunc and VentSpcFunc combos'!$Q$8:$Q$335,0),0)&gt;0,1,0)</f>
        <v>0</v>
      </c>
      <c r="AS67" s="127">
        <f ca="1">IF(IFERROR(MATCH(_xlfn.CONCAT($B67,",",AS$4),'SpcFunc and VentSpcFunc combos'!$Q$8:$Q$335,0),0)&gt;0,1,0)</f>
        <v>0</v>
      </c>
      <c r="AT67" s="127">
        <f ca="1">IF(IFERROR(MATCH(_xlfn.CONCAT($B67,",",AT$4),'SpcFunc and VentSpcFunc combos'!$Q$8:$Q$335,0),0)&gt;0,1,0)</f>
        <v>0</v>
      </c>
      <c r="AU67" s="127">
        <f ca="1">IF(IFERROR(MATCH(_xlfn.CONCAT($B67,",",AU$4),'SpcFunc and VentSpcFunc combos'!$Q$8:$Q$335,0),0)&gt;0,1,0)</f>
        <v>0</v>
      </c>
      <c r="AV67" s="127">
        <f ca="1">IF(IFERROR(MATCH(_xlfn.CONCAT($B67,",",AV$4),'SpcFunc and VentSpcFunc combos'!$Q$8:$Q$335,0),0)&gt;0,1,0)</f>
        <v>0</v>
      </c>
      <c r="AW67" s="127">
        <f ca="1">IF(IFERROR(MATCH(_xlfn.CONCAT($B67,",",AW$4),'SpcFunc and VentSpcFunc combos'!$Q$8:$Q$335,0),0)&gt;0,1,0)</f>
        <v>0</v>
      </c>
      <c r="AX67" s="127">
        <f ca="1">IF(IFERROR(MATCH(_xlfn.CONCAT($B67,",",AX$4),'SpcFunc and VentSpcFunc combos'!$Q$8:$Q$335,0),0)&gt;0,1,0)</f>
        <v>0</v>
      </c>
      <c r="AY67" s="127">
        <f ca="1">IF(IFERROR(MATCH(_xlfn.CONCAT($B67,",",AY$4),'SpcFunc and VentSpcFunc combos'!$Q$8:$Q$335,0),0)&gt;0,1,0)</f>
        <v>0</v>
      </c>
      <c r="AZ67" s="127">
        <f ca="1">IF(IFERROR(MATCH(_xlfn.CONCAT($B67,",",AZ$4),'SpcFunc and VentSpcFunc combos'!$Q$8:$Q$335,0),0)&gt;0,1,0)</f>
        <v>0</v>
      </c>
      <c r="BA67" s="127">
        <f ca="1">IF(IFERROR(MATCH(_xlfn.CONCAT($B67,",",BA$4),'SpcFunc and VentSpcFunc combos'!$Q$8:$Q$335,0),0)&gt;0,1,0)</f>
        <v>0</v>
      </c>
      <c r="BB67" s="127">
        <f ca="1">IF(IFERROR(MATCH(_xlfn.CONCAT($B67,",",BB$4),'SpcFunc and VentSpcFunc combos'!$Q$8:$Q$335,0),0)&gt;0,1,0)</f>
        <v>0</v>
      </c>
      <c r="BC67" s="127">
        <f ca="1">IF(IFERROR(MATCH(_xlfn.CONCAT($B67,",",BC$4),'SpcFunc and VentSpcFunc combos'!$Q$8:$Q$335,0),0)&gt;0,1,0)</f>
        <v>0</v>
      </c>
      <c r="BD67" s="127">
        <f ca="1">IF(IFERROR(MATCH(_xlfn.CONCAT($B67,",",BD$4),'SpcFunc and VentSpcFunc combos'!$Q$8:$Q$335,0),0)&gt;0,1,0)</f>
        <v>0</v>
      </c>
      <c r="BE67" s="127">
        <f ca="1">IF(IFERROR(MATCH(_xlfn.CONCAT($B67,",",BE$4),'SpcFunc and VentSpcFunc combos'!$Q$8:$Q$335,0),0)&gt;0,1,0)</f>
        <v>0</v>
      </c>
      <c r="BF67" s="127">
        <f ca="1">IF(IFERROR(MATCH(_xlfn.CONCAT($B67,",",BF$4),'SpcFunc and VentSpcFunc combos'!$Q$8:$Q$335,0),0)&gt;0,1,0)</f>
        <v>0</v>
      </c>
      <c r="BG67" s="127">
        <f ca="1">IF(IFERROR(MATCH(_xlfn.CONCAT($B67,",",BG$4),'SpcFunc and VentSpcFunc combos'!$Q$8:$Q$335,0),0)&gt;0,1,0)</f>
        <v>0</v>
      </c>
      <c r="BH67" s="127">
        <f ca="1">IF(IFERROR(MATCH(_xlfn.CONCAT($B67,",",BH$4),'SpcFunc and VentSpcFunc combos'!$Q$8:$Q$335,0),0)&gt;0,1,0)</f>
        <v>0</v>
      </c>
      <c r="BI67" s="127">
        <f ca="1">IF(IFERROR(MATCH(_xlfn.CONCAT($B67,",",BI$4),'SpcFunc and VentSpcFunc combos'!$Q$8:$Q$335,0),0)&gt;0,1,0)</f>
        <v>0</v>
      </c>
      <c r="BJ67" s="127">
        <f ca="1">IF(IFERROR(MATCH(_xlfn.CONCAT($B67,",",BJ$4),'SpcFunc and VentSpcFunc combos'!$Q$8:$Q$335,0),0)&gt;0,1,0)</f>
        <v>0</v>
      </c>
      <c r="BK67" s="127">
        <f ca="1">IF(IFERROR(MATCH(_xlfn.CONCAT($B67,",",BK$4),'SpcFunc and VentSpcFunc combos'!$Q$8:$Q$335,0),0)&gt;0,1,0)</f>
        <v>0</v>
      </c>
      <c r="BL67" s="127">
        <f ca="1">IF(IFERROR(MATCH(_xlfn.CONCAT($B67,",",BL$4),'SpcFunc and VentSpcFunc combos'!$Q$8:$Q$335,0),0)&gt;0,1,0)</f>
        <v>0</v>
      </c>
      <c r="BM67" s="127">
        <f ca="1">IF(IFERROR(MATCH(_xlfn.CONCAT($B67,",",BM$4),'SpcFunc and VentSpcFunc combos'!$Q$8:$Q$335,0),0)&gt;0,1,0)</f>
        <v>0</v>
      </c>
      <c r="BN67" s="127">
        <f ca="1">IF(IFERROR(MATCH(_xlfn.CONCAT($B67,",",BN$4),'SpcFunc and VentSpcFunc combos'!$Q$8:$Q$335,0),0)&gt;0,1,0)</f>
        <v>0</v>
      </c>
      <c r="BO67" s="127">
        <f ca="1">IF(IFERROR(MATCH(_xlfn.CONCAT($B67,",",BO$4),'SpcFunc and VentSpcFunc combos'!$Q$8:$Q$335,0),0)&gt;0,1,0)</f>
        <v>0</v>
      </c>
      <c r="BP67" s="127">
        <f ca="1">IF(IFERROR(MATCH(_xlfn.CONCAT($B67,",",BP$4),'SpcFunc and VentSpcFunc combos'!$Q$8:$Q$335,0),0)&gt;0,1,0)</f>
        <v>0</v>
      </c>
      <c r="BQ67" s="127">
        <f ca="1">IF(IFERROR(MATCH(_xlfn.CONCAT($B67,",",BQ$4),'SpcFunc and VentSpcFunc combos'!$Q$8:$Q$335,0),0)&gt;0,1,0)</f>
        <v>0</v>
      </c>
      <c r="BR67" s="127">
        <f ca="1">IF(IFERROR(MATCH(_xlfn.CONCAT($B67,",",BR$4),'SpcFunc and VentSpcFunc combos'!$Q$8:$Q$335,0),0)&gt;0,1,0)</f>
        <v>0</v>
      </c>
      <c r="BS67" s="127">
        <f ca="1">IF(IFERROR(MATCH(_xlfn.CONCAT($B67,",",BS$4),'SpcFunc and VentSpcFunc combos'!$Q$8:$Q$335,0),0)&gt;0,1,0)</f>
        <v>0</v>
      </c>
      <c r="BT67" s="127">
        <f ca="1">IF(IFERROR(MATCH(_xlfn.CONCAT($B67,",",BT$4),'SpcFunc and VentSpcFunc combos'!$Q$8:$Q$335,0),0)&gt;0,1,0)</f>
        <v>0</v>
      </c>
      <c r="BU67" s="127">
        <f ca="1">IF(IFERROR(MATCH(_xlfn.CONCAT($B67,",",BU$4),'SpcFunc and VentSpcFunc combos'!$Q$8:$Q$335,0),0)&gt;0,1,0)</f>
        <v>0</v>
      </c>
      <c r="BV67" s="127">
        <f ca="1">IF(IFERROR(MATCH(_xlfn.CONCAT($B67,",",BV$4),'SpcFunc and VentSpcFunc combos'!$Q$8:$Q$335,0),0)&gt;0,1,0)</f>
        <v>0</v>
      </c>
      <c r="BW67" s="127">
        <f ca="1">IF(IFERROR(MATCH(_xlfn.CONCAT($B67,",",BW$4),'SpcFunc and VentSpcFunc combos'!$Q$8:$Q$335,0),0)&gt;0,1,0)</f>
        <v>0</v>
      </c>
      <c r="BX67" s="127">
        <f ca="1">IF(IFERROR(MATCH(_xlfn.CONCAT($B67,",",BX$4),'SpcFunc and VentSpcFunc combos'!$Q$8:$Q$335,0),0)&gt;0,1,0)</f>
        <v>0</v>
      </c>
      <c r="BY67" s="127">
        <f ca="1">IF(IFERROR(MATCH(_xlfn.CONCAT($B67,",",BY$4),'SpcFunc and VentSpcFunc combos'!$Q$8:$Q$335,0),0)&gt;0,1,0)</f>
        <v>0</v>
      </c>
      <c r="BZ67" s="127">
        <f ca="1">IF(IFERROR(MATCH(_xlfn.CONCAT($B67,",",BZ$4),'SpcFunc and VentSpcFunc combos'!$Q$8:$Q$335,0),0)&gt;0,1,0)</f>
        <v>0</v>
      </c>
      <c r="CA67" s="127">
        <f ca="1">IF(IFERROR(MATCH(_xlfn.CONCAT($B67,",",CA$4),'SpcFunc and VentSpcFunc combos'!$Q$8:$Q$335,0),0)&gt;0,1,0)</f>
        <v>0</v>
      </c>
      <c r="CB67" s="127">
        <f ca="1">IF(IFERROR(MATCH(_xlfn.CONCAT($B67,",",CB$4),'SpcFunc and VentSpcFunc combos'!$Q$8:$Q$335,0),0)&gt;0,1,0)</f>
        <v>0</v>
      </c>
      <c r="CC67" s="127">
        <f ca="1">IF(IFERROR(MATCH(_xlfn.CONCAT($B67,",",CC$4),'SpcFunc and VentSpcFunc combos'!$Q$8:$Q$335,0),0)&gt;0,1,0)</f>
        <v>0</v>
      </c>
      <c r="CD67" s="127">
        <f ca="1">IF(IFERROR(MATCH(_xlfn.CONCAT($B67,",",CD$4),'SpcFunc and VentSpcFunc combos'!$Q$8:$Q$335,0),0)&gt;0,1,0)</f>
        <v>0</v>
      </c>
      <c r="CE67" s="127">
        <f ca="1">IF(IFERROR(MATCH(_xlfn.CONCAT($B67,",",CE$4),'SpcFunc and VentSpcFunc combos'!$Q$8:$Q$335,0),0)&gt;0,1,0)</f>
        <v>0</v>
      </c>
      <c r="CF67" s="127">
        <f ca="1">IF(IFERROR(MATCH(_xlfn.CONCAT($B67,",",CF$4),'SpcFunc and VentSpcFunc combos'!$Q$8:$Q$335,0),0)&gt;0,1,0)</f>
        <v>0</v>
      </c>
      <c r="CG67" s="127">
        <f ca="1">IF(IFERROR(MATCH(_xlfn.CONCAT($B67,",",CG$4),'SpcFunc and VentSpcFunc combos'!$Q$8:$Q$335,0),0)&gt;0,1,0)</f>
        <v>0</v>
      </c>
      <c r="CH67" s="127">
        <f ca="1">IF(IFERROR(MATCH(_xlfn.CONCAT($B67,",",CH$4),'SpcFunc and VentSpcFunc combos'!$Q$8:$Q$335,0),0)&gt;0,1,0)</f>
        <v>0</v>
      </c>
      <c r="CI67" s="127">
        <f ca="1">IF(IFERROR(MATCH(_xlfn.CONCAT($B67,",",CI$4),'SpcFunc and VentSpcFunc combos'!$Q$8:$Q$335,0),0)&gt;0,1,0)</f>
        <v>0</v>
      </c>
      <c r="CJ67" s="127">
        <f ca="1">IF(IFERROR(MATCH(_xlfn.CONCAT($B67,",",CJ$4),'SpcFunc and VentSpcFunc combos'!$Q$8:$Q$335,0),0)&gt;0,1,0)</f>
        <v>0</v>
      </c>
      <c r="CK67" s="127">
        <f ca="1">IF(IFERROR(MATCH(_xlfn.CONCAT($B67,",",CK$4),'SpcFunc and VentSpcFunc combos'!$Q$8:$Q$335,0),0)&gt;0,1,0)</f>
        <v>0</v>
      </c>
      <c r="CL67" s="127">
        <f ca="1">IF(IFERROR(MATCH(_xlfn.CONCAT($B67,",",CL$4),'SpcFunc and VentSpcFunc combos'!$Q$8:$Q$335,0),0)&gt;0,1,0)</f>
        <v>0</v>
      </c>
      <c r="CM67" s="127">
        <f ca="1">IF(IFERROR(MATCH(_xlfn.CONCAT($B67,",",CM$4),'SpcFunc and VentSpcFunc combos'!$Q$8:$Q$335,0),0)&gt;0,1,0)</f>
        <v>0</v>
      </c>
      <c r="CN67" s="127">
        <f ca="1">IF(IFERROR(MATCH(_xlfn.CONCAT($B67,",",CN$4),'SpcFunc and VentSpcFunc combos'!$Q$8:$Q$335,0),0)&gt;0,1,0)</f>
        <v>0</v>
      </c>
      <c r="CO67" s="127">
        <f ca="1">IF(IFERROR(MATCH(_xlfn.CONCAT($B67,",",CO$4),'SpcFunc and VentSpcFunc combos'!$Q$8:$Q$335,0),0)&gt;0,1,0)</f>
        <v>0</v>
      </c>
      <c r="CP67" s="127">
        <f ca="1">IF(IFERROR(MATCH(_xlfn.CONCAT($B67,",",CP$4),'SpcFunc and VentSpcFunc combos'!$Q$8:$Q$335,0),0)&gt;0,1,0)</f>
        <v>0</v>
      </c>
      <c r="CQ67" s="127">
        <f ca="1">IF(IFERROR(MATCH(_xlfn.CONCAT($B67,",",CQ$4),'SpcFunc and VentSpcFunc combos'!$Q$8:$Q$335,0),0)&gt;0,1,0)</f>
        <v>0</v>
      </c>
      <c r="CR67" s="127">
        <f ca="1">IF(IFERROR(MATCH(_xlfn.CONCAT($B67,",",CR$4),'SpcFunc and VentSpcFunc combos'!$Q$8:$Q$335,0),0)&gt;0,1,0)</f>
        <v>0</v>
      </c>
      <c r="CS67" s="127">
        <f ca="1">IF(IFERROR(MATCH(_xlfn.CONCAT($B67,",",CS$4),'SpcFunc and VentSpcFunc combos'!$Q$8:$Q$335,0),0)&gt;0,1,0)</f>
        <v>0</v>
      </c>
      <c r="CT67" s="127">
        <f ca="1">IF(IFERROR(MATCH(_xlfn.CONCAT($B67,",",CT$4),'SpcFunc and VentSpcFunc combos'!$Q$8:$Q$335,0),0)&gt;0,1,0)</f>
        <v>0</v>
      </c>
      <c r="CU67" s="106" t="s">
        <v>960</v>
      </c>
      <c r="CV67">
        <f t="shared" ca="1" si="5"/>
        <v>0</v>
      </c>
    </row>
    <row r="68" spans="2:100" x14ac:dyDescent="0.2">
      <c r="B68" t="str">
        <f>'For CSV - 2019 SpcFuncData'!B68</f>
        <v>Theater Area (Motion Picture)</v>
      </c>
      <c r="C68" s="127">
        <f ca="1">IF(IFERROR(MATCH(_xlfn.CONCAT($B68,",",C$4),'SpcFunc and VentSpcFunc combos'!$Q$8:$Q$335,0),0)&gt;0,1,0)</f>
        <v>0</v>
      </c>
      <c r="D68" s="127">
        <f ca="1">IF(IFERROR(MATCH(_xlfn.CONCAT($B68,",",D$4),'SpcFunc and VentSpcFunc combos'!$Q$8:$Q$335,0),0)&gt;0,1,0)</f>
        <v>0</v>
      </c>
      <c r="E68" s="127">
        <f ca="1">IF(IFERROR(MATCH(_xlfn.CONCAT($B68,",",E$4),'SpcFunc and VentSpcFunc combos'!$Q$8:$Q$335,0),0)&gt;0,1,0)</f>
        <v>0</v>
      </c>
      <c r="F68" s="127">
        <f ca="1">IF(IFERROR(MATCH(_xlfn.CONCAT($B68,",",F$4),'SpcFunc and VentSpcFunc combos'!$Q$8:$Q$335,0),0)&gt;0,1,0)</f>
        <v>0</v>
      </c>
      <c r="G68" s="127">
        <f ca="1">IF(IFERROR(MATCH(_xlfn.CONCAT($B68,",",G$4),'SpcFunc and VentSpcFunc combos'!$Q$8:$Q$335,0),0)&gt;0,1,0)</f>
        <v>0</v>
      </c>
      <c r="H68" s="127">
        <f ca="1">IF(IFERROR(MATCH(_xlfn.CONCAT($B68,",",H$4),'SpcFunc and VentSpcFunc combos'!$Q$8:$Q$335,0),0)&gt;0,1,0)</f>
        <v>0</v>
      </c>
      <c r="I68" s="127">
        <f ca="1">IF(IFERROR(MATCH(_xlfn.CONCAT($B68,",",I$4),'SpcFunc and VentSpcFunc combos'!$Q$8:$Q$335,0),0)&gt;0,1,0)</f>
        <v>0</v>
      </c>
      <c r="J68" s="127">
        <f ca="1">IF(IFERROR(MATCH(_xlfn.CONCAT($B68,",",J$4),'SpcFunc and VentSpcFunc combos'!$Q$8:$Q$335,0),0)&gt;0,1,0)</f>
        <v>0</v>
      </c>
      <c r="K68" s="127">
        <f ca="1">IF(IFERROR(MATCH(_xlfn.CONCAT($B68,",",K$4),'SpcFunc and VentSpcFunc combos'!$Q$8:$Q$335,0),0)&gt;0,1,0)</f>
        <v>0</v>
      </c>
      <c r="L68" s="127">
        <f ca="1">IF(IFERROR(MATCH(_xlfn.CONCAT($B68,",",L$4),'SpcFunc and VentSpcFunc combos'!$Q$8:$Q$335,0),0)&gt;0,1,0)</f>
        <v>0</v>
      </c>
      <c r="M68" s="127">
        <f ca="1">IF(IFERROR(MATCH(_xlfn.CONCAT($B68,",",M$4),'SpcFunc and VentSpcFunc combos'!$Q$8:$Q$335,0),0)&gt;0,1,0)</f>
        <v>0</v>
      </c>
      <c r="N68" s="127">
        <f ca="1">IF(IFERROR(MATCH(_xlfn.CONCAT($B68,",",N$4),'SpcFunc and VentSpcFunc combos'!$Q$8:$Q$335,0),0)&gt;0,1,0)</f>
        <v>0</v>
      </c>
      <c r="O68" s="127">
        <f ca="1">IF(IFERROR(MATCH(_xlfn.CONCAT($B68,",",O$4),'SpcFunc and VentSpcFunc combos'!$Q$8:$Q$335,0),0)&gt;0,1,0)</f>
        <v>0</v>
      </c>
      <c r="P68" s="127">
        <f ca="1">IF(IFERROR(MATCH(_xlfn.CONCAT($B68,",",P$4),'SpcFunc and VentSpcFunc combos'!$Q$8:$Q$335,0),0)&gt;0,1,0)</f>
        <v>0</v>
      </c>
      <c r="Q68" s="127">
        <f ca="1">IF(IFERROR(MATCH(_xlfn.CONCAT($B68,",",Q$4),'SpcFunc and VentSpcFunc combos'!$Q$8:$Q$335,0),0)&gt;0,1,0)</f>
        <v>0</v>
      </c>
      <c r="R68" s="127">
        <f ca="1">IF(IFERROR(MATCH(_xlfn.CONCAT($B68,",",R$4),'SpcFunc and VentSpcFunc combos'!$Q$8:$Q$335,0),0)&gt;0,1,0)</f>
        <v>0</v>
      </c>
      <c r="S68" s="127">
        <f ca="1">IF(IFERROR(MATCH(_xlfn.CONCAT($B68,",",S$4),'SpcFunc and VentSpcFunc combos'!$Q$8:$Q$335,0),0)&gt;0,1,0)</f>
        <v>0</v>
      </c>
      <c r="T68" s="127">
        <f ca="1">IF(IFERROR(MATCH(_xlfn.CONCAT($B68,",",T$4),'SpcFunc and VentSpcFunc combos'!$Q$8:$Q$335,0),0)&gt;0,1,0)</f>
        <v>0</v>
      </c>
      <c r="U68" s="127">
        <f ca="1">IF(IFERROR(MATCH(_xlfn.CONCAT($B68,",",U$4),'SpcFunc and VentSpcFunc combos'!$Q$8:$Q$335,0),0)&gt;0,1,0)</f>
        <v>0</v>
      </c>
      <c r="V68" s="127">
        <f ca="1">IF(IFERROR(MATCH(_xlfn.CONCAT($B68,",",V$4),'SpcFunc and VentSpcFunc combos'!$Q$8:$Q$335,0),0)&gt;0,1,0)</f>
        <v>0</v>
      </c>
      <c r="W68" s="127">
        <f ca="1">IF(IFERROR(MATCH(_xlfn.CONCAT($B68,",",W$4),'SpcFunc and VentSpcFunc combos'!$Q$8:$Q$335,0),0)&gt;0,1,0)</f>
        <v>0</v>
      </c>
      <c r="X68" s="127">
        <f ca="1">IF(IFERROR(MATCH(_xlfn.CONCAT($B68,",",X$4),'SpcFunc and VentSpcFunc combos'!$Q$8:$Q$335,0),0)&gt;0,1,0)</f>
        <v>0</v>
      </c>
      <c r="Y68" s="127">
        <f ca="1">IF(IFERROR(MATCH(_xlfn.CONCAT($B68,",",Y$4),'SpcFunc and VentSpcFunc combos'!$Q$8:$Q$335,0),0)&gt;0,1,0)</f>
        <v>0</v>
      </c>
      <c r="Z68" s="127">
        <f ca="1">IF(IFERROR(MATCH(_xlfn.CONCAT($B68,",",Z$4),'SpcFunc and VentSpcFunc combos'!$Q$8:$Q$335,0),0)&gt;0,1,0)</f>
        <v>0</v>
      </c>
      <c r="AA68" s="127">
        <f ca="1">IF(IFERROR(MATCH(_xlfn.CONCAT($B68,",",AA$4),'SpcFunc and VentSpcFunc combos'!$Q$8:$Q$335,0),0)&gt;0,1,0)</f>
        <v>0</v>
      </c>
      <c r="AB68" s="127">
        <f ca="1">IF(IFERROR(MATCH(_xlfn.CONCAT($B68,",",AB$4),'SpcFunc and VentSpcFunc combos'!$Q$8:$Q$335,0),0)&gt;0,1,0)</f>
        <v>0</v>
      </c>
      <c r="AC68" s="127">
        <f ca="1">IF(IFERROR(MATCH(_xlfn.CONCAT($B68,",",AC$4),'SpcFunc and VentSpcFunc combos'!$Q$8:$Q$335,0),0)&gt;0,1,0)</f>
        <v>0</v>
      </c>
      <c r="AD68" s="127">
        <f ca="1">IF(IFERROR(MATCH(_xlfn.CONCAT($B68,",",AD$4),'SpcFunc and VentSpcFunc combos'!$Q$8:$Q$335,0),0)&gt;0,1,0)</f>
        <v>0</v>
      </c>
      <c r="AE68" s="127">
        <f ca="1">IF(IFERROR(MATCH(_xlfn.CONCAT($B68,",",AE$4),'SpcFunc and VentSpcFunc combos'!$Q$8:$Q$335,0),0)&gt;0,1,0)</f>
        <v>0</v>
      </c>
      <c r="AF68" s="127">
        <f ca="1">IF(IFERROR(MATCH(_xlfn.CONCAT($B68,",",AF$4),'SpcFunc and VentSpcFunc combos'!$Q$8:$Q$335,0),0)&gt;0,1,0)</f>
        <v>0</v>
      </c>
      <c r="AG68" s="127">
        <f ca="1">IF(IFERROR(MATCH(_xlfn.CONCAT($B68,",",AG$4),'SpcFunc and VentSpcFunc combos'!$Q$8:$Q$335,0),0)&gt;0,1,0)</f>
        <v>0</v>
      </c>
      <c r="AH68" s="127">
        <f ca="1">IF(IFERROR(MATCH(_xlfn.CONCAT($B68,",",AH$4),'SpcFunc and VentSpcFunc combos'!$Q$8:$Q$335,0),0)&gt;0,1,0)</f>
        <v>0</v>
      </c>
      <c r="AI68" s="127">
        <f ca="1">IF(IFERROR(MATCH(_xlfn.CONCAT($B68,",",AI$4),'SpcFunc and VentSpcFunc combos'!$Q$8:$Q$335,0),0)&gt;0,1,0)</f>
        <v>0</v>
      </c>
      <c r="AJ68" s="127">
        <f ca="1">IF(IFERROR(MATCH(_xlfn.CONCAT($B68,",",AJ$4),'SpcFunc and VentSpcFunc combos'!$Q$8:$Q$335,0),0)&gt;0,1,0)</f>
        <v>0</v>
      </c>
      <c r="AK68" s="127">
        <f ca="1">IF(IFERROR(MATCH(_xlfn.CONCAT($B68,",",AK$4),'SpcFunc and VentSpcFunc combos'!$Q$8:$Q$335,0),0)&gt;0,1,0)</f>
        <v>0</v>
      </c>
      <c r="AL68" s="127">
        <f ca="1">IF(IFERROR(MATCH(_xlfn.CONCAT($B68,",",AL$4),'SpcFunc and VentSpcFunc combos'!$Q$8:$Q$335,0),0)&gt;0,1,0)</f>
        <v>0</v>
      </c>
      <c r="AM68" s="127">
        <f ca="1">IF(IFERROR(MATCH(_xlfn.CONCAT($B68,",",AM$4),'SpcFunc and VentSpcFunc combos'!$Q$8:$Q$335,0),0)&gt;0,1,0)</f>
        <v>0</v>
      </c>
      <c r="AN68" s="127">
        <f ca="1">IF(IFERROR(MATCH(_xlfn.CONCAT($B68,",",AN$4),'SpcFunc and VentSpcFunc combos'!$Q$8:$Q$335,0),0)&gt;0,1,0)</f>
        <v>0</v>
      </c>
      <c r="AO68" s="127">
        <f ca="1">IF(IFERROR(MATCH(_xlfn.CONCAT($B68,",",AO$4),'SpcFunc and VentSpcFunc combos'!$Q$8:$Q$335,0),0)&gt;0,1,0)</f>
        <v>0</v>
      </c>
      <c r="AP68" s="127">
        <f ca="1">IF(IFERROR(MATCH(_xlfn.CONCAT($B68,",",AP$4),'SpcFunc and VentSpcFunc combos'!$Q$8:$Q$335,0),0)&gt;0,1,0)</f>
        <v>0</v>
      </c>
      <c r="AQ68" s="127">
        <f ca="1">IF(IFERROR(MATCH(_xlfn.CONCAT($B68,",",AQ$4),'SpcFunc and VentSpcFunc combos'!$Q$8:$Q$335,0),0)&gt;0,1,0)</f>
        <v>0</v>
      </c>
      <c r="AR68" s="127">
        <f ca="1">IF(IFERROR(MATCH(_xlfn.CONCAT($B68,",",AR$4),'SpcFunc and VentSpcFunc combos'!$Q$8:$Q$335,0),0)&gt;0,1,0)</f>
        <v>0</v>
      </c>
      <c r="AS68" s="127">
        <f ca="1">IF(IFERROR(MATCH(_xlfn.CONCAT($B68,",",AS$4),'SpcFunc and VentSpcFunc combos'!$Q$8:$Q$335,0),0)&gt;0,1,0)</f>
        <v>0</v>
      </c>
      <c r="AT68" s="127">
        <f ca="1">IF(IFERROR(MATCH(_xlfn.CONCAT($B68,",",AT$4),'SpcFunc and VentSpcFunc combos'!$Q$8:$Q$335,0),0)&gt;0,1,0)</f>
        <v>0</v>
      </c>
      <c r="AU68" s="127">
        <f ca="1">IF(IFERROR(MATCH(_xlfn.CONCAT($B68,",",AU$4),'SpcFunc and VentSpcFunc combos'!$Q$8:$Q$335,0),0)&gt;0,1,0)</f>
        <v>0</v>
      </c>
      <c r="AV68" s="127">
        <f ca="1">IF(IFERROR(MATCH(_xlfn.CONCAT($B68,",",AV$4),'SpcFunc and VentSpcFunc combos'!$Q$8:$Q$335,0),0)&gt;0,1,0)</f>
        <v>0</v>
      </c>
      <c r="AW68" s="127">
        <f ca="1">IF(IFERROR(MATCH(_xlfn.CONCAT($B68,",",AW$4),'SpcFunc and VentSpcFunc combos'!$Q$8:$Q$335,0),0)&gt;0,1,0)</f>
        <v>0</v>
      </c>
      <c r="AX68" s="127">
        <f ca="1">IF(IFERROR(MATCH(_xlfn.CONCAT($B68,",",AX$4),'SpcFunc and VentSpcFunc combos'!$Q$8:$Q$335,0),0)&gt;0,1,0)</f>
        <v>0</v>
      </c>
      <c r="AY68" s="127">
        <f ca="1">IF(IFERROR(MATCH(_xlfn.CONCAT($B68,",",AY$4),'SpcFunc and VentSpcFunc combos'!$Q$8:$Q$335,0),0)&gt;0,1,0)</f>
        <v>0</v>
      </c>
      <c r="AZ68" s="127">
        <f ca="1">IF(IFERROR(MATCH(_xlfn.CONCAT($B68,",",AZ$4),'SpcFunc and VentSpcFunc combos'!$Q$8:$Q$335,0),0)&gt;0,1,0)</f>
        <v>0</v>
      </c>
      <c r="BA68" s="127">
        <f ca="1">IF(IFERROR(MATCH(_xlfn.CONCAT($B68,",",BA$4),'SpcFunc and VentSpcFunc combos'!$Q$8:$Q$335,0),0)&gt;0,1,0)</f>
        <v>0</v>
      </c>
      <c r="BB68" s="127">
        <f ca="1">IF(IFERROR(MATCH(_xlfn.CONCAT($B68,",",BB$4),'SpcFunc and VentSpcFunc combos'!$Q$8:$Q$335,0),0)&gt;0,1,0)</f>
        <v>0</v>
      </c>
      <c r="BC68" s="127">
        <f ca="1">IF(IFERROR(MATCH(_xlfn.CONCAT($B68,",",BC$4),'SpcFunc and VentSpcFunc combos'!$Q$8:$Q$335,0),0)&gt;0,1,0)</f>
        <v>0</v>
      </c>
      <c r="BD68" s="127">
        <f ca="1">IF(IFERROR(MATCH(_xlfn.CONCAT($B68,",",BD$4),'SpcFunc and VentSpcFunc combos'!$Q$8:$Q$335,0),0)&gt;0,1,0)</f>
        <v>0</v>
      </c>
      <c r="BE68" s="127">
        <f ca="1">IF(IFERROR(MATCH(_xlfn.CONCAT($B68,",",BE$4),'SpcFunc and VentSpcFunc combos'!$Q$8:$Q$335,0),0)&gt;0,1,0)</f>
        <v>0</v>
      </c>
      <c r="BF68" s="127">
        <f ca="1">IF(IFERROR(MATCH(_xlfn.CONCAT($B68,",",BF$4),'SpcFunc and VentSpcFunc combos'!$Q$8:$Q$335,0),0)&gt;0,1,0)</f>
        <v>0</v>
      </c>
      <c r="BG68" s="127">
        <f ca="1">IF(IFERROR(MATCH(_xlfn.CONCAT($B68,",",BG$4),'SpcFunc and VentSpcFunc combos'!$Q$8:$Q$335,0),0)&gt;0,1,0)</f>
        <v>0</v>
      </c>
      <c r="BH68" s="127">
        <f ca="1">IF(IFERROR(MATCH(_xlfn.CONCAT($B68,",",BH$4),'SpcFunc and VentSpcFunc combos'!$Q$8:$Q$335,0),0)&gt;0,1,0)</f>
        <v>0</v>
      </c>
      <c r="BI68" s="127">
        <f ca="1">IF(IFERROR(MATCH(_xlfn.CONCAT($B68,",",BI$4),'SpcFunc and VentSpcFunc combos'!$Q$8:$Q$335,0),0)&gt;0,1,0)</f>
        <v>0</v>
      </c>
      <c r="BJ68" s="127">
        <f ca="1">IF(IFERROR(MATCH(_xlfn.CONCAT($B68,",",BJ$4),'SpcFunc and VentSpcFunc combos'!$Q$8:$Q$335,0),0)&gt;0,1,0)</f>
        <v>0</v>
      </c>
      <c r="BK68" s="127">
        <f ca="1">IF(IFERROR(MATCH(_xlfn.CONCAT($B68,",",BK$4),'SpcFunc and VentSpcFunc combos'!$Q$8:$Q$335,0),0)&gt;0,1,0)</f>
        <v>0</v>
      </c>
      <c r="BL68" s="127">
        <f ca="1">IF(IFERROR(MATCH(_xlfn.CONCAT($B68,",",BL$4),'SpcFunc and VentSpcFunc combos'!$Q$8:$Q$335,0),0)&gt;0,1,0)</f>
        <v>0</v>
      </c>
      <c r="BM68" s="127">
        <f ca="1">IF(IFERROR(MATCH(_xlfn.CONCAT($B68,",",BM$4),'SpcFunc and VentSpcFunc combos'!$Q$8:$Q$335,0),0)&gt;0,1,0)</f>
        <v>0</v>
      </c>
      <c r="BN68" s="127">
        <f ca="1">IF(IFERROR(MATCH(_xlfn.CONCAT($B68,",",BN$4),'SpcFunc and VentSpcFunc combos'!$Q$8:$Q$335,0),0)&gt;0,1,0)</f>
        <v>0</v>
      </c>
      <c r="BO68" s="127">
        <f ca="1">IF(IFERROR(MATCH(_xlfn.CONCAT($B68,",",BO$4),'SpcFunc and VentSpcFunc combos'!$Q$8:$Q$335,0),0)&gt;0,1,0)</f>
        <v>0</v>
      </c>
      <c r="BP68" s="127">
        <f ca="1">IF(IFERROR(MATCH(_xlfn.CONCAT($B68,",",BP$4),'SpcFunc and VentSpcFunc combos'!$Q$8:$Q$335,0),0)&gt;0,1,0)</f>
        <v>0</v>
      </c>
      <c r="BQ68" s="127">
        <f ca="1">IF(IFERROR(MATCH(_xlfn.CONCAT($B68,",",BQ$4),'SpcFunc and VentSpcFunc combos'!$Q$8:$Q$335,0),0)&gt;0,1,0)</f>
        <v>0</v>
      </c>
      <c r="BR68" s="127">
        <f ca="1">IF(IFERROR(MATCH(_xlfn.CONCAT($B68,",",BR$4),'SpcFunc and VentSpcFunc combos'!$Q$8:$Q$335,0),0)&gt;0,1,0)</f>
        <v>0</v>
      </c>
      <c r="BS68" s="127">
        <f ca="1">IF(IFERROR(MATCH(_xlfn.CONCAT($B68,",",BS$4),'SpcFunc and VentSpcFunc combos'!$Q$8:$Q$335,0),0)&gt;0,1,0)</f>
        <v>0</v>
      </c>
      <c r="BT68" s="127">
        <f ca="1">IF(IFERROR(MATCH(_xlfn.CONCAT($B68,",",BT$4),'SpcFunc and VentSpcFunc combos'!$Q$8:$Q$335,0),0)&gt;0,1,0)</f>
        <v>0</v>
      </c>
      <c r="BU68" s="127">
        <f ca="1">IF(IFERROR(MATCH(_xlfn.CONCAT($B68,",",BU$4),'SpcFunc and VentSpcFunc combos'!$Q$8:$Q$335,0),0)&gt;0,1,0)</f>
        <v>0</v>
      </c>
      <c r="BV68" s="127">
        <f ca="1">IF(IFERROR(MATCH(_xlfn.CONCAT($B68,",",BV$4),'SpcFunc and VentSpcFunc combos'!$Q$8:$Q$335,0),0)&gt;0,1,0)</f>
        <v>0</v>
      </c>
      <c r="BW68" s="127">
        <f ca="1">IF(IFERROR(MATCH(_xlfn.CONCAT($B68,",",BW$4),'SpcFunc and VentSpcFunc combos'!$Q$8:$Q$335,0),0)&gt;0,1,0)</f>
        <v>0</v>
      </c>
      <c r="BX68" s="127">
        <f ca="1">IF(IFERROR(MATCH(_xlfn.CONCAT($B68,",",BX$4),'SpcFunc and VentSpcFunc combos'!$Q$8:$Q$335,0),0)&gt;0,1,0)</f>
        <v>0</v>
      </c>
      <c r="BY68" s="127">
        <f ca="1">IF(IFERROR(MATCH(_xlfn.CONCAT($B68,",",BY$4),'SpcFunc and VentSpcFunc combos'!$Q$8:$Q$335,0),0)&gt;0,1,0)</f>
        <v>0</v>
      </c>
      <c r="BZ68" s="127">
        <f ca="1">IF(IFERROR(MATCH(_xlfn.CONCAT($B68,",",BZ$4),'SpcFunc and VentSpcFunc combos'!$Q$8:$Q$335,0),0)&gt;0,1,0)</f>
        <v>0</v>
      </c>
      <c r="CA68" s="127">
        <f ca="1">IF(IFERROR(MATCH(_xlfn.CONCAT($B68,",",CA$4),'SpcFunc and VentSpcFunc combos'!$Q$8:$Q$335,0),0)&gt;0,1,0)</f>
        <v>0</v>
      </c>
      <c r="CB68" s="127">
        <f ca="1">IF(IFERROR(MATCH(_xlfn.CONCAT($B68,",",CB$4),'SpcFunc and VentSpcFunc combos'!$Q$8:$Q$335,0),0)&gt;0,1,0)</f>
        <v>0</v>
      </c>
      <c r="CC68" s="127">
        <f ca="1">IF(IFERROR(MATCH(_xlfn.CONCAT($B68,",",CC$4),'SpcFunc and VentSpcFunc combos'!$Q$8:$Q$335,0),0)&gt;0,1,0)</f>
        <v>0</v>
      </c>
      <c r="CD68" s="127">
        <f ca="1">IF(IFERROR(MATCH(_xlfn.CONCAT($B68,",",CD$4),'SpcFunc and VentSpcFunc combos'!$Q$8:$Q$335,0),0)&gt;0,1,0)</f>
        <v>0</v>
      </c>
      <c r="CE68" s="127">
        <f ca="1">IF(IFERROR(MATCH(_xlfn.CONCAT($B68,",",CE$4),'SpcFunc and VentSpcFunc combos'!$Q$8:$Q$335,0),0)&gt;0,1,0)</f>
        <v>0</v>
      </c>
      <c r="CF68" s="127">
        <f ca="1">IF(IFERROR(MATCH(_xlfn.CONCAT($B68,",",CF$4),'SpcFunc and VentSpcFunc combos'!$Q$8:$Q$335,0),0)&gt;0,1,0)</f>
        <v>0</v>
      </c>
      <c r="CG68" s="127">
        <f ca="1">IF(IFERROR(MATCH(_xlfn.CONCAT($B68,",",CG$4),'SpcFunc and VentSpcFunc combos'!$Q$8:$Q$335,0),0)&gt;0,1,0)</f>
        <v>0</v>
      </c>
      <c r="CH68" s="127">
        <f ca="1">IF(IFERROR(MATCH(_xlfn.CONCAT($B68,",",CH$4),'SpcFunc and VentSpcFunc combos'!$Q$8:$Q$335,0),0)&gt;0,1,0)</f>
        <v>0</v>
      </c>
      <c r="CI68" s="127">
        <f ca="1">IF(IFERROR(MATCH(_xlfn.CONCAT($B68,",",CI$4),'SpcFunc and VentSpcFunc combos'!$Q$8:$Q$335,0),0)&gt;0,1,0)</f>
        <v>0</v>
      </c>
      <c r="CJ68" s="127">
        <f ca="1">IF(IFERROR(MATCH(_xlfn.CONCAT($B68,",",CJ$4),'SpcFunc and VentSpcFunc combos'!$Q$8:$Q$335,0),0)&gt;0,1,0)</f>
        <v>0</v>
      </c>
      <c r="CK68" s="127">
        <f ca="1">IF(IFERROR(MATCH(_xlfn.CONCAT($B68,",",CK$4),'SpcFunc and VentSpcFunc combos'!$Q$8:$Q$335,0),0)&gt;0,1,0)</f>
        <v>0</v>
      </c>
      <c r="CL68" s="127">
        <f ca="1">IF(IFERROR(MATCH(_xlfn.CONCAT($B68,",",CL$4),'SpcFunc and VentSpcFunc combos'!$Q$8:$Q$335,0),0)&gt;0,1,0)</f>
        <v>0</v>
      </c>
      <c r="CM68" s="127">
        <f ca="1">IF(IFERROR(MATCH(_xlfn.CONCAT($B68,",",CM$4),'SpcFunc and VentSpcFunc combos'!$Q$8:$Q$335,0),0)&gt;0,1,0)</f>
        <v>0</v>
      </c>
      <c r="CN68" s="127">
        <f ca="1">IF(IFERROR(MATCH(_xlfn.CONCAT($B68,",",CN$4),'SpcFunc and VentSpcFunc combos'!$Q$8:$Q$335,0),0)&gt;0,1,0)</f>
        <v>0</v>
      </c>
      <c r="CO68" s="127">
        <f ca="1">IF(IFERROR(MATCH(_xlfn.CONCAT($B68,",",CO$4),'SpcFunc and VentSpcFunc combos'!$Q$8:$Q$335,0),0)&gt;0,1,0)</f>
        <v>0</v>
      </c>
      <c r="CP68" s="127">
        <f ca="1">IF(IFERROR(MATCH(_xlfn.CONCAT($B68,",",CP$4),'SpcFunc and VentSpcFunc combos'!$Q$8:$Q$335,0),0)&gt;0,1,0)</f>
        <v>0</v>
      </c>
      <c r="CQ68" s="127">
        <f ca="1">IF(IFERROR(MATCH(_xlfn.CONCAT($B68,",",CQ$4),'SpcFunc and VentSpcFunc combos'!$Q$8:$Q$335,0),0)&gt;0,1,0)</f>
        <v>0</v>
      </c>
      <c r="CR68" s="127">
        <f ca="1">IF(IFERROR(MATCH(_xlfn.CONCAT($B68,",",CR$4),'SpcFunc and VentSpcFunc combos'!$Q$8:$Q$335,0),0)&gt;0,1,0)</f>
        <v>0</v>
      </c>
      <c r="CS68" s="127">
        <f ca="1">IF(IFERROR(MATCH(_xlfn.CONCAT($B68,",",CS$4),'SpcFunc and VentSpcFunc combos'!$Q$8:$Q$335,0),0)&gt;0,1,0)</f>
        <v>0</v>
      </c>
      <c r="CT68" s="127">
        <f ca="1">IF(IFERROR(MATCH(_xlfn.CONCAT($B68,",",CT$4),'SpcFunc and VentSpcFunc combos'!$Q$8:$Q$335,0),0)&gt;0,1,0)</f>
        <v>0</v>
      </c>
      <c r="CU68" s="106" t="s">
        <v>960</v>
      </c>
      <c r="CV68">
        <f t="shared" ca="1" si="5"/>
        <v>0</v>
      </c>
    </row>
    <row r="69" spans="2:100" x14ac:dyDescent="0.2">
      <c r="B69" t="str">
        <f>'For CSV - 2019 SpcFuncData'!B69</f>
        <v>Theater Area (Performance)</v>
      </c>
      <c r="C69" s="127">
        <f ca="1">IF(IFERROR(MATCH(_xlfn.CONCAT($B69,",",C$4),'SpcFunc and VentSpcFunc combos'!$Q$8:$Q$335,0),0)&gt;0,1,0)</f>
        <v>0</v>
      </c>
      <c r="D69" s="127">
        <f ca="1">IF(IFERROR(MATCH(_xlfn.CONCAT($B69,",",D$4),'SpcFunc and VentSpcFunc combos'!$Q$8:$Q$335,0),0)&gt;0,1,0)</f>
        <v>0</v>
      </c>
      <c r="E69" s="127">
        <f ca="1">IF(IFERROR(MATCH(_xlfn.CONCAT($B69,",",E$4),'SpcFunc and VentSpcFunc combos'!$Q$8:$Q$335,0),0)&gt;0,1,0)</f>
        <v>0</v>
      </c>
      <c r="F69" s="127">
        <f ca="1">IF(IFERROR(MATCH(_xlfn.CONCAT($B69,",",F$4),'SpcFunc and VentSpcFunc combos'!$Q$8:$Q$335,0),0)&gt;0,1,0)</f>
        <v>0</v>
      </c>
      <c r="G69" s="127">
        <f ca="1">IF(IFERROR(MATCH(_xlfn.CONCAT($B69,",",G$4),'SpcFunc and VentSpcFunc combos'!$Q$8:$Q$335,0),0)&gt;0,1,0)</f>
        <v>0</v>
      </c>
      <c r="H69" s="127">
        <f ca="1">IF(IFERROR(MATCH(_xlfn.CONCAT($B69,",",H$4),'SpcFunc and VentSpcFunc combos'!$Q$8:$Q$335,0),0)&gt;0,1,0)</f>
        <v>0</v>
      </c>
      <c r="I69" s="127">
        <f ca="1">IF(IFERROR(MATCH(_xlfn.CONCAT($B69,",",I$4),'SpcFunc and VentSpcFunc combos'!$Q$8:$Q$335,0),0)&gt;0,1,0)</f>
        <v>0</v>
      </c>
      <c r="J69" s="127">
        <f ca="1">IF(IFERROR(MATCH(_xlfn.CONCAT($B69,",",J$4),'SpcFunc and VentSpcFunc combos'!$Q$8:$Q$335,0),0)&gt;0,1,0)</f>
        <v>0</v>
      </c>
      <c r="K69" s="127">
        <f ca="1">IF(IFERROR(MATCH(_xlfn.CONCAT($B69,",",K$4),'SpcFunc and VentSpcFunc combos'!$Q$8:$Q$335,0),0)&gt;0,1,0)</f>
        <v>0</v>
      </c>
      <c r="L69" s="127">
        <f ca="1">IF(IFERROR(MATCH(_xlfn.CONCAT($B69,",",L$4),'SpcFunc and VentSpcFunc combos'!$Q$8:$Q$335,0),0)&gt;0,1,0)</f>
        <v>0</v>
      </c>
      <c r="M69" s="127">
        <f ca="1">IF(IFERROR(MATCH(_xlfn.CONCAT($B69,",",M$4),'SpcFunc and VentSpcFunc combos'!$Q$8:$Q$335,0),0)&gt;0,1,0)</f>
        <v>0</v>
      </c>
      <c r="N69" s="127">
        <f ca="1">IF(IFERROR(MATCH(_xlfn.CONCAT($B69,",",N$4),'SpcFunc and VentSpcFunc combos'!$Q$8:$Q$335,0),0)&gt;0,1,0)</f>
        <v>0</v>
      </c>
      <c r="O69" s="127">
        <f ca="1">IF(IFERROR(MATCH(_xlfn.CONCAT($B69,",",O$4),'SpcFunc and VentSpcFunc combos'!$Q$8:$Q$335,0),0)&gt;0,1,0)</f>
        <v>0</v>
      </c>
      <c r="P69" s="127">
        <f ca="1">IF(IFERROR(MATCH(_xlfn.CONCAT($B69,",",P$4),'SpcFunc and VentSpcFunc combos'!$Q$8:$Q$335,0),0)&gt;0,1,0)</f>
        <v>0</v>
      </c>
      <c r="Q69" s="127">
        <f ca="1">IF(IFERROR(MATCH(_xlfn.CONCAT($B69,",",Q$4),'SpcFunc and VentSpcFunc combos'!$Q$8:$Q$335,0),0)&gt;0,1,0)</f>
        <v>0</v>
      </c>
      <c r="R69" s="127">
        <f ca="1">IF(IFERROR(MATCH(_xlfn.CONCAT($B69,",",R$4),'SpcFunc and VentSpcFunc combos'!$Q$8:$Q$335,0),0)&gt;0,1,0)</f>
        <v>0</v>
      </c>
      <c r="S69" s="127">
        <f ca="1">IF(IFERROR(MATCH(_xlfn.CONCAT($B69,",",S$4),'SpcFunc and VentSpcFunc combos'!$Q$8:$Q$335,0),0)&gt;0,1,0)</f>
        <v>0</v>
      </c>
      <c r="T69" s="127">
        <f ca="1">IF(IFERROR(MATCH(_xlfn.CONCAT($B69,",",T$4),'SpcFunc and VentSpcFunc combos'!$Q$8:$Q$335,0),0)&gt;0,1,0)</f>
        <v>0</v>
      </c>
      <c r="U69" s="127">
        <f ca="1">IF(IFERROR(MATCH(_xlfn.CONCAT($B69,",",U$4),'SpcFunc and VentSpcFunc combos'!$Q$8:$Q$335,0),0)&gt;0,1,0)</f>
        <v>0</v>
      </c>
      <c r="V69" s="127">
        <f ca="1">IF(IFERROR(MATCH(_xlfn.CONCAT($B69,",",V$4),'SpcFunc and VentSpcFunc combos'!$Q$8:$Q$335,0),0)&gt;0,1,0)</f>
        <v>0</v>
      </c>
      <c r="W69" s="127">
        <f ca="1">IF(IFERROR(MATCH(_xlfn.CONCAT($B69,",",W$4),'SpcFunc and VentSpcFunc combos'!$Q$8:$Q$335,0),0)&gt;0,1,0)</f>
        <v>0</v>
      </c>
      <c r="X69" s="127">
        <f ca="1">IF(IFERROR(MATCH(_xlfn.CONCAT($B69,",",X$4),'SpcFunc and VentSpcFunc combos'!$Q$8:$Q$335,0),0)&gt;0,1,0)</f>
        <v>0</v>
      </c>
      <c r="Y69" s="127">
        <f ca="1">IF(IFERROR(MATCH(_xlfn.CONCAT($B69,",",Y$4),'SpcFunc and VentSpcFunc combos'!$Q$8:$Q$335,0),0)&gt;0,1,0)</f>
        <v>0</v>
      </c>
      <c r="Z69" s="127">
        <f ca="1">IF(IFERROR(MATCH(_xlfn.CONCAT($B69,",",Z$4),'SpcFunc and VentSpcFunc combos'!$Q$8:$Q$335,0),0)&gt;0,1,0)</f>
        <v>0</v>
      </c>
      <c r="AA69" s="127">
        <f ca="1">IF(IFERROR(MATCH(_xlfn.CONCAT($B69,",",AA$4),'SpcFunc and VentSpcFunc combos'!$Q$8:$Q$335,0),0)&gt;0,1,0)</f>
        <v>0</v>
      </c>
      <c r="AB69" s="127">
        <f ca="1">IF(IFERROR(MATCH(_xlfn.CONCAT($B69,",",AB$4),'SpcFunc and VentSpcFunc combos'!$Q$8:$Q$335,0),0)&gt;0,1,0)</f>
        <v>0</v>
      </c>
      <c r="AC69" s="127">
        <f ca="1">IF(IFERROR(MATCH(_xlfn.CONCAT($B69,",",AC$4),'SpcFunc and VentSpcFunc combos'!$Q$8:$Q$335,0),0)&gt;0,1,0)</f>
        <v>0</v>
      </c>
      <c r="AD69" s="127">
        <f ca="1">IF(IFERROR(MATCH(_xlfn.CONCAT($B69,",",AD$4),'SpcFunc and VentSpcFunc combos'!$Q$8:$Q$335,0),0)&gt;0,1,0)</f>
        <v>0</v>
      </c>
      <c r="AE69" s="127">
        <f ca="1">IF(IFERROR(MATCH(_xlfn.CONCAT($B69,",",AE$4),'SpcFunc and VentSpcFunc combos'!$Q$8:$Q$335,0),0)&gt;0,1,0)</f>
        <v>0</v>
      </c>
      <c r="AF69" s="127">
        <f ca="1">IF(IFERROR(MATCH(_xlfn.CONCAT($B69,",",AF$4),'SpcFunc and VentSpcFunc combos'!$Q$8:$Q$335,0),0)&gt;0,1,0)</f>
        <v>0</v>
      </c>
      <c r="AG69" s="127">
        <f ca="1">IF(IFERROR(MATCH(_xlfn.CONCAT($B69,",",AG$4),'SpcFunc and VentSpcFunc combos'!$Q$8:$Q$335,0),0)&gt;0,1,0)</f>
        <v>0</v>
      </c>
      <c r="AH69" s="127">
        <f ca="1">IF(IFERROR(MATCH(_xlfn.CONCAT($B69,",",AH$4),'SpcFunc and VentSpcFunc combos'!$Q$8:$Q$335,0),0)&gt;0,1,0)</f>
        <v>0</v>
      </c>
      <c r="AI69" s="127">
        <f ca="1">IF(IFERROR(MATCH(_xlfn.CONCAT($B69,",",AI$4),'SpcFunc and VentSpcFunc combos'!$Q$8:$Q$335,0),0)&gt;0,1,0)</f>
        <v>0</v>
      </c>
      <c r="AJ69" s="127">
        <f ca="1">IF(IFERROR(MATCH(_xlfn.CONCAT($B69,",",AJ$4),'SpcFunc and VentSpcFunc combos'!$Q$8:$Q$335,0),0)&gt;0,1,0)</f>
        <v>0</v>
      </c>
      <c r="AK69" s="127">
        <f ca="1">IF(IFERROR(MATCH(_xlfn.CONCAT($B69,",",AK$4),'SpcFunc and VentSpcFunc combos'!$Q$8:$Q$335,0),0)&gt;0,1,0)</f>
        <v>0</v>
      </c>
      <c r="AL69" s="127">
        <f ca="1">IF(IFERROR(MATCH(_xlfn.CONCAT($B69,",",AL$4),'SpcFunc and VentSpcFunc combos'!$Q$8:$Q$335,0),0)&gt;0,1,0)</f>
        <v>0</v>
      </c>
      <c r="AM69" s="127">
        <f ca="1">IF(IFERROR(MATCH(_xlfn.CONCAT($B69,",",AM$4),'SpcFunc and VentSpcFunc combos'!$Q$8:$Q$335,0),0)&gt;0,1,0)</f>
        <v>0</v>
      </c>
      <c r="AN69" s="127">
        <f ca="1">IF(IFERROR(MATCH(_xlfn.CONCAT($B69,",",AN$4),'SpcFunc and VentSpcFunc combos'!$Q$8:$Q$335,0),0)&gt;0,1,0)</f>
        <v>0</v>
      </c>
      <c r="AO69" s="127">
        <f ca="1">IF(IFERROR(MATCH(_xlfn.CONCAT($B69,",",AO$4),'SpcFunc and VentSpcFunc combos'!$Q$8:$Q$335,0),0)&gt;0,1,0)</f>
        <v>0</v>
      </c>
      <c r="AP69" s="127">
        <f ca="1">IF(IFERROR(MATCH(_xlfn.CONCAT($B69,",",AP$4),'SpcFunc and VentSpcFunc combos'!$Q$8:$Q$335,0),0)&gt;0,1,0)</f>
        <v>0</v>
      </c>
      <c r="AQ69" s="127">
        <f ca="1">IF(IFERROR(MATCH(_xlfn.CONCAT($B69,",",AQ$4),'SpcFunc and VentSpcFunc combos'!$Q$8:$Q$335,0),0)&gt;0,1,0)</f>
        <v>0</v>
      </c>
      <c r="AR69" s="127">
        <f ca="1">IF(IFERROR(MATCH(_xlfn.CONCAT($B69,",",AR$4),'SpcFunc and VentSpcFunc combos'!$Q$8:$Q$335,0),0)&gt;0,1,0)</f>
        <v>0</v>
      </c>
      <c r="AS69" s="127">
        <f ca="1">IF(IFERROR(MATCH(_xlfn.CONCAT($B69,",",AS$4),'SpcFunc and VentSpcFunc combos'!$Q$8:$Q$335,0),0)&gt;0,1,0)</f>
        <v>0</v>
      </c>
      <c r="AT69" s="127">
        <f ca="1">IF(IFERROR(MATCH(_xlfn.CONCAT($B69,",",AT$4),'SpcFunc and VentSpcFunc combos'!$Q$8:$Q$335,0),0)&gt;0,1,0)</f>
        <v>0</v>
      </c>
      <c r="AU69" s="127">
        <f ca="1">IF(IFERROR(MATCH(_xlfn.CONCAT($B69,",",AU$4),'SpcFunc and VentSpcFunc combos'!$Q$8:$Q$335,0),0)&gt;0,1,0)</f>
        <v>0</v>
      </c>
      <c r="AV69" s="127">
        <f ca="1">IF(IFERROR(MATCH(_xlfn.CONCAT($B69,",",AV$4),'SpcFunc and VentSpcFunc combos'!$Q$8:$Q$335,0),0)&gt;0,1,0)</f>
        <v>0</v>
      </c>
      <c r="AW69" s="127">
        <f ca="1">IF(IFERROR(MATCH(_xlfn.CONCAT($B69,",",AW$4),'SpcFunc and VentSpcFunc combos'!$Q$8:$Q$335,0),0)&gt;0,1,0)</f>
        <v>0</v>
      </c>
      <c r="AX69" s="127">
        <f ca="1">IF(IFERROR(MATCH(_xlfn.CONCAT($B69,",",AX$4),'SpcFunc and VentSpcFunc combos'!$Q$8:$Q$335,0),0)&gt;0,1,0)</f>
        <v>0</v>
      </c>
      <c r="AY69" s="127">
        <f ca="1">IF(IFERROR(MATCH(_xlfn.CONCAT($B69,",",AY$4),'SpcFunc and VentSpcFunc combos'!$Q$8:$Q$335,0),0)&gt;0,1,0)</f>
        <v>0</v>
      </c>
      <c r="AZ69" s="127">
        <f ca="1">IF(IFERROR(MATCH(_xlfn.CONCAT($B69,",",AZ$4),'SpcFunc and VentSpcFunc combos'!$Q$8:$Q$335,0),0)&gt;0,1,0)</f>
        <v>0</v>
      </c>
      <c r="BA69" s="127">
        <f ca="1">IF(IFERROR(MATCH(_xlfn.CONCAT($B69,",",BA$4),'SpcFunc and VentSpcFunc combos'!$Q$8:$Q$335,0),0)&gt;0,1,0)</f>
        <v>0</v>
      </c>
      <c r="BB69" s="127">
        <f ca="1">IF(IFERROR(MATCH(_xlfn.CONCAT($B69,",",BB$4),'SpcFunc and VentSpcFunc combos'!$Q$8:$Q$335,0),0)&gt;0,1,0)</f>
        <v>0</v>
      </c>
      <c r="BC69" s="127">
        <f ca="1">IF(IFERROR(MATCH(_xlfn.CONCAT($B69,",",BC$4),'SpcFunc and VentSpcFunc combos'!$Q$8:$Q$335,0),0)&gt;0,1,0)</f>
        <v>0</v>
      </c>
      <c r="BD69" s="127">
        <f ca="1">IF(IFERROR(MATCH(_xlfn.CONCAT($B69,",",BD$4),'SpcFunc and VentSpcFunc combos'!$Q$8:$Q$335,0),0)&gt;0,1,0)</f>
        <v>0</v>
      </c>
      <c r="BE69" s="127">
        <f ca="1">IF(IFERROR(MATCH(_xlfn.CONCAT($B69,",",BE$4),'SpcFunc and VentSpcFunc combos'!$Q$8:$Q$335,0),0)&gt;0,1,0)</f>
        <v>0</v>
      </c>
      <c r="BF69" s="127">
        <f ca="1">IF(IFERROR(MATCH(_xlfn.CONCAT($B69,",",BF$4),'SpcFunc and VentSpcFunc combos'!$Q$8:$Q$335,0),0)&gt;0,1,0)</f>
        <v>0</v>
      </c>
      <c r="BG69" s="127">
        <f ca="1">IF(IFERROR(MATCH(_xlfn.CONCAT($B69,",",BG$4),'SpcFunc and VentSpcFunc combos'!$Q$8:$Q$335,0),0)&gt;0,1,0)</f>
        <v>0</v>
      </c>
      <c r="BH69" s="127">
        <f ca="1">IF(IFERROR(MATCH(_xlfn.CONCAT($B69,",",BH$4),'SpcFunc and VentSpcFunc combos'!$Q$8:$Q$335,0),0)&gt;0,1,0)</f>
        <v>0</v>
      </c>
      <c r="BI69" s="127">
        <f ca="1">IF(IFERROR(MATCH(_xlfn.CONCAT($B69,",",BI$4),'SpcFunc and VentSpcFunc combos'!$Q$8:$Q$335,0),0)&gt;0,1,0)</f>
        <v>0</v>
      </c>
      <c r="BJ69" s="127">
        <f ca="1">IF(IFERROR(MATCH(_xlfn.CONCAT($B69,",",BJ$4),'SpcFunc and VentSpcFunc combos'!$Q$8:$Q$335,0),0)&gt;0,1,0)</f>
        <v>0</v>
      </c>
      <c r="BK69" s="127">
        <f ca="1">IF(IFERROR(MATCH(_xlfn.CONCAT($B69,",",BK$4),'SpcFunc and VentSpcFunc combos'!$Q$8:$Q$335,0),0)&gt;0,1,0)</f>
        <v>0</v>
      </c>
      <c r="BL69" s="127">
        <f ca="1">IF(IFERROR(MATCH(_xlfn.CONCAT($B69,",",BL$4),'SpcFunc and VentSpcFunc combos'!$Q$8:$Q$335,0),0)&gt;0,1,0)</f>
        <v>0</v>
      </c>
      <c r="BM69" s="127">
        <f ca="1">IF(IFERROR(MATCH(_xlfn.CONCAT($B69,",",BM$4),'SpcFunc and VentSpcFunc combos'!$Q$8:$Q$335,0),0)&gt;0,1,0)</f>
        <v>0</v>
      </c>
      <c r="BN69" s="127">
        <f ca="1">IF(IFERROR(MATCH(_xlfn.CONCAT($B69,",",BN$4),'SpcFunc and VentSpcFunc combos'!$Q$8:$Q$335,0),0)&gt;0,1,0)</f>
        <v>0</v>
      </c>
      <c r="BO69" s="127">
        <f ca="1">IF(IFERROR(MATCH(_xlfn.CONCAT($B69,",",BO$4),'SpcFunc and VentSpcFunc combos'!$Q$8:$Q$335,0),0)&gt;0,1,0)</f>
        <v>0</v>
      </c>
      <c r="BP69" s="127">
        <f ca="1">IF(IFERROR(MATCH(_xlfn.CONCAT($B69,",",BP$4),'SpcFunc and VentSpcFunc combos'!$Q$8:$Q$335,0),0)&gt;0,1,0)</f>
        <v>0</v>
      </c>
      <c r="BQ69" s="127">
        <f ca="1">IF(IFERROR(MATCH(_xlfn.CONCAT($B69,",",BQ$4),'SpcFunc and VentSpcFunc combos'!$Q$8:$Q$335,0),0)&gt;0,1,0)</f>
        <v>0</v>
      </c>
      <c r="BR69" s="127">
        <f ca="1">IF(IFERROR(MATCH(_xlfn.CONCAT($B69,",",BR$4),'SpcFunc and VentSpcFunc combos'!$Q$8:$Q$335,0),0)&gt;0,1,0)</f>
        <v>0</v>
      </c>
      <c r="BS69" s="127">
        <f ca="1">IF(IFERROR(MATCH(_xlfn.CONCAT($B69,",",BS$4),'SpcFunc and VentSpcFunc combos'!$Q$8:$Q$335,0),0)&gt;0,1,0)</f>
        <v>0</v>
      </c>
      <c r="BT69" s="127">
        <f ca="1">IF(IFERROR(MATCH(_xlfn.CONCAT($B69,",",BT$4),'SpcFunc and VentSpcFunc combos'!$Q$8:$Q$335,0),0)&gt;0,1,0)</f>
        <v>0</v>
      </c>
      <c r="BU69" s="127">
        <f ca="1">IF(IFERROR(MATCH(_xlfn.CONCAT($B69,",",BU$4),'SpcFunc and VentSpcFunc combos'!$Q$8:$Q$335,0),0)&gt;0,1,0)</f>
        <v>0</v>
      </c>
      <c r="BV69" s="127">
        <f ca="1">IF(IFERROR(MATCH(_xlfn.CONCAT($B69,",",BV$4),'SpcFunc and VentSpcFunc combos'!$Q$8:$Q$335,0),0)&gt;0,1,0)</f>
        <v>0</v>
      </c>
      <c r="BW69" s="127">
        <f ca="1">IF(IFERROR(MATCH(_xlfn.CONCAT($B69,",",BW$4),'SpcFunc and VentSpcFunc combos'!$Q$8:$Q$335,0),0)&gt;0,1,0)</f>
        <v>0</v>
      </c>
      <c r="BX69" s="127">
        <f ca="1">IF(IFERROR(MATCH(_xlfn.CONCAT($B69,",",BX$4),'SpcFunc and VentSpcFunc combos'!$Q$8:$Q$335,0),0)&gt;0,1,0)</f>
        <v>0</v>
      </c>
      <c r="BY69" s="127">
        <f ca="1">IF(IFERROR(MATCH(_xlfn.CONCAT($B69,",",BY$4),'SpcFunc and VentSpcFunc combos'!$Q$8:$Q$335,0),0)&gt;0,1,0)</f>
        <v>0</v>
      </c>
      <c r="BZ69" s="127">
        <f ca="1">IF(IFERROR(MATCH(_xlfn.CONCAT($B69,",",BZ$4),'SpcFunc and VentSpcFunc combos'!$Q$8:$Q$335,0),0)&gt;0,1,0)</f>
        <v>0</v>
      </c>
      <c r="CA69" s="127">
        <f ca="1">IF(IFERROR(MATCH(_xlfn.CONCAT($B69,",",CA$4),'SpcFunc and VentSpcFunc combos'!$Q$8:$Q$335,0),0)&gt;0,1,0)</f>
        <v>0</v>
      </c>
      <c r="CB69" s="127">
        <f ca="1">IF(IFERROR(MATCH(_xlfn.CONCAT($B69,",",CB$4),'SpcFunc and VentSpcFunc combos'!$Q$8:$Q$335,0),0)&gt;0,1,0)</f>
        <v>0</v>
      </c>
      <c r="CC69" s="127">
        <f ca="1">IF(IFERROR(MATCH(_xlfn.CONCAT($B69,",",CC$4),'SpcFunc and VentSpcFunc combos'!$Q$8:$Q$335,0),0)&gt;0,1,0)</f>
        <v>0</v>
      </c>
      <c r="CD69" s="127">
        <f ca="1">IF(IFERROR(MATCH(_xlfn.CONCAT($B69,",",CD$4),'SpcFunc and VentSpcFunc combos'!$Q$8:$Q$335,0),0)&gt;0,1,0)</f>
        <v>0</v>
      </c>
      <c r="CE69" s="127">
        <f ca="1">IF(IFERROR(MATCH(_xlfn.CONCAT($B69,",",CE$4),'SpcFunc and VentSpcFunc combos'!$Q$8:$Q$335,0),0)&gt;0,1,0)</f>
        <v>0</v>
      </c>
      <c r="CF69" s="127">
        <f ca="1">IF(IFERROR(MATCH(_xlfn.CONCAT($B69,",",CF$4),'SpcFunc and VentSpcFunc combos'!$Q$8:$Q$335,0),0)&gt;0,1,0)</f>
        <v>0</v>
      </c>
      <c r="CG69" s="127">
        <f ca="1">IF(IFERROR(MATCH(_xlfn.CONCAT($B69,",",CG$4),'SpcFunc and VentSpcFunc combos'!$Q$8:$Q$335,0),0)&gt;0,1,0)</f>
        <v>0</v>
      </c>
      <c r="CH69" s="127">
        <f ca="1">IF(IFERROR(MATCH(_xlfn.CONCAT($B69,",",CH$4),'SpcFunc and VentSpcFunc combos'!$Q$8:$Q$335,0),0)&gt;0,1,0)</f>
        <v>0</v>
      </c>
      <c r="CI69" s="127">
        <f ca="1">IF(IFERROR(MATCH(_xlfn.CONCAT($B69,",",CI$4),'SpcFunc and VentSpcFunc combos'!$Q$8:$Q$335,0),0)&gt;0,1,0)</f>
        <v>0</v>
      </c>
      <c r="CJ69" s="127">
        <f ca="1">IF(IFERROR(MATCH(_xlfn.CONCAT($B69,",",CJ$4),'SpcFunc and VentSpcFunc combos'!$Q$8:$Q$335,0),0)&gt;0,1,0)</f>
        <v>0</v>
      </c>
      <c r="CK69" s="127">
        <f ca="1">IF(IFERROR(MATCH(_xlfn.CONCAT($B69,",",CK$4),'SpcFunc and VentSpcFunc combos'!$Q$8:$Q$335,0),0)&gt;0,1,0)</f>
        <v>0</v>
      </c>
      <c r="CL69" s="127">
        <f ca="1">IF(IFERROR(MATCH(_xlfn.CONCAT($B69,",",CL$4),'SpcFunc and VentSpcFunc combos'!$Q$8:$Q$335,0),0)&gt;0,1,0)</f>
        <v>0</v>
      </c>
      <c r="CM69" s="127">
        <f ca="1">IF(IFERROR(MATCH(_xlfn.CONCAT($B69,",",CM$4),'SpcFunc and VentSpcFunc combos'!$Q$8:$Q$335,0),0)&gt;0,1,0)</f>
        <v>0</v>
      </c>
      <c r="CN69" s="127">
        <f ca="1">IF(IFERROR(MATCH(_xlfn.CONCAT($B69,",",CN$4),'SpcFunc and VentSpcFunc combos'!$Q$8:$Q$335,0),0)&gt;0,1,0)</f>
        <v>0</v>
      </c>
      <c r="CO69" s="127">
        <f ca="1">IF(IFERROR(MATCH(_xlfn.CONCAT($B69,",",CO$4),'SpcFunc and VentSpcFunc combos'!$Q$8:$Q$335,0),0)&gt;0,1,0)</f>
        <v>0</v>
      </c>
      <c r="CP69" s="127">
        <f ca="1">IF(IFERROR(MATCH(_xlfn.CONCAT($B69,",",CP$4),'SpcFunc and VentSpcFunc combos'!$Q$8:$Q$335,0),0)&gt;0,1,0)</f>
        <v>0</v>
      </c>
      <c r="CQ69" s="127">
        <f ca="1">IF(IFERROR(MATCH(_xlfn.CONCAT($B69,",",CQ$4),'SpcFunc and VentSpcFunc combos'!$Q$8:$Q$335,0),0)&gt;0,1,0)</f>
        <v>0</v>
      </c>
      <c r="CR69" s="127">
        <f ca="1">IF(IFERROR(MATCH(_xlfn.CONCAT($B69,",",CR$4),'SpcFunc and VentSpcFunc combos'!$Q$8:$Q$335,0),0)&gt;0,1,0)</f>
        <v>0</v>
      </c>
      <c r="CS69" s="127">
        <f ca="1">IF(IFERROR(MATCH(_xlfn.CONCAT($B69,",",CS$4),'SpcFunc and VentSpcFunc combos'!$Q$8:$Q$335,0),0)&gt;0,1,0)</f>
        <v>0</v>
      </c>
      <c r="CT69" s="127">
        <f ca="1">IF(IFERROR(MATCH(_xlfn.CONCAT($B69,",",CT$4),'SpcFunc and VentSpcFunc combos'!$Q$8:$Q$335,0),0)&gt;0,1,0)</f>
        <v>0</v>
      </c>
      <c r="CU69" s="106" t="s">
        <v>960</v>
      </c>
      <c r="CV69">
        <f t="shared" ca="1" si="5"/>
        <v>0</v>
      </c>
    </row>
    <row r="70" spans="2:100" x14ac:dyDescent="0.2">
      <c r="B70" t="str">
        <f>'For CSV - 2019 SpcFuncData'!B70</f>
        <v>Transportation Function (Baggage Area)</v>
      </c>
      <c r="C70" s="127">
        <f ca="1">IF(IFERROR(MATCH(_xlfn.CONCAT($B70,",",C$4),'SpcFunc and VentSpcFunc combos'!$Q$8:$Q$335,0),0)&gt;0,1,0)</f>
        <v>0</v>
      </c>
      <c r="D70" s="127">
        <f ca="1">IF(IFERROR(MATCH(_xlfn.CONCAT($B70,",",D$4),'SpcFunc and VentSpcFunc combos'!$Q$8:$Q$335,0),0)&gt;0,1,0)</f>
        <v>0</v>
      </c>
      <c r="E70" s="127">
        <f ca="1">IF(IFERROR(MATCH(_xlfn.CONCAT($B70,",",E$4),'SpcFunc and VentSpcFunc combos'!$Q$8:$Q$335,0),0)&gt;0,1,0)</f>
        <v>0</v>
      </c>
      <c r="F70" s="127">
        <f ca="1">IF(IFERROR(MATCH(_xlfn.CONCAT($B70,",",F$4),'SpcFunc and VentSpcFunc combos'!$Q$8:$Q$335,0),0)&gt;0,1,0)</f>
        <v>0</v>
      </c>
      <c r="G70" s="127">
        <f ca="1">IF(IFERROR(MATCH(_xlfn.CONCAT($B70,",",G$4),'SpcFunc and VentSpcFunc combos'!$Q$8:$Q$335,0),0)&gt;0,1,0)</f>
        <v>0</v>
      </c>
      <c r="H70" s="127">
        <f ca="1">IF(IFERROR(MATCH(_xlfn.CONCAT($B70,",",H$4),'SpcFunc and VentSpcFunc combos'!$Q$8:$Q$335,0),0)&gt;0,1,0)</f>
        <v>0</v>
      </c>
      <c r="I70" s="127">
        <f ca="1">IF(IFERROR(MATCH(_xlfn.CONCAT($B70,",",I$4),'SpcFunc and VentSpcFunc combos'!$Q$8:$Q$335,0),0)&gt;0,1,0)</f>
        <v>0</v>
      </c>
      <c r="J70" s="127">
        <f ca="1">IF(IFERROR(MATCH(_xlfn.CONCAT($B70,",",J$4),'SpcFunc and VentSpcFunc combos'!$Q$8:$Q$335,0),0)&gt;0,1,0)</f>
        <v>0</v>
      </c>
      <c r="K70" s="127">
        <f ca="1">IF(IFERROR(MATCH(_xlfn.CONCAT($B70,",",K$4),'SpcFunc and VentSpcFunc combos'!$Q$8:$Q$335,0),0)&gt;0,1,0)</f>
        <v>0</v>
      </c>
      <c r="L70" s="127">
        <f ca="1">IF(IFERROR(MATCH(_xlfn.CONCAT($B70,",",L$4),'SpcFunc and VentSpcFunc combos'!$Q$8:$Q$335,0),0)&gt;0,1,0)</f>
        <v>0</v>
      </c>
      <c r="M70" s="127">
        <f ca="1">IF(IFERROR(MATCH(_xlfn.CONCAT($B70,",",M$4),'SpcFunc and VentSpcFunc combos'!$Q$8:$Q$335,0),0)&gt;0,1,0)</f>
        <v>0</v>
      </c>
      <c r="N70" s="127">
        <f ca="1">IF(IFERROR(MATCH(_xlfn.CONCAT($B70,",",N$4),'SpcFunc and VentSpcFunc combos'!$Q$8:$Q$335,0),0)&gt;0,1,0)</f>
        <v>0</v>
      </c>
      <c r="O70" s="127">
        <f ca="1">IF(IFERROR(MATCH(_xlfn.CONCAT($B70,",",O$4),'SpcFunc and VentSpcFunc combos'!$Q$8:$Q$335,0),0)&gt;0,1,0)</f>
        <v>0</v>
      </c>
      <c r="P70" s="127">
        <f ca="1">IF(IFERROR(MATCH(_xlfn.CONCAT($B70,",",P$4),'SpcFunc and VentSpcFunc combos'!$Q$8:$Q$335,0),0)&gt;0,1,0)</f>
        <v>0</v>
      </c>
      <c r="Q70" s="127">
        <f ca="1">IF(IFERROR(MATCH(_xlfn.CONCAT($B70,",",Q$4),'SpcFunc and VentSpcFunc combos'!$Q$8:$Q$335,0),0)&gt;0,1,0)</f>
        <v>0</v>
      </c>
      <c r="R70" s="127">
        <f ca="1">IF(IFERROR(MATCH(_xlfn.CONCAT($B70,",",R$4),'SpcFunc and VentSpcFunc combos'!$Q$8:$Q$335,0),0)&gt;0,1,0)</f>
        <v>0</v>
      </c>
      <c r="S70" s="127">
        <f ca="1">IF(IFERROR(MATCH(_xlfn.CONCAT($B70,",",S$4),'SpcFunc and VentSpcFunc combos'!$Q$8:$Q$335,0),0)&gt;0,1,0)</f>
        <v>0</v>
      </c>
      <c r="T70" s="127">
        <f ca="1">IF(IFERROR(MATCH(_xlfn.CONCAT($B70,",",T$4),'SpcFunc and VentSpcFunc combos'!$Q$8:$Q$335,0),0)&gt;0,1,0)</f>
        <v>0</v>
      </c>
      <c r="U70" s="127">
        <f ca="1">IF(IFERROR(MATCH(_xlfn.CONCAT($B70,",",U$4),'SpcFunc and VentSpcFunc combos'!$Q$8:$Q$335,0),0)&gt;0,1,0)</f>
        <v>0</v>
      </c>
      <c r="V70" s="127">
        <f ca="1">IF(IFERROR(MATCH(_xlfn.CONCAT($B70,",",V$4),'SpcFunc and VentSpcFunc combos'!$Q$8:$Q$335,0),0)&gt;0,1,0)</f>
        <v>0</v>
      </c>
      <c r="W70" s="127">
        <f ca="1">IF(IFERROR(MATCH(_xlfn.CONCAT($B70,",",W$4),'SpcFunc and VentSpcFunc combos'!$Q$8:$Q$335,0),0)&gt;0,1,0)</f>
        <v>0</v>
      </c>
      <c r="X70" s="127">
        <f ca="1">IF(IFERROR(MATCH(_xlfn.CONCAT($B70,",",X$4),'SpcFunc and VentSpcFunc combos'!$Q$8:$Q$335,0),0)&gt;0,1,0)</f>
        <v>0</v>
      </c>
      <c r="Y70" s="127">
        <f ca="1">IF(IFERROR(MATCH(_xlfn.CONCAT($B70,",",Y$4),'SpcFunc and VentSpcFunc combos'!$Q$8:$Q$335,0),0)&gt;0,1,0)</f>
        <v>0</v>
      </c>
      <c r="Z70" s="127">
        <f ca="1">IF(IFERROR(MATCH(_xlfn.CONCAT($B70,",",Z$4),'SpcFunc and VentSpcFunc combos'!$Q$8:$Q$335,0),0)&gt;0,1,0)</f>
        <v>0</v>
      </c>
      <c r="AA70" s="127">
        <f ca="1">IF(IFERROR(MATCH(_xlfn.CONCAT($B70,",",AA$4),'SpcFunc and VentSpcFunc combos'!$Q$8:$Q$335,0),0)&gt;0,1,0)</f>
        <v>0</v>
      </c>
      <c r="AB70" s="127">
        <f ca="1">IF(IFERROR(MATCH(_xlfn.CONCAT($B70,",",AB$4),'SpcFunc and VentSpcFunc combos'!$Q$8:$Q$335,0),0)&gt;0,1,0)</f>
        <v>0</v>
      </c>
      <c r="AC70" s="127">
        <f ca="1">IF(IFERROR(MATCH(_xlfn.CONCAT($B70,",",AC$4),'SpcFunc and VentSpcFunc combos'!$Q$8:$Q$335,0),0)&gt;0,1,0)</f>
        <v>0</v>
      </c>
      <c r="AD70" s="127">
        <f ca="1">IF(IFERROR(MATCH(_xlfn.CONCAT($B70,",",AD$4),'SpcFunc and VentSpcFunc combos'!$Q$8:$Q$335,0),0)&gt;0,1,0)</f>
        <v>0</v>
      </c>
      <c r="AE70" s="127">
        <f ca="1">IF(IFERROR(MATCH(_xlfn.CONCAT($B70,",",AE$4),'SpcFunc and VentSpcFunc combos'!$Q$8:$Q$335,0),0)&gt;0,1,0)</f>
        <v>0</v>
      </c>
      <c r="AF70" s="127">
        <f ca="1">IF(IFERROR(MATCH(_xlfn.CONCAT($B70,",",AF$4),'SpcFunc and VentSpcFunc combos'!$Q$8:$Q$335,0),0)&gt;0,1,0)</f>
        <v>0</v>
      </c>
      <c r="AG70" s="127">
        <f ca="1">IF(IFERROR(MATCH(_xlfn.CONCAT($B70,",",AG$4),'SpcFunc and VentSpcFunc combos'!$Q$8:$Q$335,0),0)&gt;0,1,0)</f>
        <v>0</v>
      </c>
      <c r="AH70" s="127">
        <f ca="1">IF(IFERROR(MATCH(_xlfn.CONCAT($B70,",",AH$4),'SpcFunc and VentSpcFunc combos'!$Q$8:$Q$335,0),0)&gt;0,1,0)</f>
        <v>0</v>
      </c>
      <c r="AI70" s="127">
        <f ca="1">IF(IFERROR(MATCH(_xlfn.CONCAT($B70,",",AI$4),'SpcFunc and VentSpcFunc combos'!$Q$8:$Q$335,0),0)&gt;0,1,0)</f>
        <v>0</v>
      </c>
      <c r="AJ70" s="127">
        <f ca="1">IF(IFERROR(MATCH(_xlfn.CONCAT($B70,",",AJ$4),'SpcFunc and VentSpcFunc combos'!$Q$8:$Q$335,0),0)&gt;0,1,0)</f>
        <v>0</v>
      </c>
      <c r="AK70" s="127">
        <f ca="1">IF(IFERROR(MATCH(_xlfn.CONCAT($B70,",",AK$4),'SpcFunc and VentSpcFunc combos'!$Q$8:$Q$335,0),0)&gt;0,1,0)</f>
        <v>0</v>
      </c>
      <c r="AL70" s="127">
        <f ca="1">IF(IFERROR(MATCH(_xlfn.CONCAT($B70,",",AL$4),'SpcFunc and VentSpcFunc combos'!$Q$8:$Q$335,0),0)&gt;0,1,0)</f>
        <v>0</v>
      </c>
      <c r="AM70" s="127">
        <f ca="1">IF(IFERROR(MATCH(_xlfn.CONCAT($B70,",",AM$4),'SpcFunc and VentSpcFunc combos'!$Q$8:$Q$335,0),0)&gt;0,1,0)</f>
        <v>0</v>
      </c>
      <c r="AN70" s="127">
        <f ca="1">IF(IFERROR(MATCH(_xlfn.CONCAT($B70,",",AN$4),'SpcFunc and VentSpcFunc combos'!$Q$8:$Q$335,0),0)&gt;0,1,0)</f>
        <v>0</v>
      </c>
      <c r="AO70" s="127">
        <f ca="1">IF(IFERROR(MATCH(_xlfn.CONCAT($B70,",",AO$4),'SpcFunc and VentSpcFunc combos'!$Q$8:$Q$335,0),0)&gt;0,1,0)</f>
        <v>0</v>
      </c>
      <c r="AP70" s="127">
        <f ca="1">IF(IFERROR(MATCH(_xlfn.CONCAT($B70,",",AP$4),'SpcFunc and VentSpcFunc combos'!$Q$8:$Q$335,0),0)&gt;0,1,0)</f>
        <v>0</v>
      </c>
      <c r="AQ70" s="127">
        <f ca="1">IF(IFERROR(MATCH(_xlfn.CONCAT($B70,",",AQ$4),'SpcFunc and VentSpcFunc combos'!$Q$8:$Q$335,0),0)&gt;0,1,0)</f>
        <v>0</v>
      </c>
      <c r="AR70" s="127">
        <f ca="1">IF(IFERROR(MATCH(_xlfn.CONCAT($B70,",",AR$4),'SpcFunc and VentSpcFunc combos'!$Q$8:$Q$335,0),0)&gt;0,1,0)</f>
        <v>0</v>
      </c>
      <c r="AS70" s="127">
        <f ca="1">IF(IFERROR(MATCH(_xlfn.CONCAT($B70,",",AS$4),'SpcFunc and VentSpcFunc combos'!$Q$8:$Q$335,0),0)&gt;0,1,0)</f>
        <v>0</v>
      </c>
      <c r="AT70" s="127">
        <f ca="1">IF(IFERROR(MATCH(_xlfn.CONCAT($B70,",",AT$4),'SpcFunc and VentSpcFunc combos'!$Q$8:$Q$335,0),0)&gt;0,1,0)</f>
        <v>0</v>
      </c>
      <c r="AU70" s="127">
        <f ca="1">IF(IFERROR(MATCH(_xlfn.CONCAT($B70,",",AU$4),'SpcFunc and VentSpcFunc combos'!$Q$8:$Q$335,0),0)&gt;0,1,0)</f>
        <v>0</v>
      </c>
      <c r="AV70" s="127">
        <f ca="1">IF(IFERROR(MATCH(_xlfn.CONCAT($B70,",",AV$4),'SpcFunc and VentSpcFunc combos'!$Q$8:$Q$335,0),0)&gt;0,1,0)</f>
        <v>0</v>
      </c>
      <c r="AW70" s="127">
        <f ca="1">IF(IFERROR(MATCH(_xlfn.CONCAT($B70,",",AW$4),'SpcFunc and VentSpcFunc combos'!$Q$8:$Q$335,0),0)&gt;0,1,0)</f>
        <v>0</v>
      </c>
      <c r="AX70" s="127">
        <f ca="1">IF(IFERROR(MATCH(_xlfn.CONCAT($B70,",",AX$4),'SpcFunc and VentSpcFunc combos'!$Q$8:$Q$335,0),0)&gt;0,1,0)</f>
        <v>0</v>
      </c>
      <c r="AY70" s="127">
        <f ca="1">IF(IFERROR(MATCH(_xlfn.CONCAT($B70,",",AY$4),'SpcFunc and VentSpcFunc combos'!$Q$8:$Q$335,0),0)&gt;0,1,0)</f>
        <v>0</v>
      </c>
      <c r="AZ70" s="127">
        <f ca="1">IF(IFERROR(MATCH(_xlfn.CONCAT($B70,",",AZ$4),'SpcFunc and VentSpcFunc combos'!$Q$8:$Q$335,0),0)&gt;0,1,0)</f>
        <v>0</v>
      </c>
      <c r="BA70" s="127">
        <f ca="1">IF(IFERROR(MATCH(_xlfn.CONCAT($B70,",",BA$4),'SpcFunc and VentSpcFunc combos'!$Q$8:$Q$335,0),0)&gt;0,1,0)</f>
        <v>0</v>
      </c>
      <c r="BB70" s="127">
        <f ca="1">IF(IFERROR(MATCH(_xlfn.CONCAT($B70,",",BB$4),'SpcFunc and VentSpcFunc combos'!$Q$8:$Q$335,0),0)&gt;0,1,0)</f>
        <v>0</v>
      </c>
      <c r="BC70" s="127">
        <f ca="1">IF(IFERROR(MATCH(_xlfn.CONCAT($B70,",",BC$4),'SpcFunc and VentSpcFunc combos'!$Q$8:$Q$335,0),0)&gt;0,1,0)</f>
        <v>0</v>
      </c>
      <c r="BD70" s="127">
        <f ca="1">IF(IFERROR(MATCH(_xlfn.CONCAT($B70,",",BD$4),'SpcFunc and VentSpcFunc combos'!$Q$8:$Q$335,0),0)&gt;0,1,0)</f>
        <v>0</v>
      </c>
      <c r="BE70" s="127">
        <f ca="1">IF(IFERROR(MATCH(_xlfn.CONCAT($B70,",",BE$4),'SpcFunc and VentSpcFunc combos'!$Q$8:$Q$335,0),0)&gt;0,1,0)</f>
        <v>0</v>
      </c>
      <c r="BF70" s="127">
        <f ca="1">IF(IFERROR(MATCH(_xlfn.CONCAT($B70,",",BF$4),'SpcFunc and VentSpcFunc combos'!$Q$8:$Q$335,0),0)&gt;0,1,0)</f>
        <v>0</v>
      </c>
      <c r="BG70" s="127">
        <f ca="1">IF(IFERROR(MATCH(_xlfn.CONCAT($B70,",",BG$4),'SpcFunc and VentSpcFunc combos'!$Q$8:$Q$335,0),0)&gt;0,1,0)</f>
        <v>0</v>
      </c>
      <c r="BH70" s="127">
        <f ca="1">IF(IFERROR(MATCH(_xlfn.CONCAT($B70,",",BH$4),'SpcFunc and VentSpcFunc combos'!$Q$8:$Q$335,0),0)&gt;0,1,0)</f>
        <v>0</v>
      </c>
      <c r="BI70" s="127">
        <f ca="1">IF(IFERROR(MATCH(_xlfn.CONCAT($B70,",",BI$4),'SpcFunc and VentSpcFunc combos'!$Q$8:$Q$335,0),0)&gt;0,1,0)</f>
        <v>0</v>
      </c>
      <c r="BJ70" s="127">
        <f ca="1">IF(IFERROR(MATCH(_xlfn.CONCAT($B70,",",BJ$4),'SpcFunc and VentSpcFunc combos'!$Q$8:$Q$335,0),0)&gt;0,1,0)</f>
        <v>0</v>
      </c>
      <c r="BK70" s="127">
        <f ca="1">IF(IFERROR(MATCH(_xlfn.CONCAT($B70,",",BK$4),'SpcFunc and VentSpcFunc combos'!$Q$8:$Q$335,0),0)&gt;0,1,0)</f>
        <v>0</v>
      </c>
      <c r="BL70" s="127">
        <f ca="1">IF(IFERROR(MATCH(_xlfn.CONCAT($B70,",",BL$4),'SpcFunc and VentSpcFunc combos'!$Q$8:$Q$335,0),0)&gt;0,1,0)</f>
        <v>0</v>
      </c>
      <c r="BM70" s="127">
        <f ca="1">IF(IFERROR(MATCH(_xlfn.CONCAT($B70,",",BM$4),'SpcFunc and VentSpcFunc combos'!$Q$8:$Q$335,0),0)&gt;0,1,0)</f>
        <v>0</v>
      </c>
      <c r="BN70" s="127">
        <f ca="1">IF(IFERROR(MATCH(_xlfn.CONCAT($B70,",",BN$4),'SpcFunc and VentSpcFunc combos'!$Q$8:$Q$335,0),0)&gt;0,1,0)</f>
        <v>0</v>
      </c>
      <c r="BO70" s="127">
        <f ca="1">IF(IFERROR(MATCH(_xlfn.CONCAT($B70,",",BO$4),'SpcFunc and VentSpcFunc combos'!$Q$8:$Q$335,0),0)&gt;0,1,0)</f>
        <v>0</v>
      </c>
      <c r="BP70" s="127">
        <f ca="1">IF(IFERROR(MATCH(_xlfn.CONCAT($B70,",",BP$4),'SpcFunc and VentSpcFunc combos'!$Q$8:$Q$335,0),0)&gt;0,1,0)</f>
        <v>0</v>
      </c>
      <c r="BQ70" s="127">
        <f ca="1">IF(IFERROR(MATCH(_xlfn.CONCAT($B70,",",BQ$4),'SpcFunc and VentSpcFunc combos'!$Q$8:$Q$335,0),0)&gt;0,1,0)</f>
        <v>0</v>
      </c>
      <c r="BR70" s="127">
        <f ca="1">IF(IFERROR(MATCH(_xlfn.CONCAT($B70,",",BR$4),'SpcFunc and VentSpcFunc combos'!$Q$8:$Q$335,0),0)&gt;0,1,0)</f>
        <v>0</v>
      </c>
      <c r="BS70" s="127">
        <f ca="1">IF(IFERROR(MATCH(_xlfn.CONCAT($B70,",",BS$4),'SpcFunc and VentSpcFunc combos'!$Q$8:$Q$335,0),0)&gt;0,1,0)</f>
        <v>0</v>
      </c>
      <c r="BT70" s="127">
        <f ca="1">IF(IFERROR(MATCH(_xlfn.CONCAT($B70,",",BT$4),'SpcFunc and VentSpcFunc combos'!$Q$8:$Q$335,0),0)&gt;0,1,0)</f>
        <v>0</v>
      </c>
      <c r="BU70" s="127">
        <f ca="1">IF(IFERROR(MATCH(_xlfn.CONCAT($B70,",",BU$4),'SpcFunc and VentSpcFunc combos'!$Q$8:$Q$335,0),0)&gt;0,1,0)</f>
        <v>0</v>
      </c>
      <c r="BV70" s="127">
        <f ca="1">IF(IFERROR(MATCH(_xlfn.CONCAT($B70,",",BV$4),'SpcFunc and VentSpcFunc combos'!$Q$8:$Q$335,0),0)&gt;0,1,0)</f>
        <v>0</v>
      </c>
      <c r="BW70" s="127">
        <f ca="1">IF(IFERROR(MATCH(_xlfn.CONCAT($B70,",",BW$4),'SpcFunc and VentSpcFunc combos'!$Q$8:$Q$335,0),0)&gt;0,1,0)</f>
        <v>0</v>
      </c>
      <c r="BX70" s="127">
        <f ca="1">IF(IFERROR(MATCH(_xlfn.CONCAT($B70,",",BX$4),'SpcFunc and VentSpcFunc combos'!$Q$8:$Q$335,0),0)&gt;0,1,0)</f>
        <v>0</v>
      </c>
      <c r="BY70" s="127">
        <f ca="1">IF(IFERROR(MATCH(_xlfn.CONCAT($B70,",",BY$4),'SpcFunc and VentSpcFunc combos'!$Q$8:$Q$335,0),0)&gt;0,1,0)</f>
        <v>0</v>
      </c>
      <c r="BZ70" s="127">
        <f ca="1">IF(IFERROR(MATCH(_xlfn.CONCAT($B70,",",BZ$4),'SpcFunc and VentSpcFunc combos'!$Q$8:$Q$335,0),0)&gt;0,1,0)</f>
        <v>0</v>
      </c>
      <c r="CA70" s="127">
        <f ca="1">IF(IFERROR(MATCH(_xlfn.CONCAT($B70,",",CA$4),'SpcFunc and VentSpcFunc combos'!$Q$8:$Q$335,0),0)&gt;0,1,0)</f>
        <v>0</v>
      </c>
      <c r="CB70" s="127">
        <f ca="1">IF(IFERROR(MATCH(_xlfn.CONCAT($B70,",",CB$4),'SpcFunc and VentSpcFunc combos'!$Q$8:$Q$335,0),0)&gt;0,1,0)</f>
        <v>0</v>
      </c>
      <c r="CC70" s="127">
        <f ca="1">IF(IFERROR(MATCH(_xlfn.CONCAT($B70,",",CC$4),'SpcFunc and VentSpcFunc combos'!$Q$8:$Q$335,0),0)&gt;0,1,0)</f>
        <v>0</v>
      </c>
      <c r="CD70" s="127">
        <f ca="1">IF(IFERROR(MATCH(_xlfn.CONCAT($B70,",",CD$4),'SpcFunc and VentSpcFunc combos'!$Q$8:$Q$335,0),0)&gt;0,1,0)</f>
        <v>0</v>
      </c>
      <c r="CE70" s="127">
        <f ca="1">IF(IFERROR(MATCH(_xlfn.CONCAT($B70,",",CE$4),'SpcFunc and VentSpcFunc combos'!$Q$8:$Q$335,0),0)&gt;0,1,0)</f>
        <v>0</v>
      </c>
      <c r="CF70" s="127">
        <f ca="1">IF(IFERROR(MATCH(_xlfn.CONCAT($B70,",",CF$4),'SpcFunc and VentSpcFunc combos'!$Q$8:$Q$335,0),0)&gt;0,1,0)</f>
        <v>0</v>
      </c>
      <c r="CG70" s="127">
        <f ca="1">IF(IFERROR(MATCH(_xlfn.CONCAT($B70,",",CG$4),'SpcFunc and VentSpcFunc combos'!$Q$8:$Q$335,0),0)&gt;0,1,0)</f>
        <v>0</v>
      </c>
      <c r="CH70" s="127">
        <f ca="1">IF(IFERROR(MATCH(_xlfn.CONCAT($B70,",",CH$4),'SpcFunc and VentSpcFunc combos'!$Q$8:$Q$335,0),0)&gt;0,1,0)</f>
        <v>0</v>
      </c>
      <c r="CI70" s="127">
        <f ca="1">IF(IFERROR(MATCH(_xlfn.CONCAT($B70,",",CI$4),'SpcFunc and VentSpcFunc combos'!$Q$8:$Q$335,0),0)&gt;0,1,0)</f>
        <v>0</v>
      </c>
      <c r="CJ70" s="127">
        <f ca="1">IF(IFERROR(MATCH(_xlfn.CONCAT($B70,",",CJ$4),'SpcFunc and VentSpcFunc combos'!$Q$8:$Q$335,0),0)&gt;0,1,0)</f>
        <v>0</v>
      </c>
      <c r="CK70" s="127">
        <f ca="1">IF(IFERROR(MATCH(_xlfn.CONCAT($B70,",",CK$4),'SpcFunc and VentSpcFunc combos'!$Q$8:$Q$335,0),0)&gt;0,1,0)</f>
        <v>0</v>
      </c>
      <c r="CL70" s="127">
        <f ca="1">IF(IFERROR(MATCH(_xlfn.CONCAT($B70,",",CL$4),'SpcFunc and VentSpcFunc combos'!$Q$8:$Q$335,0),0)&gt;0,1,0)</f>
        <v>0</v>
      </c>
      <c r="CM70" s="127">
        <f ca="1">IF(IFERROR(MATCH(_xlfn.CONCAT($B70,",",CM$4),'SpcFunc and VentSpcFunc combos'!$Q$8:$Q$335,0),0)&gt;0,1,0)</f>
        <v>0</v>
      </c>
      <c r="CN70" s="127">
        <f ca="1">IF(IFERROR(MATCH(_xlfn.CONCAT($B70,",",CN$4),'SpcFunc and VentSpcFunc combos'!$Q$8:$Q$335,0),0)&gt;0,1,0)</f>
        <v>0</v>
      </c>
      <c r="CO70" s="127">
        <f ca="1">IF(IFERROR(MATCH(_xlfn.CONCAT($B70,",",CO$4),'SpcFunc and VentSpcFunc combos'!$Q$8:$Q$335,0),0)&gt;0,1,0)</f>
        <v>0</v>
      </c>
      <c r="CP70" s="127">
        <f ca="1">IF(IFERROR(MATCH(_xlfn.CONCAT($B70,",",CP$4),'SpcFunc and VentSpcFunc combos'!$Q$8:$Q$335,0),0)&gt;0,1,0)</f>
        <v>0</v>
      </c>
      <c r="CQ70" s="127">
        <f ca="1">IF(IFERROR(MATCH(_xlfn.CONCAT($B70,",",CQ$4),'SpcFunc and VentSpcFunc combos'!$Q$8:$Q$335,0),0)&gt;0,1,0)</f>
        <v>0</v>
      </c>
      <c r="CR70" s="127">
        <f ca="1">IF(IFERROR(MATCH(_xlfn.CONCAT($B70,",",CR$4),'SpcFunc and VentSpcFunc combos'!$Q$8:$Q$335,0),0)&gt;0,1,0)</f>
        <v>0</v>
      </c>
      <c r="CS70" s="127">
        <f ca="1">IF(IFERROR(MATCH(_xlfn.CONCAT($B70,",",CS$4),'SpcFunc and VentSpcFunc combos'!$Q$8:$Q$335,0),0)&gt;0,1,0)</f>
        <v>0</v>
      </c>
      <c r="CT70" s="127">
        <f ca="1">IF(IFERROR(MATCH(_xlfn.CONCAT($B70,",",CT$4),'SpcFunc and VentSpcFunc combos'!$Q$8:$Q$335,0),0)&gt;0,1,0)</f>
        <v>0</v>
      </c>
      <c r="CU70" s="106" t="s">
        <v>960</v>
      </c>
      <c r="CV70">
        <f t="shared" ref="CV70:CV88" ca="1" si="6">SUM(C70:CT70)</f>
        <v>0</v>
      </c>
    </row>
    <row r="71" spans="2:100" x14ac:dyDescent="0.2">
      <c r="B71" t="str">
        <f>'For CSV - 2019 SpcFuncData'!B71</f>
        <v>Transportation Function (Ticketing Area)</v>
      </c>
      <c r="C71" s="127">
        <f ca="1">IF(IFERROR(MATCH(_xlfn.CONCAT($B71,",",C$4),'SpcFunc and VentSpcFunc combos'!$Q$8:$Q$335,0),0)&gt;0,1,0)</f>
        <v>0</v>
      </c>
      <c r="D71" s="127">
        <f ca="1">IF(IFERROR(MATCH(_xlfn.CONCAT($B71,",",D$4),'SpcFunc and VentSpcFunc combos'!$Q$8:$Q$335,0),0)&gt;0,1,0)</f>
        <v>0</v>
      </c>
      <c r="E71" s="127">
        <f ca="1">IF(IFERROR(MATCH(_xlfn.CONCAT($B71,",",E$4),'SpcFunc and VentSpcFunc combos'!$Q$8:$Q$335,0),0)&gt;0,1,0)</f>
        <v>0</v>
      </c>
      <c r="F71" s="127">
        <f ca="1">IF(IFERROR(MATCH(_xlfn.CONCAT($B71,",",F$4),'SpcFunc and VentSpcFunc combos'!$Q$8:$Q$335,0),0)&gt;0,1,0)</f>
        <v>0</v>
      </c>
      <c r="G71" s="127">
        <f ca="1">IF(IFERROR(MATCH(_xlfn.CONCAT($B71,",",G$4),'SpcFunc and VentSpcFunc combos'!$Q$8:$Q$335,0),0)&gt;0,1,0)</f>
        <v>0</v>
      </c>
      <c r="H71" s="127">
        <f ca="1">IF(IFERROR(MATCH(_xlfn.CONCAT($B71,",",H$4),'SpcFunc and VentSpcFunc combos'!$Q$8:$Q$335,0),0)&gt;0,1,0)</f>
        <v>0</v>
      </c>
      <c r="I71" s="127">
        <f ca="1">IF(IFERROR(MATCH(_xlfn.CONCAT($B71,",",I$4),'SpcFunc and VentSpcFunc combos'!$Q$8:$Q$335,0),0)&gt;0,1,0)</f>
        <v>0</v>
      </c>
      <c r="J71" s="127">
        <f ca="1">IF(IFERROR(MATCH(_xlfn.CONCAT($B71,",",J$4),'SpcFunc and VentSpcFunc combos'!$Q$8:$Q$335,0),0)&gt;0,1,0)</f>
        <v>0</v>
      </c>
      <c r="K71" s="127">
        <f ca="1">IF(IFERROR(MATCH(_xlfn.CONCAT($B71,",",K$4),'SpcFunc and VentSpcFunc combos'!$Q$8:$Q$335,0),0)&gt;0,1,0)</f>
        <v>0</v>
      </c>
      <c r="L71" s="127">
        <f ca="1">IF(IFERROR(MATCH(_xlfn.CONCAT($B71,",",L$4),'SpcFunc and VentSpcFunc combos'!$Q$8:$Q$335,0),0)&gt;0,1,0)</f>
        <v>0</v>
      </c>
      <c r="M71" s="127">
        <f ca="1">IF(IFERROR(MATCH(_xlfn.CONCAT($B71,",",M$4),'SpcFunc and VentSpcFunc combos'!$Q$8:$Q$335,0),0)&gt;0,1,0)</f>
        <v>0</v>
      </c>
      <c r="N71" s="127">
        <f ca="1">IF(IFERROR(MATCH(_xlfn.CONCAT($B71,",",N$4),'SpcFunc and VentSpcFunc combos'!$Q$8:$Q$335,0),0)&gt;0,1,0)</f>
        <v>0</v>
      </c>
      <c r="O71" s="127">
        <f ca="1">IF(IFERROR(MATCH(_xlfn.CONCAT($B71,",",O$4),'SpcFunc and VentSpcFunc combos'!$Q$8:$Q$335,0),0)&gt;0,1,0)</f>
        <v>0</v>
      </c>
      <c r="P71" s="127">
        <f ca="1">IF(IFERROR(MATCH(_xlfn.CONCAT($B71,",",P$4),'SpcFunc and VentSpcFunc combos'!$Q$8:$Q$335,0),0)&gt;0,1,0)</f>
        <v>0</v>
      </c>
      <c r="Q71" s="127">
        <f ca="1">IF(IFERROR(MATCH(_xlfn.CONCAT($B71,",",Q$4),'SpcFunc and VentSpcFunc combos'!$Q$8:$Q$335,0),0)&gt;0,1,0)</f>
        <v>0</v>
      </c>
      <c r="R71" s="127">
        <f ca="1">IF(IFERROR(MATCH(_xlfn.CONCAT($B71,",",R$4),'SpcFunc and VentSpcFunc combos'!$Q$8:$Q$335,0),0)&gt;0,1,0)</f>
        <v>0</v>
      </c>
      <c r="S71" s="127">
        <f ca="1">IF(IFERROR(MATCH(_xlfn.CONCAT($B71,",",S$4),'SpcFunc and VentSpcFunc combos'!$Q$8:$Q$335,0),0)&gt;0,1,0)</f>
        <v>0</v>
      </c>
      <c r="T71" s="127">
        <f ca="1">IF(IFERROR(MATCH(_xlfn.CONCAT($B71,",",T$4),'SpcFunc and VentSpcFunc combos'!$Q$8:$Q$335,0),0)&gt;0,1,0)</f>
        <v>0</v>
      </c>
      <c r="U71" s="127">
        <f ca="1">IF(IFERROR(MATCH(_xlfn.CONCAT($B71,",",U$4),'SpcFunc and VentSpcFunc combos'!$Q$8:$Q$335,0),0)&gt;0,1,0)</f>
        <v>0</v>
      </c>
      <c r="V71" s="127">
        <f ca="1">IF(IFERROR(MATCH(_xlfn.CONCAT($B71,",",V$4),'SpcFunc and VentSpcFunc combos'!$Q$8:$Q$335,0),0)&gt;0,1,0)</f>
        <v>0</v>
      </c>
      <c r="W71" s="127">
        <f ca="1">IF(IFERROR(MATCH(_xlfn.CONCAT($B71,",",W$4),'SpcFunc and VentSpcFunc combos'!$Q$8:$Q$335,0),0)&gt;0,1,0)</f>
        <v>0</v>
      </c>
      <c r="X71" s="127">
        <f ca="1">IF(IFERROR(MATCH(_xlfn.CONCAT($B71,",",X$4),'SpcFunc and VentSpcFunc combos'!$Q$8:$Q$335,0),0)&gt;0,1,0)</f>
        <v>0</v>
      </c>
      <c r="Y71" s="127">
        <f ca="1">IF(IFERROR(MATCH(_xlfn.CONCAT($B71,",",Y$4),'SpcFunc and VentSpcFunc combos'!$Q$8:$Q$335,0),0)&gt;0,1,0)</f>
        <v>0</v>
      </c>
      <c r="Z71" s="127">
        <f ca="1">IF(IFERROR(MATCH(_xlfn.CONCAT($B71,",",Z$4),'SpcFunc and VentSpcFunc combos'!$Q$8:$Q$335,0),0)&gt;0,1,0)</f>
        <v>0</v>
      </c>
      <c r="AA71" s="127">
        <f ca="1">IF(IFERROR(MATCH(_xlfn.CONCAT($B71,",",AA$4),'SpcFunc and VentSpcFunc combos'!$Q$8:$Q$335,0),0)&gt;0,1,0)</f>
        <v>0</v>
      </c>
      <c r="AB71" s="127">
        <f ca="1">IF(IFERROR(MATCH(_xlfn.CONCAT($B71,",",AB$4),'SpcFunc and VentSpcFunc combos'!$Q$8:$Q$335,0),0)&gt;0,1,0)</f>
        <v>0</v>
      </c>
      <c r="AC71" s="127">
        <f ca="1">IF(IFERROR(MATCH(_xlfn.CONCAT($B71,",",AC$4),'SpcFunc and VentSpcFunc combos'!$Q$8:$Q$335,0),0)&gt;0,1,0)</f>
        <v>0</v>
      </c>
      <c r="AD71" s="127">
        <f ca="1">IF(IFERROR(MATCH(_xlfn.CONCAT($B71,",",AD$4),'SpcFunc and VentSpcFunc combos'!$Q$8:$Q$335,0),0)&gt;0,1,0)</f>
        <v>0</v>
      </c>
      <c r="AE71" s="127">
        <f ca="1">IF(IFERROR(MATCH(_xlfn.CONCAT($B71,",",AE$4),'SpcFunc and VentSpcFunc combos'!$Q$8:$Q$335,0),0)&gt;0,1,0)</f>
        <v>0</v>
      </c>
      <c r="AF71" s="127">
        <f ca="1">IF(IFERROR(MATCH(_xlfn.CONCAT($B71,",",AF$4),'SpcFunc and VentSpcFunc combos'!$Q$8:$Q$335,0),0)&gt;0,1,0)</f>
        <v>0</v>
      </c>
      <c r="AG71" s="127">
        <f ca="1">IF(IFERROR(MATCH(_xlfn.CONCAT($B71,",",AG$4),'SpcFunc and VentSpcFunc combos'!$Q$8:$Q$335,0),0)&gt;0,1,0)</f>
        <v>0</v>
      </c>
      <c r="AH71" s="127">
        <f ca="1">IF(IFERROR(MATCH(_xlfn.CONCAT($B71,",",AH$4),'SpcFunc and VentSpcFunc combos'!$Q$8:$Q$335,0),0)&gt;0,1,0)</f>
        <v>0</v>
      </c>
      <c r="AI71" s="127">
        <f ca="1">IF(IFERROR(MATCH(_xlfn.CONCAT($B71,",",AI$4),'SpcFunc and VentSpcFunc combos'!$Q$8:$Q$335,0),0)&gt;0,1,0)</f>
        <v>0</v>
      </c>
      <c r="AJ71" s="127">
        <f ca="1">IF(IFERROR(MATCH(_xlfn.CONCAT($B71,",",AJ$4),'SpcFunc and VentSpcFunc combos'!$Q$8:$Q$335,0),0)&gt;0,1,0)</f>
        <v>0</v>
      </c>
      <c r="AK71" s="127">
        <f ca="1">IF(IFERROR(MATCH(_xlfn.CONCAT($B71,",",AK$4),'SpcFunc and VentSpcFunc combos'!$Q$8:$Q$335,0),0)&gt;0,1,0)</f>
        <v>0</v>
      </c>
      <c r="AL71" s="127">
        <f ca="1">IF(IFERROR(MATCH(_xlfn.CONCAT($B71,",",AL$4),'SpcFunc and VentSpcFunc combos'!$Q$8:$Q$335,0),0)&gt;0,1,0)</f>
        <v>0</v>
      </c>
      <c r="AM71" s="127">
        <f ca="1">IF(IFERROR(MATCH(_xlfn.CONCAT($B71,",",AM$4),'SpcFunc and VentSpcFunc combos'!$Q$8:$Q$335,0),0)&gt;0,1,0)</f>
        <v>0</v>
      </c>
      <c r="AN71" s="127">
        <f ca="1">IF(IFERROR(MATCH(_xlfn.CONCAT($B71,",",AN$4),'SpcFunc and VentSpcFunc combos'!$Q$8:$Q$335,0),0)&gt;0,1,0)</f>
        <v>0</v>
      </c>
      <c r="AO71" s="127">
        <f ca="1">IF(IFERROR(MATCH(_xlfn.CONCAT($B71,",",AO$4),'SpcFunc and VentSpcFunc combos'!$Q$8:$Q$335,0),0)&gt;0,1,0)</f>
        <v>0</v>
      </c>
      <c r="AP71" s="127">
        <f ca="1">IF(IFERROR(MATCH(_xlfn.CONCAT($B71,",",AP$4),'SpcFunc and VentSpcFunc combos'!$Q$8:$Q$335,0),0)&gt;0,1,0)</f>
        <v>0</v>
      </c>
      <c r="AQ71" s="127">
        <f ca="1">IF(IFERROR(MATCH(_xlfn.CONCAT($B71,",",AQ$4),'SpcFunc and VentSpcFunc combos'!$Q$8:$Q$335,0),0)&gt;0,1,0)</f>
        <v>0</v>
      </c>
      <c r="AR71" s="127">
        <f ca="1">IF(IFERROR(MATCH(_xlfn.CONCAT($B71,",",AR$4),'SpcFunc and VentSpcFunc combos'!$Q$8:$Q$335,0),0)&gt;0,1,0)</f>
        <v>0</v>
      </c>
      <c r="AS71" s="127">
        <f ca="1">IF(IFERROR(MATCH(_xlfn.CONCAT($B71,",",AS$4),'SpcFunc and VentSpcFunc combos'!$Q$8:$Q$335,0),0)&gt;0,1,0)</f>
        <v>0</v>
      </c>
      <c r="AT71" s="127">
        <f ca="1">IF(IFERROR(MATCH(_xlfn.CONCAT($B71,",",AT$4),'SpcFunc and VentSpcFunc combos'!$Q$8:$Q$335,0),0)&gt;0,1,0)</f>
        <v>0</v>
      </c>
      <c r="AU71" s="127">
        <f ca="1">IF(IFERROR(MATCH(_xlfn.CONCAT($B71,",",AU$4),'SpcFunc and VentSpcFunc combos'!$Q$8:$Q$335,0),0)&gt;0,1,0)</f>
        <v>0</v>
      </c>
      <c r="AV71" s="127">
        <f ca="1">IF(IFERROR(MATCH(_xlfn.CONCAT($B71,",",AV$4),'SpcFunc and VentSpcFunc combos'!$Q$8:$Q$335,0),0)&gt;0,1,0)</f>
        <v>0</v>
      </c>
      <c r="AW71" s="127">
        <f ca="1">IF(IFERROR(MATCH(_xlfn.CONCAT($B71,",",AW$4),'SpcFunc and VentSpcFunc combos'!$Q$8:$Q$335,0),0)&gt;0,1,0)</f>
        <v>0</v>
      </c>
      <c r="AX71" s="127">
        <f ca="1">IF(IFERROR(MATCH(_xlfn.CONCAT($B71,",",AX$4),'SpcFunc and VentSpcFunc combos'!$Q$8:$Q$335,0),0)&gt;0,1,0)</f>
        <v>0</v>
      </c>
      <c r="AY71" s="127">
        <f ca="1">IF(IFERROR(MATCH(_xlfn.CONCAT($B71,",",AY$4),'SpcFunc and VentSpcFunc combos'!$Q$8:$Q$335,0),0)&gt;0,1,0)</f>
        <v>0</v>
      </c>
      <c r="AZ71" s="127">
        <f ca="1">IF(IFERROR(MATCH(_xlfn.CONCAT($B71,",",AZ$4),'SpcFunc and VentSpcFunc combos'!$Q$8:$Q$335,0),0)&gt;0,1,0)</f>
        <v>0</v>
      </c>
      <c r="BA71" s="127">
        <f ca="1">IF(IFERROR(MATCH(_xlfn.CONCAT($B71,",",BA$4),'SpcFunc and VentSpcFunc combos'!$Q$8:$Q$335,0),0)&gt;0,1,0)</f>
        <v>0</v>
      </c>
      <c r="BB71" s="127">
        <f ca="1">IF(IFERROR(MATCH(_xlfn.CONCAT($B71,",",BB$4),'SpcFunc and VentSpcFunc combos'!$Q$8:$Q$335,0),0)&gt;0,1,0)</f>
        <v>0</v>
      </c>
      <c r="BC71" s="127">
        <f ca="1">IF(IFERROR(MATCH(_xlfn.CONCAT($B71,",",BC$4),'SpcFunc and VentSpcFunc combos'!$Q$8:$Q$335,0),0)&gt;0,1,0)</f>
        <v>0</v>
      </c>
      <c r="BD71" s="127">
        <f ca="1">IF(IFERROR(MATCH(_xlfn.CONCAT($B71,",",BD$4),'SpcFunc and VentSpcFunc combos'!$Q$8:$Q$335,0),0)&gt;0,1,0)</f>
        <v>0</v>
      </c>
      <c r="BE71" s="127">
        <f ca="1">IF(IFERROR(MATCH(_xlfn.CONCAT($B71,",",BE$4),'SpcFunc and VentSpcFunc combos'!$Q$8:$Q$335,0),0)&gt;0,1,0)</f>
        <v>0</v>
      </c>
      <c r="BF71" s="127">
        <f ca="1">IF(IFERROR(MATCH(_xlfn.CONCAT($B71,",",BF$4),'SpcFunc and VentSpcFunc combos'!$Q$8:$Q$335,0),0)&gt;0,1,0)</f>
        <v>0</v>
      </c>
      <c r="BG71" s="127">
        <f ca="1">IF(IFERROR(MATCH(_xlfn.CONCAT($B71,",",BG$4),'SpcFunc and VentSpcFunc combos'!$Q$8:$Q$335,0),0)&gt;0,1,0)</f>
        <v>0</v>
      </c>
      <c r="BH71" s="127">
        <f ca="1">IF(IFERROR(MATCH(_xlfn.CONCAT($B71,",",BH$4),'SpcFunc and VentSpcFunc combos'!$Q$8:$Q$335,0),0)&gt;0,1,0)</f>
        <v>0</v>
      </c>
      <c r="BI71" s="127">
        <f ca="1">IF(IFERROR(MATCH(_xlfn.CONCAT($B71,",",BI$4),'SpcFunc and VentSpcFunc combos'!$Q$8:$Q$335,0),0)&gt;0,1,0)</f>
        <v>0</v>
      </c>
      <c r="BJ71" s="127">
        <f ca="1">IF(IFERROR(MATCH(_xlfn.CONCAT($B71,",",BJ$4),'SpcFunc and VentSpcFunc combos'!$Q$8:$Q$335,0),0)&gt;0,1,0)</f>
        <v>0</v>
      </c>
      <c r="BK71" s="127">
        <f ca="1">IF(IFERROR(MATCH(_xlfn.CONCAT($B71,",",BK$4),'SpcFunc and VentSpcFunc combos'!$Q$8:$Q$335,0),0)&gt;0,1,0)</f>
        <v>0</v>
      </c>
      <c r="BL71" s="127">
        <f ca="1">IF(IFERROR(MATCH(_xlfn.CONCAT($B71,",",BL$4),'SpcFunc and VentSpcFunc combos'!$Q$8:$Q$335,0),0)&gt;0,1,0)</f>
        <v>0</v>
      </c>
      <c r="BM71" s="127">
        <f ca="1">IF(IFERROR(MATCH(_xlfn.CONCAT($B71,",",BM$4),'SpcFunc and VentSpcFunc combos'!$Q$8:$Q$335,0),0)&gt;0,1,0)</f>
        <v>0</v>
      </c>
      <c r="BN71" s="127">
        <f ca="1">IF(IFERROR(MATCH(_xlfn.CONCAT($B71,",",BN$4),'SpcFunc and VentSpcFunc combos'!$Q$8:$Q$335,0),0)&gt;0,1,0)</f>
        <v>0</v>
      </c>
      <c r="BO71" s="127">
        <f ca="1">IF(IFERROR(MATCH(_xlfn.CONCAT($B71,",",BO$4),'SpcFunc and VentSpcFunc combos'!$Q$8:$Q$335,0),0)&gt;0,1,0)</f>
        <v>0</v>
      </c>
      <c r="BP71" s="127">
        <f ca="1">IF(IFERROR(MATCH(_xlfn.CONCAT($B71,",",BP$4),'SpcFunc and VentSpcFunc combos'!$Q$8:$Q$335,0),0)&gt;0,1,0)</f>
        <v>0</v>
      </c>
      <c r="BQ71" s="127">
        <f ca="1">IF(IFERROR(MATCH(_xlfn.CONCAT($B71,",",BQ$4),'SpcFunc and VentSpcFunc combos'!$Q$8:$Q$335,0),0)&gt;0,1,0)</f>
        <v>0</v>
      </c>
      <c r="BR71" s="127">
        <f ca="1">IF(IFERROR(MATCH(_xlfn.CONCAT($B71,",",BR$4),'SpcFunc and VentSpcFunc combos'!$Q$8:$Q$335,0),0)&gt;0,1,0)</f>
        <v>0</v>
      </c>
      <c r="BS71" s="127">
        <f ca="1">IF(IFERROR(MATCH(_xlfn.CONCAT($B71,",",BS$4),'SpcFunc and VentSpcFunc combos'!$Q$8:$Q$335,0),0)&gt;0,1,0)</f>
        <v>0</v>
      </c>
      <c r="BT71" s="127">
        <f ca="1">IF(IFERROR(MATCH(_xlfn.CONCAT($B71,",",BT$4),'SpcFunc and VentSpcFunc combos'!$Q$8:$Q$335,0),0)&gt;0,1,0)</f>
        <v>0</v>
      </c>
      <c r="BU71" s="127">
        <f ca="1">IF(IFERROR(MATCH(_xlfn.CONCAT($B71,",",BU$4),'SpcFunc and VentSpcFunc combos'!$Q$8:$Q$335,0),0)&gt;0,1,0)</f>
        <v>0</v>
      </c>
      <c r="BV71" s="127">
        <f ca="1">IF(IFERROR(MATCH(_xlfn.CONCAT($B71,",",BV$4),'SpcFunc and VentSpcFunc combos'!$Q$8:$Q$335,0),0)&gt;0,1,0)</f>
        <v>0</v>
      </c>
      <c r="BW71" s="127">
        <f ca="1">IF(IFERROR(MATCH(_xlfn.CONCAT($B71,",",BW$4),'SpcFunc and VentSpcFunc combos'!$Q$8:$Q$335,0),0)&gt;0,1,0)</f>
        <v>0</v>
      </c>
      <c r="BX71" s="127">
        <f ca="1">IF(IFERROR(MATCH(_xlfn.CONCAT($B71,",",BX$4),'SpcFunc and VentSpcFunc combos'!$Q$8:$Q$335,0),0)&gt;0,1,0)</f>
        <v>0</v>
      </c>
      <c r="BY71" s="127">
        <f ca="1">IF(IFERROR(MATCH(_xlfn.CONCAT($B71,",",BY$4),'SpcFunc and VentSpcFunc combos'!$Q$8:$Q$335,0),0)&gt;0,1,0)</f>
        <v>0</v>
      </c>
      <c r="BZ71" s="127">
        <f ca="1">IF(IFERROR(MATCH(_xlfn.CONCAT($B71,",",BZ$4),'SpcFunc and VentSpcFunc combos'!$Q$8:$Q$335,0),0)&gt;0,1,0)</f>
        <v>0</v>
      </c>
      <c r="CA71" s="127">
        <f ca="1">IF(IFERROR(MATCH(_xlfn.CONCAT($B71,",",CA$4),'SpcFunc and VentSpcFunc combos'!$Q$8:$Q$335,0),0)&gt;0,1,0)</f>
        <v>0</v>
      </c>
      <c r="CB71" s="127">
        <f ca="1">IF(IFERROR(MATCH(_xlfn.CONCAT($B71,",",CB$4),'SpcFunc and VentSpcFunc combos'!$Q$8:$Q$335,0),0)&gt;0,1,0)</f>
        <v>0</v>
      </c>
      <c r="CC71" s="127">
        <f ca="1">IF(IFERROR(MATCH(_xlfn.CONCAT($B71,",",CC$4),'SpcFunc and VentSpcFunc combos'!$Q$8:$Q$335,0),0)&gt;0,1,0)</f>
        <v>0</v>
      </c>
      <c r="CD71" s="127">
        <f ca="1">IF(IFERROR(MATCH(_xlfn.CONCAT($B71,",",CD$4),'SpcFunc and VentSpcFunc combos'!$Q$8:$Q$335,0),0)&gt;0,1,0)</f>
        <v>0</v>
      </c>
      <c r="CE71" s="127">
        <f ca="1">IF(IFERROR(MATCH(_xlfn.CONCAT($B71,",",CE$4),'SpcFunc and VentSpcFunc combos'!$Q$8:$Q$335,0),0)&gt;0,1,0)</f>
        <v>0</v>
      </c>
      <c r="CF71" s="127">
        <f ca="1">IF(IFERROR(MATCH(_xlfn.CONCAT($B71,",",CF$4),'SpcFunc and VentSpcFunc combos'!$Q$8:$Q$335,0),0)&gt;0,1,0)</f>
        <v>0</v>
      </c>
      <c r="CG71" s="127">
        <f ca="1">IF(IFERROR(MATCH(_xlfn.CONCAT($B71,",",CG$4),'SpcFunc and VentSpcFunc combos'!$Q$8:$Q$335,0),0)&gt;0,1,0)</f>
        <v>0</v>
      </c>
      <c r="CH71" s="127">
        <f ca="1">IF(IFERROR(MATCH(_xlfn.CONCAT($B71,",",CH$4),'SpcFunc and VentSpcFunc combos'!$Q$8:$Q$335,0),0)&gt;0,1,0)</f>
        <v>0</v>
      </c>
      <c r="CI71" s="127">
        <f ca="1">IF(IFERROR(MATCH(_xlfn.CONCAT($B71,",",CI$4),'SpcFunc and VentSpcFunc combos'!$Q$8:$Q$335,0),0)&gt;0,1,0)</f>
        <v>0</v>
      </c>
      <c r="CJ71" s="127">
        <f ca="1">IF(IFERROR(MATCH(_xlfn.CONCAT($B71,",",CJ$4),'SpcFunc and VentSpcFunc combos'!$Q$8:$Q$335,0),0)&gt;0,1,0)</f>
        <v>0</v>
      </c>
      <c r="CK71" s="127">
        <f ca="1">IF(IFERROR(MATCH(_xlfn.CONCAT($B71,",",CK$4),'SpcFunc and VentSpcFunc combos'!$Q$8:$Q$335,0),0)&gt;0,1,0)</f>
        <v>0</v>
      </c>
      <c r="CL71" s="127">
        <f ca="1">IF(IFERROR(MATCH(_xlfn.CONCAT($B71,",",CL$4),'SpcFunc and VentSpcFunc combos'!$Q$8:$Q$335,0),0)&gt;0,1,0)</f>
        <v>0</v>
      </c>
      <c r="CM71" s="127">
        <f ca="1">IF(IFERROR(MATCH(_xlfn.CONCAT($B71,",",CM$4),'SpcFunc and VentSpcFunc combos'!$Q$8:$Q$335,0),0)&gt;0,1,0)</f>
        <v>0</v>
      </c>
      <c r="CN71" s="127">
        <f ca="1">IF(IFERROR(MATCH(_xlfn.CONCAT($B71,",",CN$4),'SpcFunc and VentSpcFunc combos'!$Q$8:$Q$335,0),0)&gt;0,1,0)</f>
        <v>0</v>
      </c>
      <c r="CO71" s="127">
        <f ca="1">IF(IFERROR(MATCH(_xlfn.CONCAT($B71,",",CO$4),'SpcFunc and VentSpcFunc combos'!$Q$8:$Q$335,0),0)&gt;0,1,0)</f>
        <v>0</v>
      </c>
      <c r="CP71" s="127">
        <f ca="1">IF(IFERROR(MATCH(_xlfn.CONCAT($B71,",",CP$4),'SpcFunc and VentSpcFunc combos'!$Q$8:$Q$335,0),0)&gt;0,1,0)</f>
        <v>0</v>
      </c>
      <c r="CQ71" s="127">
        <f ca="1">IF(IFERROR(MATCH(_xlfn.CONCAT($B71,",",CQ$4),'SpcFunc and VentSpcFunc combos'!$Q$8:$Q$335,0),0)&gt;0,1,0)</f>
        <v>0</v>
      </c>
      <c r="CR71" s="127">
        <f ca="1">IF(IFERROR(MATCH(_xlfn.CONCAT($B71,",",CR$4),'SpcFunc and VentSpcFunc combos'!$Q$8:$Q$335,0),0)&gt;0,1,0)</f>
        <v>0</v>
      </c>
      <c r="CS71" s="127">
        <f ca="1">IF(IFERROR(MATCH(_xlfn.CONCAT($B71,",",CS$4),'SpcFunc and VentSpcFunc combos'!$Q$8:$Q$335,0),0)&gt;0,1,0)</f>
        <v>0</v>
      </c>
      <c r="CT71" s="127">
        <f ca="1">IF(IFERROR(MATCH(_xlfn.CONCAT($B71,",",CT$4),'SpcFunc and VentSpcFunc combos'!$Q$8:$Q$335,0),0)&gt;0,1,0)</f>
        <v>0</v>
      </c>
      <c r="CU71" s="106" t="s">
        <v>960</v>
      </c>
      <c r="CV71">
        <f t="shared" ca="1" si="6"/>
        <v>0</v>
      </c>
    </row>
    <row r="72" spans="2:100" x14ac:dyDescent="0.2">
      <c r="B72" t="str">
        <f>'For CSV - 2019 SpcFuncData'!B72</f>
        <v>Unleased Tenant Area</v>
      </c>
      <c r="C72" s="127">
        <f ca="1">IF(IFERROR(MATCH(_xlfn.CONCAT($B72,",",C$4),'SpcFunc and VentSpcFunc combos'!$Q$8:$Q$335,0),0)&gt;0,1,0)</f>
        <v>0</v>
      </c>
      <c r="D72" s="127">
        <f ca="1">IF(IFERROR(MATCH(_xlfn.CONCAT($B72,",",D$4),'SpcFunc and VentSpcFunc combos'!$Q$8:$Q$335,0),0)&gt;0,1,0)</f>
        <v>0</v>
      </c>
      <c r="E72" s="127">
        <f ca="1">IF(IFERROR(MATCH(_xlfn.CONCAT($B72,",",E$4),'SpcFunc and VentSpcFunc combos'!$Q$8:$Q$335,0),0)&gt;0,1,0)</f>
        <v>0</v>
      </c>
      <c r="F72" s="127">
        <f ca="1">IF(IFERROR(MATCH(_xlfn.CONCAT($B72,",",F$4),'SpcFunc and VentSpcFunc combos'!$Q$8:$Q$335,0),0)&gt;0,1,0)</f>
        <v>0</v>
      </c>
      <c r="G72" s="127">
        <f ca="1">IF(IFERROR(MATCH(_xlfn.CONCAT($B72,",",G$4),'SpcFunc and VentSpcFunc combos'!$Q$8:$Q$335,0),0)&gt;0,1,0)</f>
        <v>0</v>
      </c>
      <c r="H72" s="127">
        <f ca="1">IF(IFERROR(MATCH(_xlfn.CONCAT($B72,",",H$4),'SpcFunc and VentSpcFunc combos'!$Q$8:$Q$335,0),0)&gt;0,1,0)</f>
        <v>0</v>
      </c>
      <c r="I72" s="127">
        <f ca="1">IF(IFERROR(MATCH(_xlfn.CONCAT($B72,",",I$4),'SpcFunc and VentSpcFunc combos'!$Q$8:$Q$335,0),0)&gt;0,1,0)</f>
        <v>0</v>
      </c>
      <c r="J72" s="127">
        <f ca="1">IF(IFERROR(MATCH(_xlfn.CONCAT($B72,",",J$4),'SpcFunc and VentSpcFunc combos'!$Q$8:$Q$335,0),0)&gt;0,1,0)</f>
        <v>0</v>
      </c>
      <c r="K72" s="127">
        <f ca="1">IF(IFERROR(MATCH(_xlfn.CONCAT($B72,",",K$4),'SpcFunc and VentSpcFunc combos'!$Q$8:$Q$335,0),0)&gt;0,1,0)</f>
        <v>0</v>
      </c>
      <c r="L72" s="127">
        <f ca="1">IF(IFERROR(MATCH(_xlfn.CONCAT($B72,",",L$4),'SpcFunc and VentSpcFunc combos'!$Q$8:$Q$335,0),0)&gt;0,1,0)</f>
        <v>0</v>
      </c>
      <c r="M72" s="127">
        <f ca="1">IF(IFERROR(MATCH(_xlfn.CONCAT($B72,",",M$4),'SpcFunc and VentSpcFunc combos'!$Q$8:$Q$335,0),0)&gt;0,1,0)</f>
        <v>0</v>
      </c>
      <c r="N72" s="127">
        <f ca="1">IF(IFERROR(MATCH(_xlfn.CONCAT($B72,",",N$4),'SpcFunc and VentSpcFunc combos'!$Q$8:$Q$335,0),0)&gt;0,1,0)</f>
        <v>0</v>
      </c>
      <c r="O72" s="127">
        <f ca="1">IF(IFERROR(MATCH(_xlfn.CONCAT($B72,",",O$4),'SpcFunc and VentSpcFunc combos'!$Q$8:$Q$335,0),0)&gt;0,1,0)</f>
        <v>0</v>
      </c>
      <c r="P72" s="127">
        <f ca="1">IF(IFERROR(MATCH(_xlfn.CONCAT($B72,",",P$4),'SpcFunc and VentSpcFunc combos'!$Q$8:$Q$335,0),0)&gt;0,1,0)</f>
        <v>0</v>
      </c>
      <c r="Q72" s="127">
        <f ca="1">IF(IFERROR(MATCH(_xlfn.CONCAT($B72,",",Q$4),'SpcFunc and VentSpcFunc combos'!$Q$8:$Q$335,0),0)&gt;0,1,0)</f>
        <v>0</v>
      </c>
      <c r="R72" s="127">
        <f ca="1">IF(IFERROR(MATCH(_xlfn.CONCAT($B72,",",R$4),'SpcFunc and VentSpcFunc combos'!$Q$8:$Q$335,0),0)&gt;0,1,0)</f>
        <v>0</v>
      </c>
      <c r="S72" s="127">
        <f ca="1">IF(IFERROR(MATCH(_xlfn.CONCAT($B72,",",S$4),'SpcFunc and VentSpcFunc combos'!$Q$8:$Q$335,0),0)&gt;0,1,0)</f>
        <v>0</v>
      </c>
      <c r="T72" s="127">
        <f ca="1">IF(IFERROR(MATCH(_xlfn.CONCAT($B72,",",T$4),'SpcFunc and VentSpcFunc combos'!$Q$8:$Q$335,0),0)&gt;0,1,0)</f>
        <v>0</v>
      </c>
      <c r="U72" s="127">
        <f ca="1">IF(IFERROR(MATCH(_xlfn.CONCAT($B72,",",U$4),'SpcFunc and VentSpcFunc combos'!$Q$8:$Q$335,0),0)&gt;0,1,0)</f>
        <v>0</v>
      </c>
      <c r="V72" s="127">
        <f ca="1">IF(IFERROR(MATCH(_xlfn.CONCAT($B72,",",V$4),'SpcFunc and VentSpcFunc combos'!$Q$8:$Q$335,0),0)&gt;0,1,0)</f>
        <v>0</v>
      </c>
      <c r="W72" s="127">
        <f ca="1">IF(IFERROR(MATCH(_xlfn.CONCAT($B72,",",W$4),'SpcFunc and VentSpcFunc combos'!$Q$8:$Q$335,0),0)&gt;0,1,0)</f>
        <v>0</v>
      </c>
      <c r="X72" s="127">
        <f ca="1">IF(IFERROR(MATCH(_xlfn.CONCAT($B72,",",X$4),'SpcFunc and VentSpcFunc combos'!$Q$8:$Q$335,0),0)&gt;0,1,0)</f>
        <v>0</v>
      </c>
      <c r="Y72" s="127">
        <f ca="1">IF(IFERROR(MATCH(_xlfn.CONCAT($B72,",",Y$4),'SpcFunc and VentSpcFunc combos'!$Q$8:$Q$335,0),0)&gt;0,1,0)</f>
        <v>0</v>
      </c>
      <c r="Z72" s="127">
        <f ca="1">IF(IFERROR(MATCH(_xlfn.CONCAT($B72,",",Z$4),'SpcFunc and VentSpcFunc combos'!$Q$8:$Q$335,0),0)&gt;0,1,0)</f>
        <v>0</v>
      </c>
      <c r="AA72" s="127">
        <f ca="1">IF(IFERROR(MATCH(_xlfn.CONCAT($B72,",",AA$4),'SpcFunc and VentSpcFunc combos'!$Q$8:$Q$335,0),0)&gt;0,1,0)</f>
        <v>0</v>
      </c>
      <c r="AB72" s="127">
        <f ca="1">IF(IFERROR(MATCH(_xlfn.CONCAT($B72,",",AB$4),'SpcFunc and VentSpcFunc combos'!$Q$8:$Q$335,0),0)&gt;0,1,0)</f>
        <v>0</v>
      </c>
      <c r="AC72" s="127">
        <f ca="1">IF(IFERROR(MATCH(_xlfn.CONCAT($B72,",",AC$4),'SpcFunc and VentSpcFunc combos'!$Q$8:$Q$335,0),0)&gt;0,1,0)</f>
        <v>0</v>
      </c>
      <c r="AD72" s="127">
        <f ca="1">IF(IFERROR(MATCH(_xlfn.CONCAT($B72,",",AD$4),'SpcFunc and VentSpcFunc combos'!$Q$8:$Q$335,0),0)&gt;0,1,0)</f>
        <v>0</v>
      </c>
      <c r="AE72" s="127">
        <f ca="1">IF(IFERROR(MATCH(_xlfn.CONCAT($B72,",",AE$4),'SpcFunc and VentSpcFunc combos'!$Q$8:$Q$335,0),0)&gt;0,1,0)</f>
        <v>0</v>
      </c>
      <c r="AF72" s="127">
        <f ca="1">IF(IFERROR(MATCH(_xlfn.CONCAT($B72,",",AF$4),'SpcFunc and VentSpcFunc combos'!$Q$8:$Q$335,0),0)&gt;0,1,0)</f>
        <v>0</v>
      </c>
      <c r="AG72" s="127">
        <f ca="1">IF(IFERROR(MATCH(_xlfn.CONCAT($B72,",",AG$4),'SpcFunc and VentSpcFunc combos'!$Q$8:$Q$335,0),0)&gt;0,1,0)</f>
        <v>0</v>
      </c>
      <c r="AH72" s="127">
        <f ca="1">IF(IFERROR(MATCH(_xlfn.CONCAT($B72,",",AH$4),'SpcFunc and VentSpcFunc combos'!$Q$8:$Q$335,0),0)&gt;0,1,0)</f>
        <v>0</v>
      </c>
      <c r="AI72" s="127">
        <f ca="1">IF(IFERROR(MATCH(_xlfn.CONCAT($B72,",",AI$4),'SpcFunc and VentSpcFunc combos'!$Q$8:$Q$335,0),0)&gt;0,1,0)</f>
        <v>0</v>
      </c>
      <c r="AJ72" s="127">
        <f ca="1">IF(IFERROR(MATCH(_xlfn.CONCAT($B72,",",AJ$4),'SpcFunc and VentSpcFunc combos'!$Q$8:$Q$335,0),0)&gt;0,1,0)</f>
        <v>0</v>
      </c>
      <c r="AK72" s="127">
        <f ca="1">IF(IFERROR(MATCH(_xlfn.CONCAT($B72,",",AK$4),'SpcFunc and VentSpcFunc combos'!$Q$8:$Q$335,0),0)&gt;0,1,0)</f>
        <v>0</v>
      </c>
      <c r="AL72" s="127">
        <f ca="1">IF(IFERROR(MATCH(_xlfn.CONCAT($B72,",",AL$4),'SpcFunc and VentSpcFunc combos'!$Q$8:$Q$335,0),0)&gt;0,1,0)</f>
        <v>0</v>
      </c>
      <c r="AM72" s="127">
        <f ca="1">IF(IFERROR(MATCH(_xlfn.CONCAT($B72,",",AM$4),'SpcFunc and VentSpcFunc combos'!$Q$8:$Q$335,0),0)&gt;0,1,0)</f>
        <v>0</v>
      </c>
      <c r="AN72" s="127">
        <f ca="1">IF(IFERROR(MATCH(_xlfn.CONCAT($B72,",",AN$4),'SpcFunc and VentSpcFunc combos'!$Q$8:$Q$335,0),0)&gt;0,1,0)</f>
        <v>0</v>
      </c>
      <c r="AO72" s="127">
        <f ca="1">IF(IFERROR(MATCH(_xlfn.CONCAT($B72,",",AO$4),'SpcFunc and VentSpcFunc combos'!$Q$8:$Q$335,0),0)&gt;0,1,0)</f>
        <v>0</v>
      </c>
      <c r="AP72" s="127">
        <f ca="1">IF(IFERROR(MATCH(_xlfn.CONCAT($B72,",",AP$4),'SpcFunc and VentSpcFunc combos'!$Q$8:$Q$335,0),0)&gt;0,1,0)</f>
        <v>0</v>
      </c>
      <c r="AQ72" s="127">
        <f ca="1">IF(IFERROR(MATCH(_xlfn.CONCAT($B72,",",AQ$4),'SpcFunc and VentSpcFunc combos'!$Q$8:$Q$335,0),0)&gt;0,1,0)</f>
        <v>0</v>
      </c>
      <c r="AR72" s="127">
        <f ca="1">IF(IFERROR(MATCH(_xlfn.CONCAT($B72,",",AR$4),'SpcFunc and VentSpcFunc combos'!$Q$8:$Q$335,0),0)&gt;0,1,0)</f>
        <v>0</v>
      </c>
      <c r="AS72" s="127">
        <f ca="1">IF(IFERROR(MATCH(_xlfn.CONCAT($B72,",",AS$4),'SpcFunc and VentSpcFunc combos'!$Q$8:$Q$335,0),0)&gt;0,1,0)</f>
        <v>0</v>
      </c>
      <c r="AT72" s="127">
        <f ca="1">IF(IFERROR(MATCH(_xlfn.CONCAT($B72,",",AT$4),'SpcFunc and VentSpcFunc combos'!$Q$8:$Q$335,0),0)&gt;0,1,0)</f>
        <v>0</v>
      </c>
      <c r="AU72" s="127">
        <f ca="1">IF(IFERROR(MATCH(_xlfn.CONCAT($B72,",",AU$4),'SpcFunc and VentSpcFunc combos'!$Q$8:$Q$335,0),0)&gt;0,1,0)</f>
        <v>0</v>
      </c>
      <c r="AV72" s="127">
        <f ca="1">IF(IFERROR(MATCH(_xlfn.CONCAT($B72,",",AV$4),'SpcFunc and VentSpcFunc combos'!$Q$8:$Q$335,0),0)&gt;0,1,0)</f>
        <v>0</v>
      </c>
      <c r="AW72" s="127">
        <f ca="1">IF(IFERROR(MATCH(_xlfn.CONCAT($B72,",",AW$4),'SpcFunc and VentSpcFunc combos'!$Q$8:$Q$335,0),0)&gt;0,1,0)</f>
        <v>0</v>
      </c>
      <c r="AX72" s="127">
        <f ca="1">IF(IFERROR(MATCH(_xlfn.CONCAT($B72,",",AX$4),'SpcFunc and VentSpcFunc combos'!$Q$8:$Q$335,0),0)&gt;0,1,0)</f>
        <v>0</v>
      </c>
      <c r="AY72" s="127">
        <f ca="1">IF(IFERROR(MATCH(_xlfn.CONCAT($B72,",",AY$4),'SpcFunc and VentSpcFunc combos'!$Q$8:$Q$335,0),0)&gt;0,1,0)</f>
        <v>0</v>
      </c>
      <c r="AZ72" s="127">
        <f ca="1">IF(IFERROR(MATCH(_xlfn.CONCAT($B72,",",AZ$4),'SpcFunc and VentSpcFunc combos'!$Q$8:$Q$335,0),0)&gt;0,1,0)</f>
        <v>0</v>
      </c>
      <c r="BA72" s="127">
        <f ca="1">IF(IFERROR(MATCH(_xlfn.CONCAT($B72,",",BA$4),'SpcFunc and VentSpcFunc combos'!$Q$8:$Q$335,0),0)&gt;0,1,0)</f>
        <v>0</v>
      </c>
      <c r="BB72" s="127">
        <f ca="1">IF(IFERROR(MATCH(_xlfn.CONCAT($B72,",",BB$4),'SpcFunc and VentSpcFunc combos'!$Q$8:$Q$335,0),0)&gt;0,1,0)</f>
        <v>0</v>
      </c>
      <c r="BC72" s="127">
        <f ca="1">IF(IFERROR(MATCH(_xlfn.CONCAT($B72,",",BC$4),'SpcFunc and VentSpcFunc combos'!$Q$8:$Q$335,0),0)&gt;0,1,0)</f>
        <v>0</v>
      </c>
      <c r="BD72" s="127">
        <f ca="1">IF(IFERROR(MATCH(_xlfn.CONCAT($B72,",",BD$4),'SpcFunc and VentSpcFunc combos'!$Q$8:$Q$335,0),0)&gt;0,1,0)</f>
        <v>0</v>
      </c>
      <c r="BE72" s="127">
        <f ca="1">IF(IFERROR(MATCH(_xlfn.CONCAT($B72,",",BE$4),'SpcFunc and VentSpcFunc combos'!$Q$8:$Q$335,0),0)&gt;0,1,0)</f>
        <v>0</v>
      </c>
      <c r="BF72" s="127">
        <f ca="1">IF(IFERROR(MATCH(_xlfn.CONCAT($B72,",",BF$4),'SpcFunc and VentSpcFunc combos'!$Q$8:$Q$335,0),0)&gt;0,1,0)</f>
        <v>0</v>
      </c>
      <c r="BG72" s="127">
        <f ca="1">IF(IFERROR(MATCH(_xlfn.CONCAT($B72,",",BG$4),'SpcFunc and VentSpcFunc combos'!$Q$8:$Q$335,0),0)&gt;0,1,0)</f>
        <v>0</v>
      </c>
      <c r="BH72" s="127">
        <f ca="1">IF(IFERROR(MATCH(_xlfn.CONCAT($B72,",",BH$4),'SpcFunc and VentSpcFunc combos'!$Q$8:$Q$335,0),0)&gt;0,1,0)</f>
        <v>0</v>
      </c>
      <c r="BI72" s="127">
        <f ca="1">IF(IFERROR(MATCH(_xlfn.CONCAT($B72,",",BI$4),'SpcFunc and VentSpcFunc combos'!$Q$8:$Q$335,0),0)&gt;0,1,0)</f>
        <v>0</v>
      </c>
      <c r="BJ72" s="127">
        <f ca="1">IF(IFERROR(MATCH(_xlfn.CONCAT($B72,",",BJ$4),'SpcFunc and VentSpcFunc combos'!$Q$8:$Q$335,0),0)&gt;0,1,0)</f>
        <v>0</v>
      </c>
      <c r="BK72" s="127">
        <f ca="1">IF(IFERROR(MATCH(_xlfn.CONCAT($B72,",",BK$4),'SpcFunc and VentSpcFunc combos'!$Q$8:$Q$335,0),0)&gt;0,1,0)</f>
        <v>0</v>
      </c>
      <c r="BL72" s="127">
        <f ca="1">IF(IFERROR(MATCH(_xlfn.CONCAT($B72,",",BL$4),'SpcFunc and VentSpcFunc combos'!$Q$8:$Q$335,0),0)&gt;0,1,0)</f>
        <v>0</v>
      </c>
      <c r="BM72" s="127">
        <f ca="1">IF(IFERROR(MATCH(_xlfn.CONCAT($B72,",",BM$4),'SpcFunc and VentSpcFunc combos'!$Q$8:$Q$335,0),0)&gt;0,1,0)</f>
        <v>0</v>
      </c>
      <c r="BN72" s="127">
        <f ca="1">IF(IFERROR(MATCH(_xlfn.CONCAT($B72,",",BN$4),'SpcFunc and VentSpcFunc combos'!$Q$8:$Q$335,0),0)&gt;0,1,0)</f>
        <v>0</v>
      </c>
      <c r="BO72" s="127">
        <f ca="1">IF(IFERROR(MATCH(_xlfn.CONCAT($B72,",",BO$4),'SpcFunc and VentSpcFunc combos'!$Q$8:$Q$335,0),0)&gt;0,1,0)</f>
        <v>0</v>
      </c>
      <c r="BP72" s="127">
        <f ca="1">IF(IFERROR(MATCH(_xlfn.CONCAT($B72,",",BP$4),'SpcFunc and VentSpcFunc combos'!$Q$8:$Q$335,0),0)&gt;0,1,0)</f>
        <v>0</v>
      </c>
      <c r="BQ72" s="127">
        <f ca="1">IF(IFERROR(MATCH(_xlfn.CONCAT($B72,",",BQ$4),'SpcFunc and VentSpcFunc combos'!$Q$8:$Q$335,0),0)&gt;0,1,0)</f>
        <v>0</v>
      </c>
      <c r="BR72" s="127">
        <f ca="1">IF(IFERROR(MATCH(_xlfn.CONCAT($B72,",",BR$4),'SpcFunc and VentSpcFunc combos'!$Q$8:$Q$335,0),0)&gt;0,1,0)</f>
        <v>0</v>
      </c>
      <c r="BS72" s="127">
        <f ca="1">IF(IFERROR(MATCH(_xlfn.CONCAT($B72,",",BS$4),'SpcFunc and VentSpcFunc combos'!$Q$8:$Q$335,0),0)&gt;0,1,0)</f>
        <v>0</v>
      </c>
      <c r="BT72" s="127">
        <f ca="1">IF(IFERROR(MATCH(_xlfn.CONCAT($B72,",",BT$4),'SpcFunc and VentSpcFunc combos'!$Q$8:$Q$335,0),0)&gt;0,1,0)</f>
        <v>0</v>
      </c>
      <c r="BU72" s="127">
        <f ca="1">IF(IFERROR(MATCH(_xlfn.CONCAT($B72,",",BU$4),'SpcFunc and VentSpcFunc combos'!$Q$8:$Q$335,0),0)&gt;0,1,0)</f>
        <v>0</v>
      </c>
      <c r="BV72" s="127">
        <f ca="1">IF(IFERROR(MATCH(_xlfn.CONCAT($B72,",",BV$4),'SpcFunc and VentSpcFunc combos'!$Q$8:$Q$335,0),0)&gt;0,1,0)</f>
        <v>0</v>
      </c>
      <c r="BW72" s="127">
        <f ca="1">IF(IFERROR(MATCH(_xlfn.CONCAT($B72,",",BW$4),'SpcFunc and VentSpcFunc combos'!$Q$8:$Q$335,0),0)&gt;0,1,0)</f>
        <v>0</v>
      </c>
      <c r="BX72" s="127">
        <f ca="1">IF(IFERROR(MATCH(_xlfn.CONCAT($B72,",",BX$4),'SpcFunc and VentSpcFunc combos'!$Q$8:$Q$335,0),0)&gt;0,1,0)</f>
        <v>0</v>
      </c>
      <c r="BY72" s="127">
        <f ca="1">IF(IFERROR(MATCH(_xlfn.CONCAT($B72,",",BY$4),'SpcFunc and VentSpcFunc combos'!$Q$8:$Q$335,0),0)&gt;0,1,0)</f>
        <v>0</v>
      </c>
      <c r="BZ72" s="127">
        <f ca="1">IF(IFERROR(MATCH(_xlfn.CONCAT($B72,",",BZ$4),'SpcFunc and VentSpcFunc combos'!$Q$8:$Q$335,0),0)&gt;0,1,0)</f>
        <v>0</v>
      </c>
      <c r="CA72" s="127">
        <f ca="1">IF(IFERROR(MATCH(_xlfn.CONCAT($B72,",",CA$4),'SpcFunc and VentSpcFunc combos'!$Q$8:$Q$335,0),0)&gt;0,1,0)</f>
        <v>0</v>
      </c>
      <c r="CB72" s="127">
        <f ca="1">IF(IFERROR(MATCH(_xlfn.CONCAT($B72,",",CB$4),'SpcFunc and VentSpcFunc combos'!$Q$8:$Q$335,0),0)&gt;0,1,0)</f>
        <v>0</v>
      </c>
      <c r="CC72" s="127">
        <f ca="1">IF(IFERROR(MATCH(_xlfn.CONCAT($B72,",",CC$4),'SpcFunc and VentSpcFunc combos'!$Q$8:$Q$335,0),0)&gt;0,1,0)</f>
        <v>0</v>
      </c>
      <c r="CD72" s="127">
        <f ca="1">IF(IFERROR(MATCH(_xlfn.CONCAT($B72,",",CD$4),'SpcFunc and VentSpcFunc combos'!$Q$8:$Q$335,0),0)&gt;0,1,0)</f>
        <v>0</v>
      </c>
      <c r="CE72" s="127">
        <f ca="1">IF(IFERROR(MATCH(_xlfn.CONCAT($B72,",",CE$4),'SpcFunc and VentSpcFunc combos'!$Q$8:$Q$335,0),0)&gt;0,1,0)</f>
        <v>0</v>
      </c>
      <c r="CF72" s="127">
        <f ca="1">IF(IFERROR(MATCH(_xlfn.CONCAT($B72,",",CF$4),'SpcFunc and VentSpcFunc combos'!$Q$8:$Q$335,0),0)&gt;0,1,0)</f>
        <v>0</v>
      </c>
      <c r="CG72" s="127">
        <f ca="1">IF(IFERROR(MATCH(_xlfn.CONCAT($B72,",",CG$4),'SpcFunc and VentSpcFunc combos'!$Q$8:$Q$335,0),0)&gt;0,1,0)</f>
        <v>0</v>
      </c>
      <c r="CH72" s="127">
        <f ca="1">IF(IFERROR(MATCH(_xlfn.CONCAT($B72,",",CH$4),'SpcFunc and VentSpcFunc combos'!$Q$8:$Q$335,0),0)&gt;0,1,0)</f>
        <v>0</v>
      </c>
      <c r="CI72" s="127">
        <f ca="1">IF(IFERROR(MATCH(_xlfn.CONCAT($B72,",",CI$4),'SpcFunc and VentSpcFunc combos'!$Q$8:$Q$335,0),0)&gt;0,1,0)</f>
        <v>0</v>
      </c>
      <c r="CJ72" s="127">
        <f ca="1">IF(IFERROR(MATCH(_xlfn.CONCAT($B72,",",CJ$4),'SpcFunc and VentSpcFunc combos'!$Q$8:$Q$335,0),0)&gt;0,1,0)</f>
        <v>0</v>
      </c>
      <c r="CK72" s="127">
        <f ca="1">IF(IFERROR(MATCH(_xlfn.CONCAT($B72,",",CK$4),'SpcFunc and VentSpcFunc combos'!$Q$8:$Q$335,0),0)&gt;0,1,0)</f>
        <v>0</v>
      </c>
      <c r="CL72" s="127">
        <f ca="1">IF(IFERROR(MATCH(_xlfn.CONCAT($B72,",",CL$4),'SpcFunc and VentSpcFunc combos'!$Q$8:$Q$335,0),0)&gt;0,1,0)</f>
        <v>0</v>
      </c>
      <c r="CM72" s="127">
        <f ca="1">IF(IFERROR(MATCH(_xlfn.CONCAT($B72,",",CM$4),'SpcFunc and VentSpcFunc combos'!$Q$8:$Q$335,0),0)&gt;0,1,0)</f>
        <v>0</v>
      </c>
      <c r="CN72" s="127">
        <f ca="1">IF(IFERROR(MATCH(_xlfn.CONCAT($B72,",",CN$4),'SpcFunc and VentSpcFunc combos'!$Q$8:$Q$335,0),0)&gt;0,1,0)</f>
        <v>0</v>
      </c>
      <c r="CO72" s="127">
        <f ca="1">IF(IFERROR(MATCH(_xlfn.CONCAT($B72,",",CO$4),'SpcFunc and VentSpcFunc combos'!$Q$8:$Q$335,0),0)&gt;0,1,0)</f>
        <v>0</v>
      </c>
      <c r="CP72" s="127">
        <f ca="1">IF(IFERROR(MATCH(_xlfn.CONCAT($B72,",",CP$4),'SpcFunc and VentSpcFunc combos'!$Q$8:$Q$335,0),0)&gt;0,1,0)</f>
        <v>0</v>
      </c>
      <c r="CQ72" s="127">
        <f ca="1">IF(IFERROR(MATCH(_xlfn.CONCAT($B72,",",CQ$4),'SpcFunc and VentSpcFunc combos'!$Q$8:$Q$335,0),0)&gt;0,1,0)</f>
        <v>0</v>
      </c>
      <c r="CR72" s="127">
        <f ca="1">IF(IFERROR(MATCH(_xlfn.CONCAT($B72,",",CR$4),'SpcFunc and VentSpcFunc combos'!$Q$8:$Q$335,0),0)&gt;0,1,0)</f>
        <v>0</v>
      </c>
      <c r="CS72" s="127">
        <f ca="1">IF(IFERROR(MATCH(_xlfn.CONCAT($B72,",",CS$4),'SpcFunc and VentSpcFunc combos'!$Q$8:$Q$335,0),0)&gt;0,1,0)</f>
        <v>0</v>
      </c>
      <c r="CT72" s="127">
        <f ca="1">IF(IFERROR(MATCH(_xlfn.CONCAT($B72,",",CT$4),'SpcFunc and VentSpcFunc combos'!$Q$8:$Q$335,0),0)&gt;0,1,0)</f>
        <v>0</v>
      </c>
      <c r="CU72" s="106" t="s">
        <v>960</v>
      </c>
      <c r="CV72">
        <f t="shared" ca="1" si="6"/>
        <v>0</v>
      </c>
    </row>
    <row r="73" spans="2:100" x14ac:dyDescent="0.2">
      <c r="B73" t="str">
        <f>'For CSV - 2019 SpcFuncData'!B73</f>
        <v>Unoccupied-Exclude from Gross Floor Area</v>
      </c>
      <c r="C73" s="127">
        <f ca="1">IF(IFERROR(MATCH(_xlfn.CONCAT($B73,",",C$4),'SpcFunc and VentSpcFunc combos'!$Q$8:$Q$335,0),0)&gt;0,1,0)</f>
        <v>0</v>
      </c>
      <c r="D73" s="127">
        <f ca="1">IF(IFERROR(MATCH(_xlfn.CONCAT($B73,",",D$4),'SpcFunc and VentSpcFunc combos'!$Q$8:$Q$335,0),0)&gt;0,1,0)</f>
        <v>0</v>
      </c>
      <c r="E73" s="127">
        <f ca="1">IF(IFERROR(MATCH(_xlfn.CONCAT($B73,",",E$4),'SpcFunc and VentSpcFunc combos'!$Q$8:$Q$335,0),0)&gt;0,1,0)</f>
        <v>0</v>
      </c>
      <c r="F73" s="127">
        <f ca="1">IF(IFERROR(MATCH(_xlfn.CONCAT($B73,",",F$4),'SpcFunc and VentSpcFunc combos'!$Q$8:$Q$335,0),0)&gt;0,1,0)</f>
        <v>0</v>
      </c>
      <c r="G73" s="127">
        <f ca="1">IF(IFERROR(MATCH(_xlfn.CONCAT($B73,",",G$4),'SpcFunc and VentSpcFunc combos'!$Q$8:$Q$335,0),0)&gt;0,1,0)</f>
        <v>0</v>
      </c>
      <c r="H73" s="127">
        <f ca="1">IF(IFERROR(MATCH(_xlfn.CONCAT($B73,",",H$4),'SpcFunc and VentSpcFunc combos'!$Q$8:$Q$335,0),0)&gt;0,1,0)</f>
        <v>0</v>
      </c>
      <c r="I73" s="127">
        <f ca="1">IF(IFERROR(MATCH(_xlfn.CONCAT($B73,",",I$4),'SpcFunc and VentSpcFunc combos'!$Q$8:$Q$335,0),0)&gt;0,1,0)</f>
        <v>0</v>
      </c>
      <c r="J73" s="127">
        <f ca="1">IF(IFERROR(MATCH(_xlfn.CONCAT($B73,",",J$4),'SpcFunc and VentSpcFunc combos'!$Q$8:$Q$335,0),0)&gt;0,1,0)</f>
        <v>0</v>
      </c>
      <c r="K73" s="127">
        <f ca="1">IF(IFERROR(MATCH(_xlfn.CONCAT($B73,",",K$4),'SpcFunc and VentSpcFunc combos'!$Q$8:$Q$335,0),0)&gt;0,1,0)</f>
        <v>0</v>
      </c>
      <c r="L73" s="127">
        <f ca="1">IF(IFERROR(MATCH(_xlfn.CONCAT($B73,",",L$4),'SpcFunc and VentSpcFunc combos'!$Q$8:$Q$335,0),0)&gt;0,1,0)</f>
        <v>0</v>
      </c>
      <c r="M73" s="127">
        <f ca="1">IF(IFERROR(MATCH(_xlfn.CONCAT($B73,",",M$4),'SpcFunc and VentSpcFunc combos'!$Q$8:$Q$335,0),0)&gt;0,1,0)</f>
        <v>0</v>
      </c>
      <c r="N73" s="127">
        <f ca="1">IF(IFERROR(MATCH(_xlfn.CONCAT($B73,",",N$4),'SpcFunc and VentSpcFunc combos'!$Q$8:$Q$335,0),0)&gt;0,1,0)</f>
        <v>0</v>
      </c>
      <c r="O73" s="127">
        <f ca="1">IF(IFERROR(MATCH(_xlfn.CONCAT($B73,",",O$4),'SpcFunc and VentSpcFunc combos'!$Q$8:$Q$335,0),0)&gt;0,1,0)</f>
        <v>0</v>
      </c>
      <c r="P73" s="127">
        <f ca="1">IF(IFERROR(MATCH(_xlfn.CONCAT($B73,",",P$4),'SpcFunc and VentSpcFunc combos'!$Q$8:$Q$335,0),0)&gt;0,1,0)</f>
        <v>0</v>
      </c>
      <c r="Q73" s="127">
        <f ca="1">IF(IFERROR(MATCH(_xlfn.CONCAT($B73,",",Q$4),'SpcFunc and VentSpcFunc combos'!$Q$8:$Q$335,0),0)&gt;0,1,0)</f>
        <v>0</v>
      </c>
      <c r="R73" s="127">
        <f ca="1">IF(IFERROR(MATCH(_xlfn.CONCAT($B73,",",R$4),'SpcFunc and VentSpcFunc combos'!$Q$8:$Q$335,0),0)&gt;0,1,0)</f>
        <v>0</v>
      </c>
      <c r="S73" s="127">
        <f ca="1">IF(IFERROR(MATCH(_xlfn.CONCAT($B73,",",S$4),'SpcFunc and VentSpcFunc combos'!$Q$8:$Q$335,0),0)&gt;0,1,0)</f>
        <v>0</v>
      </c>
      <c r="T73" s="127">
        <f ca="1">IF(IFERROR(MATCH(_xlfn.CONCAT($B73,",",T$4),'SpcFunc and VentSpcFunc combos'!$Q$8:$Q$335,0),0)&gt;0,1,0)</f>
        <v>0</v>
      </c>
      <c r="U73" s="127">
        <f ca="1">IF(IFERROR(MATCH(_xlfn.CONCAT($B73,",",U$4),'SpcFunc and VentSpcFunc combos'!$Q$8:$Q$335,0),0)&gt;0,1,0)</f>
        <v>0</v>
      </c>
      <c r="V73" s="127">
        <f ca="1">IF(IFERROR(MATCH(_xlfn.CONCAT($B73,",",V$4),'SpcFunc and VentSpcFunc combos'!$Q$8:$Q$335,0),0)&gt;0,1,0)</f>
        <v>0</v>
      </c>
      <c r="W73" s="127">
        <f ca="1">IF(IFERROR(MATCH(_xlfn.CONCAT($B73,",",W$4),'SpcFunc and VentSpcFunc combos'!$Q$8:$Q$335,0),0)&gt;0,1,0)</f>
        <v>0</v>
      </c>
      <c r="X73" s="127">
        <f ca="1">IF(IFERROR(MATCH(_xlfn.CONCAT($B73,",",X$4),'SpcFunc and VentSpcFunc combos'!$Q$8:$Q$335,0),0)&gt;0,1,0)</f>
        <v>0</v>
      </c>
      <c r="Y73" s="127">
        <f ca="1">IF(IFERROR(MATCH(_xlfn.CONCAT($B73,",",Y$4),'SpcFunc and VentSpcFunc combos'!$Q$8:$Q$335,0),0)&gt;0,1,0)</f>
        <v>0</v>
      </c>
      <c r="Z73" s="127">
        <f ca="1">IF(IFERROR(MATCH(_xlfn.CONCAT($B73,",",Z$4),'SpcFunc and VentSpcFunc combos'!$Q$8:$Q$335,0),0)&gt;0,1,0)</f>
        <v>0</v>
      </c>
      <c r="AA73" s="127">
        <f ca="1">IF(IFERROR(MATCH(_xlfn.CONCAT($B73,",",AA$4),'SpcFunc and VentSpcFunc combos'!$Q$8:$Q$335,0),0)&gt;0,1,0)</f>
        <v>0</v>
      </c>
      <c r="AB73" s="127">
        <f ca="1">IF(IFERROR(MATCH(_xlfn.CONCAT($B73,",",AB$4),'SpcFunc and VentSpcFunc combos'!$Q$8:$Q$335,0),0)&gt;0,1,0)</f>
        <v>0</v>
      </c>
      <c r="AC73" s="127">
        <f ca="1">IF(IFERROR(MATCH(_xlfn.CONCAT($B73,",",AC$4),'SpcFunc and VentSpcFunc combos'!$Q$8:$Q$335,0),0)&gt;0,1,0)</f>
        <v>0</v>
      </c>
      <c r="AD73" s="127">
        <f ca="1">IF(IFERROR(MATCH(_xlfn.CONCAT($B73,",",AD$4),'SpcFunc and VentSpcFunc combos'!$Q$8:$Q$335,0),0)&gt;0,1,0)</f>
        <v>0</v>
      </c>
      <c r="AE73" s="127">
        <f ca="1">IF(IFERROR(MATCH(_xlfn.CONCAT($B73,",",AE$4),'SpcFunc and VentSpcFunc combos'!$Q$8:$Q$335,0),0)&gt;0,1,0)</f>
        <v>0</v>
      </c>
      <c r="AF73" s="127">
        <f ca="1">IF(IFERROR(MATCH(_xlfn.CONCAT($B73,",",AF$4),'SpcFunc and VentSpcFunc combos'!$Q$8:$Q$335,0),0)&gt;0,1,0)</f>
        <v>0</v>
      </c>
      <c r="AG73" s="127">
        <f ca="1">IF(IFERROR(MATCH(_xlfn.CONCAT($B73,",",AG$4),'SpcFunc and VentSpcFunc combos'!$Q$8:$Q$335,0),0)&gt;0,1,0)</f>
        <v>0</v>
      </c>
      <c r="AH73" s="127">
        <f ca="1">IF(IFERROR(MATCH(_xlfn.CONCAT($B73,",",AH$4),'SpcFunc and VentSpcFunc combos'!$Q$8:$Q$335,0),0)&gt;0,1,0)</f>
        <v>0</v>
      </c>
      <c r="AI73" s="127">
        <f ca="1">IF(IFERROR(MATCH(_xlfn.CONCAT($B73,",",AI$4),'SpcFunc and VentSpcFunc combos'!$Q$8:$Q$335,0),0)&gt;0,1,0)</f>
        <v>0</v>
      </c>
      <c r="AJ73" s="127">
        <f ca="1">IF(IFERROR(MATCH(_xlfn.CONCAT($B73,",",AJ$4),'SpcFunc and VentSpcFunc combos'!$Q$8:$Q$335,0),0)&gt;0,1,0)</f>
        <v>0</v>
      </c>
      <c r="AK73" s="127">
        <f ca="1">IF(IFERROR(MATCH(_xlfn.CONCAT($B73,",",AK$4),'SpcFunc and VentSpcFunc combos'!$Q$8:$Q$335,0),0)&gt;0,1,0)</f>
        <v>0</v>
      </c>
      <c r="AL73" s="127">
        <f ca="1">IF(IFERROR(MATCH(_xlfn.CONCAT($B73,",",AL$4),'SpcFunc and VentSpcFunc combos'!$Q$8:$Q$335,0),0)&gt;0,1,0)</f>
        <v>0</v>
      </c>
      <c r="AM73" s="127">
        <f ca="1">IF(IFERROR(MATCH(_xlfn.CONCAT($B73,",",AM$4),'SpcFunc and VentSpcFunc combos'!$Q$8:$Q$335,0),0)&gt;0,1,0)</f>
        <v>0</v>
      </c>
      <c r="AN73" s="127">
        <f ca="1">IF(IFERROR(MATCH(_xlfn.CONCAT($B73,",",AN$4),'SpcFunc and VentSpcFunc combos'!$Q$8:$Q$335,0),0)&gt;0,1,0)</f>
        <v>0</v>
      </c>
      <c r="AO73" s="127">
        <f ca="1">IF(IFERROR(MATCH(_xlfn.CONCAT($B73,",",AO$4),'SpcFunc and VentSpcFunc combos'!$Q$8:$Q$335,0),0)&gt;0,1,0)</f>
        <v>0</v>
      </c>
      <c r="AP73" s="127">
        <f ca="1">IF(IFERROR(MATCH(_xlfn.CONCAT($B73,",",AP$4),'SpcFunc and VentSpcFunc combos'!$Q$8:$Q$335,0),0)&gt;0,1,0)</f>
        <v>0</v>
      </c>
      <c r="AQ73" s="127">
        <f ca="1">IF(IFERROR(MATCH(_xlfn.CONCAT($B73,",",AQ$4),'SpcFunc and VentSpcFunc combos'!$Q$8:$Q$335,0),0)&gt;0,1,0)</f>
        <v>0</v>
      </c>
      <c r="AR73" s="127">
        <f ca="1">IF(IFERROR(MATCH(_xlfn.CONCAT($B73,",",AR$4),'SpcFunc and VentSpcFunc combos'!$Q$8:$Q$335,0),0)&gt;0,1,0)</f>
        <v>0</v>
      </c>
      <c r="AS73" s="127">
        <f ca="1">IF(IFERROR(MATCH(_xlfn.CONCAT($B73,",",AS$4),'SpcFunc and VentSpcFunc combos'!$Q$8:$Q$335,0),0)&gt;0,1,0)</f>
        <v>0</v>
      </c>
      <c r="AT73" s="127">
        <f ca="1">IF(IFERROR(MATCH(_xlfn.CONCAT($B73,",",AT$4),'SpcFunc and VentSpcFunc combos'!$Q$8:$Q$335,0),0)&gt;0,1,0)</f>
        <v>0</v>
      </c>
      <c r="AU73" s="127">
        <f ca="1">IF(IFERROR(MATCH(_xlfn.CONCAT($B73,",",AU$4),'SpcFunc and VentSpcFunc combos'!$Q$8:$Q$335,0),0)&gt;0,1,0)</f>
        <v>0</v>
      </c>
      <c r="AV73" s="127">
        <f ca="1">IF(IFERROR(MATCH(_xlfn.CONCAT($B73,",",AV$4),'SpcFunc and VentSpcFunc combos'!$Q$8:$Q$335,0),0)&gt;0,1,0)</f>
        <v>0</v>
      </c>
      <c r="AW73" s="127">
        <f ca="1">IF(IFERROR(MATCH(_xlfn.CONCAT($B73,",",AW$4),'SpcFunc and VentSpcFunc combos'!$Q$8:$Q$335,0),0)&gt;0,1,0)</f>
        <v>0</v>
      </c>
      <c r="AX73" s="127">
        <f ca="1">IF(IFERROR(MATCH(_xlfn.CONCAT($B73,",",AX$4),'SpcFunc and VentSpcFunc combos'!$Q$8:$Q$335,0),0)&gt;0,1,0)</f>
        <v>0</v>
      </c>
      <c r="AY73" s="127">
        <f ca="1">IF(IFERROR(MATCH(_xlfn.CONCAT($B73,",",AY$4),'SpcFunc and VentSpcFunc combos'!$Q$8:$Q$335,0),0)&gt;0,1,0)</f>
        <v>0</v>
      </c>
      <c r="AZ73" s="127">
        <f ca="1">IF(IFERROR(MATCH(_xlfn.CONCAT($B73,",",AZ$4),'SpcFunc and VentSpcFunc combos'!$Q$8:$Q$335,0),0)&gt;0,1,0)</f>
        <v>0</v>
      </c>
      <c r="BA73" s="127">
        <f ca="1">IF(IFERROR(MATCH(_xlfn.CONCAT($B73,",",BA$4),'SpcFunc and VentSpcFunc combos'!$Q$8:$Q$335,0),0)&gt;0,1,0)</f>
        <v>0</v>
      </c>
      <c r="BB73" s="127">
        <f ca="1">IF(IFERROR(MATCH(_xlfn.CONCAT($B73,",",BB$4),'SpcFunc and VentSpcFunc combos'!$Q$8:$Q$335,0),0)&gt;0,1,0)</f>
        <v>0</v>
      </c>
      <c r="BC73" s="127">
        <f ca="1">IF(IFERROR(MATCH(_xlfn.CONCAT($B73,",",BC$4),'SpcFunc and VentSpcFunc combos'!$Q$8:$Q$335,0),0)&gt;0,1,0)</f>
        <v>0</v>
      </c>
      <c r="BD73" s="127">
        <f ca="1">IF(IFERROR(MATCH(_xlfn.CONCAT($B73,",",BD$4),'SpcFunc and VentSpcFunc combos'!$Q$8:$Q$335,0),0)&gt;0,1,0)</f>
        <v>0</v>
      </c>
      <c r="BE73" s="127">
        <f ca="1">IF(IFERROR(MATCH(_xlfn.CONCAT($B73,",",BE$4),'SpcFunc and VentSpcFunc combos'!$Q$8:$Q$335,0),0)&gt;0,1,0)</f>
        <v>0</v>
      </c>
      <c r="BF73" s="127">
        <f ca="1">IF(IFERROR(MATCH(_xlfn.CONCAT($B73,",",BF$4),'SpcFunc and VentSpcFunc combos'!$Q$8:$Q$335,0),0)&gt;0,1,0)</f>
        <v>0</v>
      </c>
      <c r="BG73" s="127">
        <f ca="1">IF(IFERROR(MATCH(_xlfn.CONCAT($B73,",",BG$4),'SpcFunc and VentSpcFunc combos'!$Q$8:$Q$335,0),0)&gt;0,1,0)</f>
        <v>0</v>
      </c>
      <c r="BH73" s="127">
        <f ca="1">IF(IFERROR(MATCH(_xlfn.CONCAT($B73,",",BH$4),'SpcFunc and VentSpcFunc combos'!$Q$8:$Q$335,0),0)&gt;0,1,0)</f>
        <v>0</v>
      </c>
      <c r="BI73" s="127">
        <f ca="1">IF(IFERROR(MATCH(_xlfn.CONCAT($B73,",",BI$4),'SpcFunc and VentSpcFunc combos'!$Q$8:$Q$335,0),0)&gt;0,1,0)</f>
        <v>0</v>
      </c>
      <c r="BJ73" s="127">
        <f ca="1">IF(IFERROR(MATCH(_xlfn.CONCAT($B73,",",BJ$4),'SpcFunc and VentSpcFunc combos'!$Q$8:$Q$335,0),0)&gt;0,1,0)</f>
        <v>0</v>
      </c>
      <c r="BK73" s="127">
        <f ca="1">IF(IFERROR(MATCH(_xlfn.CONCAT($B73,",",BK$4),'SpcFunc and VentSpcFunc combos'!$Q$8:$Q$335,0),0)&gt;0,1,0)</f>
        <v>0</v>
      </c>
      <c r="BL73" s="127">
        <f ca="1">IF(IFERROR(MATCH(_xlfn.CONCAT($B73,",",BL$4),'SpcFunc and VentSpcFunc combos'!$Q$8:$Q$335,0),0)&gt;0,1,0)</f>
        <v>0</v>
      </c>
      <c r="BM73" s="127">
        <f ca="1">IF(IFERROR(MATCH(_xlfn.CONCAT($B73,",",BM$4),'SpcFunc and VentSpcFunc combos'!$Q$8:$Q$335,0),0)&gt;0,1,0)</f>
        <v>0</v>
      </c>
      <c r="BN73" s="127">
        <f ca="1">IF(IFERROR(MATCH(_xlfn.CONCAT($B73,",",BN$4),'SpcFunc and VentSpcFunc combos'!$Q$8:$Q$335,0),0)&gt;0,1,0)</f>
        <v>0</v>
      </c>
      <c r="BO73" s="127">
        <f ca="1">IF(IFERROR(MATCH(_xlfn.CONCAT($B73,",",BO$4),'SpcFunc and VentSpcFunc combos'!$Q$8:$Q$335,0),0)&gt;0,1,0)</f>
        <v>0</v>
      </c>
      <c r="BP73" s="127">
        <f ca="1">IF(IFERROR(MATCH(_xlfn.CONCAT($B73,",",BP$4),'SpcFunc and VentSpcFunc combos'!$Q$8:$Q$335,0),0)&gt;0,1,0)</f>
        <v>0</v>
      </c>
      <c r="BQ73" s="127">
        <f ca="1">IF(IFERROR(MATCH(_xlfn.CONCAT($B73,",",BQ$4),'SpcFunc and VentSpcFunc combos'!$Q$8:$Q$335,0),0)&gt;0,1,0)</f>
        <v>0</v>
      </c>
      <c r="BR73" s="127">
        <f ca="1">IF(IFERROR(MATCH(_xlfn.CONCAT($B73,",",BR$4),'SpcFunc and VentSpcFunc combos'!$Q$8:$Q$335,0),0)&gt;0,1,0)</f>
        <v>0</v>
      </c>
      <c r="BS73" s="127">
        <f ca="1">IF(IFERROR(MATCH(_xlfn.CONCAT($B73,",",BS$4),'SpcFunc and VentSpcFunc combos'!$Q$8:$Q$335,0),0)&gt;0,1,0)</f>
        <v>0</v>
      </c>
      <c r="BT73" s="127">
        <f ca="1">IF(IFERROR(MATCH(_xlfn.CONCAT($B73,",",BT$4),'SpcFunc and VentSpcFunc combos'!$Q$8:$Q$335,0),0)&gt;0,1,0)</f>
        <v>0</v>
      </c>
      <c r="BU73" s="127">
        <f ca="1">IF(IFERROR(MATCH(_xlfn.CONCAT($B73,",",BU$4),'SpcFunc and VentSpcFunc combos'!$Q$8:$Q$335,0),0)&gt;0,1,0)</f>
        <v>0</v>
      </c>
      <c r="BV73" s="127">
        <f ca="1">IF(IFERROR(MATCH(_xlfn.CONCAT($B73,",",BV$4),'SpcFunc and VentSpcFunc combos'!$Q$8:$Q$335,0),0)&gt;0,1,0)</f>
        <v>0</v>
      </c>
      <c r="BW73" s="127">
        <f ca="1">IF(IFERROR(MATCH(_xlfn.CONCAT($B73,",",BW$4),'SpcFunc and VentSpcFunc combos'!$Q$8:$Q$335,0),0)&gt;0,1,0)</f>
        <v>0</v>
      </c>
      <c r="BX73" s="127">
        <f ca="1">IF(IFERROR(MATCH(_xlfn.CONCAT($B73,",",BX$4),'SpcFunc and VentSpcFunc combos'!$Q$8:$Q$335,0),0)&gt;0,1,0)</f>
        <v>0</v>
      </c>
      <c r="BY73" s="127">
        <f ca="1">IF(IFERROR(MATCH(_xlfn.CONCAT($B73,",",BY$4),'SpcFunc and VentSpcFunc combos'!$Q$8:$Q$335,0),0)&gt;0,1,0)</f>
        <v>0</v>
      </c>
      <c r="BZ73" s="127">
        <f ca="1">IF(IFERROR(MATCH(_xlfn.CONCAT($B73,",",BZ$4),'SpcFunc and VentSpcFunc combos'!$Q$8:$Q$335,0),0)&gt;0,1,0)</f>
        <v>0</v>
      </c>
      <c r="CA73" s="127">
        <f ca="1">IF(IFERROR(MATCH(_xlfn.CONCAT($B73,",",CA$4),'SpcFunc and VentSpcFunc combos'!$Q$8:$Q$335,0),0)&gt;0,1,0)</f>
        <v>0</v>
      </c>
      <c r="CB73" s="127">
        <f ca="1">IF(IFERROR(MATCH(_xlfn.CONCAT($B73,",",CB$4),'SpcFunc and VentSpcFunc combos'!$Q$8:$Q$335,0),0)&gt;0,1,0)</f>
        <v>0</v>
      </c>
      <c r="CC73" s="127">
        <f ca="1">IF(IFERROR(MATCH(_xlfn.CONCAT($B73,",",CC$4),'SpcFunc and VentSpcFunc combos'!$Q$8:$Q$335,0),0)&gt;0,1,0)</f>
        <v>0</v>
      </c>
      <c r="CD73" s="127">
        <f ca="1">IF(IFERROR(MATCH(_xlfn.CONCAT($B73,",",CD$4),'SpcFunc and VentSpcFunc combos'!$Q$8:$Q$335,0),0)&gt;0,1,0)</f>
        <v>0</v>
      </c>
      <c r="CE73" s="127">
        <f ca="1">IF(IFERROR(MATCH(_xlfn.CONCAT($B73,",",CE$4),'SpcFunc and VentSpcFunc combos'!$Q$8:$Q$335,0),0)&gt;0,1,0)</f>
        <v>0</v>
      </c>
      <c r="CF73" s="127">
        <f ca="1">IF(IFERROR(MATCH(_xlfn.CONCAT($B73,",",CF$4),'SpcFunc and VentSpcFunc combos'!$Q$8:$Q$335,0),0)&gt;0,1,0)</f>
        <v>0</v>
      </c>
      <c r="CG73" s="127">
        <f ca="1">IF(IFERROR(MATCH(_xlfn.CONCAT($B73,",",CG$4),'SpcFunc and VentSpcFunc combos'!$Q$8:$Q$335,0),0)&gt;0,1,0)</f>
        <v>0</v>
      </c>
      <c r="CH73" s="127">
        <f ca="1">IF(IFERROR(MATCH(_xlfn.CONCAT($B73,",",CH$4),'SpcFunc and VentSpcFunc combos'!$Q$8:$Q$335,0),0)&gt;0,1,0)</f>
        <v>0</v>
      </c>
      <c r="CI73" s="127">
        <f ca="1">IF(IFERROR(MATCH(_xlfn.CONCAT($B73,",",CI$4),'SpcFunc and VentSpcFunc combos'!$Q$8:$Q$335,0),0)&gt;0,1,0)</f>
        <v>0</v>
      </c>
      <c r="CJ73" s="127">
        <f ca="1">IF(IFERROR(MATCH(_xlfn.CONCAT($B73,",",CJ$4),'SpcFunc and VentSpcFunc combos'!$Q$8:$Q$335,0),0)&gt;0,1,0)</f>
        <v>0</v>
      </c>
      <c r="CK73" s="127">
        <f ca="1">IF(IFERROR(MATCH(_xlfn.CONCAT($B73,",",CK$4),'SpcFunc and VentSpcFunc combos'!$Q$8:$Q$335,0),0)&gt;0,1,0)</f>
        <v>0</v>
      </c>
      <c r="CL73" s="127">
        <f ca="1">IF(IFERROR(MATCH(_xlfn.CONCAT($B73,",",CL$4),'SpcFunc and VentSpcFunc combos'!$Q$8:$Q$335,0),0)&gt;0,1,0)</f>
        <v>0</v>
      </c>
      <c r="CM73" s="127">
        <f ca="1">IF(IFERROR(MATCH(_xlfn.CONCAT($B73,",",CM$4),'SpcFunc and VentSpcFunc combos'!$Q$8:$Q$335,0),0)&gt;0,1,0)</f>
        <v>0</v>
      </c>
      <c r="CN73" s="127">
        <f ca="1">IF(IFERROR(MATCH(_xlfn.CONCAT($B73,",",CN$4),'SpcFunc and VentSpcFunc combos'!$Q$8:$Q$335,0),0)&gt;0,1,0)</f>
        <v>0</v>
      </c>
      <c r="CO73" s="127">
        <f ca="1">IF(IFERROR(MATCH(_xlfn.CONCAT($B73,",",CO$4),'SpcFunc and VentSpcFunc combos'!$Q$8:$Q$335,0),0)&gt;0,1,0)</f>
        <v>0</v>
      </c>
      <c r="CP73" s="127">
        <f ca="1">IF(IFERROR(MATCH(_xlfn.CONCAT($B73,",",CP$4),'SpcFunc and VentSpcFunc combos'!$Q$8:$Q$335,0),0)&gt;0,1,0)</f>
        <v>0</v>
      </c>
      <c r="CQ73" s="127">
        <f ca="1">IF(IFERROR(MATCH(_xlfn.CONCAT($B73,",",CQ$4),'SpcFunc and VentSpcFunc combos'!$Q$8:$Q$335,0),0)&gt;0,1,0)</f>
        <v>0</v>
      </c>
      <c r="CR73" s="127">
        <f ca="1">IF(IFERROR(MATCH(_xlfn.CONCAT($B73,",",CR$4),'SpcFunc and VentSpcFunc combos'!$Q$8:$Q$335,0),0)&gt;0,1,0)</f>
        <v>0</v>
      </c>
      <c r="CS73" s="127">
        <f ca="1">IF(IFERROR(MATCH(_xlfn.CONCAT($B73,",",CS$4),'SpcFunc and VentSpcFunc combos'!$Q$8:$Q$335,0),0)&gt;0,1,0)</f>
        <v>0</v>
      </c>
      <c r="CT73" s="127">
        <f ca="1">IF(IFERROR(MATCH(_xlfn.CONCAT($B73,",",CT$4),'SpcFunc and VentSpcFunc combos'!$Q$8:$Q$335,0),0)&gt;0,1,0)</f>
        <v>0</v>
      </c>
      <c r="CU73" s="106" t="s">
        <v>960</v>
      </c>
      <c r="CV73">
        <f t="shared" ca="1" si="6"/>
        <v>0</v>
      </c>
    </row>
    <row r="74" spans="2:100" x14ac:dyDescent="0.2">
      <c r="B74" t="str">
        <f>'For CSV - 2019 SpcFuncData'!B74</f>
        <v>Unoccupied-Include in Gross Floor Area</v>
      </c>
      <c r="C74" s="127">
        <f ca="1">IF(IFERROR(MATCH(_xlfn.CONCAT($B74,",",C$4),'SpcFunc and VentSpcFunc combos'!$Q$8:$Q$335,0),0)&gt;0,1,0)</f>
        <v>0</v>
      </c>
      <c r="D74" s="127">
        <f ca="1">IF(IFERROR(MATCH(_xlfn.CONCAT($B74,",",D$4),'SpcFunc and VentSpcFunc combos'!$Q$8:$Q$335,0),0)&gt;0,1,0)</f>
        <v>0</v>
      </c>
      <c r="E74" s="127">
        <f ca="1">IF(IFERROR(MATCH(_xlfn.CONCAT($B74,",",E$4),'SpcFunc and VentSpcFunc combos'!$Q$8:$Q$335,0),0)&gt;0,1,0)</f>
        <v>0</v>
      </c>
      <c r="F74" s="127">
        <f ca="1">IF(IFERROR(MATCH(_xlfn.CONCAT($B74,",",F$4),'SpcFunc and VentSpcFunc combos'!$Q$8:$Q$335,0),0)&gt;0,1,0)</f>
        <v>0</v>
      </c>
      <c r="G74" s="127">
        <f ca="1">IF(IFERROR(MATCH(_xlfn.CONCAT($B74,",",G$4),'SpcFunc and VentSpcFunc combos'!$Q$8:$Q$335,0),0)&gt;0,1,0)</f>
        <v>0</v>
      </c>
      <c r="H74" s="127">
        <f ca="1">IF(IFERROR(MATCH(_xlfn.CONCAT($B74,",",H$4),'SpcFunc and VentSpcFunc combos'!$Q$8:$Q$335,0),0)&gt;0,1,0)</f>
        <v>0</v>
      </c>
      <c r="I74" s="127">
        <f ca="1">IF(IFERROR(MATCH(_xlfn.CONCAT($B74,",",I$4),'SpcFunc and VentSpcFunc combos'!$Q$8:$Q$335,0),0)&gt;0,1,0)</f>
        <v>0</v>
      </c>
      <c r="J74" s="127">
        <f ca="1">IF(IFERROR(MATCH(_xlfn.CONCAT($B74,",",J$4),'SpcFunc and VentSpcFunc combos'!$Q$8:$Q$335,0),0)&gt;0,1,0)</f>
        <v>0</v>
      </c>
      <c r="K74" s="127">
        <f ca="1">IF(IFERROR(MATCH(_xlfn.CONCAT($B74,",",K$4),'SpcFunc and VentSpcFunc combos'!$Q$8:$Q$335,0),0)&gt;0,1,0)</f>
        <v>0</v>
      </c>
      <c r="L74" s="127">
        <f ca="1">IF(IFERROR(MATCH(_xlfn.CONCAT($B74,",",L$4),'SpcFunc and VentSpcFunc combos'!$Q$8:$Q$335,0),0)&gt;0,1,0)</f>
        <v>0</v>
      </c>
      <c r="M74" s="127">
        <f ca="1">IF(IFERROR(MATCH(_xlfn.CONCAT($B74,",",M$4),'SpcFunc and VentSpcFunc combos'!$Q$8:$Q$335,0),0)&gt;0,1,0)</f>
        <v>0</v>
      </c>
      <c r="N74" s="127">
        <f ca="1">IF(IFERROR(MATCH(_xlfn.CONCAT($B74,",",N$4),'SpcFunc and VentSpcFunc combos'!$Q$8:$Q$335,0),0)&gt;0,1,0)</f>
        <v>0</v>
      </c>
      <c r="O74" s="127">
        <f ca="1">IF(IFERROR(MATCH(_xlfn.CONCAT($B74,",",O$4),'SpcFunc and VentSpcFunc combos'!$Q$8:$Q$335,0),0)&gt;0,1,0)</f>
        <v>0</v>
      </c>
      <c r="P74" s="127">
        <f ca="1">IF(IFERROR(MATCH(_xlfn.CONCAT($B74,",",P$4),'SpcFunc and VentSpcFunc combos'!$Q$8:$Q$335,0),0)&gt;0,1,0)</f>
        <v>0</v>
      </c>
      <c r="Q74" s="127">
        <f ca="1">IF(IFERROR(MATCH(_xlfn.CONCAT($B74,",",Q$4),'SpcFunc and VentSpcFunc combos'!$Q$8:$Q$335,0),0)&gt;0,1,0)</f>
        <v>0</v>
      </c>
      <c r="R74" s="127">
        <f ca="1">IF(IFERROR(MATCH(_xlfn.CONCAT($B74,",",R$4),'SpcFunc and VentSpcFunc combos'!$Q$8:$Q$335,0),0)&gt;0,1,0)</f>
        <v>0</v>
      </c>
      <c r="S74" s="127">
        <f ca="1">IF(IFERROR(MATCH(_xlfn.CONCAT($B74,",",S$4),'SpcFunc and VentSpcFunc combos'!$Q$8:$Q$335,0),0)&gt;0,1,0)</f>
        <v>0</v>
      </c>
      <c r="T74" s="127">
        <f ca="1">IF(IFERROR(MATCH(_xlfn.CONCAT($B74,",",T$4),'SpcFunc and VentSpcFunc combos'!$Q$8:$Q$335,0),0)&gt;0,1,0)</f>
        <v>0</v>
      </c>
      <c r="U74" s="127">
        <f ca="1">IF(IFERROR(MATCH(_xlfn.CONCAT($B74,",",U$4),'SpcFunc and VentSpcFunc combos'!$Q$8:$Q$335,0),0)&gt;0,1,0)</f>
        <v>0</v>
      </c>
      <c r="V74" s="127">
        <f ca="1">IF(IFERROR(MATCH(_xlfn.CONCAT($B74,",",V$4),'SpcFunc and VentSpcFunc combos'!$Q$8:$Q$335,0),0)&gt;0,1,0)</f>
        <v>0</v>
      </c>
      <c r="W74" s="127">
        <f ca="1">IF(IFERROR(MATCH(_xlfn.CONCAT($B74,",",W$4),'SpcFunc and VentSpcFunc combos'!$Q$8:$Q$335,0),0)&gt;0,1,0)</f>
        <v>0</v>
      </c>
      <c r="X74" s="127">
        <f ca="1">IF(IFERROR(MATCH(_xlfn.CONCAT($B74,",",X$4),'SpcFunc and VentSpcFunc combos'!$Q$8:$Q$335,0),0)&gt;0,1,0)</f>
        <v>0</v>
      </c>
      <c r="Y74" s="127">
        <f ca="1">IF(IFERROR(MATCH(_xlfn.CONCAT($B74,",",Y$4),'SpcFunc and VentSpcFunc combos'!$Q$8:$Q$335,0),0)&gt;0,1,0)</f>
        <v>0</v>
      </c>
      <c r="Z74" s="127">
        <f ca="1">IF(IFERROR(MATCH(_xlfn.CONCAT($B74,",",Z$4),'SpcFunc and VentSpcFunc combos'!$Q$8:$Q$335,0),0)&gt;0,1,0)</f>
        <v>0</v>
      </c>
      <c r="AA74" s="127">
        <f ca="1">IF(IFERROR(MATCH(_xlfn.CONCAT($B74,",",AA$4),'SpcFunc and VentSpcFunc combos'!$Q$8:$Q$335,0),0)&gt;0,1,0)</f>
        <v>0</v>
      </c>
      <c r="AB74" s="127">
        <f ca="1">IF(IFERROR(MATCH(_xlfn.CONCAT($B74,",",AB$4),'SpcFunc and VentSpcFunc combos'!$Q$8:$Q$335,0),0)&gt;0,1,0)</f>
        <v>0</v>
      </c>
      <c r="AC74" s="127">
        <f ca="1">IF(IFERROR(MATCH(_xlfn.CONCAT($B74,",",AC$4),'SpcFunc and VentSpcFunc combos'!$Q$8:$Q$335,0),0)&gt;0,1,0)</f>
        <v>0</v>
      </c>
      <c r="AD74" s="127">
        <f ca="1">IF(IFERROR(MATCH(_xlfn.CONCAT($B74,",",AD$4),'SpcFunc and VentSpcFunc combos'!$Q$8:$Q$335,0),0)&gt;0,1,0)</f>
        <v>0</v>
      </c>
      <c r="AE74" s="127">
        <f ca="1">IF(IFERROR(MATCH(_xlfn.CONCAT($B74,",",AE$4),'SpcFunc and VentSpcFunc combos'!$Q$8:$Q$335,0),0)&gt;0,1,0)</f>
        <v>0</v>
      </c>
      <c r="AF74" s="127">
        <f ca="1">IF(IFERROR(MATCH(_xlfn.CONCAT($B74,",",AF$4),'SpcFunc and VentSpcFunc combos'!$Q$8:$Q$335,0),0)&gt;0,1,0)</f>
        <v>0</v>
      </c>
      <c r="AG74" s="127">
        <f ca="1">IF(IFERROR(MATCH(_xlfn.CONCAT($B74,",",AG$4),'SpcFunc and VentSpcFunc combos'!$Q$8:$Q$335,0),0)&gt;0,1,0)</f>
        <v>0</v>
      </c>
      <c r="AH74" s="127">
        <f ca="1">IF(IFERROR(MATCH(_xlfn.CONCAT($B74,",",AH$4),'SpcFunc and VentSpcFunc combos'!$Q$8:$Q$335,0),0)&gt;0,1,0)</f>
        <v>0</v>
      </c>
      <c r="AI74" s="127">
        <f ca="1">IF(IFERROR(MATCH(_xlfn.CONCAT($B74,",",AI$4),'SpcFunc and VentSpcFunc combos'!$Q$8:$Q$335,0),0)&gt;0,1,0)</f>
        <v>0</v>
      </c>
      <c r="AJ74" s="127">
        <f ca="1">IF(IFERROR(MATCH(_xlfn.CONCAT($B74,",",AJ$4),'SpcFunc and VentSpcFunc combos'!$Q$8:$Q$335,0),0)&gt;0,1,0)</f>
        <v>0</v>
      </c>
      <c r="AK74" s="127">
        <f ca="1">IF(IFERROR(MATCH(_xlfn.CONCAT($B74,",",AK$4),'SpcFunc and VentSpcFunc combos'!$Q$8:$Q$335,0),0)&gt;0,1,0)</f>
        <v>0</v>
      </c>
      <c r="AL74" s="127">
        <f ca="1">IF(IFERROR(MATCH(_xlfn.CONCAT($B74,",",AL$4),'SpcFunc and VentSpcFunc combos'!$Q$8:$Q$335,0),0)&gt;0,1,0)</f>
        <v>0</v>
      </c>
      <c r="AM74" s="127">
        <f ca="1">IF(IFERROR(MATCH(_xlfn.CONCAT($B74,",",AM$4),'SpcFunc and VentSpcFunc combos'!$Q$8:$Q$335,0),0)&gt;0,1,0)</f>
        <v>0</v>
      </c>
      <c r="AN74" s="127">
        <f ca="1">IF(IFERROR(MATCH(_xlfn.CONCAT($B74,",",AN$4),'SpcFunc and VentSpcFunc combos'!$Q$8:$Q$335,0),0)&gt;0,1,0)</f>
        <v>0</v>
      </c>
      <c r="AO74" s="127">
        <f ca="1">IF(IFERROR(MATCH(_xlfn.CONCAT($B74,",",AO$4),'SpcFunc and VentSpcFunc combos'!$Q$8:$Q$335,0),0)&gt;0,1,0)</f>
        <v>0</v>
      </c>
      <c r="AP74" s="127">
        <f ca="1">IF(IFERROR(MATCH(_xlfn.CONCAT($B74,",",AP$4),'SpcFunc and VentSpcFunc combos'!$Q$8:$Q$335,0),0)&gt;0,1,0)</f>
        <v>0</v>
      </c>
      <c r="AQ74" s="127">
        <f ca="1">IF(IFERROR(MATCH(_xlfn.CONCAT($B74,",",AQ$4),'SpcFunc and VentSpcFunc combos'!$Q$8:$Q$335,0),0)&gt;0,1,0)</f>
        <v>0</v>
      </c>
      <c r="AR74" s="127">
        <f ca="1">IF(IFERROR(MATCH(_xlfn.CONCAT($B74,",",AR$4),'SpcFunc and VentSpcFunc combos'!$Q$8:$Q$335,0),0)&gt;0,1,0)</f>
        <v>0</v>
      </c>
      <c r="AS74" s="127">
        <f ca="1">IF(IFERROR(MATCH(_xlfn.CONCAT($B74,",",AS$4),'SpcFunc and VentSpcFunc combos'!$Q$8:$Q$335,0),0)&gt;0,1,0)</f>
        <v>0</v>
      </c>
      <c r="AT74" s="127">
        <f ca="1">IF(IFERROR(MATCH(_xlfn.CONCAT($B74,",",AT$4),'SpcFunc and VentSpcFunc combos'!$Q$8:$Q$335,0),0)&gt;0,1,0)</f>
        <v>0</v>
      </c>
      <c r="AU74" s="127">
        <f ca="1">IF(IFERROR(MATCH(_xlfn.CONCAT($B74,",",AU$4),'SpcFunc and VentSpcFunc combos'!$Q$8:$Q$335,0),0)&gt;0,1,0)</f>
        <v>0</v>
      </c>
      <c r="AV74" s="127">
        <f ca="1">IF(IFERROR(MATCH(_xlfn.CONCAT($B74,",",AV$4),'SpcFunc and VentSpcFunc combos'!$Q$8:$Q$335,0),0)&gt;0,1,0)</f>
        <v>0</v>
      </c>
      <c r="AW74" s="127">
        <f ca="1">IF(IFERROR(MATCH(_xlfn.CONCAT($B74,",",AW$4),'SpcFunc and VentSpcFunc combos'!$Q$8:$Q$335,0),0)&gt;0,1,0)</f>
        <v>0</v>
      </c>
      <c r="AX74" s="127">
        <f ca="1">IF(IFERROR(MATCH(_xlfn.CONCAT($B74,",",AX$4),'SpcFunc and VentSpcFunc combos'!$Q$8:$Q$335,0),0)&gt;0,1,0)</f>
        <v>0</v>
      </c>
      <c r="AY74" s="127">
        <f ca="1">IF(IFERROR(MATCH(_xlfn.CONCAT($B74,",",AY$4),'SpcFunc and VentSpcFunc combos'!$Q$8:$Q$335,0),0)&gt;0,1,0)</f>
        <v>0</v>
      </c>
      <c r="AZ74" s="127">
        <f ca="1">IF(IFERROR(MATCH(_xlfn.CONCAT($B74,",",AZ$4),'SpcFunc and VentSpcFunc combos'!$Q$8:$Q$335,0),0)&gt;0,1,0)</f>
        <v>0</v>
      </c>
      <c r="BA74" s="127">
        <f ca="1">IF(IFERROR(MATCH(_xlfn.CONCAT($B74,",",BA$4),'SpcFunc and VentSpcFunc combos'!$Q$8:$Q$335,0),0)&gt;0,1,0)</f>
        <v>0</v>
      </c>
      <c r="BB74" s="127">
        <f ca="1">IF(IFERROR(MATCH(_xlfn.CONCAT($B74,",",BB$4),'SpcFunc and VentSpcFunc combos'!$Q$8:$Q$335,0),0)&gt;0,1,0)</f>
        <v>0</v>
      </c>
      <c r="BC74" s="127">
        <f ca="1">IF(IFERROR(MATCH(_xlfn.CONCAT($B74,",",BC$4),'SpcFunc and VentSpcFunc combos'!$Q$8:$Q$335,0),0)&gt;0,1,0)</f>
        <v>0</v>
      </c>
      <c r="BD74" s="127">
        <f ca="1">IF(IFERROR(MATCH(_xlfn.CONCAT($B74,",",BD$4),'SpcFunc and VentSpcFunc combos'!$Q$8:$Q$335,0),0)&gt;0,1,0)</f>
        <v>0</v>
      </c>
      <c r="BE74" s="127">
        <f ca="1">IF(IFERROR(MATCH(_xlfn.CONCAT($B74,",",BE$4),'SpcFunc and VentSpcFunc combos'!$Q$8:$Q$335,0),0)&gt;0,1,0)</f>
        <v>0</v>
      </c>
      <c r="BF74" s="127">
        <f ca="1">IF(IFERROR(MATCH(_xlfn.CONCAT($B74,",",BF$4),'SpcFunc and VentSpcFunc combos'!$Q$8:$Q$335,0),0)&gt;0,1,0)</f>
        <v>0</v>
      </c>
      <c r="BG74" s="127">
        <f ca="1">IF(IFERROR(MATCH(_xlfn.CONCAT($B74,",",BG$4),'SpcFunc and VentSpcFunc combos'!$Q$8:$Q$335,0),0)&gt;0,1,0)</f>
        <v>0</v>
      </c>
      <c r="BH74" s="127">
        <f ca="1">IF(IFERROR(MATCH(_xlfn.CONCAT($B74,",",BH$4),'SpcFunc and VentSpcFunc combos'!$Q$8:$Q$335,0),0)&gt;0,1,0)</f>
        <v>0</v>
      </c>
      <c r="BI74" s="127">
        <f ca="1">IF(IFERROR(MATCH(_xlfn.CONCAT($B74,",",BI$4),'SpcFunc and VentSpcFunc combos'!$Q$8:$Q$335,0),0)&gt;0,1,0)</f>
        <v>0</v>
      </c>
      <c r="BJ74" s="127">
        <f ca="1">IF(IFERROR(MATCH(_xlfn.CONCAT($B74,",",BJ$4),'SpcFunc and VentSpcFunc combos'!$Q$8:$Q$335,0),0)&gt;0,1,0)</f>
        <v>0</v>
      </c>
      <c r="BK74" s="127">
        <f ca="1">IF(IFERROR(MATCH(_xlfn.CONCAT($B74,",",BK$4),'SpcFunc and VentSpcFunc combos'!$Q$8:$Q$335,0),0)&gt;0,1,0)</f>
        <v>0</v>
      </c>
      <c r="BL74" s="127">
        <f ca="1">IF(IFERROR(MATCH(_xlfn.CONCAT($B74,",",BL$4),'SpcFunc and VentSpcFunc combos'!$Q$8:$Q$335,0),0)&gt;0,1,0)</f>
        <v>0</v>
      </c>
      <c r="BM74" s="127">
        <f ca="1">IF(IFERROR(MATCH(_xlfn.CONCAT($B74,",",BM$4),'SpcFunc and VentSpcFunc combos'!$Q$8:$Q$335,0),0)&gt;0,1,0)</f>
        <v>0</v>
      </c>
      <c r="BN74" s="127">
        <f ca="1">IF(IFERROR(MATCH(_xlfn.CONCAT($B74,",",BN$4),'SpcFunc and VentSpcFunc combos'!$Q$8:$Q$335,0),0)&gt;0,1,0)</f>
        <v>0</v>
      </c>
      <c r="BO74" s="127">
        <f ca="1">IF(IFERROR(MATCH(_xlfn.CONCAT($B74,",",BO$4),'SpcFunc and VentSpcFunc combos'!$Q$8:$Q$335,0),0)&gt;0,1,0)</f>
        <v>0</v>
      </c>
      <c r="BP74" s="127">
        <f ca="1">IF(IFERROR(MATCH(_xlfn.CONCAT($B74,",",BP$4),'SpcFunc and VentSpcFunc combos'!$Q$8:$Q$335,0),0)&gt;0,1,0)</f>
        <v>0</v>
      </c>
      <c r="BQ74" s="127">
        <f ca="1">IF(IFERROR(MATCH(_xlfn.CONCAT($B74,",",BQ$4),'SpcFunc and VentSpcFunc combos'!$Q$8:$Q$335,0),0)&gt;0,1,0)</f>
        <v>0</v>
      </c>
      <c r="BR74" s="127">
        <f ca="1">IF(IFERROR(MATCH(_xlfn.CONCAT($B74,",",BR$4),'SpcFunc and VentSpcFunc combos'!$Q$8:$Q$335,0),0)&gt;0,1,0)</f>
        <v>0</v>
      </c>
      <c r="BS74" s="127">
        <f ca="1">IF(IFERROR(MATCH(_xlfn.CONCAT($B74,",",BS$4),'SpcFunc and VentSpcFunc combos'!$Q$8:$Q$335,0),0)&gt;0,1,0)</f>
        <v>0</v>
      </c>
      <c r="BT74" s="127">
        <f ca="1">IF(IFERROR(MATCH(_xlfn.CONCAT($B74,",",BT$4),'SpcFunc and VentSpcFunc combos'!$Q$8:$Q$335,0),0)&gt;0,1,0)</f>
        <v>0</v>
      </c>
      <c r="BU74" s="127">
        <f ca="1">IF(IFERROR(MATCH(_xlfn.CONCAT($B74,",",BU$4),'SpcFunc and VentSpcFunc combos'!$Q$8:$Q$335,0),0)&gt;0,1,0)</f>
        <v>0</v>
      </c>
      <c r="BV74" s="127">
        <f ca="1">IF(IFERROR(MATCH(_xlfn.CONCAT($B74,",",BV$4),'SpcFunc and VentSpcFunc combos'!$Q$8:$Q$335,0),0)&gt;0,1,0)</f>
        <v>0</v>
      </c>
      <c r="BW74" s="127">
        <f ca="1">IF(IFERROR(MATCH(_xlfn.CONCAT($B74,",",BW$4),'SpcFunc and VentSpcFunc combos'!$Q$8:$Q$335,0),0)&gt;0,1,0)</f>
        <v>0</v>
      </c>
      <c r="BX74" s="127">
        <f ca="1">IF(IFERROR(MATCH(_xlfn.CONCAT($B74,",",BX$4),'SpcFunc and VentSpcFunc combos'!$Q$8:$Q$335,0),0)&gt;0,1,0)</f>
        <v>0</v>
      </c>
      <c r="BY74" s="127">
        <f ca="1">IF(IFERROR(MATCH(_xlfn.CONCAT($B74,",",BY$4),'SpcFunc and VentSpcFunc combos'!$Q$8:$Q$335,0),0)&gt;0,1,0)</f>
        <v>0</v>
      </c>
      <c r="BZ74" s="127">
        <f ca="1">IF(IFERROR(MATCH(_xlfn.CONCAT($B74,",",BZ$4),'SpcFunc and VentSpcFunc combos'!$Q$8:$Q$335,0),0)&gt;0,1,0)</f>
        <v>0</v>
      </c>
      <c r="CA74" s="127">
        <f ca="1">IF(IFERROR(MATCH(_xlfn.CONCAT($B74,",",CA$4),'SpcFunc and VentSpcFunc combos'!$Q$8:$Q$335,0),0)&gt;0,1,0)</f>
        <v>0</v>
      </c>
      <c r="CB74" s="127">
        <f ca="1">IF(IFERROR(MATCH(_xlfn.CONCAT($B74,",",CB$4),'SpcFunc and VentSpcFunc combos'!$Q$8:$Q$335,0),0)&gt;0,1,0)</f>
        <v>0</v>
      </c>
      <c r="CC74" s="127">
        <f ca="1">IF(IFERROR(MATCH(_xlfn.CONCAT($B74,",",CC$4),'SpcFunc and VentSpcFunc combos'!$Q$8:$Q$335,0),0)&gt;0,1,0)</f>
        <v>0</v>
      </c>
      <c r="CD74" s="127">
        <f ca="1">IF(IFERROR(MATCH(_xlfn.CONCAT($B74,",",CD$4),'SpcFunc and VentSpcFunc combos'!$Q$8:$Q$335,0),0)&gt;0,1,0)</f>
        <v>0</v>
      </c>
      <c r="CE74" s="127">
        <f ca="1">IF(IFERROR(MATCH(_xlfn.CONCAT($B74,",",CE$4),'SpcFunc and VentSpcFunc combos'!$Q$8:$Q$335,0),0)&gt;0,1,0)</f>
        <v>0</v>
      </c>
      <c r="CF74" s="127">
        <f ca="1">IF(IFERROR(MATCH(_xlfn.CONCAT($B74,",",CF$4),'SpcFunc and VentSpcFunc combos'!$Q$8:$Q$335,0),0)&gt;0,1,0)</f>
        <v>0</v>
      </c>
      <c r="CG74" s="127">
        <f ca="1">IF(IFERROR(MATCH(_xlfn.CONCAT($B74,",",CG$4),'SpcFunc and VentSpcFunc combos'!$Q$8:$Q$335,0),0)&gt;0,1,0)</f>
        <v>0</v>
      </c>
      <c r="CH74" s="127">
        <f ca="1">IF(IFERROR(MATCH(_xlfn.CONCAT($B74,",",CH$4),'SpcFunc and VentSpcFunc combos'!$Q$8:$Q$335,0),0)&gt;0,1,0)</f>
        <v>0</v>
      </c>
      <c r="CI74" s="127">
        <f ca="1">IF(IFERROR(MATCH(_xlfn.CONCAT($B74,",",CI$4),'SpcFunc and VentSpcFunc combos'!$Q$8:$Q$335,0),0)&gt;0,1,0)</f>
        <v>0</v>
      </c>
      <c r="CJ74" s="127">
        <f ca="1">IF(IFERROR(MATCH(_xlfn.CONCAT($B74,",",CJ$4),'SpcFunc and VentSpcFunc combos'!$Q$8:$Q$335,0),0)&gt;0,1,0)</f>
        <v>0</v>
      </c>
      <c r="CK74" s="127">
        <f ca="1">IF(IFERROR(MATCH(_xlfn.CONCAT($B74,",",CK$4),'SpcFunc and VentSpcFunc combos'!$Q$8:$Q$335,0),0)&gt;0,1,0)</f>
        <v>0</v>
      </c>
      <c r="CL74" s="127">
        <f ca="1">IF(IFERROR(MATCH(_xlfn.CONCAT($B74,",",CL$4),'SpcFunc and VentSpcFunc combos'!$Q$8:$Q$335,0),0)&gt;0,1,0)</f>
        <v>0</v>
      </c>
      <c r="CM74" s="127">
        <f ca="1">IF(IFERROR(MATCH(_xlfn.CONCAT($B74,",",CM$4),'SpcFunc and VentSpcFunc combos'!$Q$8:$Q$335,0),0)&gt;0,1,0)</f>
        <v>0</v>
      </c>
      <c r="CN74" s="127">
        <f ca="1">IF(IFERROR(MATCH(_xlfn.CONCAT($B74,",",CN$4),'SpcFunc and VentSpcFunc combos'!$Q$8:$Q$335,0),0)&gt;0,1,0)</f>
        <v>0</v>
      </c>
      <c r="CO74" s="127">
        <f ca="1">IF(IFERROR(MATCH(_xlfn.CONCAT($B74,",",CO$4),'SpcFunc and VentSpcFunc combos'!$Q$8:$Q$335,0),0)&gt;0,1,0)</f>
        <v>0</v>
      </c>
      <c r="CP74" s="127">
        <f ca="1">IF(IFERROR(MATCH(_xlfn.CONCAT($B74,",",CP$4),'SpcFunc and VentSpcFunc combos'!$Q$8:$Q$335,0),0)&gt;0,1,0)</f>
        <v>0</v>
      </c>
      <c r="CQ74" s="127">
        <f ca="1">IF(IFERROR(MATCH(_xlfn.CONCAT($B74,",",CQ$4),'SpcFunc and VentSpcFunc combos'!$Q$8:$Q$335,0),0)&gt;0,1,0)</f>
        <v>0</v>
      </c>
      <c r="CR74" s="127">
        <f ca="1">IF(IFERROR(MATCH(_xlfn.CONCAT($B74,",",CR$4),'SpcFunc and VentSpcFunc combos'!$Q$8:$Q$335,0),0)&gt;0,1,0)</f>
        <v>0</v>
      </c>
      <c r="CS74" s="127">
        <f ca="1">IF(IFERROR(MATCH(_xlfn.CONCAT($B74,",",CS$4),'SpcFunc and VentSpcFunc combos'!$Q$8:$Q$335,0),0)&gt;0,1,0)</f>
        <v>0</v>
      </c>
      <c r="CT74" s="127">
        <f ca="1">IF(IFERROR(MATCH(_xlfn.CONCAT($B74,",",CT$4),'SpcFunc and VentSpcFunc combos'!$Q$8:$Q$335,0),0)&gt;0,1,0)</f>
        <v>0</v>
      </c>
      <c r="CU74" s="106" t="s">
        <v>960</v>
      </c>
      <c r="CV74">
        <f t="shared" ca="1" si="6"/>
        <v>0</v>
      </c>
    </row>
    <row r="75" spans="2:100" x14ac:dyDescent="0.2">
      <c r="B75" t="str">
        <f>'For CSV - 2019 SpcFuncData'!B75</f>
        <v>Videoconferencing Studio</v>
      </c>
      <c r="C75" s="127">
        <f ca="1">IF(IFERROR(MATCH(_xlfn.CONCAT($B75,",",C$4),'SpcFunc and VentSpcFunc combos'!$Q$8:$Q$335,0),0)&gt;0,1,0)</f>
        <v>0</v>
      </c>
      <c r="D75" s="127">
        <f ca="1">IF(IFERROR(MATCH(_xlfn.CONCAT($B75,",",D$4),'SpcFunc and VentSpcFunc combos'!$Q$8:$Q$335,0),0)&gt;0,1,0)</f>
        <v>0</v>
      </c>
      <c r="E75" s="127">
        <f ca="1">IF(IFERROR(MATCH(_xlfn.CONCAT($B75,",",E$4),'SpcFunc and VentSpcFunc combos'!$Q$8:$Q$335,0),0)&gt;0,1,0)</f>
        <v>0</v>
      </c>
      <c r="F75" s="127">
        <f ca="1">IF(IFERROR(MATCH(_xlfn.CONCAT($B75,",",F$4),'SpcFunc and VentSpcFunc combos'!$Q$8:$Q$335,0),0)&gt;0,1,0)</f>
        <v>0</v>
      </c>
      <c r="G75" s="127">
        <f ca="1">IF(IFERROR(MATCH(_xlfn.CONCAT($B75,",",G$4),'SpcFunc and VentSpcFunc combos'!$Q$8:$Q$335,0),0)&gt;0,1,0)</f>
        <v>0</v>
      </c>
      <c r="H75" s="127">
        <f ca="1">IF(IFERROR(MATCH(_xlfn.CONCAT($B75,",",H$4),'SpcFunc and VentSpcFunc combos'!$Q$8:$Q$335,0),0)&gt;0,1,0)</f>
        <v>0</v>
      </c>
      <c r="I75" s="127">
        <f ca="1">IF(IFERROR(MATCH(_xlfn.CONCAT($B75,",",I$4),'SpcFunc and VentSpcFunc combos'!$Q$8:$Q$335,0),0)&gt;0,1,0)</f>
        <v>0</v>
      </c>
      <c r="J75" s="127">
        <f ca="1">IF(IFERROR(MATCH(_xlfn.CONCAT($B75,",",J$4),'SpcFunc and VentSpcFunc combos'!$Q$8:$Q$335,0),0)&gt;0,1,0)</f>
        <v>0</v>
      </c>
      <c r="K75" s="127">
        <f ca="1">IF(IFERROR(MATCH(_xlfn.CONCAT($B75,",",K$4),'SpcFunc and VentSpcFunc combos'!$Q$8:$Q$335,0),0)&gt;0,1,0)</f>
        <v>0</v>
      </c>
      <c r="L75" s="127">
        <f ca="1">IF(IFERROR(MATCH(_xlfn.CONCAT($B75,",",L$4),'SpcFunc and VentSpcFunc combos'!$Q$8:$Q$335,0),0)&gt;0,1,0)</f>
        <v>0</v>
      </c>
      <c r="M75" s="127">
        <f ca="1">IF(IFERROR(MATCH(_xlfn.CONCAT($B75,",",M$4),'SpcFunc and VentSpcFunc combos'!$Q$8:$Q$335,0),0)&gt;0,1,0)</f>
        <v>0</v>
      </c>
      <c r="N75" s="127">
        <f ca="1">IF(IFERROR(MATCH(_xlfn.CONCAT($B75,",",N$4),'SpcFunc and VentSpcFunc combos'!$Q$8:$Q$335,0),0)&gt;0,1,0)</f>
        <v>0</v>
      </c>
      <c r="O75" s="127">
        <f ca="1">IF(IFERROR(MATCH(_xlfn.CONCAT($B75,",",O$4),'SpcFunc and VentSpcFunc combos'!$Q$8:$Q$335,0),0)&gt;0,1,0)</f>
        <v>0</v>
      </c>
      <c r="P75" s="127">
        <f ca="1">IF(IFERROR(MATCH(_xlfn.CONCAT($B75,",",P$4),'SpcFunc and VentSpcFunc combos'!$Q$8:$Q$335,0),0)&gt;0,1,0)</f>
        <v>0</v>
      </c>
      <c r="Q75" s="127">
        <f ca="1">IF(IFERROR(MATCH(_xlfn.CONCAT($B75,",",Q$4),'SpcFunc and VentSpcFunc combos'!$Q$8:$Q$335,0),0)&gt;0,1,0)</f>
        <v>0</v>
      </c>
      <c r="R75" s="127">
        <f ca="1">IF(IFERROR(MATCH(_xlfn.CONCAT($B75,",",R$4),'SpcFunc and VentSpcFunc combos'!$Q$8:$Q$335,0),0)&gt;0,1,0)</f>
        <v>0</v>
      </c>
      <c r="S75" s="127">
        <f ca="1">IF(IFERROR(MATCH(_xlfn.CONCAT($B75,",",S$4),'SpcFunc and VentSpcFunc combos'!$Q$8:$Q$335,0),0)&gt;0,1,0)</f>
        <v>0</v>
      </c>
      <c r="T75" s="127">
        <f ca="1">IF(IFERROR(MATCH(_xlfn.CONCAT($B75,",",T$4),'SpcFunc and VentSpcFunc combos'!$Q$8:$Q$335,0),0)&gt;0,1,0)</f>
        <v>0</v>
      </c>
      <c r="U75" s="127">
        <f ca="1">IF(IFERROR(MATCH(_xlfn.CONCAT($B75,",",U$4),'SpcFunc and VentSpcFunc combos'!$Q$8:$Q$335,0),0)&gt;0,1,0)</f>
        <v>0</v>
      </c>
      <c r="V75" s="127">
        <f ca="1">IF(IFERROR(MATCH(_xlfn.CONCAT($B75,",",V$4),'SpcFunc and VentSpcFunc combos'!$Q$8:$Q$335,0),0)&gt;0,1,0)</f>
        <v>0</v>
      </c>
      <c r="W75" s="127">
        <f ca="1">IF(IFERROR(MATCH(_xlfn.CONCAT($B75,",",W$4),'SpcFunc and VentSpcFunc combos'!$Q$8:$Q$335,0),0)&gt;0,1,0)</f>
        <v>0</v>
      </c>
      <c r="X75" s="127">
        <f ca="1">IF(IFERROR(MATCH(_xlfn.CONCAT($B75,",",X$4),'SpcFunc and VentSpcFunc combos'!$Q$8:$Q$335,0),0)&gt;0,1,0)</f>
        <v>0</v>
      </c>
      <c r="Y75" s="127">
        <f ca="1">IF(IFERROR(MATCH(_xlfn.CONCAT($B75,",",Y$4),'SpcFunc and VentSpcFunc combos'!$Q$8:$Q$335,0),0)&gt;0,1,0)</f>
        <v>0</v>
      </c>
      <c r="Z75" s="127">
        <f ca="1">IF(IFERROR(MATCH(_xlfn.CONCAT($B75,",",Z$4),'SpcFunc and VentSpcFunc combos'!$Q$8:$Q$335,0),0)&gt;0,1,0)</f>
        <v>0</v>
      </c>
      <c r="AA75" s="127">
        <f ca="1">IF(IFERROR(MATCH(_xlfn.CONCAT($B75,",",AA$4),'SpcFunc and VentSpcFunc combos'!$Q$8:$Q$335,0),0)&gt;0,1,0)</f>
        <v>0</v>
      </c>
      <c r="AB75" s="127">
        <f ca="1">IF(IFERROR(MATCH(_xlfn.CONCAT($B75,",",AB$4),'SpcFunc and VentSpcFunc combos'!$Q$8:$Q$335,0),0)&gt;0,1,0)</f>
        <v>0</v>
      </c>
      <c r="AC75" s="127">
        <f ca="1">IF(IFERROR(MATCH(_xlfn.CONCAT($B75,",",AC$4),'SpcFunc and VentSpcFunc combos'!$Q$8:$Q$335,0),0)&gt;0,1,0)</f>
        <v>0</v>
      </c>
      <c r="AD75" s="127">
        <f ca="1">IF(IFERROR(MATCH(_xlfn.CONCAT($B75,",",AD$4),'SpcFunc and VentSpcFunc combos'!$Q$8:$Q$335,0),0)&gt;0,1,0)</f>
        <v>0</v>
      </c>
      <c r="AE75" s="127">
        <f ca="1">IF(IFERROR(MATCH(_xlfn.CONCAT($B75,",",AE$4),'SpcFunc and VentSpcFunc combos'!$Q$8:$Q$335,0),0)&gt;0,1,0)</f>
        <v>0</v>
      </c>
      <c r="AF75" s="127">
        <f ca="1">IF(IFERROR(MATCH(_xlfn.CONCAT($B75,",",AF$4),'SpcFunc and VentSpcFunc combos'!$Q$8:$Q$335,0),0)&gt;0,1,0)</f>
        <v>0</v>
      </c>
      <c r="AG75" s="127">
        <f ca="1">IF(IFERROR(MATCH(_xlfn.CONCAT($B75,",",AG$4),'SpcFunc and VentSpcFunc combos'!$Q$8:$Q$335,0),0)&gt;0,1,0)</f>
        <v>0</v>
      </c>
      <c r="AH75" s="127">
        <f ca="1">IF(IFERROR(MATCH(_xlfn.CONCAT($B75,",",AH$4),'SpcFunc and VentSpcFunc combos'!$Q$8:$Q$335,0),0)&gt;0,1,0)</f>
        <v>0</v>
      </c>
      <c r="AI75" s="127">
        <f ca="1">IF(IFERROR(MATCH(_xlfn.CONCAT($B75,",",AI$4),'SpcFunc and VentSpcFunc combos'!$Q$8:$Q$335,0),0)&gt;0,1,0)</f>
        <v>0</v>
      </c>
      <c r="AJ75" s="127">
        <f ca="1">IF(IFERROR(MATCH(_xlfn.CONCAT($B75,",",AJ$4),'SpcFunc and VentSpcFunc combos'!$Q$8:$Q$335,0),0)&gt;0,1,0)</f>
        <v>0</v>
      </c>
      <c r="AK75" s="127">
        <f ca="1">IF(IFERROR(MATCH(_xlfn.CONCAT($B75,",",AK$4),'SpcFunc and VentSpcFunc combos'!$Q$8:$Q$335,0),0)&gt;0,1,0)</f>
        <v>0</v>
      </c>
      <c r="AL75" s="127">
        <f ca="1">IF(IFERROR(MATCH(_xlfn.CONCAT($B75,",",AL$4),'SpcFunc and VentSpcFunc combos'!$Q$8:$Q$335,0),0)&gt;0,1,0)</f>
        <v>0</v>
      </c>
      <c r="AM75" s="127">
        <f ca="1">IF(IFERROR(MATCH(_xlfn.CONCAT($B75,",",AM$4),'SpcFunc and VentSpcFunc combos'!$Q$8:$Q$335,0),0)&gt;0,1,0)</f>
        <v>0</v>
      </c>
      <c r="AN75" s="127">
        <f ca="1">IF(IFERROR(MATCH(_xlfn.CONCAT($B75,",",AN$4),'SpcFunc and VentSpcFunc combos'!$Q$8:$Q$335,0),0)&gt;0,1,0)</f>
        <v>0</v>
      </c>
      <c r="AO75" s="127">
        <f ca="1">IF(IFERROR(MATCH(_xlfn.CONCAT($B75,",",AO$4),'SpcFunc and VentSpcFunc combos'!$Q$8:$Q$335,0),0)&gt;0,1,0)</f>
        <v>0</v>
      </c>
      <c r="AP75" s="127">
        <f ca="1">IF(IFERROR(MATCH(_xlfn.CONCAT($B75,",",AP$4),'SpcFunc and VentSpcFunc combos'!$Q$8:$Q$335,0),0)&gt;0,1,0)</f>
        <v>0</v>
      </c>
      <c r="AQ75" s="127">
        <f ca="1">IF(IFERROR(MATCH(_xlfn.CONCAT($B75,",",AQ$4),'SpcFunc and VentSpcFunc combos'!$Q$8:$Q$335,0),0)&gt;0,1,0)</f>
        <v>0</v>
      </c>
      <c r="AR75" s="127">
        <f ca="1">IF(IFERROR(MATCH(_xlfn.CONCAT($B75,",",AR$4),'SpcFunc and VentSpcFunc combos'!$Q$8:$Q$335,0),0)&gt;0,1,0)</f>
        <v>0</v>
      </c>
      <c r="AS75" s="127">
        <f ca="1">IF(IFERROR(MATCH(_xlfn.CONCAT($B75,",",AS$4),'SpcFunc and VentSpcFunc combos'!$Q$8:$Q$335,0),0)&gt;0,1,0)</f>
        <v>0</v>
      </c>
      <c r="AT75" s="127">
        <f ca="1">IF(IFERROR(MATCH(_xlfn.CONCAT($B75,",",AT$4),'SpcFunc and VentSpcFunc combos'!$Q$8:$Q$335,0),0)&gt;0,1,0)</f>
        <v>0</v>
      </c>
      <c r="AU75" s="127">
        <f ca="1">IF(IFERROR(MATCH(_xlfn.CONCAT($B75,",",AU$4),'SpcFunc and VentSpcFunc combos'!$Q$8:$Q$335,0),0)&gt;0,1,0)</f>
        <v>0</v>
      </c>
      <c r="AV75" s="127">
        <f ca="1">IF(IFERROR(MATCH(_xlfn.CONCAT($B75,",",AV$4),'SpcFunc and VentSpcFunc combos'!$Q$8:$Q$335,0),0)&gt;0,1,0)</f>
        <v>0</v>
      </c>
      <c r="AW75" s="127">
        <f ca="1">IF(IFERROR(MATCH(_xlfn.CONCAT($B75,",",AW$4),'SpcFunc and VentSpcFunc combos'!$Q$8:$Q$335,0),0)&gt;0,1,0)</f>
        <v>0</v>
      </c>
      <c r="AX75" s="127">
        <f ca="1">IF(IFERROR(MATCH(_xlfn.CONCAT($B75,",",AX$4),'SpcFunc and VentSpcFunc combos'!$Q$8:$Q$335,0),0)&gt;0,1,0)</f>
        <v>0</v>
      </c>
      <c r="AY75" s="127">
        <f ca="1">IF(IFERROR(MATCH(_xlfn.CONCAT($B75,",",AY$4),'SpcFunc and VentSpcFunc combos'!$Q$8:$Q$335,0),0)&gt;0,1,0)</f>
        <v>0</v>
      </c>
      <c r="AZ75" s="127">
        <f ca="1">IF(IFERROR(MATCH(_xlfn.CONCAT($B75,",",AZ$4),'SpcFunc and VentSpcFunc combos'!$Q$8:$Q$335,0),0)&gt;0,1,0)</f>
        <v>0</v>
      </c>
      <c r="BA75" s="127">
        <f ca="1">IF(IFERROR(MATCH(_xlfn.CONCAT($B75,",",BA$4),'SpcFunc and VentSpcFunc combos'!$Q$8:$Q$335,0),0)&gt;0,1,0)</f>
        <v>0</v>
      </c>
      <c r="BB75" s="127">
        <f ca="1">IF(IFERROR(MATCH(_xlfn.CONCAT($B75,",",BB$4),'SpcFunc and VentSpcFunc combos'!$Q$8:$Q$335,0),0)&gt;0,1,0)</f>
        <v>0</v>
      </c>
      <c r="BC75" s="127">
        <f ca="1">IF(IFERROR(MATCH(_xlfn.CONCAT($B75,",",BC$4),'SpcFunc and VentSpcFunc combos'!$Q$8:$Q$335,0),0)&gt;0,1,0)</f>
        <v>0</v>
      </c>
      <c r="BD75" s="127">
        <f ca="1">IF(IFERROR(MATCH(_xlfn.CONCAT($B75,",",BD$4),'SpcFunc and VentSpcFunc combos'!$Q$8:$Q$335,0),0)&gt;0,1,0)</f>
        <v>0</v>
      </c>
      <c r="BE75" s="127">
        <f ca="1">IF(IFERROR(MATCH(_xlfn.CONCAT($B75,",",BE$4),'SpcFunc and VentSpcFunc combos'!$Q$8:$Q$335,0),0)&gt;0,1,0)</f>
        <v>0</v>
      </c>
      <c r="BF75" s="127">
        <f ca="1">IF(IFERROR(MATCH(_xlfn.CONCAT($B75,",",BF$4),'SpcFunc and VentSpcFunc combos'!$Q$8:$Q$335,0),0)&gt;0,1,0)</f>
        <v>0</v>
      </c>
      <c r="BG75" s="127">
        <f ca="1">IF(IFERROR(MATCH(_xlfn.CONCAT($B75,",",BG$4),'SpcFunc and VentSpcFunc combos'!$Q$8:$Q$335,0),0)&gt;0,1,0)</f>
        <v>0</v>
      </c>
      <c r="BH75" s="127">
        <f ca="1">IF(IFERROR(MATCH(_xlfn.CONCAT($B75,",",BH$4),'SpcFunc and VentSpcFunc combos'!$Q$8:$Q$335,0),0)&gt;0,1,0)</f>
        <v>0</v>
      </c>
      <c r="BI75" s="127">
        <f ca="1">IF(IFERROR(MATCH(_xlfn.CONCAT($B75,",",BI$4),'SpcFunc and VentSpcFunc combos'!$Q$8:$Q$335,0),0)&gt;0,1,0)</f>
        <v>0</v>
      </c>
      <c r="BJ75" s="127">
        <f ca="1">IF(IFERROR(MATCH(_xlfn.CONCAT($B75,",",BJ$4),'SpcFunc and VentSpcFunc combos'!$Q$8:$Q$335,0),0)&gt;0,1,0)</f>
        <v>0</v>
      </c>
      <c r="BK75" s="127">
        <f ca="1">IF(IFERROR(MATCH(_xlfn.CONCAT($B75,",",BK$4),'SpcFunc and VentSpcFunc combos'!$Q$8:$Q$335,0),0)&gt;0,1,0)</f>
        <v>0</v>
      </c>
      <c r="BL75" s="127">
        <f ca="1">IF(IFERROR(MATCH(_xlfn.CONCAT($B75,",",BL$4),'SpcFunc and VentSpcFunc combos'!$Q$8:$Q$335,0),0)&gt;0,1,0)</f>
        <v>0</v>
      </c>
      <c r="BM75" s="127">
        <f ca="1">IF(IFERROR(MATCH(_xlfn.CONCAT($B75,",",BM$4),'SpcFunc and VentSpcFunc combos'!$Q$8:$Q$335,0),0)&gt;0,1,0)</f>
        <v>0</v>
      </c>
      <c r="BN75" s="127">
        <f ca="1">IF(IFERROR(MATCH(_xlfn.CONCAT($B75,",",BN$4),'SpcFunc and VentSpcFunc combos'!$Q$8:$Q$335,0),0)&gt;0,1,0)</f>
        <v>0</v>
      </c>
      <c r="BO75" s="127">
        <f ca="1">IF(IFERROR(MATCH(_xlfn.CONCAT($B75,",",BO$4),'SpcFunc and VentSpcFunc combos'!$Q$8:$Q$335,0),0)&gt;0,1,0)</f>
        <v>0</v>
      </c>
      <c r="BP75" s="127">
        <f ca="1">IF(IFERROR(MATCH(_xlfn.CONCAT($B75,",",BP$4),'SpcFunc and VentSpcFunc combos'!$Q$8:$Q$335,0),0)&gt;0,1,0)</f>
        <v>0</v>
      </c>
      <c r="BQ75" s="127">
        <f ca="1">IF(IFERROR(MATCH(_xlfn.CONCAT($B75,",",BQ$4),'SpcFunc and VentSpcFunc combos'!$Q$8:$Q$335,0),0)&gt;0,1,0)</f>
        <v>0</v>
      </c>
      <c r="BR75" s="127">
        <f ca="1">IF(IFERROR(MATCH(_xlfn.CONCAT($B75,",",BR$4),'SpcFunc and VentSpcFunc combos'!$Q$8:$Q$335,0),0)&gt;0,1,0)</f>
        <v>0</v>
      </c>
      <c r="BS75" s="127">
        <f ca="1">IF(IFERROR(MATCH(_xlfn.CONCAT($B75,",",BS$4),'SpcFunc and VentSpcFunc combos'!$Q$8:$Q$335,0),0)&gt;0,1,0)</f>
        <v>0</v>
      </c>
      <c r="BT75" s="127">
        <f ca="1">IF(IFERROR(MATCH(_xlfn.CONCAT($B75,",",BT$4),'SpcFunc and VentSpcFunc combos'!$Q$8:$Q$335,0),0)&gt;0,1,0)</f>
        <v>0</v>
      </c>
      <c r="BU75" s="127">
        <f ca="1">IF(IFERROR(MATCH(_xlfn.CONCAT($B75,",",BU$4),'SpcFunc and VentSpcFunc combos'!$Q$8:$Q$335,0),0)&gt;0,1,0)</f>
        <v>0</v>
      </c>
      <c r="BV75" s="127">
        <f ca="1">IF(IFERROR(MATCH(_xlfn.CONCAT($B75,",",BV$4),'SpcFunc and VentSpcFunc combos'!$Q$8:$Q$335,0),0)&gt;0,1,0)</f>
        <v>0</v>
      </c>
      <c r="BW75" s="127">
        <f ca="1">IF(IFERROR(MATCH(_xlfn.CONCAT($B75,",",BW$4),'SpcFunc and VentSpcFunc combos'!$Q$8:$Q$335,0),0)&gt;0,1,0)</f>
        <v>0</v>
      </c>
      <c r="BX75" s="127">
        <f ca="1">IF(IFERROR(MATCH(_xlfn.CONCAT($B75,",",BX$4),'SpcFunc and VentSpcFunc combos'!$Q$8:$Q$335,0),0)&gt;0,1,0)</f>
        <v>0</v>
      </c>
      <c r="BY75" s="127">
        <f ca="1">IF(IFERROR(MATCH(_xlfn.CONCAT($B75,",",BY$4),'SpcFunc and VentSpcFunc combos'!$Q$8:$Q$335,0),0)&gt;0,1,0)</f>
        <v>0</v>
      </c>
      <c r="BZ75" s="127">
        <f ca="1">IF(IFERROR(MATCH(_xlfn.CONCAT($B75,",",BZ$4),'SpcFunc and VentSpcFunc combos'!$Q$8:$Q$335,0),0)&gt;0,1,0)</f>
        <v>0</v>
      </c>
      <c r="CA75" s="127">
        <f ca="1">IF(IFERROR(MATCH(_xlfn.CONCAT($B75,",",CA$4),'SpcFunc and VentSpcFunc combos'!$Q$8:$Q$335,0),0)&gt;0,1,0)</f>
        <v>0</v>
      </c>
      <c r="CB75" s="127">
        <f ca="1">IF(IFERROR(MATCH(_xlfn.CONCAT($B75,",",CB$4),'SpcFunc and VentSpcFunc combos'!$Q$8:$Q$335,0),0)&gt;0,1,0)</f>
        <v>0</v>
      </c>
      <c r="CC75" s="127">
        <f ca="1">IF(IFERROR(MATCH(_xlfn.CONCAT($B75,",",CC$4),'SpcFunc and VentSpcFunc combos'!$Q$8:$Q$335,0),0)&gt;0,1,0)</f>
        <v>0</v>
      </c>
      <c r="CD75" s="127">
        <f ca="1">IF(IFERROR(MATCH(_xlfn.CONCAT($B75,",",CD$4),'SpcFunc and VentSpcFunc combos'!$Q$8:$Q$335,0),0)&gt;0,1,0)</f>
        <v>0</v>
      </c>
      <c r="CE75" s="127">
        <f ca="1">IF(IFERROR(MATCH(_xlfn.CONCAT($B75,",",CE$4),'SpcFunc and VentSpcFunc combos'!$Q$8:$Q$335,0),0)&gt;0,1,0)</f>
        <v>0</v>
      </c>
      <c r="CF75" s="127">
        <f ca="1">IF(IFERROR(MATCH(_xlfn.CONCAT($B75,",",CF$4),'SpcFunc and VentSpcFunc combos'!$Q$8:$Q$335,0),0)&gt;0,1,0)</f>
        <v>0</v>
      </c>
      <c r="CG75" s="127">
        <f ca="1">IF(IFERROR(MATCH(_xlfn.CONCAT($B75,",",CG$4),'SpcFunc and VentSpcFunc combos'!$Q$8:$Q$335,0),0)&gt;0,1,0)</f>
        <v>0</v>
      </c>
      <c r="CH75" s="127">
        <f ca="1">IF(IFERROR(MATCH(_xlfn.CONCAT($B75,",",CH$4),'SpcFunc and VentSpcFunc combos'!$Q$8:$Q$335,0),0)&gt;0,1,0)</f>
        <v>0</v>
      </c>
      <c r="CI75" s="127">
        <f ca="1">IF(IFERROR(MATCH(_xlfn.CONCAT($B75,",",CI$4),'SpcFunc and VentSpcFunc combos'!$Q$8:$Q$335,0),0)&gt;0,1,0)</f>
        <v>0</v>
      </c>
      <c r="CJ75" s="127">
        <f ca="1">IF(IFERROR(MATCH(_xlfn.CONCAT($B75,",",CJ$4),'SpcFunc and VentSpcFunc combos'!$Q$8:$Q$335,0),0)&gt;0,1,0)</f>
        <v>0</v>
      </c>
      <c r="CK75" s="127">
        <f ca="1">IF(IFERROR(MATCH(_xlfn.CONCAT($B75,",",CK$4),'SpcFunc and VentSpcFunc combos'!$Q$8:$Q$335,0),0)&gt;0,1,0)</f>
        <v>0</v>
      </c>
      <c r="CL75" s="127">
        <f ca="1">IF(IFERROR(MATCH(_xlfn.CONCAT($B75,",",CL$4),'SpcFunc and VentSpcFunc combos'!$Q$8:$Q$335,0),0)&gt;0,1,0)</f>
        <v>0</v>
      </c>
      <c r="CM75" s="127">
        <f ca="1">IF(IFERROR(MATCH(_xlfn.CONCAT($B75,",",CM$4),'SpcFunc and VentSpcFunc combos'!$Q$8:$Q$335,0),0)&gt;0,1,0)</f>
        <v>0</v>
      </c>
      <c r="CN75" s="127">
        <f ca="1">IF(IFERROR(MATCH(_xlfn.CONCAT($B75,",",CN$4),'SpcFunc and VentSpcFunc combos'!$Q$8:$Q$335,0),0)&gt;0,1,0)</f>
        <v>0</v>
      </c>
      <c r="CO75" s="127">
        <f ca="1">IF(IFERROR(MATCH(_xlfn.CONCAT($B75,",",CO$4),'SpcFunc and VentSpcFunc combos'!$Q$8:$Q$335,0),0)&gt;0,1,0)</f>
        <v>0</v>
      </c>
      <c r="CP75" s="127">
        <f ca="1">IF(IFERROR(MATCH(_xlfn.CONCAT($B75,",",CP$4),'SpcFunc and VentSpcFunc combos'!$Q$8:$Q$335,0),0)&gt;0,1,0)</f>
        <v>0</v>
      </c>
      <c r="CQ75" s="127">
        <f ca="1">IF(IFERROR(MATCH(_xlfn.CONCAT($B75,",",CQ$4),'SpcFunc and VentSpcFunc combos'!$Q$8:$Q$335,0),0)&gt;0,1,0)</f>
        <v>0</v>
      </c>
      <c r="CR75" s="127">
        <f ca="1">IF(IFERROR(MATCH(_xlfn.CONCAT($B75,",",CR$4),'SpcFunc and VentSpcFunc combos'!$Q$8:$Q$335,0),0)&gt;0,1,0)</f>
        <v>0</v>
      </c>
      <c r="CS75" s="127">
        <f ca="1">IF(IFERROR(MATCH(_xlfn.CONCAT($B75,",",CS$4),'SpcFunc and VentSpcFunc combos'!$Q$8:$Q$335,0),0)&gt;0,1,0)</f>
        <v>0</v>
      </c>
      <c r="CT75" s="127">
        <f ca="1">IF(IFERROR(MATCH(_xlfn.CONCAT($B75,",",CT$4),'SpcFunc and VentSpcFunc combos'!$Q$8:$Q$335,0),0)&gt;0,1,0)</f>
        <v>0</v>
      </c>
      <c r="CU75" s="106" t="s">
        <v>960</v>
      </c>
      <c r="CV75">
        <f t="shared" ca="1" si="6"/>
        <v>0</v>
      </c>
    </row>
    <row r="76" spans="2:100" x14ac:dyDescent="0.2">
      <c r="B76" t="str">
        <f>'For CSV - 2019 SpcFuncData'!B76</f>
        <v>Aging Eye/Low-vision (Corridor Area)</v>
      </c>
      <c r="C76" s="127">
        <f ca="1">IF(IFERROR(MATCH(_xlfn.CONCAT($B76,",",C$4),'SpcFunc and VentSpcFunc combos'!$Q$8:$Q$335,0),0)&gt;0,1,0)</f>
        <v>0</v>
      </c>
      <c r="D76" s="127">
        <f ca="1">IF(IFERROR(MATCH(_xlfn.CONCAT($B76,",",D$4),'SpcFunc and VentSpcFunc combos'!$Q$8:$Q$335,0),0)&gt;0,1,0)</f>
        <v>0</v>
      </c>
      <c r="E76" s="127">
        <f ca="1">IF(IFERROR(MATCH(_xlfn.CONCAT($B76,",",E$4),'SpcFunc and VentSpcFunc combos'!$Q$8:$Q$335,0),0)&gt;0,1,0)</f>
        <v>0</v>
      </c>
      <c r="F76" s="127">
        <f ca="1">IF(IFERROR(MATCH(_xlfn.CONCAT($B76,",",F$4),'SpcFunc and VentSpcFunc combos'!$Q$8:$Q$335,0),0)&gt;0,1,0)</f>
        <v>0</v>
      </c>
      <c r="G76" s="127">
        <f ca="1">IF(IFERROR(MATCH(_xlfn.CONCAT($B76,",",G$4),'SpcFunc and VentSpcFunc combos'!$Q$8:$Q$335,0),0)&gt;0,1,0)</f>
        <v>0</v>
      </c>
      <c r="H76" s="127">
        <f ca="1">IF(IFERROR(MATCH(_xlfn.CONCAT($B76,",",H$4),'SpcFunc and VentSpcFunc combos'!$Q$8:$Q$335,0),0)&gt;0,1,0)</f>
        <v>0</v>
      </c>
      <c r="I76" s="127">
        <f ca="1">IF(IFERROR(MATCH(_xlfn.CONCAT($B76,",",I$4),'SpcFunc and VentSpcFunc combos'!$Q$8:$Q$335,0),0)&gt;0,1,0)</f>
        <v>0</v>
      </c>
      <c r="J76" s="127">
        <f ca="1">IF(IFERROR(MATCH(_xlfn.CONCAT($B76,",",J$4),'SpcFunc and VentSpcFunc combos'!$Q$8:$Q$335,0),0)&gt;0,1,0)</f>
        <v>0</v>
      </c>
      <c r="K76" s="127">
        <f ca="1">IF(IFERROR(MATCH(_xlfn.CONCAT($B76,",",K$4),'SpcFunc and VentSpcFunc combos'!$Q$8:$Q$335,0),0)&gt;0,1,0)</f>
        <v>0</v>
      </c>
      <c r="L76" s="127">
        <f ca="1">IF(IFERROR(MATCH(_xlfn.CONCAT($B76,",",L$4),'SpcFunc and VentSpcFunc combos'!$Q$8:$Q$335,0),0)&gt;0,1,0)</f>
        <v>0</v>
      </c>
      <c r="M76" s="127">
        <f ca="1">IF(IFERROR(MATCH(_xlfn.CONCAT($B76,",",M$4),'SpcFunc and VentSpcFunc combos'!$Q$8:$Q$335,0),0)&gt;0,1,0)</f>
        <v>0</v>
      </c>
      <c r="N76" s="127">
        <f ca="1">IF(IFERROR(MATCH(_xlfn.CONCAT($B76,",",N$4),'SpcFunc and VentSpcFunc combos'!$Q$8:$Q$335,0),0)&gt;0,1,0)</f>
        <v>0</v>
      </c>
      <c r="O76" s="127">
        <f ca="1">IF(IFERROR(MATCH(_xlfn.CONCAT($B76,",",O$4),'SpcFunc and VentSpcFunc combos'!$Q$8:$Q$335,0),0)&gt;0,1,0)</f>
        <v>0</v>
      </c>
      <c r="P76" s="127">
        <f ca="1">IF(IFERROR(MATCH(_xlfn.CONCAT($B76,",",P$4),'SpcFunc and VentSpcFunc combos'!$Q$8:$Q$335,0),0)&gt;0,1,0)</f>
        <v>0</v>
      </c>
      <c r="Q76" s="127">
        <f ca="1">IF(IFERROR(MATCH(_xlfn.CONCAT($B76,",",Q$4),'SpcFunc and VentSpcFunc combos'!$Q$8:$Q$335,0),0)&gt;0,1,0)</f>
        <v>0</v>
      </c>
      <c r="R76" s="127">
        <f ca="1">IF(IFERROR(MATCH(_xlfn.CONCAT($B76,",",R$4),'SpcFunc and VentSpcFunc combos'!$Q$8:$Q$335,0),0)&gt;0,1,0)</f>
        <v>0</v>
      </c>
      <c r="S76" s="127">
        <f ca="1">IF(IFERROR(MATCH(_xlfn.CONCAT($B76,",",S$4),'SpcFunc and VentSpcFunc combos'!$Q$8:$Q$335,0),0)&gt;0,1,0)</f>
        <v>0</v>
      </c>
      <c r="T76" s="127">
        <f ca="1">IF(IFERROR(MATCH(_xlfn.CONCAT($B76,",",T$4),'SpcFunc and VentSpcFunc combos'!$Q$8:$Q$335,0),0)&gt;0,1,0)</f>
        <v>0</v>
      </c>
      <c r="U76" s="127">
        <f ca="1">IF(IFERROR(MATCH(_xlfn.CONCAT($B76,",",U$4),'SpcFunc and VentSpcFunc combos'!$Q$8:$Q$335,0),0)&gt;0,1,0)</f>
        <v>0</v>
      </c>
      <c r="V76" s="127">
        <f ca="1">IF(IFERROR(MATCH(_xlfn.CONCAT($B76,",",V$4),'SpcFunc and VentSpcFunc combos'!$Q$8:$Q$335,0),0)&gt;0,1,0)</f>
        <v>0</v>
      </c>
      <c r="W76" s="127">
        <f ca="1">IF(IFERROR(MATCH(_xlfn.CONCAT($B76,",",W$4),'SpcFunc and VentSpcFunc combos'!$Q$8:$Q$335,0),0)&gt;0,1,0)</f>
        <v>0</v>
      </c>
      <c r="X76" s="127">
        <f ca="1">IF(IFERROR(MATCH(_xlfn.CONCAT($B76,",",X$4),'SpcFunc and VentSpcFunc combos'!$Q$8:$Q$335,0),0)&gt;0,1,0)</f>
        <v>0</v>
      </c>
      <c r="Y76" s="127">
        <f ca="1">IF(IFERROR(MATCH(_xlfn.CONCAT($B76,",",Y$4),'SpcFunc and VentSpcFunc combos'!$Q$8:$Q$335,0),0)&gt;0,1,0)</f>
        <v>0</v>
      </c>
      <c r="Z76" s="127">
        <f ca="1">IF(IFERROR(MATCH(_xlfn.CONCAT($B76,",",Z$4),'SpcFunc and VentSpcFunc combos'!$Q$8:$Q$335,0),0)&gt;0,1,0)</f>
        <v>0</v>
      </c>
      <c r="AA76" s="127">
        <f ca="1">IF(IFERROR(MATCH(_xlfn.CONCAT($B76,",",AA$4),'SpcFunc and VentSpcFunc combos'!$Q$8:$Q$335,0),0)&gt;0,1,0)</f>
        <v>0</v>
      </c>
      <c r="AB76" s="127">
        <f ca="1">IF(IFERROR(MATCH(_xlfn.CONCAT($B76,",",AB$4),'SpcFunc and VentSpcFunc combos'!$Q$8:$Q$335,0),0)&gt;0,1,0)</f>
        <v>0</v>
      </c>
      <c r="AC76" s="127">
        <f ca="1">IF(IFERROR(MATCH(_xlfn.CONCAT($B76,",",AC$4),'SpcFunc and VentSpcFunc combos'!$Q$8:$Q$335,0),0)&gt;0,1,0)</f>
        <v>0</v>
      </c>
      <c r="AD76" s="127">
        <f ca="1">IF(IFERROR(MATCH(_xlfn.CONCAT($B76,",",AD$4),'SpcFunc and VentSpcFunc combos'!$Q$8:$Q$335,0),0)&gt;0,1,0)</f>
        <v>0</v>
      </c>
      <c r="AE76" s="127">
        <f ca="1">IF(IFERROR(MATCH(_xlfn.CONCAT($B76,",",AE$4),'SpcFunc and VentSpcFunc combos'!$Q$8:$Q$335,0),0)&gt;0,1,0)</f>
        <v>0</v>
      </c>
      <c r="AF76" s="127">
        <f ca="1">IF(IFERROR(MATCH(_xlfn.CONCAT($B76,",",AF$4),'SpcFunc and VentSpcFunc combos'!$Q$8:$Q$335,0),0)&gt;0,1,0)</f>
        <v>0</v>
      </c>
      <c r="AG76" s="127">
        <f ca="1">IF(IFERROR(MATCH(_xlfn.CONCAT($B76,",",AG$4),'SpcFunc and VentSpcFunc combos'!$Q$8:$Q$335,0),0)&gt;0,1,0)</f>
        <v>0</v>
      </c>
      <c r="AH76" s="127">
        <f ca="1">IF(IFERROR(MATCH(_xlfn.CONCAT($B76,",",AH$4),'SpcFunc and VentSpcFunc combos'!$Q$8:$Q$335,0),0)&gt;0,1,0)</f>
        <v>0</v>
      </c>
      <c r="AI76" s="127">
        <f ca="1">IF(IFERROR(MATCH(_xlfn.CONCAT($B76,",",AI$4),'SpcFunc and VentSpcFunc combos'!$Q$8:$Q$335,0),0)&gt;0,1,0)</f>
        <v>0</v>
      </c>
      <c r="AJ76" s="127">
        <f ca="1">IF(IFERROR(MATCH(_xlfn.CONCAT($B76,",",AJ$4),'SpcFunc and VentSpcFunc combos'!$Q$8:$Q$335,0),0)&gt;0,1,0)</f>
        <v>0</v>
      </c>
      <c r="AK76" s="127">
        <f ca="1">IF(IFERROR(MATCH(_xlfn.CONCAT($B76,",",AK$4),'SpcFunc and VentSpcFunc combos'!$Q$8:$Q$335,0),0)&gt;0,1,0)</f>
        <v>0</v>
      </c>
      <c r="AL76" s="127">
        <f ca="1">IF(IFERROR(MATCH(_xlfn.CONCAT($B76,",",AL$4),'SpcFunc and VentSpcFunc combos'!$Q$8:$Q$335,0),0)&gt;0,1,0)</f>
        <v>0</v>
      </c>
      <c r="AM76" s="127">
        <f ca="1">IF(IFERROR(MATCH(_xlfn.CONCAT($B76,",",AM$4),'SpcFunc and VentSpcFunc combos'!$Q$8:$Q$335,0),0)&gt;0,1,0)</f>
        <v>0</v>
      </c>
      <c r="AN76" s="127">
        <f ca="1">IF(IFERROR(MATCH(_xlfn.CONCAT($B76,",",AN$4),'SpcFunc and VentSpcFunc combos'!$Q$8:$Q$335,0),0)&gt;0,1,0)</f>
        <v>0</v>
      </c>
      <c r="AO76" s="127">
        <f ca="1">IF(IFERROR(MATCH(_xlfn.CONCAT($B76,",",AO$4),'SpcFunc and VentSpcFunc combos'!$Q$8:$Q$335,0),0)&gt;0,1,0)</f>
        <v>0</v>
      </c>
      <c r="AP76" s="127">
        <f ca="1">IF(IFERROR(MATCH(_xlfn.CONCAT($B76,",",AP$4),'SpcFunc and VentSpcFunc combos'!$Q$8:$Q$335,0),0)&gt;0,1,0)</f>
        <v>0</v>
      </c>
      <c r="AQ76" s="127">
        <f ca="1">IF(IFERROR(MATCH(_xlfn.CONCAT($B76,",",AQ$4),'SpcFunc and VentSpcFunc combos'!$Q$8:$Q$335,0),0)&gt;0,1,0)</f>
        <v>0</v>
      </c>
      <c r="AR76" s="127">
        <f ca="1">IF(IFERROR(MATCH(_xlfn.CONCAT($B76,",",AR$4),'SpcFunc and VentSpcFunc combos'!$Q$8:$Q$335,0),0)&gt;0,1,0)</f>
        <v>0</v>
      </c>
      <c r="AS76" s="127">
        <f ca="1">IF(IFERROR(MATCH(_xlfn.CONCAT($B76,",",AS$4),'SpcFunc and VentSpcFunc combos'!$Q$8:$Q$335,0),0)&gt;0,1,0)</f>
        <v>0</v>
      </c>
      <c r="AT76" s="127">
        <f ca="1">IF(IFERROR(MATCH(_xlfn.CONCAT($B76,",",AT$4),'SpcFunc and VentSpcFunc combos'!$Q$8:$Q$335,0),0)&gt;0,1,0)</f>
        <v>0</v>
      </c>
      <c r="AU76" s="127">
        <f ca="1">IF(IFERROR(MATCH(_xlfn.CONCAT($B76,",",AU$4),'SpcFunc and VentSpcFunc combos'!$Q$8:$Q$335,0),0)&gt;0,1,0)</f>
        <v>0</v>
      </c>
      <c r="AV76" s="127">
        <f ca="1">IF(IFERROR(MATCH(_xlfn.CONCAT($B76,",",AV$4),'SpcFunc and VentSpcFunc combos'!$Q$8:$Q$335,0),0)&gt;0,1,0)</f>
        <v>0</v>
      </c>
      <c r="AW76" s="127">
        <f ca="1">IF(IFERROR(MATCH(_xlfn.CONCAT($B76,",",AW$4),'SpcFunc and VentSpcFunc combos'!$Q$8:$Q$335,0),0)&gt;0,1,0)</f>
        <v>0</v>
      </c>
      <c r="AX76" s="127">
        <f ca="1">IF(IFERROR(MATCH(_xlfn.CONCAT($B76,",",AX$4),'SpcFunc and VentSpcFunc combos'!$Q$8:$Q$335,0),0)&gt;0,1,0)</f>
        <v>0</v>
      </c>
      <c r="AY76" s="127">
        <f ca="1">IF(IFERROR(MATCH(_xlfn.CONCAT($B76,",",AY$4),'SpcFunc and VentSpcFunc combos'!$Q$8:$Q$335,0),0)&gt;0,1,0)</f>
        <v>0</v>
      </c>
      <c r="AZ76" s="127">
        <f ca="1">IF(IFERROR(MATCH(_xlfn.CONCAT($B76,",",AZ$4),'SpcFunc and VentSpcFunc combos'!$Q$8:$Q$335,0),0)&gt;0,1,0)</f>
        <v>0</v>
      </c>
      <c r="BA76" s="127">
        <f ca="1">IF(IFERROR(MATCH(_xlfn.CONCAT($B76,",",BA$4),'SpcFunc and VentSpcFunc combos'!$Q$8:$Q$335,0),0)&gt;0,1,0)</f>
        <v>0</v>
      </c>
      <c r="BB76" s="127">
        <f ca="1">IF(IFERROR(MATCH(_xlfn.CONCAT($B76,",",BB$4),'SpcFunc and VentSpcFunc combos'!$Q$8:$Q$335,0),0)&gt;0,1,0)</f>
        <v>0</v>
      </c>
      <c r="BC76" s="127">
        <f ca="1">IF(IFERROR(MATCH(_xlfn.CONCAT($B76,",",BC$4),'SpcFunc and VentSpcFunc combos'!$Q$8:$Q$335,0),0)&gt;0,1,0)</f>
        <v>0</v>
      </c>
      <c r="BD76" s="127">
        <f ca="1">IF(IFERROR(MATCH(_xlfn.CONCAT($B76,",",BD$4),'SpcFunc and VentSpcFunc combos'!$Q$8:$Q$335,0),0)&gt;0,1,0)</f>
        <v>0</v>
      </c>
      <c r="BE76" s="127">
        <f ca="1">IF(IFERROR(MATCH(_xlfn.CONCAT($B76,",",BE$4),'SpcFunc and VentSpcFunc combos'!$Q$8:$Q$335,0),0)&gt;0,1,0)</f>
        <v>0</v>
      </c>
      <c r="BF76" s="127">
        <f ca="1">IF(IFERROR(MATCH(_xlfn.CONCAT($B76,",",BF$4),'SpcFunc and VentSpcFunc combos'!$Q$8:$Q$335,0),0)&gt;0,1,0)</f>
        <v>0</v>
      </c>
      <c r="BG76" s="127">
        <f ca="1">IF(IFERROR(MATCH(_xlfn.CONCAT($B76,",",BG$4),'SpcFunc and VentSpcFunc combos'!$Q$8:$Q$335,0),0)&gt;0,1,0)</f>
        <v>0</v>
      </c>
      <c r="BH76" s="127">
        <f ca="1">IF(IFERROR(MATCH(_xlfn.CONCAT($B76,",",BH$4),'SpcFunc and VentSpcFunc combos'!$Q$8:$Q$335,0),0)&gt;0,1,0)</f>
        <v>0</v>
      </c>
      <c r="BI76" s="127">
        <f ca="1">IF(IFERROR(MATCH(_xlfn.CONCAT($B76,",",BI$4),'SpcFunc and VentSpcFunc combos'!$Q$8:$Q$335,0),0)&gt;0,1,0)</f>
        <v>0</v>
      </c>
      <c r="BJ76" s="127">
        <f ca="1">IF(IFERROR(MATCH(_xlfn.CONCAT($B76,",",BJ$4),'SpcFunc and VentSpcFunc combos'!$Q$8:$Q$335,0),0)&gt;0,1,0)</f>
        <v>0</v>
      </c>
      <c r="BK76" s="127">
        <f ca="1">IF(IFERROR(MATCH(_xlfn.CONCAT($B76,",",BK$4),'SpcFunc and VentSpcFunc combos'!$Q$8:$Q$335,0),0)&gt;0,1,0)</f>
        <v>0</v>
      </c>
      <c r="BL76" s="127">
        <f ca="1">IF(IFERROR(MATCH(_xlfn.CONCAT($B76,",",BL$4),'SpcFunc and VentSpcFunc combos'!$Q$8:$Q$335,0),0)&gt;0,1,0)</f>
        <v>0</v>
      </c>
      <c r="BM76" s="127">
        <f ca="1">IF(IFERROR(MATCH(_xlfn.CONCAT($B76,",",BM$4),'SpcFunc and VentSpcFunc combos'!$Q$8:$Q$335,0),0)&gt;0,1,0)</f>
        <v>0</v>
      </c>
      <c r="BN76" s="127">
        <f ca="1">IF(IFERROR(MATCH(_xlfn.CONCAT($B76,",",BN$4),'SpcFunc and VentSpcFunc combos'!$Q$8:$Q$335,0),0)&gt;0,1,0)</f>
        <v>0</v>
      </c>
      <c r="BO76" s="127">
        <f ca="1">IF(IFERROR(MATCH(_xlfn.CONCAT($B76,",",BO$4),'SpcFunc and VentSpcFunc combos'!$Q$8:$Q$335,0),0)&gt;0,1,0)</f>
        <v>0</v>
      </c>
      <c r="BP76" s="127">
        <f ca="1">IF(IFERROR(MATCH(_xlfn.CONCAT($B76,",",BP$4),'SpcFunc and VentSpcFunc combos'!$Q$8:$Q$335,0),0)&gt;0,1,0)</f>
        <v>0</v>
      </c>
      <c r="BQ76" s="127">
        <f ca="1">IF(IFERROR(MATCH(_xlfn.CONCAT($B76,",",BQ$4),'SpcFunc and VentSpcFunc combos'!$Q$8:$Q$335,0),0)&gt;0,1,0)</f>
        <v>0</v>
      </c>
      <c r="BR76" s="127">
        <f ca="1">IF(IFERROR(MATCH(_xlfn.CONCAT($B76,",",BR$4),'SpcFunc and VentSpcFunc combos'!$Q$8:$Q$335,0),0)&gt;0,1,0)</f>
        <v>0</v>
      </c>
      <c r="BS76" s="127">
        <f ca="1">IF(IFERROR(MATCH(_xlfn.CONCAT($B76,",",BS$4),'SpcFunc and VentSpcFunc combos'!$Q$8:$Q$335,0),0)&gt;0,1,0)</f>
        <v>0</v>
      </c>
      <c r="BT76" s="127">
        <f ca="1">IF(IFERROR(MATCH(_xlfn.CONCAT($B76,",",BT$4),'SpcFunc and VentSpcFunc combos'!$Q$8:$Q$335,0),0)&gt;0,1,0)</f>
        <v>0</v>
      </c>
      <c r="BU76" s="127">
        <f ca="1">IF(IFERROR(MATCH(_xlfn.CONCAT($B76,",",BU$4),'SpcFunc and VentSpcFunc combos'!$Q$8:$Q$335,0),0)&gt;0,1,0)</f>
        <v>0</v>
      </c>
      <c r="BV76" s="127">
        <f ca="1">IF(IFERROR(MATCH(_xlfn.CONCAT($B76,",",BV$4),'SpcFunc and VentSpcFunc combos'!$Q$8:$Q$335,0),0)&gt;0,1,0)</f>
        <v>0</v>
      </c>
      <c r="BW76" s="127">
        <f ca="1">IF(IFERROR(MATCH(_xlfn.CONCAT($B76,",",BW$4),'SpcFunc and VentSpcFunc combos'!$Q$8:$Q$335,0),0)&gt;0,1,0)</f>
        <v>0</v>
      </c>
      <c r="BX76" s="127">
        <f ca="1">IF(IFERROR(MATCH(_xlfn.CONCAT($B76,",",BX$4),'SpcFunc and VentSpcFunc combos'!$Q$8:$Q$335,0),0)&gt;0,1,0)</f>
        <v>0</v>
      </c>
      <c r="BY76" s="127">
        <f ca="1">IF(IFERROR(MATCH(_xlfn.CONCAT($B76,",",BY$4),'SpcFunc and VentSpcFunc combos'!$Q$8:$Q$335,0),0)&gt;0,1,0)</f>
        <v>0</v>
      </c>
      <c r="BZ76" s="127">
        <f ca="1">IF(IFERROR(MATCH(_xlfn.CONCAT($B76,",",BZ$4),'SpcFunc and VentSpcFunc combos'!$Q$8:$Q$335,0),0)&gt;0,1,0)</f>
        <v>0</v>
      </c>
      <c r="CA76" s="127">
        <f ca="1">IF(IFERROR(MATCH(_xlfn.CONCAT($B76,",",CA$4),'SpcFunc and VentSpcFunc combos'!$Q$8:$Q$335,0),0)&gt;0,1,0)</f>
        <v>0</v>
      </c>
      <c r="CB76" s="127">
        <f ca="1">IF(IFERROR(MATCH(_xlfn.CONCAT($B76,",",CB$4),'SpcFunc and VentSpcFunc combos'!$Q$8:$Q$335,0),0)&gt;0,1,0)</f>
        <v>0</v>
      </c>
      <c r="CC76" s="127">
        <f ca="1">IF(IFERROR(MATCH(_xlfn.CONCAT($B76,",",CC$4),'SpcFunc and VentSpcFunc combos'!$Q$8:$Q$335,0),0)&gt;0,1,0)</f>
        <v>0</v>
      </c>
      <c r="CD76" s="127">
        <f ca="1">IF(IFERROR(MATCH(_xlfn.CONCAT($B76,",",CD$4),'SpcFunc and VentSpcFunc combos'!$Q$8:$Q$335,0),0)&gt;0,1,0)</f>
        <v>0</v>
      </c>
      <c r="CE76" s="127">
        <f ca="1">IF(IFERROR(MATCH(_xlfn.CONCAT($B76,",",CE$4),'SpcFunc and VentSpcFunc combos'!$Q$8:$Q$335,0),0)&gt;0,1,0)</f>
        <v>0</v>
      </c>
      <c r="CF76" s="127">
        <f ca="1">IF(IFERROR(MATCH(_xlfn.CONCAT($B76,",",CF$4),'SpcFunc and VentSpcFunc combos'!$Q$8:$Q$335,0),0)&gt;0,1,0)</f>
        <v>0</v>
      </c>
      <c r="CG76" s="127">
        <f ca="1">IF(IFERROR(MATCH(_xlfn.CONCAT($B76,",",CG$4),'SpcFunc and VentSpcFunc combos'!$Q$8:$Q$335,0),0)&gt;0,1,0)</f>
        <v>0</v>
      </c>
      <c r="CH76" s="127">
        <f ca="1">IF(IFERROR(MATCH(_xlfn.CONCAT($B76,",",CH$4),'SpcFunc and VentSpcFunc combos'!$Q$8:$Q$335,0),0)&gt;0,1,0)</f>
        <v>0</v>
      </c>
      <c r="CI76" s="127">
        <f ca="1">IF(IFERROR(MATCH(_xlfn.CONCAT($B76,",",CI$4),'SpcFunc and VentSpcFunc combos'!$Q$8:$Q$335,0),0)&gt;0,1,0)</f>
        <v>0</v>
      </c>
      <c r="CJ76" s="127">
        <f ca="1">IF(IFERROR(MATCH(_xlfn.CONCAT($B76,",",CJ$4),'SpcFunc and VentSpcFunc combos'!$Q$8:$Q$335,0),0)&gt;0,1,0)</f>
        <v>0</v>
      </c>
      <c r="CK76" s="127">
        <f ca="1">IF(IFERROR(MATCH(_xlfn.CONCAT($B76,",",CK$4),'SpcFunc and VentSpcFunc combos'!$Q$8:$Q$335,0),0)&gt;0,1,0)</f>
        <v>0</v>
      </c>
      <c r="CL76" s="127">
        <f ca="1">IF(IFERROR(MATCH(_xlfn.CONCAT($B76,",",CL$4),'SpcFunc and VentSpcFunc combos'!$Q$8:$Q$335,0),0)&gt;0,1,0)</f>
        <v>0</v>
      </c>
      <c r="CM76" s="127">
        <f ca="1">IF(IFERROR(MATCH(_xlfn.CONCAT($B76,",",CM$4),'SpcFunc and VentSpcFunc combos'!$Q$8:$Q$335,0),0)&gt;0,1,0)</f>
        <v>0</v>
      </c>
      <c r="CN76" s="127">
        <f ca="1">IF(IFERROR(MATCH(_xlfn.CONCAT($B76,",",CN$4),'SpcFunc and VentSpcFunc combos'!$Q$8:$Q$335,0),0)&gt;0,1,0)</f>
        <v>0</v>
      </c>
      <c r="CO76" s="127">
        <f ca="1">IF(IFERROR(MATCH(_xlfn.CONCAT($B76,",",CO$4),'SpcFunc and VentSpcFunc combos'!$Q$8:$Q$335,0),0)&gt;0,1,0)</f>
        <v>0</v>
      </c>
      <c r="CP76" s="127">
        <f ca="1">IF(IFERROR(MATCH(_xlfn.CONCAT($B76,",",CP$4),'SpcFunc and VentSpcFunc combos'!$Q$8:$Q$335,0),0)&gt;0,1,0)</f>
        <v>0</v>
      </c>
      <c r="CQ76" s="127">
        <f ca="1">IF(IFERROR(MATCH(_xlfn.CONCAT($B76,",",CQ$4),'SpcFunc and VentSpcFunc combos'!$Q$8:$Q$335,0),0)&gt;0,1,0)</f>
        <v>0</v>
      </c>
      <c r="CR76" s="127">
        <f ca="1">IF(IFERROR(MATCH(_xlfn.CONCAT($B76,",",CR$4),'SpcFunc and VentSpcFunc combos'!$Q$8:$Q$335,0),0)&gt;0,1,0)</f>
        <v>0</v>
      </c>
      <c r="CS76" s="127">
        <f ca="1">IF(IFERROR(MATCH(_xlfn.CONCAT($B76,",",CS$4),'SpcFunc and VentSpcFunc combos'!$Q$8:$Q$335,0),0)&gt;0,1,0)</f>
        <v>0</v>
      </c>
      <c r="CT76" s="127">
        <f ca="1">IF(IFERROR(MATCH(_xlfn.CONCAT($B76,",",CT$4),'SpcFunc and VentSpcFunc combos'!$Q$8:$Q$335,0),0)&gt;0,1,0)</f>
        <v>0</v>
      </c>
      <c r="CU76" s="106" t="s">
        <v>960</v>
      </c>
      <c r="CV76">
        <f t="shared" ca="1" si="6"/>
        <v>0</v>
      </c>
    </row>
    <row r="77" spans="2:100" x14ac:dyDescent="0.2">
      <c r="B77" t="str">
        <f>'For CSV - 2019 SpcFuncData'!B77</f>
        <v>Aging Eye/Low-vision (Dining)</v>
      </c>
      <c r="C77" s="127">
        <f ca="1">IF(IFERROR(MATCH(_xlfn.CONCAT($B77,",",C$4),'SpcFunc and VentSpcFunc combos'!$Q$8:$Q$335,0),0)&gt;0,1,0)</f>
        <v>0</v>
      </c>
      <c r="D77" s="127">
        <f ca="1">IF(IFERROR(MATCH(_xlfn.CONCAT($B77,",",D$4),'SpcFunc and VentSpcFunc combos'!$Q$8:$Q$335,0),0)&gt;0,1,0)</f>
        <v>0</v>
      </c>
      <c r="E77" s="127">
        <f ca="1">IF(IFERROR(MATCH(_xlfn.CONCAT($B77,",",E$4),'SpcFunc and VentSpcFunc combos'!$Q$8:$Q$335,0),0)&gt;0,1,0)</f>
        <v>0</v>
      </c>
      <c r="F77" s="127">
        <f ca="1">IF(IFERROR(MATCH(_xlfn.CONCAT($B77,",",F$4),'SpcFunc and VentSpcFunc combos'!$Q$8:$Q$335,0),0)&gt;0,1,0)</f>
        <v>0</v>
      </c>
      <c r="G77" s="127">
        <f ca="1">IF(IFERROR(MATCH(_xlfn.CONCAT($B77,",",G$4),'SpcFunc and VentSpcFunc combos'!$Q$8:$Q$335,0),0)&gt;0,1,0)</f>
        <v>0</v>
      </c>
      <c r="H77" s="127">
        <f ca="1">IF(IFERROR(MATCH(_xlfn.CONCAT($B77,",",H$4),'SpcFunc and VentSpcFunc combos'!$Q$8:$Q$335,0),0)&gt;0,1,0)</f>
        <v>0</v>
      </c>
      <c r="I77" s="127">
        <f ca="1">IF(IFERROR(MATCH(_xlfn.CONCAT($B77,",",I$4),'SpcFunc and VentSpcFunc combos'!$Q$8:$Q$335,0),0)&gt;0,1,0)</f>
        <v>0</v>
      </c>
      <c r="J77" s="127">
        <f ca="1">IF(IFERROR(MATCH(_xlfn.CONCAT($B77,",",J$4),'SpcFunc and VentSpcFunc combos'!$Q$8:$Q$335,0),0)&gt;0,1,0)</f>
        <v>0</v>
      </c>
      <c r="K77" s="127">
        <f ca="1">IF(IFERROR(MATCH(_xlfn.CONCAT($B77,",",K$4),'SpcFunc and VentSpcFunc combos'!$Q$8:$Q$335,0),0)&gt;0,1,0)</f>
        <v>0</v>
      </c>
      <c r="L77" s="127">
        <f ca="1">IF(IFERROR(MATCH(_xlfn.CONCAT($B77,",",L$4),'SpcFunc and VentSpcFunc combos'!$Q$8:$Q$335,0),0)&gt;0,1,0)</f>
        <v>0</v>
      </c>
      <c r="M77" s="127">
        <f ca="1">IF(IFERROR(MATCH(_xlfn.CONCAT($B77,",",M$4),'SpcFunc and VentSpcFunc combos'!$Q$8:$Q$335,0),0)&gt;0,1,0)</f>
        <v>0</v>
      </c>
      <c r="N77" s="127">
        <f ca="1">IF(IFERROR(MATCH(_xlfn.CONCAT($B77,",",N$4),'SpcFunc and VentSpcFunc combos'!$Q$8:$Q$335,0),0)&gt;0,1,0)</f>
        <v>0</v>
      </c>
      <c r="O77" s="127">
        <f ca="1">IF(IFERROR(MATCH(_xlfn.CONCAT($B77,",",O$4),'SpcFunc and VentSpcFunc combos'!$Q$8:$Q$335,0),0)&gt;0,1,0)</f>
        <v>0</v>
      </c>
      <c r="P77" s="127">
        <f ca="1">IF(IFERROR(MATCH(_xlfn.CONCAT($B77,",",P$4),'SpcFunc and VentSpcFunc combos'!$Q$8:$Q$335,0),0)&gt;0,1,0)</f>
        <v>0</v>
      </c>
      <c r="Q77" s="127">
        <f ca="1">IF(IFERROR(MATCH(_xlfn.CONCAT($B77,",",Q$4),'SpcFunc and VentSpcFunc combos'!$Q$8:$Q$335,0),0)&gt;0,1,0)</f>
        <v>0</v>
      </c>
      <c r="R77" s="127">
        <f ca="1">IF(IFERROR(MATCH(_xlfn.CONCAT($B77,",",R$4),'SpcFunc and VentSpcFunc combos'!$Q$8:$Q$335,0),0)&gt;0,1,0)</f>
        <v>0</v>
      </c>
      <c r="S77" s="127">
        <f ca="1">IF(IFERROR(MATCH(_xlfn.CONCAT($B77,",",S$4),'SpcFunc and VentSpcFunc combos'!$Q$8:$Q$335,0),0)&gt;0,1,0)</f>
        <v>0</v>
      </c>
      <c r="T77" s="127">
        <f ca="1">IF(IFERROR(MATCH(_xlfn.CONCAT($B77,",",T$4),'SpcFunc and VentSpcFunc combos'!$Q$8:$Q$335,0),0)&gt;0,1,0)</f>
        <v>0</v>
      </c>
      <c r="U77" s="127">
        <f ca="1">IF(IFERROR(MATCH(_xlfn.CONCAT($B77,",",U$4),'SpcFunc and VentSpcFunc combos'!$Q$8:$Q$335,0),0)&gt;0,1,0)</f>
        <v>0</v>
      </c>
      <c r="V77" s="127">
        <f ca="1">IF(IFERROR(MATCH(_xlfn.CONCAT($B77,",",V$4),'SpcFunc and VentSpcFunc combos'!$Q$8:$Q$335,0),0)&gt;0,1,0)</f>
        <v>0</v>
      </c>
      <c r="W77" s="127">
        <f ca="1">IF(IFERROR(MATCH(_xlfn.CONCAT($B77,",",W$4),'SpcFunc and VentSpcFunc combos'!$Q$8:$Q$335,0),0)&gt;0,1,0)</f>
        <v>0</v>
      </c>
      <c r="X77" s="127">
        <f ca="1">IF(IFERROR(MATCH(_xlfn.CONCAT($B77,",",X$4),'SpcFunc and VentSpcFunc combos'!$Q$8:$Q$335,0),0)&gt;0,1,0)</f>
        <v>0</v>
      </c>
      <c r="Y77" s="127">
        <f ca="1">IF(IFERROR(MATCH(_xlfn.CONCAT($B77,",",Y$4),'SpcFunc and VentSpcFunc combos'!$Q$8:$Q$335,0),0)&gt;0,1,0)</f>
        <v>0</v>
      </c>
      <c r="Z77" s="127">
        <f ca="1">IF(IFERROR(MATCH(_xlfn.CONCAT($B77,",",Z$4),'SpcFunc and VentSpcFunc combos'!$Q$8:$Q$335,0),0)&gt;0,1,0)</f>
        <v>0</v>
      </c>
      <c r="AA77" s="127">
        <f ca="1">IF(IFERROR(MATCH(_xlfn.CONCAT($B77,",",AA$4),'SpcFunc and VentSpcFunc combos'!$Q$8:$Q$335,0),0)&gt;0,1,0)</f>
        <v>0</v>
      </c>
      <c r="AB77" s="127">
        <f ca="1">IF(IFERROR(MATCH(_xlfn.CONCAT($B77,",",AB$4),'SpcFunc and VentSpcFunc combos'!$Q$8:$Q$335,0),0)&gt;0,1,0)</f>
        <v>0</v>
      </c>
      <c r="AC77" s="127">
        <f ca="1">IF(IFERROR(MATCH(_xlfn.CONCAT($B77,",",AC$4),'SpcFunc and VentSpcFunc combos'!$Q$8:$Q$335,0),0)&gt;0,1,0)</f>
        <v>0</v>
      </c>
      <c r="AD77" s="127">
        <f ca="1">IF(IFERROR(MATCH(_xlfn.CONCAT($B77,",",AD$4),'SpcFunc and VentSpcFunc combos'!$Q$8:$Q$335,0),0)&gt;0,1,0)</f>
        <v>0</v>
      </c>
      <c r="AE77" s="127">
        <f ca="1">IF(IFERROR(MATCH(_xlfn.CONCAT($B77,",",AE$4),'SpcFunc and VentSpcFunc combos'!$Q$8:$Q$335,0),0)&gt;0,1,0)</f>
        <v>0</v>
      </c>
      <c r="AF77" s="127">
        <f ca="1">IF(IFERROR(MATCH(_xlfn.CONCAT($B77,",",AF$4),'SpcFunc and VentSpcFunc combos'!$Q$8:$Q$335,0),0)&gt;0,1,0)</f>
        <v>0</v>
      </c>
      <c r="AG77" s="127">
        <f ca="1">IF(IFERROR(MATCH(_xlfn.CONCAT($B77,",",AG$4),'SpcFunc and VentSpcFunc combos'!$Q$8:$Q$335,0),0)&gt;0,1,0)</f>
        <v>0</v>
      </c>
      <c r="AH77" s="127">
        <f ca="1">IF(IFERROR(MATCH(_xlfn.CONCAT($B77,",",AH$4),'SpcFunc and VentSpcFunc combos'!$Q$8:$Q$335,0),0)&gt;0,1,0)</f>
        <v>0</v>
      </c>
      <c r="AI77" s="127">
        <f ca="1">IF(IFERROR(MATCH(_xlfn.CONCAT($B77,",",AI$4),'SpcFunc and VentSpcFunc combos'!$Q$8:$Q$335,0),0)&gt;0,1,0)</f>
        <v>0</v>
      </c>
      <c r="AJ77" s="127">
        <f ca="1">IF(IFERROR(MATCH(_xlfn.CONCAT($B77,",",AJ$4),'SpcFunc and VentSpcFunc combos'!$Q$8:$Q$335,0),0)&gt;0,1,0)</f>
        <v>0</v>
      </c>
      <c r="AK77" s="127">
        <f ca="1">IF(IFERROR(MATCH(_xlfn.CONCAT($B77,",",AK$4),'SpcFunc and VentSpcFunc combos'!$Q$8:$Q$335,0),0)&gt;0,1,0)</f>
        <v>0</v>
      </c>
      <c r="AL77" s="127">
        <f ca="1">IF(IFERROR(MATCH(_xlfn.CONCAT($B77,",",AL$4),'SpcFunc and VentSpcFunc combos'!$Q$8:$Q$335,0),0)&gt;0,1,0)</f>
        <v>0</v>
      </c>
      <c r="AM77" s="127">
        <f ca="1">IF(IFERROR(MATCH(_xlfn.CONCAT($B77,",",AM$4),'SpcFunc and VentSpcFunc combos'!$Q$8:$Q$335,0),0)&gt;0,1,0)</f>
        <v>0</v>
      </c>
      <c r="AN77" s="127">
        <f ca="1">IF(IFERROR(MATCH(_xlfn.CONCAT($B77,",",AN$4),'SpcFunc and VentSpcFunc combos'!$Q$8:$Q$335,0),0)&gt;0,1,0)</f>
        <v>0</v>
      </c>
      <c r="AO77" s="127">
        <f ca="1">IF(IFERROR(MATCH(_xlfn.CONCAT($B77,",",AO$4),'SpcFunc and VentSpcFunc combos'!$Q$8:$Q$335,0),0)&gt;0,1,0)</f>
        <v>0</v>
      </c>
      <c r="AP77" s="127">
        <f ca="1">IF(IFERROR(MATCH(_xlfn.CONCAT($B77,",",AP$4),'SpcFunc and VentSpcFunc combos'!$Q$8:$Q$335,0),0)&gt;0,1,0)</f>
        <v>0</v>
      </c>
      <c r="AQ77" s="127">
        <f ca="1">IF(IFERROR(MATCH(_xlfn.CONCAT($B77,",",AQ$4),'SpcFunc and VentSpcFunc combos'!$Q$8:$Q$335,0),0)&gt;0,1,0)</f>
        <v>0</v>
      </c>
      <c r="AR77" s="127">
        <f ca="1">IF(IFERROR(MATCH(_xlfn.CONCAT($B77,",",AR$4),'SpcFunc and VentSpcFunc combos'!$Q$8:$Q$335,0),0)&gt;0,1,0)</f>
        <v>0</v>
      </c>
      <c r="AS77" s="127">
        <f ca="1">IF(IFERROR(MATCH(_xlfn.CONCAT($B77,",",AS$4),'SpcFunc and VentSpcFunc combos'!$Q$8:$Q$335,0),0)&gt;0,1,0)</f>
        <v>0</v>
      </c>
      <c r="AT77" s="127">
        <f ca="1">IF(IFERROR(MATCH(_xlfn.CONCAT($B77,",",AT$4),'SpcFunc and VentSpcFunc combos'!$Q$8:$Q$335,0),0)&gt;0,1,0)</f>
        <v>0</v>
      </c>
      <c r="AU77" s="127">
        <f ca="1">IF(IFERROR(MATCH(_xlfn.CONCAT($B77,",",AU$4),'SpcFunc and VentSpcFunc combos'!$Q$8:$Q$335,0),0)&gt;0,1,0)</f>
        <v>0</v>
      </c>
      <c r="AV77" s="127">
        <f ca="1">IF(IFERROR(MATCH(_xlfn.CONCAT($B77,",",AV$4),'SpcFunc and VentSpcFunc combos'!$Q$8:$Q$335,0),0)&gt;0,1,0)</f>
        <v>0</v>
      </c>
      <c r="AW77" s="127">
        <f ca="1">IF(IFERROR(MATCH(_xlfn.CONCAT($B77,",",AW$4),'SpcFunc and VentSpcFunc combos'!$Q$8:$Q$335,0),0)&gt;0,1,0)</f>
        <v>0</v>
      </c>
      <c r="AX77" s="127">
        <f ca="1">IF(IFERROR(MATCH(_xlfn.CONCAT($B77,",",AX$4),'SpcFunc and VentSpcFunc combos'!$Q$8:$Q$335,0),0)&gt;0,1,0)</f>
        <v>0</v>
      </c>
      <c r="AY77" s="127">
        <f ca="1">IF(IFERROR(MATCH(_xlfn.CONCAT($B77,",",AY$4),'SpcFunc and VentSpcFunc combos'!$Q$8:$Q$335,0),0)&gt;0,1,0)</f>
        <v>0</v>
      </c>
      <c r="AZ77" s="127">
        <f ca="1">IF(IFERROR(MATCH(_xlfn.CONCAT($B77,",",AZ$4),'SpcFunc and VentSpcFunc combos'!$Q$8:$Q$335,0),0)&gt;0,1,0)</f>
        <v>0</v>
      </c>
      <c r="BA77" s="127">
        <f ca="1">IF(IFERROR(MATCH(_xlfn.CONCAT($B77,",",BA$4),'SpcFunc and VentSpcFunc combos'!$Q$8:$Q$335,0),0)&gt;0,1,0)</f>
        <v>0</v>
      </c>
      <c r="BB77" s="127">
        <f ca="1">IF(IFERROR(MATCH(_xlfn.CONCAT($B77,",",BB$4),'SpcFunc and VentSpcFunc combos'!$Q$8:$Q$335,0),0)&gt;0,1,0)</f>
        <v>0</v>
      </c>
      <c r="BC77" s="127">
        <f ca="1">IF(IFERROR(MATCH(_xlfn.CONCAT($B77,",",BC$4),'SpcFunc and VentSpcFunc combos'!$Q$8:$Q$335,0),0)&gt;0,1,0)</f>
        <v>0</v>
      </c>
      <c r="BD77" s="127">
        <f ca="1">IF(IFERROR(MATCH(_xlfn.CONCAT($B77,",",BD$4),'SpcFunc and VentSpcFunc combos'!$Q$8:$Q$335,0),0)&gt;0,1,0)</f>
        <v>0</v>
      </c>
      <c r="BE77" s="127">
        <f ca="1">IF(IFERROR(MATCH(_xlfn.CONCAT($B77,",",BE$4),'SpcFunc and VentSpcFunc combos'!$Q$8:$Q$335,0),0)&gt;0,1,0)</f>
        <v>0</v>
      </c>
      <c r="BF77" s="127">
        <f ca="1">IF(IFERROR(MATCH(_xlfn.CONCAT($B77,",",BF$4),'SpcFunc and VentSpcFunc combos'!$Q$8:$Q$335,0),0)&gt;0,1,0)</f>
        <v>0</v>
      </c>
      <c r="BG77" s="127">
        <f ca="1">IF(IFERROR(MATCH(_xlfn.CONCAT($B77,",",BG$4),'SpcFunc and VentSpcFunc combos'!$Q$8:$Q$335,0),0)&gt;0,1,0)</f>
        <v>0</v>
      </c>
      <c r="BH77" s="127">
        <f ca="1">IF(IFERROR(MATCH(_xlfn.CONCAT($B77,",",BH$4),'SpcFunc and VentSpcFunc combos'!$Q$8:$Q$335,0),0)&gt;0,1,0)</f>
        <v>0</v>
      </c>
      <c r="BI77" s="127">
        <f ca="1">IF(IFERROR(MATCH(_xlfn.CONCAT($B77,",",BI$4),'SpcFunc and VentSpcFunc combos'!$Q$8:$Q$335,0),0)&gt;0,1,0)</f>
        <v>0</v>
      </c>
      <c r="BJ77" s="127">
        <f ca="1">IF(IFERROR(MATCH(_xlfn.CONCAT($B77,",",BJ$4),'SpcFunc and VentSpcFunc combos'!$Q$8:$Q$335,0),0)&gt;0,1,0)</f>
        <v>0</v>
      </c>
      <c r="BK77" s="127">
        <f ca="1">IF(IFERROR(MATCH(_xlfn.CONCAT($B77,",",BK$4),'SpcFunc and VentSpcFunc combos'!$Q$8:$Q$335,0),0)&gt;0,1,0)</f>
        <v>0</v>
      </c>
      <c r="BL77" s="127">
        <f ca="1">IF(IFERROR(MATCH(_xlfn.CONCAT($B77,",",BL$4),'SpcFunc and VentSpcFunc combos'!$Q$8:$Q$335,0),0)&gt;0,1,0)</f>
        <v>0</v>
      </c>
      <c r="BM77" s="127">
        <f ca="1">IF(IFERROR(MATCH(_xlfn.CONCAT($B77,",",BM$4),'SpcFunc and VentSpcFunc combos'!$Q$8:$Q$335,0),0)&gt;0,1,0)</f>
        <v>0</v>
      </c>
      <c r="BN77" s="127">
        <f ca="1">IF(IFERROR(MATCH(_xlfn.CONCAT($B77,",",BN$4),'SpcFunc and VentSpcFunc combos'!$Q$8:$Q$335,0),0)&gt;0,1,0)</f>
        <v>0</v>
      </c>
      <c r="BO77" s="127">
        <f ca="1">IF(IFERROR(MATCH(_xlfn.CONCAT($B77,",",BO$4),'SpcFunc and VentSpcFunc combos'!$Q$8:$Q$335,0),0)&gt;0,1,0)</f>
        <v>0</v>
      </c>
      <c r="BP77" s="127">
        <f ca="1">IF(IFERROR(MATCH(_xlfn.CONCAT($B77,",",BP$4),'SpcFunc and VentSpcFunc combos'!$Q$8:$Q$335,0),0)&gt;0,1,0)</f>
        <v>0</v>
      </c>
      <c r="BQ77" s="127">
        <f ca="1">IF(IFERROR(MATCH(_xlfn.CONCAT($B77,",",BQ$4),'SpcFunc and VentSpcFunc combos'!$Q$8:$Q$335,0),0)&gt;0,1,0)</f>
        <v>0</v>
      </c>
      <c r="BR77" s="127">
        <f ca="1">IF(IFERROR(MATCH(_xlfn.CONCAT($B77,",",BR$4),'SpcFunc and VentSpcFunc combos'!$Q$8:$Q$335,0),0)&gt;0,1,0)</f>
        <v>0</v>
      </c>
      <c r="BS77" s="127">
        <f ca="1">IF(IFERROR(MATCH(_xlfn.CONCAT($B77,",",BS$4),'SpcFunc and VentSpcFunc combos'!$Q$8:$Q$335,0),0)&gt;0,1,0)</f>
        <v>0</v>
      </c>
      <c r="BT77" s="127">
        <f ca="1">IF(IFERROR(MATCH(_xlfn.CONCAT($B77,",",BT$4),'SpcFunc and VentSpcFunc combos'!$Q$8:$Q$335,0),0)&gt;0,1,0)</f>
        <v>0</v>
      </c>
      <c r="BU77" s="127">
        <f ca="1">IF(IFERROR(MATCH(_xlfn.CONCAT($B77,",",BU$4),'SpcFunc and VentSpcFunc combos'!$Q$8:$Q$335,0),0)&gt;0,1,0)</f>
        <v>0</v>
      </c>
      <c r="BV77" s="127">
        <f ca="1">IF(IFERROR(MATCH(_xlfn.CONCAT($B77,",",BV$4),'SpcFunc and VentSpcFunc combos'!$Q$8:$Q$335,0),0)&gt;0,1,0)</f>
        <v>0</v>
      </c>
      <c r="BW77" s="127">
        <f ca="1">IF(IFERROR(MATCH(_xlfn.CONCAT($B77,",",BW$4),'SpcFunc and VentSpcFunc combos'!$Q$8:$Q$335,0),0)&gt;0,1,0)</f>
        <v>0</v>
      </c>
      <c r="BX77" s="127">
        <f ca="1">IF(IFERROR(MATCH(_xlfn.CONCAT($B77,",",BX$4),'SpcFunc and VentSpcFunc combos'!$Q$8:$Q$335,0),0)&gt;0,1,0)</f>
        <v>0</v>
      </c>
      <c r="BY77" s="127">
        <f ca="1">IF(IFERROR(MATCH(_xlfn.CONCAT($B77,",",BY$4),'SpcFunc and VentSpcFunc combos'!$Q$8:$Q$335,0),0)&gt;0,1,0)</f>
        <v>0</v>
      </c>
      <c r="BZ77" s="127">
        <f ca="1">IF(IFERROR(MATCH(_xlfn.CONCAT($B77,",",BZ$4),'SpcFunc and VentSpcFunc combos'!$Q$8:$Q$335,0),0)&gt;0,1,0)</f>
        <v>0</v>
      </c>
      <c r="CA77" s="127">
        <f ca="1">IF(IFERROR(MATCH(_xlfn.CONCAT($B77,",",CA$4),'SpcFunc and VentSpcFunc combos'!$Q$8:$Q$335,0),0)&gt;0,1,0)</f>
        <v>0</v>
      </c>
      <c r="CB77" s="127">
        <f ca="1">IF(IFERROR(MATCH(_xlfn.CONCAT($B77,",",CB$4),'SpcFunc and VentSpcFunc combos'!$Q$8:$Q$335,0),0)&gt;0,1,0)</f>
        <v>0</v>
      </c>
      <c r="CC77" s="127">
        <f ca="1">IF(IFERROR(MATCH(_xlfn.CONCAT($B77,",",CC$4),'SpcFunc and VentSpcFunc combos'!$Q$8:$Q$335,0),0)&gt;0,1,0)</f>
        <v>0</v>
      </c>
      <c r="CD77" s="127">
        <f ca="1">IF(IFERROR(MATCH(_xlfn.CONCAT($B77,",",CD$4),'SpcFunc and VentSpcFunc combos'!$Q$8:$Q$335,0),0)&gt;0,1,0)</f>
        <v>0</v>
      </c>
      <c r="CE77" s="127">
        <f ca="1">IF(IFERROR(MATCH(_xlfn.CONCAT($B77,",",CE$4),'SpcFunc and VentSpcFunc combos'!$Q$8:$Q$335,0),0)&gt;0,1,0)</f>
        <v>0</v>
      </c>
      <c r="CF77" s="127">
        <f ca="1">IF(IFERROR(MATCH(_xlfn.CONCAT($B77,",",CF$4),'SpcFunc and VentSpcFunc combos'!$Q$8:$Q$335,0),0)&gt;0,1,0)</f>
        <v>0</v>
      </c>
      <c r="CG77" s="127">
        <f ca="1">IF(IFERROR(MATCH(_xlfn.CONCAT($B77,",",CG$4),'SpcFunc and VentSpcFunc combos'!$Q$8:$Q$335,0),0)&gt;0,1,0)</f>
        <v>0</v>
      </c>
      <c r="CH77" s="127">
        <f ca="1">IF(IFERROR(MATCH(_xlfn.CONCAT($B77,",",CH$4),'SpcFunc and VentSpcFunc combos'!$Q$8:$Q$335,0),0)&gt;0,1,0)</f>
        <v>0</v>
      </c>
      <c r="CI77" s="127">
        <f ca="1">IF(IFERROR(MATCH(_xlfn.CONCAT($B77,",",CI$4),'SpcFunc and VentSpcFunc combos'!$Q$8:$Q$335,0),0)&gt;0,1,0)</f>
        <v>0</v>
      </c>
      <c r="CJ77" s="127">
        <f ca="1">IF(IFERROR(MATCH(_xlfn.CONCAT($B77,",",CJ$4),'SpcFunc and VentSpcFunc combos'!$Q$8:$Q$335,0),0)&gt;0,1,0)</f>
        <v>0</v>
      </c>
      <c r="CK77" s="127">
        <f ca="1">IF(IFERROR(MATCH(_xlfn.CONCAT($B77,",",CK$4),'SpcFunc and VentSpcFunc combos'!$Q$8:$Q$335,0),0)&gt;0,1,0)</f>
        <v>0</v>
      </c>
      <c r="CL77" s="127">
        <f ca="1">IF(IFERROR(MATCH(_xlfn.CONCAT($B77,",",CL$4),'SpcFunc and VentSpcFunc combos'!$Q$8:$Q$335,0),0)&gt;0,1,0)</f>
        <v>0</v>
      </c>
      <c r="CM77" s="127">
        <f ca="1">IF(IFERROR(MATCH(_xlfn.CONCAT($B77,",",CM$4),'SpcFunc and VentSpcFunc combos'!$Q$8:$Q$335,0),0)&gt;0,1,0)</f>
        <v>0</v>
      </c>
      <c r="CN77" s="127">
        <f ca="1">IF(IFERROR(MATCH(_xlfn.CONCAT($B77,",",CN$4),'SpcFunc and VentSpcFunc combos'!$Q$8:$Q$335,0),0)&gt;0,1,0)</f>
        <v>0</v>
      </c>
      <c r="CO77" s="127">
        <f ca="1">IF(IFERROR(MATCH(_xlfn.CONCAT($B77,",",CO$4),'SpcFunc and VentSpcFunc combos'!$Q$8:$Q$335,0),0)&gt;0,1,0)</f>
        <v>0</v>
      </c>
      <c r="CP77" s="127">
        <f ca="1">IF(IFERROR(MATCH(_xlfn.CONCAT($B77,",",CP$4),'SpcFunc and VentSpcFunc combos'!$Q$8:$Q$335,0),0)&gt;0,1,0)</f>
        <v>0</v>
      </c>
      <c r="CQ77" s="127">
        <f ca="1">IF(IFERROR(MATCH(_xlfn.CONCAT($B77,",",CQ$4),'SpcFunc and VentSpcFunc combos'!$Q$8:$Q$335,0),0)&gt;0,1,0)</f>
        <v>0</v>
      </c>
      <c r="CR77" s="127">
        <f ca="1">IF(IFERROR(MATCH(_xlfn.CONCAT($B77,",",CR$4),'SpcFunc and VentSpcFunc combos'!$Q$8:$Q$335,0),0)&gt;0,1,0)</f>
        <v>0</v>
      </c>
      <c r="CS77" s="127">
        <f ca="1">IF(IFERROR(MATCH(_xlfn.CONCAT($B77,",",CS$4),'SpcFunc and VentSpcFunc combos'!$Q$8:$Q$335,0),0)&gt;0,1,0)</f>
        <v>0</v>
      </c>
      <c r="CT77" s="127">
        <f ca="1">IF(IFERROR(MATCH(_xlfn.CONCAT($B77,",",CT$4),'SpcFunc and VentSpcFunc combos'!$Q$8:$Q$335,0),0)&gt;0,1,0)</f>
        <v>0</v>
      </c>
      <c r="CU77" s="106" t="s">
        <v>960</v>
      </c>
      <c r="CV77">
        <f t="shared" ca="1" si="6"/>
        <v>0</v>
      </c>
    </row>
    <row r="78" spans="2:100" x14ac:dyDescent="0.2">
      <c r="B78" t="str">
        <f>'For CSV - 2019 SpcFuncData'!B78</f>
        <v>Aging Eye/Low-vision (Lounge/Waiting Area)</v>
      </c>
      <c r="C78" s="127">
        <f ca="1">IF(IFERROR(MATCH(_xlfn.CONCAT($B78,",",C$4),'SpcFunc and VentSpcFunc combos'!$Q$8:$Q$335,0),0)&gt;0,1,0)</f>
        <v>0</v>
      </c>
      <c r="D78" s="127">
        <f ca="1">IF(IFERROR(MATCH(_xlfn.CONCAT($B78,",",D$4),'SpcFunc and VentSpcFunc combos'!$Q$8:$Q$335,0),0)&gt;0,1,0)</f>
        <v>0</v>
      </c>
      <c r="E78" s="127">
        <f ca="1">IF(IFERROR(MATCH(_xlfn.CONCAT($B78,",",E$4),'SpcFunc and VentSpcFunc combos'!$Q$8:$Q$335,0),0)&gt;0,1,0)</f>
        <v>0</v>
      </c>
      <c r="F78" s="127">
        <f ca="1">IF(IFERROR(MATCH(_xlfn.CONCAT($B78,",",F$4),'SpcFunc and VentSpcFunc combos'!$Q$8:$Q$335,0),0)&gt;0,1,0)</f>
        <v>0</v>
      </c>
      <c r="G78" s="127">
        <f ca="1">IF(IFERROR(MATCH(_xlfn.CONCAT($B78,",",G$4),'SpcFunc and VentSpcFunc combos'!$Q$8:$Q$335,0),0)&gt;0,1,0)</f>
        <v>0</v>
      </c>
      <c r="H78" s="127">
        <f ca="1">IF(IFERROR(MATCH(_xlfn.CONCAT($B78,",",H$4),'SpcFunc and VentSpcFunc combos'!$Q$8:$Q$335,0),0)&gt;0,1,0)</f>
        <v>0</v>
      </c>
      <c r="I78" s="127">
        <f ca="1">IF(IFERROR(MATCH(_xlfn.CONCAT($B78,",",I$4),'SpcFunc and VentSpcFunc combos'!$Q$8:$Q$335,0),0)&gt;0,1,0)</f>
        <v>0</v>
      </c>
      <c r="J78" s="127">
        <f ca="1">IF(IFERROR(MATCH(_xlfn.CONCAT($B78,",",J$4),'SpcFunc and VentSpcFunc combos'!$Q$8:$Q$335,0),0)&gt;0,1,0)</f>
        <v>0</v>
      </c>
      <c r="K78" s="127">
        <f ca="1">IF(IFERROR(MATCH(_xlfn.CONCAT($B78,",",K$4),'SpcFunc and VentSpcFunc combos'!$Q$8:$Q$335,0),0)&gt;0,1,0)</f>
        <v>0</v>
      </c>
      <c r="L78" s="127">
        <f ca="1">IF(IFERROR(MATCH(_xlfn.CONCAT($B78,",",L$4),'SpcFunc and VentSpcFunc combos'!$Q$8:$Q$335,0),0)&gt;0,1,0)</f>
        <v>0</v>
      </c>
      <c r="M78" s="127">
        <f ca="1">IF(IFERROR(MATCH(_xlfn.CONCAT($B78,",",M$4),'SpcFunc and VentSpcFunc combos'!$Q$8:$Q$335,0),0)&gt;0,1,0)</f>
        <v>0</v>
      </c>
      <c r="N78" s="127">
        <f ca="1">IF(IFERROR(MATCH(_xlfn.CONCAT($B78,",",N$4),'SpcFunc and VentSpcFunc combos'!$Q$8:$Q$335,0),0)&gt;0,1,0)</f>
        <v>0</v>
      </c>
      <c r="O78" s="127">
        <f ca="1">IF(IFERROR(MATCH(_xlfn.CONCAT($B78,",",O$4),'SpcFunc and VentSpcFunc combos'!$Q$8:$Q$335,0),0)&gt;0,1,0)</f>
        <v>0</v>
      </c>
      <c r="P78" s="127">
        <f ca="1">IF(IFERROR(MATCH(_xlfn.CONCAT($B78,",",P$4),'SpcFunc and VentSpcFunc combos'!$Q$8:$Q$335,0),0)&gt;0,1,0)</f>
        <v>0</v>
      </c>
      <c r="Q78" s="127">
        <f ca="1">IF(IFERROR(MATCH(_xlfn.CONCAT($B78,",",Q$4),'SpcFunc and VentSpcFunc combos'!$Q$8:$Q$335,0),0)&gt;0,1,0)</f>
        <v>0</v>
      </c>
      <c r="R78" s="127">
        <f ca="1">IF(IFERROR(MATCH(_xlfn.CONCAT($B78,",",R$4),'SpcFunc and VentSpcFunc combos'!$Q$8:$Q$335,0),0)&gt;0,1,0)</f>
        <v>0</v>
      </c>
      <c r="S78" s="127">
        <f ca="1">IF(IFERROR(MATCH(_xlfn.CONCAT($B78,",",S$4),'SpcFunc and VentSpcFunc combos'!$Q$8:$Q$335,0),0)&gt;0,1,0)</f>
        <v>0</v>
      </c>
      <c r="T78" s="127">
        <f ca="1">IF(IFERROR(MATCH(_xlfn.CONCAT($B78,",",T$4),'SpcFunc and VentSpcFunc combos'!$Q$8:$Q$335,0),0)&gt;0,1,0)</f>
        <v>0</v>
      </c>
      <c r="U78" s="127">
        <f ca="1">IF(IFERROR(MATCH(_xlfn.CONCAT($B78,",",U$4),'SpcFunc and VentSpcFunc combos'!$Q$8:$Q$335,0),0)&gt;0,1,0)</f>
        <v>0</v>
      </c>
      <c r="V78" s="127">
        <f ca="1">IF(IFERROR(MATCH(_xlfn.CONCAT($B78,",",V$4),'SpcFunc and VentSpcFunc combos'!$Q$8:$Q$335,0),0)&gt;0,1,0)</f>
        <v>0</v>
      </c>
      <c r="W78" s="127">
        <f ca="1">IF(IFERROR(MATCH(_xlfn.CONCAT($B78,",",W$4),'SpcFunc and VentSpcFunc combos'!$Q$8:$Q$335,0),0)&gt;0,1,0)</f>
        <v>0</v>
      </c>
      <c r="X78" s="127">
        <f ca="1">IF(IFERROR(MATCH(_xlfn.CONCAT($B78,",",X$4),'SpcFunc and VentSpcFunc combos'!$Q$8:$Q$335,0),0)&gt;0,1,0)</f>
        <v>0</v>
      </c>
      <c r="Y78" s="127">
        <f ca="1">IF(IFERROR(MATCH(_xlfn.CONCAT($B78,",",Y$4),'SpcFunc and VentSpcFunc combos'!$Q$8:$Q$335,0),0)&gt;0,1,0)</f>
        <v>0</v>
      </c>
      <c r="Z78" s="127">
        <f ca="1">IF(IFERROR(MATCH(_xlfn.CONCAT($B78,",",Z$4),'SpcFunc and VentSpcFunc combos'!$Q$8:$Q$335,0),0)&gt;0,1,0)</f>
        <v>0</v>
      </c>
      <c r="AA78" s="127">
        <f ca="1">IF(IFERROR(MATCH(_xlfn.CONCAT($B78,",",AA$4),'SpcFunc and VentSpcFunc combos'!$Q$8:$Q$335,0),0)&gt;0,1,0)</f>
        <v>0</v>
      </c>
      <c r="AB78" s="127">
        <f ca="1">IF(IFERROR(MATCH(_xlfn.CONCAT($B78,",",AB$4),'SpcFunc and VentSpcFunc combos'!$Q$8:$Q$335,0),0)&gt;0,1,0)</f>
        <v>0</v>
      </c>
      <c r="AC78" s="127">
        <f ca="1">IF(IFERROR(MATCH(_xlfn.CONCAT($B78,",",AC$4),'SpcFunc and VentSpcFunc combos'!$Q$8:$Q$335,0),0)&gt;0,1,0)</f>
        <v>0</v>
      </c>
      <c r="AD78" s="127">
        <f ca="1">IF(IFERROR(MATCH(_xlfn.CONCAT($B78,",",AD$4),'SpcFunc and VentSpcFunc combos'!$Q$8:$Q$335,0),0)&gt;0,1,0)</f>
        <v>0</v>
      </c>
      <c r="AE78" s="127">
        <f ca="1">IF(IFERROR(MATCH(_xlfn.CONCAT($B78,",",AE$4),'SpcFunc and VentSpcFunc combos'!$Q$8:$Q$335,0),0)&gt;0,1,0)</f>
        <v>0</v>
      </c>
      <c r="AF78" s="127">
        <f ca="1">IF(IFERROR(MATCH(_xlfn.CONCAT($B78,",",AF$4),'SpcFunc and VentSpcFunc combos'!$Q$8:$Q$335,0),0)&gt;0,1,0)</f>
        <v>0</v>
      </c>
      <c r="AG78" s="127">
        <f ca="1">IF(IFERROR(MATCH(_xlfn.CONCAT($B78,",",AG$4),'SpcFunc and VentSpcFunc combos'!$Q$8:$Q$335,0),0)&gt;0,1,0)</f>
        <v>0</v>
      </c>
      <c r="AH78" s="127">
        <f ca="1">IF(IFERROR(MATCH(_xlfn.CONCAT($B78,",",AH$4),'SpcFunc and VentSpcFunc combos'!$Q$8:$Q$335,0),0)&gt;0,1,0)</f>
        <v>0</v>
      </c>
      <c r="AI78" s="127">
        <f ca="1">IF(IFERROR(MATCH(_xlfn.CONCAT($B78,",",AI$4),'SpcFunc and VentSpcFunc combos'!$Q$8:$Q$335,0),0)&gt;0,1,0)</f>
        <v>0</v>
      </c>
      <c r="AJ78" s="127">
        <f ca="1">IF(IFERROR(MATCH(_xlfn.CONCAT($B78,",",AJ$4),'SpcFunc and VentSpcFunc combos'!$Q$8:$Q$335,0),0)&gt;0,1,0)</f>
        <v>0</v>
      </c>
      <c r="AK78" s="127">
        <f ca="1">IF(IFERROR(MATCH(_xlfn.CONCAT($B78,",",AK$4),'SpcFunc and VentSpcFunc combos'!$Q$8:$Q$335,0),0)&gt;0,1,0)</f>
        <v>0</v>
      </c>
      <c r="AL78" s="127">
        <f ca="1">IF(IFERROR(MATCH(_xlfn.CONCAT($B78,",",AL$4),'SpcFunc and VentSpcFunc combos'!$Q$8:$Q$335,0),0)&gt;0,1,0)</f>
        <v>0</v>
      </c>
      <c r="AM78" s="127">
        <f ca="1">IF(IFERROR(MATCH(_xlfn.CONCAT($B78,",",AM$4),'SpcFunc and VentSpcFunc combos'!$Q$8:$Q$335,0),0)&gt;0,1,0)</f>
        <v>0</v>
      </c>
      <c r="AN78" s="127">
        <f ca="1">IF(IFERROR(MATCH(_xlfn.CONCAT($B78,",",AN$4),'SpcFunc and VentSpcFunc combos'!$Q$8:$Q$335,0),0)&gt;0,1,0)</f>
        <v>0</v>
      </c>
      <c r="AO78" s="127">
        <f ca="1">IF(IFERROR(MATCH(_xlfn.CONCAT($B78,",",AO$4),'SpcFunc and VentSpcFunc combos'!$Q$8:$Q$335,0),0)&gt;0,1,0)</f>
        <v>0</v>
      </c>
      <c r="AP78" s="127">
        <f ca="1">IF(IFERROR(MATCH(_xlfn.CONCAT($B78,",",AP$4),'SpcFunc and VentSpcFunc combos'!$Q$8:$Q$335,0),0)&gt;0,1,0)</f>
        <v>0</v>
      </c>
      <c r="AQ78" s="127">
        <f ca="1">IF(IFERROR(MATCH(_xlfn.CONCAT($B78,",",AQ$4),'SpcFunc and VentSpcFunc combos'!$Q$8:$Q$335,0),0)&gt;0,1,0)</f>
        <v>0</v>
      </c>
      <c r="AR78" s="127">
        <f ca="1">IF(IFERROR(MATCH(_xlfn.CONCAT($B78,",",AR$4),'SpcFunc and VentSpcFunc combos'!$Q$8:$Q$335,0),0)&gt;0,1,0)</f>
        <v>0</v>
      </c>
      <c r="AS78" s="127">
        <f ca="1">IF(IFERROR(MATCH(_xlfn.CONCAT($B78,",",AS$4),'SpcFunc and VentSpcFunc combos'!$Q$8:$Q$335,0),0)&gt;0,1,0)</f>
        <v>0</v>
      </c>
      <c r="AT78" s="127">
        <f ca="1">IF(IFERROR(MATCH(_xlfn.CONCAT($B78,",",AT$4),'SpcFunc and VentSpcFunc combos'!$Q$8:$Q$335,0),0)&gt;0,1,0)</f>
        <v>0</v>
      </c>
      <c r="AU78" s="127">
        <f ca="1">IF(IFERROR(MATCH(_xlfn.CONCAT($B78,",",AU$4),'SpcFunc and VentSpcFunc combos'!$Q$8:$Q$335,0),0)&gt;0,1,0)</f>
        <v>0</v>
      </c>
      <c r="AV78" s="127">
        <f ca="1">IF(IFERROR(MATCH(_xlfn.CONCAT($B78,",",AV$4),'SpcFunc and VentSpcFunc combos'!$Q$8:$Q$335,0),0)&gt;0,1,0)</f>
        <v>0</v>
      </c>
      <c r="AW78" s="127">
        <f ca="1">IF(IFERROR(MATCH(_xlfn.CONCAT($B78,",",AW$4),'SpcFunc and VentSpcFunc combos'!$Q$8:$Q$335,0),0)&gt;0,1,0)</f>
        <v>0</v>
      </c>
      <c r="AX78" s="127">
        <f ca="1">IF(IFERROR(MATCH(_xlfn.CONCAT($B78,",",AX$4),'SpcFunc and VentSpcFunc combos'!$Q$8:$Q$335,0),0)&gt;0,1,0)</f>
        <v>0</v>
      </c>
      <c r="AY78" s="127">
        <f ca="1">IF(IFERROR(MATCH(_xlfn.CONCAT($B78,",",AY$4),'SpcFunc and VentSpcFunc combos'!$Q$8:$Q$335,0),0)&gt;0,1,0)</f>
        <v>0</v>
      </c>
      <c r="AZ78" s="127">
        <f ca="1">IF(IFERROR(MATCH(_xlfn.CONCAT($B78,",",AZ$4),'SpcFunc and VentSpcFunc combos'!$Q$8:$Q$335,0),0)&gt;0,1,0)</f>
        <v>0</v>
      </c>
      <c r="BA78" s="127">
        <f ca="1">IF(IFERROR(MATCH(_xlfn.CONCAT($B78,",",BA$4),'SpcFunc and VentSpcFunc combos'!$Q$8:$Q$335,0),0)&gt;0,1,0)</f>
        <v>0</v>
      </c>
      <c r="BB78" s="127">
        <f ca="1">IF(IFERROR(MATCH(_xlfn.CONCAT($B78,",",BB$4),'SpcFunc and VentSpcFunc combos'!$Q$8:$Q$335,0),0)&gt;0,1,0)</f>
        <v>0</v>
      </c>
      <c r="BC78" s="127">
        <f ca="1">IF(IFERROR(MATCH(_xlfn.CONCAT($B78,",",BC$4),'SpcFunc and VentSpcFunc combos'!$Q$8:$Q$335,0),0)&gt;0,1,0)</f>
        <v>0</v>
      </c>
      <c r="BD78" s="127">
        <f ca="1">IF(IFERROR(MATCH(_xlfn.CONCAT($B78,",",BD$4),'SpcFunc and VentSpcFunc combos'!$Q$8:$Q$335,0),0)&gt;0,1,0)</f>
        <v>0</v>
      </c>
      <c r="BE78" s="127">
        <f ca="1">IF(IFERROR(MATCH(_xlfn.CONCAT($B78,",",BE$4),'SpcFunc and VentSpcFunc combos'!$Q$8:$Q$335,0),0)&gt;0,1,0)</f>
        <v>0</v>
      </c>
      <c r="BF78" s="127">
        <f ca="1">IF(IFERROR(MATCH(_xlfn.CONCAT($B78,",",BF$4),'SpcFunc and VentSpcFunc combos'!$Q$8:$Q$335,0),0)&gt;0,1,0)</f>
        <v>0</v>
      </c>
      <c r="BG78" s="127">
        <f ca="1">IF(IFERROR(MATCH(_xlfn.CONCAT($B78,",",BG$4),'SpcFunc and VentSpcFunc combos'!$Q$8:$Q$335,0),0)&gt;0,1,0)</f>
        <v>0</v>
      </c>
      <c r="BH78" s="127">
        <f ca="1">IF(IFERROR(MATCH(_xlfn.CONCAT($B78,",",BH$4),'SpcFunc and VentSpcFunc combos'!$Q$8:$Q$335,0),0)&gt;0,1,0)</f>
        <v>0</v>
      </c>
      <c r="BI78" s="127">
        <f ca="1">IF(IFERROR(MATCH(_xlfn.CONCAT($B78,",",BI$4),'SpcFunc and VentSpcFunc combos'!$Q$8:$Q$335,0),0)&gt;0,1,0)</f>
        <v>0</v>
      </c>
      <c r="BJ78" s="127">
        <f ca="1">IF(IFERROR(MATCH(_xlfn.CONCAT($B78,",",BJ$4),'SpcFunc and VentSpcFunc combos'!$Q$8:$Q$335,0),0)&gt;0,1,0)</f>
        <v>0</v>
      </c>
      <c r="BK78" s="127">
        <f ca="1">IF(IFERROR(MATCH(_xlfn.CONCAT($B78,",",BK$4),'SpcFunc and VentSpcFunc combos'!$Q$8:$Q$335,0),0)&gt;0,1,0)</f>
        <v>0</v>
      </c>
      <c r="BL78" s="127">
        <f ca="1">IF(IFERROR(MATCH(_xlfn.CONCAT($B78,",",BL$4),'SpcFunc and VentSpcFunc combos'!$Q$8:$Q$335,0),0)&gt;0,1,0)</f>
        <v>0</v>
      </c>
      <c r="BM78" s="127">
        <f ca="1">IF(IFERROR(MATCH(_xlfn.CONCAT($B78,",",BM$4),'SpcFunc and VentSpcFunc combos'!$Q$8:$Q$335,0),0)&gt;0,1,0)</f>
        <v>0</v>
      </c>
      <c r="BN78" s="127">
        <f ca="1">IF(IFERROR(MATCH(_xlfn.CONCAT($B78,",",BN$4),'SpcFunc and VentSpcFunc combos'!$Q$8:$Q$335,0),0)&gt;0,1,0)</f>
        <v>0</v>
      </c>
      <c r="BO78" s="127">
        <f ca="1">IF(IFERROR(MATCH(_xlfn.CONCAT($B78,",",BO$4),'SpcFunc and VentSpcFunc combos'!$Q$8:$Q$335,0),0)&gt;0,1,0)</f>
        <v>0</v>
      </c>
      <c r="BP78" s="127">
        <f ca="1">IF(IFERROR(MATCH(_xlfn.CONCAT($B78,",",BP$4),'SpcFunc and VentSpcFunc combos'!$Q$8:$Q$335,0),0)&gt;0,1,0)</f>
        <v>0</v>
      </c>
      <c r="BQ78" s="127">
        <f ca="1">IF(IFERROR(MATCH(_xlfn.CONCAT($B78,",",BQ$4),'SpcFunc and VentSpcFunc combos'!$Q$8:$Q$335,0),0)&gt;0,1,0)</f>
        <v>0</v>
      </c>
      <c r="BR78" s="127">
        <f ca="1">IF(IFERROR(MATCH(_xlfn.CONCAT($B78,",",BR$4),'SpcFunc and VentSpcFunc combos'!$Q$8:$Q$335,0),0)&gt;0,1,0)</f>
        <v>0</v>
      </c>
      <c r="BS78" s="127">
        <f ca="1">IF(IFERROR(MATCH(_xlfn.CONCAT($B78,",",BS$4),'SpcFunc and VentSpcFunc combos'!$Q$8:$Q$335,0),0)&gt;0,1,0)</f>
        <v>0</v>
      </c>
      <c r="BT78" s="127">
        <f ca="1">IF(IFERROR(MATCH(_xlfn.CONCAT($B78,",",BT$4),'SpcFunc and VentSpcFunc combos'!$Q$8:$Q$335,0),0)&gt;0,1,0)</f>
        <v>0</v>
      </c>
      <c r="BU78" s="127">
        <f ca="1">IF(IFERROR(MATCH(_xlfn.CONCAT($B78,",",BU$4),'SpcFunc and VentSpcFunc combos'!$Q$8:$Q$335,0),0)&gt;0,1,0)</f>
        <v>0</v>
      </c>
      <c r="BV78" s="127">
        <f ca="1">IF(IFERROR(MATCH(_xlfn.CONCAT($B78,",",BV$4),'SpcFunc and VentSpcFunc combos'!$Q$8:$Q$335,0),0)&gt;0,1,0)</f>
        <v>0</v>
      </c>
      <c r="BW78" s="127">
        <f ca="1">IF(IFERROR(MATCH(_xlfn.CONCAT($B78,",",BW$4),'SpcFunc and VentSpcFunc combos'!$Q$8:$Q$335,0),0)&gt;0,1,0)</f>
        <v>0</v>
      </c>
      <c r="BX78" s="127">
        <f ca="1">IF(IFERROR(MATCH(_xlfn.CONCAT($B78,",",BX$4),'SpcFunc and VentSpcFunc combos'!$Q$8:$Q$335,0),0)&gt;0,1,0)</f>
        <v>0</v>
      </c>
      <c r="BY78" s="127">
        <f ca="1">IF(IFERROR(MATCH(_xlfn.CONCAT($B78,",",BY$4),'SpcFunc and VentSpcFunc combos'!$Q$8:$Q$335,0),0)&gt;0,1,0)</f>
        <v>0</v>
      </c>
      <c r="BZ78" s="127">
        <f ca="1">IF(IFERROR(MATCH(_xlfn.CONCAT($B78,",",BZ$4),'SpcFunc and VentSpcFunc combos'!$Q$8:$Q$335,0),0)&gt;0,1,0)</f>
        <v>0</v>
      </c>
      <c r="CA78" s="127">
        <f ca="1">IF(IFERROR(MATCH(_xlfn.CONCAT($B78,",",CA$4),'SpcFunc and VentSpcFunc combos'!$Q$8:$Q$335,0),0)&gt;0,1,0)</f>
        <v>0</v>
      </c>
      <c r="CB78" s="127">
        <f ca="1">IF(IFERROR(MATCH(_xlfn.CONCAT($B78,",",CB$4),'SpcFunc and VentSpcFunc combos'!$Q$8:$Q$335,0),0)&gt;0,1,0)</f>
        <v>0</v>
      </c>
      <c r="CC78" s="127">
        <f ca="1">IF(IFERROR(MATCH(_xlfn.CONCAT($B78,",",CC$4),'SpcFunc and VentSpcFunc combos'!$Q$8:$Q$335,0),0)&gt;0,1,0)</f>
        <v>0</v>
      </c>
      <c r="CD78" s="127">
        <f ca="1">IF(IFERROR(MATCH(_xlfn.CONCAT($B78,",",CD$4),'SpcFunc and VentSpcFunc combos'!$Q$8:$Q$335,0),0)&gt;0,1,0)</f>
        <v>0</v>
      </c>
      <c r="CE78" s="127">
        <f ca="1">IF(IFERROR(MATCH(_xlfn.CONCAT($B78,",",CE$4),'SpcFunc and VentSpcFunc combos'!$Q$8:$Q$335,0),0)&gt;0,1,0)</f>
        <v>0</v>
      </c>
      <c r="CF78" s="127">
        <f ca="1">IF(IFERROR(MATCH(_xlfn.CONCAT($B78,",",CF$4),'SpcFunc and VentSpcFunc combos'!$Q$8:$Q$335,0),0)&gt;0,1,0)</f>
        <v>0</v>
      </c>
      <c r="CG78" s="127">
        <f ca="1">IF(IFERROR(MATCH(_xlfn.CONCAT($B78,",",CG$4),'SpcFunc and VentSpcFunc combos'!$Q$8:$Q$335,0),0)&gt;0,1,0)</f>
        <v>0</v>
      </c>
      <c r="CH78" s="127">
        <f ca="1">IF(IFERROR(MATCH(_xlfn.CONCAT($B78,",",CH$4),'SpcFunc and VentSpcFunc combos'!$Q$8:$Q$335,0),0)&gt;0,1,0)</f>
        <v>0</v>
      </c>
      <c r="CI78" s="127">
        <f ca="1">IF(IFERROR(MATCH(_xlfn.CONCAT($B78,",",CI$4),'SpcFunc and VentSpcFunc combos'!$Q$8:$Q$335,0),0)&gt;0,1,0)</f>
        <v>0</v>
      </c>
      <c r="CJ78" s="127">
        <f ca="1">IF(IFERROR(MATCH(_xlfn.CONCAT($B78,",",CJ$4),'SpcFunc and VentSpcFunc combos'!$Q$8:$Q$335,0),0)&gt;0,1,0)</f>
        <v>0</v>
      </c>
      <c r="CK78" s="127">
        <f ca="1">IF(IFERROR(MATCH(_xlfn.CONCAT($B78,",",CK$4),'SpcFunc and VentSpcFunc combos'!$Q$8:$Q$335,0),0)&gt;0,1,0)</f>
        <v>0</v>
      </c>
      <c r="CL78" s="127">
        <f ca="1">IF(IFERROR(MATCH(_xlfn.CONCAT($B78,",",CL$4),'SpcFunc and VentSpcFunc combos'!$Q$8:$Q$335,0),0)&gt;0,1,0)</f>
        <v>0</v>
      </c>
      <c r="CM78" s="127">
        <f ca="1">IF(IFERROR(MATCH(_xlfn.CONCAT($B78,",",CM$4),'SpcFunc and VentSpcFunc combos'!$Q$8:$Q$335,0),0)&gt;0,1,0)</f>
        <v>0</v>
      </c>
      <c r="CN78" s="127">
        <f ca="1">IF(IFERROR(MATCH(_xlfn.CONCAT($B78,",",CN$4),'SpcFunc and VentSpcFunc combos'!$Q$8:$Q$335,0),0)&gt;0,1,0)</f>
        <v>0</v>
      </c>
      <c r="CO78" s="127">
        <f ca="1">IF(IFERROR(MATCH(_xlfn.CONCAT($B78,",",CO$4),'SpcFunc and VentSpcFunc combos'!$Q$8:$Q$335,0),0)&gt;0,1,0)</f>
        <v>0</v>
      </c>
      <c r="CP78" s="127">
        <f ca="1">IF(IFERROR(MATCH(_xlfn.CONCAT($B78,",",CP$4),'SpcFunc and VentSpcFunc combos'!$Q$8:$Q$335,0),0)&gt;0,1,0)</f>
        <v>0</v>
      </c>
      <c r="CQ78" s="127">
        <f ca="1">IF(IFERROR(MATCH(_xlfn.CONCAT($B78,",",CQ$4),'SpcFunc and VentSpcFunc combos'!$Q$8:$Q$335,0),0)&gt;0,1,0)</f>
        <v>0</v>
      </c>
      <c r="CR78" s="127">
        <f ca="1">IF(IFERROR(MATCH(_xlfn.CONCAT($B78,",",CR$4),'SpcFunc and VentSpcFunc combos'!$Q$8:$Q$335,0),0)&gt;0,1,0)</f>
        <v>0</v>
      </c>
      <c r="CS78" s="127">
        <f ca="1">IF(IFERROR(MATCH(_xlfn.CONCAT($B78,",",CS$4),'SpcFunc and VentSpcFunc combos'!$Q$8:$Q$335,0),0)&gt;0,1,0)</f>
        <v>0</v>
      </c>
      <c r="CT78" s="127">
        <f ca="1">IF(IFERROR(MATCH(_xlfn.CONCAT($B78,",",CT$4),'SpcFunc and VentSpcFunc combos'!$Q$8:$Q$335,0),0)&gt;0,1,0)</f>
        <v>0</v>
      </c>
      <c r="CU78" s="106" t="s">
        <v>960</v>
      </c>
      <c r="CV78">
        <f t="shared" ca="1" si="6"/>
        <v>0</v>
      </c>
    </row>
    <row r="79" spans="2:100" x14ac:dyDescent="0.2">
      <c r="B79" t="str">
        <f>'For CSV - 2019 SpcFuncData'!B79</f>
        <v>Aging Eye/Low-vision (Main Entry Lobby)</v>
      </c>
      <c r="C79" s="127">
        <f ca="1">IF(IFERROR(MATCH(_xlfn.CONCAT($B79,",",C$4),'SpcFunc and VentSpcFunc combos'!$Q$8:$Q$335,0),0)&gt;0,1,0)</f>
        <v>0</v>
      </c>
      <c r="D79" s="127">
        <f ca="1">IF(IFERROR(MATCH(_xlfn.CONCAT($B79,",",D$4),'SpcFunc and VentSpcFunc combos'!$Q$8:$Q$335,0),0)&gt;0,1,0)</f>
        <v>0</v>
      </c>
      <c r="E79" s="127">
        <f ca="1">IF(IFERROR(MATCH(_xlfn.CONCAT($B79,",",E$4),'SpcFunc and VentSpcFunc combos'!$Q$8:$Q$335,0),0)&gt;0,1,0)</f>
        <v>0</v>
      </c>
      <c r="F79" s="127">
        <f ca="1">IF(IFERROR(MATCH(_xlfn.CONCAT($B79,",",F$4),'SpcFunc and VentSpcFunc combos'!$Q$8:$Q$335,0),0)&gt;0,1,0)</f>
        <v>0</v>
      </c>
      <c r="G79" s="127">
        <f ca="1">IF(IFERROR(MATCH(_xlfn.CONCAT($B79,",",G$4),'SpcFunc and VentSpcFunc combos'!$Q$8:$Q$335,0),0)&gt;0,1,0)</f>
        <v>0</v>
      </c>
      <c r="H79" s="127">
        <f ca="1">IF(IFERROR(MATCH(_xlfn.CONCAT($B79,",",H$4),'SpcFunc and VentSpcFunc combos'!$Q$8:$Q$335,0),0)&gt;0,1,0)</f>
        <v>0</v>
      </c>
      <c r="I79" s="127">
        <f ca="1">IF(IFERROR(MATCH(_xlfn.CONCAT($B79,",",I$4),'SpcFunc and VentSpcFunc combos'!$Q$8:$Q$335,0),0)&gt;0,1,0)</f>
        <v>0</v>
      </c>
      <c r="J79" s="127">
        <f ca="1">IF(IFERROR(MATCH(_xlfn.CONCAT($B79,",",J$4),'SpcFunc and VentSpcFunc combos'!$Q$8:$Q$335,0),0)&gt;0,1,0)</f>
        <v>0</v>
      </c>
      <c r="K79" s="127">
        <f ca="1">IF(IFERROR(MATCH(_xlfn.CONCAT($B79,",",K$4),'SpcFunc and VentSpcFunc combos'!$Q$8:$Q$335,0),0)&gt;0,1,0)</f>
        <v>0</v>
      </c>
      <c r="L79" s="127">
        <f ca="1">IF(IFERROR(MATCH(_xlfn.CONCAT($B79,",",L$4),'SpcFunc and VentSpcFunc combos'!$Q$8:$Q$335,0),0)&gt;0,1,0)</f>
        <v>0</v>
      </c>
      <c r="M79" s="127">
        <f ca="1">IF(IFERROR(MATCH(_xlfn.CONCAT($B79,",",M$4),'SpcFunc and VentSpcFunc combos'!$Q$8:$Q$335,0),0)&gt;0,1,0)</f>
        <v>0</v>
      </c>
      <c r="N79" s="127">
        <f ca="1">IF(IFERROR(MATCH(_xlfn.CONCAT($B79,",",N$4),'SpcFunc and VentSpcFunc combos'!$Q$8:$Q$335,0),0)&gt;0,1,0)</f>
        <v>0</v>
      </c>
      <c r="O79" s="127">
        <f ca="1">IF(IFERROR(MATCH(_xlfn.CONCAT($B79,",",O$4),'SpcFunc and VentSpcFunc combos'!$Q$8:$Q$335,0),0)&gt;0,1,0)</f>
        <v>0</v>
      </c>
      <c r="P79" s="127">
        <f ca="1">IF(IFERROR(MATCH(_xlfn.CONCAT($B79,",",P$4),'SpcFunc and VentSpcFunc combos'!$Q$8:$Q$335,0),0)&gt;0,1,0)</f>
        <v>0</v>
      </c>
      <c r="Q79" s="127">
        <f ca="1">IF(IFERROR(MATCH(_xlfn.CONCAT($B79,",",Q$4),'SpcFunc and VentSpcFunc combos'!$Q$8:$Q$335,0),0)&gt;0,1,0)</f>
        <v>0</v>
      </c>
      <c r="R79" s="127">
        <f ca="1">IF(IFERROR(MATCH(_xlfn.CONCAT($B79,",",R$4),'SpcFunc and VentSpcFunc combos'!$Q$8:$Q$335,0),0)&gt;0,1,0)</f>
        <v>0</v>
      </c>
      <c r="S79" s="127">
        <f ca="1">IF(IFERROR(MATCH(_xlfn.CONCAT($B79,",",S$4),'SpcFunc and VentSpcFunc combos'!$Q$8:$Q$335,0),0)&gt;0,1,0)</f>
        <v>0</v>
      </c>
      <c r="T79" s="127">
        <f ca="1">IF(IFERROR(MATCH(_xlfn.CONCAT($B79,",",T$4),'SpcFunc and VentSpcFunc combos'!$Q$8:$Q$335,0),0)&gt;0,1,0)</f>
        <v>0</v>
      </c>
      <c r="U79" s="127">
        <f ca="1">IF(IFERROR(MATCH(_xlfn.CONCAT($B79,",",U$4),'SpcFunc and VentSpcFunc combos'!$Q$8:$Q$335,0),0)&gt;0,1,0)</f>
        <v>0</v>
      </c>
      <c r="V79" s="127">
        <f ca="1">IF(IFERROR(MATCH(_xlfn.CONCAT($B79,",",V$4),'SpcFunc and VentSpcFunc combos'!$Q$8:$Q$335,0),0)&gt;0,1,0)</f>
        <v>0</v>
      </c>
      <c r="W79" s="127">
        <f ca="1">IF(IFERROR(MATCH(_xlfn.CONCAT($B79,",",W$4),'SpcFunc and VentSpcFunc combos'!$Q$8:$Q$335,0),0)&gt;0,1,0)</f>
        <v>0</v>
      </c>
      <c r="X79" s="127">
        <f ca="1">IF(IFERROR(MATCH(_xlfn.CONCAT($B79,",",X$4),'SpcFunc and VentSpcFunc combos'!$Q$8:$Q$335,0),0)&gt;0,1,0)</f>
        <v>0</v>
      </c>
      <c r="Y79" s="127">
        <f ca="1">IF(IFERROR(MATCH(_xlfn.CONCAT($B79,",",Y$4),'SpcFunc and VentSpcFunc combos'!$Q$8:$Q$335,0),0)&gt;0,1,0)</f>
        <v>0</v>
      </c>
      <c r="Z79" s="127">
        <f ca="1">IF(IFERROR(MATCH(_xlfn.CONCAT($B79,",",Z$4),'SpcFunc and VentSpcFunc combos'!$Q$8:$Q$335,0),0)&gt;0,1,0)</f>
        <v>0</v>
      </c>
      <c r="AA79" s="127">
        <f ca="1">IF(IFERROR(MATCH(_xlfn.CONCAT($B79,",",AA$4),'SpcFunc and VentSpcFunc combos'!$Q$8:$Q$335,0),0)&gt;0,1,0)</f>
        <v>0</v>
      </c>
      <c r="AB79" s="127">
        <f ca="1">IF(IFERROR(MATCH(_xlfn.CONCAT($B79,",",AB$4),'SpcFunc and VentSpcFunc combos'!$Q$8:$Q$335,0),0)&gt;0,1,0)</f>
        <v>0</v>
      </c>
      <c r="AC79" s="127">
        <f ca="1">IF(IFERROR(MATCH(_xlfn.CONCAT($B79,",",AC$4),'SpcFunc and VentSpcFunc combos'!$Q$8:$Q$335,0),0)&gt;0,1,0)</f>
        <v>0</v>
      </c>
      <c r="AD79" s="127">
        <f ca="1">IF(IFERROR(MATCH(_xlfn.CONCAT($B79,",",AD$4),'SpcFunc and VentSpcFunc combos'!$Q$8:$Q$335,0),0)&gt;0,1,0)</f>
        <v>0</v>
      </c>
      <c r="AE79" s="127">
        <f ca="1">IF(IFERROR(MATCH(_xlfn.CONCAT($B79,",",AE$4),'SpcFunc and VentSpcFunc combos'!$Q$8:$Q$335,0),0)&gt;0,1,0)</f>
        <v>0</v>
      </c>
      <c r="AF79" s="127">
        <f ca="1">IF(IFERROR(MATCH(_xlfn.CONCAT($B79,",",AF$4),'SpcFunc and VentSpcFunc combos'!$Q$8:$Q$335,0),0)&gt;0,1,0)</f>
        <v>0</v>
      </c>
      <c r="AG79" s="127">
        <f ca="1">IF(IFERROR(MATCH(_xlfn.CONCAT($B79,",",AG$4),'SpcFunc and VentSpcFunc combos'!$Q$8:$Q$335,0),0)&gt;0,1,0)</f>
        <v>0</v>
      </c>
      <c r="AH79" s="127">
        <f ca="1">IF(IFERROR(MATCH(_xlfn.CONCAT($B79,",",AH$4),'SpcFunc and VentSpcFunc combos'!$Q$8:$Q$335,0),0)&gt;0,1,0)</f>
        <v>0</v>
      </c>
      <c r="AI79" s="127">
        <f ca="1">IF(IFERROR(MATCH(_xlfn.CONCAT($B79,",",AI$4),'SpcFunc and VentSpcFunc combos'!$Q$8:$Q$335,0),0)&gt;0,1,0)</f>
        <v>0</v>
      </c>
      <c r="AJ79" s="127">
        <f ca="1">IF(IFERROR(MATCH(_xlfn.CONCAT($B79,",",AJ$4),'SpcFunc and VentSpcFunc combos'!$Q$8:$Q$335,0),0)&gt;0,1,0)</f>
        <v>0</v>
      </c>
      <c r="AK79" s="127">
        <f ca="1">IF(IFERROR(MATCH(_xlfn.CONCAT($B79,",",AK$4),'SpcFunc and VentSpcFunc combos'!$Q$8:$Q$335,0),0)&gt;0,1,0)</f>
        <v>0</v>
      </c>
      <c r="AL79" s="127">
        <f ca="1">IF(IFERROR(MATCH(_xlfn.CONCAT($B79,",",AL$4),'SpcFunc and VentSpcFunc combos'!$Q$8:$Q$335,0),0)&gt;0,1,0)</f>
        <v>0</v>
      </c>
      <c r="AM79" s="127">
        <f ca="1">IF(IFERROR(MATCH(_xlfn.CONCAT($B79,",",AM$4),'SpcFunc and VentSpcFunc combos'!$Q$8:$Q$335,0),0)&gt;0,1,0)</f>
        <v>0</v>
      </c>
      <c r="AN79" s="127">
        <f ca="1">IF(IFERROR(MATCH(_xlfn.CONCAT($B79,",",AN$4),'SpcFunc and VentSpcFunc combos'!$Q$8:$Q$335,0),0)&gt;0,1,0)</f>
        <v>0</v>
      </c>
      <c r="AO79" s="127">
        <f ca="1">IF(IFERROR(MATCH(_xlfn.CONCAT($B79,",",AO$4),'SpcFunc and VentSpcFunc combos'!$Q$8:$Q$335,0),0)&gt;0,1,0)</f>
        <v>0</v>
      </c>
      <c r="AP79" s="127">
        <f ca="1">IF(IFERROR(MATCH(_xlfn.CONCAT($B79,",",AP$4),'SpcFunc and VentSpcFunc combos'!$Q$8:$Q$335,0),0)&gt;0,1,0)</f>
        <v>0</v>
      </c>
      <c r="AQ79" s="127">
        <f ca="1">IF(IFERROR(MATCH(_xlfn.CONCAT($B79,",",AQ$4),'SpcFunc and VentSpcFunc combos'!$Q$8:$Q$335,0),0)&gt;0,1,0)</f>
        <v>0</v>
      </c>
      <c r="AR79" s="127">
        <f ca="1">IF(IFERROR(MATCH(_xlfn.CONCAT($B79,",",AR$4),'SpcFunc and VentSpcFunc combos'!$Q$8:$Q$335,0),0)&gt;0,1,0)</f>
        <v>0</v>
      </c>
      <c r="AS79" s="127">
        <f ca="1">IF(IFERROR(MATCH(_xlfn.CONCAT($B79,",",AS$4),'SpcFunc and VentSpcFunc combos'!$Q$8:$Q$335,0),0)&gt;0,1,0)</f>
        <v>0</v>
      </c>
      <c r="AT79" s="127">
        <f ca="1">IF(IFERROR(MATCH(_xlfn.CONCAT($B79,",",AT$4),'SpcFunc and VentSpcFunc combos'!$Q$8:$Q$335,0),0)&gt;0,1,0)</f>
        <v>0</v>
      </c>
      <c r="AU79" s="127">
        <f ca="1">IF(IFERROR(MATCH(_xlfn.CONCAT($B79,",",AU$4),'SpcFunc and VentSpcFunc combos'!$Q$8:$Q$335,0),0)&gt;0,1,0)</f>
        <v>0</v>
      </c>
      <c r="AV79" s="127">
        <f ca="1">IF(IFERROR(MATCH(_xlfn.CONCAT($B79,",",AV$4),'SpcFunc and VentSpcFunc combos'!$Q$8:$Q$335,0),0)&gt;0,1,0)</f>
        <v>0</v>
      </c>
      <c r="AW79" s="127">
        <f ca="1">IF(IFERROR(MATCH(_xlfn.CONCAT($B79,",",AW$4),'SpcFunc and VentSpcFunc combos'!$Q$8:$Q$335,0),0)&gt;0,1,0)</f>
        <v>0</v>
      </c>
      <c r="AX79" s="127">
        <f ca="1">IF(IFERROR(MATCH(_xlfn.CONCAT($B79,",",AX$4),'SpcFunc and VentSpcFunc combos'!$Q$8:$Q$335,0),0)&gt;0,1,0)</f>
        <v>0</v>
      </c>
      <c r="AY79" s="127">
        <f ca="1">IF(IFERROR(MATCH(_xlfn.CONCAT($B79,",",AY$4),'SpcFunc and VentSpcFunc combos'!$Q$8:$Q$335,0),0)&gt;0,1,0)</f>
        <v>0</v>
      </c>
      <c r="AZ79" s="127">
        <f ca="1">IF(IFERROR(MATCH(_xlfn.CONCAT($B79,",",AZ$4),'SpcFunc and VentSpcFunc combos'!$Q$8:$Q$335,0),0)&gt;0,1,0)</f>
        <v>0</v>
      </c>
      <c r="BA79" s="127">
        <f ca="1">IF(IFERROR(MATCH(_xlfn.CONCAT($B79,",",BA$4),'SpcFunc and VentSpcFunc combos'!$Q$8:$Q$335,0),0)&gt;0,1,0)</f>
        <v>0</v>
      </c>
      <c r="BB79" s="127">
        <f ca="1">IF(IFERROR(MATCH(_xlfn.CONCAT($B79,",",BB$4),'SpcFunc and VentSpcFunc combos'!$Q$8:$Q$335,0),0)&gt;0,1,0)</f>
        <v>0</v>
      </c>
      <c r="BC79" s="127">
        <f ca="1">IF(IFERROR(MATCH(_xlfn.CONCAT($B79,",",BC$4),'SpcFunc and VentSpcFunc combos'!$Q$8:$Q$335,0),0)&gt;0,1,0)</f>
        <v>0</v>
      </c>
      <c r="BD79" s="127">
        <f ca="1">IF(IFERROR(MATCH(_xlfn.CONCAT($B79,",",BD$4),'SpcFunc and VentSpcFunc combos'!$Q$8:$Q$335,0),0)&gt;0,1,0)</f>
        <v>0</v>
      </c>
      <c r="BE79" s="127">
        <f ca="1">IF(IFERROR(MATCH(_xlfn.CONCAT($B79,",",BE$4),'SpcFunc and VentSpcFunc combos'!$Q$8:$Q$335,0),0)&gt;0,1,0)</f>
        <v>0</v>
      </c>
      <c r="BF79" s="127">
        <f ca="1">IF(IFERROR(MATCH(_xlfn.CONCAT($B79,",",BF$4),'SpcFunc and VentSpcFunc combos'!$Q$8:$Q$335,0),0)&gt;0,1,0)</f>
        <v>0</v>
      </c>
      <c r="BG79" s="127">
        <f ca="1">IF(IFERROR(MATCH(_xlfn.CONCAT($B79,",",BG$4),'SpcFunc and VentSpcFunc combos'!$Q$8:$Q$335,0),0)&gt;0,1,0)</f>
        <v>0</v>
      </c>
      <c r="BH79" s="127">
        <f ca="1">IF(IFERROR(MATCH(_xlfn.CONCAT($B79,",",BH$4),'SpcFunc and VentSpcFunc combos'!$Q$8:$Q$335,0),0)&gt;0,1,0)</f>
        <v>0</v>
      </c>
      <c r="BI79" s="127">
        <f ca="1">IF(IFERROR(MATCH(_xlfn.CONCAT($B79,",",BI$4),'SpcFunc and VentSpcFunc combos'!$Q$8:$Q$335,0),0)&gt;0,1,0)</f>
        <v>0</v>
      </c>
      <c r="BJ79" s="127">
        <f ca="1">IF(IFERROR(MATCH(_xlfn.CONCAT($B79,",",BJ$4),'SpcFunc and VentSpcFunc combos'!$Q$8:$Q$335,0),0)&gt;0,1,0)</f>
        <v>0</v>
      </c>
      <c r="BK79" s="127">
        <f ca="1">IF(IFERROR(MATCH(_xlfn.CONCAT($B79,",",BK$4),'SpcFunc and VentSpcFunc combos'!$Q$8:$Q$335,0),0)&gt;0,1,0)</f>
        <v>0</v>
      </c>
      <c r="BL79" s="127">
        <f ca="1">IF(IFERROR(MATCH(_xlfn.CONCAT($B79,",",BL$4),'SpcFunc and VentSpcFunc combos'!$Q$8:$Q$335,0),0)&gt;0,1,0)</f>
        <v>0</v>
      </c>
      <c r="BM79" s="127">
        <f ca="1">IF(IFERROR(MATCH(_xlfn.CONCAT($B79,",",BM$4),'SpcFunc and VentSpcFunc combos'!$Q$8:$Q$335,0),0)&gt;0,1,0)</f>
        <v>0</v>
      </c>
      <c r="BN79" s="127">
        <f ca="1">IF(IFERROR(MATCH(_xlfn.CONCAT($B79,",",BN$4),'SpcFunc and VentSpcFunc combos'!$Q$8:$Q$335,0),0)&gt;0,1,0)</f>
        <v>0</v>
      </c>
      <c r="BO79" s="127">
        <f ca="1">IF(IFERROR(MATCH(_xlfn.CONCAT($B79,",",BO$4),'SpcFunc and VentSpcFunc combos'!$Q$8:$Q$335,0),0)&gt;0,1,0)</f>
        <v>0</v>
      </c>
      <c r="BP79" s="127">
        <f ca="1">IF(IFERROR(MATCH(_xlfn.CONCAT($B79,",",BP$4),'SpcFunc and VentSpcFunc combos'!$Q$8:$Q$335,0),0)&gt;0,1,0)</f>
        <v>0</v>
      </c>
      <c r="BQ79" s="127">
        <f ca="1">IF(IFERROR(MATCH(_xlfn.CONCAT($B79,",",BQ$4),'SpcFunc and VentSpcFunc combos'!$Q$8:$Q$335,0),0)&gt;0,1,0)</f>
        <v>0</v>
      </c>
      <c r="BR79" s="127">
        <f ca="1">IF(IFERROR(MATCH(_xlfn.CONCAT($B79,",",BR$4),'SpcFunc and VentSpcFunc combos'!$Q$8:$Q$335,0),0)&gt;0,1,0)</f>
        <v>0</v>
      </c>
      <c r="BS79" s="127">
        <f ca="1">IF(IFERROR(MATCH(_xlfn.CONCAT($B79,",",BS$4),'SpcFunc and VentSpcFunc combos'!$Q$8:$Q$335,0),0)&gt;0,1,0)</f>
        <v>0</v>
      </c>
      <c r="BT79" s="127">
        <f ca="1">IF(IFERROR(MATCH(_xlfn.CONCAT($B79,",",BT$4),'SpcFunc and VentSpcFunc combos'!$Q$8:$Q$335,0),0)&gt;0,1,0)</f>
        <v>0</v>
      </c>
      <c r="BU79" s="127">
        <f ca="1">IF(IFERROR(MATCH(_xlfn.CONCAT($B79,",",BU$4),'SpcFunc and VentSpcFunc combos'!$Q$8:$Q$335,0),0)&gt;0,1,0)</f>
        <v>0</v>
      </c>
      <c r="BV79" s="127">
        <f ca="1">IF(IFERROR(MATCH(_xlfn.CONCAT($B79,",",BV$4),'SpcFunc and VentSpcFunc combos'!$Q$8:$Q$335,0),0)&gt;0,1,0)</f>
        <v>0</v>
      </c>
      <c r="BW79" s="127">
        <f ca="1">IF(IFERROR(MATCH(_xlfn.CONCAT($B79,",",BW$4),'SpcFunc and VentSpcFunc combos'!$Q$8:$Q$335,0),0)&gt;0,1,0)</f>
        <v>0</v>
      </c>
      <c r="BX79" s="127">
        <f ca="1">IF(IFERROR(MATCH(_xlfn.CONCAT($B79,",",BX$4),'SpcFunc and VentSpcFunc combos'!$Q$8:$Q$335,0),0)&gt;0,1,0)</f>
        <v>0</v>
      </c>
      <c r="BY79" s="127">
        <f ca="1">IF(IFERROR(MATCH(_xlfn.CONCAT($B79,",",BY$4),'SpcFunc and VentSpcFunc combos'!$Q$8:$Q$335,0),0)&gt;0,1,0)</f>
        <v>0</v>
      </c>
      <c r="BZ79" s="127">
        <f ca="1">IF(IFERROR(MATCH(_xlfn.CONCAT($B79,",",BZ$4),'SpcFunc and VentSpcFunc combos'!$Q$8:$Q$335,0),0)&gt;0,1,0)</f>
        <v>0</v>
      </c>
      <c r="CA79" s="127">
        <f ca="1">IF(IFERROR(MATCH(_xlfn.CONCAT($B79,",",CA$4),'SpcFunc and VentSpcFunc combos'!$Q$8:$Q$335,0),0)&gt;0,1,0)</f>
        <v>0</v>
      </c>
      <c r="CB79" s="127">
        <f ca="1">IF(IFERROR(MATCH(_xlfn.CONCAT($B79,",",CB$4),'SpcFunc and VentSpcFunc combos'!$Q$8:$Q$335,0),0)&gt;0,1,0)</f>
        <v>0</v>
      </c>
      <c r="CC79" s="127">
        <f ca="1">IF(IFERROR(MATCH(_xlfn.CONCAT($B79,",",CC$4),'SpcFunc and VentSpcFunc combos'!$Q$8:$Q$335,0),0)&gt;0,1,0)</f>
        <v>0</v>
      </c>
      <c r="CD79" s="127">
        <f ca="1">IF(IFERROR(MATCH(_xlfn.CONCAT($B79,",",CD$4),'SpcFunc and VentSpcFunc combos'!$Q$8:$Q$335,0),0)&gt;0,1,0)</f>
        <v>0</v>
      </c>
      <c r="CE79" s="127">
        <f ca="1">IF(IFERROR(MATCH(_xlfn.CONCAT($B79,",",CE$4),'SpcFunc and VentSpcFunc combos'!$Q$8:$Q$335,0),0)&gt;0,1,0)</f>
        <v>0</v>
      </c>
      <c r="CF79" s="127">
        <f ca="1">IF(IFERROR(MATCH(_xlfn.CONCAT($B79,",",CF$4),'SpcFunc and VentSpcFunc combos'!$Q$8:$Q$335,0),0)&gt;0,1,0)</f>
        <v>0</v>
      </c>
      <c r="CG79" s="127">
        <f ca="1">IF(IFERROR(MATCH(_xlfn.CONCAT($B79,",",CG$4),'SpcFunc and VentSpcFunc combos'!$Q$8:$Q$335,0),0)&gt;0,1,0)</f>
        <v>0</v>
      </c>
      <c r="CH79" s="127">
        <f ca="1">IF(IFERROR(MATCH(_xlfn.CONCAT($B79,",",CH$4),'SpcFunc and VentSpcFunc combos'!$Q$8:$Q$335,0),0)&gt;0,1,0)</f>
        <v>0</v>
      </c>
      <c r="CI79" s="127">
        <f ca="1">IF(IFERROR(MATCH(_xlfn.CONCAT($B79,",",CI$4),'SpcFunc and VentSpcFunc combos'!$Q$8:$Q$335,0),0)&gt;0,1,0)</f>
        <v>0</v>
      </c>
      <c r="CJ79" s="127">
        <f ca="1">IF(IFERROR(MATCH(_xlfn.CONCAT($B79,",",CJ$4),'SpcFunc and VentSpcFunc combos'!$Q$8:$Q$335,0),0)&gt;0,1,0)</f>
        <v>0</v>
      </c>
      <c r="CK79" s="127">
        <f ca="1">IF(IFERROR(MATCH(_xlfn.CONCAT($B79,",",CK$4),'SpcFunc and VentSpcFunc combos'!$Q$8:$Q$335,0),0)&gt;0,1,0)</f>
        <v>0</v>
      </c>
      <c r="CL79" s="127">
        <f ca="1">IF(IFERROR(MATCH(_xlfn.CONCAT($B79,",",CL$4),'SpcFunc and VentSpcFunc combos'!$Q$8:$Q$335,0),0)&gt;0,1,0)</f>
        <v>0</v>
      </c>
      <c r="CM79" s="127">
        <f ca="1">IF(IFERROR(MATCH(_xlfn.CONCAT($B79,",",CM$4),'SpcFunc and VentSpcFunc combos'!$Q$8:$Q$335,0),0)&gt;0,1,0)</f>
        <v>0</v>
      </c>
      <c r="CN79" s="127">
        <f ca="1">IF(IFERROR(MATCH(_xlfn.CONCAT($B79,",",CN$4),'SpcFunc and VentSpcFunc combos'!$Q$8:$Q$335,0),0)&gt;0,1,0)</f>
        <v>0</v>
      </c>
      <c r="CO79" s="127">
        <f ca="1">IF(IFERROR(MATCH(_xlfn.CONCAT($B79,",",CO$4),'SpcFunc and VentSpcFunc combos'!$Q$8:$Q$335,0),0)&gt;0,1,0)</f>
        <v>0</v>
      </c>
      <c r="CP79" s="127">
        <f ca="1">IF(IFERROR(MATCH(_xlfn.CONCAT($B79,",",CP$4),'SpcFunc and VentSpcFunc combos'!$Q$8:$Q$335,0),0)&gt;0,1,0)</f>
        <v>0</v>
      </c>
      <c r="CQ79" s="127">
        <f ca="1">IF(IFERROR(MATCH(_xlfn.CONCAT($B79,",",CQ$4),'SpcFunc and VentSpcFunc combos'!$Q$8:$Q$335,0),0)&gt;0,1,0)</f>
        <v>0</v>
      </c>
      <c r="CR79" s="127">
        <f ca="1">IF(IFERROR(MATCH(_xlfn.CONCAT($B79,",",CR$4),'SpcFunc and VentSpcFunc combos'!$Q$8:$Q$335,0),0)&gt;0,1,0)</f>
        <v>0</v>
      </c>
      <c r="CS79" s="127">
        <f ca="1">IF(IFERROR(MATCH(_xlfn.CONCAT($B79,",",CS$4),'SpcFunc and VentSpcFunc combos'!$Q$8:$Q$335,0),0)&gt;0,1,0)</f>
        <v>0</v>
      </c>
      <c r="CT79" s="127">
        <f ca="1">IF(IFERROR(MATCH(_xlfn.CONCAT($B79,",",CT$4),'SpcFunc and VentSpcFunc combos'!$Q$8:$Q$335,0),0)&gt;0,1,0)</f>
        <v>0</v>
      </c>
      <c r="CU79" s="106" t="s">
        <v>960</v>
      </c>
      <c r="CV79">
        <f t="shared" ca="1" si="6"/>
        <v>0</v>
      </c>
    </row>
    <row r="80" spans="2:100" x14ac:dyDescent="0.2">
      <c r="B80" t="str">
        <f>'For CSV - 2019 SpcFuncData'!B80</f>
        <v>Aging Eye/Low-vision (Multipurpose Room)</v>
      </c>
      <c r="C80" s="127">
        <f ca="1">IF(IFERROR(MATCH(_xlfn.CONCAT($B80,",",C$4),'SpcFunc and VentSpcFunc combos'!$Q$8:$Q$335,0),0)&gt;0,1,0)</f>
        <v>0</v>
      </c>
      <c r="D80" s="127">
        <f ca="1">IF(IFERROR(MATCH(_xlfn.CONCAT($B80,",",D$4),'SpcFunc and VentSpcFunc combos'!$Q$8:$Q$335,0),0)&gt;0,1,0)</f>
        <v>0</v>
      </c>
      <c r="E80" s="127">
        <f ca="1">IF(IFERROR(MATCH(_xlfn.CONCAT($B80,",",E$4),'SpcFunc and VentSpcFunc combos'!$Q$8:$Q$335,0),0)&gt;0,1,0)</f>
        <v>0</v>
      </c>
      <c r="F80" s="127">
        <f ca="1">IF(IFERROR(MATCH(_xlfn.CONCAT($B80,",",F$4),'SpcFunc and VentSpcFunc combos'!$Q$8:$Q$335,0),0)&gt;0,1,0)</f>
        <v>0</v>
      </c>
      <c r="G80" s="127">
        <f ca="1">IF(IFERROR(MATCH(_xlfn.CONCAT($B80,",",G$4),'SpcFunc and VentSpcFunc combos'!$Q$8:$Q$335,0),0)&gt;0,1,0)</f>
        <v>0</v>
      </c>
      <c r="H80" s="127">
        <f ca="1">IF(IFERROR(MATCH(_xlfn.CONCAT($B80,",",H$4),'SpcFunc and VentSpcFunc combos'!$Q$8:$Q$335,0),0)&gt;0,1,0)</f>
        <v>0</v>
      </c>
      <c r="I80" s="127">
        <f ca="1">IF(IFERROR(MATCH(_xlfn.CONCAT($B80,",",I$4),'SpcFunc and VentSpcFunc combos'!$Q$8:$Q$335,0),0)&gt;0,1,0)</f>
        <v>0</v>
      </c>
      <c r="J80" s="127">
        <f ca="1">IF(IFERROR(MATCH(_xlfn.CONCAT($B80,",",J$4),'SpcFunc and VentSpcFunc combos'!$Q$8:$Q$335,0),0)&gt;0,1,0)</f>
        <v>0</v>
      </c>
      <c r="K80" s="127">
        <f ca="1">IF(IFERROR(MATCH(_xlfn.CONCAT($B80,",",K$4),'SpcFunc and VentSpcFunc combos'!$Q$8:$Q$335,0),0)&gt;0,1,0)</f>
        <v>0</v>
      </c>
      <c r="L80" s="127">
        <f ca="1">IF(IFERROR(MATCH(_xlfn.CONCAT($B80,",",L$4),'SpcFunc and VentSpcFunc combos'!$Q$8:$Q$335,0),0)&gt;0,1,0)</f>
        <v>0</v>
      </c>
      <c r="M80" s="127">
        <f ca="1">IF(IFERROR(MATCH(_xlfn.CONCAT($B80,",",M$4),'SpcFunc and VentSpcFunc combos'!$Q$8:$Q$335,0),0)&gt;0,1,0)</f>
        <v>0</v>
      </c>
      <c r="N80" s="127">
        <f ca="1">IF(IFERROR(MATCH(_xlfn.CONCAT($B80,",",N$4),'SpcFunc and VentSpcFunc combos'!$Q$8:$Q$335,0),0)&gt;0,1,0)</f>
        <v>0</v>
      </c>
      <c r="O80" s="127">
        <f ca="1">IF(IFERROR(MATCH(_xlfn.CONCAT($B80,",",O$4),'SpcFunc and VentSpcFunc combos'!$Q$8:$Q$335,0),0)&gt;0,1,0)</f>
        <v>0</v>
      </c>
      <c r="P80" s="127">
        <f ca="1">IF(IFERROR(MATCH(_xlfn.CONCAT($B80,",",P$4),'SpcFunc and VentSpcFunc combos'!$Q$8:$Q$335,0),0)&gt;0,1,0)</f>
        <v>0</v>
      </c>
      <c r="Q80" s="127">
        <f ca="1">IF(IFERROR(MATCH(_xlfn.CONCAT($B80,",",Q$4),'SpcFunc and VentSpcFunc combos'!$Q$8:$Q$335,0),0)&gt;0,1,0)</f>
        <v>0</v>
      </c>
      <c r="R80" s="127">
        <f ca="1">IF(IFERROR(MATCH(_xlfn.CONCAT($B80,",",R$4),'SpcFunc and VentSpcFunc combos'!$Q$8:$Q$335,0),0)&gt;0,1,0)</f>
        <v>0</v>
      </c>
      <c r="S80" s="127">
        <f ca="1">IF(IFERROR(MATCH(_xlfn.CONCAT($B80,",",S$4),'SpcFunc and VentSpcFunc combos'!$Q$8:$Q$335,0),0)&gt;0,1,0)</f>
        <v>0</v>
      </c>
      <c r="T80" s="127">
        <f ca="1">IF(IFERROR(MATCH(_xlfn.CONCAT($B80,",",T$4),'SpcFunc and VentSpcFunc combos'!$Q$8:$Q$335,0),0)&gt;0,1,0)</f>
        <v>0</v>
      </c>
      <c r="U80" s="127">
        <f ca="1">IF(IFERROR(MATCH(_xlfn.CONCAT($B80,",",U$4),'SpcFunc and VentSpcFunc combos'!$Q$8:$Q$335,0),0)&gt;0,1,0)</f>
        <v>0</v>
      </c>
      <c r="V80" s="127">
        <f ca="1">IF(IFERROR(MATCH(_xlfn.CONCAT($B80,",",V$4),'SpcFunc and VentSpcFunc combos'!$Q$8:$Q$335,0),0)&gt;0,1,0)</f>
        <v>0</v>
      </c>
      <c r="W80" s="127">
        <f ca="1">IF(IFERROR(MATCH(_xlfn.CONCAT($B80,",",W$4),'SpcFunc and VentSpcFunc combos'!$Q$8:$Q$335,0),0)&gt;0,1,0)</f>
        <v>0</v>
      </c>
      <c r="X80" s="127">
        <f ca="1">IF(IFERROR(MATCH(_xlfn.CONCAT($B80,",",X$4),'SpcFunc and VentSpcFunc combos'!$Q$8:$Q$335,0),0)&gt;0,1,0)</f>
        <v>0</v>
      </c>
      <c r="Y80" s="127">
        <f ca="1">IF(IFERROR(MATCH(_xlfn.CONCAT($B80,",",Y$4),'SpcFunc and VentSpcFunc combos'!$Q$8:$Q$335,0),0)&gt;0,1,0)</f>
        <v>0</v>
      </c>
      <c r="Z80" s="127">
        <f ca="1">IF(IFERROR(MATCH(_xlfn.CONCAT($B80,",",Z$4),'SpcFunc and VentSpcFunc combos'!$Q$8:$Q$335,0),0)&gt;0,1,0)</f>
        <v>0</v>
      </c>
      <c r="AA80" s="127">
        <f ca="1">IF(IFERROR(MATCH(_xlfn.CONCAT($B80,",",AA$4),'SpcFunc and VentSpcFunc combos'!$Q$8:$Q$335,0),0)&gt;0,1,0)</f>
        <v>0</v>
      </c>
      <c r="AB80" s="127">
        <f ca="1">IF(IFERROR(MATCH(_xlfn.CONCAT($B80,",",AB$4),'SpcFunc and VentSpcFunc combos'!$Q$8:$Q$335,0),0)&gt;0,1,0)</f>
        <v>0</v>
      </c>
      <c r="AC80" s="127">
        <f ca="1">IF(IFERROR(MATCH(_xlfn.CONCAT($B80,",",AC$4),'SpcFunc and VentSpcFunc combos'!$Q$8:$Q$335,0),0)&gt;0,1,0)</f>
        <v>0</v>
      </c>
      <c r="AD80" s="127">
        <f ca="1">IF(IFERROR(MATCH(_xlfn.CONCAT($B80,",",AD$4),'SpcFunc and VentSpcFunc combos'!$Q$8:$Q$335,0),0)&gt;0,1,0)</f>
        <v>0</v>
      </c>
      <c r="AE80" s="127">
        <f ca="1">IF(IFERROR(MATCH(_xlfn.CONCAT($B80,",",AE$4),'SpcFunc and VentSpcFunc combos'!$Q$8:$Q$335,0),0)&gt;0,1,0)</f>
        <v>0</v>
      </c>
      <c r="AF80" s="127">
        <f ca="1">IF(IFERROR(MATCH(_xlfn.CONCAT($B80,",",AF$4),'SpcFunc and VentSpcFunc combos'!$Q$8:$Q$335,0),0)&gt;0,1,0)</f>
        <v>0</v>
      </c>
      <c r="AG80" s="127">
        <f ca="1">IF(IFERROR(MATCH(_xlfn.CONCAT($B80,",",AG$4),'SpcFunc and VentSpcFunc combos'!$Q$8:$Q$335,0),0)&gt;0,1,0)</f>
        <v>0</v>
      </c>
      <c r="AH80" s="127">
        <f ca="1">IF(IFERROR(MATCH(_xlfn.CONCAT($B80,",",AH$4),'SpcFunc and VentSpcFunc combos'!$Q$8:$Q$335,0),0)&gt;0,1,0)</f>
        <v>0</v>
      </c>
      <c r="AI80" s="127">
        <f ca="1">IF(IFERROR(MATCH(_xlfn.CONCAT($B80,",",AI$4),'SpcFunc and VentSpcFunc combos'!$Q$8:$Q$335,0),0)&gt;0,1,0)</f>
        <v>0</v>
      </c>
      <c r="AJ80" s="127">
        <f ca="1">IF(IFERROR(MATCH(_xlfn.CONCAT($B80,",",AJ$4),'SpcFunc and VentSpcFunc combos'!$Q$8:$Q$335,0),0)&gt;0,1,0)</f>
        <v>0</v>
      </c>
      <c r="AK80" s="127">
        <f ca="1">IF(IFERROR(MATCH(_xlfn.CONCAT($B80,",",AK$4),'SpcFunc and VentSpcFunc combos'!$Q$8:$Q$335,0),0)&gt;0,1,0)</f>
        <v>0</v>
      </c>
      <c r="AL80" s="127">
        <f ca="1">IF(IFERROR(MATCH(_xlfn.CONCAT($B80,",",AL$4),'SpcFunc and VentSpcFunc combos'!$Q$8:$Q$335,0),0)&gt;0,1,0)</f>
        <v>0</v>
      </c>
      <c r="AM80" s="127">
        <f ca="1">IF(IFERROR(MATCH(_xlfn.CONCAT($B80,",",AM$4),'SpcFunc and VentSpcFunc combos'!$Q$8:$Q$335,0),0)&gt;0,1,0)</f>
        <v>0</v>
      </c>
      <c r="AN80" s="127">
        <f ca="1">IF(IFERROR(MATCH(_xlfn.CONCAT($B80,",",AN$4),'SpcFunc and VentSpcFunc combos'!$Q$8:$Q$335,0),0)&gt;0,1,0)</f>
        <v>0</v>
      </c>
      <c r="AO80" s="127">
        <f ca="1">IF(IFERROR(MATCH(_xlfn.CONCAT($B80,",",AO$4),'SpcFunc and VentSpcFunc combos'!$Q$8:$Q$335,0),0)&gt;0,1,0)</f>
        <v>0</v>
      </c>
      <c r="AP80" s="127">
        <f ca="1">IF(IFERROR(MATCH(_xlfn.CONCAT($B80,",",AP$4),'SpcFunc and VentSpcFunc combos'!$Q$8:$Q$335,0),0)&gt;0,1,0)</f>
        <v>0</v>
      </c>
      <c r="AQ80" s="127">
        <f ca="1">IF(IFERROR(MATCH(_xlfn.CONCAT($B80,",",AQ$4),'SpcFunc and VentSpcFunc combos'!$Q$8:$Q$335,0),0)&gt;0,1,0)</f>
        <v>0</v>
      </c>
      <c r="AR80" s="127">
        <f ca="1">IF(IFERROR(MATCH(_xlfn.CONCAT($B80,",",AR$4),'SpcFunc and VentSpcFunc combos'!$Q$8:$Q$335,0),0)&gt;0,1,0)</f>
        <v>0</v>
      </c>
      <c r="AS80" s="127">
        <f ca="1">IF(IFERROR(MATCH(_xlfn.CONCAT($B80,",",AS$4),'SpcFunc and VentSpcFunc combos'!$Q$8:$Q$335,0),0)&gt;0,1,0)</f>
        <v>0</v>
      </c>
      <c r="AT80" s="127">
        <f ca="1">IF(IFERROR(MATCH(_xlfn.CONCAT($B80,",",AT$4),'SpcFunc and VentSpcFunc combos'!$Q$8:$Q$335,0),0)&gt;0,1,0)</f>
        <v>0</v>
      </c>
      <c r="AU80" s="127">
        <f ca="1">IF(IFERROR(MATCH(_xlfn.CONCAT($B80,",",AU$4),'SpcFunc and VentSpcFunc combos'!$Q$8:$Q$335,0),0)&gt;0,1,0)</f>
        <v>0</v>
      </c>
      <c r="AV80" s="127">
        <f ca="1">IF(IFERROR(MATCH(_xlfn.CONCAT($B80,",",AV$4),'SpcFunc and VentSpcFunc combos'!$Q$8:$Q$335,0),0)&gt;0,1,0)</f>
        <v>0</v>
      </c>
      <c r="AW80" s="127">
        <f ca="1">IF(IFERROR(MATCH(_xlfn.CONCAT($B80,",",AW$4),'SpcFunc and VentSpcFunc combos'!$Q$8:$Q$335,0),0)&gt;0,1,0)</f>
        <v>0</v>
      </c>
      <c r="AX80" s="127">
        <f ca="1">IF(IFERROR(MATCH(_xlfn.CONCAT($B80,",",AX$4),'SpcFunc and VentSpcFunc combos'!$Q$8:$Q$335,0),0)&gt;0,1,0)</f>
        <v>0</v>
      </c>
      <c r="AY80" s="127">
        <f ca="1">IF(IFERROR(MATCH(_xlfn.CONCAT($B80,",",AY$4),'SpcFunc and VentSpcFunc combos'!$Q$8:$Q$335,0),0)&gt;0,1,0)</f>
        <v>0</v>
      </c>
      <c r="AZ80" s="127">
        <f ca="1">IF(IFERROR(MATCH(_xlfn.CONCAT($B80,",",AZ$4),'SpcFunc and VentSpcFunc combos'!$Q$8:$Q$335,0),0)&gt;0,1,0)</f>
        <v>0</v>
      </c>
      <c r="BA80" s="127">
        <f ca="1">IF(IFERROR(MATCH(_xlfn.CONCAT($B80,",",BA$4),'SpcFunc and VentSpcFunc combos'!$Q$8:$Q$335,0),0)&gt;0,1,0)</f>
        <v>0</v>
      </c>
      <c r="BB80" s="127">
        <f ca="1">IF(IFERROR(MATCH(_xlfn.CONCAT($B80,",",BB$4),'SpcFunc and VentSpcFunc combos'!$Q$8:$Q$335,0),0)&gt;0,1,0)</f>
        <v>0</v>
      </c>
      <c r="BC80" s="127">
        <f ca="1">IF(IFERROR(MATCH(_xlfn.CONCAT($B80,",",BC$4),'SpcFunc and VentSpcFunc combos'!$Q$8:$Q$335,0),0)&gt;0,1,0)</f>
        <v>0</v>
      </c>
      <c r="BD80" s="127">
        <f ca="1">IF(IFERROR(MATCH(_xlfn.CONCAT($B80,",",BD$4),'SpcFunc and VentSpcFunc combos'!$Q$8:$Q$335,0),0)&gt;0,1,0)</f>
        <v>0</v>
      </c>
      <c r="BE80" s="127">
        <f ca="1">IF(IFERROR(MATCH(_xlfn.CONCAT($B80,",",BE$4),'SpcFunc and VentSpcFunc combos'!$Q$8:$Q$335,0),0)&gt;0,1,0)</f>
        <v>0</v>
      </c>
      <c r="BF80" s="127">
        <f ca="1">IF(IFERROR(MATCH(_xlfn.CONCAT($B80,",",BF$4),'SpcFunc and VentSpcFunc combos'!$Q$8:$Q$335,0),0)&gt;0,1,0)</f>
        <v>0</v>
      </c>
      <c r="BG80" s="127">
        <f ca="1">IF(IFERROR(MATCH(_xlfn.CONCAT($B80,",",BG$4),'SpcFunc and VentSpcFunc combos'!$Q$8:$Q$335,0),0)&gt;0,1,0)</f>
        <v>0</v>
      </c>
      <c r="BH80" s="127">
        <f ca="1">IF(IFERROR(MATCH(_xlfn.CONCAT($B80,",",BH$4),'SpcFunc and VentSpcFunc combos'!$Q$8:$Q$335,0),0)&gt;0,1,0)</f>
        <v>0</v>
      </c>
      <c r="BI80" s="127">
        <f ca="1">IF(IFERROR(MATCH(_xlfn.CONCAT($B80,",",BI$4),'SpcFunc and VentSpcFunc combos'!$Q$8:$Q$335,0),0)&gt;0,1,0)</f>
        <v>0</v>
      </c>
      <c r="BJ80" s="127">
        <f ca="1">IF(IFERROR(MATCH(_xlfn.CONCAT($B80,",",BJ$4),'SpcFunc and VentSpcFunc combos'!$Q$8:$Q$335,0),0)&gt;0,1,0)</f>
        <v>0</v>
      </c>
      <c r="BK80" s="127">
        <f ca="1">IF(IFERROR(MATCH(_xlfn.CONCAT($B80,",",BK$4),'SpcFunc and VentSpcFunc combos'!$Q$8:$Q$335,0),0)&gt;0,1,0)</f>
        <v>0</v>
      </c>
      <c r="BL80" s="127">
        <f ca="1">IF(IFERROR(MATCH(_xlfn.CONCAT($B80,",",BL$4),'SpcFunc and VentSpcFunc combos'!$Q$8:$Q$335,0),0)&gt;0,1,0)</f>
        <v>0</v>
      </c>
      <c r="BM80" s="127">
        <f ca="1">IF(IFERROR(MATCH(_xlfn.CONCAT($B80,",",BM$4),'SpcFunc and VentSpcFunc combos'!$Q$8:$Q$335,0),0)&gt;0,1,0)</f>
        <v>0</v>
      </c>
      <c r="BN80" s="127">
        <f ca="1">IF(IFERROR(MATCH(_xlfn.CONCAT($B80,",",BN$4),'SpcFunc and VentSpcFunc combos'!$Q$8:$Q$335,0),0)&gt;0,1,0)</f>
        <v>0</v>
      </c>
      <c r="BO80" s="127">
        <f ca="1">IF(IFERROR(MATCH(_xlfn.CONCAT($B80,",",BO$4),'SpcFunc and VentSpcFunc combos'!$Q$8:$Q$335,0),0)&gt;0,1,0)</f>
        <v>0</v>
      </c>
      <c r="BP80" s="127">
        <f ca="1">IF(IFERROR(MATCH(_xlfn.CONCAT($B80,",",BP$4),'SpcFunc and VentSpcFunc combos'!$Q$8:$Q$335,0),0)&gt;0,1,0)</f>
        <v>0</v>
      </c>
      <c r="BQ80" s="127">
        <f ca="1">IF(IFERROR(MATCH(_xlfn.CONCAT($B80,",",BQ$4),'SpcFunc and VentSpcFunc combos'!$Q$8:$Q$335,0),0)&gt;0,1,0)</f>
        <v>0</v>
      </c>
      <c r="BR80" s="127">
        <f ca="1">IF(IFERROR(MATCH(_xlfn.CONCAT($B80,",",BR$4),'SpcFunc and VentSpcFunc combos'!$Q$8:$Q$335,0),0)&gt;0,1,0)</f>
        <v>0</v>
      </c>
      <c r="BS80" s="127">
        <f ca="1">IF(IFERROR(MATCH(_xlfn.CONCAT($B80,",",BS$4),'SpcFunc and VentSpcFunc combos'!$Q$8:$Q$335,0),0)&gt;0,1,0)</f>
        <v>0</v>
      </c>
      <c r="BT80" s="127">
        <f ca="1">IF(IFERROR(MATCH(_xlfn.CONCAT($B80,",",BT$4),'SpcFunc and VentSpcFunc combos'!$Q$8:$Q$335,0),0)&gt;0,1,0)</f>
        <v>0</v>
      </c>
      <c r="BU80" s="127">
        <f ca="1">IF(IFERROR(MATCH(_xlfn.CONCAT($B80,",",BU$4),'SpcFunc and VentSpcFunc combos'!$Q$8:$Q$335,0),0)&gt;0,1,0)</f>
        <v>0</v>
      </c>
      <c r="BV80" s="127">
        <f ca="1">IF(IFERROR(MATCH(_xlfn.CONCAT($B80,",",BV$4),'SpcFunc and VentSpcFunc combos'!$Q$8:$Q$335,0),0)&gt;0,1,0)</f>
        <v>0</v>
      </c>
      <c r="BW80" s="127">
        <f ca="1">IF(IFERROR(MATCH(_xlfn.CONCAT($B80,",",BW$4),'SpcFunc and VentSpcFunc combos'!$Q$8:$Q$335,0),0)&gt;0,1,0)</f>
        <v>0</v>
      </c>
      <c r="BX80" s="127">
        <f ca="1">IF(IFERROR(MATCH(_xlfn.CONCAT($B80,",",BX$4),'SpcFunc and VentSpcFunc combos'!$Q$8:$Q$335,0),0)&gt;0,1,0)</f>
        <v>0</v>
      </c>
      <c r="BY80" s="127">
        <f ca="1">IF(IFERROR(MATCH(_xlfn.CONCAT($B80,",",BY$4),'SpcFunc and VentSpcFunc combos'!$Q$8:$Q$335,0),0)&gt;0,1,0)</f>
        <v>0</v>
      </c>
      <c r="BZ80" s="127">
        <f ca="1">IF(IFERROR(MATCH(_xlfn.CONCAT($B80,",",BZ$4),'SpcFunc and VentSpcFunc combos'!$Q$8:$Q$335,0),0)&gt;0,1,0)</f>
        <v>0</v>
      </c>
      <c r="CA80" s="127">
        <f ca="1">IF(IFERROR(MATCH(_xlfn.CONCAT($B80,",",CA$4),'SpcFunc and VentSpcFunc combos'!$Q$8:$Q$335,0),0)&gt;0,1,0)</f>
        <v>0</v>
      </c>
      <c r="CB80" s="127">
        <f ca="1">IF(IFERROR(MATCH(_xlfn.CONCAT($B80,",",CB$4),'SpcFunc and VentSpcFunc combos'!$Q$8:$Q$335,0),0)&gt;0,1,0)</f>
        <v>0</v>
      </c>
      <c r="CC80" s="127">
        <f ca="1">IF(IFERROR(MATCH(_xlfn.CONCAT($B80,",",CC$4),'SpcFunc and VentSpcFunc combos'!$Q$8:$Q$335,0),0)&gt;0,1,0)</f>
        <v>0</v>
      </c>
      <c r="CD80" s="127">
        <f ca="1">IF(IFERROR(MATCH(_xlfn.CONCAT($B80,",",CD$4),'SpcFunc and VentSpcFunc combos'!$Q$8:$Q$335,0),0)&gt;0,1,0)</f>
        <v>0</v>
      </c>
      <c r="CE80" s="127">
        <f ca="1">IF(IFERROR(MATCH(_xlfn.CONCAT($B80,",",CE$4),'SpcFunc and VentSpcFunc combos'!$Q$8:$Q$335,0),0)&gt;0,1,0)</f>
        <v>0</v>
      </c>
      <c r="CF80" s="127">
        <f ca="1">IF(IFERROR(MATCH(_xlfn.CONCAT($B80,",",CF$4),'SpcFunc and VentSpcFunc combos'!$Q$8:$Q$335,0),0)&gt;0,1,0)</f>
        <v>0</v>
      </c>
      <c r="CG80" s="127">
        <f ca="1">IF(IFERROR(MATCH(_xlfn.CONCAT($B80,",",CG$4),'SpcFunc and VentSpcFunc combos'!$Q$8:$Q$335,0),0)&gt;0,1,0)</f>
        <v>0</v>
      </c>
      <c r="CH80" s="127">
        <f ca="1">IF(IFERROR(MATCH(_xlfn.CONCAT($B80,",",CH$4),'SpcFunc and VentSpcFunc combos'!$Q$8:$Q$335,0),0)&gt;0,1,0)</f>
        <v>0</v>
      </c>
      <c r="CI80" s="127">
        <f ca="1">IF(IFERROR(MATCH(_xlfn.CONCAT($B80,",",CI$4),'SpcFunc and VentSpcFunc combos'!$Q$8:$Q$335,0),0)&gt;0,1,0)</f>
        <v>0</v>
      </c>
      <c r="CJ80" s="127">
        <f ca="1">IF(IFERROR(MATCH(_xlfn.CONCAT($B80,",",CJ$4),'SpcFunc and VentSpcFunc combos'!$Q$8:$Q$335,0),0)&gt;0,1,0)</f>
        <v>0</v>
      </c>
      <c r="CK80" s="127">
        <f ca="1">IF(IFERROR(MATCH(_xlfn.CONCAT($B80,",",CK$4),'SpcFunc and VentSpcFunc combos'!$Q$8:$Q$335,0),0)&gt;0,1,0)</f>
        <v>0</v>
      </c>
      <c r="CL80" s="127">
        <f ca="1">IF(IFERROR(MATCH(_xlfn.CONCAT($B80,",",CL$4),'SpcFunc and VentSpcFunc combos'!$Q$8:$Q$335,0),0)&gt;0,1,0)</f>
        <v>0</v>
      </c>
      <c r="CM80" s="127">
        <f ca="1">IF(IFERROR(MATCH(_xlfn.CONCAT($B80,",",CM$4),'SpcFunc and VentSpcFunc combos'!$Q$8:$Q$335,0),0)&gt;0,1,0)</f>
        <v>0</v>
      </c>
      <c r="CN80" s="127">
        <f ca="1">IF(IFERROR(MATCH(_xlfn.CONCAT($B80,",",CN$4),'SpcFunc and VentSpcFunc combos'!$Q$8:$Q$335,0),0)&gt;0,1,0)</f>
        <v>0</v>
      </c>
      <c r="CO80" s="127">
        <f ca="1">IF(IFERROR(MATCH(_xlfn.CONCAT($B80,",",CO$4),'SpcFunc and VentSpcFunc combos'!$Q$8:$Q$335,0),0)&gt;0,1,0)</f>
        <v>0</v>
      </c>
      <c r="CP80" s="127">
        <f ca="1">IF(IFERROR(MATCH(_xlfn.CONCAT($B80,",",CP$4),'SpcFunc and VentSpcFunc combos'!$Q$8:$Q$335,0),0)&gt;0,1,0)</f>
        <v>0</v>
      </c>
      <c r="CQ80" s="127">
        <f ca="1">IF(IFERROR(MATCH(_xlfn.CONCAT($B80,",",CQ$4),'SpcFunc and VentSpcFunc combos'!$Q$8:$Q$335,0),0)&gt;0,1,0)</f>
        <v>0</v>
      </c>
      <c r="CR80" s="127">
        <f ca="1">IF(IFERROR(MATCH(_xlfn.CONCAT($B80,",",CR$4),'SpcFunc and VentSpcFunc combos'!$Q$8:$Q$335,0),0)&gt;0,1,0)</f>
        <v>0</v>
      </c>
      <c r="CS80" s="127">
        <f ca="1">IF(IFERROR(MATCH(_xlfn.CONCAT($B80,",",CS$4),'SpcFunc and VentSpcFunc combos'!$Q$8:$Q$335,0),0)&gt;0,1,0)</f>
        <v>0</v>
      </c>
      <c r="CT80" s="127">
        <f ca="1">IF(IFERROR(MATCH(_xlfn.CONCAT($B80,",",CT$4),'SpcFunc and VentSpcFunc combos'!$Q$8:$Q$335,0),0)&gt;0,1,0)</f>
        <v>0</v>
      </c>
      <c r="CU80" s="106" t="s">
        <v>960</v>
      </c>
      <c r="CV80">
        <f t="shared" ca="1" si="6"/>
        <v>0</v>
      </c>
    </row>
    <row r="81" spans="2:100" x14ac:dyDescent="0.2">
      <c r="B81" t="str">
        <f>'For CSV - 2019 SpcFuncData'!B81</f>
        <v>Aging Eye/Low-vision (Religious Worship Area)</v>
      </c>
      <c r="C81" s="127">
        <f ca="1">IF(IFERROR(MATCH(_xlfn.CONCAT($B81,",",C$4),'SpcFunc and VentSpcFunc combos'!$Q$8:$Q$335,0),0)&gt;0,1,0)</f>
        <v>0</v>
      </c>
      <c r="D81" s="127">
        <f ca="1">IF(IFERROR(MATCH(_xlfn.CONCAT($B81,",",D$4),'SpcFunc and VentSpcFunc combos'!$Q$8:$Q$335,0),0)&gt;0,1,0)</f>
        <v>0</v>
      </c>
      <c r="E81" s="127">
        <f ca="1">IF(IFERROR(MATCH(_xlfn.CONCAT($B81,",",E$4),'SpcFunc and VentSpcFunc combos'!$Q$8:$Q$335,0),0)&gt;0,1,0)</f>
        <v>0</v>
      </c>
      <c r="F81" s="127">
        <f ca="1">IF(IFERROR(MATCH(_xlfn.CONCAT($B81,",",F$4),'SpcFunc and VentSpcFunc combos'!$Q$8:$Q$335,0),0)&gt;0,1,0)</f>
        <v>0</v>
      </c>
      <c r="G81" s="127">
        <f ca="1">IF(IFERROR(MATCH(_xlfn.CONCAT($B81,",",G$4),'SpcFunc and VentSpcFunc combos'!$Q$8:$Q$335,0),0)&gt;0,1,0)</f>
        <v>0</v>
      </c>
      <c r="H81" s="127">
        <f ca="1">IF(IFERROR(MATCH(_xlfn.CONCAT($B81,",",H$4),'SpcFunc and VentSpcFunc combos'!$Q$8:$Q$335,0),0)&gt;0,1,0)</f>
        <v>0</v>
      </c>
      <c r="I81" s="127">
        <f ca="1">IF(IFERROR(MATCH(_xlfn.CONCAT($B81,",",I$4),'SpcFunc and VentSpcFunc combos'!$Q$8:$Q$335,0),0)&gt;0,1,0)</f>
        <v>0</v>
      </c>
      <c r="J81" s="127">
        <f ca="1">IF(IFERROR(MATCH(_xlfn.CONCAT($B81,",",J$4),'SpcFunc and VentSpcFunc combos'!$Q$8:$Q$335,0),0)&gt;0,1,0)</f>
        <v>0</v>
      </c>
      <c r="K81" s="127">
        <f ca="1">IF(IFERROR(MATCH(_xlfn.CONCAT($B81,",",K$4),'SpcFunc and VentSpcFunc combos'!$Q$8:$Q$335,0),0)&gt;0,1,0)</f>
        <v>0</v>
      </c>
      <c r="L81" s="127">
        <f ca="1">IF(IFERROR(MATCH(_xlfn.CONCAT($B81,",",L$4),'SpcFunc and VentSpcFunc combos'!$Q$8:$Q$335,0),0)&gt;0,1,0)</f>
        <v>0</v>
      </c>
      <c r="M81" s="127">
        <f ca="1">IF(IFERROR(MATCH(_xlfn.CONCAT($B81,",",M$4),'SpcFunc and VentSpcFunc combos'!$Q$8:$Q$335,0),0)&gt;0,1,0)</f>
        <v>0</v>
      </c>
      <c r="N81" s="127">
        <f ca="1">IF(IFERROR(MATCH(_xlfn.CONCAT($B81,",",N$4),'SpcFunc and VentSpcFunc combos'!$Q$8:$Q$335,0),0)&gt;0,1,0)</f>
        <v>0</v>
      </c>
      <c r="O81" s="127">
        <f ca="1">IF(IFERROR(MATCH(_xlfn.CONCAT($B81,",",O$4),'SpcFunc and VentSpcFunc combos'!$Q$8:$Q$335,0),0)&gt;0,1,0)</f>
        <v>0</v>
      </c>
      <c r="P81" s="127">
        <f ca="1">IF(IFERROR(MATCH(_xlfn.CONCAT($B81,",",P$4),'SpcFunc and VentSpcFunc combos'!$Q$8:$Q$335,0),0)&gt;0,1,0)</f>
        <v>0</v>
      </c>
      <c r="Q81" s="127">
        <f ca="1">IF(IFERROR(MATCH(_xlfn.CONCAT($B81,",",Q$4),'SpcFunc and VentSpcFunc combos'!$Q$8:$Q$335,0),0)&gt;0,1,0)</f>
        <v>0</v>
      </c>
      <c r="R81" s="127">
        <f ca="1">IF(IFERROR(MATCH(_xlfn.CONCAT($B81,",",R$4),'SpcFunc and VentSpcFunc combos'!$Q$8:$Q$335,0),0)&gt;0,1,0)</f>
        <v>0</v>
      </c>
      <c r="S81" s="127">
        <f ca="1">IF(IFERROR(MATCH(_xlfn.CONCAT($B81,",",S$4),'SpcFunc and VentSpcFunc combos'!$Q$8:$Q$335,0),0)&gt;0,1,0)</f>
        <v>0</v>
      </c>
      <c r="T81" s="127">
        <f ca="1">IF(IFERROR(MATCH(_xlfn.CONCAT($B81,",",T$4),'SpcFunc and VentSpcFunc combos'!$Q$8:$Q$335,0),0)&gt;0,1,0)</f>
        <v>0</v>
      </c>
      <c r="U81" s="127">
        <f ca="1">IF(IFERROR(MATCH(_xlfn.CONCAT($B81,",",U$4),'SpcFunc and VentSpcFunc combos'!$Q$8:$Q$335,0),0)&gt;0,1,0)</f>
        <v>0</v>
      </c>
      <c r="V81" s="127">
        <f ca="1">IF(IFERROR(MATCH(_xlfn.CONCAT($B81,",",V$4),'SpcFunc and VentSpcFunc combos'!$Q$8:$Q$335,0),0)&gt;0,1,0)</f>
        <v>0</v>
      </c>
      <c r="W81" s="127">
        <f ca="1">IF(IFERROR(MATCH(_xlfn.CONCAT($B81,",",W$4),'SpcFunc and VentSpcFunc combos'!$Q$8:$Q$335,0),0)&gt;0,1,0)</f>
        <v>0</v>
      </c>
      <c r="X81" s="127">
        <f ca="1">IF(IFERROR(MATCH(_xlfn.CONCAT($B81,",",X$4),'SpcFunc and VentSpcFunc combos'!$Q$8:$Q$335,0),0)&gt;0,1,0)</f>
        <v>0</v>
      </c>
      <c r="Y81" s="127">
        <f ca="1">IF(IFERROR(MATCH(_xlfn.CONCAT($B81,",",Y$4),'SpcFunc and VentSpcFunc combos'!$Q$8:$Q$335,0),0)&gt;0,1,0)</f>
        <v>0</v>
      </c>
      <c r="Z81" s="127">
        <f ca="1">IF(IFERROR(MATCH(_xlfn.CONCAT($B81,",",Z$4),'SpcFunc and VentSpcFunc combos'!$Q$8:$Q$335,0),0)&gt;0,1,0)</f>
        <v>0</v>
      </c>
      <c r="AA81" s="127">
        <f ca="1">IF(IFERROR(MATCH(_xlfn.CONCAT($B81,",",AA$4),'SpcFunc and VentSpcFunc combos'!$Q$8:$Q$335,0),0)&gt;0,1,0)</f>
        <v>0</v>
      </c>
      <c r="AB81" s="127">
        <f ca="1">IF(IFERROR(MATCH(_xlfn.CONCAT($B81,",",AB$4),'SpcFunc and VentSpcFunc combos'!$Q$8:$Q$335,0),0)&gt;0,1,0)</f>
        <v>0</v>
      </c>
      <c r="AC81" s="127">
        <f ca="1">IF(IFERROR(MATCH(_xlfn.CONCAT($B81,",",AC$4),'SpcFunc and VentSpcFunc combos'!$Q$8:$Q$335,0),0)&gt;0,1,0)</f>
        <v>0</v>
      </c>
      <c r="AD81" s="127">
        <f ca="1">IF(IFERROR(MATCH(_xlfn.CONCAT($B81,",",AD$4),'SpcFunc and VentSpcFunc combos'!$Q$8:$Q$335,0),0)&gt;0,1,0)</f>
        <v>0</v>
      </c>
      <c r="AE81" s="127">
        <f ca="1">IF(IFERROR(MATCH(_xlfn.CONCAT($B81,",",AE$4),'SpcFunc and VentSpcFunc combos'!$Q$8:$Q$335,0),0)&gt;0,1,0)</f>
        <v>0</v>
      </c>
      <c r="AF81" s="127">
        <f ca="1">IF(IFERROR(MATCH(_xlfn.CONCAT($B81,",",AF$4),'SpcFunc and VentSpcFunc combos'!$Q$8:$Q$335,0),0)&gt;0,1,0)</f>
        <v>0</v>
      </c>
      <c r="AG81" s="127">
        <f ca="1">IF(IFERROR(MATCH(_xlfn.CONCAT($B81,",",AG$4),'SpcFunc and VentSpcFunc combos'!$Q$8:$Q$335,0),0)&gt;0,1,0)</f>
        <v>0</v>
      </c>
      <c r="AH81" s="127">
        <f ca="1">IF(IFERROR(MATCH(_xlfn.CONCAT($B81,",",AH$4),'SpcFunc and VentSpcFunc combos'!$Q$8:$Q$335,0),0)&gt;0,1,0)</f>
        <v>0</v>
      </c>
      <c r="AI81" s="127">
        <f ca="1">IF(IFERROR(MATCH(_xlfn.CONCAT($B81,",",AI$4),'SpcFunc and VentSpcFunc combos'!$Q$8:$Q$335,0),0)&gt;0,1,0)</f>
        <v>0</v>
      </c>
      <c r="AJ81" s="127">
        <f ca="1">IF(IFERROR(MATCH(_xlfn.CONCAT($B81,",",AJ$4),'SpcFunc and VentSpcFunc combos'!$Q$8:$Q$335,0),0)&gt;0,1,0)</f>
        <v>0</v>
      </c>
      <c r="AK81" s="127">
        <f ca="1">IF(IFERROR(MATCH(_xlfn.CONCAT($B81,",",AK$4),'SpcFunc and VentSpcFunc combos'!$Q$8:$Q$335,0),0)&gt;0,1,0)</f>
        <v>0</v>
      </c>
      <c r="AL81" s="127">
        <f ca="1">IF(IFERROR(MATCH(_xlfn.CONCAT($B81,",",AL$4),'SpcFunc and VentSpcFunc combos'!$Q$8:$Q$335,0),0)&gt;0,1,0)</f>
        <v>0</v>
      </c>
      <c r="AM81" s="127">
        <f ca="1">IF(IFERROR(MATCH(_xlfn.CONCAT($B81,",",AM$4),'SpcFunc and VentSpcFunc combos'!$Q$8:$Q$335,0),0)&gt;0,1,0)</f>
        <v>0</v>
      </c>
      <c r="AN81" s="127">
        <f ca="1">IF(IFERROR(MATCH(_xlfn.CONCAT($B81,",",AN$4),'SpcFunc and VentSpcFunc combos'!$Q$8:$Q$335,0),0)&gt;0,1,0)</f>
        <v>0</v>
      </c>
      <c r="AO81" s="127">
        <f ca="1">IF(IFERROR(MATCH(_xlfn.CONCAT($B81,",",AO$4),'SpcFunc and VentSpcFunc combos'!$Q$8:$Q$335,0),0)&gt;0,1,0)</f>
        <v>0</v>
      </c>
      <c r="AP81" s="127">
        <f ca="1">IF(IFERROR(MATCH(_xlfn.CONCAT($B81,",",AP$4),'SpcFunc and VentSpcFunc combos'!$Q$8:$Q$335,0),0)&gt;0,1,0)</f>
        <v>0</v>
      </c>
      <c r="AQ81" s="127">
        <f ca="1">IF(IFERROR(MATCH(_xlfn.CONCAT($B81,",",AQ$4),'SpcFunc and VentSpcFunc combos'!$Q$8:$Q$335,0),0)&gt;0,1,0)</f>
        <v>0</v>
      </c>
      <c r="AR81" s="127">
        <f ca="1">IF(IFERROR(MATCH(_xlfn.CONCAT($B81,",",AR$4),'SpcFunc and VentSpcFunc combos'!$Q$8:$Q$335,0),0)&gt;0,1,0)</f>
        <v>0</v>
      </c>
      <c r="AS81" s="127">
        <f ca="1">IF(IFERROR(MATCH(_xlfn.CONCAT($B81,",",AS$4),'SpcFunc and VentSpcFunc combos'!$Q$8:$Q$335,0),0)&gt;0,1,0)</f>
        <v>0</v>
      </c>
      <c r="AT81" s="127">
        <f ca="1">IF(IFERROR(MATCH(_xlfn.CONCAT($B81,",",AT$4),'SpcFunc and VentSpcFunc combos'!$Q$8:$Q$335,0),0)&gt;0,1,0)</f>
        <v>0</v>
      </c>
      <c r="AU81" s="127">
        <f ca="1">IF(IFERROR(MATCH(_xlfn.CONCAT($B81,",",AU$4),'SpcFunc and VentSpcFunc combos'!$Q$8:$Q$335,0),0)&gt;0,1,0)</f>
        <v>0</v>
      </c>
      <c r="AV81" s="127">
        <f ca="1">IF(IFERROR(MATCH(_xlfn.CONCAT($B81,",",AV$4),'SpcFunc and VentSpcFunc combos'!$Q$8:$Q$335,0),0)&gt;0,1,0)</f>
        <v>0</v>
      </c>
      <c r="AW81" s="127">
        <f ca="1">IF(IFERROR(MATCH(_xlfn.CONCAT($B81,",",AW$4),'SpcFunc and VentSpcFunc combos'!$Q$8:$Q$335,0),0)&gt;0,1,0)</f>
        <v>0</v>
      </c>
      <c r="AX81" s="127">
        <f ca="1">IF(IFERROR(MATCH(_xlfn.CONCAT($B81,",",AX$4),'SpcFunc and VentSpcFunc combos'!$Q$8:$Q$335,0),0)&gt;0,1,0)</f>
        <v>0</v>
      </c>
      <c r="AY81" s="127">
        <f ca="1">IF(IFERROR(MATCH(_xlfn.CONCAT($B81,",",AY$4),'SpcFunc and VentSpcFunc combos'!$Q$8:$Q$335,0),0)&gt;0,1,0)</f>
        <v>0</v>
      </c>
      <c r="AZ81" s="127">
        <f ca="1">IF(IFERROR(MATCH(_xlfn.CONCAT($B81,",",AZ$4),'SpcFunc and VentSpcFunc combos'!$Q$8:$Q$335,0),0)&gt;0,1,0)</f>
        <v>0</v>
      </c>
      <c r="BA81" s="127">
        <f ca="1">IF(IFERROR(MATCH(_xlfn.CONCAT($B81,",",BA$4),'SpcFunc and VentSpcFunc combos'!$Q$8:$Q$335,0),0)&gt;0,1,0)</f>
        <v>0</v>
      </c>
      <c r="BB81" s="127">
        <f ca="1">IF(IFERROR(MATCH(_xlfn.CONCAT($B81,",",BB$4),'SpcFunc and VentSpcFunc combos'!$Q$8:$Q$335,0),0)&gt;0,1,0)</f>
        <v>0</v>
      </c>
      <c r="BC81" s="127">
        <f ca="1">IF(IFERROR(MATCH(_xlfn.CONCAT($B81,",",BC$4),'SpcFunc and VentSpcFunc combos'!$Q$8:$Q$335,0),0)&gt;0,1,0)</f>
        <v>0</v>
      </c>
      <c r="BD81" s="127">
        <f ca="1">IF(IFERROR(MATCH(_xlfn.CONCAT($B81,",",BD$4),'SpcFunc and VentSpcFunc combos'!$Q$8:$Q$335,0),0)&gt;0,1,0)</f>
        <v>0</v>
      </c>
      <c r="BE81" s="127">
        <f ca="1">IF(IFERROR(MATCH(_xlfn.CONCAT($B81,",",BE$4),'SpcFunc and VentSpcFunc combos'!$Q$8:$Q$335,0),0)&gt;0,1,0)</f>
        <v>0</v>
      </c>
      <c r="BF81" s="127">
        <f ca="1">IF(IFERROR(MATCH(_xlfn.CONCAT($B81,",",BF$4),'SpcFunc and VentSpcFunc combos'!$Q$8:$Q$335,0),0)&gt;0,1,0)</f>
        <v>0</v>
      </c>
      <c r="BG81" s="127">
        <f ca="1">IF(IFERROR(MATCH(_xlfn.CONCAT($B81,",",BG$4),'SpcFunc and VentSpcFunc combos'!$Q$8:$Q$335,0),0)&gt;0,1,0)</f>
        <v>0</v>
      </c>
      <c r="BH81" s="127">
        <f ca="1">IF(IFERROR(MATCH(_xlfn.CONCAT($B81,",",BH$4),'SpcFunc and VentSpcFunc combos'!$Q$8:$Q$335,0),0)&gt;0,1,0)</f>
        <v>0</v>
      </c>
      <c r="BI81" s="127">
        <f ca="1">IF(IFERROR(MATCH(_xlfn.CONCAT($B81,",",BI$4),'SpcFunc and VentSpcFunc combos'!$Q$8:$Q$335,0),0)&gt;0,1,0)</f>
        <v>0</v>
      </c>
      <c r="BJ81" s="127">
        <f ca="1">IF(IFERROR(MATCH(_xlfn.CONCAT($B81,",",BJ$4),'SpcFunc and VentSpcFunc combos'!$Q$8:$Q$335,0),0)&gt;0,1,0)</f>
        <v>0</v>
      </c>
      <c r="BK81" s="127">
        <f ca="1">IF(IFERROR(MATCH(_xlfn.CONCAT($B81,",",BK$4),'SpcFunc and VentSpcFunc combos'!$Q$8:$Q$335,0),0)&gt;0,1,0)</f>
        <v>0</v>
      </c>
      <c r="BL81" s="127">
        <f ca="1">IF(IFERROR(MATCH(_xlfn.CONCAT($B81,",",BL$4),'SpcFunc and VentSpcFunc combos'!$Q$8:$Q$335,0),0)&gt;0,1,0)</f>
        <v>0</v>
      </c>
      <c r="BM81" s="127">
        <f ca="1">IF(IFERROR(MATCH(_xlfn.CONCAT($B81,",",BM$4),'SpcFunc and VentSpcFunc combos'!$Q$8:$Q$335,0),0)&gt;0,1,0)</f>
        <v>0</v>
      </c>
      <c r="BN81" s="127">
        <f ca="1">IF(IFERROR(MATCH(_xlfn.CONCAT($B81,",",BN$4),'SpcFunc and VentSpcFunc combos'!$Q$8:$Q$335,0),0)&gt;0,1,0)</f>
        <v>0</v>
      </c>
      <c r="BO81" s="127">
        <f ca="1">IF(IFERROR(MATCH(_xlfn.CONCAT($B81,",",BO$4),'SpcFunc and VentSpcFunc combos'!$Q$8:$Q$335,0),0)&gt;0,1,0)</f>
        <v>0</v>
      </c>
      <c r="BP81" s="127">
        <f ca="1">IF(IFERROR(MATCH(_xlfn.CONCAT($B81,",",BP$4),'SpcFunc and VentSpcFunc combos'!$Q$8:$Q$335,0),0)&gt;0,1,0)</f>
        <v>0</v>
      </c>
      <c r="BQ81" s="127">
        <f ca="1">IF(IFERROR(MATCH(_xlfn.CONCAT($B81,",",BQ$4),'SpcFunc and VentSpcFunc combos'!$Q$8:$Q$335,0),0)&gt;0,1,0)</f>
        <v>0</v>
      </c>
      <c r="BR81" s="127">
        <f ca="1">IF(IFERROR(MATCH(_xlfn.CONCAT($B81,",",BR$4),'SpcFunc and VentSpcFunc combos'!$Q$8:$Q$335,0),0)&gt;0,1,0)</f>
        <v>0</v>
      </c>
      <c r="BS81" s="127">
        <f ca="1">IF(IFERROR(MATCH(_xlfn.CONCAT($B81,",",BS$4),'SpcFunc and VentSpcFunc combos'!$Q$8:$Q$335,0),0)&gt;0,1,0)</f>
        <v>0</v>
      </c>
      <c r="BT81" s="127">
        <f ca="1">IF(IFERROR(MATCH(_xlfn.CONCAT($B81,",",BT$4),'SpcFunc and VentSpcFunc combos'!$Q$8:$Q$335,0),0)&gt;0,1,0)</f>
        <v>0</v>
      </c>
      <c r="BU81" s="127">
        <f ca="1">IF(IFERROR(MATCH(_xlfn.CONCAT($B81,",",BU$4),'SpcFunc and VentSpcFunc combos'!$Q$8:$Q$335,0),0)&gt;0,1,0)</f>
        <v>0</v>
      </c>
      <c r="BV81" s="127">
        <f ca="1">IF(IFERROR(MATCH(_xlfn.CONCAT($B81,",",BV$4),'SpcFunc and VentSpcFunc combos'!$Q$8:$Q$335,0),0)&gt;0,1,0)</f>
        <v>0</v>
      </c>
      <c r="BW81" s="127">
        <f ca="1">IF(IFERROR(MATCH(_xlfn.CONCAT($B81,",",BW$4),'SpcFunc and VentSpcFunc combos'!$Q$8:$Q$335,0),0)&gt;0,1,0)</f>
        <v>0</v>
      </c>
      <c r="BX81" s="127">
        <f ca="1">IF(IFERROR(MATCH(_xlfn.CONCAT($B81,",",BX$4),'SpcFunc and VentSpcFunc combos'!$Q$8:$Q$335,0),0)&gt;0,1,0)</f>
        <v>0</v>
      </c>
      <c r="BY81" s="127">
        <f ca="1">IF(IFERROR(MATCH(_xlfn.CONCAT($B81,",",BY$4),'SpcFunc and VentSpcFunc combos'!$Q$8:$Q$335,0),0)&gt;0,1,0)</f>
        <v>0</v>
      </c>
      <c r="BZ81" s="127">
        <f ca="1">IF(IFERROR(MATCH(_xlfn.CONCAT($B81,",",BZ$4),'SpcFunc and VentSpcFunc combos'!$Q$8:$Q$335,0),0)&gt;0,1,0)</f>
        <v>0</v>
      </c>
      <c r="CA81" s="127">
        <f ca="1">IF(IFERROR(MATCH(_xlfn.CONCAT($B81,",",CA$4),'SpcFunc and VentSpcFunc combos'!$Q$8:$Q$335,0),0)&gt;0,1,0)</f>
        <v>0</v>
      </c>
      <c r="CB81" s="127">
        <f ca="1">IF(IFERROR(MATCH(_xlfn.CONCAT($B81,",",CB$4),'SpcFunc and VentSpcFunc combos'!$Q$8:$Q$335,0),0)&gt;0,1,0)</f>
        <v>0</v>
      </c>
      <c r="CC81" s="127">
        <f ca="1">IF(IFERROR(MATCH(_xlfn.CONCAT($B81,",",CC$4),'SpcFunc and VentSpcFunc combos'!$Q$8:$Q$335,0),0)&gt;0,1,0)</f>
        <v>0</v>
      </c>
      <c r="CD81" s="127">
        <f ca="1">IF(IFERROR(MATCH(_xlfn.CONCAT($B81,",",CD$4),'SpcFunc and VentSpcFunc combos'!$Q$8:$Q$335,0),0)&gt;0,1,0)</f>
        <v>0</v>
      </c>
      <c r="CE81" s="127">
        <f ca="1">IF(IFERROR(MATCH(_xlfn.CONCAT($B81,",",CE$4),'SpcFunc and VentSpcFunc combos'!$Q$8:$Q$335,0),0)&gt;0,1,0)</f>
        <v>0</v>
      </c>
      <c r="CF81" s="127">
        <f ca="1">IF(IFERROR(MATCH(_xlfn.CONCAT($B81,",",CF$4),'SpcFunc and VentSpcFunc combos'!$Q$8:$Q$335,0),0)&gt;0,1,0)</f>
        <v>0</v>
      </c>
      <c r="CG81" s="127">
        <f ca="1">IF(IFERROR(MATCH(_xlfn.CONCAT($B81,",",CG$4),'SpcFunc and VentSpcFunc combos'!$Q$8:$Q$335,0),0)&gt;0,1,0)</f>
        <v>0</v>
      </c>
      <c r="CH81" s="127">
        <f ca="1">IF(IFERROR(MATCH(_xlfn.CONCAT($B81,",",CH$4),'SpcFunc and VentSpcFunc combos'!$Q$8:$Q$335,0),0)&gt;0,1,0)</f>
        <v>0</v>
      </c>
      <c r="CI81" s="127">
        <f ca="1">IF(IFERROR(MATCH(_xlfn.CONCAT($B81,",",CI$4),'SpcFunc and VentSpcFunc combos'!$Q$8:$Q$335,0),0)&gt;0,1,0)</f>
        <v>0</v>
      </c>
      <c r="CJ81" s="127">
        <f ca="1">IF(IFERROR(MATCH(_xlfn.CONCAT($B81,",",CJ$4),'SpcFunc and VentSpcFunc combos'!$Q$8:$Q$335,0),0)&gt;0,1,0)</f>
        <v>0</v>
      </c>
      <c r="CK81" s="127">
        <f ca="1">IF(IFERROR(MATCH(_xlfn.CONCAT($B81,",",CK$4),'SpcFunc and VentSpcFunc combos'!$Q$8:$Q$335,0),0)&gt;0,1,0)</f>
        <v>0</v>
      </c>
      <c r="CL81" s="127">
        <f ca="1">IF(IFERROR(MATCH(_xlfn.CONCAT($B81,",",CL$4),'SpcFunc and VentSpcFunc combos'!$Q$8:$Q$335,0),0)&gt;0,1,0)</f>
        <v>0</v>
      </c>
      <c r="CM81" s="127">
        <f ca="1">IF(IFERROR(MATCH(_xlfn.CONCAT($B81,",",CM$4),'SpcFunc and VentSpcFunc combos'!$Q$8:$Q$335,0),0)&gt;0,1,0)</f>
        <v>0</v>
      </c>
      <c r="CN81" s="127">
        <f ca="1">IF(IFERROR(MATCH(_xlfn.CONCAT($B81,",",CN$4),'SpcFunc and VentSpcFunc combos'!$Q$8:$Q$335,0),0)&gt;0,1,0)</f>
        <v>0</v>
      </c>
      <c r="CO81" s="127">
        <f ca="1">IF(IFERROR(MATCH(_xlfn.CONCAT($B81,",",CO$4),'SpcFunc and VentSpcFunc combos'!$Q$8:$Q$335,0),0)&gt;0,1,0)</f>
        <v>0</v>
      </c>
      <c r="CP81" s="127">
        <f ca="1">IF(IFERROR(MATCH(_xlfn.CONCAT($B81,",",CP$4),'SpcFunc and VentSpcFunc combos'!$Q$8:$Q$335,0),0)&gt;0,1,0)</f>
        <v>0</v>
      </c>
      <c r="CQ81" s="127">
        <f ca="1">IF(IFERROR(MATCH(_xlfn.CONCAT($B81,",",CQ$4),'SpcFunc and VentSpcFunc combos'!$Q$8:$Q$335,0),0)&gt;0,1,0)</f>
        <v>0</v>
      </c>
      <c r="CR81" s="127">
        <f ca="1">IF(IFERROR(MATCH(_xlfn.CONCAT($B81,",",CR$4),'SpcFunc and VentSpcFunc combos'!$Q$8:$Q$335,0),0)&gt;0,1,0)</f>
        <v>0</v>
      </c>
      <c r="CS81" s="127">
        <f ca="1">IF(IFERROR(MATCH(_xlfn.CONCAT($B81,",",CS$4),'SpcFunc and VentSpcFunc combos'!$Q$8:$Q$335,0),0)&gt;0,1,0)</f>
        <v>0</v>
      </c>
      <c r="CT81" s="127">
        <f ca="1">IF(IFERROR(MATCH(_xlfn.CONCAT($B81,",",CT$4),'SpcFunc and VentSpcFunc combos'!$Q$8:$Q$335,0),0)&gt;0,1,0)</f>
        <v>0</v>
      </c>
      <c r="CU81" s="106" t="s">
        <v>960</v>
      </c>
      <c r="CV81">
        <f t="shared" ca="1" si="6"/>
        <v>0</v>
      </c>
    </row>
    <row r="82" spans="2:100" x14ac:dyDescent="0.2">
      <c r="B82" t="str">
        <f>'For CSV - 2019 SpcFuncData'!B82</f>
        <v>Aging Eye/Low-vision (Restroom)</v>
      </c>
      <c r="C82" s="127">
        <f ca="1">IF(IFERROR(MATCH(_xlfn.CONCAT($B82,",",C$4),'SpcFunc and VentSpcFunc combos'!$Q$8:$Q$335,0),0)&gt;0,1,0)</f>
        <v>0</v>
      </c>
      <c r="D82" s="127">
        <f ca="1">IF(IFERROR(MATCH(_xlfn.CONCAT($B82,",",D$4),'SpcFunc and VentSpcFunc combos'!$Q$8:$Q$335,0),0)&gt;0,1,0)</f>
        <v>0</v>
      </c>
      <c r="E82" s="127">
        <f ca="1">IF(IFERROR(MATCH(_xlfn.CONCAT($B82,",",E$4),'SpcFunc and VentSpcFunc combos'!$Q$8:$Q$335,0),0)&gt;0,1,0)</f>
        <v>0</v>
      </c>
      <c r="F82" s="127">
        <f ca="1">IF(IFERROR(MATCH(_xlfn.CONCAT($B82,",",F$4),'SpcFunc and VentSpcFunc combos'!$Q$8:$Q$335,0),0)&gt;0,1,0)</f>
        <v>0</v>
      </c>
      <c r="G82" s="127">
        <f ca="1">IF(IFERROR(MATCH(_xlfn.CONCAT($B82,",",G$4),'SpcFunc and VentSpcFunc combos'!$Q$8:$Q$335,0),0)&gt;0,1,0)</f>
        <v>0</v>
      </c>
      <c r="H82" s="127">
        <f ca="1">IF(IFERROR(MATCH(_xlfn.CONCAT($B82,",",H$4),'SpcFunc and VentSpcFunc combos'!$Q$8:$Q$335,0),0)&gt;0,1,0)</f>
        <v>0</v>
      </c>
      <c r="I82" s="127">
        <f ca="1">IF(IFERROR(MATCH(_xlfn.CONCAT($B82,",",I$4),'SpcFunc and VentSpcFunc combos'!$Q$8:$Q$335,0),0)&gt;0,1,0)</f>
        <v>0</v>
      </c>
      <c r="J82" s="127">
        <f ca="1">IF(IFERROR(MATCH(_xlfn.CONCAT($B82,",",J$4),'SpcFunc and VentSpcFunc combos'!$Q$8:$Q$335,0),0)&gt;0,1,0)</f>
        <v>0</v>
      </c>
      <c r="K82" s="127">
        <f ca="1">IF(IFERROR(MATCH(_xlfn.CONCAT($B82,",",K$4),'SpcFunc and VentSpcFunc combos'!$Q$8:$Q$335,0),0)&gt;0,1,0)</f>
        <v>0</v>
      </c>
      <c r="L82" s="127">
        <f ca="1">IF(IFERROR(MATCH(_xlfn.CONCAT($B82,",",L$4),'SpcFunc and VentSpcFunc combos'!$Q$8:$Q$335,0),0)&gt;0,1,0)</f>
        <v>0</v>
      </c>
      <c r="M82" s="127">
        <f ca="1">IF(IFERROR(MATCH(_xlfn.CONCAT($B82,",",M$4),'SpcFunc and VentSpcFunc combos'!$Q$8:$Q$335,0),0)&gt;0,1,0)</f>
        <v>0</v>
      </c>
      <c r="N82" s="127">
        <f ca="1">IF(IFERROR(MATCH(_xlfn.CONCAT($B82,",",N$4),'SpcFunc and VentSpcFunc combos'!$Q$8:$Q$335,0),0)&gt;0,1,0)</f>
        <v>0</v>
      </c>
      <c r="O82" s="127">
        <f ca="1">IF(IFERROR(MATCH(_xlfn.CONCAT($B82,",",O$4),'SpcFunc and VentSpcFunc combos'!$Q$8:$Q$335,0),0)&gt;0,1,0)</f>
        <v>0</v>
      </c>
      <c r="P82" s="127">
        <f ca="1">IF(IFERROR(MATCH(_xlfn.CONCAT($B82,",",P$4),'SpcFunc and VentSpcFunc combos'!$Q$8:$Q$335,0),0)&gt;0,1,0)</f>
        <v>0</v>
      </c>
      <c r="Q82" s="127">
        <f ca="1">IF(IFERROR(MATCH(_xlfn.CONCAT($B82,",",Q$4),'SpcFunc and VentSpcFunc combos'!$Q$8:$Q$335,0),0)&gt;0,1,0)</f>
        <v>0</v>
      </c>
      <c r="R82" s="127">
        <f ca="1">IF(IFERROR(MATCH(_xlfn.CONCAT($B82,",",R$4),'SpcFunc and VentSpcFunc combos'!$Q$8:$Q$335,0),0)&gt;0,1,0)</f>
        <v>0</v>
      </c>
      <c r="S82" s="127">
        <f ca="1">IF(IFERROR(MATCH(_xlfn.CONCAT($B82,",",S$4),'SpcFunc and VentSpcFunc combos'!$Q$8:$Q$335,0),0)&gt;0,1,0)</f>
        <v>0</v>
      </c>
      <c r="T82" s="127">
        <f ca="1">IF(IFERROR(MATCH(_xlfn.CONCAT($B82,",",T$4),'SpcFunc and VentSpcFunc combos'!$Q$8:$Q$335,0),0)&gt;0,1,0)</f>
        <v>0</v>
      </c>
      <c r="U82" s="127">
        <f ca="1">IF(IFERROR(MATCH(_xlfn.CONCAT($B82,",",U$4),'SpcFunc and VentSpcFunc combos'!$Q$8:$Q$335,0),0)&gt;0,1,0)</f>
        <v>0</v>
      </c>
      <c r="V82" s="127">
        <f ca="1">IF(IFERROR(MATCH(_xlfn.CONCAT($B82,",",V$4),'SpcFunc and VentSpcFunc combos'!$Q$8:$Q$335,0),0)&gt;0,1,0)</f>
        <v>0</v>
      </c>
      <c r="W82" s="127">
        <f ca="1">IF(IFERROR(MATCH(_xlfn.CONCAT($B82,",",W$4),'SpcFunc and VentSpcFunc combos'!$Q$8:$Q$335,0),0)&gt;0,1,0)</f>
        <v>0</v>
      </c>
      <c r="X82" s="127">
        <f ca="1">IF(IFERROR(MATCH(_xlfn.CONCAT($B82,",",X$4),'SpcFunc and VentSpcFunc combos'!$Q$8:$Q$335,0),0)&gt;0,1,0)</f>
        <v>0</v>
      </c>
      <c r="Y82" s="127">
        <f ca="1">IF(IFERROR(MATCH(_xlfn.CONCAT($B82,",",Y$4),'SpcFunc and VentSpcFunc combos'!$Q$8:$Q$335,0),0)&gt;0,1,0)</f>
        <v>0</v>
      </c>
      <c r="Z82" s="127">
        <f ca="1">IF(IFERROR(MATCH(_xlfn.CONCAT($B82,",",Z$4),'SpcFunc and VentSpcFunc combos'!$Q$8:$Q$335,0),0)&gt;0,1,0)</f>
        <v>0</v>
      </c>
      <c r="AA82" s="127">
        <f ca="1">IF(IFERROR(MATCH(_xlfn.CONCAT($B82,",",AA$4),'SpcFunc and VentSpcFunc combos'!$Q$8:$Q$335,0),0)&gt;0,1,0)</f>
        <v>0</v>
      </c>
      <c r="AB82" s="127">
        <f ca="1">IF(IFERROR(MATCH(_xlfn.CONCAT($B82,",",AB$4),'SpcFunc and VentSpcFunc combos'!$Q$8:$Q$335,0),0)&gt;0,1,0)</f>
        <v>0</v>
      </c>
      <c r="AC82" s="127">
        <f ca="1">IF(IFERROR(MATCH(_xlfn.CONCAT($B82,",",AC$4),'SpcFunc and VentSpcFunc combos'!$Q$8:$Q$335,0),0)&gt;0,1,0)</f>
        <v>0</v>
      </c>
      <c r="AD82" s="127">
        <f ca="1">IF(IFERROR(MATCH(_xlfn.CONCAT($B82,",",AD$4),'SpcFunc and VentSpcFunc combos'!$Q$8:$Q$335,0),0)&gt;0,1,0)</f>
        <v>0</v>
      </c>
      <c r="AE82" s="127">
        <f ca="1">IF(IFERROR(MATCH(_xlfn.CONCAT($B82,",",AE$4),'SpcFunc and VentSpcFunc combos'!$Q$8:$Q$335,0),0)&gt;0,1,0)</f>
        <v>0</v>
      </c>
      <c r="AF82" s="127">
        <f ca="1">IF(IFERROR(MATCH(_xlfn.CONCAT($B82,",",AF$4),'SpcFunc and VentSpcFunc combos'!$Q$8:$Q$335,0),0)&gt;0,1,0)</f>
        <v>0</v>
      </c>
      <c r="AG82" s="127">
        <f ca="1">IF(IFERROR(MATCH(_xlfn.CONCAT($B82,",",AG$4),'SpcFunc and VentSpcFunc combos'!$Q$8:$Q$335,0),0)&gt;0,1,0)</f>
        <v>0</v>
      </c>
      <c r="AH82" s="127">
        <f ca="1">IF(IFERROR(MATCH(_xlfn.CONCAT($B82,",",AH$4),'SpcFunc and VentSpcFunc combos'!$Q$8:$Q$335,0),0)&gt;0,1,0)</f>
        <v>0</v>
      </c>
      <c r="AI82" s="127">
        <f ca="1">IF(IFERROR(MATCH(_xlfn.CONCAT($B82,",",AI$4),'SpcFunc and VentSpcFunc combos'!$Q$8:$Q$335,0),0)&gt;0,1,0)</f>
        <v>0</v>
      </c>
      <c r="AJ82" s="127">
        <f ca="1">IF(IFERROR(MATCH(_xlfn.CONCAT($B82,",",AJ$4),'SpcFunc and VentSpcFunc combos'!$Q$8:$Q$335,0),0)&gt;0,1,0)</f>
        <v>0</v>
      </c>
      <c r="AK82" s="127">
        <f ca="1">IF(IFERROR(MATCH(_xlfn.CONCAT($B82,",",AK$4),'SpcFunc and VentSpcFunc combos'!$Q$8:$Q$335,0),0)&gt;0,1,0)</f>
        <v>0</v>
      </c>
      <c r="AL82" s="127">
        <f ca="1">IF(IFERROR(MATCH(_xlfn.CONCAT($B82,",",AL$4),'SpcFunc and VentSpcFunc combos'!$Q$8:$Q$335,0),0)&gt;0,1,0)</f>
        <v>0</v>
      </c>
      <c r="AM82" s="127">
        <f ca="1">IF(IFERROR(MATCH(_xlfn.CONCAT($B82,",",AM$4),'SpcFunc and VentSpcFunc combos'!$Q$8:$Q$335,0),0)&gt;0,1,0)</f>
        <v>0</v>
      </c>
      <c r="AN82" s="127">
        <f ca="1">IF(IFERROR(MATCH(_xlfn.CONCAT($B82,",",AN$4),'SpcFunc and VentSpcFunc combos'!$Q$8:$Q$335,0),0)&gt;0,1,0)</f>
        <v>0</v>
      </c>
      <c r="AO82" s="127">
        <f ca="1">IF(IFERROR(MATCH(_xlfn.CONCAT($B82,",",AO$4),'SpcFunc and VentSpcFunc combos'!$Q$8:$Q$335,0),0)&gt;0,1,0)</f>
        <v>0</v>
      </c>
      <c r="AP82" s="127">
        <f ca="1">IF(IFERROR(MATCH(_xlfn.CONCAT($B82,",",AP$4),'SpcFunc and VentSpcFunc combos'!$Q$8:$Q$335,0),0)&gt;0,1,0)</f>
        <v>0</v>
      </c>
      <c r="AQ82" s="127">
        <f ca="1">IF(IFERROR(MATCH(_xlfn.CONCAT($B82,",",AQ$4),'SpcFunc and VentSpcFunc combos'!$Q$8:$Q$335,0),0)&gt;0,1,0)</f>
        <v>0</v>
      </c>
      <c r="AR82" s="127">
        <f ca="1">IF(IFERROR(MATCH(_xlfn.CONCAT($B82,",",AR$4),'SpcFunc and VentSpcFunc combos'!$Q$8:$Q$335,0),0)&gt;0,1,0)</f>
        <v>0</v>
      </c>
      <c r="AS82" s="127">
        <f ca="1">IF(IFERROR(MATCH(_xlfn.CONCAT($B82,",",AS$4),'SpcFunc and VentSpcFunc combos'!$Q$8:$Q$335,0),0)&gt;0,1,0)</f>
        <v>0</v>
      </c>
      <c r="AT82" s="127">
        <f ca="1">IF(IFERROR(MATCH(_xlfn.CONCAT($B82,",",AT$4),'SpcFunc and VentSpcFunc combos'!$Q$8:$Q$335,0),0)&gt;0,1,0)</f>
        <v>0</v>
      </c>
      <c r="AU82" s="127">
        <f ca="1">IF(IFERROR(MATCH(_xlfn.CONCAT($B82,",",AU$4),'SpcFunc and VentSpcFunc combos'!$Q$8:$Q$335,0),0)&gt;0,1,0)</f>
        <v>0</v>
      </c>
      <c r="AV82" s="127">
        <f ca="1">IF(IFERROR(MATCH(_xlfn.CONCAT($B82,",",AV$4),'SpcFunc and VentSpcFunc combos'!$Q$8:$Q$335,0),0)&gt;0,1,0)</f>
        <v>0</v>
      </c>
      <c r="AW82" s="127">
        <f ca="1">IF(IFERROR(MATCH(_xlfn.CONCAT($B82,",",AW$4),'SpcFunc and VentSpcFunc combos'!$Q$8:$Q$335,0),0)&gt;0,1,0)</f>
        <v>0</v>
      </c>
      <c r="AX82" s="127">
        <f ca="1">IF(IFERROR(MATCH(_xlfn.CONCAT($B82,",",AX$4),'SpcFunc and VentSpcFunc combos'!$Q$8:$Q$335,0),0)&gt;0,1,0)</f>
        <v>0</v>
      </c>
      <c r="AY82" s="127">
        <f ca="1">IF(IFERROR(MATCH(_xlfn.CONCAT($B82,",",AY$4),'SpcFunc and VentSpcFunc combos'!$Q$8:$Q$335,0),0)&gt;0,1,0)</f>
        <v>0</v>
      </c>
      <c r="AZ82" s="127">
        <f ca="1">IF(IFERROR(MATCH(_xlfn.CONCAT($B82,",",AZ$4),'SpcFunc and VentSpcFunc combos'!$Q$8:$Q$335,0),0)&gt;0,1,0)</f>
        <v>0</v>
      </c>
      <c r="BA82" s="127">
        <f ca="1">IF(IFERROR(MATCH(_xlfn.CONCAT($B82,",",BA$4),'SpcFunc and VentSpcFunc combos'!$Q$8:$Q$335,0),0)&gt;0,1,0)</f>
        <v>0</v>
      </c>
      <c r="BB82" s="127">
        <f ca="1">IF(IFERROR(MATCH(_xlfn.CONCAT($B82,",",BB$4),'SpcFunc and VentSpcFunc combos'!$Q$8:$Q$335,0),0)&gt;0,1,0)</f>
        <v>0</v>
      </c>
      <c r="BC82" s="127">
        <f ca="1">IF(IFERROR(MATCH(_xlfn.CONCAT($B82,",",BC$4),'SpcFunc and VentSpcFunc combos'!$Q$8:$Q$335,0),0)&gt;0,1,0)</f>
        <v>0</v>
      </c>
      <c r="BD82" s="127">
        <f ca="1">IF(IFERROR(MATCH(_xlfn.CONCAT($B82,",",BD$4),'SpcFunc and VentSpcFunc combos'!$Q$8:$Q$335,0),0)&gt;0,1,0)</f>
        <v>0</v>
      </c>
      <c r="BE82" s="127">
        <f ca="1">IF(IFERROR(MATCH(_xlfn.CONCAT($B82,",",BE$4),'SpcFunc and VentSpcFunc combos'!$Q$8:$Q$335,0),0)&gt;0,1,0)</f>
        <v>0</v>
      </c>
      <c r="BF82" s="127">
        <f ca="1">IF(IFERROR(MATCH(_xlfn.CONCAT($B82,",",BF$4),'SpcFunc and VentSpcFunc combos'!$Q$8:$Q$335,0),0)&gt;0,1,0)</f>
        <v>0</v>
      </c>
      <c r="BG82" s="127">
        <f ca="1">IF(IFERROR(MATCH(_xlfn.CONCAT($B82,",",BG$4),'SpcFunc and VentSpcFunc combos'!$Q$8:$Q$335,0),0)&gt;0,1,0)</f>
        <v>0</v>
      </c>
      <c r="BH82" s="127">
        <f ca="1">IF(IFERROR(MATCH(_xlfn.CONCAT($B82,",",BH$4),'SpcFunc and VentSpcFunc combos'!$Q$8:$Q$335,0),0)&gt;0,1,0)</f>
        <v>0</v>
      </c>
      <c r="BI82" s="127">
        <f ca="1">IF(IFERROR(MATCH(_xlfn.CONCAT($B82,",",BI$4),'SpcFunc and VentSpcFunc combos'!$Q$8:$Q$335,0),0)&gt;0,1,0)</f>
        <v>0</v>
      </c>
      <c r="BJ82" s="127">
        <f ca="1">IF(IFERROR(MATCH(_xlfn.CONCAT($B82,",",BJ$4),'SpcFunc and VentSpcFunc combos'!$Q$8:$Q$335,0),0)&gt;0,1,0)</f>
        <v>0</v>
      </c>
      <c r="BK82" s="127">
        <f ca="1">IF(IFERROR(MATCH(_xlfn.CONCAT($B82,",",BK$4),'SpcFunc and VentSpcFunc combos'!$Q$8:$Q$335,0),0)&gt;0,1,0)</f>
        <v>0</v>
      </c>
      <c r="BL82" s="127">
        <f ca="1">IF(IFERROR(MATCH(_xlfn.CONCAT($B82,",",BL$4),'SpcFunc and VentSpcFunc combos'!$Q$8:$Q$335,0),0)&gt;0,1,0)</f>
        <v>0</v>
      </c>
      <c r="BM82" s="127">
        <f ca="1">IF(IFERROR(MATCH(_xlfn.CONCAT($B82,",",BM$4),'SpcFunc and VentSpcFunc combos'!$Q$8:$Q$335,0),0)&gt;0,1,0)</f>
        <v>0</v>
      </c>
      <c r="BN82" s="127">
        <f ca="1">IF(IFERROR(MATCH(_xlfn.CONCAT($B82,",",BN$4),'SpcFunc and VentSpcFunc combos'!$Q$8:$Q$335,0),0)&gt;0,1,0)</f>
        <v>0</v>
      </c>
      <c r="BO82" s="127">
        <f ca="1">IF(IFERROR(MATCH(_xlfn.CONCAT($B82,",",BO$4),'SpcFunc and VentSpcFunc combos'!$Q$8:$Q$335,0),0)&gt;0,1,0)</f>
        <v>0</v>
      </c>
      <c r="BP82" s="127">
        <f ca="1">IF(IFERROR(MATCH(_xlfn.CONCAT($B82,",",BP$4),'SpcFunc and VentSpcFunc combos'!$Q$8:$Q$335,0),0)&gt;0,1,0)</f>
        <v>0</v>
      </c>
      <c r="BQ82" s="127">
        <f ca="1">IF(IFERROR(MATCH(_xlfn.CONCAT($B82,",",BQ$4),'SpcFunc and VentSpcFunc combos'!$Q$8:$Q$335,0),0)&gt;0,1,0)</f>
        <v>0</v>
      </c>
      <c r="BR82" s="127">
        <f ca="1">IF(IFERROR(MATCH(_xlfn.CONCAT($B82,",",BR$4),'SpcFunc and VentSpcFunc combos'!$Q$8:$Q$335,0),0)&gt;0,1,0)</f>
        <v>0</v>
      </c>
      <c r="BS82" s="127">
        <f ca="1">IF(IFERROR(MATCH(_xlfn.CONCAT($B82,",",BS$4),'SpcFunc and VentSpcFunc combos'!$Q$8:$Q$335,0),0)&gt;0,1,0)</f>
        <v>0</v>
      </c>
      <c r="BT82" s="127">
        <f ca="1">IF(IFERROR(MATCH(_xlfn.CONCAT($B82,",",BT$4),'SpcFunc and VentSpcFunc combos'!$Q$8:$Q$335,0),0)&gt;0,1,0)</f>
        <v>0</v>
      </c>
      <c r="BU82" s="127">
        <f ca="1">IF(IFERROR(MATCH(_xlfn.CONCAT($B82,",",BU$4),'SpcFunc and VentSpcFunc combos'!$Q$8:$Q$335,0),0)&gt;0,1,0)</f>
        <v>0</v>
      </c>
      <c r="BV82" s="127">
        <f ca="1">IF(IFERROR(MATCH(_xlfn.CONCAT($B82,",",BV$4),'SpcFunc and VentSpcFunc combos'!$Q$8:$Q$335,0),0)&gt;0,1,0)</f>
        <v>0</v>
      </c>
      <c r="BW82" s="127">
        <f ca="1">IF(IFERROR(MATCH(_xlfn.CONCAT($B82,",",BW$4),'SpcFunc and VentSpcFunc combos'!$Q$8:$Q$335,0),0)&gt;0,1,0)</f>
        <v>0</v>
      </c>
      <c r="BX82" s="127">
        <f ca="1">IF(IFERROR(MATCH(_xlfn.CONCAT($B82,",",BX$4),'SpcFunc and VentSpcFunc combos'!$Q$8:$Q$335,0),0)&gt;0,1,0)</f>
        <v>0</v>
      </c>
      <c r="BY82" s="127">
        <f ca="1">IF(IFERROR(MATCH(_xlfn.CONCAT($B82,",",BY$4),'SpcFunc and VentSpcFunc combos'!$Q$8:$Q$335,0),0)&gt;0,1,0)</f>
        <v>0</v>
      </c>
      <c r="BZ82" s="127">
        <f ca="1">IF(IFERROR(MATCH(_xlfn.CONCAT($B82,",",BZ$4),'SpcFunc and VentSpcFunc combos'!$Q$8:$Q$335,0),0)&gt;0,1,0)</f>
        <v>0</v>
      </c>
      <c r="CA82" s="127">
        <f ca="1">IF(IFERROR(MATCH(_xlfn.CONCAT($B82,",",CA$4),'SpcFunc and VentSpcFunc combos'!$Q$8:$Q$335,0),0)&gt;0,1,0)</f>
        <v>0</v>
      </c>
      <c r="CB82" s="127">
        <f ca="1">IF(IFERROR(MATCH(_xlfn.CONCAT($B82,",",CB$4),'SpcFunc and VentSpcFunc combos'!$Q$8:$Q$335,0),0)&gt;0,1,0)</f>
        <v>0</v>
      </c>
      <c r="CC82" s="127">
        <f ca="1">IF(IFERROR(MATCH(_xlfn.CONCAT($B82,",",CC$4),'SpcFunc and VentSpcFunc combos'!$Q$8:$Q$335,0),0)&gt;0,1,0)</f>
        <v>0</v>
      </c>
      <c r="CD82" s="127">
        <f ca="1">IF(IFERROR(MATCH(_xlfn.CONCAT($B82,",",CD$4),'SpcFunc and VentSpcFunc combos'!$Q$8:$Q$335,0),0)&gt;0,1,0)</f>
        <v>0</v>
      </c>
      <c r="CE82" s="127">
        <f ca="1">IF(IFERROR(MATCH(_xlfn.CONCAT($B82,",",CE$4),'SpcFunc and VentSpcFunc combos'!$Q$8:$Q$335,0),0)&gt;0,1,0)</f>
        <v>0</v>
      </c>
      <c r="CF82" s="127">
        <f ca="1">IF(IFERROR(MATCH(_xlfn.CONCAT($B82,",",CF$4),'SpcFunc and VentSpcFunc combos'!$Q$8:$Q$335,0),0)&gt;0,1,0)</f>
        <v>0</v>
      </c>
      <c r="CG82" s="127">
        <f ca="1">IF(IFERROR(MATCH(_xlfn.CONCAT($B82,",",CG$4),'SpcFunc and VentSpcFunc combos'!$Q$8:$Q$335,0),0)&gt;0,1,0)</f>
        <v>0</v>
      </c>
      <c r="CH82" s="127">
        <f ca="1">IF(IFERROR(MATCH(_xlfn.CONCAT($B82,",",CH$4),'SpcFunc and VentSpcFunc combos'!$Q$8:$Q$335,0),0)&gt;0,1,0)</f>
        <v>0</v>
      </c>
      <c r="CI82" s="127">
        <f ca="1">IF(IFERROR(MATCH(_xlfn.CONCAT($B82,",",CI$4),'SpcFunc and VentSpcFunc combos'!$Q$8:$Q$335,0),0)&gt;0,1,0)</f>
        <v>0</v>
      </c>
      <c r="CJ82" s="127">
        <f ca="1">IF(IFERROR(MATCH(_xlfn.CONCAT($B82,",",CJ$4),'SpcFunc and VentSpcFunc combos'!$Q$8:$Q$335,0),0)&gt;0,1,0)</f>
        <v>0</v>
      </c>
      <c r="CK82" s="127">
        <f ca="1">IF(IFERROR(MATCH(_xlfn.CONCAT($B82,",",CK$4),'SpcFunc and VentSpcFunc combos'!$Q$8:$Q$335,0),0)&gt;0,1,0)</f>
        <v>0</v>
      </c>
      <c r="CL82" s="127">
        <f ca="1">IF(IFERROR(MATCH(_xlfn.CONCAT($B82,",",CL$4),'SpcFunc and VentSpcFunc combos'!$Q$8:$Q$335,0),0)&gt;0,1,0)</f>
        <v>0</v>
      </c>
      <c r="CM82" s="127">
        <f ca="1">IF(IFERROR(MATCH(_xlfn.CONCAT($B82,",",CM$4),'SpcFunc and VentSpcFunc combos'!$Q$8:$Q$335,0),0)&gt;0,1,0)</f>
        <v>0</v>
      </c>
      <c r="CN82" s="127">
        <f ca="1">IF(IFERROR(MATCH(_xlfn.CONCAT($B82,",",CN$4),'SpcFunc and VentSpcFunc combos'!$Q$8:$Q$335,0),0)&gt;0,1,0)</f>
        <v>0</v>
      </c>
      <c r="CO82" s="127">
        <f ca="1">IF(IFERROR(MATCH(_xlfn.CONCAT($B82,",",CO$4),'SpcFunc and VentSpcFunc combos'!$Q$8:$Q$335,0),0)&gt;0,1,0)</f>
        <v>0</v>
      </c>
      <c r="CP82" s="127">
        <f ca="1">IF(IFERROR(MATCH(_xlfn.CONCAT($B82,",",CP$4),'SpcFunc and VentSpcFunc combos'!$Q$8:$Q$335,0),0)&gt;0,1,0)</f>
        <v>0</v>
      </c>
      <c r="CQ82" s="127">
        <f ca="1">IF(IFERROR(MATCH(_xlfn.CONCAT($B82,",",CQ$4),'SpcFunc and VentSpcFunc combos'!$Q$8:$Q$335,0),0)&gt;0,1,0)</f>
        <v>0</v>
      </c>
      <c r="CR82" s="127">
        <f ca="1">IF(IFERROR(MATCH(_xlfn.CONCAT($B82,",",CR$4),'SpcFunc and VentSpcFunc combos'!$Q$8:$Q$335,0),0)&gt;0,1,0)</f>
        <v>0</v>
      </c>
      <c r="CS82" s="127">
        <f ca="1">IF(IFERROR(MATCH(_xlfn.CONCAT($B82,",",CS$4),'SpcFunc and VentSpcFunc combos'!$Q$8:$Q$335,0),0)&gt;0,1,0)</f>
        <v>0</v>
      </c>
      <c r="CT82" s="127">
        <f ca="1">IF(IFERROR(MATCH(_xlfn.CONCAT($B82,",",CT$4),'SpcFunc and VentSpcFunc combos'!$Q$8:$Q$335,0),0)&gt;0,1,0)</f>
        <v>0</v>
      </c>
      <c r="CU82" s="106" t="s">
        <v>960</v>
      </c>
      <c r="CV82">
        <f t="shared" ca="1" si="6"/>
        <v>0</v>
      </c>
    </row>
    <row r="83" spans="2:100" x14ac:dyDescent="0.2">
      <c r="B83" t="str">
        <f>'For CSV - 2019 SpcFuncData'!B83</f>
        <v>Aging Eye/Low-vision (Stairwell)</v>
      </c>
      <c r="C83" s="127">
        <f ca="1">IF(IFERROR(MATCH(_xlfn.CONCAT($B83,",",C$4),'SpcFunc and VentSpcFunc combos'!$Q$8:$Q$335,0),0)&gt;0,1,0)</f>
        <v>0</v>
      </c>
      <c r="D83" s="127">
        <f ca="1">IF(IFERROR(MATCH(_xlfn.CONCAT($B83,",",D$4),'SpcFunc and VentSpcFunc combos'!$Q$8:$Q$335,0),0)&gt;0,1,0)</f>
        <v>0</v>
      </c>
      <c r="E83" s="127">
        <f ca="1">IF(IFERROR(MATCH(_xlfn.CONCAT($B83,",",E$4),'SpcFunc and VentSpcFunc combos'!$Q$8:$Q$335,0),0)&gt;0,1,0)</f>
        <v>0</v>
      </c>
      <c r="F83" s="127">
        <f ca="1">IF(IFERROR(MATCH(_xlfn.CONCAT($B83,",",F$4),'SpcFunc and VentSpcFunc combos'!$Q$8:$Q$335,0),0)&gt;0,1,0)</f>
        <v>0</v>
      </c>
      <c r="G83" s="127">
        <f ca="1">IF(IFERROR(MATCH(_xlfn.CONCAT($B83,",",G$4),'SpcFunc and VentSpcFunc combos'!$Q$8:$Q$335,0),0)&gt;0,1,0)</f>
        <v>0</v>
      </c>
      <c r="H83" s="127">
        <f ca="1">IF(IFERROR(MATCH(_xlfn.CONCAT($B83,",",H$4),'SpcFunc and VentSpcFunc combos'!$Q$8:$Q$335,0),0)&gt;0,1,0)</f>
        <v>0</v>
      </c>
      <c r="I83" s="127">
        <f ca="1">IF(IFERROR(MATCH(_xlfn.CONCAT($B83,",",I$4),'SpcFunc and VentSpcFunc combos'!$Q$8:$Q$335,0),0)&gt;0,1,0)</f>
        <v>0</v>
      </c>
      <c r="J83" s="127">
        <f ca="1">IF(IFERROR(MATCH(_xlfn.CONCAT($B83,",",J$4),'SpcFunc and VentSpcFunc combos'!$Q$8:$Q$335,0),0)&gt;0,1,0)</f>
        <v>0</v>
      </c>
      <c r="K83" s="127">
        <f ca="1">IF(IFERROR(MATCH(_xlfn.CONCAT($B83,",",K$4),'SpcFunc and VentSpcFunc combos'!$Q$8:$Q$335,0),0)&gt;0,1,0)</f>
        <v>0</v>
      </c>
      <c r="L83" s="127">
        <f ca="1">IF(IFERROR(MATCH(_xlfn.CONCAT($B83,",",L$4),'SpcFunc and VentSpcFunc combos'!$Q$8:$Q$335,0),0)&gt;0,1,0)</f>
        <v>0</v>
      </c>
      <c r="M83" s="127">
        <f ca="1">IF(IFERROR(MATCH(_xlfn.CONCAT($B83,",",M$4),'SpcFunc and VentSpcFunc combos'!$Q$8:$Q$335,0),0)&gt;0,1,0)</f>
        <v>0</v>
      </c>
      <c r="N83" s="127">
        <f ca="1">IF(IFERROR(MATCH(_xlfn.CONCAT($B83,",",N$4),'SpcFunc and VentSpcFunc combos'!$Q$8:$Q$335,0),0)&gt;0,1,0)</f>
        <v>0</v>
      </c>
      <c r="O83" s="127">
        <f ca="1">IF(IFERROR(MATCH(_xlfn.CONCAT($B83,",",O$4),'SpcFunc and VentSpcFunc combos'!$Q$8:$Q$335,0),0)&gt;0,1,0)</f>
        <v>0</v>
      </c>
      <c r="P83" s="127">
        <f ca="1">IF(IFERROR(MATCH(_xlfn.CONCAT($B83,",",P$4),'SpcFunc and VentSpcFunc combos'!$Q$8:$Q$335,0),0)&gt;0,1,0)</f>
        <v>0</v>
      </c>
      <c r="Q83" s="127">
        <f ca="1">IF(IFERROR(MATCH(_xlfn.CONCAT($B83,",",Q$4),'SpcFunc and VentSpcFunc combos'!$Q$8:$Q$335,0),0)&gt;0,1,0)</f>
        <v>0</v>
      </c>
      <c r="R83" s="127">
        <f ca="1">IF(IFERROR(MATCH(_xlfn.CONCAT($B83,",",R$4),'SpcFunc and VentSpcFunc combos'!$Q$8:$Q$335,0),0)&gt;0,1,0)</f>
        <v>0</v>
      </c>
      <c r="S83" s="127">
        <f ca="1">IF(IFERROR(MATCH(_xlfn.CONCAT($B83,",",S$4),'SpcFunc and VentSpcFunc combos'!$Q$8:$Q$335,0),0)&gt;0,1,0)</f>
        <v>0</v>
      </c>
      <c r="T83" s="127">
        <f ca="1">IF(IFERROR(MATCH(_xlfn.CONCAT($B83,",",T$4),'SpcFunc and VentSpcFunc combos'!$Q$8:$Q$335,0),0)&gt;0,1,0)</f>
        <v>0</v>
      </c>
      <c r="U83" s="127">
        <f ca="1">IF(IFERROR(MATCH(_xlfn.CONCAT($B83,",",U$4),'SpcFunc and VentSpcFunc combos'!$Q$8:$Q$335,0),0)&gt;0,1,0)</f>
        <v>0</v>
      </c>
      <c r="V83" s="127">
        <f ca="1">IF(IFERROR(MATCH(_xlfn.CONCAT($B83,",",V$4),'SpcFunc and VentSpcFunc combos'!$Q$8:$Q$335,0),0)&gt;0,1,0)</f>
        <v>0</v>
      </c>
      <c r="W83" s="127">
        <f ca="1">IF(IFERROR(MATCH(_xlfn.CONCAT($B83,",",W$4),'SpcFunc and VentSpcFunc combos'!$Q$8:$Q$335,0),0)&gt;0,1,0)</f>
        <v>0</v>
      </c>
      <c r="X83" s="127">
        <f ca="1">IF(IFERROR(MATCH(_xlfn.CONCAT($B83,",",X$4),'SpcFunc and VentSpcFunc combos'!$Q$8:$Q$335,0),0)&gt;0,1,0)</f>
        <v>0</v>
      </c>
      <c r="Y83" s="127">
        <f ca="1">IF(IFERROR(MATCH(_xlfn.CONCAT($B83,",",Y$4),'SpcFunc and VentSpcFunc combos'!$Q$8:$Q$335,0),0)&gt;0,1,0)</f>
        <v>0</v>
      </c>
      <c r="Z83" s="127">
        <f ca="1">IF(IFERROR(MATCH(_xlfn.CONCAT($B83,",",Z$4),'SpcFunc and VentSpcFunc combos'!$Q$8:$Q$335,0),0)&gt;0,1,0)</f>
        <v>0</v>
      </c>
      <c r="AA83" s="127">
        <f ca="1">IF(IFERROR(MATCH(_xlfn.CONCAT($B83,",",AA$4),'SpcFunc and VentSpcFunc combos'!$Q$8:$Q$335,0),0)&gt;0,1,0)</f>
        <v>0</v>
      </c>
      <c r="AB83" s="127">
        <f ca="1">IF(IFERROR(MATCH(_xlfn.CONCAT($B83,",",AB$4),'SpcFunc and VentSpcFunc combos'!$Q$8:$Q$335,0),0)&gt;0,1,0)</f>
        <v>0</v>
      </c>
      <c r="AC83" s="127">
        <f ca="1">IF(IFERROR(MATCH(_xlfn.CONCAT($B83,",",AC$4),'SpcFunc and VentSpcFunc combos'!$Q$8:$Q$335,0),0)&gt;0,1,0)</f>
        <v>0</v>
      </c>
      <c r="AD83" s="127">
        <f ca="1">IF(IFERROR(MATCH(_xlfn.CONCAT($B83,",",AD$4),'SpcFunc and VentSpcFunc combos'!$Q$8:$Q$335,0),0)&gt;0,1,0)</f>
        <v>0</v>
      </c>
      <c r="AE83" s="127">
        <f ca="1">IF(IFERROR(MATCH(_xlfn.CONCAT($B83,",",AE$4),'SpcFunc and VentSpcFunc combos'!$Q$8:$Q$335,0),0)&gt;0,1,0)</f>
        <v>0</v>
      </c>
      <c r="AF83" s="127">
        <f ca="1">IF(IFERROR(MATCH(_xlfn.CONCAT($B83,",",AF$4),'SpcFunc and VentSpcFunc combos'!$Q$8:$Q$335,0),0)&gt;0,1,0)</f>
        <v>0</v>
      </c>
      <c r="AG83" s="127">
        <f ca="1">IF(IFERROR(MATCH(_xlfn.CONCAT($B83,",",AG$4),'SpcFunc and VentSpcFunc combos'!$Q$8:$Q$335,0),0)&gt;0,1,0)</f>
        <v>0</v>
      </c>
      <c r="AH83" s="127">
        <f ca="1">IF(IFERROR(MATCH(_xlfn.CONCAT($B83,",",AH$4),'SpcFunc and VentSpcFunc combos'!$Q$8:$Q$335,0),0)&gt;0,1,0)</f>
        <v>0</v>
      </c>
      <c r="AI83" s="127">
        <f ca="1">IF(IFERROR(MATCH(_xlfn.CONCAT($B83,",",AI$4),'SpcFunc and VentSpcFunc combos'!$Q$8:$Q$335,0),0)&gt;0,1,0)</f>
        <v>0</v>
      </c>
      <c r="AJ83" s="127">
        <f ca="1">IF(IFERROR(MATCH(_xlfn.CONCAT($B83,",",AJ$4),'SpcFunc and VentSpcFunc combos'!$Q$8:$Q$335,0),0)&gt;0,1,0)</f>
        <v>0</v>
      </c>
      <c r="AK83" s="127">
        <f ca="1">IF(IFERROR(MATCH(_xlfn.CONCAT($B83,",",AK$4),'SpcFunc and VentSpcFunc combos'!$Q$8:$Q$335,0),0)&gt;0,1,0)</f>
        <v>0</v>
      </c>
      <c r="AL83" s="127">
        <f ca="1">IF(IFERROR(MATCH(_xlfn.CONCAT($B83,",",AL$4),'SpcFunc and VentSpcFunc combos'!$Q$8:$Q$335,0),0)&gt;0,1,0)</f>
        <v>0</v>
      </c>
      <c r="AM83" s="127">
        <f ca="1">IF(IFERROR(MATCH(_xlfn.CONCAT($B83,",",AM$4),'SpcFunc and VentSpcFunc combos'!$Q$8:$Q$335,0),0)&gt;0,1,0)</f>
        <v>0</v>
      </c>
      <c r="AN83" s="127">
        <f ca="1">IF(IFERROR(MATCH(_xlfn.CONCAT($B83,",",AN$4),'SpcFunc and VentSpcFunc combos'!$Q$8:$Q$335,0),0)&gt;0,1,0)</f>
        <v>0</v>
      </c>
      <c r="AO83" s="127">
        <f ca="1">IF(IFERROR(MATCH(_xlfn.CONCAT($B83,",",AO$4),'SpcFunc and VentSpcFunc combos'!$Q$8:$Q$335,0),0)&gt;0,1,0)</f>
        <v>0</v>
      </c>
      <c r="AP83" s="127">
        <f ca="1">IF(IFERROR(MATCH(_xlfn.CONCAT($B83,",",AP$4),'SpcFunc and VentSpcFunc combos'!$Q$8:$Q$335,0),0)&gt;0,1,0)</f>
        <v>0</v>
      </c>
      <c r="AQ83" s="127">
        <f ca="1">IF(IFERROR(MATCH(_xlfn.CONCAT($B83,",",AQ$4),'SpcFunc and VentSpcFunc combos'!$Q$8:$Q$335,0),0)&gt;0,1,0)</f>
        <v>0</v>
      </c>
      <c r="AR83" s="127">
        <f ca="1">IF(IFERROR(MATCH(_xlfn.CONCAT($B83,",",AR$4),'SpcFunc and VentSpcFunc combos'!$Q$8:$Q$335,0),0)&gt;0,1,0)</f>
        <v>0</v>
      </c>
      <c r="AS83" s="127">
        <f ca="1">IF(IFERROR(MATCH(_xlfn.CONCAT($B83,",",AS$4),'SpcFunc and VentSpcFunc combos'!$Q$8:$Q$335,0),0)&gt;0,1,0)</f>
        <v>0</v>
      </c>
      <c r="AT83" s="127">
        <f ca="1">IF(IFERROR(MATCH(_xlfn.CONCAT($B83,",",AT$4),'SpcFunc and VentSpcFunc combos'!$Q$8:$Q$335,0),0)&gt;0,1,0)</f>
        <v>0</v>
      </c>
      <c r="AU83" s="127">
        <f ca="1">IF(IFERROR(MATCH(_xlfn.CONCAT($B83,",",AU$4),'SpcFunc and VentSpcFunc combos'!$Q$8:$Q$335,0),0)&gt;0,1,0)</f>
        <v>0</v>
      </c>
      <c r="AV83" s="127">
        <f ca="1">IF(IFERROR(MATCH(_xlfn.CONCAT($B83,",",AV$4),'SpcFunc and VentSpcFunc combos'!$Q$8:$Q$335,0),0)&gt;0,1,0)</f>
        <v>0</v>
      </c>
      <c r="AW83" s="127">
        <f ca="1">IF(IFERROR(MATCH(_xlfn.CONCAT($B83,",",AW$4),'SpcFunc and VentSpcFunc combos'!$Q$8:$Q$335,0),0)&gt;0,1,0)</f>
        <v>0</v>
      </c>
      <c r="AX83" s="127">
        <f ca="1">IF(IFERROR(MATCH(_xlfn.CONCAT($B83,",",AX$4),'SpcFunc and VentSpcFunc combos'!$Q$8:$Q$335,0),0)&gt;0,1,0)</f>
        <v>0</v>
      </c>
      <c r="AY83" s="127">
        <f ca="1">IF(IFERROR(MATCH(_xlfn.CONCAT($B83,",",AY$4),'SpcFunc and VentSpcFunc combos'!$Q$8:$Q$335,0),0)&gt;0,1,0)</f>
        <v>0</v>
      </c>
      <c r="AZ83" s="127">
        <f ca="1">IF(IFERROR(MATCH(_xlfn.CONCAT($B83,",",AZ$4),'SpcFunc and VentSpcFunc combos'!$Q$8:$Q$335,0),0)&gt;0,1,0)</f>
        <v>0</v>
      </c>
      <c r="BA83" s="127">
        <f ca="1">IF(IFERROR(MATCH(_xlfn.CONCAT($B83,",",BA$4),'SpcFunc and VentSpcFunc combos'!$Q$8:$Q$335,0),0)&gt;0,1,0)</f>
        <v>0</v>
      </c>
      <c r="BB83" s="127">
        <f ca="1">IF(IFERROR(MATCH(_xlfn.CONCAT($B83,",",BB$4),'SpcFunc and VentSpcFunc combos'!$Q$8:$Q$335,0),0)&gt;0,1,0)</f>
        <v>0</v>
      </c>
      <c r="BC83" s="127">
        <f ca="1">IF(IFERROR(MATCH(_xlfn.CONCAT($B83,",",BC$4),'SpcFunc and VentSpcFunc combos'!$Q$8:$Q$335,0),0)&gt;0,1,0)</f>
        <v>0</v>
      </c>
      <c r="BD83" s="127">
        <f ca="1">IF(IFERROR(MATCH(_xlfn.CONCAT($B83,",",BD$4),'SpcFunc and VentSpcFunc combos'!$Q$8:$Q$335,0),0)&gt;0,1,0)</f>
        <v>0</v>
      </c>
      <c r="BE83" s="127">
        <f ca="1">IF(IFERROR(MATCH(_xlfn.CONCAT($B83,",",BE$4),'SpcFunc and VentSpcFunc combos'!$Q$8:$Q$335,0),0)&gt;0,1,0)</f>
        <v>0</v>
      </c>
      <c r="BF83" s="127">
        <f ca="1">IF(IFERROR(MATCH(_xlfn.CONCAT($B83,",",BF$4),'SpcFunc and VentSpcFunc combos'!$Q$8:$Q$335,0),0)&gt;0,1,0)</f>
        <v>0</v>
      </c>
      <c r="BG83" s="127">
        <f ca="1">IF(IFERROR(MATCH(_xlfn.CONCAT($B83,",",BG$4),'SpcFunc and VentSpcFunc combos'!$Q$8:$Q$335,0),0)&gt;0,1,0)</f>
        <v>0</v>
      </c>
      <c r="BH83" s="127">
        <f ca="1">IF(IFERROR(MATCH(_xlfn.CONCAT($B83,",",BH$4),'SpcFunc and VentSpcFunc combos'!$Q$8:$Q$335,0),0)&gt;0,1,0)</f>
        <v>0</v>
      </c>
      <c r="BI83" s="127">
        <f ca="1">IF(IFERROR(MATCH(_xlfn.CONCAT($B83,",",BI$4),'SpcFunc and VentSpcFunc combos'!$Q$8:$Q$335,0),0)&gt;0,1,0)</f>
        <v>0</v>
      </c>
      <c r="BJ83" s="127">
        <f ca="1">IF(IFERROR(MATCH(_xlfn.CONCAT($B83,",",BJ$4),'SpcFunc and VentSpcFunc combos'!$Q$8:$Q$335,0),0)&gt;0,1,0)</f>
        <v>0</v>
      </c>
      <c r="BK83" s="127">
        <f ca="1">IF(IFERROR(MATCH(_xlfn.CONCAT($B83,",",BK$4),'SpcFunc and VentSpcFunc combos'!$Q$8:$Q$335,0),0)&gt;0,1,0)</f>
        <v>0</v>
      </c>
      <c r="BL83" s="127">
        <f ca="1">IF(IFERROR(MATCH(_xlfn.CONCAT($B83,",",BL$4),'SpcFunc and VentSpcFunc combos'!$Q$8:$Q$335,0),0)&gt;0,1,0)</f>
        <v>0</v>
      </c>
      <c r="BM83" s="127">
        <f ca="1">IF(IFERROR(MATCH(_xlfn.CONCAT($B83,",",BM$4),'SpcFunc and VentSpcFunc combos'!$Q$8:$Q$335,0),0)&gt;0,1,0)</f>
        <v>0</v>
      </c>
      <c r="BN83" s="127">
        <f ca="1">IF(IFERROR(MATCH(_xlfn.CONCAT($B83,",",BN$4),'SpcFunc and VentSpcFunc combos'!$Q$8:$Q$335,0),0)&gt;0,1,0)</f>
        <v>0</v>
      </c>
      <c r="BO83" s="127">
        <f ca="1">IF(IFERROR(MATCH(_xlfn.CONCAT($B83,",",BO$4),'SpcFunc and VentSpcFunc combos'!$Q$8:$Q$335,0),0)&gt;0,1,0)</f>
        <v>0</v>
      </c>
      <c r="BP83" s="127">
        <f ca="1">IF(IFERROR(MATCH(_xlfn.CONCAT($B83,",",BP$4),'SpcFunc and VentSpcFunc combos'!$Q$8:$Q$335,0),0)&gt;0,1,0)</f>
        <v>0</v>
      </c>
      <c r="BQ83" s="127">
        <f ca="1">IF(IFERROR(MATCH(_xlfn.CONCAT($B83,",",BQ$4),'SpcFunc and VentSpcFunc combos'!$Q$8:$Q$335,0),0)&gt;0,1,0)</f>
        <v>0</v>
      </c>
      <c r="BR83" s="127">
        <f ca="1">IF(IFERROR(MATCH(_xlfn.CONCAT($B83,",",BR$4),'SpcFunc and VentSpcFunc combos'!$Q$8:$Q$335,0),0)&gt;0,1,0)</f>
        <v>0</v>
      </c>
      <c r="BS83" s="127">
        <f ca="1">IF(IFERROR(MATCH(_xlfn.CONCAT($B83,",",BS$4),'SpcFunc and VentSpcFunc combos'!$Q$8:$Q$335,0),0)&gt;0,1,0)</f>
        <v>0</v>
      </c>
      <c r="BT83" s="127">
        <f ca="1">IF(IFERROR(MATCH(_xlfn.CONCAT($B83,",",BT$4),'SpcFunc and VentSpcFunc combos'!$Q$8:$Q$335,0),0)&gt;0,1,0)</f>
        <v>0</v>
      </c>
      <c r="BU83" s="127">
        <f ca="1">IF(IFERROR(MATCH(_xlfn.CONCAT($B83,",",BU$4),'SpcFunc and VentSpcFunc combos'!$Q$8:$Q$335,0),0)&gt;0,1,0)</f>
        <v>0</v>
      </c>
      <c r="BV83" s="127">
        <f ca="1">IF(IFERROR(MATCH(_xlfn.CONCAT($B83,",",BV$4),'SpcFunc and VentSpcFunc combos'!$Q$8:$Q$335,0),0)&gt;0,1,0)</f>
        <v>0</v>
      </c>
      <c r="BW83" s="127">
        <f ca="1">IF(IFERROR(MATCH(_xlfn.CONCAT($B83,",",BW$4),'SpcFunc and VentSpcFunc combos'!$Q$8:$Q$335,0),0)&gt;0,1,0)</f>
        <v>0</v>
      </c>
      <c r="BX83" s="127">
        <f ca="1">IF(IFERROR(MATCH(_xlfn.CONCAT($B83,",",BX$4),'SpcFunc and VentSpcFunc combos'!$Q$8:$Q$335,0),0)&gt;0,1,0)</f>
        <v>0</v>
      </c>
      <c r="BY83" s="127">
        <f ca="1">IF(IFERROR(MATCH(_xlfn.CONCAT($B83,",",BY$4),'SpcFunc and VentSpcFunc combos'!$Q$8:$Q$335,0),0)&gt;0,1,0)</f>
        <v>0</v>
      </c>
      <c r="BZ83" s="127">
        <f ca="1">IF(IFERROR(MATCH(_xlfn.CONCAT($B83,",",BZ$4),'SpcFunc and VentSpcFunc combos'!$Q$8:$Q$335,0),0)&gt;0,1,0)</f>
        <v>0</v>
      </c>
      <c r="CA83" s="127">
        <f ca="1">IF(IFERROR(MATCH(_xlfn.CONCAT($B83,",",CA$4),'SpcFunc and VentSpcFunc combos'!$Q$8:$Q$335,0),0)&gt;0,1,0)</f>
        <v>0</v>
      </c>
      <c r="CB83" s="127">
        <f ca="1">IF(IFERROR(MATCH(_xlfn.CONCAT($B83,",",CB$4),'SpcFunc and VentSpcFunc combos'!$Q$8:$Q$335,0),0)&gt;0,1,0)</f>
        <v>0</v>
      </c>
      <c r="CC83" s="127">
        <f ca="1">IF(IFERROR(MATCH(_xlfn.CONCAT($B83,",",CC$4),'SpcFunc and VentSpcFunc combos'!$Q$8:$Q$335,0),0)&gt;0,1,0)</f>
        <v>0</v>
      </c>
      <c r="CD83" s="127">
        <f ca="1">IF(IFERROR(MATCH(_xlfn.CONCAT($B83,",",CD$4),'SpcFunc and VentSpcFunc combos'!$Q$8:$Q$335,0),0)&gt;0,1,0)</f>
        <v>0</v>
      </c>
      <c r="CE83" s="127">
        <f ca="1">IF(IFERROR(MATCH(_xlfn.CONCAT($B83,",",CE$4),'SpcFunc and VentSpcFunc combos'!$Q$8:$Q$335,0),0)&gt;0,1,0)</f>
        <v>0</v>
      </c>
      <c r="CF83" s="127">
        <f ca="1">IF(IFERROR(MATCH(_xlfn.CONCAT($B83,",",CF$4),'SpcFunc and VentSpcFunc combos'!$Q$8:$Q$335,0),0)&gt;0,1,0)</f>
        <v>0</v>
      </c>
      <c r="CG83" s="127">
        <f ca="1">IF(IFERROR(MATCH(_xlfn.CONCAT($B83,",",CG$4),'SpcFunc and VentSpcFunc combos'!$Q$8:$Q$335,0),0)&gt;0,1,0)</f>
        <v>0</v>
      </c>
      <c r="CH83" s="127">
        <f ca="1">IF(IFERROR(MATCH(_xlfn.CONCAT($B83,",",CH$4),'SpcFunc and VentSpcFunc combos'!$Q$8:$Q$335,0),0)&gt;0,1,0)</f>
        <v>0</v>
      </c>
      <c r="CI83" s="127">
        <f ca="1">IF(IFERROR(MATCH(_xlfn.CONCAT($B83,",",CI$4),'SpcFunc and VentSpcFunc combos'!$Q$8:$Q$335,0),0)&gt;0,1,0)</f>
        <v>0</v>
      </c>
      <c r="CJ83" s="127">
        <f ca="1">IF(IFERROR(MATCH(_xlfn.CONCAT($B83,",",CJ$4),'SpcFunc and VentSpcFunc combos'!$Q$8:$Q$335,0),0)&gt;0,1,0)</f>
        <v>0</v>
      </c>
      <c r="CK83" s="127">
        <f ca="1">IF(IFERROR(MATCH(_xlfn.CONCAT($B83,",",CK$4),'SpcFunc and VentSpcFunc combos'!$Q$8:$Q$335,0),0)&gt;0,1,0)</f>
        <v>0</v>
      </c>
      <c r="CL83" s="127">
        <f ca="1">IF(IFERROR(MATCH(_xlfn.CONCAT($B83,",",CL$4),'SpcFunc and VentSpcFunc combos'!$Q$8:$Q$335,0),0)&gt;0,1,0)</f>
        <v>0</v>
      </c>
      <c r="CM83" s="127">
        <f ca="1">IF(IFERROR(MATCH(_xlfn.CONCAT($B83,",",CM$4),'SpcFunc and VentSpcFunc combos'!$Q$8:$Q$335,0),0)&gt;0,1,0)</f>
        <v>0</v>
      </c>
      <c r="CN83" s="127">
        <f ca="1">IF(IFERROR(MATCH(_xlfn.CONCAT($B83,",",CN$4),'SpcFunc and VentSpcFunc combos'!$Q$8:$Q$335,0),0)&gt;0,1,0)</f>
        <v>0</v>
      </c>
      <c r="CO83" s="127">
        <f ca="1">IF(IFERROR(MATCH(_xlfn.CONCAT($B83,",",CO$4),'SpcFunc and VentSpcFunc combos'!$Q$8:$Q$335,0),0)&gt;0,1,0)</f>
        <v>0</v>
      </c>
      <c r="CP83" s="127">
        <f ca="1">IF(IFERROR(MATCH(_xlfn.CONCAT($B83,",",CP$4),'SpcFunc and VentSpcFunc combos'!$Q$8:$Q$335,0),0)&gt;0,1,0)</f>
        <v>0</v>
      </c>
      <c r="CQ83" s="127">
        <f ca="1">IF(IFERROR(MATCH(_xlfn.CONCAT($B83,",",CQ$4),'SpcFunc and VentSpcFunc combos'!$Q$8:$Q$335,0),0)&gt;0,1,0)</f>
        <v>0</v>
      </c>
      <c r="CR83" s="127">
        <f ca="1">IF(IFERROR(MATCH(_xlfn.CONCAT($B83,",",CR$4),'SpcFunc and VentSpcFunc combos'!$Q$8:$Q$335,0),0)&gt;0,1,0)</f>
        <v>0</v>
      </c>
      <c r="CS83" s="127">
        <f ca="1">IF(IFERROR(MATCH(_xlfn.CONCAT($B83,",",CS$4),'SpcFunc and VentSpcFunc combos'!$Q$8:$Q$335,0),0)&gt;0,1,0)</f>
        <v>0</v>
      </c>
      <c r="CT83" s="127">
        <f ca="1">IF(IFERROR(MATCH(_xlfn.CONCAT($B83,",",CT$4),'SpcFunc and VentSpcFunc combos'!$Q$8:$Q$335,0),0)&gt;0,1,0)</f>
        <v>0</v>
      </c>
      <c r="CU83" s="106" t="s">
        <v>960</v>
      </c>
      <c r="CV83">
        <f t="shared" ca="1" si="6"/>
        <v>0</v>
      </c>
    </row>
    <row r="84" spans="2:100" x14ac:dyDescent="0.2">
      <c r="B84" t="str">
        <f>'For CSV - 2019 SpcFuncData'!B84</f>
        <v>All other</v>
      </c>
      <c r="C84" s="127">
        <f ca="1">IF(IFERROR(MATCH(_xlfn.CONCAT($B84,",",C$4),'SpcFunc and VentSpcFunc combos'!$Q$8:$Q$335,0),0)&gt;0,1,0)</f>
        <v>0</v>
      </c>
      <c r="D84" s="127">
        <f ca="1">IF(IFERROR(MATCH(_xlfn.CONCAT($B84,",",D$4),'SpcFunc and VentSpcFunc combos'!$Q$8:$Q$335,0),0)&gt;0,1,0)</f>
        <v>0</v>
      </c>
      <c r="E84" s="127">
        <f ca="1">IF(IFERROR(MATCH(_xlfn.CONCAT($B84,",",E$4),'SpcFunc and VentSpcFunc combos'!$Q$8:$Q$335,0),0)&gt;0,1,0)</f>
        <v>0</v>
      </c>
      <c r="F84" s="127">
        <f ca="1">IF(IFERROR(MATCH(_xlfn.CONCAT($B84,",",F$4),'SpcFunc and VentSpcFunc combos'!$Q$8:$Q$335,0),0)&gt;0,1,0)</f>
        <v>0</v>
      </c>
      <c r="G84" s="127">
        <f ca="1">IF(IFERROR(MATCH(_xlfn.CONCAT($B84,",",G$4),'SpcFunc and VentSpcFunc combos'!$Q$8:$Q$335,0),0)&gt;0,1,0)</f>
        <v>0</v>
      </c>
      <c r="H84" s="127">
        <f ca="1">IF(IFERROR(MATCH(_xlfn.CONCAT($B84,",",H$4),'SpcFunc and VentSpcFunc combos'!$Q$8:$Q$335,0),0)&gt;0,1,0)</f>
        <v>0</v>
      </c>
      <c r="I84" s="127">
        <f ca="1">IF(IFERROR(MATCH(_xlfn.CONCAT($B84,",",I$4),'SpcFunc and VentSpcFunc combos'!$Q$8:$Q$335,0),0)&gt;0,1,0)</f>
        <v>0</v>
      </c>
      <c r="J84" s="127">
        <f ca="1">IF(IFERROR(MATCH(_xlfn.CONCAT($B84,",",J$4),'SpcFunc and VentSpcFunc combos'!$Q$8:$Q$335,0),0)&gt;0,1,0)</f>
        <v>0</v>
      </c>
      <c r="K84" s="127">
        <f ca="1">IF(IFERROR(MATCH(_xlfn.CONCAT($B84,",",K$4),'SpcFunc and VentSpcFunc combos'!$Q$8:$Q$335,0),0)&gt;0,1,0)</f>
        <v>0</v>
      </c>
      <c r="L84" s="127">
        <f ca="1">IF(IFERROR(MATCH(_xlfn.CONCAT($B84,",",L$4),'SpcFunc and VentSpcFunc combos'!$Q$8:$Q$335,0),0)&gt;0,1,0)</f>
        <v>0</v>
      </c>
      <c r="M84" s="127">
        <f ca="1">IF(IFERROR(MATCH(_xlfn.CONCAT($B84,",",M$4),'SpcFunc and VentSpcFunc combos'!$Q$8:$Q$335,0),0)&gt;0,1,0)</f>
        <v>0</v>
      </c>
      <c r="N84" s="127">
        <f ca="1">IF(IFERROR(MATCH(_xlfn.CONCAT($B84,",",N$4),'SpcFunc and VentSpcFunc combos'!$Q$8:$Q$335,0),0)&gt;0,1,0)</f>
        <v>0</v>
      </c>
      <c r="O84" s="127">
        <f ca="1">IF(IFERROR(MATCH(_xlfn.CONCAT($B84,",",O$4),'SpcFunc and VentSpcFunc combos'!$Q$8:$Q$335,0),0)&gt;0,1,0)</f>
        <v>0</v>
      </c>
      <c r="P84" s="127">
        <f ca="1">IF(IFERROR(MATCH(_xlfn.CONCAT($B84,",",P$4),'SpcFunc and VentSpcFunc combos'!$Q$8:$Q$335,0),0)&gt;0,1,0)</f>
        <v>0</v>
      </c>
      <c r="Q84" s="127">
        <f ca="1">IF(IFERROR(MATCH(_xlfn.CONCAT($B84,",",Q$4),'SpcFunc and VentSpcFunc combos'!$Q$8:$Q$335,0),0)&gt;0,1,0)</f>
        <v>0</v>
      </c>
      <c r="R84" s="127">
        <f ca="1">IF(IFERROR(MATCH(_xlfn.CONCAT($B84,",",R$4),'SpcFunc and VentSpcFunc combos'!$Q$8:$Q$335,0),0)&gt;0,1,0)</f>
        <v>0</v>
      </c>
      <c r="S84" s="127">
        <f ca="1">IF(IFERROR(MATCH(_xlfn.CONCAT($B84,",",S$4),'SpcFunc and VentSpcFunc combos'!$Q$8:$Q$335,0),0)&gt;0,1,0)</f>
        <v>0</v>
      </c>
      <c r="T84" s="127">
        <f ca="1">IF(IFERROR(MATCH(_xlfn.CONCAT($B84,",",T$4),'SpcFunc and VentSpcFunc combos'!$Q$8:$Q$335,0),0)&gt;0,1,0)</f>
        <v>0</v>
      </c>
      <c r="U84" s="127">
        <f ca="1">IF(IFERROR(MATCH(_xlfn.CONCAT($B84,",",U$4),'SpcFunc and VentSpcFunc combos'!$Q$8:$Q$335,0),0)&gt;0,1,0)</f>
        <v>0</v>
      </c>
      <c r="V84" s="127">
        <f ca="1">IF(IFERROR(MATCH(_xlfn.CONCAT($B84,",",V$4),'SpcFunc and VentSpcFunc combos'!$Q$8:$Q$335,0),0)&gt;0,1,0)</f>
        <v>0</v>
      </c>
      <c r="W84" s="127">
        <f ca="1">IF(IFERROR(MATCH(_xlfn.CONCAT($B84,",",W$4),'SpcFunc and VentSpcFunc combos'!$Q$8:$Q$335,0),0)&gt;0,1,0)</f>
        <v>0</v>
      </c>
      <c r="X84" s="127">
        <f ca="1">IF(IFERROR(MATCH(_xlfn.CONCAT($B84,",",X$4),'SpcFunc and VentSpcFunc combos'!$Q$8:$Q$335,0),0)&gt;0,1,0)</f>
        <v>0</v>
      </c>
      <c r="Y84" s="127">
        <f ca="1">IF(IFERROR(MATCH(_xlfn.CONCAT($B84,",",Y$4),'SpcFunc and VentSpcFunc combos'!$Q$8:$Q$335,0),0)&gt;0,1,0)</f>
        <v>0</v>
      </c>
      <c r="Z84" s="127">
        <f ca="1">IF(IFERROR(MATCH(_xlfn.CONCAT($B84,",",Z$4),'SpcFunc and VentSpcFunc combos'!$Q$8:$Q$335,0),0)&gt;0,1,0)</f>
        <v>0</v>
      </c>
      <c r="AA84" s="127">
        <f ca="1">IF(IFERROR(MATCH(_xlfn.CONCAT($B84,",",AA$4),'SpcFunc and VentSpcFunc combos'!$Q$8:$Q$335,0),0)&gt;0,1,0)</f>
        <v>0</v>
      </c>
      <c r="AB84" s="127">
        <f ca="1">IF(IFERROR(MATCH(_xlfn.CONCAT($B84,",",AB$4),'SpcFunc and VentSpcFunc combos'!$Q$8:$Q$335,0),0)&gt;0,1,0)</f>
        <v>0</v>
      </c>
      <c r="AC84" s="127">
        <f ca="1">IF(IFERROR(MATCH(_xlfn.CONCAT($B84,",",AC$4),'SpcFunc and VentSpcFunc combos'!$Q$8:$Q$335,0),0)&gt;0,1,0)</f>
        <v>0</v>
      </c>
      <c r="AD84" s="127">
        <f ca="1">IF(IFERROR(MATCH(_xlfn.CONCAT($B84,",",AD$4),'SpcFunc and VentSpcFunc combos'!$Q$8:$Q$335,0),0)&gt;0,1,0)</f>
        <v>0</v>
      </c>
      <c r="AE84" s="127">
        <f ca="1">IF(IFERROR(MATCH(_xlfn.CONCAT($B84,",",AE$4),'SpcFunc and VentSpcFunc combos'!$Q$8:$Q$335,0),0)&gt;0,1,0)</f>
        <v>0</v>
      </c>
      <c r="AF84" s="127">
        <f ca="1">IF(IFERROR(MATCH(_xlfn.CONCAT($B84,",",AF$4),'SpcFunc and VentSpcFunc combos'!$Q$8:$Q$335,0),0)&gt;0,1,0)</f>
        <v>0</v>
      </c>
      <c r="AG84" s="127">
        <f ca="1">IF(IFERROR(MATCH(_xlfn.CONCAT($B84,",",AG$4),'SpcFunc and VentSpcFunc combos'!$Q$8:$Q$335,0),0)&gt;0,1,0)</f>
        <v>0</v>
      </c>
      <c r="AH84" s="127">
        <f ca="1">IF(IFERROR(MATCH(_xlfn.CONCAT($B84,",",AH$4),'SpcFunc and VentSpcFunc combos'!$Q$8:$Q$335,0),0)&gt;0,1,0)</f>
        <v>0</v>
      </c>
      <c r="AI84" s="127">
        <f ca="1">IF(IFERROR(MATCH(_xlfn.CONCAT($B84,",",AI$4),'SpcFunc and VentSpcFunc combos'!$Q$8:$Q$335,0),0)&gt;0,1,0)</f>
        <v>0</v>
      </c>
      <c r="AJ84" s="127">
        <f ca="1">IF(IFERROR(MATCH(_xlfn.CONCAT($B84,",",AJ$4),'SpcFunc and VentSpcFunc combos'!$Q$8:$Q$335,0),0)&gt;0,1,0)</f>
        <v>0</v>
      </c>
      <c r="AK84" s="127">
        <f ca="1">IF(IFERROR(MATCH(_xlfn.CONCAT($B84,",",AK$4),'SpcFunc and VentSpcFunc combos'!$Q$8:$Q$335,0),0)&gt;0,1,0)</f>
        <v>0</v>
      </c>
      <c r="AL84" s="127">
        <f ca="1">IF(IFERROR(MATCH(_xlfn.CONCAT($B84,",",AL$4),'SpcFunc and VentSpcFunc combos'!$Q$8:$Q$335,0),0)&gt;0,1,0)</f>
        <v>0</v>
      </c>
      <c r="AM84" s="127">
        <f ca="1">IF(IFERROR(MATCH(_xlfn.CONCAT($B84,",",AM$4),'SpcFunc and VentSpcFunc combos'!$Q$8:$Q$335,0),0)&gt;0,1,0)</f>
        <v>0</v>
      </c>
      <c r="AN84" s="127">
        <f ca="1">IF(IFERROR(MATCH(_xlfn.CONCAT($B84,",",AN$4),'SpcFunc and VentSpcFunc combos'!$Q$8:$Q$335,0),0)&gt;0,1,0)</f>
        <v>0</v>
      </c>
      <c r="AO84" s="127">
        <f ca="1">IF(IFERROR(MATCH(_xlfn.CONCAT($B84,",",AO$4),'SpcFunc and VentSpcFunc combos'!$Q$8:$Q$335,0),0)&gt;0,1,0)</f>
        <v>0</v>
      </c>
      <c r="AP84" s="127">
        <f ca="1">IF(IFERROR(MATCH(_xlfn.CONCAT($B84,",",AP$4),'SpcFunc and VentSpcFunc combos'!$Q$8:$Q$335,0),0)&gt;0,1,0)</f>
        <v>0</v>
      </c>
      <c r="AQ84" s="127">
        <f ca="1">IF(IFERROR(MATCH(_xlfn.CONCAT($B84,",",AQ$4),'SpcFunc and VentSpcFunc combos'!$Q$8:$Q$335,0),0)&gt;0,1,0)</f>
        <v>0</v>
      </c>
      <c r="AR84" s="127">
        <f ca="1">IF(IFERROR(MATCH(_xlfn.CONCAT($B84,",",AR$4),'SpcFunc and VentSpcFunc combos'!$Q$8:$Q$335,0),0)&gt;0,1,0)</f>
        <v>0</v>
      </c>
      <c r="AS84" s="127">
        <f ca="1">IF(IFERROR(MATCH(_xlfn.CONCAT($B84,",",AS$4),'SpcFunc and VentSpcFunc combos'!$Q$8:$Q$335,0),0)&gt;0,1,0)</f>
        <v>0</v>
      </c>
      <c r="AT84" s="127">
        <f ca="1">IF(IFERROR(MATCH(_xlfn.CONCAT($B84,",",AT$4),'SpcFunc and VentSpcFunc combos'!$Q$8:$Q$335,0),0)&gt;0,1,0)</f>
        <v>0</v>
      </c>
      <c r="AU84" s="127">
        <f ca="1">IF(IFERROR(MATCH(_xlfn.CONCAT($B84,",",AU$4),'SpcFunc and VentSpcFunc combos'!$Q$8:$Q$335,0),0)&gt;0,1,0)</f>
        <v>0</v>
      </c>
      <c r="AV84" s="127">
        <f ca="1">IF(IFERROR(MATCH(_xlfn.CONCAT($B84,",",AV$4),'SpcFunc and VentSpcFunc combos'!$Q$8:$Q$335,0),0)&gt;0,1,0)</f>
        <v>0</v>
      </c>
      <c r="AW84" s="127">
        <f ca="1">IF(IFERROR(MATCH(_xlfn.CONCAT($B84,",",AW$4),'SpcFunc and VentSpcFunc combos'!$Q$8:$Q$335,0),0)&gt;0,1,0)</f>
        <v>0</v>
      </c>
      <c r="AX84" s="127">
        <f ca="1">IF(IFERROR(MATCH(_xlfn.CONCAT($B84,",",AX$4),'SpcFunc and VentSpcFunc combos'!$Q$8:$Q$335,0),0)&gt;0,1,0)</f>
        <v>0</v>
      </c>
      <c r="AY84" s="127">
        <f ca="1">IF(IFERROR(MATCH(_xlfn.CONCAT($B84,",",AY$4),'SpcFunc and VentSpcFunc combos'!$Q$8:$Q$335,0),0)&gt;0,1,0)</f>
        <v>0</v>
      </c>
      <c r="AZ84" s="127">
        <f ca="1">IF(IFERROR(MATCH(_xlfn.CONCAT($B84,",",AZ$4),'SpcFunc and VentSpcFunc combos'!$Q$8:$Q$335,0),0)&gt;0,1,0)</f>
        <v>0</v>
      </c>
      <c r="BA84" s="127">
        <f ca="1">IF(IFERROR(MATCH(_xlfn.CONCAT($B84,",",BA$4),'SpcFunc and VentSpcFunc combos'!$Q$8:$Q$335,0),0)&gt;0,1,0)</f>
        <v>0</v>
      </c>
      <c r="BB84" s="127">
        <f ca="1">IF(IFERROR(MATCH(_xlfn.CONCAT($B84,",",BB$4),'SpcFunc and VentSpcFunc combos'!$Q$8:$Q$335,0),0)&gt;0,1,0)</f>
        <v>0</v>
      </c>
      <c r="BC84" s="127">
        <f ca="1">IF(IFERROR(MATCH(_xlfn.CONCAT($B84,",",BC$4),'SpcFunc and VentSpcFunc combos'!$Q$8:$Q$335,0),0)&gt;0,1,0)</f>
        <v>0</v>
      </c>
      <c r="BD84" s="127">
        <f ca="1">IF(IFERROR(MATCH(_xlfn.CONCAT($B84,",",BD$4),'SpcFunc and VentSpcFunc combos'!$Q$8:$Q$335,0),0)&gt;0,1,0)</f>
        <v>0</v>
      </c>
      <c r="BE84" s="127">
        <f ca="1">IF(IFERROR(MATCH(_xlfn.CONCAT($B84,",",BE$4),'SpcFunc and VentSpcFunc combos'!$Q$8:$Q$335,0),0)&gt;0,1,0)</f>
        <v>0</v>
      </c>
      <c r="BF84" s="127">
        <f ca="1">IF(IFERROR(MATCH(_xlfn.CONCAT($B84,",",BF$4),'SpcFunc and VentSpcFunc combos'!$Q$8:$Q$335,0),0)&gt;0,1,0)</f>
        <v>0</v>
      </c>
      <c r="BG84" s="127">
        <f ca="1">IF(IFERROR(MATCH(_xlfn.CONCAT($B84,",",BG$4),'SpcFunc and VentSpcFunc combos'!$Q$8:$Q$335,0),0)&gt;0,1,0)</f>
        <v>0</v>
      </c>
      <c r="BH84" s="127">
        <f ca="1">IF(IFERROR(MATCH(_xlfn.CONCAT($B84,",",BH$4),'SpcFunc and VentSpcFunc combos'!$Q$8:$Q$335,0),0)&gt;0,1,0)</f>
        <v>0</v>
      </c>
      <c r="BI84" s="127">
        <f ca="1">IF(IFERROR(MATCH(_xlfn.CONCAT($B84,",",BI$4),'SpcFunc and VentSpcFunc combos'!$Q$8:$Q$335,0),0)&gt;0,1,0)</f>
        <v>0</v>
      </c>
      <c r="BJ84" s="127">
        <f ca="1">IF(IFERROR(MATCH(_xlfn.CONCAT($B84,",",BJ$4),'SpcFunc and VentSpcFunc combos'!$Q$8:$Q$335,0),0)&gt;0,1,0)</f>
        <v>0</v>
      </c>
      <c r="BK84" s="127">
        <f ca="1">IF(IFERROR(MATCH(_xlfn.CONCAT($B84,",",BK$4),'SpcFunc and VentSpcFunc combos'!$Q$8:$Q$335,0),0)&gt;0,1,0)</f>
        <v>0</v>
      </c>
      <c r="BL84" s="127">
        <f ca="1">IF(IFERROR(MATCH(_xlfn.CONCAT($B84,",",BL$4),'SpcFunc and VentSpcFunc combos'!$Q$8:$Q$335,0),0)&gt;0,1,0)</f>
        <v>0</v>
      </c>
      <c r="BM84" s="127">
        <f ca="1">IF(IFERROR(MATCH(_xlfn.CONCAT($B84,",",BM$4),'SpcFunc and VentSpcFunc combos'!$Q$8:$Q$335,0),0)&gt;0,1,0)</f>
        <v>0</v>
      </c>
      <c r="BN84" s="127">
        <f ca="1">IF(IFERROR(MATCH(_xlfn.CONCAT($B84,",",BN$4),'SpcFunc and VentSpcFunc combos'!$Q$8:$Q$335,0),0)&gt;0,1,0)</f>
        <v>0</v>
      </c>
      <c r="BO84" s="127">
        <f ca="1">IF(IFERROR(MATCH(_xlfn.CONCAT($B84,",",BO$4),'SpcFunc and VentSpcFunc combos'!$Q$8:$Q$335,0),0)&gt;0,1,0)</f>
        <v>0</v>
      </c>
      <c r="BP84" s="127">
        <f ca="1">IF(IFERROR(MATCH(_xlfn.CONCAT($B84,",",BP$4),'SpcFunc and VentSpcFunc combos'!$Q$8:$Q$335,0),0)&gt;0,1,0)</f>
        <v>0</v>
      </c>
      <c r="BQ84" s="127">
        <f ca="1">IF(IFERROR(MATCH(_xlfn.CONCAT($B84,",",BQ$4),'SpcFunc and VentSpcFunc combos'!$Q$8:$Q$335,0),0)&gt;0,1,0)</f>
        <v>0</v>
      </c>
      <c r="BR84" s="127">
        <f ca="1">IF(IFERROR(MATCH(_xlfn.CONCAT($B84,",",BR$4),'SpcFunc and VentSpcFunc combos'!$Q$8:$Q$335,0),0)&gt;0,1,0)</f>
        <v>0</v>
      </c>
      <c r="BS84" s="127">
        <f ca="1">IF(IFERROR(MATCH(_xlfn.CONCAT($B84,",",BS$4),'SpcFunc and VentSpcFunc combos'!$Q$8:$Q$335,0),0)&gt;0,1,0)</f>
        <v>0</v>
      </c>
      <c r="BT84" s="127">
        <f ca="1">IF(IFERROR(MATCH(_xlfn.CONCAT($B84,",",BT$4),'SpcFunc and VentSpcFunc combos'!$Q$8:$Q$335,0),0)&gt;0,1,0)</f>
        <v>0</v>
      </c>
      <c r="BU84" s="127">
        <f ca="1">IF(IFERROR(MATCH(_xlfn.CONCAT($B84,",",BU$4),'SpcFunc and VentSpcFunc combos'!$Q$8:$Q$335,0),0)&gt;0,1,0)</f>
        <v>0</v>
      </c>
      <c r="BV84" s="127">
        <f ca="1">IF(IFERROR(MATCH(_xlfn.CONCAT($B84,",",BV$4),'SpcFunc and VentSpcFunc combos'!$Q$8:$Q$335,0),0)&gt;0,1,0)</f>
        <v>0</v>
      </c>
      <c r="BW84" s="127">
        <f ca="1">IF(IFERROR(MATCH(_xlfn.CONCAT($B84,",",BW$4),'SpcFunc and VentSpcFunc combos'!$Q$8:$Q$335,0),0)&gt;0,1,0)</f>
        <v>0</v>
      </c>
      <c r="BX84" s="127">
        <f ca="1">IF(IFERROR(MATCH(_xlfn.CONCAT($B84,",",BX$4),'SpcFunc and VentSpcFunc combos'!$Q$8:$Q$335,0),0)&gt;0,1,0)</f>
        <v>0</v>
      </c>
      <c r="BY84" s="127">
        <f ca="1">IF(IFERROR(MATCH(_xlfn.CONCAT($B84,",",BY$4),'SpcFunc and VentSpcFunc combos'!$Q$8:$Q$335,0),0)&gt;0,1,0)</f>
        <v>0</v>
      </c>
      <c r="BZ84" s="127">
        <f ca="1">IF(IFERROR(MATCH(_xlfn.CONCAT($B84,",",BZ$4),'SpcFunc and VentSpcFunc combos'!$Q$8:$Q$335,0),0)&gt;0,1,0)</f>
        <v>0</v>
      </c>
      <c r="CA84" s="127">
        <f ca="1">IF(IFERROR(MATCH(_xlfn.CONCAT($B84,",",CA$4),'SpcFunc and VentSpcFunc combos'!$Q$8:$Q$335,0),0)&gt;0,1,0)</f>
        <v>0</v>
      </c>
      <c r="CB84" s="127">
        <f ca="1">IF(IFERROR(MATCH(_xlfn.CONCAT($B84,",",CB$4),'SpcFunc and VentSpcFunc combos'!$Q$8:$Q$335,0),0)&gt;0,1,0)</f>
        <v>0</v>
      </c>
      <c r="CC84" s="127">
        <f ca="1">IF(IFERROR(MATCH(_xlfn.CONCAT($B84,",",CC$4),'SpcFunc and VentSpcFunc combos'!$Q$8:$Q$335,0),0)&gt;0,1,0)</f>
        <v>0</v>
      </c>
      <c r="CD84" s="127">
        <f ca="1">IF(IFERROR(MATCH(_xlfn.CONCAT($B84,",",CD$4),'SpcFunc and VentSpcFunc combos'!$Q$8:$Q$335,0),0)&gt;0,1,0)</f>
        <v>0</v>
      </c>
      <c r="CE84" s="127">
        <f ca="1">IF(IFERROR(MATCH(_xlfn.CONCAT($B84,",",CE$4),'SpcFunc and VentSpcFunc combos'!$Q$8:$Q$335,0),0)&gt;0,1,0)</f>
        <v>0</v>
      </c>
      <c r="CF84" s="127">
        <f ca="1">IF(IFERROR(MATCH(_xlfn.CONCAT($B84,",",CF$4),'SpcFunc and VentSpcFunc combos'!$Q$8:$Q$335,0),0)&gt;0,1,0)</f>
        <v>0</v>
      </c>
      <c r="CG84" s="127">
        <f ca="1">IF(IFERROR(MATCH(_xlfn.CONCAT($B84,",",CG$4),'SpcFunc and VentSpcFunc combos'!$Q$8:$Q$335,0),0)&gt;0,1,0)</f>
        <v>0</v>
      </c>
      <c r="CH84" s="127">
        <f ca="1">IF(IFERROR(MATCH(_xlfn.CONCAT($B84,",",CH$4),'SpcFunc and VentSpcFunc combos'!$Q$8:$Q$335,0),0)&gt;0,1,0)</f>
        <v>0</v>
      </c>
      <c r="CI84" s="127">
        <f ca="1">IF(IFERROR(MATCH(_xlfn.CONCAT($B84,",",CI$4),'SpcFunc and VentSpcFunc combos'!$Q$8:$Q$335,0),0)&gt;0,1,0)</f>
        <v>0</v>
      </c>
      <c r="CJ84" s="127">
        <f ca="1">IF(IFERROR(MATCH(_xlfn.CONCAT($B84,",",CJ$4),'SpcFunc and VentSpcFunc combos'!$Q$8:$Q$335,0),0)&gt;0,1,0)</f>
        <v>0</v>
      </c>
      <c r="CK84" s="127">
        <f ca="1">IF(IFERROR(MATCH(_xlfn.CONCAT($B84,",",CK$4),'SpcFunc and VentSpcFunc combos'!$Q$8:$Q$335,0),0)&gt;0,1,0)</f>
        <v>0</v>
      </c>
      <c r="CL84" s="127">
        <f ca="1">IF(IFERROR(MATCH(_xlfn.CONCAT($B84,",",CL$4),'SpcFunc and VentSpcFunc combos'!$Q$8:$Q$335,0),0)&gt;0,1,0)</f>
        <v>0</v>
      </c>
      <c r="CM84" s="127">
        <f ca="1">IF(IFERROR(MATCH(_xlfn.CONCAT($B84,",",CM$4),'SpcFunc and VentSpcFunc combos'!$Q$8:$Q$335,0),0)&gt;0,1,0)</f>
        <v>0</v>
      </c>
      <c r="CN84" s="127">
        <f ca="1">IF(IFERROR(MATCH(_xlfn.CONCAT($B84,",",CN$4),'SpcFunc and VentSpcFunc combos'!$Q$8:$Q$335,0),0)&gt;0,1,0)</f>
        <v>0</v>
      </c>
      <c r="CO84" s="127">
        <f ca="1">IF(IFERROR(MATCH(_xlfn.CONCAT($B84,",",CO$4),'SpcFunc and VentSpcFunc combos'!$Q$8:$Q$335,0),0)&gt;0,1,0)</f>
        <v>0</v>
      </c>
      <c r="CP84" s="127">
        <f ca="1">IF(IFERROR(MATCH(_xlfn.CONCAT($B84,",",CP$4),'SpcFunc and VentSpcFunc combos'!$Q$8:$Q$335,0),0)&gt;0,1,0)</f>
        <v>0</v>
      </c>
      <c r="CQ84" s="127">
        <f ca="1">IF(IFERROR(MATCH(_xlfn.CONCAT($B84,",",CQ$4),'SpcFunc and VentSpcFunc combos'!$Q$8:$Q$335,0),0)&gt;0,1,0)</f>
        <v>0</v>
      </c>
      <c r="CR84" s="127">
        <f ca="1">IF(IFERROR(MATCH(_xlfn.CONCAT($B84,",",CR$4),'SpcFunc and VentSpcFunc combos'!$Q$8:$Q$335,0),0)&gt;0,1,0)</f>
        <v>0</v>
      </c>
      <c r="CS84" s="127">
        <f ca="1">IF(IFERROR(MATCH(_xlfn.CONCAT($B84,",",CS$4),'SpcFunc and VentSpcFunc combos'!$Q$8:$Q$335,0),0)&gt;0,1,0)</f>
        <v>0</v>
      </c>
      <c r="CT84" s="127">
        <f ca="1">IF(IFERROR(MATCH(_xlfn.CONCAT($B84,",",CT$4),'SpcFunc and VentSpcFunc combos'!$Q$8:$Q$335,0),0)&gt;0,1,0)</f>
        <v>0</v>
      </c>
      <c r="CU84" s="106" t="s">
        <v>960</v>
      </c>
      <c r="CV84">
        <f t="shared" ca="1" si="6"/>
        <v>0</v>
      </c>
    </row>
    <row r="85" spans="2:100" x14ac:dyDescent="0.2">
      <c r="B85" t="str">
        <f>'For CSV - 2019 SpcFuncData'!B85</f>
        <v>_Invalid from 2016 - Corridors, Restrooms, Stairs, and Support Areas</v>
      </c>
      <c r="C85" s="127">
        <f ca="1">IF(IFERROR(MATCH(_xlfn.CONCAT($B85,",",C$4),'SpcFunc and VentSpcFunc combos'!$Q$8:$Q$335,0),0)&gt;0,1,0)</f>
        <v>0</v>
      </c>
      <c r="D85" s="127">
        <f ca="1">IF(IFERROR(MATCH(_xlfn.CONCAT($B85,",",D$4),'SpcFunc and VentSpcFunc combos'!$Q$8:$Q$335,0),0)&gt;0,1,0)</f>
        <v>0</v>
      </c>
      <c r="E85" s="127">
        <f ca="1">IF(IFERROR(MATCH(_xlfn.CONCAT($B85,",",E$4),'SpcFunc and VentSpcFunc combos'!$Q$8:$Q$335,0),0)&gt;0,1,0)</f>
        <v>0</v>
      </c>
      <c r="F85" s="127">
        <f ca="1">IF(IFERROR(MATCH(_xlfn.CONCAT($B85,",",F$4),'SpcFunc and VentSpcFunc combos'!$Q$8:$Q$335,0),0)&gt;0,1,0)</f>
        <v>0</v>
      </c>
      <c r="G85" s="127">
        <f ca="1">IF(IFERROR(MATCH(_xlfn.CONCAT($B85,",",G$4),'SpcFunc and VentSpcFunc combos'!$Q$8:$Q$335,0),0)&gt;0,1,0)</f>
        <v>0</v>
      </c>
      <c r="H85" s="127">
        <f ca="1">IF(IFERROR(MATCH(_xlfn.CONCAT($B85,",",H$4),'SpcFunc and VentSpcFunc combos'!$Q$8:$Q$335,0),0)&gt;0,1,0)</f>
        <v>0</v>
      </c>
      <c r="I85" s="127">
        <f ca="1">IF(IFERROR(MATCH(_xlfn.CONCAT($B85,",",I$4),'SpcFunc and VentSpcFunc combos'!$Q$8:$Q$335,0),0)&gt;0,1,0)</f>
        <v>0</v>
      </c>
      <c r="J85" s="127">
        <f ca="1">IF(IFERROR(MATCH(_xlfn.CONCAT($B85,",",J$4),'SpcFunc and VentSpcFunc combos'!$Q$8:$Q$335,0),0)&gt;0,1,0)</f>
        <v>0</v>
      </c>
      <c r="K85" s="127">
        <f ca="1">IF(IFERROR(MATCH(_xlfn.CONCAT($B85,",",K$4),'SpcFunc and VentSpcFunc combos'!$Q$8:$Q$335,0),0)&gt;0,1,0)</f>
        <v>0</v>
      </c>
      <c r="L85" s="127">
        <f ca="1">IF(IFERROR(MATCH(_xlfn.CONCAT($B85,",",L$4),'SpcFunc and VentSpcFunc combos'!$Q$8:$Q$335,0),0)&gt;0,1,0)</f>
        <v>0</v>
      </c>
      <c r="M85" s="127">
        <f ca="1">IF(IFERROR(MATCH(_xlfn.CONCAT($B85,",",M$4),'SpcFunc and VentSpcFunc combos'!$Q$8:$Q$335,0),0)&gt;0,1,0)</f>
        <v>0</v>
      </c>
      <c r="N85" s="127">
        <f ca="1">IF(IFERROR(MATCH(_xlfn.CONCAT($B85,",",N$4),'SpcFunc and VentSpcFunc combos'!$Q$8:$Q$335,0),0)&gt;0,1,0)</f>
        <v>0</v>
      </c>
      <c r="O85" s="127">
        <f ca="1">IF(IFERROR(MATCH(_xlfn.CONCAT($B85,",",O$4),'SpcFunc and VentSpcFunc combos'!$Q$8:$Q$335,0),0)&gt;0,1,0)</f>
        <v>0</v>
      </c>
      <c r="P85" s="127">
        <f ca="1">IF(IFERROR(MATCH(_xlfn.CONCAT($B85,",",P$4),'SpcFunc and VentSpcFunc combos'!$Q$8:$Q$335,0),0)&gt;0,1,0)</f>
        <v>0</v>
      </c>
      <c r="Q85" s="127">
        <f ca="1">IF(IFERROR(MATCH(_xlfn.CONCAT($B85,",",Q$4),'SpcFunc and VentSpcFunc combos'!$Q$8:$Q$335,0),0)&gt;0,1,0)</f>
        <v>0</v>
      </c>
      <c r="R85" s="127">
        <f ca="1">IF(IFERROR(MATCH(_xlfn.CONCAT($B85,",",R$4),'SpcFunc and VentSpcFunc combos'!$Q$8:$Q$335,0),0)&gt;0,1,0)</f>
        <v>0</v>
      </c>
      <c r="S85" s="127">
        <f ca="1">IF(IFERROR(MATCH(_xlfn.CONCAT($B85,",",S$4),'SpcFunc and VentSpcFunc combos'!$Q$8:$Q$335,0),0)&gt;0,1,0)</f>
        <v>0</v>
      </c>
      <c r="T85" s="127">
        <f ca="1">IF(IFERROR(MATCH(_xlfn.CONCAT($B85,",",T$4),'SpcFunc and VentSpcFunc combos'!$Q$8:$Q$335,0),0)&gt;0,1,0)</f>
        <v>0</v>
      </c>
      <c r="U85" s="127">
        <f ca="1">IF(IFERROR(MATCH(_xlfn.CONCAT($B85,",",U$4),'SpcFunc and VentSpcFunc combos'!$Q$8:$Q$335,0),0)&gt;0,1,0)</f>
        <v>0</v>
      </c>
      <c r="V85" s="127">
        <f ca="1">IF(IFERROR(MATCH(_xlfn.CONCAT($B85,",",V$4),'SpcFunc and VentSpcFunc combos'!$Q$8:$Q$335,0),0)&gt;0,1,0)</f>
        <v>0</v>
      </c>
      <c r="W85" s="127">
        <f ca="1">IF(IFERROR(MATCH(_xlfn.CONCAT($B85,",",W$4),'SpcFunc and VentSpcFunc combos'!$Q$8:$Q$335,0),0)&gt;0,1,0)</f>
        <v>0</v>
      </c>
      <c r="X85" s="127">
        <f ca="1">IF(IFERROR(MATCH(_xlfn.CONCAT($B85,",",X$4),'SpcFunc and VentSpcFunc combos'!$Q$8:$Q$335,0),0)&gt;0,1,0)</f>
        <v>0</v>
      </c>
      <c r="Y85" s="127">
        <f ca="1">IF(IFERROR(MATCH(_xlfn.CONCAT($B85,",",Y$4),'SpcFunc and VentSpcFunc combos'!$Q$8:$Q$335,0),0)&gt;0,1,0)</f>
        <v>0</v>
      </c>
      <c r="Z85" s="127">
        <f ca="1">IF(IFERROR(MATCH(_xlfn.CONCAT($B85,",",Z$4),'SpcFunc and VentSpcFunc combos'!$Q$8:$Q$335,0),0)&gt;0,1,0)</f>
        <v>0</v>
      </c>
      <c r="AA85" s="127">
        <f ca="1">IF(IFERROR(MATCH(_xlfn.CONCAT($B85,",",AA$4),'SpcFunc and VentSpcFunc combos'!$Q$8:$Q$335,0),0)&gt;0,1,0)</f>
        <v>0</v>
      </c>
      <c r="AB85" s="127">
        <f ca="1">IF(IFERROR(MATCH(_xlfn.CONCAT($B85,",",AB$4),'SpcFunc and VentSpcFunc combos'!$Q$8:$Q$335,0),0)&gt;0,1,0)</f>
        <v>0</v>
      </c>
      <c r="AC85" s="127">
        <f ca="1">IF(IFERROR(MATCH(_xlfn.CONCAT($B85,",",AC$4),'SpcFunc and VentSpcFunc combos'!$Q$8:$Q$335,0),0)&gt;0,1,0)</f>
        <v>0</v>
      </c>
      <c r="AD85" s="127">
        <f ca="1">IF(IFERROR(MATCH(_xlfn.CONCAT($B85,",",AD$4),'SpcFunc and VentSpcFunc combos'!$Q$8:$Q$335,0),0)&gt;0,1,0)</f>
        <v>0</v>
      </c>
      <c r="AE85" s="127">
        <f ca="1">IF(IFERROR(MATCH(_xlfn.CONCAT($B85,",",AE$4),'SpcFunc and VentSpcFunc combos'!$Q$8:$Q$335,0),0)&gt;0,1,0)</f>
        <v>0</v>
      </c>
      <c r="AF85" s="127">
        <f ca="1">IF(IFERROR(MATCH(_xlfn.CONCAT($B85,",",AF$4),'SpcFunc and VentSpcFunc combos'!$Q$8:$Q$335,0),0)&gt;0,1,0)</f>
        <v>0</v>
      </c>
      <c r="AG85" s="127">
        <f ca="1">IF(IFERROR(MATCH(_xlfn.CONCAT($B85,",",AG$4),'SpcFunc and VentSpcFunc combos'!$Q$8:$Q$335,0),0)&gt;0,1,0)</f>
        <v>0</v>
      </c>
      <c r="AH85" s="127">
        <f ca="1">IF(IFERROR(MATCH(_xlfn.CONCAT($B85,",",AH$4),'SpcFunc and VentSpcFunc combos'!$Q$8:$Q$335,0),0)&gt;0,1,0)</f>
        <v>0</v>
      </c>
      <c r="AI85" s="127">
        <f ca="1">IF(IFERROR(MATCH(_xlfn.CONCAT($B85,",",AI$4),'SpcFunc and VentSpcFunc combos'!$Q$8:$Q$335,0),0)&gt;0,1,0)</f>
        <v>0</v>
      </c>
      <c r="AJ85" s="127">
        <f ca="1">IF(IFERROR(MATCH(_xlfn.CONCAT($B85,",",AJ$4),'SpcFunc and VentSpcFunc combos'!$Q$8:$Q$335,0),0)&gt;0,1,0)</f>
        <v>0</v>
      </c>
      <c r="AK85" s="127">
        <f ca="1">IF(IFERROR(MATCH(_xlfn.CONCAT($B85,",",AK$4),'SpcFunc and VentSpcFunc combos'!$Q$8:$Q$335,0),0)&gt;0,1,0)</f>
        <v>0</v>
      </c>
      <c r="AL85" s="127">
        <f ca="1">IF(IFERROR(MATCH(_xlfn.CONCAT($B85,",",AL$4),'SpcFunc and VentSpcFunc combos'!$Q$8:$Q$335,0),0)&gt;0,1,0)</f>
        <v>0</v>
      </c>
      <c r="AM85" s="127">
        <f ca="1">IF(IFERROR(MATCH(_xlfn.CONCAT($B85,",",AM$4),'SpcFunc and VentSpcFunc combos'!$Q$8:$Q$335,0),0)&gt;0,1,0)</f>
        <v>0</v>
      </c>
      <c r="AN85" s="127">
        <f ca="1">IF(IFERROR(MATCH(_xlfn.CONCAT($B85,",",AN$4),'SpcFunc and VentSpcFunc combos'!$Q$8:$Q$335,0),0)&gt;0,1,0)</f>
        <v>0</v>
      </c>
      <c r="AO85" s="127">
        <f ca="1">IF(IFERROR(MATCH(_xlfn.CONCAT($B85,",",AO$4),'SpcFunc and VentSpcFunc combos'!$Q$8:$Q$335,0),0)&gt;0,1,0)</f>
        <v>0</v>
      </c>
      <c r="AP85" s="127">
        <f ca="1">IF(IFERROR(MATCH(_xlfn.CONCAT($B85,",",AP$4),'SpcFunc and VentSpcFunc combos'!$Q$8:$Q$335,0),0)&gt;0,1,0)</f>
        <v>0</v>
      </c>
      <c r="AQ85" s="127">
        <f ca="1">IF(IFERROR(MATCH(_xlfn.CONCAT($B85,",",AQ$4),'SpcFunc and VentSpcFunc combos'!$Q$8:$Q$335,0),0)&gt;0,1,0)</f>
        <v>0</v>
      </c>
      <c r="AR85" s="127">
        <f ca="1">IF(IFERROR(MATCH(_xlfn.CONCAT($B85,",",AR$4),'SpcFunc and VentSpcFunc combos'!$Q$8:$Q$335,0),0)&gt;0,1,0)</f>
        <v>0</v>
      </c>
      <c r="AS85" s="127">
        <f ca="1">IF(IFERROR(MATCH(_xlfn.CONCAT($B85,",",AS$4),'SpcFunc and VentSpcFunc combos'!$Q$8:$Q$335,0),0)&gt;0,1,0)</f>
        <v>0</v>
      </c>
      <c r="AT85" s="127">
        <f ca="1">IF(IFERROR(MATCH(_xlfn.CONCAT($B85,",",AT$4),'SpcFunc and VentSpcFunc combos'!$Q$8:$Q$335,0),0)&gt;0,1,0)</f>
        <v>0</v>
      </c>
      <c r="AU85" s="127">
        <f ca="1">IF(IFERROR(MATCH(_xlfn.CONCAT($B85,",",AU$4),'SpcFunc and VentSpcFunc combos'!$Q$8:$Q$335,0),0)&gt;0,1,0)</f>
        <v>0</v>
      </c>
      <c r="AV85" s="127">
        <f ca="1">IF(IFERROR(MATCH(_xlfn.CONCAT($B85,",",AV$4),'SpcFunc and VentSpcFunc combos'!$Q$8:$Q$335,0),0)&gt;0,1,0)</f>
        <v>0</v>
      </c>
      <c r="AW85" s="127">
        <f ca="1">IF(IFERROR(MATCH(_xlfn.CONCAT($B85,",",AW$4),'SpcFunc and VentSpcFunc combos'!$Q$8:$Q$335,0),0)&gt;0,1,0)</f>
        <v>0</v>
      </c>
      <c r="AX85" s="127">
        <f ca="1">IF(IFERROR(MATCH(_xlfn.CONCAT($B85,",",AX$4),'SpcFunc and VentSpcFunc combos'!$Q$8:$Q$335,0),0)&gt;0,1,0)</f>
        <v>0</v>
      </c>
      <c r="AY85" s="127">
        <f ca="1">IF(IFERROR(MATCH(_xlfn.CONCAT($B85,",",AY$4),'SpcFunc and VentSpcFunc combos'!$Q$8:$Q$335,0),0)&gt;0,1,0)</f>
        <v>0</v>
      </c>
      <c r="AZ85" s="127">
        <f ca="1">IF(IFERROR(MATCH(_xlfn.CONCAT($B85,",",AZ$4),'SpcFunc and VentSpcFunc combos'!$Q$8:$Q$335,0),0)&gt;0,1,0)</f>
        <v>0</v>
      </c>
      <c r="BA85" s="127">
        <f ca="1">IF(IFERROR(MATCH(_xlfn.CONCAT($B85,",",BA$4),'SpcFunc and VentSpcFunc combos'!$Q$8:$Q$335,0),0)&gt;0,1,0)</f>
        <v>0</v>
      </c>
      <c r="BB85" s="127">
        <f ca="1">IF(IFERROR(MATCH(_xlfn.CONCAT($B85,",",BB$4),'SpcFunc and VentSpcFunc combos'!$Q$8:$Q$335,0),0)&gt;0,1,0)</f>
        <v>0</v>
      </c>
      <c r="BC85" s="127">
        <f ca="1">IF(IFERROR(MATCH(_xlfn.CONCAT($B85,",",BC$4),'SpcFunc and VentSpcFunc combos'!$Q$8:$Q$335,0),0)&gt;0,1,0)</f>
        <v>0</v>
      </c>
      <c r="BD85" s="127">
        <f ca="1">IF(IFERROR(MATCH(_xlfn.CONCAT($B85,",",BD$4),'SpcFunc and VentSpcFunc combos'!$Q$8:$Q$335,0),0)&gt;0,1,0)</f>
        <v>0</v>
      </c>
      <c r="BE85" s="127">
        <f ca="1">IF(IFERROR(MATCH(_xlfn.CONCAT($B85,",",BE$4),'SpcFunc and VentSpcFunc combos'!$Q$8:$Q$335,0),0)&gt;0,1,0)</f>
        <v>0</v>
      </c>
      <c r="BF85" s="127">
        <f ca="1">IF(IFERROR(MATCH(_xlfn.CONCAT($B85,",",BF$4),'SpcFunc and VentSpcFunc combos'!$Q$8:$Q$335,0),0)&gt;0,1,0)</f>
        <v>0</v>
      </c>
      <c r="BG85" s="127">
        <f ca="1">IF(IFERROR(MATCH(_xlfn.CONCAT($B85,",",BG$4),'SpcFunc and VentSpcFunc combos'!$Q$8:$Q$335,0),0)&gt;0,1,0)</f>
        <v>0</v>
      </c>
      <c r="BH85" s="127">
        <f ca="1">IF(IFERROR(MATCH(_xlfn.CONCAT($B85,",",BH$4),'SpcFunc and VentSpcFunc combos'!$Q$8:$Q$335,0),0)&gt;0,1,0)</f>
        <v>0</v>
      </c>
      <c r="BI85" s="127">
        <f ca="1">IF(IFERROR(MATCH(_xlfn.CONCAT($B85,",",BI$4),'SpcFunc and VentSpcFunc combos'!$Q$8:$Q$335,0),0)&gt;0,1,0)</f>
        <v>0</v>
      </c>
      <c r="BJ85" s="127">
        <f ca="1">IF(IFERROR(MATCH(_xlfn.CONCAT($B85,",",BJ$4),'SpcFunc and VentSpcFunc combos'!$Q$8:$Q$335,0),0)&gt;0,1,0)</f>
        <v>0</v>
      </c>
      <c r="BK85" s="127">
        <f ca="1">IF(IFERROR(MATCH(_xlfn.CONCAT($B85,",",BK$4),'SpcFunc and VentSpcFunc combos'!$Q$8:$Q$335,0),0)&gt;0,1,0)</f>
        <v>0</v>
      </c>
      <c r="BL85" s="127">
        <f ca="1">IF(IFERROR(MATCH(_xlfn.CONCAT($B85,",",BL$4),'SpcFunc and VentSpcFunc combos'!$Q$8:$Q$335,0),0)&gt;0,1,0)</f>
        <v>0</v>
      </c>
      <c r="BM85" s="127">
        <f ca="1">IF(IFERROR(MATCH(_xlfn.CONCAT($B85,",",BM$4),'SpcFunc and VentSpcFunc combos'!$Q$8:$Q$335,0),0)&gt;0,1,0)</f>
        <v>0</v>
      </c>
      <c r="BN85" s="127">
        <f ca="1">IF(IFERROR(MATCH(_xlfn.CONCAT($B85,",",BN$4),'SpcFunc and VentSpcFunc combos'!$Q$8:$Q$335,0),0)&gt;0,1,0)</f>
        <v>0</v>
      </c>
      <c r="BO85" s="127">
        <f ca="1">IF(IFERROR(MATCH(_xlfn.CONCAT($B85,",",BO$4),'SpcFunc and VentSpcFunc combos'!$Q$8:$Q$335,0),0)&gt;0,1,0)</f>
        <v>0</v>
      </c>
      <c r="BP85" s="127">
        <f ca="1">IF(IFERROR(MATCH(_xlfn.CONCAT($B85,",",BP$4),'SpcFunc and VentSpcFunc combos'!$Q$8:$Q$335,0),0)&gt;0,1,0)</f>
        <v>0</v>
      </c>
      <c r="BQ85" s="127">
        <f ca="1">IF(IFERROR(MATCH(_xlfn.CONCAT($B85,",",BQ$4),'SpcFunc and VentSpcFunc combos'!$Q$8:$Q$335,0),0)&gt;0,1,0)</f>
        <v>0</v>
      </c>
      <c r="BR85" s="127">
        <f ca="1">IF(IFERROR(MATCH(_xlfn.CONCAT($B85,",",BR$4),'SpcFunc and VentSpcFunc combos'!$Q$8:$Q$335,0),0)&gt;0,1,0)</f>
        <v>0</v>
      </c>
      <c r="BS85" s="127">
        <f ca="1">IF(IFERROR(MATCH(_xlfn.CONCAT($B85,",",BS$4),'SpcFunc and VentSpcFunc combos'!$Q$8:$Q$335,0),0)&gt;0,1,0)</f>
        <v>0</v>
      </c>
      <c r="BT85" s="127">
        <f ca="1">IF(IFERROR(MATCH(_xlfn.CONCAT($B85,",",BT$4),'SpcFunc and VentSpcFunc combos'!$Q$8:$Q$335,0),0)&gt;0,1,0)</f>
        <v>0</v>
      </c>
      <c r="BU85" s="127">
        <f ca="1">IF(IFERROR(MATCH(_xlfn.CONCAT($B85,",",BU$4),'SpcFunc and VentSpcFunc combos'!$Q$8:$Q$335,0),0)&gt;0,1,0)</f>
        <v>0</v>
      </c>
      <c r="BV85" s="127">
        <f ca="1">IF(IFERROR(MATCH(_xlfn.CONCAT($B85,",",BV$4),'SpcFunc and VentSpcFunc combos'!$Q$8:$Q$335,0),0)&gt;0,1,0)</f>
        <v>0</v>
      </c>
      <c r="BW85" s="127">
        <f ca="1">IF(IFERROR(MATCH(_xlfn.CONCAT($B85,",",BW$4),'SpcFunc and VentSpcFunc combos'!$Q$8:$Q$335,0),0)&gt;0,1,0)</f>
        <v>0</v>
      </c>
      <c r="BX85" s="127">
        <f ca="1">IF(IFERROR(MATCH(_xlfn.CONCAT($B85,",",BX$4),'SpcFunc and VentSpcFunc combos'!$Q$8:$Q$335,0),0)&gt;0,1,0)</f>
        <v>0</v>
      </c>
      <c r="BY85" s="127">
        <f ca="1">IF(IFERROR(MATCH(_xlfn.CONCAT($B85,",",BY$4),'SpcFunc and VentSpcFunc combos'!$Q$8:$Q$335,0),0)&gt;0,1,0)</f>
        <v>0</v>
      </c>
      <c r="BZ85" s="127">
        <f ca="1">IF(IFERROR(MATCH(_xlfn.CONCAT($B85,",",BZ$4),'SpcFunc and VentSpcFunc combos'!$Q$8:$Q$335,0),0)&gt;0,1,0)</f>
        <v>0</v>
      </c>
      <c r="CA85" s="127">
        <f ca="1">IF(IFERROR(MATCH(_xlfn.CONCAT($B85,",",CA$4),'SpcFunc and VentSpcFunc combos'!$Q$8:$Q$335,0),0)&gt;0,1,0)</f>
        <v>0</v>
      </c>
      <c r="CB85" s="127">
        <f ca="1">IF(IFERROR(MATCH(_xlfn.CONCAT($B85,",",CB$4),'SpcFunc and VentSpcFunc combos'!$Q$8:$Q$335,0),0)&gt;0,1,0)</f>
        <v>0</v>
      </c>
      <c r="CC85" s="127">
        <f ca="1">IF(IFERROR(MATCH(_xlfn.CONCAT($B85,",",CC$4),'SpcFunc and VentSpcFunc combos'!$Q$8:$Q$335,0),0)&gt;0,1,0)</f>
        <v>0</v>
      </c>
      <c r="CD85" s="127">
        <f ca="1">IF(IFERROR(MATCH(_xlfn.CONCAT($B85,",",CD$4),'SpcFunc and VentSpcFunc combos'!$Q$8:$Q$335,0),0)&gt;0,1,0)</f>
        <v>0</v>
      </c>
      <c r="CE85" s="127">
        <f ca="1">IF(IFERROR(MATCH(_xlfn.CONCAT($B85,",",CE$4),'SpcFunc and VentSpcFunc combos'!$Q$8:$Q$335,0),0)&gt;0,1,0)</f>
        <v>0</v>
      </c>
      <c r="CF85" s="127">
        <f ca="1">IF(IFERROR(MATCH(_xlfn.CONCAT($B85,",",CF$4),'SpcFunc and VentSpcFunc combos'!$Q$8:$Q$335,0),0)&gt;0,1,0)</f>
        <v>0</v>
      </c>
      <c r="CG85" s="127">
        <f ca="1">IF(IFERROR(MATCH(_xlfn.CONCAT($B85,",",CG$4),'SpcFunc and VentSpcFunc combos'!$Q$8:$Q$335,0),0)&gt;0,1,0)</f>
        <v>0</v>
      </c>
      <c r="CH85" s="127">
        <f ca="1">IF(IFERROR(MATCH(_xlfn.CONCAT($B85,",",CH$4),'SpcFunc and VentSpcFunc combos'!$Q$8:$Q$335,0),0)&gt;0,1,0)</f>
        <v>0</v>
      </c>
      <c r="CI85" s="127">
        <f ca="1">IF(IFERROR(MATCH(_xlfn.CONCAT($B85,",",CI$4),'SpcFunc and VentSpcFunc combos'!$Q$8:$Q$335,0),0)&gt;0,1,0)</f>
        <v>0</v>
      </c>
      <c r="CJ85" s="127">
        <f ca="1">IF(IFERROR(MATCH(_xlfn.CONCAT($B85,",",CJ$4),'SpcFunc and VentSpcFunc combos'!$Q$8:$Q$335,0),0)&gt;0,1,0)</f>
        <v>0</v>
      </c>
      <c r="CK85" s="127">
        <f ca="1">IF(IFERROR(MATCH(_xlfn.CONCAT($B85,",",CK$4),'SpcFunc and VentSpcFunc combos'!$Q$8:$Q$335,0),0)&gt;0,1,0)</f>
        <v>0</v>
      </c>
      <c r="CL85" s="127">
        <f ca="1">IF(IFERROR(MATCH(_xlfn.CONCAT($B85,",",CL$4),'SpcFunc and VentSpcFunc combos'!$Q$8:$Q$335,0),0)&gt;0,1,0)</f>
        <v>0</v>
      </c>
      <c r="CM85" s="127">
        <f ca="1">IF(IFERROR(MATCH(_xlfn.CONCAT($B85,",",CM$4),'SpcFunc and VentSpcFunc combos'!$Q$8:$Q$335,0),0)&gt;0,1,0)</f>
        <v>0</v>
      </c>
      <c r="CN85" s="127">
        <f ca="1">IF(IFERROR(MATCH(_xlfn.CONCAT($B85,",",CN$4),'SpcFunc and VentSpcFunc combos'!$Q$8:$Q$335,0),0)&gt;0,1,0)</f>
        <v>0</v>
      </c>
      <c r="CO85" s="127">
        <f ca="1">IF(IFERROR(MATCH(_xlfn.CONCAT($B85,",",CO$4),'SpcFunc and VentSpcFunc combos'!$Q$8:$Q$335,0),0)&gt;0,1,0)</f>
        <v>0</v>
      </c>
      <c r="CP85" s="127">
        <f ca="1">IF(IFERROR(MATCH(_xlfn.CONCAT($B85,",",CP$4),'SpcFunc and VentSpcFunc combos'!$Q$8:$Q$335,0),0)&gt;0,1,0)</f>
        <v>0</v>
      </c>
      <c r="CQ85" s="127">
        <f ca="1">IF(IFERROR(MATCH(_xlfn.CONCAT($B85,",",CQ$4),'SpcFunc and VentSpcFunc combos'!$Q$8:$Q$335,0),0)&gt;0,1,0)</f>
        <v>0</v>
      </c>
      <c r="CR85" s="127">
        <f ca="1">IF(IFERROR(MATCH(_xlfn.CONCAT($B85,",",CR$4),'SpcFunc and VentSpcFunc combos'!$Q$8:$Q$335,0),0)&gt;0,1,0)</f>
        <v>0</v>
      </c>
      <c r="CS85" s="127">
        <f ca="1">IF(IFERROR(MATCH(_xlfn.CONCAT($B85,",",CS$4),'SpcFunc and VentSpcFunc combos'!$Q$8:$Q$335,0),0)&gt;0,1,0)</f>
        <v>0</v>
      </c>
      <c r="CT85" s="127">
        <f ca="1">IF(IFERROR(MATCH(_xlfn.CONCAT($B85,",",CT$4),'SpcFunc and VentSpcFunc combos'!$Q$8:$Q$335,0),0)&gt;0,1,0)</f>
        <v>0</v>
      </c>
      <c r="CU85" s="106" t="s">
        <v>960</v>
      </c>
      <c r="CV85">
        <f t="shared" ca="1" si="6"/>
        <v>0</v>
      </c>
    </row>
    <row r="86" spans="2:100" x14ac:dyDescent="0.2">
      <c r="B86" t="str">
        <f>'For CSV - 2019 SpcFuncData'!B86</f>
        <v>_Invalid from 2016 - Police Station and Fire Station</v>
      </c>
      <c r="C86" s="127">
        <f ca="1">IF(IFERROR(MATCH(_xlfn.CONCAT($B86,",",C$4),'SpcFunc and VentSpcFunc combos'!$Q$8:$Q$335,0),0)&gt;0,1,0)</f>
        <v>0</v>
      </c>
      <c r="D86" s="127">
        <f ca="1">IF(IFERROR(MATCH(_xlfn.CONCAT($B86,",",D$4),'SpcFunc and VentSpcFunc combos'!$Q$8:$Q$335,0),0)&gt;0,1,0)</f>
        <v>0</v>
      </c>
      <c r="E86" s="127">
        <f ca="1">IF(IFERROR(MATCH(_xlfn.CONCAT($B86,",",E$4),'SpcFunc and VentSpcFunc combos'!$Q$8:$Q$335,0),0)&gt;0,1,0)</f>
        <v>0</v>
      </c>
      <c r="F86" s="127">
        <f ca="1">IF(IFERROR(MATCH(_xlfn.CONCAT($B86,",",F$4),'SpcFunc and VentSpcFunc combos'!$Q$8:$Q$335,0),0)&gt;0,1,0)</f>
        <v>0</v>
      </c>
      <c r="G86" s="127">
        <f ca="1">IF(IFERROR(MATCH(_xlfn.CONCAT($B86,",",G$4),'SpcFunc and VentSpcFunc combos'!$Q$8:$Q$335,0),0)&gt;0,1,0)</f>
        <v>0</v>
      </c>
      <c r="H86" s="127">
        <f ca="1">IF(IFERROR(MATCH(_xlfn.CONCAT($B86,",",H$4),'SpcFunc and VentSpcFunc combos'!$Q$8:$Q$335,0),0)&gt;0,1,0)</f>
        <v>0</v>
      </c>
      <c r="I86" s="127">
        <f ca="1">IF(IFERROR(MATCH(_xlfn.CONCAT($B86,",",I$4),'SpcFunc and VentSpcFunc combos'!$Q$8:$Q$335,0),0)&gt;0,1,0)</f>
        <v>0</v>
      </c>
      <c r="J86" s="127">
        <f ca="1">IF(IFERROR(MATCH(_xlfn.CONCAT($B86,",",J$4),'SpcFunc and VentSpcFunc combos'!$Q$8:$Q$335,0),0)&gt;0,1,0)</f>
        <v>0</v>
      </c>
      <c r="K86" s="127">
        <f ca="1">IF(IFERROR(MATCH(_xlfn.CONCAT($B86,",",K$4),'SpcFunc and VentSpcFunc combos'!$Q$8:$Q$335,0),0)&gt;0,1,0)</f>
        <v>0</v>
      </c>
      <c r="L86" s="127">
        <f ca="1">IF(IFERROR(MATCH(_xlfn.CONCAT($B86,",",L$4),'SpcFunc and VentSpcFunc combos'!$Q$8:$Q$335,0),0)&gt;0,1,0)</f>
        <v>0</v>
      </c>
      <c r="M86" s="127">
        <f ca="1">IF(IFERROR(MATCH(_xlfn.CONCAT($B86,",",M$4),'SpcFunc and VentSpcFunc combos'!$Q$8:$Q$335,0),0)&gt;0,1,0)</f>
        <v>0</v>
      </c>
      <c r="N86" s="127">
        <f ca="1">IF(IFERROR(MATCH(_xlfn.CONCAT($B86,",",N$4),'SpcFunc and VentSpcFunc combos'!$Q$8:$Q$335,0),0)&gt;0,1,0)</f>
        <v>0</v>
      </c>
      <c r="O86" s="127">
        <f ca="1">IF(IFERROR(MATCH(_xlfn.CONCAT($B86,",",O$4),'SpcFunc and VentSpcFunc combos'!$Q$8:$Q$335,0),0)&gt;0,1,0)</f>
        <v>0</v>
      </c>
      <c r="P86" s="127">
        <f ca="1">IF(IFERROR(MATCH(_xlfn.CONCAT($B86,",",P$4),'SpcFunc and VentSpcFunc combos'!$Q$8:$Q$335,0),0)&gt;0,1,0)</f>
        <v>0</v>
      </c>
      <c r="Q86" s="127">
        <f ca="1">IF(IFERROR(MATCH(_xlfn.CONCAT($B86,",",Q$4),'SpcFunc and VentSpcFunc combos'!$Q$8:$Q$335,0),0)&gt;0,1,0)</f>
        <v>0</v>
      </c>
      <c r="R86" s="127">
        <f ca="1">IF(IFERROR(MATCH(_xlfn.CONCAT($B86,",",R$4),'SpcFunc and VentSpcFunc combos'!$Q$8:$Q$335,0),0)&gt;0,1,0)</f>
        <v>0</v>
      </c>
      <c r="S86" s="127">
        <f ca="1">IF(IFERROR(MATCH(_xlfn.CONCAT($B86,",",S$4),'SpcFunc and VentSpcFunc combos'!$Q$8:$Q$335,0),0)&gt;0,1,0)</f>
        <v>0</v>
      </c>
      <c r="T86" s="127">
        <f ca="1">IF(IFERROR(MATCH(_xlfn.CONCAT($B86,",",T$4),'SpcFunc and VentSpcFunc combos'!$Q$8:$Q$335,0),0)&gt;0,1,0)</f>
        <v>0</v>
      </c>
      <c r="U86" s="127">
        <f ca="1">IF(IFERROR(MATCH(_xlfn.CONCAT($B86,",",U$4),'SpcFunc and VentSpcFunc combos'!$Q$8:$Q$335,0),0)&gt;0,1,0)</f>
        <v>0</v>
      </c>
      <c r="V86" s="127">
        <f ca="1">IF(IFERROR(MATCH(_xlfn.CONCAT($B86,",",V$4),'SpcFunc and VentSpcFunc combos'!$Q$8:$Q$335,0),0)&gt;0,1,0)</f>
        <v>0</v>
      </c>
      <c r="W86" s="127">
        <f ca="1">IF(IFERROR(MATCH(_xlfn.CONCAT($B86,",",W$4),'SpcFunc and VentSpcFunc combos'!$Q$8:$Q$335,0),0)&gt;0,1,0)</f>
        <v>0</v>
      </c>
      <c r="X86" s="127">
        <f ca="1">IF(IFERROR(MATCH(_xlfn.CONCAT($B86,",",X$4),'SpcFunc and VentSpcFunc combos'!$Q$8:$Q$335,0),0)&gt;0,1,0)</f>
        <v>0</v>
      </c>
      <c r="Y86" s="127">
        <f ca="1">IF(IFERROR(MATCH(_xlfn.CONCAT($B86,",",Y$4),'SpcFunc and VentSpcFunc combos'!$Q$8:$Q$335,0),0)&gt;0,1,0)</f>
        <v>0</v>
      </c>
      <c r="Z86" s="127">
        <f ca="1">IF(IFERROR(MATCH(_xlfn.CONCAT($B86,",",Z$4),'SpcFunc and VentSpcFunc combos'!$Q$8:$Q$335,0),0)&gt;0,1,0)</f>
        <v>0</v>
      </c>
      <c r="AA86" s="127">
        <f ca="1">IF(IFERROR(MATCH(_xlfn.CONCAT($B86,",",AA$4),'SpcFunc and VentSpcFunc combos'!$Q$8:$Q$335,0),0)&gt;0,1,0)</f>
        <v>0</v>
      </c>
      <c r="AB86" s="127">
        <f ca="1">IF(IFERROR(MATCH(_xlfn.CONCAT($B86,",",AB$4),'SpcFunc and VentSpcFunc combos'!$Q$8:$Q$335,0),0)&gt;0,1,0)</f>
        <v>0</v>
      </c>
      <c r="AC86" s="127">
        <f ca="1">IF(IFERROR(MATCH(_xlfn.CONCAT($B86,",",AC$4),'SpcFunc and VentSpcFunc combos'!$Q$8:$Q$335,0),0)&gt;0,1,0)</f>
        <v>0</v>
      </c>
      <c r="AD86" s="127">
        <f ca="1">IF(IFERROR(MATCH(_xlfn.CONCAT($B86,",",AD$4),'SpcFunc and VentSpcFunc combos'!$Q$8:$Q$335,0),0)&gt;0,1,0)</f>
        <v>0</v>
      </c>
      <c r="AE86" s="127">
        <f ca="1">IF(IFERROR(MATCH(_xlfn.CONCAT($B86,",",AE$4),'SpcFunc and VentSpcFunc combos'!$Q$8:$Q$335,0),0)&gt;0,1,0)</f>
        <v>0</v>
      </c>
      <c r="AF86" s="127">
        <f ca="1">IF(IFERROR(MATCH(_xlfn.CONCAT($B86,",",AF$4),'SpcFunc and VentSpcFunc combos'!$Q$8:$Q$335,0),0)&gt;0,1,0)</f>
        <v>0</v>
      </c>
      <c r="AG86" s="127">
        <f ca="1">IF(IFERROR(MATCH(_xlfn.CONCAT($B86,",",AG$4),'SpcFunc and VentSpcFunc combos'!$Q$8:$Q$335,0),0)&gt;0,1,0)</f>
        <v>0</v>
      </c>
      <c r="AH86" s="127">
        <f ca="1">IF(IFERROR(MATCH(_xlfn.CONCAT($B86,",",AH$4),'SpcFunc and VentSpcFunc combos'!$Q$8:$Q$335,0),0)&gt;0,1,0)</f>
        <v>0</v>
      </c>
      <c r="AI86" s="127">
        <f ca="1">IF(IFERROR(MATCH(_xlfn.CONCAT($B86,",",AI$4),'SpcFunc and VentSpcFunc combos'!$Q$8:$Q$335,0),0)&gt;0,1,0)</f>
        <v>0</v>
      </c>
      <c r="AJ86" s="127">
        <f ca="1">IF(IFERROR(MATCH(_xlfn.CONCAT($B86,",",AJ$4),'SpcFunc and VentSpcFunc combos'!$Q$8:$Q$335,0),0)&gt;0,1,0)</f>
        <v>0</v>
      </c>
      <c r="AK86" s="127">
        <f ca="1">IF(IFERROR(MATCH(_xlfn.CONCAT($B86,",",AK$4),'SpcFunc and VentSpcFunc combos'!$Q$8:$Q$335,0),0)&gt;0,1,0)</f>
        <v>0</v>
      </c>
      <c r="AL86" s="127">
        <f ca="1">IF(IFERROR(MATCH(_xlfn.CONCAT($B86,",",AL$4),'SpcFunc and VentSpcFunc combos'!$Q$8:$Q$335,0),0)&gt;0,1,0)</f>
        <v>0</v>
      </c>
      <c r="AM86" s="127">
        <f ca="1">IF(IFERROR(MATCH(_xlfn.CONCAT($B86,",",AM$4),'SpcFunc and VentSpcFunc combos'!$Q$8:$Q$335,0),0)&gt;0,1,0)</f>
        <v>0</v>
      </c>
      <c r="AN86" s="127">
        <f ca="1">IF(IFERROR(MATCH(_xlfn.CONCAT($B86,",",AN$4),'SpcFunc and VentSpcFunc combos'!$Q$8:$Q$335,0),0)&gt;0,1,0)</f>
        <v>0</v>
      </c>
      <c r="AO86" s="127">
        <f ca="1">IF(IFERROR(MATCH(_xlfn.CONCAT($B86,",",AO$4),'SpcFunc and VentSpcFunc combos'!$Q$8:$Q$335,0),0)&gt;0,1,0)</f>
        <v>0</v>
      </c>
      <c r="AP86" s="127">
        <f ca="1">IF(IFERROR(MATCH(_xlfn.CONCAT($B86,",",AP$4),'SpcFunc and VentSpcFunc combos'!$Q$8:$Q$335,0),0)&gt;0,1,0)</f>
        <v>0</v>
      </c>
      <c r="AQ86" s="127">
        <f ca="1">IF(IFERROR(MATCH(_xlfn.CONCAT($B86,",",AQ$4),'SpcFunc and VentSpcFunc combos'!$Q$8:$Q$335,0),0)&gt;0,1,0)</f>
        <v>0</v>
      </c>
      <c r="AR86" s="127">
        <f ca="1">IF(IFERROR(MATCH(_xlfn.CONCAT($B86,",",AR$4),'SpcFunc and VentSpcFunc combos'!$Q$8:$Q$335,0),0)&gt;0,1,0)</f>
        <v>0</v>
      </c>
      <c r="AS86" s="127">
        <f ca="1">IF(IFERROR(MATCH(_xlfn.CONCAT($B86,",",AS$4),'SpcFunc and VentSpcFunc combos'!$Q$8:$Q$335,0),0)&gt;0,1,0)</f>
        <v>0</v>
      </c>
      <c r="AT86" s="127">
        <f ca="1">IF(IFERROR(MATCH(_xlfn.CONCAT($B86,",",AT$4),'SpcFunc and VentSpcFunc combos'!$Q$8:$Q$335,0),0)&gt;0,1,0)</f>
        <v>0</v>
      </c>
      <c r="AU86" s="127">
        <f ca="1">IF(IFERROR(MATCH(_xlfn.CONCAT($B86,",",AU$4),'SpcFunc and VentSpcFunc combos'!$Q$8:$Q$335,0),0)&gt;0,1,0)</f>
        <v>0</v>
      </c>
      <c r="AV86" s="127">
        <f ca="1">IF(IFERROR(MATCH(_xlfn.CONCAT($B86,",",AV$4),'SpcFunc and VentSpcFunc combos'!$Q$8:$Q$335,0),0)&gt;0,1,0)</f>
        <v>0</v>
      </c>
      <c r="AW86" s="127">
        <f ca="1">IF(IFERROR(MATCH(_xlfn.CONCAT($B86,",",AW$4),'SpcFunc and VentSpcFunc combos'!$Q$8:$Q$335,0),0)&gt;0,1,0)</f>
        <v>0</v>
      </c>
      <c r="AX86" s="127">
        <f ca="1">IF(IFERROR(MATCH(_xlfn.CONCAT($B86,",",AX$4),'SpcFunc and VentSpcFunc combos'!$Q$8:$Q$335,0),0)&gt;0,1,0)</f>
        <v>0</v>
      </c>
      <c r="AY86" s="127">
        <f ca="1">IF(IFERROR(MATCH(_xlfn.CONCAT($B86,",",AY$4),'SpcFunc and VentSpcFunc combos'!$Q$8:$Q$335,0),0)&gt;0,1,0)</f>
        <v>0</v>
      </c>
      <c r="AZ86" s="127">
        <f ca="1">IF(IFERROR(MATCH(_xlfn.CONCAT($B86,",",AZ$4),'SpcFunc and VentSpcFunc combos'!$Q$8:$Q$335,0),0)&gt;0,1,0)</f>
        <v>0</v>
      </c>
      <c r="BA86" s="127">
        <f ca="1">IF(IFERROR(MATCH(_xlfn.CONCAT($B86,",",BA$4),'SpcFunc and VentSpcFunc combos'!$Q$8:$Q$335,0),0)&gt;0,1,0)</f>
        <v>0</v>
      </c>
      <c r="BB86" s="127">
        <f ca="1">IF(IFERROR(MATCH(_xlfn.CONCAT($B86,",",BB$4),'SpcFunc and VentSpcFunc combos'!$Q$8:$Q$335,0),0)&gt;0,1,0)</f>
        <v>0</v>
      </c>
      <c r="BC86" s="127">
        <f ca="1">IF(IFERROR(MATCH(_xlfn.CONCAT($B86,",",BC$4),'SpcFunc and VentSpcFunc combos'!$Q$8:$Q$335,0),0)&gt;0,1,0)</f>
        <v>0</v>
      </c>
      <c r="BD86" s="127">
        <f ca="1">IF(IFERROR(MATCH(_xlfn.CONCAT($B86,",",BD$4),'SpcFunc and VentSpcFunc combos'!$Q$8:$Q$335,0),0)&gt;0,1,0)</f>
        <v>0</v>
      </c>
      <c r="BE86" s="127">
        <f ca="1">IF(IFERROR(MATCH(_xlfn.CONCAT($B86,",",BE$4),'SpcFunc and VentSpcFunc combos'!$Q$8:$Q$335,0),0)&gt;0,1,0)</f>
        <v>0</v>
      </c>
      <c r="BF86" s="127">
        <f ca="1">IF(IFERROR(MATCH(_xlfn.CONCAT($B86,",",BF$4),'SpcFunc and VentSpcFunc combos'!$Q$8:$Q$335,0),0)&gt;0,1,0)</f>
        <v>0</v>
      </c>
      <c r="BG86" s="127">
        <f ca="1">IF(IFERROR(MATCH(_xlfn.CONCAT($B86,",",BG$4),'SpcFunc and VentSpcFunc combos'!$Q$8:$Q$335,0),0)&gt;0,1,0)</f>
        <v>0</v>
      </c>
      <c r="BH86" s="127">
        <f ca="1">IF(IFERROR(MATCH(_xlfn.CONCAT($B86,",",BH$4),'SpcFunc and VentSpcFunc combos'!$Q$8:$Q$335,0),0)&gt;0,1,0)</f>
        <v>0</v>
      </c>
      <c r="BI86" s="127">
        <f ca="1">IF(IFERROR(MATCH(_xlfn.CONCAT($B86,",",BI$4),'SpcFunc and VentSpcFunc combos'!$Q$8:$Q$335,0),0)&gt;0,1,0)</f>
        <v>0</v>
      </c>
      <c r="BJ86" s="127">
        <f ca="1">IF(IFERROR(MATCH(_xlfn.CONCAT($B86,",",BJ$4),'SpcFunc and VentSpcFunc combos'!$Q$8:$Q$335,0),0)&gt;0,1,0)</f>
        <v>0</v>
      </c>
      <c r="BK86" s="127">
        <f ca="1">IF(IFERROR(MATCH(_xlfn.CONCAT($B86,",",BK$4),'SpcFunc and VentSpcFunc combos'!$Q$8:$Q$335,0),0)&gt;0,1,0)</f>
        <v>0</v>
      </c>
      <c r="BL86" s="127">
        <f ca="1">IF(IFERROR(MATCH(_xlfn.CONCAT($B86,",",BL$4),'SpcFunc and VentSpcFunc combos'!$Q$8:$Q$335,0),0)&gt;0,1,0)</f>
        <v>0</v>
      </c>
      <c r="BM86" s="127">
        <f ca="1">IF(IFERROR(MATCH(_xlfn.CONCAT($B86,",",BM$4),'SpcFunc and VentSpcFunc combos'!$Q$8:$Q$335,0),0)&gt;0,1,0)</f>
        <v>0</v>
      </c>
      <c r="BN86" s="127">
        <f ca="1">IF(IFERROR(MATCH(_xlfn.CONCAT($B86,",",BN$4),'SpcFunc and VentSpcFunc combos'!$Q$8:$Q$335,0),0)&gt;0,1,0)</f>
        <v>0</v>
      </c>
      <c r="BO86" s="127">
        <f ca="1">IF(IFERROR(MATCH(_xlfn.CONCAT($B86,",",BO$4),'SpcFunc and VentSpcFunc combos'!$Q$8:$Q$335,0),0)&gt;0,1,0)</f>
        <v>0</v>
      </c>
      <c r="BP86" s="127">
        <f ca="1">IF(IFERROR(MATCH(_xlfn.CONCAT($B86,",",BP$4),'SpcFunc and VentSpcFunc combos'!$Q$8:$Q$335,0),0)&gt;0,1,0)</f>
        <v>0</v>
      </c>
      <c r="BQ86" s="127">
        <f ca="1">IF(IFERROR(MATCH(_xlfn.CONCAT($B86,",",BQ$4),'SpcFunc and VentSpcFunc combos'!$Q$8:$Q$335,0),0)&gt;0,1,0)</f>
        <v>0</v>
      </c>
      <c r="BR86" s="127">
        <f ca="1">IF(IFERROR(MATCH(_xlfn.CONCAT($B86,",",BR$4),'SpcFunc and VentSpcFunc combos'!$Q$8:$Q$335,0),0)&gt;0,1,0)</f>
        <v>0</v>
      </c>
      <c r="BS86" s="127">
        <f ca="1">IF(IFERROR(MATCH(_xlfn.CONCAT($B86,",",BS$4),'SpcFunc and VentSpcFunc combos'!$Q$8:$Q$335,0),0)&gt;0,1,0)</f>
        <v>0</v>
      </c>
      <c r="BT86" s="127">
        <f ca="1">IF(IFERROR(MATCH(_xlfn.CONCAT($B86,",",BT$4),'SpcFunc and VentSpcFunc combos'!$Q$8:$Q$335,0),0)&gt;0,1,0)</f>
        <v>0</v>
      </c>
      <c r="BU86" s="127">
        <f ca="1">IF(IFERROR(MATCH(_xlfn.CONCAT($B86,",",BU$4),'SpcFunc and VentSpcFunc combos'!$Q$8:$Q$335,0),0)&gt;0,1,0)</f>
        <v>0</v>
      </c>
      <c r="BV86" s="127">
        <f ca="1">IF(IFERROR(MATCH(_xlfn.CONCAT($B86,",",BV$4),'SpcFunc and VentSpcFunc combos'!$Q$8:$Q$335,0),0)&gt;0,1,0)</f>
        <v>0</v>
      </c>
      <c r="BW86" s="127">
        <f ca="1">IF(IFERROR(MATCH(_xlfn.CONCAT($B86,",",BW$4),'SpcFunc and VentSpcFunc combos'!$Q$8:$Q$335,0),0)&gt;0,1,0)</f>
        <v>0</v>
      </c>
      <c r="BX86" s="127">
        <f ca="1">IF(IFERROR(MATCH(_xlfn.CONCAT($B86,",",BX$4),'SpcFunc and VentSpcFunc combos'!$Q$8:$Q$335,0),0)&gt;0,1,0)</f>
        <v>0</v>
      </c>
      <c r="BY86" s="127">
        <f ca="1">IF(IFERROR(MATCH(_xlfn.CONCAT($B86,",",BY$4),'SpcFunc and VentSpcFunc combos'!$Q$8:$Q$335,0),0)&gt;0,1,0)</f>
        <v>0</v>
      </c>
      <c r="BZ86" s="127">
        <f ca="1">IF(IFERROR(MATCH(_xlfn.CONCAT($B86,",",BZ$4),'SpcFunc and VentSpcFunc combos'!$Q$8:$Q$335,0),0)&gt;0,1,0)</f>
        <v>0</v>
      </c>
      <c r="CA86" s="127">
        <f ca="1">IF(IFERROR(MATCH(_xlfn.CONCAT($B86,",",CA$4),'SpcFunc and VentSpcFunc combos'!$Q$8:$Q$335,0),0)&gt;0,1,0)</f>
        <v>0</v>
      </c>
      <c r="CB86" s="127">
        <f ca="1">IF(IFERROR(MATCH(_xlfn.CONCAT($B86,",",CB$4),'SpcFunc and VentSpcFunc combos'!$Q$8:$Q$335,0),0)&gt;0,1,0)</f>
        <v>0</v>
      </c>
      <c r="CC86" s="127">
        <f ca="1">IF(IFERROR(MATCH(_xlfn.CONCAT($B86,",",CC$4),'SpcFunc and VentSpcFunc combos'!$Q$8:$Q$335,0),0)&gt;0,1,0)</f>
        <v>0</v>
      </c>
      <c r="CD86" s="127">
        <f ca="1">IF(IFERROR(MATCH(_xlfn.CONCAT($B86,",",CD$4),'SpcFunc and VentSpcFunc combos'!$Q$8:$Q$335,0),0)&gt;0,1,0)</f>
        <v>0</v>
      </c>
      <c r="CE86" s="127">
        <f ca="1">IF(IFERROR(MATCH(_xlfn.CONCAT($B86,",",CE$4),'SpcFunc and VentSpcFunc combos'!$Q$8:$Q$335,0),0)&gt;0,1,0)</f>
        <v>0</v>
      </c>
      <c r="CF86" s="127">
        <f ca="1">IF(IFERROR(MATCH(_xlfn.CONCAT($B86,",",CF$4),'SpcFunc and VentSpcFunc combos'!$Q$8:$Q$335,0),0)&gt;0,1,0)</f>
        <v>0</v>
      </c>
      <c r="CG86" s="127">
        <f ca="1">IF(IFERROR(MATCH(_xlfn.CONCAT($B86,",",CG$4),'SpcFunc and VentSpcFunc combos'!$Q$8:$Q$335,0),0)&gt;0,1,0)</f>
        <v>0</v>
      </c>
      <c r="CH86" s="127">
        <f ca="1">IF(IFERROR(MATCH(_xlfn.CONCAT($B86,",",CH$4),'SpcFunc and VentSpcFunc combos'!$Q$8:$Q$335,0),0)&gt;0,1,0)</f>
        <v>0</v>
      </c>
      <c r="CI86" s="127">
        <f ca="1">IF(IFERROR(MATCH(_xlfn.CONCAT($B86,",",CI$4),'SpcFunc and VentSpcFunc combos'!$Q$8:$Q$335,0),0)&gt;0,1,0)</f>
        <v>0</v>
      </c>
      <c r="CJ86" s="127">
        <f ca="1">IF(IFERROR(MATCH(_xlfn.CONCAT($B86,",",CJ$4),'SpcFunc and VentSpcFunc combos'!$Q$8:$Q$335,0),0)&gt;0,1,0)</f>
        <v>0</v>
      </c>
      <c r="CK86" s="127">
        <f ca="1">IF(IFERROR(MATCH(_xlfn.CONCAT($B86,",",CK$4),'SpcFunc and VentSpcFunc combos'!$Q$8:$Q$335,0),0)&gt;0,1,0)</f>
        <v>0</v>
      </c>
      <c r="CL86" s="127">
        <f ca="1">IF(IFERROR(MATCH(_xlfn.CONCAT($B86,",",CL$4),'SpcFunc and VentSpcFunc combos'!$Q$8:$Q$335,0),0)&gt;0,1,0)</f>
        <v>0</v>
      </c>
      <c r="CM86" s="127">
        <f ca="1">IF(IFERROR(MATCH(_xlfn.CONCAT($B86,",",CM$4),'SpcFunc and VentSpcFunc combos'!$Q$8:$Q$335,0),0)&gt;0,1,0)</f>
        <v>0</v>
      </c>
      <c r="CN86" s="127">
        <f ca="1">IF(IFERROR(MATCH(_xlfn.CONCAT($B86,",",CN$4),'SpcFunc and VentSpcFunc combos'!$Q$8:$Q$335,0),0)&gt;0,1,0)</f>
        <v>0</v>
      </c>
      <c r="CO86" s="127">
        <f ca="1">IF(IFERROR(MATCH(_xlfn.CONCAT($B86,",",CO$4),'SpcFunc and VentSpcFunc combos'!$Q$8:$Q$335,0),0)&gt;0,1,0)</f>
        <v>0</v>
      </c>
      <c r="CP86" s="127">
        <f ca="1">IF(IFERROR(MATCH(_xlfn.CONCAT($B86,",",CP$4),'SpcFunc and VentSpcFunc combos'!$Q$8:$Q$335,0),0)&gt;0,1,0)</f>
        <v>0</v>
      </c>
      <c r="CQ86" s="127">
        <f ca="1">IF(IFERROR(MATCH(_xlfn.CONCAT($B86,",",CQ$4),'SpcFunc and VentSpcFunc combos'!$Q$8:$Q$335,0),0)&gt;0,1,0)</f>
        <v>0</v>
      </c>
      <c r="CR86" s="127">
        <f ca="1">IF(IFERROR(MATCH(_xlfn.CONCAT($B86,",",CR$4),'SpcFunc and VentSpcFunc combos'!$Q$8:$Q$335,0),0)&gt;0,1,0)</f>
        <v>0</v>
      </c>
      <c r="CS86" s="127">
        <f ca="1">IF(IFERROR(MATCH(_xlfn.CONCAT($B86,",",CS$4),'SpcFunc and VentSpcFunc combos'!$Q$8:$Q$335,0),0)&gt;0,1,0)</f>
        <v>0</v>
      </c>
      <c r="CT86" s="127">
        <f ca="1">IF(IFERROR(MATCH(_xlfn.CONCAT($B86,",",CT$4),'SpcFunc and VentSpcFunc combos'!$Q$8:$Q$335,0),0)&gt;0,1,0)</f>
        <v>0</v>
      </c>
      <c r="CU86" s="106" t="s">
        <v>960</v>
      </c>
      <c r="CV86">
        <f t="shared" ca="1" si="6"/>
        <v>0</v>
      </c>
    </row>
    <row r="87" spans="2:100" x14ac:dyDescent="0.2">
      <c r="B87" t="str">
        <f>'For CSV - 2019 SpcFuncData'!B87</f>
        <v>_Invalid from 2016 - Housing, Public and Common Areas: Multi-family, Dormitory</v>
      </c>
      <c r="C87" s="127">
        <f ca="1">IF(IFERROR(MATCH(_xlfn.CONCAT($B87,",",C$4),'SpcFunc and VentSpcFunc combos'!$Q$8:$Q$335,0),0)&gt;0,1,0)</f>
        <v>0</v>
      </c>
      <c r="D87" s="127">
        <f ca="1">IF(IFERROR(MATCH(_xlfn.CONCAT($B87,",",D$4),'SpcFunc and VentSpcFunc combos'!$Q$8:$Q$335,0),0)&gt;0,1,0)</f>
        <v>0</v>
      </c>
      <c r="E87" s="127">
        <f ca="1">IF(IFERROR(MATCH(_xlfn.CONCAT($B87,",",E$4),'SpcFunc and VentSpcFunc combos'!$Q$8:$Q$335,0),0)&gt;0,1,0)</f>
        <v>0</v>
      </c>
      <c r="F87" s="127">
        <f ca="1">IF(IFERROR(MATCH(_xlfn.CONCAT($B87,",",F$4),'SpcFunc and VentSpcFunc combos'!$Q$8:$Q$335,0),0)&gt;0,1,0)</f>
        <v>0</v>
      </c>
      <c r="G87" s="127">
        <f ca="1">IF(IFERROR(MATCH(_xlfn.CONCAT($B87,",",G$4),'SpcFunc and VentSpcFunc combos'!$Q$8:$Q$335,0),0)&gt;0,1,0)</f>
        <v>0</v>
      </c>
      <c r="H87" s="127">
        <f ca="1">IF(IFERROR(MATCH(_xlfn.CONCAT($B87,",",H$4),'SpcFunc and VentSpcFunc combos'!$Q$8:$Q$335,0),0)&gt;0,1,0)</f>
        <v>0</v>
      </c>
      <c r="I87" s="127">
        <f ca="1">IF(IFERROR(MATCH(_xlfn.CONCAT($B87,",",I$4),'SpcFunc and VentSpcFunc combos'!$Q$8:$Q$335,0),0)&gt;0,1,0)</f>
        <v>0</v>
      </c>
      <c r="J87" s="127">
        <f ca="1">IF(IFERROR(MATCH(_xlfn.CONCAT($B87,",",J$4),'SpcFunc and VentSpcFunc combos'!$Q$8:$Q$335,0),0)&gt;0,1,0)</f>
        <v>0</v>
      </c>
      <c r="K87" s="127">
        <f ca="1">IF(IFERROR(MATCH(_xlfn.CONCAT($B87,",",K$4),'SpcFunc and VentSpcFunc combos'!$Q$8:$Q$335,0),0)&gt;0,1,0)</f>
        <v>0</v>
      </c>
      <c r="L87" s="127">
        <f ca="1">IF(IFERROR(MATCH(_xlfn.CONCAT($B87,",",L$4),'SpcFunc and VentSpcFunc combos'!$Q$8:$Q$335,0),0)&gt;0,1,0)</f>
        <v>0</v>
      </c>
      <c r="M87" s="127">
        <f ca="1">IF(IFERROR(MATCH(_xlfn.CONCAT($B87,",",M$4),'SpcFunc and VentSpcFunc combos'!$Q$8:$Q$335,0),0)&gt;0,1,0)</f>
        <v>0</v>
      </c>
      <c r="N87" s="127">
        <f ca="1">IF(IFERROR(MATCH(_xlfn.CONCAT($B87,",",N$4),'SpcFunc and VentSpcFunc combos'!$Q$8:$Q$335,0),0)&gt;0,1,0)</f>
        <v>0</v>
      </c>
      <c r="O87" s="127">
        <f ca="1">IF(IFERROR(MATCH(_xlfn.CONCAT($B87,",",O$4),'SpcFunc and VentSpcFunc combos'!$Q$8:$Q$335,0),0)&gt;0,1,0)</f>
        <v>0</v>
      </c>
      <c r="P87" s="127">
        <f ca="1">IF(IFERROR(MATCH(_xlfn.CONCAT($B87,",",P$4),'SpcFunc and VentSpcFunc combos'!$Q$8:$Q$335,0),0)&gt;0,1,0)</f>
        <v>0</v>
      </c>
      <c r="Q87" s="127">
        <f ca="1">IF(IFERROR(MATCH(_xlfn.CONCAT($B87,",",Q$4),'SpcFunc and VentSpcFunc combos'!$Q$8:$Q$335,0),0)&gt;0,1,0)</f>
        <v>0</v>
      </c>
      <c r="R87" s="127">
        <f ca="1">IF(IFERROR(MATCH(_xlfn.CONCAT($B87,",",R$4),'SpcFunc and VentSpcFunc combos'!$Q$8:$Q$335,0),0)&gt;0,1,0)</f>
        <v>0</v>
      </c>
      <c r="S87" s="127">
        <f ca="1">IF(IFERROR(MATCH(_xlfn.CONCAT($B87,",",S$4),'SpcFunc and VentSpcFunc combos'!$Q$8:$Q$335,0),0)&gt;0,1,0)</f>
        <v>0</v>
      </c>
      <c r="T87" s="127">
        <f ca="1">IF(IFERROR(MATCH(_xlfn.CONCAT($B87,",",T$4),'SpcFunc and VentSpcFunc combos'!$Q$8:$Q$335,0),0)&gt;0,1,0)</f>
        <v>0</v>
      </c>
      <c r="U87" s="127">
        <f ca="1">IF(IFERROR(MATCH(_xlfn.CONCAT($B87,",",U$4),'SpcFunc and VentSpcFunc combos'!$Q$8:$Q$335,0),0)&gt;0,1,0)</f>
        <v>0</v>
      </c>
      <c r="V87" s="127">
        <f ca="1">IF(IFERROR(MATCH(_xlfn.CONCAT($B87,",",V$4),'SpcFunc and VentSpcFunc combos'!$Q$8:$Q$335,0),0)&gt;0,1,0)</f>
        <v>0</v>
      </c>
      <c r="W87" s="127">
        <f ca="1">IF(IFERROR(MATCH(_xlfn.CONCAT($B87,",",W$4),'SpcFunc and VentSpcFunc combos'!$Q$8:$Q$335,0),0)&gt;0,1,0)</f>
        <v>0</v>
      </c>
      <c r="X87" s="127">
        <f ca="1">IF(IFERROR(MATCH(_xlfn.CONCAT($B87,",",X$4),'SpcFunc and VentSpcFunc combos'!$Q$8:$Q$335,0),0)&gt;0,1,0)</f>
        <v>0</v>
      </c>
      <c r="Y87" s="127">
        <f ca="1">IF(IFERROR(MATCH(_xlfn.CONCAT($B87,",",Y$4),'SpcFunc and VentSpcFunc combos'!$Q$8:$Q$335,0),0)&gt;0,1,0)</f>
        <v>0</v>
      </c>
      <c r="Z87" s="127">
        <f ca="1">IF(IFERROR(MATCH(_xlfn.CONCAT($B87,",",Z$4),'SpcFunc and VentSpcFunc combos'!$Q$8:$Q$335,0),0)&gt;0,1,0)</f>
        <v>0</v>
      </c>
      <c r="AA87" s="127">
        <f ca="1">IF(IFERROR(MATCH(_xlfn.CONCAT($B87,",",AA$4),'SpcFunc and VentSpcFunc combos'!$Q$8:$Q$335,0),0)&gt;0,1,0)</f>
        <v>0</v>
      </c>
      <c r="AB87" s="127">
        <f ca="1">IF(IFERROR(MATCH(_xlfn.CONCAT($B87,",",AB$4),'SpcFunc and VentSpcFunc combos'!$Q$8:$Q$335,0),0)&gt;0,1,0)</f>
        <v>0</v>
      </c>
      <c r="AC87" s="127">
        <f ca="1">IF(IFERROR(MATCH(_xlfn.CONCAT($B87,",",AC$4),'SpcFunc and VentSpcFunc combos'!$Q$8:$Q$335,0),0)&gt;0,1,0)</f>
        <v>0</v>
      </c>
      <c r="AD87" s="127">
        <f ca="1">IF(IFERROR(MATCH(_xlfn.CONCAT($B87,",",AD$4),'SpcFunc and VentSpcFunc combos'!$Q$8:$Q$335,0),0)&gt;0,1,0)</f>
        <v>0</v>
      </c>
      <c r="AE87" s="127">
        <f ca="1">IF(IFERROR(MATCH(_xlfn.CONCAT($B87,",",AE$4),'SpcFunc and VentSpcFunc combos'!$Q$8:$Q$335,0),0)&gt;0,1,0)</f>
        <v>0</v>
      </c>
      <c r="AF87" s="127">
        <f ca="1">IF(IFERROR(MATCH(_xlfn.CONCAT($B87,",",AF$4),'SpcFunc and VentSpcFunc combos'!$Q$8:$Q$335,0),0)&gt;0,1,0)</f>
        <v>0</v>
      </c>
      <c r="AG87" s="127">
        <f ca="1">IF(IFERROR(MATCH(_xlfn.CONCAT($B87,",",AG$4),'SpcFunc and VentSpcFunc combos'!$Q$8:$Q$335,0),0)&gt;0,1,0)</f>
        <v>0</v>
      </c>
      <c r="AH87" s="127">
        <f ca="1">IF(IFERROR(MATCH(_xlfn.CONCAT($B87,",",AH$4),'SpcFunc and VentSpcFunc combos'!$Q$8:$Q$335,0),0)&gt;0,1,0)</f>
        <v>0</v>
      </c>
      <c r="AI87" s="127">
        <f ca="1">IF(IFERROR(MATCH(_xlfn.CONCAT($B87,",",AI$4),'SpcFunc and VentSpcFunc combos'!$Q$8:$Q$335,0),0)&gt;0,1,0)</f>
        <v>0</v>
      </c>
      <c r="AJ87" s="127">
        <f ca="1">IF(IFERROR(MATCH(_xlfn.CONCAT($B87,",",AJ$4),'SpcFunc and VentSpcFunc combos'!$Q$8:$Q$335,0),0)&gt;0,1,0)</f>
        <v>0</v>
      </c>
      <c r="AK87" s="127">
        <f ca="1">IF(IFERROR(MATCH(_xlfn.CONCAT($B87,",",AK$4),'SpcFunc and VentSpcFunc combos'!$Q$8:$Q$335,0),0)&gt;0,1,0)</f>
        <v>0</v>
      </c>
      <c r="AL87" s="127">
        <f ca="1">IF(IFERROR(MATCH(_xlfn.CONCAT($B87,",",AL$4),'SpcFunc and VentSpcFunc combos'!$Q$8:$Q$335,0),0)&gt;0,1,0)</f>
        <v>0</v>
      </c>
      <c r="AM87" s="127">
        <f ca="1">IF(IFERROR(MATCH(_xlfn.CONCAT($B87,",",AM$4),'SpcFunc and VentSpcFunc combos'!$Q$8:$Q$335,0),0)&gt;0,1,0)</f>
        <v>0</v>
      </c>
      <c r="AN87" s="127">
        <f ca="1">IF(IFERROR(MATCH(_xlfn.CONCAT($B87,",",AN$4),'SpcFunc and VentSpcFunc combos'!$Q$8:$Q$335,0),0)&gt;0,1,0)</f>
        <v>0</v>
      </c>
      <c r="AO87" s="127">
        <f ca="1">IF(IFERROR(MATCH(_xlfn.CONCAT($B87,",",AO$4),'SpcFunc and VentSpcFunc combos'!$Q$8:$Q$335,0),0)&gt;0,1,0)</f>
        <v>0</v>
      </c>
      <c r="AP87" s="127">
        <f ca="1">IF(IFERROR(MATCH(_xlfn.CONCAT($B87,",",AP$4),'SpcFunc and VentSpcFunc combos'!$Q$8:$Q$335,0),0)&gt;0,1,0)</f>
        <v>0</v>
      </c>
      <c r="AQ87" s="127">
        <f ca="1">IF(IFERROR(MATCH(_xlfn.CONCAT($B87,",",AQ$4),'SpcFunc and VentSpcFunc combos'!$Q$8:$Q$335,0),0)&gt;0,1,0)</f>
        <v>0</v>
      </c>
      <c r="AR87" s="127">
        <f ca="1">IF(IFERROR(MATCH(_xlfn.CONCAT($B87,",",AR$4),'SpcFunc and VentSpcFunc combos'!$Q$8:$Q$335,0),0)&gt;0,1,0)</f>
        <v>0</v>
      </c>
      <c r="AS87" s="127">
        <f ca="1">IF(IFERROR(MATCH(_xlfn.CONCAT($B87,",",AS$4),'SpcFunc and VentSpcFunc combos'!$Q$8:$Q$335,0),0)&gt;0,1,0)</f>
        <v>0</v>
      </c>
      <c r="AT87" s="127">
        <f ca="1">IF(IFERROR(MATCH(_xlfn.CONCAT($B87,",",AT$4),'SpcFunc and VentSpcFunc combos'!$Q$8:$Q$335,0),0)&gt;0,1,0)</f>
        <v>0</v>
      </c>
      <c r="AU87" s="127">
        <f ca="1">IF(IFERROR(MATCH(_xlfn.CONCAT($B87,",",AU$4),'SpcFunc and VentSpcFunc combos'!$Q$8:$Q$335,0),0)&gt;0,1,0)</f>
        <v>0</v>
      </c>
      <c r="AV87" s="127">
        <f ca="1">IF(IFERROR(MATCH(_xlfn.CONCAT($B87,",",AV$4),'SpcFunc and VentSpcFunc combos'!$Q$8:$Q$335,0),0)&gt;0,1,0)</f>
        <v>0</v>
      </c>
      <c r="AW87" s="127">
        <f ca="1">IF(IFERROR(MATCH(_xlfn.CONCAT($B87,",",AW$4),'SpcFunc and VentSpcFunc combos'!$Q$8:$Q$335,0),0)&gt;0,1,0)</f>
        <v>0</v>
      </c>
      <c r="AX87" s="127">
        <f ca="1">IF(IFERROR(MATCH(_xlfn.CONCAT($B87,",",AX$4),'SpcFunc and VentSpcFunc combos'!$Q$8:$Q$335,0),0)&gt;0,1,0)</f>
        <v>0</v>
      </c>
      <c r="AY87" s="127">
        <f ca="1">IF(IFERROR(MATCH(_xlfn.CONCAT($B87,",",AY$4),'SpcFunc and VentSpcFunc combos'!$Q$8:$Q$335,0),0)&gt;0,1,0)</f>
        <v>0</v>
      </c>
      <c r="AZ87" s="127">
        <f ca="1">IF(IFERROR(MATCH(_xlfn.CONCAT($B87,",",AZ$4),'SpcFunc and VentSpcFunc combos'!$Q$8:$Q$335,0),0)&gt;0,1,0)</f>
        <v>0</v>
      </c>
      <c r="BA87" s="127">
        <f ca="1">IF(IFERROR(MATCH(_xlfn.CONCAT($B87,",",BA$4),'SpcFunc and VentSpcFunc combos'!$Q$8:$Q$335,0),0)&gt;0,1,0)</f>
        <v>0</v>
      </c>
      <c r="BB87" s="127">
        <f ca="1">IF(IFERROR(MATCH(_xlfn.CONCAT($B87,",",BB$4),'SpcFunc and VentSpcFunc combos'!$Q$8:$Q$335,0),0)&gt;0,1,0)</f>
        <v>0</v>
      </c>
      <c r="BC87" s="127">
        <f ca="1">IF(IFERROR(MATCH(_xlfn.CONCAT($B87,",",BC$4),'SpcFunc and VentSpcFunc combos'!$Q$8:$Q$335,0),0)&gt;0,1,0)</f>
        <v>0</v>
      </c>
      <c r="BD87" s="127">
        <f ca="1">IF(IFERROR(MATCH(_xlfn.CONCAT($B87,",",BD$4),'SpcFunc and VentSpcFunc combos'!$Q$8:$Q$335,0),0)&gt;0,1,0)</f>
        <v>0</v>
      </c>
      <c r="BE87" s="127">
        <f ca="1">IF(IFERROR(MATCH(_xlfn.CONCAT($B87,",",BE$4),'SpcFunc and VentSpcFunc combos'!$Q$8:$Q$335,0),0)&gt;0,1,0)</f>
        <v>0</v>
      </c>
      <c r="BF87" s="127">
        <f ca="1">IF(IFERROR(MATCH(_xlfn.CONCAT($B87,",",BF$4),'SpcFunc and VentSpcFunc combos'!$Q$8:$Q$335,0),0)&gt;0,1,0)</f>
        <v>0</v>
      </c>
      <c r="BG87" s="127">
        <f ca="1">IF(IFERROR(MATCH(_xlfn.CONCAT($B87,",",BG$4),'SpcFunc and VentSpcFunc combos'!$Q$8:$Q$335,0),0)&gt;0,1,0)</f>
        <v>0</v>
      </c>
      <c r="BH87" s="127">
        <f ca="1">IF(IFERROR(MATCH(_xlfn.CONCAT($B87,",",BH$4),'SpcFunc and VentSpcFunc combos'!$Q$8:$Q$335,0),0)&gt;0,1,0)</f>
        <v>0</v>
      </c>
      <c r="BI87" s="127">
        <f ca="1">IF(IFERROR(MATCH(_xlfn.CONCAT($B87,",",BI$4),'SpcFunc and VentSpcFunc combos'!$Q$8:$Q$335,0),0)&gt;0,1,0)</f>
        <v>0</v>
      </c>
      <c r="BJ87" s="127">
        <f ca="1">IF(IFERROR(MATCH(_xlfn.CONCAT($B87,",",BJ$4),'SpcFunc and VentSpcFunc combos'!$Q$8:$Q$335,0),0)&gt;0,1,0)</f>
        <v>0</v>
      </c>
      <c r="BK87" s="127">
        <f ca="1">IF(IFERROR(MATCH(_xlfn.CONCAT($B87,",",BK$4),'SpcFunc and VentSpcFunc combos'!$Q$8:$Q$335,0),0)&gt;0,1,0)</f>
        <v>0</v>
      </c>
      <c r="BL87" s="127">
        <f ca="1">IF(IFERROR(MATCH(_xlfn.CONCAT($B87,",",BL$4),'SpcFunc and VentSpcFunc combos'!$Q$8:$Q$335,0),0)&gt;0,1,0)</f>
        <v>0</v>
      </c>
      <c r="BM87" s="127">
        <f ca="1">IF(IFERROR(MATCH(_xlfn.CONCAT($B87,",",BM$4),'SpcFunc and VentSpcFunc combos'!$Q$8:$Q$335,0),0)&gt;0,1,0)</f>
        <v>0</v>
      </c>
      <c r="BN87" s="127">
        <f ca="1">IF(IFERROR(MATCH(_xlfn.CONCAT($B87,",",BN$4),'SpcFunc and VentSpcFunc combos'!$Q$8:$Q$335,0),0)&gt;0,1,0)</f>
        <v>0</v>
      </c>
      <c r="BO87" s="127">
        <f ca="1">IF(IFERROR(MATCH(_xlfn.CONCAT($B87,",",BO$4),'SpcFunc and VentSpcFunc combos'!$Q$8:$Q$335,0),0)&gt;0,1,0)</f>
        <v>0</v>
      </c>
      <c r="BP87" s="127">
        <f ca="1">IF(IFERROR(MATCH(_xlfn.CONCAT($B87,",",BP$4),'SpcFunc and VentSpcFunc combos'!$Q$8:$Q$335,0),0)&gt;0,1,0)</f>
        <v>0</v>
      </c>
      <c r="BQ87" s="127">
        <f ca="1">IF(IFERROR(MATCH(_xlfn.CONCAT($B87,",",BQ$4),'SpcFunc and VentSpcFunc combos'!$Q$8:$Q$335,0),0)&gt;0,1,0)</f>
        <v>0</v>
      </c>
      <c r="BR87" s="127">
        <f ca="1">IF(IFERROR(MATCH(_xlfn.CONCAT($B87,",",BR$4),'SpcFunc and VentSpcFunc combos'!$Q$8:$Q$335,0),0)&gt;0,1,0)</f>
        <v>0</v>
      </c>
      <c r="BS87" s="127">
        <f ca="1">IF(IFERROR(MATCH(_xlfn.CONCAT($B87,",",BS$4),'SpcFunc and VentSpcFunc combos'!$Q$8:$Q$335,0),0)&gt;0,1,0)</f>
        <v>0</v>
      </c>
      <c r="BT87" s="127">
        <f ca="1">IF(IFERROR(MATCH(_xlfn.CONCAT($B87,",",BT$4),'SpcFunc and VentSpcFunc combos'!$Q$8:$Q$335,0),0)&gt;0,1,0)</f>
        <v>0</v>
      </c>
      <c r="BU87" s="127">
        <f ca="1">IF(IFERROR(MATCH(_xlfn.CONCAT($B87,",",BU$4),'SpcFunc and VentSpcFunc combos'!$Q$8:$Q$335,0),0)&gt;0,1,0)</f>
        <v>0</v>
      </c>
      <c r="BV87" s="127">
        <f ca="1">IF(IFERROR(MATCH(_xlfn.CONCAT($B87,",",BV$4),'SpcFunc and VentSpcFunc combos'!$Q$8:$Q$335,0),0)&gt;0,1,0)</f>
        <v>0</v>
      </c>
      <c r="BW87" s="127">
        <f ca="1">IF(IFERROR(MATCH(_xlfn.CONCAT($B87,",",BW$4),'SpcFunc and VentSpcFunc combos'!$Q$8:$Q$335,0),0)&gt;0,1,0)</f>
        <v>0</v>
      </c>
      <c r="BX87" s="127">
        <f ca="1">IF(IFERROR(MATCH(_xlfn.CONCAT($B87,",",BX$4),'SpcFunc and VentSpcFunc combos'!$Q$8:$Q$335,0),0)&gt;0,1,0)</f>
        <v>0</v>
      </c>
      <c r="BY87" s="127">
        <f ca="1">IF(IFERROR(MATCH(_xlfn.CONCAT($B87,",",BY$4),'SpcFunc and VentSpcFunc combos'!$Q$8:$Q$335,0),0)&gt;0,1,0)</f>
        <v>0</v>
      </c>
      <c r="BZ87" s="127">
        <f ca="1">IF(IFERROR(MATCH(_xlfn.CONCAT($B87,",",BZ$4),'SpcFunc and VentSpcFunc combos'!$Q$8:$Q$335,0),0)&gt;0,1,0)</f>
        <v>0</v>
      </c>
      <c r="CA87" s="127">
        <f ca="1">IF(IFERROR(MATCH(_xlfn.CONCAT($B87,",",CA$4),'SpcFunc and VentSpcFunc combos'!$Q$8:$Q$335,0),0)&gt;0,1,0)</f>
        <v>0</v>
      </c>
      <c r="CB87" s="127">
        <f ca="1">IF(IFERROR(MATCH(_xlfn.CONCAT($B87,",",CB$4),'SpcFunc and VentSpcFunc combos'!$Q$8:$Q$335,0),0)&gt;0,1,0)</f>
        <v>0</v>
      </c>
      <c r="CC87" s="127">
        <f ca="1">IF(IFERROR(MATCH(_xlfn.CONCAT($B87,",",CC$4),'SpcFunc and VentSpcFunc combos'!$Q$8:$Q$335,0),0)&gt;0,1,0)</f>
        <v>0</v>
      </c>
      <c r="CD87" s="127">
        <f ca="1">IF(IFERROR(MATCH(_xlfn.CONCAT($B87,",",CD$4),'SpcFunc and VentSpcFunc combos'!$Q$8:$Q$335,0),0)&gt;0,1,0)</f>
        <v>0</v>
      </c>
      <c r="CE87" s="127">
        <f ca="1">IF(IFERROR(MATCH(_xlfn.CONCAT($B87,",",CE$4),'SpcFunc and VentSpcFunc combos'!$Q$8:$Q$335,0),0)&gt;0,1,0)</f>
        <v>0</v>
      </c>
      <c r="CF87" s="127">
        <f ca="1">IF(IFERROR(MATCH(_xlfn.CONCAT($B87,",",CF$4),'SpcFunc and VentSpcFunc combos'!$Q$8:$Q$335,0),0)&gt;0,1,0)</f>
        <v>0</v>
      </c>
      <c r="CG87" s="127">
        <f ca="1">IF(IFERROR(MATCH(_xlfn.CONCAT($B87,",",CG$4),'SpcFunc and VentSpcFunc combos'!$Q$8:$Q$335,0),0)&gt;0,1,0)</f>
        <v>0</v>
      </c>
      <c r="CH87" s="127">
        <f ca="1">IF(IFERROR(MATCH(_xlfn.CONCAT($B87,",",CH$4),'SpcFunc and VentSpcFunc combos'!$Q$8:$Q$335,0),0)&gt;0,1,0)</f>
        <v>0</v>
      </c>
      <c r="CI87" s="127">
        <f ca="1">IF(IFERROR(MATCH(_xlfn.CONCAT($B87,",",CI$4),'SpcFunc and VentSpcFunc combos'!$Q$8:$Q$335,0),0)&gt;0,1,0)</f>
        <v>0</v>
      </c>
      <c r="CJ87" s="127">
        <f ca="1">IF(IFERROR(MATCH(_xlfn.CONCAT($B87,",",CJ$4),'SpcFunc and VentSpcFunc combos'!$Q$8:$Q$335,0),0)&gt;0,1,0)</f>
        <v>0</v>
      </c>
      <c r="CK87" s="127">
        <f ca="1">IF(IFERROR(MATCH(_xlfn.CONCAT($B87,",",CK$4),'SpcFunc and VentSpcFunc combos'!$Q$8:$Q$335,0),0)&gt;0,1,0)</f>
        <v>0</v>
      </c>
      <c r="CL87" s="127">
        <f ca="1">IF(IFERROR(MATCH(_xlfn.CONCAT($B87,",",CL$4),'SpcFunc and VentSpcFunc combos'!$Q$8:$Q$335,0),0)&gt;0,1,0)</f>
        <v>0</v>
      </c>
      <c r="CM87" s="127">
        <f ca="1">IF(IFERROR(MATCH(_xlfn.CONCAT($B87,",",CM$4),'SpcFunc and VentSpcFunc combos'!$Q$8:$Q$335,0),0)&gt;0,1,0)</f>
        <v>0</v>
      </c>
      <c r="CN87" s="127">
        <f ca="1">IF(IFERROR(MATCH(_xlfn.CONCAT($B87,",",CN$4),'SpcFunc and VentSpcFunc combos'!$Q$8:$Q$335,0),0)&gt;0,1,0)</f>
        <v>0</v>
      </c>
      <c r="CO87" s="127">
        <f ca="1">IF(IFERROR(MATCH(_xlfn.CONCAT($B87,",",CO$4),'SpcFunc and VentSpcFunc combos'!$Q$8:$Q$335,0),0)&gt;0,1,0)</f>
        <v>0</v>
      </c>
      <c r="CP87" s="127">
        <f ca="1">IF(IFERROR(MATCH(_xlfn.CONCAT($B87,",",CP$4),'SpcFunc and VentSpcFunc combos'!$Q$8:$Q$335,0),0)&gt;0,1,0)</f>
        <v>0</v>
      </c>
      <c r="CQ87" s="127">
        <f ca="1">IF(IFERROR(MATCH(_xlfn.CONCAT($B87,",",CQ$4),'SpcFunc and VentSpcFunc combos'!$Q$8:$Q$335,0),0)&gt;0,1,0)</f>
        <v>0</v>
      </c>
      <c r="CR87" s="127">
        <f ca="1">IF(IFERROR(MATCH(_xlfn.CONCAT($B87,",",CR$4),'SpcFunc and VentSpcFunc combos'!$Q$8:$Q$335,0),0)&gt;0,1,0)</f>
        <v>0</v>
      </c>
      <c r="CS87" s="127">
        <f ca="1">IF(IFERROR(MATCH(_xlfn.CONCAT($B87,",",CS$4),'SpcFunc and VentSpcFunc combos'!$Q$8:$Q$335,0),0)&gt;0,1,0)</f>
        <v>0</v>
      </c>
      <c r="CT87" s="127">
        <f ca="1">IF(IFERROR(MATCH(_xlfn.CONCAT($B87,",",CT$4),'SpcFunc and VentSpcFunc combos'!$Q$8:$Q$335,0),0)&gt;0,1,0)</f>
        <v>0</v>
      </c>
      <c r="CU87" s="106" t="s">
        <v>960</v>
      </c>
      <c r="CV87">
        <f t="shared" ca="1" si="6"/>
        <v>0</v>
      </c>
    </row>
    <row r="88" spans="2:100" x14ac:dyDescent="0.2">
      <c r="B88" t="str">
        <f>'For CSV - 2019 SpcFuncData'!B88</f>
        <v>_Invalid from 2016 - Housing, Public and Common Areas: Senior Housing</v>
      </c>
      <c r="C88" s="127">
        <f ca="1">IF(IFERROR(MATCH(_xlfn.CONCAT($B88,",",C$4),'SpcFunc and VentSpcFunc combos'!$Q$8:$Q$335,0),0)&gt;0,1,0)</f>
        <v>0</v>
      </c>
      <c r="D88" s="127">
        <f ca="1">IF(IFERROR(MATCH(_xlfn.CONCAT($B88,",",D$4),'SpcFunc and VentSpcFunc combos'!$Q$8:$Q$335,0),0)&gt;0,1,0)</f>
        <v>0</v>
      </c>
      <c r="E88" s="127">
        <f ca="1">IF(IFERROR(MATCH(_xlfn.CONCAT($B88,",",E$4),'SpcFunc and VentSpcFunc combos'!$Q$8:$Q$335,0),0)&gt;0,1,0)</f>
        <v>0</v>
      </c>
      <c r="F88" s="127">
        <f ca="1">IF(IFERROR(MATCH(_xlfn.CONCAT($B88,",",F$4),'SpcFunc and VentSpcFunc combos'!$Q$8:$Q$335,0),0)&gt;0,1,0)</f>
        <v>0</v>
      </c>
      <c r="G88" s="127">
        <f ca="1">IF(IFERROR(MATCH(_xlfn.CONCAT($B88,",",G$4),'SpcFunc and VentSpcFunc combos'!$Q$8:$Q$335,0),0)&gt;0,1,0)</f>
        <v>0</v>
      </c>
      <c r="H88" s="127">
        <f ca="1">IF(IFERROR(MATCH(_xlfn.CONCAT($B88,",",H$4),'SpcFunc and VentSpcFunc combos'!$Q$8:$Q$335,0),0)&gt;0,1,0)</f>
        <v>0</v>
      </c>
      <c r="I88" s="127">
        <f ca="1">IF(IFERROR(MATCH(_xlfn.CONCAT($B88,",",I$4),'SpcFunc and VentSpcFunc combos'!$Q$8:$Q$335,0),0)&gt;0,1,0)</f>
        <v>0</v>
      </c>
      <c r="J88" s="127">
        <f ca="1">IF(IFERROR(MATCH(_xlfn.CONCAT($B88,",",J$4),'SpcFunc and VentSpcFunc combos'!$Q$8:$Q$335,0),0)&gt;0,1,0)</f>
        <v>0</v>
      </c>
      <c r="K88" s="127">
        <f ca="1">IF(IFERROR(MATCH(_xlfn.CONCAT($B88,",",K$4),'SpcFunc and VentSpcFunc combos'!$Q$8:$Q$335,0),0)&gt;0,1,0)</f>
        <v>0</v>
      </c>
      <c r="L88" s="127">
        <f ca="1">IF(IFERROR(MATCH(_xlfn.CONCAT($B88,",",L$4),'SpcFunc and VentSpcFunc combos'!$Q$8:$Q$335,0),0)&gt;0,1,0)</f>
        <v>0</v>
      </c>
      <c r="M88" s="127">
        <f ca="1">IF(IFERROR(MATCH(_xlfn.CONCAT($B88,",",M$4),'SpcFunc and VentSpcFunc combos'!$Q$8:$Q$335,0),0)&gt;0,1,0)</f>
        <v>0</v>
      </c>
      <c r="N88" s="127">
        <f ca="1">IF(IFERROR(MATCH(_xlfn.CONCAT($B88,",",N$4),'SpcFunc and VentSpcFunc combos'!$Q$8:$Q$335,0),0)&gt;0,1,0)</f>
        <v>0</v>
      </c>
      <c r="O88" s="127">
        <f ca="1">IF(IFERROR(MATCH(_xlfn.CONCAT($B88,",",O$4),'SpcFunc and VentSpcFunc combos'!$Q$8:$Q$335,0),0)&gt;0,1,0)</f>
        <v>0</v>
      </c>
      <c r="P88" s="127">
        <f ca="1">IF(IFERROR(MATCH(_xlfn.CONCAT($B88,",",P$4),'SpcFunc and VentSpcFunc combos'!$Q$8:$Q$335,0),0)&gt;0,1,0)</f>
        <v>0</v>
      </c>
      <c r="Q88" s="127">
        <f ca="1">IF(IFERROR(MATCH(_xlfn.CONCAT($B88,",",Q$4),'SpcFunc and VentSpcFunc combos'!$Q$8:$Q$335,0),0)&gt;0,1,0)</f>
        <v>0</v>
      </c>
      <c r="R88" s="127">
        <f ca="1">IF(IFERROR(MATCH(_xlfn.CONCAT($B88,",",R$4),'SpcFunc and VentSpcFunc combos'!$Q$8:$Q$335,0),0)&gt;0,1,0)</f>
        <v>0</v>
      </c>
      <c r="S88" s="127">
        <f ca="1">IF(IFERROR(MATCH(_xlfn.CONCAT($B88,",",S$4),'SpcFunc and VentSpcFunc combos'!$Q$8:$Q$335,0),0)&gt;0,1,0)</f>
        <v>0</v>
      </c>
      <c r="T88" s="127">
        <f ca="1">IF(IFERROR(MATCH(_xlfn.CONCAT($B88,",",T$4),'SpcFunc and VentSpcFunc combos'!$Q$8:$Q$335,0),0)&gt;0,1,0)</f>
        <v>0</v>
      </c>
      <c r="U88" s="127">
        <f ca="1">IF(IFERROR(MATCH(_xlfn.CONCAT($B88,",",U$4),'SpcFunc and VentSpcFunc combos'!$Q$8:$Q$335,0),0)&gt;0,1,0)</f>
        <v>0</v>
      </c>
      <c r="V88" s="127">
        <f ca="1">IF(IFERROR(MATCH(_xlfn.CONCAT($B88,",",V$4),'SpcFunc and VentSpcFunc combos'!$Q$8:$Q$335,0),0)&gt;0,1,0)</f>
        <v>0</v>
      </c>
      <c r="W88" s="127">
        <f ca="1">IF(IFERROR(MATCH(_xlfn.CONCAT($B88,",",W$4),'SpcFunc and VentSpcFunc combos'!$Q$8:$Q$335,0),0)&gt;0,1,0)</f>
        <v>0</v>
      </c>
      <c r="X88" s="127">
        <f ca="1">IF(IFERROR(MATCH(_xlfn.CONCAT($B88,",",X$4),'SpcFunc and VentSpcFunc combos'!$Q$8:$Q$335,0),0)&gt;0,1,0)</f>
        <v>0</v>
      </c>
      <c r="Y88" s="127">
        <f ca="1">IF(IFERROR(MATCH(_xlfn.CONCAT($B88,",",Y$4),'SpcFunc and VentSpcFunc combos'!$Q$8:$Q$335,0),0)&gt;0,1,0)</f>
        <v>0</v>
      </c>
      <c r="Z88" s="127">
        <f ca="1">IF(IFERROR(MATCH(_xlfn.CONCAT($B88,",",Z$4),'SpcFunc and VentSpcFunc combos'!$Q$8:$Q$335,0),0)&gt;0,1,0)</f>
        <v>0</v>
      </c>
      <c r="AA88" s="127">
        <f ca="1">IF(IFERROR(MATCH(_xlfn.CONCAT($B88,",",AA$4),'SpcFunc and VentSpcFunc combos'!$Q$8:$Q$335,0),0)&gt;0,1,0)</f>
        <v>0</v>
      </c>
      <c r="AB88" s="127">
        <f ca="1">IF(IFERROR(MATCH(_xlfn.CONCAT($B88,",",AB$4),'SpcFunc and VentSpcFunc combos'!$Q$8:$Q$335,0),0)&gt;0,1,0)</f>
        <v>0</v>
      </c>
      <c r="AC88" s="127">
        <f ca="1">IF(IFERROR(MATCH(_xlfn.CONCAT($B88,",",AC$4),'SpcFunc and VentSpcFunc combos'!$Q$8:$Q$335,0),0)&gt;0,1,0)</f>
        <v>0</v>
      </c>
      <c r="AD88" s="127">
        <f ca="1">IF(IFERROR(MATCH(_xlfn.CONCAT($B88,",",AD$4),'SpcFunc and VentSpcFunc combos'!$Q$8:$Q$335,0),0)&gt;0,1,0)</f>
        <v>0</v>
      </c>
      <c r="AE88" s="127">
        <f ca="1">IF(IFERROR(MATCH(_xlfn.CONCAT($B88,",",AE$4),'SpcFunc and VentSpcFunc combos'!$Q$8:$Q$335,0),0)&gt;0,1,0)</f>
        <v>0</v>
      </c>
      <c r="AF88" s="127">
        <f ca="1">IF(IFERROR(MATCH(_xlfn.CONCAT($B88,",",AF$4),'SpcFunc and VentSpcFunc combos'!$Q$8:$Q$335,0),0)&gt;0,1,0)</f>
        <v>0</v>
      </c>
      <c r="AG88" s="127">
        <f ca="1">IF(IFERROR(MATCH(_xlfn.CONCAT($B88,",",AG$4),'SpcFunc and VentSpcFunc combos'!$Q$8:$Q$335,0),0)&gt;0,1,0)</f>
        <v>0</v>
      </c>
      <c r="AH88" s="127">
        <f ca="1">IF(IFERROR(MATCH(_xlfn.CONCAT($B88,",",AH$4),'SpcFunc and VentSpcFunc combos'!$Q$8:$Q$335,0),0)&gt;0,1,0)</f>
        <v>0</v>
      </c>
      <c r="AI88" s="127">
        <f ca="1">IF(IFERROR(MATCH(_xlfn.CONCAT($B88,",",AI$4),'SpcFunc and VentSpcFunc combos'!$Q$8:$Q$335,0),0)&gt;0,1,0)</f>
        <v>0</v>
      </c>
      <c r="AJ88" s="127">
        <f ca="1">IF(IFERROR(MATCH(_xlfn.CONCAT($B88,",",AJ$4),'SpcFunc and VentSpcFunc combos'!$Q$8:$Q$335,0),0)&gt;0,1,0)</f>
        <v>0</v>
      </c>
      <c r="AK88" s="127">
        <f ca="1">IF(IFERROR(MATCH(_xlfn.CONCAT($B88,",",AK$4),'SpcFunc and VentSpcFunc combos'!$Q$8:$Q$335,0),0)&gt;0,1,0)</f>
        <v>0</v>
      </c>
      <c r="AL88" s="127">
        <f ca="1">IF(IFERROR(MATCH(_xlfn.CONCAT($B88,",",AL$4),'SpcFunc and VentSpcFunc combos'!$Q$8:$Q$335,0),0)&gt;0,1,0)</f>
        <v>0</v>
      </c>
      <c r="AM88" s="127">
        <f ca="1">IF(IFERROR(MATCH(_xlfn.CONCAT($B88,",",AM$4),'SpcFunc and VentSpcFunc combos'!$Q$8:$Q$335,0),0)&gt;0,1,0)</f>
        <v>0</v>
      </c>
      <c r="AN88" s="127">
        <f ca="1">IF(IFERROR(MATCH(_xlfn.CONCAT($B88,",",AN$4),'SpcFunc and VentSpcFunc combos'!$Q$8:$Q$335,0),0)&gt;0,1,0)</f>
        <v>0</v>
      </c>
      <c r="AO88" s="127">
        <f ca="1">IF(IFERROR(MATCH(_xlfn.CONCAT($B88,",",AO$4),'SpcFunc and VentSpcFunc combos'!$Q$8:$Q$335,0),0)&gt;0,1,0)</f>
        <v>0</v>
      </c>
      <c r="AP88" s="127">
        <f ca="1">IF(IFERROR(MATCH(_xlfn.CONCAT($B88,",",AP$4),'SpcFunc and VentSpcFunc combos'!$Q$8:$Q$335,0),0)&gt;0,1,0)</f>
        <v>0</v>
      </c>
      <c r="AQ88" s="127">
        <f ca="1">IF(IFERROR(MATCH(_xlfn.CONCAT($B88,",",AQ$4),'SpcFunc and VentSpcFunc combos'!$Q$8:$Q$335,0),0)&gt;0,1,0)</f>
        <v>0</v>
      </c>
      <c r="AR88" s="127">
        <f ca="1">IF(IFERROR(MATCH(_xlfn.CONCAT($B88,",",AR$4),'SpcFunc and VentSpcFunc combos'!$Q$8:$Q$335,0),0)&gt;0,1,0)</f>
        <v>0</v>
      </c>
      <c r="AS88" s="127">
        <f ca="1">IF(IFERROR(MATCH(_xlfn.CONCAT($B88,",",AS$4),'SpcFunc and VentSpcFunc combos'!$Q$8:$Q$335,0),0)&gt;0,1,0)</f>
        <v>0</v>
      </c>
      <c r="AT88" s="127">
        <f ca="1">IF(IFERROR(MATCH(_xlfn.CONCAT($B88,",",AT$4),'SpcFunc and VentSpcFunc combos'!$Q$8:$Q$335,0),0)&gt;0,1,0)</f>
        <v>0</v>
      </c>
      <c r="AU88" s="127">
        <f ca="1">IF(IFERROR(MATCH(_xlfn.CONCAT($B88,",",AU$4),'SpcFunc and VentSpcFunc combos'!$Q$8:$Q$335,0),0)&gt;0,1,0)</f>
        <v>0</v>
      </c>
      <c r="AV88" s="127">
        <f ca="1">IF(IFERROR(MATCH(_xlfn.CONCAT($B88,",",AV$4),'SpcFunc and VentSpcFunc combos'!$Q$8:$Q$335,0),0)&gt;0,1,0)</f>
        <v>0</v>
      </c>
      <c r="AW88" s="127">
        <f ca="1">IF(IFERROR(MATCH(_xlfn.CONCAT($B88,",",AW$4),'SpcFunc and VentSpcFunc combos'!$Q$8:$Q$335,0),0)&gt;0,1,0)</f>
        <v>0</v>
      </c>
      <c r="AX88" s="127">
        <f ca="1">IF(IFERROR(MATCH(_xlfn.CONCAT($B88,",",AX$4),'SpcFunc and VentSpcFunc combos'!$Q$8:$Q$335,0),0)&gt;0,1,0)</f>
        <v>0</v>
      </c>
      <c r="AY88" s="127">
        <f ca="1">IF(IFERROR(MATCH(_xlfn.CONCAT($B88,",",AY$4),'SpcFunc and VentSpcFunc combos'!$Q$8:$Q$335,0),0)&gt;0,1,0)</f>
        <v>0</v>
      </c>
      <c r="AZ88" s="127">
        <f ca="1">IF(IFERROR(MATCH(_xlfn.CONCAT($B88,",",AZ$4),'SpcFunc and VentSpcFunc combos'!$Q$8:$Q$335,0),0)&gt;0,1,0)</f>
        <v>0</v>
      </c>
      <c r="BA88" s="127">
        <f ca="1">IF(IFERROR(MATCH(_xlfn.CONCAT($B88,",",BA$4),'SpcFunc and VentSpcFunc combos'!$Q$8:$Q$335,0),0)&gt;0,1,0)</f>
        <v>0</v>
      </c>
      <c r="BB88" s="127">
        <f ca="1">IF(IFERROR(MATCH(_xlfn.CONCAT($B88,",",BB$4),'SpcFunc and VentSpcFunc combos'!$Q$8:$Q$335,0),0)&gt;0,1,0)</f>
        <v>0</v>
      </c>
      <c r="BC88" s="127">
        <f ca="1">IF(IFERROR(MATCH(_xlfn.CONCAT($B88,",",BC$4),'SpcFunc and VentSpcFunc combos'!$Q$8:$Q$335,0),0)&gt;0,1,0)</f>
        <v>0</v>
      </c>
      <c r="BD88" s="127">
        <f ca="1">IF(IFERROR(MATCH(_xlfn.CONCAT($B88,",",BD$4),'SpcFunc and VentSpcFunc combos'!$Q$8:$Q$335,0),0)&gt;0,1,0)</f>
        <v>0</v>
      </c>
      <c r="BE88" s="127">
        <f ca="1">IF(IFERROR(MATCH(_xlfn.CONCAT($B88,",",BE$4),'SpcFunc and VentSpcFunc combos'!$Q$8:$Q$335,0),0)&gt;0,1,0)</f>
        <v>0</v>
      </c>
      <c r="BF88" s="127">
        <f ca="1">IF(IFERROR(MATCH(_xlfn.CONCAT($B88,",",BF$4),'SpcFunc and VentSpcFunc combos'!$Q$8:$Q$335,0),0)&gt;0,1,0)</f>
        <v>0</v>
      </c>
      <c r="BG88" s="127">
        <f ca="1">IF(IFERROR(MATCH(_xlfn.CONCAT($B88,",",BG$4),'SpcFunc and VentSpcFunc combos'!$Q$8:$Q$335,0),0)&gt;0,1,0)</f>
        <v>0</v>
      </c>
      <c r="BH88" s="127">
        <f ca="1">IF(IFERROR(MATCH(_xlfn.CONCAT($B88,",",BH$4),'SpcFunc and VentSpcFunc combos'!$Q$8:$Q$335,0),0)&gt;0,1,0)</f>
        <v>0</v>
      </c>
      <c r="BI88" s="127">
        <f ca="1">IF(IFERROR(MATCH(_xlfn.CONCAT($B88,",",BI$4),'SpcFunc and VentSpcFunc combos'!$Q$8:$Q$335,0),0)&gt;0,1,0)</f>
        <v>0</v>
      </c>
      <c r="BJ88" s="127">
        <f ca="1">IF(IFERROR(MATCH(_xlfn.CONCAT($B88,",",BJ$4),'SpcFunc and VentSpcFunc combos'!$Q$8:$Q$335,0),0)&gt;0,1,0)</f>
        <v>0</v>
      </c>
      <c r="BK88" s="127">
        <f ca="1">IF(IFERROR(MATCH(_xlfn.CONCAT($B88,",",BK$4),'SpcFunc and VentSpcFunc combos'!$Q$8:$Q$335,0),0)&gt;0,1,0)</f>
        <v>0</v>
      </c>
      <c r="BL88" s="127">
        <f ca="1">IF(IFERROR(MATCH(_xlfn.CONCAT($B88,",",BL$4),'SpcFunc and VentSpcFunc combos'!$Q$8:$Q$335,0),0)&gt;0,1,0)</f>
        <v>0</v>
      </c>
      <c r="BM88" s="127">
        <f ca="1">IF(IFERROR(MATCH(_xlfn.CONCAT($B88,",",BM$4),'SpcFunc and VentSpcFunc combos'!$Q$8:$Q$335,0),0)&gt;0,1,0)</f>
        <v>0</v>
      </c>
      <c r="BN88" s="127">
        <f ca="1">IF(IFERROR(MATCH(_xlfn.CONCAT($B88,",",BN$4),'SpcFunc and VentSpcFunc combos'!$Q$8:$Q$335,0),0)&gt;0,1,0)</f>
        <v>0</v>
      </c>
      <c r="BO88" s="127">
        <f ca="1">IF(IFERROR(MATCH(_xlfn.CONCAT($B88,",",BO$4),'SpcFunc and VentSpcFunc combos'!$Q$8:$Q$335,0),0)&gt;0,1,0)</f>
        <v>0</v>
      </c>
      <c r="BP88" s="127">
        <f ca="1">IF(IFERROR(MATCH(_xlfn.CONCAT($B88,",",BP$4),'SpcFunc and VentSpcFunc combos'!$Q$8:$Q$335,0),0)&gt;0,1,0)</f>
        <v>0</v>
      </c>
      <c r="BQ88" s="127">
        <f ca="1">IF(IFERROR(MATCH(_xlfn.CONCAT($B88,",",BQ$4),'SpcFunc and VentSpcFunc combos'!$Q$8:$Q$335,0),0)&gt;0,1,0)</f>
        <v>0</v>
      </c>
      <c r="BR88" s="127">
        <f ca="1">IF(IFERROR(MATCH(_xlfn.CONCAT($B88,",",BR$4),'SpcFunc and VentSpcFunc combos'!$Q$8:$Q$335,0),0)&gt;0,1,0)</f>
        <v>0</v>
      </c>
      <c r="BS88" s="127">
        <f ca="1">IF(IFERROR(MATCH(_xlfn.CONCAT($B88,",",BS$4),'SpcFunc and VentSpcFunc combos'!$Q$8:$Q$335,0),0)&gt;0,1,0)</f>
        <v>0</v>
      </c>
      <c r="BT88" s="127">
        <f ca="1">IF(IFERROR(MATCH(_xlfn.CONCAT($B88,",",BT$4),'SpcFunc and VentSpcFunc combos'!$Q$8:$Q$335,0),0)&gt;0,1,0)</f>
        <v>0</v>
      </c>
      <c r="BU88" s="127">
        <f ca="1">IF(IFERROR(MATCH(_xlfn.CONCAT($B88,",",BU$4),'SpcFunc and VentSpcFunc combos'!$Q$8:$Q$335,0),0)&gt;0,1,0)</f>
        <v>0</v>
      </c>
      <c r="BV88" s="127">
        <f ca="1">IF(IFERROR(MATCH(_xlfn.CONCAT($B88,",",BV$4),'SpcFunc and VentSpcFunc combos'!$Q$8:$Q$335,0),0)&gt;0,1,0)</f>
        <v>0</v>
      </c>
      <c r="BW88" s="127">
        <f ca="1">IF(IFERROR(MATCH(_xlfn.CONCAT($B88,",",BW$4),'SpcFunc and VentSpcFunc combos'!$Q$8:$Q$335,0),0)&gt;0,1,0)</f>
        <v>0</v>
      </c>
      <c r="BX88" s="127">
        <f ca="1">IF(IFERROR(MATCH(_xlfn.CONCAT($B88,",",BX$4),'SpcFunc and VentSpcFunc combos'!$Q$8:$Q$335,0),0)&gt;0,1,0)</f>
        <v>0</v>
      </c>
      <c r="BY88" s="127">
        <f ca="1">IF(IFERROR(MATCH(_xlfn.CONCAT($B88,",",BY$4),'SpcFunc and VentSpcFunc combos'!$Q$8:$Q$335,0),0)&gt;0,1,0)</f>
        <v>0</v>
      </c>
      <c r="BZ88" s="127">
        <f ca="1">IF(IFERROR(MATCH(_xlfn.CONCAT($B88,",",BZ$4),'SpcFunc and VentSpcFunc combos'!$Q$8:$Q$335,0),0)&gt;0,1,0)</f>
        <v>0</v>
      </c>
      <c r="CA88" s="127">
        <f ca="1">IF(IFERROR(MATCH(_xlfn.CONCAT($B88,",",CA$4),'SpcFunc and VentSpcFunc combos'!$Q$8:$Q$335,0),0)&gt;0,1,0)</f>
        <v>0</v>
      </c>
      <c r="CB88" s="127">
        <f ca="1">IF(IFERROR(MATCH(_xlfn.CONCAT($B88,",",CB$4),'SpcFunc and VentSpcFunc combos'!$Q$8:$Q$335,0),0)&gt;0,1,0)</f>
        <v>0</v>
      </c>
      <c r="CC88" s="127">
        <f ca="1">IF(IFERROR(MATCH(_xlfn.CONCAT($B88,",",CC$4),'SpcFunc and VentSpcFunc combos'!$Q$8:$Q$335,0),0)&gt;0,1,0)</f>
        <v>0</v>
      </c>
      <c r="CD88" s="127">
        <f ca="1">IF(IFERROR(MATCH(_xlfn.CONCAT($B88,",",CD$4),'SpcFunc and VentSpcFunc combos'!$Q$8:$Q$335,0),0)&gt;0,1,0)</f>
        <v>0</v>
      </c>
      <c r="CE88" s="127">
        <f ca="1">IF(IFERROR(MATCH(_xlfn.CONCAT($B88,",",CE$4),'SpcFunc and VentSpcFunc combos'!$Q$8:$Q$335,0),0)&gt;0,1,0)</f>
        <v>0</v>
      </c>
      <c r="CF88" s="127">
        <f ca="1">IF(IFERROR(MATCH(_xlfn.CONCAT($B88,",",CF$4),'SpcFunc and VentSpcFunc combos'!$Q$8:$Q$335,0),0)&gt;0,1,0)</f>
        <v>0</v>
      </c>
      <c r="CG88" s="127">
        <f ca="1">IF(IFERROR(MATCH(_xlfn.CONCAT($B88,",",CG$4),'SpcFunc and VentSpcFunc combos'!$Q$8:$Q$335,0),0)&gt;0,1,0)</f>
        <v>0</v>
      </c>
      <c r="CH88" s="127">
        <f ca="1">IF(IFERROR(MATCH(_xlfn.CONCAT($B88,",",CH$4),'SpcFunc and VentSpcFunc combos'!$Q$8:$Q$335,0),0)&gt;0,1,0)</f>
        <v>0</v>
      </c>
      <c r="CI88" s="127">
        <f ca="1">IF(IFERROR(MATCH(_xlfn.CONCAT($B88,",",CI$4),'SpcFunc and VentSpcFunc combos'!$Q$8:$Q$335,0),0)&gt;0,1,0)</f>
        <v>0</v>
      </c>
      <c r="CJ88" s="127">
        <f ca="1">IF(IFERROR(MATCH(_xlfn.CONCAT($B88,",",CJ$4),'SpcFunc and VentSpcFunc combos'!$Q$8:$Q$335,0),0)&gt;0,1,0)</f>
        <v>0</v>
      </c>
      <c r="CK88" s="127">
        <f ca="1">IF(IFERROR(MATCH(_xlfn.CONCAT($B88,",",CK$4),'SpcFunc and VentSpcFunc combos'!$Q$8:$Q$335,0),0)&gt;0,1,0)</f>
        <v>0</v>
      </c>
      <c r="CL88" s="127">
        <f ca="1">IF(IFERROR(MATCH(_xlfn.CONCAT($B88,",",CL$4),'SpcFunc and VentSpcFunc combos'!$Q$8:$Q$335,0),0)&gt;0,1,0)</f>
        <v>0</v>
      </c>
      <c r="CM88" s="127">
        <f ca="1">IF(IFERROR(MATCH(_xlfn.CONCAT($B88,",",CM$4),'SpcFunc and VentSpcFunc combos'!$Q$8:$Q$335,0),0)&gt;0,1,0)</f>
        <v>0</v>
      </c>
      <c r="CN88" s="127">
        <f ca="1">IF(IFERROR(MATCH(_xlfn.CONCAT($B88,",",CN$4),'SpcFunc and VentSpcFunc combos'!$Q$8:$Q$335,0),0)&gt;0,1,0)</f>
        <v>0</v>
      </c>
      <c r="CO88" s="127">
        <f ca="1">IF(IFERROR(MATCH(_xlfn.CONCAT($B88,",",CO$4),'SpcFunc and VentSpcFunc combos'!$Q$8:$Q$335,0),0)&gt;0,1,0)</f>
        <v>0</v>
      </c>
      <c r="CP88" s="127">
        <f ca="1">IF(IFERROR(MATCH(_xlfn.CONCAT($B88,",",CP$4),'SpcFunc and VentSpcFunc combos'!$Q$8:$Q$335,0),0)&gt;0,1,0)</f>
        <v>0</v>
      </c>
      <c r="CQ88" s="127">
        <f ca="1">IF(IFERROR(MATCH(_xlfn.CONCAT($B88,",",CQ$4),'SpcFunc and VentSpcFunc combos'!$Q$8:$Q$335,0),0)&gt;0,1,0)</f>
        <v>0</v>
      </c>
      <c r="CR88" s="127">
        <f ca="1">IF(IFERROR(MATCH(_xlfn.CONCAT($B88,",",CR$4),'SpcFunc and VentSpcFunc combos'!$Q$8:$Q$335,0),0)&gt;0,1,0)</f>
        <v>0</v>
      </c>
      <c r="CS88" s="127">
        <f ca="1">IF(IFERROR(MATCH(_xlfn.CONCAT($B88,",",CS$4),'SpcFunc and VentSpcFunc combos'!$Q$8:$Q$335,0),0)&gt;0,1,0)</f>
        <v>0</v>
      </c>
      <c r="CT88" s="127">
        <f ca="1">IF(IFERROR(MATCH(_xlfn.CONCAT($B88,",",CT$4),'SpcFunc and VentSpcFunc combos'!$Q$8:$Q$335,0),0)&gt;0,1,0)</f>
        <v>0</v>
      </c>
      <c r="CU88" s="106" t="s">
        <v>960</v>
      </c>
      <c r="CV88">
        <f t="shared" ca="1" si="6"/>
        <v>0</v>
      </c>
    </row>
    <row r="89" spans="2:100" x14ac:dyDescent="0.2">
      <c r="B89" t="s">
        <v>95</v>
      </c>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c r="AA89" s="127"/>
      <c r="AB89" s="127"/>
      <c r="AC89" s="127"/>
      <c r="AD89" s="127"/>
      <c r="AE89" s="127"/>
      <c r="AF89" s="127"/>
      <c r="AG89" s="127"/>
      <c r="AH89" s="127"/>
      <c r="AI89" s="127"/>
      <c r="AJ89" s="127"/>
      <c r="AK89" s="127"/>
      <c r="AL89" s="127"/>
      <c r="AM89" s="127"/>
      <c r="AN89" s="127"/>
      <c r="AO89" s="127"/>
      <c r="AP89" s="127"/>
      <c r="AQ89" s="127"/>
      <c r="AR89" s="127"/>
      <c r="AS89" s="127"/>
      <c r="AT89" s="127"/>
      <c r="AU89" s="127"/>
      <c r="AV89" s="127"/>
      <c r="AW89" s="127"/>
      <c r="AX89" s="127"/>
      <c r="AY89" s="127"/>
      <c r="AZ89" s="127"/>
      <c r="BA89" s="127"/>
      <c r="BB89" s="127"/>
      <c r="BC89" s="127"/>
      <c r="BD89" s="127"/>
      <c r="BE89" s="127"/>
      <c r="BF89" s="127"/>
      <c r="BG89" s="127"/>
      <c r="BH89" s="127"/>
      <c r="BI89" s="127"/>
      <c r="BJ89" s="127"/>
      <c r="BK89" s="127"/>
      <c r="BL89" s="127"/>
      <c r="BM89" s="127"/>
      <c r="BN89" s="127"/>
      <c r="BO89" s="127"/>
      <c r="BP89" s="127"/>
      <c r="BQ89" s="127"/>
      <c r="BR89" s="127"/>
      <c r="BS89" s="127"/>
      <c r="BT89" s="127"/>
      <c r="BU89" s="127"/>
      <c r="BV89" s="127"/>
      <c r="BW89" s="127"/>
      <c r="BX89" s="127"/>
      <c r="BY89" s="127"/>
      <c r="BZ89" s="127"/>
      <c r="CA89" s="127"/>
      <c r="CB89" s="127"/>
      <c r="CC89" s="127"/>
      <c r="CD89" s="127"/>
      <c r="CE89" s="127"/>
      <c r="CF89" s="127"/>
      <c r="CG89" s="127"/>
      <c r="CH89" s="127"/>
      <c r="CI89" s="127"/>
      <c r="CJ89" s="127"/>
      <c r="CK89" s="127"/>
      <c r="CL89" s="127"/>
      <c r="CM89" s="127"/>
      <c r="CN89" s="127"/>
      <c r="CO89" s="127"/>
      <c r="CP89" s="127"/>
      <c r="CQ89" s="127"/>
      <c r="CR89" s="127"/>
      <c r="CS89" s="127"/>
      <c r="CT89" s="127"/>
    </row>
    <row r="90" spans="2:100"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c r="BV90" s="127"/>
      <c r="BW90" s="127"/>
      <c r="BX90" s="127"/>
      <c r="BY90" s="127"/>
      <c r="BZ90" s="127"/>
      <c r="CA90" s="127"/>
      <c r="CB90" s="127"/>
      <c r="CC90" s="127"/>
      <c r="CD90" s="127"/>
      <c r="CE90" s="127"/>
      <c r="CF90" s="127"/>
      <c r="CG90" s="127"/>
      <c r="CH90" s="127"/>
      <c r="CI90" s="127"/>
      <c r="CJ90" s="127"/>
      <c r="CK90" s="127"/>
      <c r="CL90" s="127"/>
      <c r="CM90" s="127"/>
      <c r="CN90" s="127"/>
      <c r="CO90" s="127"/>
      <c r="CP90" s="127"/>
      <c r="CQ90" s="127"/>
      <c r="CR90" s="127"/>
      <c r="CS90" s="127"/>
      <c r="CT90" s="127"/>
    </row>
    <row r="91" spans="2:100"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127"/>
      <c r="AZ91" s="127"/>
      <c r="BA91" s="127"/>
      <c r="BB91" s="127"/>
      <c r="BC91" s="127"/>
      <c r="BD91" s="127"/>
      <c r="BE91" s="127"/>
      <c r="BF91" s="127"/>
      <c r="BG91" s="127"/>
      <c r="BH91" s="127"/>
      <c r="BI91" s="127"/>
      <c r="BJ91" s="127"/>
      <c r="BK91" s="127"/>
      <c r="BL91" s="127"/>
      <c r="BM91" s="127"/>
      <c r="BN91" s="127"/>
      <c r="BO91" s="127"/>
      <c r="BP91" s="127"/>
      <c r="BQ91" s="127"/>
      <c r="BR91" s="127"/>
      <c r="BS91" s="127"/>
      <c r="BT91" s="127"/>
      <c r="BU91" s="127"/>
      <c r="BV91" s="127"/>
      <c r="BW91" s="127"/>
      <c r="BX91" s="127"/>
      <c r="BY91" s="127"/>
      <c r="BZ91" s="127"/>
      <c r="CA91" s="127"/>
      <c r="CB91" s="127"/>
      <c r="CC91" s="127"/>
      <c r="CD91" s="127"/>
      <c r="CE91" s="127"/>
      <c r="CF91" s="127"/>
      <c r="CG91" s="127"/>
      <c r="CH91" s="127"/>
      <c r="CI91" s="127"/>
      <c r="CJ91" s="127"/>
      <c r="CK91" s="127"/>
      <c r="CL91" s="127"/>
      <c r="CM91" s="127"/>
      <c r="CN91" s="127"/>
      <c r="CO91" s="127"/>
      <c r="CP91" s="127"/>
      <c r="CQ91" s="127"/>
      <c r="CR91" s="127"/>
      <c r="CS91" s="127"/>
      <c r="CT91" s="127"/>
    </row>
    <row r="92" spans="2:100"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127"/>
      <c r="AZ92" s="127"/>
      <c r="BA92" s="127"/>
      <c r="BB92" s="127"/>
      <c r="BC92" s="127"/>
      <c r="BD92" s="127"/>
      <c r="BE92" s="127"/>
      <c r="BF92" s="127"/>
      <c r="BG92" s="127"/>
      <c r="BH92" s="127"/>
      <c r="BI92" s="127"/>
      <c r="BJ92" s="127"/>
      <c r="BK92" s="127"/>
      <c r="BL92" s="127"/>
      <c r="BM92" s="127"/>
      <c r="BN92" s="127"/>
      <c r="BO92" s="127"/>
      <c r="BP92" s="127"/>
      <c r="BQ92" s="127"/>
      <c r="BR92" s="127"/>
      <c r="BS92" s="127"/>
      <c r="BT92" s="127"/>
      <c r="BU92" s="127"/>
      <c r="BV92" s="127"/>
      <c r="BW92" s="127"/>
      <c r="BX92" s="127"/>
      <c r="BY92" s="127"/>
      <c r="BZ92" s="127"/>
      <c r="CA92" s="127"/>
      <c r="CB92" s="127"/>
      <c r="CC92" s="127"/>
      <c r="CD92" s="127"/>
      <c r="CE92" s="127"/>
      <c r="CF92" s="127"/>
      <c r="CG92" s="127"/>
      <c r="CH92" s="127"/>
      <c r="CI92" s="127"/>
      <c r="CJ92" s="127"/>
      <c r="CK92" s="127"/>
      <c r="CL92" s="127"/>
      <c r="CM92" s="127"/>
      <c r="CN92" s="127"/>
      <c r="CO92" s="127"/>
      <c r="CP92" s="127"/>
      <c r="CQ92" s="127"/>
      <c r="CR92" s="127"/>
      <c r="CS92" s="127"/>
      <c r="CT92" s="127"/>
    </row>
  </sheetData>
  <conditionalFormatting sqref="CT82:CT92">
    <cfRule type="cellIs" dxfId="69" priority="3" operator="greaterThan">
      <formula>0</formula>
    </cfRule>
  </conditionalFormatting>
  <conditionalFormatting sqref="C2:CU2 CV5:CV88">
    <cfRule type="cellIs" dxfId="68" priority="184" operator="equal">
      <formula>0</formula>
    </cfRule>
  </conditionalFormatting>
  <conditionalFormatting sqref="C5:CT88">
    <cfRule type="cellIs" dxfId="67" priority="2" operator="equal">
      <formula>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O45"/>
  <sheetViews>
    <sheetView zoomScale="55" zoomScaleNormal="55" workbookViewId="0">
      <selection activeCell="A19" sqref="A19"/>
    </sheetView>
  </sheetViews>
  <sheetFormatPr defaultColWidth="9.140625" defaultRowHeight="15" x14ac:dyDescent="0.25"/>
  <cols>
    <col min="1" max="1" width="4.85546875" style="14" customWidth="1"/>
    <col min="2" max="2" width="49" style="14" customWidth="1"/>
    <col min="3" max="3" width="36.42578125" style="14" customWidth="1"/>
    <col min="4" max="4" width="32.42578125" style="14" customWidth="1"/>
    <col min="5" max="5" width="30.42578125" style="14" customWidth="1"/>
    <col min="6" max="12" width="36.42578125" style="14" customWidth="1"/>
    <col min="13" max="15" width="28.5703125" style="14" customWidth="1"/>
    <col min="16" max="16384" width="9.140625" style="14"/>
  </cols>
  <sheetData>
    <row r="1" spans="1:15" x14ac:dyDescent="0.25">
      <c r="A1" s="14" t="s">
        <v>261</v>
      </c>
    </row>
    <row r="2" spans="1:15" x14ac:dyDescent="0.25">
      <c r="A2" s="13" t="s">
        <v>264</v>
      </c>
      <c r="C2" s="13"/>
      <c r="D2" s="13"/>
      <c r="E2" s="13"/>
      <c r="F2" s="13"/>
      <c r="G2" s="13"/>
      <c r="H2" s="13"/>
      <c r="I2" s="13"/>
      <c r="J2" s="13"/>
      <c r="K2" s="13"/>
      <c r="L2" s="13"/>
    </row>
    <row r="3" spans="1:15" s="17" customFormat="1" x14ac:dyDescent="0.25">
      <c r="B3" s="18" t="s">
        <v>266</v>
      </c>
      <c r="C3" s="18" t="s">
        <v>113</v>
      </c>
      <c r="D3" s="18" t="s">
        <v>112</v>
      </c>
      <c r="E3" s="18" t="s">
        <v>111</v>
      </c>
      <c r="F3" s="18" t="s">
        <v>265</v>
      </c>
      <c r="G3" s="19" t="s">
        <v>110</v>
      </c>
      <c r="H3" s="19" t="s">
        <v>109</v>
      </c>
      <c r="I3" s="20" t="s">
        <v>108</v>
      </c>
      <c r="J3" s="20" t="s">
        <v>107</v>
      </c>
      <c r="K3" s="20" t="s">
        <v>106</v>
      </c>
      <c r="L3" s="20" t="s">
        <v>105</v>
      </c>
      <c r="M3" s="19" t="s">
        <v>123</v>
      </c>
      <c r="N3" s="19" t="s">
        <v>124</v>
      </c>
      <c r="O3" s="18" t="s">
        <v>129</v>
      </c>
    </row>
    <row r="4" spans="1:15" s="15" customFormat="1" x14ac:dyDescent="0.25">
      <c r="A4" s="15" t="s">
        <v>96</v>
      </c>
      <c r="B4" s="16" t="s">
        <v>257</v>
      </c>
      <c r="C4" s="16" t="s">
        <v>133</v>
      </c>
      <c r="D4" s="16" t="s">
        <v>134</v>
      </c>
      <c r="E4" s="16" t="s">
        <v>135</v>
      </c>
      <c r="F4" s="16" t="s">
        <v>136</v>
      </c>
      <c r="G4" s="16" t="s">
        <v>137</v>
      </c>
      <c r="H4" s="16" t="s">
        <v>101</v>
      </c>
      <c r="I4" s="16" t="s">
        <v>100</v>
      </c>
      <c r="J4" s="16" t="s">
        <v>99</v>
      </c>
      <c r="K4" s="16" t="s">
        <v>98</v>
      </c>
      <c r="L4" s="16" t="s">
        <v>97</v>
      </c>
      <c r="M4" s="16" t="s">
        <v>122</v>
      </c>
      <c r="N4" s="16" t="s">
        <v>125</v>
      </c>
      <c r="O4" s="16" t="s">
        <v>130</v>
      </c>
    </row>
    <row r="5" spans="1:15" x14ac:dyDescent="0.25">
      <c r="B5" s="14" t="s">
        <v>55</v>
      </c>
      <c r="C5" s="14" t="s">
        <v>138</v>
      </c>
      <c r="D5" s="14" t="s">
        <v>139</v>
      </c>
      <c r="E5" s="14" t="s">
        <v>198</v>
      </c>
      <c r="F5" s="14" t="s">
        <v>140</v>
      </c>
      <c r="G5" s="14" t="s">
        <v>199</v>
      </c>
      <c r="H5" s="14" t="s">
        <v>141</v>
      </c>
      <c r="I5" s="14" t="s">
        <v>142</v>
      </c>
      <c r="J5" s="14" t="s">
        <v>200</v>
      </c>
      <c r="K5" s="14" t="s">
        <v>293</v>
      </c>
      <c r="L5" s="14" t="s">
        <v>294</v>
      </c>
      <c r="M5" s="14" t="s">
        <v>201</v>
      </c>
      <c r="N5" s="14" t="s">
        <v>202</v>
      </c>
      <c r="O5" s="14" t="s">
        <v>295</v>
      </c>
    </row>
    <row r="6" spans="1:15" x14ac:dyDescent="0.25">
      <c r="B6" s="14" t="s">
        <v>80</v>
      </c>
      <c r="C6" s="14" t="s">
        <v>143</v>
      </c>
      <c r="D6" s="14" t="s">
        <v>144</v>
      </c>
      <c r="E6" s="14" t="s">
        <v>213</v>
      </c>
      <c r="F6" s="14" t="s">
        <v>145</v>
      </c>
      <c r="G6" s="14" t="s">
        <v>214</v>
      </c>
      <c r="H6" s="14" t="s">
        <v>146</v>
      </c>
      <c r="I6" s="14" t="s">
        <v>147</v>
      </c>
      <c r="J6" s="14" t="s">
        <v>215</v>
      </c>
      <c r="K6" s="14" t="s">
        <v>296</v>
      </c>
      <c r="L6" s="14" t="s">
        <v>297</v>
      </c>
      <c r="M6" s="14" t="s">
        <v>216</v>
      </c>
      <c r="N6" s="14" t="s">
        <v>217</v>
      </c>
      <c r="O6" s="14" t="s">
        <v>298</v>
      </c>
    </row>
    <row r="7" spans="1:15" x14ac:dyDescent="0.25">
      <c r="B7" s="14" t="s">
        <v>59</v>
      </c>
      <c r="C7" s="14" t="s">
        <v>148</v>
      </c>
      <c r="D7" s="14" t="s">
        <v>149</v>
      </c>
      <c r="E7" s="14" t="s">
        <v>232</v>
      </c>
      <c r="F7" s="14" t="s">
        <v>150</v>
      </c>
      <c r="G7" s="14" t="s">
        <v>233</v>
      </c>
      <c r="H7" s="14" t="s">
        <v>151</v>
      </c>
      <c r="I7" s="14" t="s">
        <v>152</v>
      </c>
      <c r="J7" s="14" t="s">
        <v>234</v>
      </c>
      <c r="K7" s="14" t="s">
        <v>299</v>
      </c>
      <c r="L7" s="14" t="s">
        <v>300</v>
      </c>
      <c r="M7" s="14" t="s">
        <v>235</v>
      </c>
      <c r="N7" s="14" t="s">
        <v>236</v>
      </c>
      <c r="O7" s="14" t="s">
        <v>301</v>
      </c>
    </row>
    <row r="8" spans="1:15" x14ac:dyDescent="0.25">
      <c r="B8" s="14" t="s">
        <v>84</v>
      </c>
      <c r="C8" s="13" t="s">
        <v>329</v>
      </c>
      <c r="D8" s="13" t="s">
        <v>330</v>
      </c>
      <c r="E8" s="13" t="s">
        <v>331</v>
      </c>
      <c r="F8" s="13" t="s">
        <v>332</v>
      </c>
      <c r="G8" s="13" t="s">
        <v>333</v>
      </c>
      <c r="H8" s="13" t="s">
        <v>334</v>
      </c>
      <c r="I8" s="13" t="s">
        <v>335</v>
      </c>
      <c r="J8" s="13" t="s">
        <v>336</v>
      </c>
      <c r="K8" s="13" t="s">
        <v>337</v>
      </c>
      <c r="L8" s="13" t="s">
        <v>338</v>
      </c>
      <c r="M8" s="13" t="s">
        <v>339</v>
      </c>
      <c r="N8" s="14" t="s">
        <v>340</v>
      </c>
      <c r="O8" s="14" t="s">
        <v>341</v>
      </c>
    </row>
    <row r="9" spans="1:15" x14ac:dyDescent="0.25">
      <c r="B9" s="14" t="s">
        <v>81</v>
      </c>
      <c r="C9" s="14" t="s">
        <v>153</v>
      </c>
      <c r="D9" s="14" t="s">
        <v>154</v>
      </c>
      <c r="E9" s="14" t="s">
        <v>222</v>
      </c>
      <c r="F9" s="14" t="s">
        <v>155</v>
      </c>
      <c r="G9" s="14" t="s">
        <v>223</v>
      </c>
      <c r="H9" s="14" t="s">
        <v>156</v>
      </c>
      <c r="I9" s="14" t="s">
        <v>157</v>
      </c>
      <c r="J9" s="14" t="s">
        <v>224</v>
      </c>
      <c r="K9" s="14" t="s">
        <v>302</v>
      </c>
      <c r="L9" s="14" t="s">
        <v>303</v>
      </c>
      <c r="M9" s="14" t="s">
        <v>225</v>
      </c>
      <c r="N9" s="14" t="s">
        <v>226</v>
      </c>
      <c r="O9" s="14" t="s">
        <v>304</v>
      </c>
    </row>
    <row r="10" spans="1:15" x14ac:dyDescent="0.25">
      <c r="B10" s="14" t="s">
        <v>58</v>
      </c>
      <c r="C10" s="14" t="s">
        <v>158</v>
      </c>
      <c r="D10" s="14" t="s">
        <v>159</v>
      </c>
      <c r="E10" s="14" t="s">
        <v>218</v>
      </c>
      <c r="F10" s="14" t="s">
        <v>160</v>
      </c>
      <c r="G10" s="14" t="s">
        <v>219</v>
      </c>
      <c r="H10" s="14" t="s">
        <v>161</v>
      </c>
      <c r="I10" s="14" t="s">
        <v>162</v>
      </c>
      <c r="J10" s="14" t="s">
        <v>220</v>
      </c>
      <c r="K10" s="14" t="s">
        <v>305</v>
      </c>
      <c r="L10" s="14" t="s">
        <v>306</v>
      </c>
      <c r="M10" s="14" t="s">
        <v>127</v>
      </c>
      <c r="N10" s="14" t="s">
        <v>221</v>
      </c>
      <c r="O10" s="14" t="s">
        <v>307</v>
      </c>
    </row>
    <row r="11" spans="1:15" x14ac:dyDescent="0.25">
      <c r="B11" s="14" t="s">
        <v>60</v>
      </c>
      <c r="C11" s="14" t="s">
        <v>163</v>
      </c>
      <c r="D11" s="14" t="s">
        <v>164</v>
      </c>
      <c r="E11" s="14" t="s">
        <v>237</v>
      </c>
      <c r="F11" s="14" t="s">
        <v>165</v>
      </c>
      <c r="G11" s="14" t="s">
        <v>238</v>
      </c>
      <c r="H11" s="14" t="s">
        <v>166</v>
      </c>
      <c r="I11" s="14" t="s">
        <v>167</v>
      </c>
      <c r="J11" s="14" t="s">
        <v>239</v>
      </c>
      <c r="K11" s="14" t="s">
        <v>308</v>
      </c>
      <c r="L11" s="14" t="s">
        <v>309</v>
      </c>
      <c r="M11" s="14" t="s">
        <v>240</v>
      </c>
      <c r="N11" s="14" t="s">
        <v>241</v>
      </c>
      <c r="O11" s="14" t="s">
        <v>310</v>
      </c>
    </row>
    <row r="12" spans="1:15" x14ac:dyDescent="0.25">
      <c r="B12" s="14" t="s">
        <v>82</v>
      </c>
      <c r="C12" s="13" t="s">
        <v>173</v>
      </c>
      <c r="D12" s="13" t="s">
        <v>174</v>
      </c>
      <c r="E12" s="13" t="s">
        <v>247</v>
      </c>
      <c r="F12" s="13" t="s">
        <v>175</v>
      </c>
      <c r="G12" s="13" t="s">
        <v>248</v>
      </c>
      <c r="H12" s="13" t="s">
        <v>176</v>
      </c>
      <c r="I12" s="13" t="s">
        <v>177</v>
      </c>
      <c r="J12" s="13" t="s">
        <v>249</v>
      </c>
      <c r="K12" s="13" t="s">
        <v>311</v>
      </c>
      <c r="L12" s="13" t="s">
        <v>312</v>
      </c>
      <c r="M12" s="14" t="s">
        <v>250</v>
      </c>
      <c r="N12" s="14" t="s">
        <v>251</v>
      </c>
      <c r="O12" s="14" t="s">
        <v>313</v>
      </c>
    </row>
    <row r="13" spans="1:15" x14ac:dyDescent="0.25">
      <c r="B13" s="14" t="s">
        <v>83</v>
      </c>
      <c r="C13" s="13" t="s">
        <v>168</v>
      </c>
      <c r="D13" s="13" t="s">
        <v>169</v>
      </c>
      <c r="E13" s="13" t="s">
        <v>252</v>
      </c>
      <c r="F13" s="13" t="s">
        <v>170</v>
      </c>
      <c r="G13" s="13" t="s">
        <v>253</v>
      </c>
      <c r="H13" s="13" t="s">
        <v>171</v>
      </c>
      <c r="I13" s="13" t="s">
        <v>172</v>
      </c>
      <c r="J13" s="13" t="s">
        <v>254</v>
      </c>
      <c r="K13" s="13" t="s">
        <v>314</v>
      </c>
      <c r="L13" s="13" t="s">
        <v>315</v>
      </c>
      <c r="M13" s="14" t="s">
        <v>255</v>
      </c>
      <c r="N13" s="14" t="s">
        <v>256</v>
      </c>
      <c r="O13" s="14" t="s">
        <v>316</v>
      </c>
    </row>
    <row r="14" spans="1:15" x14ac:dyDescent="0.25">
      <c r="B14" s="14" t="s">
        <v>61</v>
      </c>
      <c r="C14" s="14" t="s">
        <v>178</v>
      </c>
      <c r="D14" s="14" t="s">
        <v>179</v>
      </c>
      <c r="E14" s="14" t="s">
        <v>242</v>
      </c>
      <c r="F14" s="14" t="s">
        <v>180</v>
      </c>
      <c r="G14" s="14" t="s">
        <v>243</v>
      </c>
      <c r="H14" s="14" t="s">
        <v>181</v>
      </c>
      <c r="I14" s="14" t="s">
        <v>182</v>
      </c>
      <c r="J14" s="14" t="s">
        <v>244</v>
      </c>
      <c r="K14" s="14" t="s">
        <v>317</v>
      </c>
      <c r="L14" s="14" t="s">
        <v>318</v>
      </c>
      <c r="M14" s="14" t="s">
        <v>245</v>
      </c>
      <c r="N14" s="14" t="s">
        <v>246</v>
      </c>
      <c r="O14" s="14" t="s">
        <v>319</v>
      </c>
    </row>
    <row r="15" spans="1:15" x14ac:dyDescent="0.25">
      <c r="B15" s="14" t="s">
        <v>62</v>
      </c>
      <c r="C15" s="14" t="s">
        <v>183</v>
      </c>
      <c r="D15" s="14" t="s">
        <v>184</v>
      </c>
      <c r="E15" s="14" t="s">
        <v>227</v>
      </c>
      <c r="F15" s="14" t="s">
        <v>185</v>
      </c>
      <c r="G15" s="14" t="s">
        <v>228</v>
      </c>
      <c r="H15" s="14" t="s">
        <v>186</v>
      </c>
      <c r="I15" s="14" t="s">
        <v>187</v>
      </c>
      <c r="J15" s="14" t="s">
        <v>229</v>
      </c>
      <c r="K15" s="14" t="s">
        <v>320</v>
      </c>
      <c r="L15" s="14" t="s">
        <v>321</v>
      </c>
      <c r="M15" s="14" t="s">
        <v>230</v>
      </c>
      <c r="N15" s="14" t="s">
        <v>231</v>
      </c>
      <c r="O15" s="14" t="s">
        <v>322</v>
      </c>
    </row>
    <row r="16" spans="1:15" x14ac:dyDescent="0.25">
      <c r="B16" s="14" t="s">
        <v>56</v>
      </c>
      <c r="C16" s="14" t="s">
        <v>188</v>
      </c>
      <c r="D16" s="14" t="s">
        <v>189</v>
      </c>
      <c r="E16" s="14" t="s">
        <v>203</v>
      </c>
      <c r="F16" s="14" t="s">
        <v>190</v>
      </c>
      <c r="G16" s="14" t="s">
        <v>204</v>
      </c>
      <c r="H16" s="14" t="s">
        <v>191</v>
      </c>
      <c r="I16" s="14" t="s">
        <v>192</v>
      </c>
      <c r="J16" s="14" t="s">
        <v>205</v>
      </c>
      <c r="K16" s="14" t="s">
        <v>323</v>
      </c>
      <c r="L16" s="14" t="s">
        <v>324</v>
      </c>
      <c r="M16" s="14" t="s">
        <v>206</v>
      </c>
      <c r="N16" s="14" t="s">
        <v>207</v>
      </c>
      <c r="O16" s="14" t="s">
        <v>325</v>
      </c>
    </row>
    <row r="17" spans="1:15" x14ac:dyDescent="0.25">
      <c r="B17" s="14" t="s">
        <v>57</v>
      </c>
      <c r="C17" s="14" t="s">
        <v>193</v>
      </c>
      <c r="D17" s="14" t="s">
        <v>194</v>
      </c>
      <c r="E17" s="14" t="s">
        <v>208</v>
      </c>
      <c r="F17" s="14" t="s">
        <v>195</v>
      </c>
      <c r="G17" s="14" t="s">
        <v>209</v>
      </c>
      <c r="H17" s="14" t="s">
        <v>196</v>
      </c>
      <c r="I17" s="14" t="s">
        <v>197</v>
      </c>
      <c r="J17" s="14" t="s">
        <v>210</v>
      </c>
      <c r="K17" s="14" t="s">
        <v>326</v>
      </c>
      <c r="L17" s="14" t="s">
        <v>327</v>
      </c>
      <c r="M17" s="14" t="s">
        <v>211</v>
      </c>
      <c r="N17" s="14" t="s">
        <v>212</v>
      </c>
      <c r="O17" s="14" t="s">
        <v>328</v>
      </c>
    </row>
    <row r="18" spans="1:15" x14ac:dyDescent="0.25">
      <c r="A18" s="14" t="s">
        <v>95</v>
      </c>
      <c r="B18" s="13"/>
    </row>
    <row r="19" spans="1:15" x14ac:dyDescent="0.25">
      <c r="A19" s="57"/>
      <c r="B19" s="13"/>
    </row>
    <row r="20" spans="1:15" x14ac:dyDescent="0.25">
      <c r="A20" s="57"/>
      <c r="B20" s="18"/>
    </row>
    <row r="21" spans="1:15" x14ac:dyDescent="0.25">
      <c r="A21" s="57"/>
      <c r="B21" s="16"/>
    </row>
    <row r="22" spans="1:15" x14ac:dyDescent="0.25">
      <c r="A22" s="57"/>
      <c r="B22" s="57"/>
      <c r="C22" s="13"/>
      <c r="D22" s="13"/>
      <c r="E22" s="13"/>
      <c r="F22" s="13"/>
      <c r="G22" s="13"/>
      <c r="H22" s="13"/>
      <c r="I22" s="13"/>
      <c r="J22" s="13"/>
      <c r="K22" s="13"/>
      <c r="L22" s="13"/>
      <c r="M22" s="13"/>
      <c r="N22" s="13"/>
      <c r="O22" s="13"/>
    </row>
    <row r="23" spans="1:15" x14ac:dyDescent="0.25">
      <c r="A23" s="57"/>
      <c r="B23" s="57"/>
      <c r="C23" s="13"/>
      <c r="D23" s="13"/>
      <c r="E23" s="13"/>
      <c r="F23" s="13"/>
      <c r="G23" s="13"/>
      <c r="H23" s="13"/>
      <c r="I23" s="13"/>
      <c r="J23" s="13"/>
      <c r="K23" s="13"/>
      <c r="L23" s="13"/>
      <c r="M23" s="13"/>
      <c r="N23" s="13"/>
      <c r="O23" s="13"/>
    </row>
    <row r="24" spans="1:15" x14ac:dyDescent="0.25">
      <c r="A24" s="57"/>
      <c r="B24" s="57"/>
      <c r="C24" s="13"/>
      <c r="D24" s="13"/>
      <c r="E24" s="13"/>
      <c r="F24" s="13"/>
      <c r="G24" s="13"/>
      <c r="H24" s="13"/>
      <c r="I24" s="13"/>
      <c r="J24" s="13"/>
      <c r="K24" s="13"/>
      <c r="L24" s="13"/>
      <c r="M24" s="13"/>
      <c r="N24" s="13"/>
      <c r="O24" s="13"/>
    </row>
    <row r="25" spans="1:15" x14ac:dyDescent="0.25">
      <c r="A25" s="57"/>
      <c r="B25" s="57"/>
      <c r="C25" s="13"/>
      <c r="D25" s="13"/>
      <c r="E25" s="13"/>
      <c r="F25" s="13"/>
      <c r="G25" s="13"/>
      <c r="H25" s="13"/>
      <c r="I25" s="13"/>
      <c r="J25" s="13"/>
      <c r="K25" s="13"/>
      <c r="L25" s="13"/>
      <c r="M25" s="13"/>
      <c r="N25" s="13"/>
      <c r="O25" s="13"/>
    </row>
    <row r="26" spans="1:15" x14ac:dyDescent="0.25">
      <c r="B26" s="13"/>
      <c r="C26" s="13"/>
      <c r="D26" s="13"/>
      <c r="E26" s="13"/>
      <c r="F26" s="13"/>
      <c r="G26" s="13"/>
      <c r="H26" s="13"/>
      <c r="I26" s="13"/>
      <c r="J26" s="13"/>
      <c r="K26" s="13"/>
      <c r="L26" s="13"/>
      <c r="M26" s="13"/>
      <c r="N26" s="13"/>
      <c r="O26" s="13"/>
    </row>
    <row r="27" spans="1:15" x14ac:dyDescent="0.25">
      <c r="B27" s="13"/>
      <c r="C27" s="13"/>
      <c r="D27" s="13"/>
      <c r="E27" s="13"/>
      <c r="F27" s="13"/>
      <c r="G27" s="13"/>
      <c r="H27" s="13"/>
      <c r="I27" s="13"/>
      <c r="J27" s="13"/>
      <c r="K27" s="13"/>
      <c r="L27" s="13"/>
      <c r="M27" s="13"/>
      <c r="N27" s="13"/>
      <c r="O27" s="13"/>
    </row>
    <row r="28" spans="1:15" x14ac:dyDescent="0.25">
      <c r="B28" s="13"/>
      <c r="C28" s="13"/>
      <c r="D28" s="13"/>
      <c r="E28" s="13"/>
      <c r="F28" s="13"/>
      <c r="G28" s="13"/>
      <c r="H28" s="13"/>
      <c r="I28" s="13"/>
      <c r="J28" s="13"/>
      <c r="K28" s="13"/>
      <c r="L28" s="13"/>
      <c r="M28" s="13"/>
      <c r="N28" s="13"/>
      <c r="O28" s="13"/>
    </row>
    <row r="29" spans="1:15" x14ac:dyDescent="0.25">
      <c r="B29" s="13"/>
    </row>
    <row r="30" spans="1:15" x14ac:dyDescent="0.25">
      <c r="B30" s="13"/>
    </row>
    <row r="31" spans="1:15" x14ac:dyDescent="0.25">
      <c r="B31" s="13"/>
    </row>
    <row r="32" spans="1:15" x14ac:dyDescent="0.25">
      <c r="B32" s="13"/>
    </row>
    <row r="33" spans="2:2" x14ac:dyDescent="0.25">
      <c r="B33" s="13"/>
    </row>
    <row r="34" spans="2:2" x14ac:dyDescent="0.25">
      <c r="B34" s="13"/>
    </row>
    <row r="35" spans="2:2" x14ac:dyDescent="0.25">
      <c r="B35" s="13"/>
    </row>
    <row r="36" spans="2:2" x14ac:dyDescent="0.25">
      <c r="B36" s="13"/>
    </row>
    <row r="37" spans="2:2" x14ac:dyDescent="0.25">
      <c r="B37" s="13"/>
    </row>
    <row r="38" spans="2:2" x14ac:dyDescent="0.25">
      <c r="B38" s="13"/>
    </row>
    <row r="39" spans="2:2" x14ac:dyDescent="0.25">
      <c r="B39" s="13"/>
    </row>
    <row r="40" spans="2:2" x14ac:dyDescent="0.25">
      <c r="B40" s="13"/>
    </row>
    <row r="41" spans="2:2" x14ac:dyDescent="0.25">
      <c r="B41" s="13"/>
    </row>
    <row r="42" spans="2:2" x14ac:dyDescent="0.25">
      <c r="B42" s="13"/>
    </row>
    <row r="43" spans="2:2" x14ac:dyDescent="0.25">
      <c r="B43" s="13"/>
    </row>
    <row r="44" spans="2:2" x14ac:dyDescent="0.25">
      <c r="B44" s="13"/>
    </row>
    <row r="45" spans="2:2" x14ac:dyDescent="0.25">
      <c r="B45"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B2:M76"/>
  <sheetViews>
    <sheetView workbookViewId="0">
      <selection activeCell="B1" sqref="B1"/>
    </sheetView>
  </sheetViews>
  <sheetFormatPr defaultRowHeight="12.75" x14ac:dyDescent="0.2"/>
  <cols>
    <col min="5" max="5" width="27.140625" customWidth="1"/>
  </cols>
  <sheetData>
    <row r="2" spans="2:13" ht="13.5" thickBot="1" x14ac:dyDescent="0.25"/>
    <row r="3" spans="2:13" ht="33.75" customHeight="1" x14ac:dyDescent="0.2">
      <c r="B3" s="194"/>
      <c r="C3" s="196" t="s">
        <v>94</v>
      </c>
      <c r="D3" s="196"/>
      <c r="E3" s="196" t="s">
        <v>348</v>
      </c>
      <c r="F3" s="190" t="s">
        <v>349</v>
      </c>
      <c r="G3" s="190"/>
      <c r="H3" s="25" t="s">
        <v>350</v>
      </c>
      <c r="I3" s="190" t="s">
        <v>351</v>
      </c>
      <c r="J3" s="190" t="s">
        <v>352</v>
      </c>
    </row>
    <row r="4" spans="2:13" ht="23.25" thickBot="1" x14ac:dyDescent="0.25">
      <c r="B4" s="195"/>
      <c r="C4" s="197"/>
      <c r="D4" s="197"/>
      <c r="E4" s="197"/>
      <c r="F4" s="191"/>
      <c r="G4" s="191"/>
      <c r="H4" s="26" t="s">
        <v>353</v>
      </c>
      <c r="I4" s="191"/>
      <c r="J4" s="191"/>
      <c r="M4" s="1" t="s">
        <v>480</v>
      </c>
    </row>
    <row r="5" spans="2:13" ht="13.5" thickBot="1" x14ac:dyDescent="0.25">
      <c r="B5" s="27" t="s">
        <v>354</v>
      </c>
      <c r="C5" s="192" t="s">
        <v>355</v>
      </c>
      <c r="D5" s="192"/>
      <c r="E5" s="192"/>
      <c r="F5" s="193">
        <v>500</v>
      </c>
      <c r="G5" s="193"/>
      <c r="H5" s="28">
        <f>1000/F5</f>
        <v>2</v>
      </c>
      <c r="I5" s="29">
        <f>+(H5/1000/2)*15</f>
        <v>1.4999999999999999E-2</v>
      </c>
      <c r="J5" s="29">
        <v>0.15</v>
      </c>
    </row>
    <row r="6" spans="2:13" ht="15.75" thickBot="1" x14ac:dyDescent="0.25">
      <c r="B6" s="27" t="s">
        <v>356</v>
      </c>
      <c r="C6" s="192" t="s">
        <v>357</v>
      </c>
      <c r="D6" s="192"/>
      <c r="E6" s="192"/>
      <c r="F6" s="193" t="s">
        <v>358</v>
      </c>
      <c r="G6" s="193"/>
      <c r="H6" s="28"/>
      <c r="I6" s="29"/>
      <c r="J6" s="29">
        <v>0.15</v>
      </c>
      <c r="M6" s="34" t="s">
        <v>472</v>
      </c>
    </row>
    <row r="7" spans="2:13" ht="15.75" thickBot="1" x14ac:dyDescent="0.25">
      <c r="B7" s="27" t="s">
        <v>359</v>
      </c>
      <c r="C7" s="192" t="s">
        <v>360</v>
      </c>
      <c r="D7" s="192"/>
      <c r="E7" s="192"/>
      <c r="F7" s="193"/>
      <c r="G7" s="193"/>
      <c r="H7" s="28"/>
      <c r="I7" s="29"/>
      <c r="J7" s="29"/>
      <c r="M7" s="34" t="s">
        <v>473</v>
      </c>
    </row>
    <row r="8" spans="2:13" ht="15.75" thickBot="1" x14ac:dyDescent="0.25">
      <c r="B8" s="27"/>
      <c r="C8" s="30"/>
      <c r="D8" s="192" t="s">
        <v>361</v>
      </c>
      <c r="E8" s="192"/>
      <c r="F8" s="193" t="s">
        <v>358</v>
      </c>
      <c r="G8" s="193"/>
      <c r="H8" s="28"/>
      <c r="I8" s="29"/>
      <c r="J8" s="29">
        <v>0.15</v>
      </c>
      <c r="M8" s="34" t="s">
        <v>474</v>
      </c>
    </row>
    <row r="9" spans="2:13" ht="15.75" thickBot="1" x14ac:dyDescent="0.25">
      <c r="B9" s="27"/>
      <c r="C9" s="30"/>
      <c r="D9" s="192" t="s">
        <v>362</v>
      </c>
      <c r="E9" s="192"/>
      <c r="F9" s="193" t="s">
        <v>363</v>
      </c>
      <c r="G9" s="193"/>
      <c r="H9" s="28"/>
      <c r="I9" s="29"/>
      <c r="J9" s="29">
        <v>0.15</v>
      </c>
      <c r="M9" s="34" t="s">
        <v>475</v>
      </c>
    </row>
    <row r="10" spans="2:13" ht="15.75" thickBot="1" x14ac:dyDescent="0.25">
      <c r="B10" s="27"/>
      <c r="C10" s="30"/>
      <c r="D10" s="192" t="s">
        <v>364</v>
      </c>
      <c r="E10" s="192"/>
      <c r="F10" s="193">
        <v>7</v>
      </c>
      <c r="G10" s="193"/>
      <c r="H10" s="28">
        <f>1000/F10</f>
        <v>142.85714285714286</v>
      </c>
      <c r="I10" s="29">
        <f>+(H10/1000/2)*15</f>
        <v>1.0714285714285714</v>
      </c>
      <c r="J10" s="29">
        <v>0.15</v>
      </c>
      <c r="M10" s="34" t="s">
        <v>481</v>
      </c>
    </row>
    <row r="11" spans="2:13" ht="15.75" thickBot="1" x14ac:dyDescent="0.25">
      <c r="B11" s="27"/>
      <c r="C11" s="30"/>
      <c r="D11" s="192" t="s">
        <v>365</v>
      </c>
      <c r="E11" s="192"/>
      <c r="F11" s="193">
        <v>5</v>
      </c>
      <c r="G11" s="193"/>
      <c r="H11" s="28">
        <f>1000/F11</f>
        <v>200</v>
      </c>
      <c r="I11" s="29">
        <f>+(H11/1000/2)*15</f>
        <v>1.5</v>
      </c>
      <c r="J11" s="29">
        <v>1.1499999999999999</v>
      </c>
      <c r="M11" s="34" t="s">
        <v>476</v>
      </c>
    </row>
    <row r="12" spans="2:13" ht="15.75" thickBot="1" x14ac:dyDescent="0.25">
      <c r="B12" s="27"/>
      <c r="C12" s="30"/>
      <c r="D12" s="192" t="s">
        <v>347</v>
      </c>
      <c r="E12" s="192"/>
      <c r="F12" s="193">
        <v>15</v>
      </c>
      <c r="G12" s="193"/>
      <c r="H12" s="28">
        <f>1000/F12</f>
        <v>66.666666666666671</v>
      </c>
      <c r="I12" s="29">
        <f>+(H12/1000/2)*15</f>
        <v>0.5</v>
      </c>
      <c r="J12" s="29">
        <v>2.15</v>
      </c>
      <c r="M12" s="34" t="s">
        <v>477</v>
      </c>
    </row>
    <row r="13" spans="2:13" ht="15.75" thickBot="1" x14ac:dyDescent="0.25">
      <c r="B13" s="27"/>
      <c r="C13" s="30"/>
      <c r="D13" s="192" t="s">
        <v>366</v>
      </c>
      <c r="E13" s="192"/>
      <c r="F13" s="193">
        <v>7</v>
      </c>
      <c r="G13" s="193"/>
      <c r="H13" s="28">
        <f>1000/F13</f>
        <v>142.85714285714286</v>
      </c>
      <c r="I13" s="29">
        <f>+(H13/1000/2)*15</f>
        <v>1.0714285714285714</v>
      </c>
      <c r="J13" s="29">
        <v>3.15</v>
      </c>
      <c r="M13" s="34" t="s">
        <v>478</v>
      </c>
    </row>
    <row r="14" spans="2:13" ht="15.75" thickBot="1" x14ac:dyDescent="0.25">
      <c r="B14" s="27"/>
      <c r="C14" s="30"/>
      <c r="D14" s="192" t="s">
        <v>367</v>
      </c>
      <c r="E14" s="192"/>
      <c r="F14" s="193">
        <v>15</v>
      </c>
      <c r="G14" s="193"/>
      <c r="H14" s="28">
        <f>1000/F14</f>
        <v>66.666666666666671</v>
      </c>
      <c r="I14" s="29">
        <f>+(H14/1000/2)*15</f>
        <v>0.5</v>
      </c>
      <c r="J14" s="29">
        <v>4.1500000000000004</v>
      </c>
      <c r="M14" s="34" t="s">
        <v>479</v>
      </c>
    </row>
    <row r="15" spans="2:13" ht="13.5" thickBot="1" x14ac:dyDescent="0.25">
      <c r="B15" s="27"/>
      <c r="C15" s="30"/>
      <c r="D15" s="192" t="s">
        <v>368</v>
      </c>
      <c r="E15" s="192"/>
      <c r="F15" s="193" t="s">
        <v>358</v>
      </c>
      <c r="G15" s="193"/>
      <c r="H15" s="28"/>
      <c r="I15" s="29"/>
      <c r="J15" s="29">
        <v>0.15</v>
      </c>
    </row>
    <row r="16" spans="2:13" ht="13.5" thickBot="1" x14ac:dyDescent="0.25">
      <c r="B16" s="27"/>
      <c r="C16" s="30"/>
      <c r="D16" s="192" t="s">
        <v>369</v>
      </c>
      <c r="E16" s="192"/>
      <c r="F16" s="193" t="s">
        <v>358</v>
      </c>
      <c r="G16" s="193"/>
      <c r="H16" s="28"/>
      <c r="I16" s="29"/>
      <c r="J16" s="29">
        <v>0.15</v>
      </c>
    </row>
    <row r="17" spans="2:10" ht="13.5" thickBot="1" x14ac:dyDescent="0.25">
      <c r="B17" s="27"/>
      <c r="C17" s="30"/>
      <c r="D17" s="192" t="s">
        <v>370</v>
      </c>
      <c r="E17" s="192"/>
      <c r="F17" s="193">
        <v>15</v>
      </c>
      <c r="G17" s="193"/>
      <c r="H17" s="28">
        <f t="shared" ref="H17:H40" si="0">1000/F17</f>
        <v>66.666666666666671</v>
      </c>
      <c r="I17" s="29">
        <f t="shared" ref="I17:I40" si="1">+(H17/1000/2)*15</f>
        <v>0.5</v>
      </c>
      <c r="J17" s="29">
        <v>4.1500000000000004</v>
      </c>
    </row>
    <row r="18" spans="2:10" ht="13.5" thickBot="1" x14ac:dyDescent="0.25">
      <c r="B18" s="27" t="s">
        <v>371</v>
      </c>
      <c r="C18" s="192" t="s">
        <v>372</v>
      </c>
      <c r="D18" s="192"/>
      <c r="E18" s="192"/>
      <c r="F18" s="193">
        <v>15</v>
      </c>
      <c r="G18" s="193"/>
      <c r="H18" s="28">
        <f t="shared" si="0"/>
        <v>66.666666666666671</v>
      </c>
      <c r="I18" s="29">
        <f t="shared" si="1"/>
        <v>0.5</v>
      </c>
      <c r="J18" s="29">
        <v>4.1500000000000004</v>
      </c>
    </row>
    <row r="19" spans="2:10" ht="13.5" thickBot="1" x14ac:dyDescent="0.25">
      <c r="B19" s="27"/>
      <c r="C19" s="30"/>
      <c r="D19" s="192" t="s">
        <v>373</v>
      </c>
      <c r="E19" s="192"/>
      <c r="F19" s="193">
        <v>15</v>
      </c>
      <c r="G19" s="193"/>
      <c r="H19" s="28">
        <f t="shared" si="0"/>
        <v>66.666666666666671</v>
      </c>
      <c r="I19" s="29">
        <f t="shared" si="1"/>
        <v>0.5</v>
      </c>
      <c r="J19" s="29">
        <v>4.1500000000000004</v>
      </c>
    </row>
    <row r="20" spans="2:10" ht="13.5" thickBot="1" x14ac:dyDescent="0.25">
      <c r="B20" s="27"/>
      <c r="C20" s="30"/>
      <c r="D20" s="192" t="s">
        <v>374</v>
      </c>
      <c r="E20" s="192"/>
      <c r="F20" s="193">
        <v>15</v>
      </c>
      <c r="G20" s="193"/>
      <c r="H20" s="28">
        <f t="shared" si="0"/>
        <v>66.666666666666671</v>
      </c>
      <c r="I20" s="29">
        <f t="shared" si="1"/>
        <v>0.5</v>
      </c>
      <c r="J20" s="29">
        <v>4.1500000000000004</v>
      </c>
    </row>
    <row r="21" spans="2:10" ht="13.5" thickBot="1" x14ac:dyDescent="0.25">
      <c r="B21" s="27"/>
      <c r="C21" s="30"/>
      <c r="D21" s="192" t="s">
        <v>375</v>
      </c>
      <c r="E21" s="192"/>
      <c r="F21" s="193">
        <v>15</v>
      </c>
      <c r="G21" s="193"/>
      <c r="H21" s="28">
        <f t="shared" si="0"/>
        <v>66.666666666666671</v>
      </c>
      <c r="I21" s="29">
        <f t="shared" si="1"/>
        <v>0.5</v>
      </c>
      <c r="J21" s="29">
        <v>4.1500000000000004</v>
      </c>
    </row>
    <row r="22" spans="2:10" ht="13.5" thickBot="1" x14ac:dyDescent="0.25">
      <c r="B22" s="27"/>
      <c r="C22" s="30"/>
      <c r="D22" s="192" t="s">
        <v>376</v>
      </c>
      <c r="E22" s="192"/>
      <c r="F22" s="193">
        <v>15</v>
      </c>
      <c r="G22" s="193"/>
      <c r="H22" s="28">
        <f t="shared" si="0"/>
        <v>66.666666666666671</v>
      </c>
      <c r="I22" s="29">
        <f t="shared" si="1"/>
        <v>0.5</v>
      </c>
      <c r="J22" s="29">
        <v>4.1500000000000004</v>
      </c>
    </row>
    <row r="23" spans="2:10" ht="13.5" thickBot="1" x14ac:dyDescent="0.25">
      <c r="B23" s="27"/>
      <c r="C23" s="30"/>
      <c r="D23" s="192" t="s">
        <v>377</v>
      </c>
      <c r="E23" s="192"/>
      <c r="F23" s="193">
        <v>15</v>
      </c>
      <c r="G23" s="193"/>
      <c r="H23" s="28">
        <f t="shared" si="0"/>
        <v>66.666666666666671</v>
      </c>
      <c r="I23" s="29">
        <f t="shared" si="1"/>
        <v>0.5</v>
      </c>
      <c r="J23" s="29">
        <v>4.1500000000000004</v>
      </c>
    </row>
    <row r="24" spans="2:10" ht="13.5" thickBot="1" x14ac:dyDescent="0.25">
      <c r="B24" s="27"/>
      <c r="C24" s="30"/>
      <c r="D24" s="192" t="s">
        <v>378</v>
      </c>
      <c r="E24" s="192"/>
      <c r="F24" s="193">
        <v>15</v>
      </c>
      <c r="G24" s="193"/>
      <c r="H24" s="28">
        <f t="shared" si="0"/>
        <v>66.666666666666671</v>
      </c>
      <c r="I24" s="29">
        <f t="shared" si="1"/>
        <v>0.5</v>
      </c>
      <c r="J24" s="29">
        <v>4.1500000000000004</v>
      </c>
    </row>
    <row r="25" spans="2:10" ht="13.5" thickBot="1" x14ac:dyDescent="0.25">
      <c r="B25" s="27"/>
      <c r="C25" s="30"/>
      <c r="D25" s="192" t="s">
        <v>379</v>
      </c>
      <c r="E25" s="192"/>
      <c r="F25" s="193">
        <v>15</v>
      </c>
      <c r="G25" s="193"/>
      <c r="H25" s="28">
        <f t="shared" si="0"/>
        <v>66.666666666666671</v>
      </c>
      <c r="I25" s="29">
        <f t="shared" si="1"/>
        <v>0.5</v>
      </c>
      <c r="J25" s="29">
        <v>4.1500000000000004</v>
      </c>
    </row>
    <row r="26" spans="2:10" ht="13.5" thickBot="1" x14ac:dyDescent="0.25">
      <c r="B26" s="27"/>
      <c r="C26" s="30"/>
      <c r="D26" s="192" t="s">
        <v>380</v>
      </c>
      <c r="E26" s="192"/>
      <c r="F26" s="193">
        <v>11</v>
      </c>
      <c r="G26" s="193"/>
      <c r="H26" s="28">
        <f t="shared" si="0"/>
        <v>90.909090909090907</v>
      </c>
      <c r="I26" s="29">
        <f t="shared" si="1"/>
        <v>0.68181818181818188</v>
      </c>
      <c r="J26" s="29">
        <v>4.1500000000000004</v>
      </c>
    </row>
    <row r="27" spans="2:10" ht="13.5" thickBot="1" x14ac:dyDescent="0.25">
      <c r="B27" s="27" t="s">
        <v>381</v>
      </c>
      <c r="C27" s="192" t="s">
        <v>382</v>
      </c>
      <c r="D27" s="192"/>
      <c r="E27" s="192"/>
      <c r="F27" s="193">
        <v>100</v>
      </c>
      <c r="G27" s="193"/>
      <c r="H27" s="28">
        <f t="shared" si="0"/>
        <v>10</v>
      </c>
      <c r="I27" s="29">
        <f t="shared" si="1"/>
        <v>7.4999999999999997E-2</v>
      </c>
      <c r="J27" s="29">
        <v>4.1500000000000004</v>
      </c>
    </row>
    <row r="28" spans="2:10" ht="13.5" thickBot="1" x14ac:dyDescent="0.25">
      <c r="B28" s="27" t="s">
        <v>383</v>
      </c>
      <c r="C28" s="192" t="s">
        <v>384</v>
      </c>
      <c r="D28" s="192"/>
      <c r="E28" s="192"/>
      <c r="F28" s="193">
        <v>100</v>
      </c>
      <c r="G28" s="193"/>
      <c r="H28" s="28">
        <f t="shared" si="0"/>
        <v>10</v>
      </c>
      <c r="I28" s="29">
        <f t="shared" si="1"/>
        <v>7.4999999999999997E-2</v>
      </c>
      <c r="J28" s="29">
        <v>4.1500000000000004</v>
      </c>
    </row>
    <row r="29" spans="2:10" ht="13.5" thickBot="1" x14ac:dyDescent="0.25">
      <c r="B29" s="27" t="s">
        <v>385</v>
      </c>
      <c r="C29" s="192" t="s">
        <v>386</v>
      </c>
      <c r="D29" s="192"/>
      <c r="E29" s="192"/>
      <c r="F29" s="193">
        <v>120</v>
      </c>
      <c r="G29" s="193"/>
      <c r="H29" s="28">
        <f t="shared" si="0"/>
        <v>8.3333333333333339</v>
      </c>
      <c r="I29" s="29">
        <f t="shared" si="1"/>
        <v>6.25E-2</v>
      </c>
      <c r="J29" s="29">
        <v>4.1500000000000004</v>
      </c>
    </row>
    <row r="30" spans="2:10" ht="13.5" thickBot="1" x14ac:dyDescent="0.25">
      <c r="B30" s="27" t="s">
        <v>387</v>
      </c>
      <c r="C30" s="192" t="s">
        <v>388</v>
      </c>
      <c r="D30" s="192"/>
      <c r="E30" s="192"/>
      <c r="F30" s="193">
        <v>20</v>
      </c>
      <c r="G30" s="193"/>
      <c r="H30" s="28">
        <f t="shared" si="0"/>
        <v>50</v>
      </c>
      <c r="I30" s="29">
        <f t="shared" si="1"/>
        <v>0.375</v>
      </c>
      <c r="J30" s="29">
        <v>4.1500000000000004</v>
      </c>
    </row>
    <row r="31" spans="2:10" ht="13.5" thickBot="1" x14ac:dyDescent="0.25">
      <c r="B31" s="27" t="s">
        <v>389</v>
      </c>
      <c r="C31" s="198" t="s">
        <v>346</v>
      </c>
      <c r="D31" s="198"/>
      <c r="E31" s="31"/>
      <c r="F31" s="193">
        <v>40</v>
      </c>
      <c r="G31" s="193"/>
      <c r="H31" s="28">
        <f t="shared" si="0"/>
        <v>25</v>
      </c>
      <c r="I31" s="29">
        <f t="shared" si="1"/>
        <v>0.1875</v>
      </c>
      <c r="J31" s="29">
        <v>4.1500000000000004</v>
      </c>
    </row>
    <row r="32" spans="2:10" ht="13.5" thickBot="1" x14ac:dyDescent="0.25">
      <c r="B32" s="27" t="s">
        <v>390</v>
      </c>
      <c r="C32" s="198" t="s">
        <v>391</v>
      </c>
      <c r="D32" s="198"/>
      <c r="E32" s="31"/>
      <c r="F32" s="193">
        <v>50</v>
      </c>
      <c r="G32" s="193"/>
      <c r="H32" s="28">
        <f t="shared" si="0"/>
        <v>20</v>
      </c>
      <c r="I32" s="29">
        <f t="shared" si="1"/>
        <v>0.15</v>
      </c>
      <c r="J32" s="29">
        <v>4.1500000000000004</v>
      </c>
    </row>
    <row r="33" spans="2:10" ht="13.5" thickBot="1" x14ac:dyDescent="0.25">
      <c r="B33" s="27" t="s">
        <v>392</v>
      </c>
      <c r="C33" s="192" t="s">
        <v>393</v>
      </c>
      <c r="D33" s="192"/>
      <c r="E33" s="192"/>
      <c r="F33" s="193">
        <v>100</v>
      </c>
      <c r="G33" s="193"/>
      <c r="H33" s="28">
        <f t="shared" si="0"/>
        <v>10</v>
      </c>
      <c r="I33" s="29">
        <f t="shared" si="1"/>
        <v>7.4999999999999997E-2</v>
      </c>
      <c r="J33" s="29">
        <v>4.1500000000000004</v>
      </c>
    </row>
    <row r="34" spans="2:10" ht="13.5" thickBot="1" x14ac:dyDescent="0.25">
      <c r="B34" s="27" t="s">
        <v>394</v>
      </c>
      <c r="C34" s="192" t="s">
        <v>395</v>
      </c>
      <c r="D34" s="192"/>
      <c r="E34" s="192"/>
      <c r="F34" s="193">
        <v>100</v>
      </c>
      <c r="G34" s="193"/>
      <c r="H34" s="28">
        <f t="shared" si="0"/>
        <v>10</v>
      </c>
      <c r="I34" s="29">
        <f t="shared" si="1"/>
        <v>7.4999999999999997E-2</v>
      </c>
      <c r="J34" s="29">
        <v>4.1500000000000004</v>
      </c>
    </row>
    <row r="35" spans="2:10" ht="13.5" thickBot="1" x14ac:dyDescent="0.25">
      <c r="B35" s="27" t="s">
        <v>396</v>
      </c>
      <c r="C35" s="192" t="s">
        <v>397</v>
      </c>
      <c r="D35" s="192"/>
      <c r="E35" s="192"/>
      <c r="F35" s="193">
        <v>200</v>
      </c>
      <c r="G35" s="193"/>
      <c r="H35" s="28">
        <f t="shared" si="0"/>
        <v>5</v>
      </c>
      <c r="I35" s="29">
        <f t="shared" si="1"/>
        <v>3.7499999999999999E-2</v>
      </c>
      <c r="J35" s="29">
        <v>4.1500000000000004</v>
      </c>
    </row>
    <row r="36" spans="2:10" ht="13.5" thickBot="1" x14ac:dyDescent="0.25">
      <c r="B36" s="27" t="s">
        <v>398</v>
      </c>
      <c r="C36" s="198" t="s">
        <v>399</v>
      </c>
      <c r="D36" s="198"/>
      <c r="E36" s="31" t="s">
        <v>400</v>
      </c>
      <c r="F36" s="193">
        <v>120</v>
      </c>
      <c r="G36" s="193"/>
      <c r="H36" s="28">
        <f t="shared" si="0"/>
        <v>8.3333333333333339</v>
      </c>
      <c r="I36" s="29">
        <f t="shared" si="1"/>
        <v>6.25E-2</v>
      </c>
      <c r="J36" s="29">
        <v>4.1500000000000004</v>
      </c>
    </row>
    <row r="37" spans="2:10" ht="13.5" thickBot="1" x14ac:dyDescent="0.25">
      <c r="B37" s="27"/>
      <c r="C37" s="198"/>
      <c r="D37" s="198"/>
      <c r="E37" s="31" t="s">
        <v>401</v>
      </c>
      <c r="F37" s="193">
        <v>240</v>
      </c>
      <c r="G37" s="193"/>
      <c r="H37" s="28">
        <f t="shared" si="0"/>
        <v>4.166666666666667</v>
      </c>
      <c r="I37" s="29">
        <f t="shared" si="1"/>
        <v>3.125E-2</v>
      </c>
      <c r="J37" s="29">
        <v>4.1500000000000004</v>
      </c>
    </row>
    <row r="38" spans="2:10" ht="13.5" thickBot="1" x14ac:dyDescent="0.25">
      <c r="B38" s="27" t="s">
        <v>402</v>
      </c>
      <c r="C38" s="192" t="s">
        <v>403</v>
      </c>
      <c r="D38" s="192"/>
      <c r="E38" s="192"/>
      <c r="F38" s="193">
        <v>200</v>
      </c>
      <c r="G38" s="193"/>
      <c r="H38" s="28">
        <f t="shared" si="0"/>
        <v>5</v>
      </c>
      <c r="I38" s="29">
        <f t="shared" si="1"/>
        <v>3.7499999999999999E-2</v>
      </c>
      <c r="J38" s="29">
        <v>4.1500000000000004</v>
      </c>
    </row>
    <row r="39" spans="2:10" ht="13.5" thickBot="1" x14ac:dyDescent="0.25">
      <c r="B39" s="27"/>
      <c r="C39" s="198"/>
      <c r="D39" s="198"/>
      <c r="E39" s="31" t="s">
        <v>404</v>
      </c>
      <c r="F39" s="193">
        <v>7</v>
      </c>
      <c r="G39" s="193"/>
      <c r="H39" s="28">
        <f t="shared" si="0"/>
        <v>142.85714285714286</v>
      </c>
      <c r="I39" s="29">
        <f t="shared" si="1"/>
        <v>1.0714285714285714</v>
      </c>
      <c r="J39" s="29">
        <v>4.1500000000000004</v>
      </c>
    </row>
    <row r="40" spans="2:10" ht="13.5" thickBot="1" x14ac:dyDescent="0.25">
      <c r="B40" s="27"/>
      <c r="C40" s="198"/>
      <c r="D40" s="198"/>
      <c r="E40" s="31" t="s">
        <v>405</v>
      </c>
      <c r="F40" s="193">
        <v>100</v>
      </c>
      <c r="G40" s="193"/>
      <c r="H40" s="28">
        <f t="shared" si="0"/>
        <v>10</v>
      </c>
      <c r="I40" s="29">
        <f t="shared" si="1"/>
        <v>7.4999999999999997E-2</v>
      </c>
      <c r="J40" s="29">
        <v>4.1500000000000004</v>
      </c>
    </row>
    <row r="41" spans="2:10" ht="13.5" thickBot="1" x14ac:dyDescent="0.25">
      <c r="B41" s="27"/>
      <c r="C41" s="198"/>
      <c r="D41" s="198"/>
      <c r="E41" s="31" t="s">
        <v>406</v>
      </c>
      <c r="F41" s="193">
        <v>200</v>
      </c>
      <c r="G41" s="193"/>
      <c r="H41" s="28">
        <v>5</v>
      </c>
      <c r="I41" s="29">
        <v>0.04</v>
      </c>
      <c r="J41" s="29" t="s">
        <v>407</v>
      </c>
    </row>
    <row r="42" spans="2:10" ht="13.5" thickBot="1" x14ac:dyDescent="0.25">
      <c r="B42" s="27"/>
      <c r="C42" s="198"/>
      <c r="D42" s="198"/>
      <c r="E42" s="31" t="s">
        <v>408</v>
      </c>
      <c r="F42" s="193">
        <v>200</v>
      </c>
      <c r="G42" s="193"/>
      <c r="H42" s="28">
        <f>1000/F42</f>
        <v>5</v>
      </c>
      <c r="I42" s="29">
        <f>+(H42/1000/2)*15</f>
        <v>3.7499999999999999E-2</v>
      </c>
      <c r="J42" s="29">
        <v>4.1500000000000004</v>
      </c>
    </row>
    <row r="43" spans="2:10" ht="33.75" customHeight="1" x14ac:dyDescent="0.2">
      <c r="B43" s="194"/>
      <c r="C43" s="196" t="s">
        <v>94</v>
      </c>
      <c r="D43" s="196"/>
      <c r="E43" s="196" t="s">
        <v>348</v>
      </c>
      <c r="F43" s="190" t="s">
        <v>349</v>
      </c>
      <c r="G43" s="190"/>
      <c r="H43" s="32" t="s">
        <v>350</v>
      </c>
      <c r="I43" s="199" t="s">
        <v>351</v>
      </c>
      <c r="J43" s="199" t="s">
        <v>352</v>
      </c>
    </row>
    <row r="44" spans="2:10" ht="23.25" thickBot="1" x14ac:dyDescent="0.25">
      <c r="B44" s="195"/>
      <c r="C44" s="197"/>
      <c r="D44" s="197"/>
      <c r="E44" s="197"/>
      <c r="F44" s="191"/>
      <c r="G44" s="191"/>
      <c r="H44" s="33" t="s">
        <v>353</v>
      </c>
      <c r="I44" s="200"/>
      <c r="J44" s="200"/>
    </row>
    <row r="45" spans="2:10" ht="13.5" thickBot="1" x14ac:dyDescent="0.25">
      <c r="B45" s="27"/>
      <c r="C45" s="198"/>
      <c r="D45" s="198"/>
      <c r="E45" s="31" t="s">
        <v>409</v>
      </c>
      <c r="F45" s="193">
        <v>200</v>
      </c>
      <c r="G45" s="193"/>
      <c r="H45" s="28">
        <v>5</v>
      </c>
      <c r="I45" s="29">
        <v>0.04</v>
      </c>
      <c r="J45" s="29" t="s">
        <v>410</v>
      </c>
    </row>
    <row r="46" spans="2:10" ht="13.5" thickBot="1" x14ac:dyDescent="0.25">
      <c r="B46" s="27" t="s">
        <v>411</v>
      </c>
      <c r="C46" s="198" t="s">
        <v>412</v>
      </c>
      <c r="D46" s="198"/>
      <c r="E46" s="31"/>
      <c r="F46" s="193">
        <v>200</v>
      </c>
      <c r="G46" s="193"/>
      <c r="H46" s="28">
        <f t="shared" ref="H46:H55" si="2">1000/F46</f>
        <v>5</v>
      </c>
      <c r="I46" s="29">
        <f t="shared" ref="I46:I55" si="3">+(H46/1000/2)*15</f>
        <v>3.7499999999999999E-2</v>
      </c>
      <c r="J46" s="29">
        <v>4.1500000000000004</v>
      </c>
    </row>
    <row r="47" spans="2:10" ht="13.5" thickBot="1" x14ac:dyDescent="0.25">
      <c r="B47" s="27" t="s">
        <v>413</v>
      </c>
      <c r="C47" s="198" t="s">
        <v>414</v>
      </c>
      <c r="D47" s="198"/>
      <c r="E47" s="31" t="s">
        <v>415</v>
      </c>
      <c r="F47" s="193">
        <v>50</v>
      </c>
      <c r="G47" s="193"/>
      <c r="H47" s="28">
        <f t="shared" si="2"/>
        <v>20</v>
      </c>
      <c r="I47" s="29">
        <f t="shared" si="3"/>
        <v>0.15</v>
      </c>
      <c r="J47" s="29">
        <v>4.1500000000000004</v>
      </c>
    </row>
    <row r="48" spans="2:10" ht="13.5" thickBot="1" x14ac:dyDescent="0.25">
      <c r="B48" s="27"/>
      <c r="C48" s="198"/>
      <c r="D48" s="198"/>
      <c r="E48" s="31" t="s">
        <v>416</v>
      </c>
      <c r="F48" s="193">
        <v>100</v>
      </c>
      <c r="G48" s="193"/>
      <c r="H48" s="28">
        <f t="shared" si="2"/>
        <v>10</v>
      </c>
      <c r="I48" s="29">
        <f t="shared" si="3"/>
        <v>7.4999999999999997E-2</v>
      </c>
      <c r="J48" s="29">
        <v>4.1500000000000004</v>
      </c>
    </row>
    <row r="49" spans="2:10" ht="13.5" thickBot="1" x14ac:dyDescent="0.25">
      <c r="B49" s="27" t="s">
        <v>417</v>
      </c>
      <c r="C49" s="192" t="s">
        <v>418</v>
      </c>
      <c r="D49" s="192"/>
      <c r="E49" s="192"/>
      <c r="F49" s="193">
        <v>50</v>
      </c>
      <c r="G49" s="193"/>
      <c r="H49" s="28">
        <f t="shared" si="2"/>
        <v>20</v>
      </c>
      <c r="I49" s="29">
        <f t="shared" si="3"/>
        <v>0.15</v>
      </c>
      <c r="J49" s="29">
        <v>4.1500000000000004</v>
      </c>
    </row>
    <row r="50" spans="2:10" ht="13.5" thickBot="1" x14ac:dyDescent="0.25">
      <c r="B50" s="27" t="s">
        <v>419</v>
      </c>
      <c r="C50" s="192" t="s">
        <v>81</v>
      </c>
      <c r="D50" s="192"/>
      <c r="E50" s="192"/>
      <c r="F50" s="193">
        <v>200</v>
      </c>
      <c r="G50" s="193"/>
      <c r="H50" s="28">
        <f t="shared" si="2"/>
        <v>5</v>
      </c>
      <c r="I50" s="29">
        <f t="shared" si="3"/>
        <v>3.7499999999999999E-2</v>
      </c>
      <c r="J50" s="29">
        <v>4.1500000000000004</v>
      </c>
    </row>
    <row r="51" spans="2:10" ht="13.5" thickBot="1" x14ac:dyDescent="0.25">
      <c r="B51" s="27" t="s">
        <v>420</v>
      </c>
      <c r="C51" s="192" t="s">
        <v>421</v>
      </c>
      <c r="D51" s="192"/>
      <c r="E51" s="192"/>
      <c r="F51" s="193">
        <v>300</v>
      </c>
      <c r="G51" s="193"/>
      <c r="H51" s="28">
        <f t="shared" si="2"/>
        <v>3.3333333333333335</v>
      </c>
      <c r="I51" s="29">
        <f t="shared" si="3"/>
        <v>2.5000000000000001E-2</v>
      </c>
      <c r="J51" s="29">
        <v>4.1500000000000004</v>
      </c>
    </row>
    <row r="52" spans="2:10" ht="13.5" thickBot="1" x14ac:dyDescent="0.25">
      <c r="B52" s="27" t="s">
        <v>422</v>
      </c>
      <c r="C52" s="192" t="s">
        <v>423</v>
      </c>
      <c r="D52" s="192"/>
      <c r="E52" s="192"/>
      <c r="F52" s="193">
        <v>35</v>
      </c>
      <c r="G52" s="193"/>
      <c r="H52" s="28">
        <f t="shared" si="2"/>
        <v>28.571428571428573</v>
      </c>
      <c r="I52" s="29">
        <f t="shared" si="3"/>
        <v>0.2142857142857143</v>
      </c>
      <c r="J52" s="29">
        <v>4.1500000000000004</v>
      </c>
    </row>
    <row r="53" spans="2:10" ht="13.5" thickBot="1" x14ac:dyDescent="0.25">
      <c r="B53" s="27" t="s">
        <v>424</v>
      </c>
      <c r="C53" s="198" t="s">
        <v>425</v>
      </c>
      <c r="D53" s="198"/>
      <c r="E53" s="31" t="s">
        <v>58</v>
      </c>
      <c r="F53" s="193">
        <v>100</v>
      </c>
      <c r="G53" s="193"/>
      <c r="H53" s="28">
        <f t="shared" si="2"/>
        <v>10</v>
      </c>
      <c r="I53" s="29">
        <f t="shared" si="3"/>
        <v>7.4999999999999997E-2</v>
      </c>
      <c r="J53" s="29">
        <v>4.1500000000000004</v>
      </c>
    </row>
    <row r="54" spans="2:10" ht="13.5" thickBot="1" x14ac:dyDescent="0.25">
      <c r="B54" s="27"/>
      <c r="C54" s="198"/>
      <c r="D54" s="198"/>
      <c r="E54" s="31" t="s">
        <v>426</v>
      </c>
      <c r="F54" s="193">
        <v>100</v>
      </c>
      <c r="G54" s="193"/>
      <c r="H54" s="28">
        <f t="shared" si="2"/>
        <v>10</v>
      </c>
      <c r="I54" s="29">
        <f t="shared" si="3"/>
        <v>7.4999999999999997E-2</v>
      </c>
      <c r="J54" s="29">
        <v>4.1500000000000004</v>
      </c>
    </row>
    <row r="55" spans="2:10" ht="13.5" thickBot="1" x14ac:dyDescent="0.25">
      <c r="B55" s="27"/>
      <c r="C55" s="198"/>
      <c r="D55" s="198"/>
      <c r="E55" s="31" t="s">
        <v>427</v>
      </c>
      <c r="F55" s="193">
        <v>100</v>
      </c>
      <c r="G55" s="193"/>
      <c r="H55" s="28">
        <f t="shared" si="2"/>
        <v>10</v>
      </c>
      <c r="I55" s="29">
        <f t="shared" si="3"/>
        <v>7.4999999999999997E-2</v>
      </c>
      <c r="J55" s="29">
        <v>4.1500000000000004</v>
      </c>
    </row>
    <row r="56" spans="2:10" ht="13.5" thickBot="1" x14ac:dyDescent="0.25">
      <c r="B56" s="27" t="s">
        <v>428</v>
      </c>
      <c r="C56" s="192" t="s">
        <v>429</v>
      </c>
      <c r="D56" s="192"/>
      <c r="E56" s="192"/>
      <c r="F56" s="193"/>
      <c r="G56" s="193"/>
      <c r="H56" s="28"/>
      <c r="I56" s="29"/>
      <c r="J56" s="29"/>
    </row>
    <row r="57" spans="2:10" ht="13.5" thickBot="1" x14ac:dyDescent="0.25">
      <c r="B57" s="27" t="s">
        <v>430</v>
      </c>
      <c r="C57" s="192" t="s">
        <v>431</v>
      </c>
      <c r="D57" s="192"/>
      <c r="E57" s="192"/>
      <c r="F57" s="193">
        <v>50</v>
      </c>
      <c r="G57" s="193"/>
      <c r="H57" s="28">
        <f t="shared" ref="H57:H70" si="4">1000/F57</f>
        <v>20</v>
      </c>
      <c r="I57" s="29">
        <f t="shared" ref="I57:I70" si="5">+(H57/1000/2)*15</f>
        <v>0.15</v>
      </c>
      <c r="J57" s="29">
        <v>4.1500000000000004</v>
      </c>
    </row>
    <row r="58" spans="2:10" ht="13.5" thickBot="1" x14ac:dyDescent="0.25">
      <c r="B58" s="27" t="s">
        <v>432</v>
      </c>
      <c r="C58" s="198" t="s">
        <v>433</v>
      </c>
      <c r="D58" s="198"/>
      <c r="E58" s="31" t="s">
        <v>434</v>
      </c>
      <c r="F58" s="193">
        <v>50</v>
      </c>
      <c r="G58" s="193"/>
      <c r="H58" s="28">
        <f t="shared" si="4"/>
        <v>20</v>
      </c>
      <c r="I58" s="29">
        <f t="shared" si="5"/>
        <v>0.15</v>
      </c>
      <c r="J58" s="29">
        <v>4.1500000000000004</v>
      </c>
    </row>
    <row r="59" spans="2:10" ht="13.5" thickBot="1" x14ac:dyDescent="0.25">
      <c r="B59" s="27"/>
      <c r="C59" s="198"/>
      <c r="D59" s="198"/>
      <c r="E59" s="31" t="s">
        <v>435</v>
      </c>
      <c r="F59" s="193">
        <v>15</v>
      </c>
      <c r="G59" s="193"/>
      <c r="H59" s="28">
        <f t="shared" si="4"/>
        <v>66.666666666666671</v>
      </c>
      <c r="I59" s="29">
        <f t="shared" si="5"/>
        <v>0.5</v>
      </c>
      <c r="J59" s="29">
        <v>4.1500000000000004</v>
      </c>
    </row>
    <row r="60" spans="2:10" ht="13.5" thickBot="1" x14ac:dyDescent="0.25">
      <c r="B60" s="27" t="s">
        <v>436</v>
      </c>
      <c r="C60" s="198" t="s">
        <v>437</v>
      </c>
      <c r="D60" s="198"/>
      <c r="E60" s="31" t="s">
        <v>438</v>
      </c>
      <c r="F60" s="193">
        <v>30</v>
      </c>
      <c r="G60" s="193"/>
      <c r="H60" s="28">
        <f t="shared" si="4"/>
        <v>33.333333333333336</v>
      </c>
      <c r="I60" s="29">
        <f t="shared" si="5"/>
        <v>0.25</v>
      </c>
      <c r="J60" s="29">
        <v>4.1500000000000004</v>
      </c>
    </row>
    <row r="61" spans="2:10" ht="13.5" thickBot="1" x14ac:dyDescent="0.25">
      <c r="B61" s="27"/>
      <c r="C61" s="198"/>
      <c r="D61" s="198"/>
      <c r="E61" s="31" t="s">
        <v>439</v>
      </c>
      <c r="F61" s="193">
        <v>30</v>
      </c>
      <c r="G61" s="193"/>
      <c r="H61" s="28">
        <f t="shared" si="4"/>
        <v>33.333333333333336</v>
      </c>
      <c r="I61" s="29">
        <f t="shared" si="5"/>
        <v>0.25</v>
      </c>
      <c r="J61" s="29">
        <v>4.1500000000000004</v>
      </c>
    </row>
    <row r="62" spans="2:10" ht="13.5" thickBot="1" x14ac:dyDescent="0.25">
      <c r="B62" s="27"/>
      <c r="C62" s="198"/>
      <c r="D62" s="198"/>
      <c r="E62" s="31" t="s">
        <v>440</v>
      </c>
      <c r="F62" s="193">
        <v>60</v>
      </c>
      <c r="G62" s="193"/>
      <c r="H62" s="28">
        <f t="shared" si="4"/>
        <v>16.666666666666668</v>
      </c>
      <c r="I62" s="29">
        <f t="shared" si="5"/>
        <v>0.125</v>
      </c>
      <c r="J62" s="29">
        <v>4.1500000000000004</v>
      </c>
    </row>
    <row r="63" spans="2:10" ht="13.5" thickBot="1" x14ac:dyDescent="0.25">
      <c r="B63" s="27"/>
      <c r="C63" s="198"/>
      <c r="D63" s="198"/>
      <c r="E63" s="31" t="s">
        <v>441</v>
      </c>
      <c r="F63" s="193">
        <v>30</v>
      </c>
      <c r="G63" s="193"/>
      <c r="H63" s="28">
        <f t="shared" si="4"/>
        <v>33.333333333333336</v>
      </c>
      <c r="I63" s="29">
        <f t="shared" si="5"/>
        <v>0.25</v>
      </c>
      <c r="J63" s="29">
        <v>4.1500000000000004</v>
      </c>
    </row>
    <row r="64" spans="2:10" ht="13.5" thickBot="1" x14ac:dyDescent="0.25">
      <c r="B64" s="27"/>
      <c r="C64" s="198"/>
      <c r="D64" s="198"/>
      <c r="E64" s="31" t="s">
        <v>442</v>
      </c>
      <c r="F64" s="193">
        <v>30</v>
      </c>
      <c r="G64" s="193"/>
      <c r="H64" s="28">
        <f t="shared" si="4"/>
        <v>33.333333333333336</v>
      </c>
      <c r="I64" s="29">
        <f t="shared" si="5"/>
        <v>0.25</v>
      </c>
      <c r="J64" s="29">
        <v>4.1500000000000004</v>
      </c>
    </row>
    <row r="65" spans="2:10" ht="13.5" thickBot="1" x14ac:dyDescent="0.25">
      <c r="B65" s="27" t="s">
        <v>443</v>
      </c>
      <c r="C65" s="198" t="s">
        <v>444</v>
      </c>
      <c r="D65" s="198"/>
      <c r="E65" s="31" t="s">
        <v>445</v>
      </c>
      <c r="F65" s="193">
        <v>50</v>
      </c>
      <c r="G65" s="193"/>
      <c r="H65" s="28">
        <f t="shared" si="4"/>
        <v>20</v>
      </c>
      <c r="I65" s="29">
        <f t="shared" si="5"/>
        <v>0.15</v>
      </c>
      <c r="J65" s="29">
        <v>4.1500000000000004</v>
      </c>
    </row>
    <row r="66" spans="2:10" ht="13.5" thickBot="1" x14ac:dyDescent="0.25">
      <c r="B66" s="27"/>
      <c r="C66" s="198"/>
      <c r="D66" s="198"/>
      <c r="E66" s="31" t="s">
        <v>435</v>
      </c>
      <c r="F66" s="193">
        <v>15</v>
      </c>
      <c r="G66" s="193"/>
      <c r="H66" s="28">
        <f t="shared" si="4"/>
        <v>66.666666666666671</v>
      </c>
      <c r="I66" s="29">
        <f t="shared" si="5"/>
        <v>0.5</v>
      </c>
      <c r="J66" s="29">
        <v>4.1500000000000004</v>
      </c>
    </row>
    <row r="67" spans="2:10" ht="13.5" thickBot="1" x14ac:dyDescent="0.25">
      <c r="B67" s="27" t="s">
        <v>446</v>
      </c>
      <c r="C67" s="192" t="s">
        <v>447</v>
      </c>
      <c r="D67" s="192"/>
      <c r="E67" s="192"/>
      <c r="F67" s="193">
        <v>500</v>
      </c>
      <c r="G67" s="193"/>
      <c r="H67" s="28">
        <f t="shared" si="4"/>
        <v>2</v>
      </c>
      <c r="I67" s="29">
        <f t="shared" si="5"/>
        <v>1.4999999999999999E-2</v>
      </c>
      <c r="J67" s="29">
        <v>4.1500000000000004</v>
      </c>
    </row>
    <row r="68" spans="2:10" ht="13.5" thickBot="1" x14ac:dyDescent="0.25">
      <c r="B68" s="27" t="s">
        <v>448</v>
      </c>
      <c r="C68" s="192" t="s">
        <v>449</v>
      </c>
      <c r="D68" s="192"/>
      <c r="E68" s="192"/>
      <c r="F68" s="193">
        <v>100</v>
      </c>
      <c r="G68" s="193"/>
      <c r="H68" s="28">
        <f t="shared" si="4"/>
        <v>10</v>
      </c>
      <c r="I68" s="29">
        <f t="shared" si="5"/>
        <v>7.4999999999999997E-2</v>
      </c>
      <c r="J68" s="29">
        <v>4.1500000000000004</v>
      </c>
    </row>
    <row r="69" spans="2:10" ht="13.5" thickBot="1" x14ac:dyDescent="0.25">
      <c r="B69" s="27"/>
      <c r="C69" s="198"/>
      <c r="D69" s="198"/>
      <c r="E69" s="31" t="s">
        <v>450</v>
      </c>
      <c r="F69" s="193">
        <v>100</v>
      </c>
      <c r="G69" s="193"/>
      <c r="H69" s="28">
        <f t="shared" si="4"/>
        <v>10</v>
      </c>
      <c r="I69" s="29">
        <f t="shared" si="5"/>
        <v>7.4999999999999997E-2</v>
      </c>
      <c r="J69" s="29">
        <v>4.1500000000000004</v>
      </c>
    </row>
    <row r="70" spans="2:10" ht="13.5" thickBot="1" x14ac:dyDescent="0.25">
      <c r="B70" s="27"/>
      <c r="C70" s="198"/>
      <c r="D70" s="198"/>
      <c r="E70" s="31" t="s">
        <v>451</v>
      </c>
      <c r="F70" s="193">
        <v>100</v>
      </c>
      <c r="G70" s="193"/>
      <c r="H70" s="28">
        <f t="shared" si="4"/>
        <v>10</v>
      </c>
      <c r="I70" s="29">
        <f t="shared" si="5"/>
        <v>7.4999999999999997E-2</v>
      </c>
      <c r="J70" s="29">
        <v>4.1500000000000004</v>
      </c>
    </row>
    <row r="71" spans="2:10" ht="13.5" thickBot="1" x14ac:dyDescent="0.25">
      <c r="B71" s="201" t="s">
        <v>452</v>
      </c>
      <c r="C71" s="198"/>
      <c r="D71" s="198"/>
      <c r="E71" s="198"/>
      <c r="F71" s="198"/>
      <c r="G71" s="202" t="s">
        <v>453</v>
      </c>
      <c r="H71" s="202"/>
      <c r="I71" s="202"/>
      <c r="J71" s="202"/>
    </row>
    <row r="72" spans="2:10" x14ac:dyDescent="0.2">
      <c r="B72" s="203" t="s">
        <v>454</v>
      </c>
      <c r="C72" s="204"/>
      <c r="D72" s="204"/>
      <c r="E72" s="204"/>
      <c r="F72" s="204"/>
      <c r="G72" s="205"/>
      <c r="H72" s="205"/>
      <c r="I72" s="205"/>
      <c r="J72" s="205"/>
    </row>
    <row r="73" spans="2:10" ht="13.5" thickBot="1" x14ac:dyDescent="0.25">
      <c r="B73" s="207" t="s">
        <v>455</v>
      </c>
      <c r="C73" s="208"/>
      <c r="D73" s="208"/>
      <c r="E73" s="208"/>
      <c r="F73" s="208"/>
      <c r="G73" s="206"/>
      <c r="H73" s="206"/>
      <c r="I73" s="206"/>
      <c r="J73" s="206"/>
    </row>
    <row r="74" spans="2:10" x14ac:dyDescent="0.2">
      <c r="B74" s="203" t="s">
        <v>456</v>
      </c>
      <c r="C74" s="204"/>
      <c r="D74" s="204"/>
      <c r="E74" s="204"/>
      <c r="F74" s="204"/>
      <c r="G74" s="205"/>
      <c r="H74" s="205"/>
      <c r="I74" s="205"/>
      <c r="J74" s="205"/>
    </row>
    <row r="75" spans="2:10" x14ac:dyDescent="0.2">
      <c r="B75" s="210" t="s">
        <v>457</v>
      </c>
      <c r="C75" s="211"/>
      <c r="D75" s="211"/>
      <c r="E75" s="211"/>
      <c r="F75" s="211"/>
      <c r="G75" s="209"/>
      <c r="H75" s="209"/>
      <c r="I75" s="209"/>
      <c r="J75" s="209"/>
    </row>
    <row r="76" spans="2:10" ht="13.5" thickBot="1" x14ac:dyDescent="0.25">
      <c r="B76" s="207" t="s">
        <v>458</v>
      </c>
      <c r="C76" s="208"/>
      <c r="D76" s="208"/>
      <c r="E76" s="208"/>
      <c r="F76" s="208"/>
      <c r="G76" s="206"/>
      <c r="H76" s="206"/>
      <c r="I76" s="206"/>
      <c r="J76" s="206"/>
    </row>
  </sheetData>
  <mergeCells count="149">
    <mergeCell ref="B71:F71"/>
    <mergeCell ref="G71:J71"/>
    <mergeCell ref="B72:F72"/>
    <mergeCell ref="G72:J73"/>
    <mergeCell ref="B73:F73"/>
    <mergeCell ref="B74:F74"/>
    <mergeCell ref="G74:J76"/>
    <mergeCell ref="B75:F75"/>
    <mergeCell ref="B76:F76"/>
    <mergeCell ref="C68:E68"/>
    <mergeCell ref="F68:G68"/>
    <mergeCell ref="C69:D69"/>
    <mergeCell ref="F69:G69"/>
    <mergeCell ref="C70:D70"/>
    <mergeCell ref="F70:G70"/>
    <mergeCell ref="C65:D65"/>
    <mergeCell ref="F65:G65"/>
    <mergeCell ref="C66:D66"/>
    <mergeCell ref="F66:G66"/>
    <mergeCell ref="C67:E67"/>
    <mergeCell ref="F67:G67"/>
    <mergeCell ref="C62:D62"/>
    <mergeCell ref="F62:G62"/>
    <mergeCell ref="C63:D63"/>
    <mergeCell ref="F63:G63"/>
    <mergeCell ref="C64:D64"/>
    <mergeCell ref="F64:G64"/>
    <mergeCell ref="C59:D59"/>
    <mergeCell ref="F59:G59"/>
    <mergeCell ref="C60:D60"/>
    <mergeCell ref="F60:G60"/>
    <mergeCell ref="C61:D61"/>
    <mergeCell ref="F61:G61"/>
    <mergeCell ref="C56:E56"/>
    <mergeCell ref="F56:G56"/>
    <mergeCell ref="C57:E57"/>
    <mergeCell ref="F57:G57"/>
    <mergeCell ref="C58:D58"/>
    <mergeCell ref="F58:G58"/>
    <mergeCell ref="C53:D53"/>
    <mergeCell ref="F53:G53"/>
    <mergeCell ref="C54:D54"/>
    <mergeCell ref="F54:G54"/>
    <mergeCell ref="C55:D55"/>
    <mergeCell ref="F55:G55"/>
    <mergeCell ref="C50:E50"/>
    <mergeCell ref="F50:G50"/>
    <mergeCell ref="C51:E51"/>
    <mergeCell ref="F51:G51"/>
    <mergeCell ref="C52:E52"/>
    <mergeCell ref="F52:G52"/>
    <mergeCell ref="C47:D47"/>
    <mergeCell ref="F47:G47"/>
    <mergeCell ref="C48:D48"/>
    <mergeCell ref="F48:G48"/>
    <mergeCell ref="C49:E49"/>
    <mergeCell ref="F49:G49"/>
    <mergeCell ref="I43:I44"/>
    <mergeCell ref="J43:J44"/>
    <mergeCell ref="C45:D45"/>
    <mergeCell ref="F45:G45"/>
    <mergeCell ref="C46:D46"/>
    <mergeCell ref="F46:G46"/>
    <mergeCell ref="C41:D41"/>
    <mergeCell ref="F41:G41"/>
    <mergeCell ref="C42:D42"/>
    <mergeCell ref="F42:G42"/>
    <mergeCell ref="B43:B44"/>
    <mergeCell ref="C43:D44"/>
    <mergeCell ref="E43:E44"/>
    <mergeCell ref="F43:G44"/>
    <mergeCell ref="C38:E38"/>
    <mergeCell ref="F38:G38"/>
    <mergeCell ref="C39:D39"/>
    <mergeCell ref="F39:G39"/>
    <mergeCell ref="C40:D40"/>
    <mergeCell ref="F40:G40"/>
    <mergeCell ref="C35:E35"/>
    <mergeCell ref="F35:G35"/>
    <mergeCell ref="C36:D36"/>
    <mergeCell ref="F36:G36"/>
    <mergeCell ref="C37:D37"/>
    <mergeCell ref="F37:G37"/>
    <mergeCell ref="C32:D32"/>
    <mergeCell ref="F32:G32"/>
    <mergeCell ref="C33:E33"/>
    <mergeCell ref="F33:G33"/>
    <mergeCell ref="C34:E34"/>
    <mergeCell ref="F34:G34"/>
    <mergeCell ref="C29:E29"/>
    <mergeCell ref="F29:G29"/>
    <mergeCell ref="C30:E30"/>
    <mergeCell ref="F30:G30"/>
    <mergeCell ref="C31:D31"/>
    <mergeCell ref="F31:G31"/>
    <mergeCell ref="D26:E26"/>
    <mergeCell ref="F26:G26"/>
    <mergeCell ref="C27:E27"/>
    <mergeCell ref="F27:G27"/>
    <mergeCell ref="C28:E28"/>
    <mergeCell ref="F28:G28"/>
    <mergeCell ref="D23:E23"/>
    <mergeCell ref="F23:G23"/>
    <mergeCell ref="D24:E24"/>
    <mergeCell ref="F24:G24"/>
    <mergeCell ref="D25:E25"/>
    <mergeCell ref="F25:G25"/>
    <mergeCell ref="D20:E20"/>
    <mergeCell ref="F20:G20"/>
    <mergeCell ref="D21:E21"/>
    <mergeCell ref="F21:G21"/>
    <mergeCell ref="D22:E22"/>
    <mergeCell ref="F22:G22"/>
    <mergeCell ref="D17:E17"/>
    <mergeCell ref="F17:G17"/>
    <mergeCell ref="C18:E18"/>
    <mergeCell ref="F18:G18"/>
    <mergeCell ref="D19:E19"/>
    <mergeCell ref="F19:G19"/>
    <mergeCell ref="D14:E14"/>
    <mergeCell ref="F14:G14"/>
    <mergeCell ref="D15:E15"/>
    <mergeCell ref="F15:G15"/>
    <mergeCell ref="D16:E16"/>
    <mergeCell ref="F16:G16"/>
    <mergeCell ref="D11:E11"/>
    <mergeCell ref="F11:G11"/>
    <mergeCell ref="D12:E12"/>
    <mergeCell ref="F12:G12"/>
    <mergeCell ref="D13:E13"/>
    <mergeCell ref="F13:G13"/>
    <mergeCell ref="D8:E8"/>
    <mergeCell ref="F8:G8"/>
    <mergeCell ref="D9:E9"/>
    <mergeCell ref="F9:G9"/>
    <mergeCell ref="D10:E10"/>
    <mergeCell ref="F10:G10"/>
    <mergeCell ref="I3:I4"/>
    <mergeCell ref="J3:J4"/>
    <mergeCell ref="C5:E5"/>
    <mergeCell ref="F5:G5"/>
    <mergeCell ref="C6:E6"/>
    <mergeCell ref="F6:G6"/>
    <mergeCell ref="C7:E7"/>
    <mergeCell ref="F7:G7"/>
    <mergeCell ref="B3:B4"/>
    <mergeCell ref="C3:D4"/>
    <mergeCell ref="E3:E4"/>
    <mergeCell ref="F3:G4"/>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711A193B808B048BE9C36880F83334D" ma:contentTypeVersion="0" ma:contentTypeDescription="Create a new document." ma:contentTypeScope="" ma:versionID="0746d81a80e2ed2bba9a2d8e3a65410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AE211833-CA6F-48B7-A254-1CD480E9C9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2CFE7A76-BDFD-4867-B433-23387A6159E4}">
  <ds:schemaRefs>
    <ds:schemaRef ds:uri="http://schemas.microsoft.com/sharepoint/v3/contenttype/forms"/>
  </ds:schemaRefs>
</ds:datastoreItem>
</file>

<file path=customXml/itemProps3.xml><?xml version="1.0" encoding="utf-8"?>
<ds:datastoreItem xmlns:ds="http://schemas.openxmlformats.org/officeDocument/2006/customXml" ds:itemID="{D769BD8B-15F3-4E68-9198-56C3D9E57B3D}">
  <ds:schemaRefs>
    <ds:schemaRef ds:uri="http://schemas.microsoft.com/office/2006/metadata/properties"/>
    <ds:schemaRef ds:uri="http://schemas.openxmlformats.org/package/2006/metadata/core-properties"/>
    <ds:schemaRef ds:uri="http://purl.org/dc/elements/1.1/"/>
    <ds:schemaRef ds:uri="http://purl.org/dc/dcmitype/"/>
    <ds:schemaRef ds:uri="http://schemas.microsoft.com/office/2006/documentManagement/typ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Complete Building Method</vt:lpstr>
      <vt:lpstr>2019 Stds Ltg Table</vt:lpstr>
      <vt:lpstr>SpaceFuncData-Input</vt:lpstr>
      <vt:lpstr>For CSV - 2019 SpcFuncData</vt:lpstr>
      <vt:lpstr>For CSV - 2019 VentSpcFuncData</vt:lpstr>
      <vt:lpstr>SpcFunc and VentSpcFunc combos</vt:lpstr>
      <vt:lpstr>For CSV - ValidVentSpcFuncEnums</vt:lpstr>
      <vt:lpstr>FuncSchGrp Table</vt:lpstr>
      <vt:lpstr>CBC Table</vt:lpstr>
      <vt:lpstr>Comparison</vt:lpstr>
      <vt:lpstr>2019 Ventilation List</vt:lpstr>
      <vt:lpstr>2019 Ventilation List SORT</vt:lpstr>
      <vt:lpstr>SpcFuncBkCompat</vt:lpstr>
      <vt:lpstr>2016SpcFunc</vt:lpstr>
      <vt:lpstr>2019SpcFunc BEMEnums Gen</vt:lpstr>
    </vt:vector>
  </TitlesOfParts>
  <Company>Architectural Energy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Eley</dc:creator>
  <cp:lastModifiedBy>Rob Hitchcock</cp:lastModifiedBy>
  <cp:lastPrinted>2014-12-16T02:53:02Z</cp:lastPrinted>
  <dcterms:created xsi:type="dcterms:W3CDTF">2009-04-17T21:02:28Z</dcterms:created>
  <dcterms:modified xsi:type="dcterms:W3CDTF">2021-05-20T22:34:20Z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0x0101005711A193B808B048BE9C36880F83334D</vt:lpwstr>
  </property>
</Properties>
</file>