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255" windowWidth="23925" windowHeight="12165"/>
  </bookViews>
  <sheets>
    <sheet name="Constructions" sheetId="1" r:id="rId1"/>
    <sheet name="MaterialList" sheetId="3" r:id="rId2"/>
    <sheet name="MatLibrary" sheetId="4" r:id="rId3"/>
  </sheets>
  <externalReferences>
    <externalReference r:id="rId4"/>
  </externalReferences>
  <definedNames>
    <definedName name="_xlnm.Print_Area" localSheetId="0">Constructions!$A$5:$G$798</definedName>
  </definedNames>
  <calcPr calcId="145621"/>
</workbook>
</file>

<file path=xl/calcChain.xml><?xml version="1.0" encoding="utf-8"?>
<calcChain xmlns="http://schemas.openxmlformats.org/spreadsheetml/2006/main">
  <c r="I23" i="1" l="1"/>
  <c r="C23" i="1"/>
  <c r="I22" i="1"/>
  <c r="C22" i="1"/>
  <c r="I21" i="1"/>
  <c r="C21" i="1"/>
  <c r="C27" i="1"/>
  <c r="I26" i="1"/>
  <c r="C26" i="1"/>
  <c r="I25" i="1"/>
  <c r="C25" i="1"/>
  <c r="I24" i="1"/>
  <c r="C24" i="1"/>
  <c r="I20" i="1"/>
  <c r="F20" i="1"/>
  <c r="C20" i="1"/>
  <c r="C19" i="1"/>
  <c r="I18" i="1"/>
  <c r="I11" i="1"/>
  <c r="C11" i="1"/>
  <c r="I10" i="1"/>
  <c r="C10" i="1"/>
  <c r="I9" i="1"/>
  <c r="C9" i="1"/>
  <c r="C15" i="1"/>
  <c r="I14" i="1"/>
  <c r="C14" i="1"/>
  <c r="I13" i="1"/>
  <c r="C13" i="1"/>
  <c r="I12" i="1"/>
  <c r="C12" i="1"/>
  <c r="I8" i="1"/>
  <c r="F8" i="1"/>
  <c r="C8" i="1"/>
  <c r="C7" i="1"/>
  <c r="I6" i="1"/>
  <c r="I45" i="1"/>
  <c r="C45" i="1"/>
  <c r="I44" i="1"/>
  <c r="C44" i="1"/>
  <c r="I43" i="1"/>
  <c r="C43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F232" i="1"/>
  <c r="C232" i="1"/>
  <c r="C231" i="1"/>
  <c r="I230" i="1"/>
  <c r="C268" i="1"/>
  <c r="I267" i="1"/>
  <c r="C267" i="1"/>
  <c r="I266" i="1"/>
  <c r="C266" i="1"/>
  <c r="I265" i="1"/>
  <c r="C265" i="1"/>
  <c r="I264" i="1"/>
  <c r="C264" i="1"/>
  <c r="I263" i="1"/>
  <c r="C263" i="1"/>
  <c r="I262" i="1"/>
  <c r="F262" i="1"/>
  <c r="C262" i="1"/>
  <c r="C261" i="1"/>
  <c r="I260" i="1"/>
  <c r="I284" i="1"/>
  <c r="C284" i="1"/>
  <c r="C287" i="1"/>
  <c r="I286" i="1"/>
  <c r="C286" i="1"/>
  <c r="I285" i="1"/>
  <c r="C285" i="1"/>
  <c r="I283" i="1"/>
  <c r="C283" i="1"/>
  <c r="I282" i="1"/>
  <c r="F282" i="1"/>
  <c r="C282" i="1"/>
  <c r="C281" i="1"/>
  <c r="I280" i="1"/>
  <c r="I785" i="1"/>
  <c r="I784" i="1"/>
  <c r="I783" i="1"/>
  <c r="C785" i="1"/>
  <c r="C784" i="1"/>
  <c r="C783" i="1"/>
  <c r="C789" i="1"/>
  <c r="I788" i="1"/>
  <c r="D788" i="1"/>
  <c r="C788" i="1"/>
  <c r="I787" i="1"/>
  <c r="D787" i="1"/>
  <c r="C787" i="1"/>
  <c r="I786" i="1"/>
  <c r="C786" i="1"/>
  <c r="I782" i="1"/>
  <c r="F782" i="1"/>
  <c r="D782" i="1"/>
  <c r="C782" i="1"/>
  <c r="C781" i="1"/>
  <c r="I780" i="1"/>
  <c r="D802" i="1"/>
  <c r="C802" i="1"/>
  <c r="C803" i="1"/>
  <c r="I802" i="1"/>
  <c r="C801" i="1"/>
  <c r="I800" i="1"/>
  <c r="I588" i="1"/>
  <c r="C589" i="1"/>
  <c r="C590" i="1"/>
  <c r="F590" i="1"/>
  <c r="I590" i="1"/>
  <c r="C591" i="1"/>
  <c r="I591" i="1"/>
  <c r="C592" i="1"/>
  <c r="I595" i="1"/>
  <c r="C596" i="1"/>
  <c r="C597" i="1"/>
  <c r="F597" i="1"/>
  <c r="I597" i="1"/>
  <c r="C598" i="1"/>
  <c r="I598" i="1"/>
  <c r="C599" i="1"/>
  <c r="I695" i="1"/>
  <c r="I609" i="1"/>
  <c r="I4" i="1"/>
  <c r="I2" i="1"/>
  <c r="I97" i="1"/>
  <c r="I153" i="1"/>
  <c r="I205" i="1"/>
  <c r="I228" i="1"/>
  <c r="I300" i="1"/>
  <c r="I320" i="1"/>
  <c r="I335" i="1"/>
  <c r="I429" i="1"/>
  <c r="I523" i="1"/>
  <c r="C691" i="1"/>
  <c r="I690" i="1"/>
  <c r="C690" i="1"/>
  <c r="C689" i="1"/>
  <c r="I688" i="1"/>
  <c r="C685" i="1"/>
  <c r="I684" i="1"/>
  <c r="C684" i="1"/>
  <c r="I683" i="1"/>
  <c r="F683" i="1"/>
  <c r="C683" i="1"/>
  <c r="C682" i="1"/>
  <c r="I681" i="1"/>
  <c r="C678" i="1"/>
  <c r="I677" i="1"/>
  <c r="C677" i="1"/>
  <c r="I676" i="1"/>
  <c r="F676" i="1"/>
  <c r="C676" i="1"/>
  <c r="C675" i="1"/>
  <c r="I674" i="1"/>
  <c r="C671" i="1"/>
  <c r="I670" i="1"/>
  <c r="C670" i="1"/>
  <c r="I669" i="1"/>
  <c r="C669" i="1"/>
  <c r="I668" i="1"/>
  <c r="C668" i="1"/>
  <c r="I667" i="1"/>
  <c r="F667" i="1"/>
  <c r="C667" i="1"/>
  <c r="C666" i="1"/>
  <c r="I665" i="1"/>
  <c r="C662" i="1"/>
  <c r="I661" i="1"/>
  <c r="C661" i="1"/>
  <c r="I660" i="1"/>
  <c r="F660" i="1"/>
  <c r="C660" i="1"/>
  <c r="C659" i="1"/>
  <c r="I658" i="1"/>
  <c r="C655" i="1"/>
  <c r="I654" i="1"/>
  <c r="C654" i="1"/>
  <c r="I653" i="1"/>
  <c r="F653" i="1"/>
  <c r="C653" i="1"/>
  <c r="C652" i="1"/>
  <c r="I651" i="1"/>
  <c r="C648" i="1"/>
  <c r="I647" i="1"/>
  <c r="C647" i="1"/>
  <c r="I646" i="1"/>
  <c r="F646" i="1"/>
  <c r="C646" i="1"/>
  <c r="C645" i="1"/>
  <c r="I644" i="1"/>
  <c r="C641" i="1"/>
  <c r="I640" i="1"/>
  <c r="C640" i="1"/>
  <c r="I639" i="1"/>
  <c r="F639" i="1"/>
  <c r="C639" i="1"/>
  <c r="C638" i="1"/>
  <c r="I637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F627" i="1"/>
  <c r="C627" i="1"/>
  <c r="C626" i="1"/>
  <c r="I625" i="1"/>
  <c r="C622" i="1"/>
  <c r="I621" i="1"/>
  <c r="C621" i="1"/>
  <c r="I620" i="1"/>
  <c r="F620" i="1"/>
  <c r="C620" i="1"/>
  <c r="C619" i="1"/>
  <c r="I618" i="1"/>
  <c r="C615" i="1"/>
  <c r="I614" i="1"/>
  <c r="C614" i="1"/>
  <c r="I613" i="1"/>
  <c r="F613" i="1"/>
  <c r="C613" i="1"/>
  <c r="C612" i="1"/>
  <c r="I611" i="1"/>
  <c r="C605" i="1"/>
  <c r="I604" i="1"/>
  <c r="C604" i="1"/>
  <c r="C603" i="1"/>
  <c r="I602" i="1"/>
  <c r="C585" i="1"/>
  <c r="I584" i="1"/>
  <c r="C584" i="1"/>
  <c r="I583" i="1"/>
  <c r="C583" i="1"/>
  <c r="I582" i="1"/>
  <c r="C582" i="1"/>
  <c r="I581" i="1"/>
  <c r="F581" i="1"/>
  <c r="C581" i="1"/>
  <c r="C580" i="1"/>
  <c r="I579" i="1"/>
  <c r="C576" i="1"/>
  <c r="I575" i="1"/>
  <c r="C575" i="1"/>
  <c r="I574" i="1"/>
  <c r="F574" i="1"/>
  <c r="C574" i="1"/>
  <c r="C573" i="1"/>
  <c r="I572" i="1"/>
  <c r="C569" i="1"/>
  <c r="I568" i="1"/>
  <c r="C568" i="1"/>
  <c r="I567" i="1"/>
  <c r="F567" i="1"/>
  <c r="C567" i="1"/>
  <c r="C566" i="1"/>
  <c r="I565" i="1"/>
  <c r="C562" i="1"/>
  <c r="I561" i="1"/>
  <c r="C561" i="1"/>
  <c r="I560" i="1"/>
  <c r="F560" i="1"/>
  <c r="C560" i="1"/>
  <c r="C559" i="1"/>
  <c r="I558" i="1"/>
  <c r="C555" i="1"/>
  <c r="I554" i="1"/>
  <c r="C554" i="1"/>
  <c r="I553" i="1"/>
  <c r="F553" i="1"/>
  <c r="C553" i="1"/>
  <c r="C552" i="1"/>
  <c r="I551" i="1"/>
  <c r="C548" i="1"/>
  <c r="I547" i="1"/>
  <c r="C547" i="1"/>
  <c r="I546" i="1"/>
  <c r="C546" i="1"/>
  <c r="I545" i="1"/>
  <c r="C545" i="1"/>
  <c r="I544" i="1"/>
  <c r="C544" i="1"/>
  <c r="I543" i="1"/>
  <c r="C543" i="1"/>
  <c r="I542" i="1"/>
  <c r="C542" i="1"/>
  <c r="I541" i="1"/>
  <c r="F541" i="1"/>
  <c r="C541" i="1"/>
  <c r="C540" i="1"/>
  <c r="I539" i="1"/>
  <c r="C536" i="1"/>
  <c r="I535" i="1"/>
  <c r="C535" i="1"/>
  <c r="I534" i="1"/>
  <c r="F534" i="1"/>
  <c r="C534" i="1"/>
  <c r="C533" i="1"/>
  <c r="I532" i="1"/>
  <c r="C529" i="1"/>
  <c r="I528" i="1"/>
  <c r="C528" i="1"/>
  <c r="I527" i="1"/>
  <c r="F527" i="1"/>
  <c r="C527" i="1"/>
  <c r="C526" i="1"/>
  <c r="I525" i="1"/>
  <c r="F19" i="1" l="1"/>
  <c r="G19" i="1" s="1"/>
  <c r="C28" i="1"/>
  <c r="F7" i="1"/>
  <c r="G7" i="1" s="1"/>
  <c r="C16" i="1"/>
  <c r="C240" i="1"/>
  <c r="F231" i="1"/>
  <c r="G231" i="1" s="1"/>
  <c r="C269" i="1"/>
  <c r="F261" i="1"/>
  <c r="G261" i="1" s="1"/>
  <c r="F281" i="1"/>
  <c r="G281" i="1" s="1"/>
  <c r="C288" i="1"/>
  <c r="C790" i="1"/>
  <c r="F781" i="1"/>
  <c r="G781" i="1" s="1"/>
  <c r="C804" i="1"/>
  <c r="F801" i="1"/>
  <c r="G801" i="1" s="1"/>
  <c r="C600" i="1"/>
  <c r="C593" i="1"/>
  <c r="F596" i="1"/>
  <c r="G596" i="1" s="1"/>
  <c r="F589" i="1"/>
  <c r="G589" i="1" s="1"/>
  <c r="F552" i="1"/>
  <c r="G552" i="1" s="1"/>
  <c r="F666" i="1"/>
  <c r="G666" i="1" s="1"/>
  <c r="F526" i="1"/>
  <c r="G526" i="1" s="1"/>
  <c r="F659" i="1"/>
  <c r="G659" i="1" s="1"/>
  <c r="C606" i="1"/>
  <c r="F540" i="1"/>
  <c r="G540" i="1" s="1"/>
  <c r="C663" i="1"/>
  <c r="C530" i="1"/>
  <c r="C570" i="1"/>
  <c r="C577" i="1"/>
  <c r="F580" i="1"/>
  <c r="G580" i="1" s="1"/>
  <c r="C672" i="1"/>
  <c r="F559" i="1"/>
  <c r="G559" i="1" s="1"/>
  <c r="C586" i="1"/>
  <c r="C563" i="1"/>
  <c r="F626" i="1"/>
  <c r="G626" i="1" s="1"/>
  <c r="C692" i="1"/>
  <c r="C686" i="1"/>
  <c r="C679" i="1"/>
  <c r="C656" i="1"/>
  <c r="C649" i="1"/>
  <c r="C642" i="1"/>
  <c r="C635" i="1"/>
  <c r="C623" i="1"/>
  <c r="C616" i="1"/>
  <c r="C537" i="1"/>
  <c r="F603" i="1"/>
  <c r="G603" i="1" s="1"/>
  <c r="F612" i="1"/>
  <c r="G612" i="1" s="1"/>
  <c r="F652" i="1"/>
  <c r="G652" i="1" s="1"/>
  <c r="F682" i="1"/>
  <c r="G682" i="1" s="1"/>
  <c r="F689" i="1"/>
  <c r="G689" i="1" s="1"/>
  <c r="C549" i="1"/>
  <c r="F566" i="1"/>
  <c r="G566" i="1" s="1"/>
  <c r="F533" i="1"/>
  <c r="G533" i="1" s="1"/>
  <c r="C556" i="1"/>
  <c r="F573" i="1"/>
  <c r="G573" i="1" s="1"/>
  <c r="F619" i="1"/>
  <c r="G619" i="1" s="1"/>
  <c r="F638" i="1"/>
  <c r="G638" i="1" s="1"/>
  <c r="F645" i="1"/>
  <c r="G645" i="1" s="1"/>
  <c r="F675" i="1"/>
  <c r="G675" i="1" s="1"/>
  <c r="C425" i="1" l="1"/>
  <c r="I424" i="1"/>
  <c r="C424" i="1"/>
  <c r="C423" i="1"/>
  <c r="I422" i="1"/>
  <c r="C419" i="1"/>
  <c r="I418" i="1"/>
  <c r="C418" i="1"/>
  <c r="I417" i="1"/>
  <c r="C417" i="1"/>
  <c r="I416" i="1"/>
  <c r="F416" i="1"/>
  <c r="C416" i="1"/>
  <c r="C415" i="1"/>
  <c r="I414" i="1"/>
  <c r="C411" i="1"/>
  <c r="I410" i="1"/>
  <c r="C410" i="1"/>
  <c r="I409" i="1"/>
  <c r="F409" i="1"/>
  <c r="C409" i="1"/>
  <c r="C408" i="1"/>
  <c r="I407" i="1"/>
  <c r="C404" i="1"/>
  <c r="I403" i="1"/>
  <c r="C403" i="1"/>
  <c r="I402" i="1"/>
  <c r="F402" i="1"/>
  <c r="C402" i="1"/>
  <c r="C401" i="1"/>
  <c r="I400" i="1"/>
  <c r="C397" i="1"/>
  <c r="I396" i="1"/>
  <c r="C396" i="1"/>
  <c r="I395" i="1"/>
  <c r="C395" i="1"/>
  <c r="I394" i="1"/>
  <c r="C394" i="1"/>
  <c r="I393" i="1"/>
  <c r="F393" i="1"/>
  <c r="C393" i="1"/>
  <c r="C392" i="1"/>
  <c r="I391" i="1"/>
  <c r="C388" i="1"/>
  <c r="I387" i="1"/>
  <c r="C387" i="1"/>
  <c r="I386" i="1"/>
  <c r="F386" i="1"/>
  <c r="C386" i="1"/>
  <c r="C385" i="1"/>
  <c r="I384" i="1"/>
  <c r="C381" i="1"/>
  <c r="I380" i="1"/>
  <c r="C380" i="1"/>
  <c r="I379" i="1"/>
  <c r="F379" i="1"/>
  <c r="C379" i="1"/>
  <c r="C378" i="1"/>
  <c r="I377" i="1"/>
  <c r="C374" i="1"/>
  <c r="I373" i="1"/>
  <c r="C373" i="1"/>
  <c r="I372" i="1"/>
  <c r="F372" i="1"/>
  <c r="C372" i="1"/>
  <c r="C371" i="1"/>
  <c r="I370" i="1"/>
  <c r="C367" i="1"/>
  <c r="I366" i="1"/>
  <c r="C366" i="1"/>
  <c r="I365" i="1"/>
  <c r="F365" i="1"/>
  <c r="C365" i="1"/>
  <c r="C364" i="1"/>
  <c r="I363" i="1"/>
  <c r="C360" i="1"/>
  <c r="I359" i="1"/>
  <c r="C359" i="1"/>
  <c r="I358" i="1"/>
  <c r="C358" i="1"/>
  <c r="I357" i="1"/>
  <c r="C357" i="1"/>
  <c r="I356" i="1"/>
  <c r="C356" i="1"/>
  <c r="I355" i="1"/>
  <c r="C355" i="1"/>
  <c r="I354" i="1"/>
  <c r="C354" i="1"/>
  <c r="I353" i="1"/>
  <c r="F353" i="1"/>
  <c r="C353" i="1"/>
  <c r="C352" i="1"/>
  <c r="I351" i="1"/>
  <c r="C348" i="1"/>
  <c r="I347" i="1"/>
  <c r="C347" i="1"/>
  <c r="I346" i="1"/>
  <c r="F346" i="1"/>
  <c r="C346" i="1"/>
  <c r="C345" i="1"/>
  <c r="I344" i="1"/>
  <c r="C341" i="1"/>
  <c r="I340" i="1"/>
  <c r="C340" i="1"/>
  <c r="I339" i="1"/>
  <c r="F339" i="1"/>
  <c r="C339" i="1"/>
  <c r="C338" i="1"/>
  <c r="I337" i="1"/>
  <c r="C519" i="1"/>
  <c r="I518" i="1"/>
  <c r="C518" i="1"/>
  <c r="C517" i="1"/>
  <c r="I516" i="1"/>
  <c r="C511" i="1"/>
  <c r="I511" i="1"/>
  <c r="I489" i="1"/>
  <c r="I488" i="1"/>
  <c r="I452" i="1"/>
  <c r="I451" i="1"/>
  <c r="I450" i="1"/>
  <c r="I449" i="1"/>
  <c r="I448" i="1"/>
  <c r="I490" i="1"/>
  <c r="C490" i="1"/>
  <c r="C489" i="1"/>
  <c r="C491" i="1"/>
  <c r="C488" i="1"/>
  <c r="I487" i="1"/>
  <c r="F487" i="1"/>
  <c r="C487" i="1"/>
  <c r="C486" i="1"/>
  <c r="I485" i="1"/>
  <c r="C513" i="1"/>
  <c r="I512" i="1"/>
  <c r="C512" i="1"/>
  <c r="I510" i="1"/>
  <c r="F510" i="1"/>
  <c r="C510" i="1"/>
  <c r="C509" i="1"/>
  <c r="I508" i="1"/>
  <c r="C505" i="1"/>
  <c r="I504" i="1"/>
  <c r="C504" i="1"/>
  <c r="I503" i="1"/>
  <c r="F503" i="1"/>
  <c r="C503" i="1"/>
  <c r="C502" i="1"/>
  <c r="I501" i="1"/>
  <c r="C498" i="1"/>
  <c r="I497" i="1"/>
  <c r="C497" i="1"/>
  <c r="I496" i="1"/>
  <c r="F496" i="1"/>
  <c r="C496" i="1"/>
  <c r="C495" i="1"/>
  <c r="I494" i="1"/>
  <c r="C482" i="1"/>
  <c r="I481" i="1"/>
  <c r="C481" i="1"/>
  <c r="I480" i="1"/>
  <c r="F480" i="1"/>
  <c r="C480" i="1"/>
  <c r="C479" i="1"/>
  <c r="I478" i="1"/>
  <c r="C452" i="1"/>
  <c r="C451" i="1"/>
  <c r="C450" i="1"/>
  <c r="C449" i="1"/>
  <c r="C448" i="1"/>
  <c r="C475" i="1"/>
  <c r="I474" i="1"/>
  <c r="C474" i="1"/>
  <c r="I473" i="1"/>
  <c r="F473" i="1"/>
  <c r="C473" i="1"/>
  <c r="C472" i="1"/>
  <c r="I471" i="1"/>
  <c r="C468" i="1"/>
  <c r="I467" i="1"/>
  <c r="C467" i="1"/>
  <c r="I466" i="1"/>
  <c r="F466" i="1"/>
  <c r="C466" i="1"/>
  <c r="C465" i="1"/>
  <c r="I464" i="1"/>
  <c r="C461" i="1"/>
  <c r="I460" i="1"/>
  <c r="C460" i="1"/>
  <c r="I459" i="1"/>
  <c r="F459" i="1"/>
  <c r="C459" i="1"/>
  <c r="C458" i="1"/>
  <c r="I457" i="1"/>
  <c r="C454" i="1"/>
  <c r="I453" i="1"/>
  <c r="C453" i="1"/>
  <c r="I447" i="1"/>
  <c r="F447" i="1"/>
  <c r="C447" i="1"/>
  <c r="C446" i="1"/>
  <c r="I445" i="1"/>
  <c r="C442" i="1"/>
  <c r="I441" i="1"/>
  <c r="C441" i="1"/>
  <c r="I440" i="1"/>
  <c r="F440" i="1"/>
  <c r="C440" i="1"/>
  <c r="C439" i="1"/>
  <c r="I438" i="1"/>
  <c r="C435" i="1"/>
  <c r="I434" i="1"/>
  <c r="C434" i="1"/>
  <c r="I433" i="1"/>
  <c r="F433" i="1"/>
  <c r="C433" i="1"/>
  <c r="C432" i="1"/>
  <c r="I431" i="1"/>
  <c r="I85" i="1"/>
  <c r="I84" i="1"/>
  <c r="I83" i="1"/>
  <c r="I82" i="1"/>
  <c r="C83" i="1"/>
  <c r="C85" i="1"/>
  <c r="C84" i="1"/>
  <c r="C82" i="1"/>
  <c r="C88" i="1"/>
  <c r="I87" i="1"/>
  <c r="C87" i="1"/>
  <c r="I86" i="1"/>
  <c r="C86" i="1"/>
  <c r="I81" i="1"/>
  <c r="C81" i="1"/>
  <c r="I80" i="1"/>
  <c r="F80" i="1"/>
  <c r="C80" i="1"/>
  <c r="C79" i="1"/>
  <c r="I78" i="1"/>
  <c r="D796" i="1"/>
  <c r="D794" i="1"/>
  <c r="D776" i="1"/>
  <c r="D775" i="1"/>
  <c r="D773" i="1"/>
  <c r="D767" i="1"/>
  <c r="D766" i="1"/>
  <c r="D764" i="1"/>
  <c r="D758" i="1"/>
  <c r="D757" i="1"/>
  <c r="D755" i="1"/>
  <c r="D749" i="1"/>
  <c r="D748" i="1"/>
  <c r="D746" i="1"/>
  <c r="D740" i="1"/>
  <c r="D739" i="1"/>
  <c r="D737" i="1"/>
  <c r="D202" i="1"/>
  <c r="D201" i="1"/>
  <c r="D198" i="1"/>
  <c r="D197" i="1"/>
  <c r="D193" i="1"/>
  <c r="D192" i="1"/>
  <c r="D191" i="1"/>
  <c r="D189" i="1"/>
  <c r="D188" i="1"/>
  <c r="D184" i="1"/>
  <c r="D183" i="1"/>
  <c r="D182" i="1"/>
  <c r="D180" i="1"/>
  <c r="D179" i="1"/>
  <c r="D175" i="1"/>
  <c r="D174" i="1"/>
  <c r="D173" i="1"/>
  <c r="D171" i="1"/>
  <c r="D170" i="1"/>
  <c r="D166" i="1"/>
  <c r="D164" i="1"/>
  <c r="D163" i="1"/>
  <c r="D157" i="1"/>
  <c r="D159" i="1"/>
  <c r="D156" i="1"/>
  <c r="D150" i="1"/>
  <c r="D149" i="1"/>
  <c r="D148" i="1"/>
  <c r="D146" i="1"/>
  <c r="D145" i="1"/>
  <c r="D141" i="1"/>
  <c r="D140" i="1"/>
  <c r="D139" i="1"/>
  <c r="D137" i="1"/>
  <c r="D136" i="1"/>
  <c r="D132" i="1"/>
  <c r="D131" i="1"/>
  <c r="D130" i="1"/>
  <c r="D128" i="1"/>
  <c r="D127" i="1"/>
  <c r="D123" i="1"/>
  <c r="D122" i="1"/>
  <c r="D119" i="1"/>
  <c r="D118" i="1"/>
  <c r="D114" i="1"/>
  <c r="D113" i="1"/>
  <c r="D110" i="1"/>
  <c r="D109" i="1"/>
  <c r="D105" i="1"/>
  <c r="D104" i="1"/>
  <c r="D101" i="1"/>
  <c r="C797" i="1"/>
  <c r="C796" i="1"/>
  <c r="C795" i="1"/>
  <c r="C794" i="1"/>
  <c r="C793" i="1"/>
  <c r="C777" i="1"/>
  <c r="C776" i="1"/>
  <c r="C775" i="1"/>
  <c r="C774" i="1"/>
  <c r="C773" i="1"/>
  <c r="C772" i="1"/>
  <c r="C768" i="1"/>
  <c r="C767" i="1"/>
  <c r="C766" i="1"/>
  <c r="C765" i="1"/>
  <c r="C764" i="1"/>
  <c r="C763" i="1"/>
  <c r="C759" i="1"/>
  <c r="C758" i="1"/>
  <c r="C757" i="1"/>
  <c r="C756" i="1"/>
  <c r="C755" i="1"/>
  <c r="C754" i="1"/>
  <c r="C750" i="1"/>
  <c r="C749" i="1"/>
  <c r="C748" i="1"/>
  <c r="C747" i="1"/>
  <c r="C746" i="1"/>
  <c r="C745" i="1"/>
  <c r="C741" i="1"/>
  <c r="C740" i="1"/>
  <c r="C739" i="1"/>
  <c r="C738" i="1"/>
  <c r="C737" i="1"/>
  <c r="C736" i="1"/>
  <c r="C732" i="1"/>
  <c r="C731" i="1"/>
  <c r="C730" i="1"/>
  <c r="C726" i="1"/>
  <c r="C725" i="1"/>
  <c r="C724" i="1"/>
  <c r="C723" i="1"/>
  <c r="C722" i="1"/>
  <c r="C718" i="1"/>
  <c r="C717" i="1"/>
  <c r="C716" i="1"/>
  <c r="C715" i="1"/>
  <c r="C714" i="1"/>
  <c r="C710" i="1"/>
  <c r="C709" i="1"/>
  <c r="C708" i="1"/>
  <c r="C707" i="1"/>
  <c r="C706" i="1"/>
  <c r="C702" i="1"/>
  <c r="C701" i="1"/>
  <c r="C700" i="1"/>
  <c r="C699" i="1"/>
  <c r="C698" i="1"/>
  <c r="C316" i="1"/>
  <c r="C315" i="1"/>
  <c r="C314" i="1"/>
  <c r="C313" i="1"/>
  <c r="C312" i="1"/>
  <c r="C311" i="1"/>
  <c r="C307" i="1"/>
  <c r="C306" i="1"/>
  <c r="C305" i="1"/>
  <c r="C304" i="1"/>
  <c r="C303" i="1"/>
  <c r="C296" i="1"/>
  <c r="C295" i="1"/>
  <c r="C294" i="1"/>
  <c r="C293" i="1"/>
  <c r="C292" i="1"/>
  <c r="C291" i="1"/>
  <c r="C277" i="1"/>
  <c r="C276" i="1"/>
  <c r="C275" i="1"/>
  <c r="C274" i="1"/>
  <c r="C273" i="1"/>
  <c r="C272" i="1"/>
  <c r="C257" i="1"/>
  <c r="C256" i="1"/>
  <c r="C255" i="1"/>
  <c r="C254" i="1"/>
  <c r="C253" i="1"/>
  <c r="C252" i="1"/>
  <c r="C248" i="1"/>
  <c r="C247" i="1"/>
  <c r="C246" i="1"/>
  <c r="C245" i="1"/>
  <c r="C244" i="1"/>
  <c r="C243" i="1"/>
  <c r="C225" i="1"/>
  <c r="C224" i="1"/>
  <c r="C223" i="1"/>
  <c r="C222" i="1"/>
  <c r="C218" i="1"/>
  <c r="C217" i="1"/>
  <c r="C216" i="1"/>
  <c r="C215" i="1"/>
  <c r="C211" i="1"/>
  <c r="C210" i="1"/>
  <c r="C209" i="1"/>
  <c r="C208" i="1"/>
  <c r="C202" i="1"/>
  <c r="C201" i="1"/>
  <c r="C200" i="1"/>
  <c r="C199" i="1"/>
  <c r="C198" i="1"/>
  <c r="C197" i="1"/>
  <c r="C193" i="1"/>
  <c r="C192" i="1"/>
  <c r="C191" i="1"/>
  <c r="C190" i="1"/>
  <c r="C189" i="1"/>
  <c r="C188" i="1"/>
  <c r="C184" i="1"/>
  <c r="C183" i="1"/>
  <c r="C182" i="1"/>
  <c r="C181" i="1"/>
  <c r="C180" i="1"/>
  <c r="C179" i="1"/>
  <c r="C175" i="1"/>
  <c r="C174" i="1"/>
  <c r="C173" i="1"/>
  <c r="C172" i="1"/>
  <c r="C171" i="1"/>
  <c r="C170" i="1"/>
  <c r="C166" i="1"/>
  <c r="C165" i="1"/>
  <c r="C164" i="1"/>
  <c r="C163" i="1"/>
  <c r="C159" i="1"/>
  <c r="C158" i="1"/>
  <c r="C157" i="1"/>
  <c r="C156" i="1"/>
  <c r="C150" i="1"/>
  <c r="C149" i="1"/>
  <c r="C148" i="1"/>
  <c r="C147" i="1"/>
  <c r="C146" i="1"/>
  <c r="C145" i="1"/>
  <c r="C141" i="1"/>
  <c r="C140" i="1"/>
  <c r="C139" i="1"/>
  <c r="C138" i="1"/>
  <c r="C137" i="1"/>
  <c r="C136" i="1"/>
  <c r="C132" i="1"/>
  <c r="C131" i="1"/>
  <c r="C130" i="1"/>
  <c r="C129" i="1"/>
  <c r="C128" i="1"/>
  <c r="C127" i="1"/>
  <c r="C123" i="1"/>
  <c r="C122" i="1"/>
  <c r="C121" i="1"/>
  <c r="C120" i="1"/>
  <c r="C119" i="1"/>
  <c r="C118" i="1"/>
  <c r="C114" i="1"/>
  <c r="C113" i="1"/>
  <c r="C112" i="1"/>
  <c r="C111" i="1"/>
  <c r="C110" i="1"/>
  <c r="C109" i="1"/>
  <c r="C105" i="1"/>
  <c r="C104" i="1"/>
  <c r="C103" i="1"/>
  <c r="C102" i="1"/>
  <c r="C101" i="1"/>
  <c r="C100" i="1"/>
  <c r="C94" i="1"/>
  <c r="C93" i="1"/>
  <c r="C92" i="1"/>
  <c r="C75" i="1"/>
  <c r="C74" i="1"/>
  <c r="C73" i="1"/>
  <c r="C72" i="1"/>
  <c r="C71" i="1"/>
  <c r="C70" i="1"/>
  <c r="C66" i="1"/>
  <c r="C65" i="1"/>
  <c r="C64" i="1"/>
  <c r="C63" i="1"/>
  <c r="C62" i="1"/>
  <c r="C61" i="1"/>
  <c r="C57" i="1"/>
  <c r="C56" i="1"/>
  <c r="C55" i="1"/>
  <c r="C54" i="1"/>
  <c r="C53" i="1"/>
  <c r="C52" i="1"/>
  <c r="C48" i="1"/>
  <c r="C47" i="1"/>
  <c r="C46" i="1"/>
  <c r="C42" i="1"/>
  <c r="C41" i="1"/>
  <c r="C40" i="1"/>
  <c r="C36" i="1"/>
  <c r="C35" i="1"/>
  <c r="C34" i="1"/>
  <c r="C33" i="1"/>
  <c r="C32" i="1"/>
  <c r="C31" i="1"/>
  <c r="D100" i="1"/>
  <c r="C426" i="1" l="1"/>
  <c r="F401" i="1"/>
  <c r="G401" i="1" s="1"/>
  <c r="F408" i="1"/>
  <c r="G408" i="1" s="1"/>
  <c r="F415" i="1"/>
  <c r="G415" i="1" s="1"/>
  <c r="C420" i="1"/>
  <c r="C361" i="1"/>
  <c r="F371" i="1"/>
  <c r="G371" i="1" s="1"/>
  <c r="F378" i="1"/>
  <c r="G378" i="1" s="1"/>
  <c r="F352" i="1"/>
  <c r="G352" i="1" s="1"/>
  <c r="C405" i="1"/>
  <c r="F385" i="1"/>
  <c r="G385" i="1" s="1"/>
  <c r="F423" i="1"/>
  <c r="G423" i="1" s="1"/>
  <c r="C375" i="1"/>
  <c r="F392" i="1"/>
  <c r="G392" i="1" s="1"/>
  <c r="C412" i="1"/>
  <c r="C382" i="1"/>
  <c r="C389" i="1"/>
  <c r="C398" i="1"/>
  <c r="C368" i="1"/>
  <c r="C349" i="1"/>
  <c r="C342" i="1"/>
  <c r="F338" i="1"/>
  <c r="G338" i="1" s="1"/>
  <c r="F345" i="1"/>
  <c r="G345" i="1" s="1"/>
  <c r="F364" i="1"/>
  <c r="G364" i="1" s="1"/>
  <c r="C520" i="1"/>
  <c r="F517" i="1"/>
  <c r="G517" i="1" s="1"/>
  <c r="C492" i="1"/>
  <c r="F486" i="1"/>
  <c r="G486" i="1" s="1"/>
  <c r="F509" i="1"/>
  <c r="G509" i="1" s="1"/>
  <c r="C514" i="1"/>
  <c r="F502" i="1"/>
  <c r="G502" i="1" s="1"/>
  <c r="C506" i="1"/>
  <c r="F495" i="1"/>
  <c r="G495" i="1" s="1"/>
  <c r="C499" i="1"/>
  <c r="F479" i="1"/>
  <c r="G479" i="1" s="1"/>
  <c r="C483" i="1"/>
  <c r="F439" i="1"/>
  <c r="G439" i="1" s="1"/>
  <c r="F446" i="1"/>
  <c r="G446" i="1" s="1"/>
  <c r="F458" i="1"/>
  <c r="G458" i="1" s="1"/>
  <c r="F465" i="1"/>
  <c r="G465" i="1" s="1"/>
  <c r="F472" i="1"/>
  <c r="G472" i="1" s="1"/>
  <c r="C443" i="1"/>
  <c r="C462" i="1"/>
  <c r="C476" i="1"/>
  <c r="C455" i="1"/>
  <c r="C469" i="1"/>
  <c r="C436" i="1"/>
  <c r="F432" i="1"/>
  <c r="G432" i="1" s="1"/>
  <c r="F79" i="1"/>
  <c r="G79" i="1" s="1"/>
  <c r="C89" i="1"/>
  <c r="I313" i="1"/>
  <c r="I315" i="1"/>
  <c r="I314" i="1"/>
  <c r="I312" i="1"/>
  <c r="F312" i="1"/>
  <c r="I310" i="1"/>
  <c r="I306" i="1"/>
  <c r="I305" i="1"/>
  <c r="I304" i="1"/>
  <c r="F304" i="1"/>
  <c r="I302" i="1"/>
  <c r="L474" i="4"/>
  <c r="L428" i="4"/>
  <c r="L427" i="4"/>
  <c r="L426" i="4"/>
  <c r="J665" i="4"/>
  <c r="I665" i="4"/>
  <c r="H665" i="4"/>
  <c r="G665" i="4"/>
  <c r="F665" i="4"/>
  <c r="E665" i="4"/>
  <c r="D665" i="4"/>
  <c r="C665" i="4"/>
  <c r="B665" i="4"/>
  <c r="A665" i="4"/>
  <c r="J664" i="4"/>
  <c r="I664" i="4"/>
  <c r="H664" i="4"/>
  <c r="G664" i="4"/>
  <c r="F664" i="4"/>
  <c r="E664" i="4"/>
  <c r="D664" i="4"/>
  <c r="C664" i="4"/>
  <c r="B664" i="4"/>
  <c r="A664" i="4"/>
  <c r="J663" i="4"/>
  <c r="I663" i="4"/>
  <c r="H663" i="4"/>
  <c r="G663" i="4"/>
  <c r="F663" i="4"/>
  <c r="E663" i="4"/>
  <c r="D663" i="4"/>
  <c r="C663" i="4"/>
  <c r="B663" i="4"/>
  <c r="A663" i="4"/>
  <c r="J662" i="4"/>
  <c r="I662" i="4"/>
  <c r="H662" i="4"/>
  <c r="G662" i="4"/>
  <c r="F662" i="4"/>
  <c r="L662" i="4" s="1"/>
  <c r="E662" i="4"/>
  <c r="D662" i="4"/>
  <c r="C662" i="4"/>
  <c r="B662" i="4"/>
  <c r="A662" i="4"/>
  <c r="J481" i="4"/>
  <c r="I481" i="4"/>
  <c r="H481" i="4"/>
  <c r="G481" i="4"/>
  <c r="F481" i="4"/>
  <c r="E481" i="4"/>
  <c r="D481" i="4"/>
  <c r="C481" i="4"/>
  <c r="B481" i="4"/>
  <c r="A481" i="4"/>
  <c r="J470" i="4"/>
  <c r="I470" i="4"/>
  <c r="H470" i="4"/>
  <c r="G470" i="4"/>
  <c r="F470" i="4"/>
  <c r="E470" i="4"/>
  <c r="D470" i="4"/>
  <c r="C470" i="4"/>
  <c r="B470" i="4"/>
  <c r="A470" i="4"/>
  <c r="J457" i="4"/>
  <c r="I457" i="4"/>
  <c r="H457" i="4"/>
  <c r="G457" i="4"/>
  <c r="F457" i="4"/>
  <c r="E457" i="4"/>
  <c r="D457" i="4"/>
  <c r="C457" i="4"/>
  <c r="B457" i="4"/>
  <c r="A457" i="4"/>
  <c r="J424" i="4"/>
  <c r="I424" i="4"/>
  <c r="H424" i="4"/>
  <c r="G424" i="4"/>
  <c r="F424" i="4"/>
  <c r="L424" i="4" s="1"/>
  <c r="E424" i="4"/>
  <c r="D424" i="4"/>
  <c r="C424" i="4"/>
  <c r="B424" i="4"/>
  <c r="A424" i="4"/>
  <c r="J423" i="4"/>
  <c r="I423" i="4"/>
  <c r="H423" i="4"/>
  <c r="G423" i="4"/>
  <c r="F423" i="4"/>
  <c r="E423" i="4"/>
  <c r="D423" i="4"/>
  <c r="C423" i="4"/>
  <c r="B423" i="4"/>
  <c r="A423" i="4"/>
  <c r="J422" i="4"/>
  <c r="I422" i="4"/>
  <c r="H422" i="4"/>
  <c r="G422" i="4"/>
  <c r="F422" i="4"/>
  <c r="E422" i="4"/>
  <c r="D422" i="4"/>
  <c r="C422" i="4"/>
  <c r="B422" i="4"/>
  <c r="A422" i="4"/>
  <c r="J331" i="4"/>
  <c r="I331" i="4"/>
  <c r="H331" i="4"/>
  <c r="G331" i="4"/>
  <c r="F331" i="4"/>
  <c r="E331" i="4"/>
  <c r="D331" i="4"/>
  <c r="C331" i="4"/>
  <c r="B331" i="4"/>
  <c r="A331" i="4"/>
  <c r="J94" i="4"/>
  <c r="I94" i="4"/>
  <c r="H94" i="4"/>
  <c r="G94" i="4"/>
  <c r="F94" i="4"/>
  <c r="L94" i="4" s="1"/>
  <c r="E94" i="4"/>
  <c r="D94" i="4"/>
  <c r="C94" i="4"/>
  <c r="B94" i="4"/>
  <c r="A94" i="4"/>
  <c r="J89" i="4"/>
  <c r="I89" i="4"/>
  <c r="H89" i="4"/>
  <c r="G89" i="4"/>
  <c r="F89" i="4"/>
  <c r="E89" i="4"/>
  <c r="D89" i="4"/>
  <c r="C89" i="4"/>
  <c r="B89" i="4"/>
  <c r="A89" i="4"/>
  <c r="J84" i="4"/>
  <c r="I84" i="4"/>
  <c r="H84" i="4"/>
  <c r="G84" i="4"/>
  <c r="F84" i="4"/>
  <c r="E84" i="4"/>
  <c r="D84" i="4"/>
  <c r="C84" i="4"/>
  <c r="B84" i="4"/>
  <c r="A84" i="4"/>
  <c r="J625" i="4"/>
  <c r="I625" i="4"/>
  <c r="H625" i="4"/>
  <c r="G625" i="4"/>
  <c r="F625" i="4"/>
  <c r="E625" i="4"/>
  <c r="D625" i="4"/>
  <c r="C625" i="4"/>
  <c r="L625" i="4" s="1"/>
  <c r="B625" i="4"/>
  <c r="A625" i="4"/>
  <c r="J647" i="4"/>
  <c r="I647" i="4"/>
  <c r="H647" i="4"/>
  <c r="G647" i="4"/>
  <c r="F647" i="4"/>
  <c r="L647" i="4" s="1"/>
  <c r="E647" i="4"/>
  <c r="D647" i="4"/>
  <c r="C647" i="4"/>
  <c r="B647" i="4"/>
  <c r="A647" i="4"/>
  <c r="J646" i="4"/>
  <c r="I646" i="4"/>
  <c r="H646" i="4"/>
  <c r="G646" i="4"/>
  <c r="F646" i="4"/>
  <c r="E646" i="4"/>
  <c r="D646" i="4"/>
  <c r="C646" i="4"/>
  <c r="B646" i="4"/>
  <c r="A646" i="4"/>
  <c r="J645" i="4"/>
  <c r="I645" i="4"/>
  <c r="H645" i="4"/>
  <c r="G645" i="4"/>
  <c r="F645" i="4"/>
  <c r="E645" i="4"/>
  <c r="D645" i="4"/>
  <c r="C645" i="4"/>
  <c r="B645" i="4"/>
  <c r="A645" i="4"/>
  <c r="J644" i="4"/>
  <c r="I644" i="4"/>
  <c r="H644" i="4"/>
  <c r="G644" i="4"/>
  <c r="F644" i="4"/>
  <c r="E644" i="4"/>
  <c r="D644" i="4"/>
  <c r="C644" i="4"/>
  <c r="B644" i="4"/>
  <c r="A644" i="4"/>
  <c r="J643" i="4"/>
  <c r="I643" i="4"/>
  <c r="H643" i="4"/>
  <c r="G643" i="4"/>
  <c r="F643" i="4"/>
  <c r="L643" i="4" s="1"/>
  <c r="E643" i="4"/>
  <c r="D643" i="4"/>
  <c r="C643" i="4"/>
  <c r="B643" i="4"/>
  <c r="A643" i="4"/>
  <c r="J649" i="4"/>
  <c r="I649" i="4"/>
  <c r="H649" i="4"/>
  <c r="G649" i="4"/>
  <c r="F649" i="4"/>
  <c r="E649" i="4"/>
  <c r="D649" i="4"/>
  <c r="C649" i="4"/>
  <c r="B649" i="4"/>
  <c r="A649" i="4"/>
  <c r="J648" i="4"/>
  <c r="I648" i="4"/>
  <c r="H648" i="4"/>
  <c r="G648" i="4"/>
  <c r="F648" i="4"/>
  <c r="E648" i="4"/>
  <c r="D648" i="4"/>
  <c r="C648" i="4"/>
  <c r="B648" i="4"/>
  <c r="A648" i="4"/>
  <c r="J642" i="4"/>
  <c r="I642" i="4"/>
  <c r="H642" i="4"/>
  <c r="G642" i="4"/>
  <c r="F642" i="4"/>
  <c r="E642" i="4"/>
  <c r="D642" i="4"/>
  <c r="C642" i="4"/>
  <c r="B642" i="4"/>
  <c r="A642" i="4"/>
  <c r="J631" i="4"/>
  <c r="I631" i="4"/>
  <c r="H631" i="4"/>
  <c r="G631" i="4"/>
  <c r="F631" i="4"/>
  <c r="L631" i="4" s="1"/>
  <c r="E631" i="4"/>
  <c r="D631" i="4"/>
  <c r="C631" i="4"/>
  <c r="B631" i="4"/>
  <c r="A631" i="4"/>
  <c r="J630" i="4"/>
  <c r="I630" i="4"/>
  <c r="H630" i="4"/>
  <c r="G630" i="4"/>
  <c r="F630" i="4"/>
  <c r="E630" i="4"/>
  <c r="D630" i="4"/>
  <c r="C630" i="4"/>
  <c r="B630" i="4"/>
  <c r="A630" i="4"/>
  <c r="J629" i="4"/>
  <c r="I629" i="4"/>
  <c r="H629" i="4"/>
  <c r="G629" i="4"/>
  <c r="F629" i="4"/>
  <c r="E629" i="4"/>
  <c r="D629" i="4"/>
  <c r="C629" i="4"/>
  <c r="B629" i="4"/>
  <c r="A629" i="4"/>
  <c r="J628" i="4"/>
  <c r="I628" i="4"/>
  <c r="H628" i="4"/>
  <c r="G628" i="4"/>
  <c r="F628" i="4"/>
  <c r="E628" i="4"/>
  <c r="D628" i="4"/>
  <c r="C628" i="4"/>
  <c r="B628" i="4"/>
  <c r="A628" i="4"/>
  <c r="J627" i="4"/>
  <c r="I627" i="4"/>
  <c r="H627" i="4"/>
  <c r="G627" i="4"/>
  <c r="F627" i="4"/>
  <c r="L627" i="4" s="1"/>
  <c r="E627" i="4"/>
  <c r="D627" i="4"/>
  <c r="C627" i="4"/>
  <c r="B627" i="4"/>
  <c r="A627" i="4"/>
  <c r="J633" i="4"/>
  <c r="I633" i="4"/>
  <c r="H633" i="4"/>
  <c r="G633" i="4"/>
  <c r="F633" i="4"/>
  <c r="E633" i="4"/>
  <c r="D633" i="4"/>
  <c r="C633" i="4"/>
  <c r="B633" i="4"/>
  <c r="A633" i="4"/>
  <c r="J632" i="4"/>
  <c r="I632" i="4"/>
  <c r="H632" i="4"/>
  <c r="G632" i="4"/>
  <c r="F632" i="4"/>
  <c r="E632" i="4"/>
  <c r="D632" i="4"/>
  <c r="C632" i="4"/>
  <c r="B632" i="4"/>
  <c r="A632" i="4"/>
  <c r="J626" i="4"/>
  <c r="I626" i="4"/>
  <c r="H626" i="4"/>
  <c r="G626" i="4"/>
  <c r="F626" i="4"/>
  <c r="E626" i="4"/>
  <c r="D626" i="4"/>
  <c r="C626" i="4"/>
  <c r="B626" i="4"/>
  <c r="A626" i="4"/>
  <c r="J639" i="4"/>
  <c r="I639" i="4"/>
  <c r="H639" i="4"/>
  <c r="G639" i="4"/>
  <c r="F639" i="4"/>
  <c r="L639" i="4" s="1"/>
  <c r="E639" i="4"/>
  <c r="D639" i="4"/>
  <c r="C639" i="4"/>
  <c r="B639" i="4"/>
  <c r="A639" i="4"/>
  <c r="J638" i="4"/>
  <c r="I638" i="4"/>
  <c r="H638" i="4"/>
  <c r="G638" i="4"/>
  <c r="F638" i="4"/>
  <c r="E638" i="4"/>
  <c r="D638" i="4"/>
  <c r="C638" i="4"/>
  <c r="B638" i="4"/>
  <c r="A638" i="4"/>
  <c r="J637" i="4"/>
  <c r="I637" i="4"/>
  <c r="H637" i="4"/>
  <c r="G637" i="4"/>
  <c r="F637" i="4"/>
  <c r="E637" i="4"/>
  <c r="D637" i="4"/>
  <c r="C637" i="4"/>
  <c r="B637" i="4"/>
  <c r="A637" i="4"/>
  <c r="J636" i="4"/>
  <c r="I636" i="4"/>
  <c r="H636" i="4"/>
  <c r="G636" i="4"/>
  <c r="F636" i="4"/>
  <c r="E636" i="4"/>
  <c r="D636" i="4"/>
  <c r="C636" i="4"/>
  <c r="B636" i="4"/>
  <c r="A636" i="4"/>
  <c r="J635" i="4"/>
  <c r="I635" i="4"/>
  <c r="H635" i="4"/>
  <c r="G635" i="4"/>
  <c r="F635" i="4"/>
  <c r="L635" i="4" s="1"/>
  <c r="E635" i="4"/>
  <c r="D635" i="4"/>
  <c r="C635" i="4"/>
  <c r="B635" i="4"/>
  <c r="A635" i="4"/>
  <c r="J641" i="4"/>
  <c r="I641" i="4"/>
  <c r="H641" i="4"/>
  <c r="G641" i="4"/>
  <c r="F641" i="4"/>
  <c r="E641" i="4"/>
  <c r="D641" i="4"/>
  <c r="C641" i="4"/>
  <c r="B641" i="4"/>
  <c r="A641" i="4"/>
  <c r="J640" i="4"/>
  <c r="I640" i="4"/>
  <c r="H640" i="4"/>
  <c r="G640" i="4"/>
  <c r="F640" i="4"/>
  <c r="E640" i="4"/>
  <c r="D640" i="4"/>
  <c r="C640" i="4"/>
  <c r="B640" i="4"/>
  <c r="A640" i="4"/>
  <c r="J634" i="4"/>
  <c r="I634" i="4"/>
  <c r="H634" i="4"/>
  <c r="G634" i="4"/>
  <c r="F634" i="4"/>
  <c r="E634" i="4"/>
  <c r="D634" i="4"/>
  <c r="C634" i="4"/>
  <c r="B634" i="4"/>
  <c r="A634" i="4"/>
  <c r="J328" i="4"/>
  <c r="I328" i="4"/>
  <c r="H328" i="4"/>
  <c r="G328" i="4"/>
  <c r="F328" i="4"/>
  <c r="L328" i="4" s="1"/>
  <c r="E328" i="4"/>
  <c r="D328" i="4"/>
  <c r="C328" i="4"/>
  <c r="B328" i="4"/>
  <c r="A328" i="4"/>
  <c r="J327" i="4"/>
  <c r="I327" i="4"/>
  <c r="H327" i="4"/>
  <c r="G327" i="4"/>
  <c r="F327" i="4"/>
  <c r="E327" i="4"/>
  <c r="D327" i="4"/>
  <c r="C327" i="4"/>
  <c r="B327" i="4"/>
  <c r="A327" i="4"/>
  <c r="J326" i="4"/>
  <c r="I326" i="4"/>
  <c r="H326" i="4"/>
  <c r="G326" i="4"/>
  <c r="F326" i="4"/>
  <c r="E326" i="4"/>
  <c r="D326" i="4"/>
  <c r="C326" i="4"/>
  <c r="B326" i="4"/>
  <c r="A326" i="4"/>
  <c r="J325" i="4"/>
  <c r="I325" i="4"/>
  <c r="H325" i="4"/>
  <c r="G325" i="4"/>
  <c r="F325" i="4"/>
  <c r="E325" i="4"/>
  <c r="D325" i="4"/>
  <c r="C325" i="4"/>
  <c r="B325" i="4"/>
  <c r="A325" i="4"/>
  <c r="J324" i="4"/>
  <c r="I324" i="4"/>
  <c r="H324" i="4"/>
  <c r="G324" i="4"/>
  <c r="F324" i="4"/>
  <c r="L324" i="4" s="1"/>
  <c r="E324" i="4"/>
  <c r="D324" i="4"/>
  <c r="C324" i="4"/>
  <c r="B324" i="4"/>
  <c r="A324" i="4"/>
  <c r="J330" i="4"/>
  <c r="I330" i="4"/>
  <c r="H330" i="4"/>
  <c r="G330" i="4"/>
  <c r="F330" i="4"/>
  <c r="E330" i="4"/>
  <c r="D330" i="4"/>
  <c r="C330" i="4"/>
  <c r="B330" i="4"/>
  <c r="A330" i="4"/>
  <c r="J329" i="4"/>
  <c r="I329" i="4"/>
  <c r="H329" i="4"/>
  <c r="G329" i="4"/>
  <c r="F329" i="4"/>
  <c r="E329" i="4"/>
  <c r="D329" i="4"/>
  <c r="C329" i="4"/>
  <c r="B329" i="4"/>
  <c r="A329" i="4"/>
  <c r="J323" i="4"/>
  <c r="I323" i="4"/>
  <c r="H323" i="4"/>
  <c r="G323" i="4"/>
  <c r="F323" i="4"/>
  <c r="E323" i="4"/>
  <c r="D323" i="4"/>
  <c r="C323" i="4"/>
  <c r="B323" i="4"/>
  <c r="A323" i="4"/>
  <c r="J312" i="4"/>
  <c r="I312" i="4"/>
  <c r="H312" i="4"/>
  <c r="G312" i="4"/>
  <c r="F312" i="4"/>
  <c r="L312" i="4" s="1"/>
  <c r="E312" i="4"/>
  <c r="D312" i="4"/>
  <c r="C312" i="4"/>
  <c r="B312" i="4"/>
  <c r="A312" i="4"/>
  <c r="J311" i="4"/>
  <c r="I311" i="4"/>
  <c r="H311" i="4"/>
  <c r="G311" i="4"/>
  <c r="F311" i="4"/>
  <c r="E311" i="4"/>
  <c r="D311" i="4"/>
  <c r="C311" i="4"/>
  <c r="B311" i="4"/>
  <c r="A311" i="4"/>
  <c r="J310" i="4"/>
  <c r="I310" i="4"/>
  <c r="H310" i="4"/>
  <c r="G310" i="4"/>
  <c r="F310" i="4"/>
  <c r="E310" i="4"/>
  <c r="D310" i="4"/>
  <c r="C310" i="4"/>
  <c r="B310" i="4"/>
  <c r="A310" i="4"/>
  <c r="J309" i="4"/>
  <c r="I309" i="4"/>
  <c r="H309" i="4"/>
  <c r="G309" i="4"/>
  <c r="F309" i="4"/>
  <c r="E309" i="4"/>
  <c r="D309" i="4"/>
  <c r="C309" i="4"/>
  <c r="B309" i="4"/>
  <c r="A309" i="4"/>
  <c r="J308" i="4"/>
  <c r="I308" i="4"/>
  <c r="H308" i="4"/>
  <c r="G308" i="4"/>
  <c r="F308" i="4"/>
  <c r="L308" i="4" s="1"/>
  <c r="E308" i="4"/>
  <c r="D308" i="4"/>
  <c r="C308" i="4"/>
  <c r="B308" i="4"/>
  <c r="A308" i="4"/>
  <c r="J314" i="4"/>
  <c r="I314" i="4"/>
  <c r="H314" i="4"/>
  <c r="G314" i="4"/>
  <c r="F314" i="4"/>
  <c r="E314" i="4"/>
  <c r="D314" i="4"/>
  <c r="C314" i="4"/>
  <c r="B314" i="4"/>
  <c r="A314" i="4"/>
  <c r="J313" i="4"/>
  <c r="I313" i="4"/>
  <c r="H313" i="4"/>
  <c r="G313" i="4"/>
  <c r="F313" i="4"/>
  <c r="E313" i="4"/>
  <c r="D313" i="4"/>
  <c r="C313" i="4"/>
  <c r="B313" i="4"/>
  <c r="A313" i="4"/>
  <c r="J307" i="4"/>
  <c r="I307" i="4"/>
  <c r="H307" i="4"/>
  <c r="G307" i="4"/>
  <c r="F307" i="4"/>
  <c r="E307" i="4"/>
  <c r="D307" i="4"/>
  <c r="C307" i="4"/>
  <c r="B307" i="4"/>
  <c r="A307" i="4"/>
  <c r="J320" i="4"/>
  <c r="I320" i="4"/>
  <c r="H320" i="4"/>
  <c r="G320" i="4"/>
  <c r="F320" i="4"/>
  <c r="L320" i="4" s="1"/>
  <c r="E320" i="4"/>
  <c r="D320" i="4"/>
  <c r="C320" i="4"/>
  <c r="K320" i="4" s="1"/>
  <c r="B320" i="4"/>
  <c r="A320" i="4"/>
  <c r="J319" i="4"/>
  <c r="I319" i="4"/>
  <c r="H319" i="4"/>
  <c r="G319" i="4"/>
  <c r="F319" i="4"/>
  <c r="E319" i="4"/>
  <c r="D319" i="4"/>
  <c r="C319" i="4"/>
  <c r="B319" i="4"/>
  <c r="A319" i="4"/>
  <c r="J318" i="4"/>
  <c r="I318" i="4"/>
  <c r="H318" i="4"/>
  <c r="G318" i="4"/>
  <c r="F318" i="4"/>
  <c r="E318" i="4"/>
  <c r="D318" i="4"/>
  <c r="C318" i="4"/>
  <c r="B318" i="4"/>
  <c r="A318" i="4"/>
  <c r="J317" i="4"/>
  <c r="I317" i="4"/>
  <c r="H317" i="4"/>
  <c r="G317" i="4"/>
  <c r="F317" i="4"/>
  <c r="E317" i="4"/>
  <c r="D317" i="4"/>
  <c r="C317" i="4"/>
  <c r="B317" i="4"/>
  <c r="A317" i="4"/>
  <c r="J316" i="4"/>
  <c r="I316" i="4"/>
  <c r="H316" i="4"/>
  <c r="G316" i="4"/>
  <c r="F316" i="4"/>
  <c r="L316" i="4" s="1"/>
  <c r="E316" i="4"/>
  <c r="D316" i="4"/>
  <c r="C316" i="4"/>
  <c r="B316" i="4"/>
  <c r="A316" i="4"/>
  <c r="J322" i="4"/>
  <c r="I322" i="4"/>
  <c r="H322" i="4"/>
  <c r="G322" i="4"/>
  <c r="F322" i="4"/>
  <c r="E322" i="4"/>
  <c r="D322" i="4"/>
  <c r="C322" i="4"/>
  <c r="B322" i="4"/>
  <c r="A322" i="4"/>
  <c r="J321" i="4"/>
  <c r="I321" i="4"/>
  <c r="H321" i="4"/>
  <c r="G321" i="4"/>
  <c r="F321" i="4"/>
  <c r="E321" i="4"/>
  <c r="D321" i="4"/>
  <c r="C321" i="4"/>
  <c r="B321" i="4"/>
  <c r="A321" i="4"/>
  <c r="J315" i="4"/>
  <c r="I315" i="4"/>
  <c r="H315" i="4"/>
  <c r="G315" i="4"/>
  <c r="F315" i="4"/>
  <c r="E315" i="4"/>
  <c r="D315" i="4"/>
  <c r="C315" i="4"/>
  <c r="B315" i="4"/>
  <c r="A315" i="4"/>
  <c r="J56" i="4"/>
  <c r="I56" i="4"/>
  <c r="H56" i="4"/>
  <c r="G56" i="4"/>
  <c r="F56" i="4"/>
  <c r="L56" i="4" s="1"/>
  <c r="E56" i="4"/>
  <c r="D56" i="4"/>
  <c r="C56" i="4"/>
  <c r="B56" i="4"/>
  <c r="A56" i="4"/>
  <c r="J55" i="4"/>
  <c r="I55" i="4"/>
  <c r="H55" i="4"/>
  <c r="G55" i="4"/>
  <c r="F55" i="4"/>
  <c r="E55" i="4"/>
  <c r="D55" i="4"/>
  <c r="C55" i="4"/>
  <c r="B55" i="4"/>
  <c r="A55" i="4"/>
  <c r="J54" i="4"/>
  <c r="I54" i="4"/>
  <c r="H54" i="4"/>
  <c r="G54" i="4"/>
  <c r="F54" i="4"/>
  <c r="E54" i="4"/>
  <c r="D54" i="4"/>
  <c r="C54" i="4"/>
  <c r="B54" i="4"/>
  <c r="A54" i="4"/>
  <c r="J53" i="4"/>
  <c r="I53" i="4"/>
  <c r="H53" i="4"/>
  <c r="G53" i="4"/>
  <c r="F53" i="4"/>
  <c r="E53" i="4"/>
  <c r="D53" i="4"/>
  <c r="C53" i="4"/>
  <c r="B53" i="4"/>
  <c r="A53" i="4"/>
  <c r="J52" i="4"/>
  <c r="I52" i="4"/>
  <c r="H52" i="4"/>
  <c r="G52" i="4"/>
  <c r="F52" i="4"/>
  <c r="L52" i="4" s="1"/>
  <c r="E52" i="4"/>
  <c r="D52" i="4"/>
  <c r="C52" i="4"/>
  <c r="B52" i="4"/>
  <c r="A52" i="4"/>
  <c r="J58" i="4"/>
  <c r="I58" i="4"/>
  <c r="H58" i="4"/>
  <c r="G58" i="4"/>
  <c r="F58" i="4"/>
  <c r="E58" i="4"/>
  <c r="D58" i="4"/>
  <c r="C58" i="4"/>
  <c r="B58" i="4"/>
  <c r="A58" i="4"/>
  <c r="J57" i="4"/>
  <c r="I57" i="4"/>
  <c r="H57" i="4"/>
  <c r="G57" i="4"/>
  <c r="F57" i="4"/>
  <c r="E57" i="4"/>
  <c r="D57" i="4"/>
  <c r="C57" i="4"/>
  <c r="B57" i="4"/>
  <c r="A57" i="4"/>
  <c r="J51" i="4"/>
  <c r="I51" i="4"/>
  <c r="H51" i="4"/>
  <c r="G51" i="4"/>
  <c r="F51" i="4"/>
  <c r="L51" i="4" s="1"/>
  <c r="E51" i="4"/>
  <c r="D51" i="4"/>
  <c r="C51" i="4"/>
  <c r="B51" i="4"/>
  <c r="A51" i="4"/>
  <c r="J40" i="4"/>
  <c r="I40" i="4"/>
  <c r="H40" i="4"/>
  <c r="G40" i="4"/>
  <c r="F40" i="4"/>
  <c r="L40" i="4" s="1"/>
  <c r="E40" i="4"/>
  <c r="D40" i="4"/>
  <c r="C40" i="4"/>
  <c r="B40" i="4"/>
  <c r="A40" i="4"/>
  <c r="J39" i="4"/>
  <c r="I39" i="4"/>
  <c r="H39" i="4"/>
  <c r="G39" i="4"/>
  <c r="F39" i="4"/>
  <c r="E39" i="4"/>
  <c r="D39" i="4"/>
  <c r="C39" i="4"/>
  <c r="B39" i="4"/>
  <c r="A39" i="4"/>
  <c r="J38" i="4"/>
  <c r="I38" i="4"/>
  <c r="H38" i="4"/>
  <c r="G38" i="4"/>
  <c r="F38" i="4"/>
  <c r="E38" i="4"/>
  <c r="D38" i="4"/>
  <c r="C38" i="4"/>
  <c r="B38" i="4"/>
  <c r="A38" i="4"/>
  <c r="J37" i="4"/>
  <c r="I37" i="4"/>
  <c r="H37" i="4"/>
  <c r="G37" i="4"/>
  <c r="F37" i="4"/>
  <c r="E37" i="4"/>
  <c r="D37" i="4"/>
  <c r="C37" i="4"/>
  <c r="B37" i="4"/>
  <c r="A37" i="4"/>
  <c r="J36" i="4"/>
  <c r="I36" i="4"/>
  <c r="H36" i="4"/>
  <c r="G36" i="4"/>
  <c r="F36" i="4"/>
  <c r="L36" i="4" s="1"/>
  <c r="E36" i="4"/>
  <c r="D36" i="4"/>
  <c r="C36" i="4"/>
  <c r="B36" i="4"/>
  <c r="A36" i="4"/>
  <c r="J42" i="4"/>
  <c r="I42" i="4"/>
  <c r="H42" i="4"/>
  <c r="G42" i="4"/>
  <c r="F42" i="4"/>
  <c r="E42" i="4"/>
  <c r="D42" i="4"/>
  <c r="C42" i="4"/>
  <c r="B42" i="4"/>
  <c r="A42" i="4"/>
  <c r="J41" i="4"/>
  <c r="I41" i="4"/>
  <c r="H41" i="4"/>
  <c r="G41" i="4"/>
  <c r="F41" i="4"/>
  <c r="E41" i="4"/>
  <c r="D41" i="4"/>
  <c r="C41" i="4"/>
  <c r="B41" i="4"/>
  <c r="A41" i="4"/>
  <c r="J35" i="4"/>
  <c r="I35" i="4"/>
  <c r="H35" i="4"/>
  <c r="G35" i="4"/>
  <c r="F35" i="4"/>
  <c r="E35" i="4"/>
  <c r="D35" i="4"/>
  <c r="C35" i="4"/>
  <c r="B35" i="4"/>
  <c r="A35" i="4"/>
  <c r="J48" i="4"/>
  <c r="I48" i="4"/>
  <c r="H48" i="4"/>
  <c r="G48" i="4"/>
  <c r="F48" i="4"/>
  <c r="L48" i="4" s="1"/>
  <c r="E48" i="4"/>
  <c r="D48" i="4"/>
  <c r="C48" i="4"/>
  <c r="B48" i="4"/>
  <c r="A48" i="4"/>
  <c r="J47" i="4"/>
  <c r="I47" i="4"/>
  <c r="H47" i="4"/>
  <c r="G47" i="4"/>
  <c r="F47" i="4"/>
  <c r="E47" i="4"/>
  <c r="D47" i="4"/>
  <c r="C47" i="4"/>
  <c r="B47" i="4"/>
  <c r="A47" i="4"/>
  <c r="J46" i="4"/>
  <c r="I46" i="4"/>
  <c r="H46" i="4"/>
  <c r="G46" i="4"/>
  <c r="F46" i="4"/>
  <c r="E46" i="4"/>
  <c r="D46" i="4"/>
  <c r="C46" i="4"/>
  <c r="B46" i="4"/>
  <c r="A46" i="4"/>
  <c r="J45" i="4"/>
  <c r="I45" i="4"/>
  <c r="H45" i="4"/>
  <c r="G45" i="4"/>
  <c r="F45" i="4"/>
  <c r="E45" i="4"/>
  <c r="D45" i="4"/>
  <c r="C45" i="4"/>
  <c r="B45" i="4"/>
  <c r="A45" i="4"/>
  <c r="J44" i="4"/>
  <c r="I44" i="4"/>
  <c r="H44" i="4"/>
  <c r="G44" i="4"/>
  <c r="F44" i="4"/>
  <c r="L44" i="4" s="1"/>
  <c r="E44" i="4"/>
  <c r="D44" i="4"/>
  <c r="C44" i="4"/>
  <c r="B44" i="4"/>
  <c r="A44" i="4"/>
  <c r="J50" i="4"/>
  <c r="I50" i="4"/>
  <c r="H50" i="4"/>
  <c r="G50" i="4"/>
  <c r="F50" i="4"/>
  <c r="E50" i="4"/>
  <c r="D50" i="4"/>
  <c r="C50" i="4"/>
  <c r="B50" i="4"/>
  <c r="A50" i="4"/>
  <c r="J49" i="4"/>
  <c r="I49" i="4"/>
  <c r="H49" i="4"/>
  <c r="G49" i="4"/>
  <c r="F49" i="4"/>
  <c r="E49" i="4"/>
  <c r="D49" i="4"/>
  <c r="C49" i="4"/>
  <c r="B49" i="4"/>
  <c r="A49" i="4"/>
  <c r="J43" i="4"/>
  <c r="I43" i="4"/>
  <c r="H43" i="4"/>
  <c r="G43" i="4"/>
  <c r="F43" i="4"/>
  <c r="E43" i="4"/>
  <c r="D43" i="4"/>
  <c r="C43" i="4"/>
  <c r="B43" i="4"/>
  <c r="A43" i="4"/>
  <c r="J80" i="4"/>
  <c r="I80" i="4"/>
  <c r="H80" i="4"/>
  <c r="G80" i="4"/>
  <c r="F80" i="4"/>
  <c r="L80" i="4" s="1"/>
  <c r="E80" i="4"/>
  <c r="D80" i="4"/>
  <c r="C80" i="4"/>
  <c r="B80" i="4"/>
  <c r="A80" i="4"/>
  <c r="J79" i="4"/>
  <c r="I79" i="4"/>
  <c r="H79" i="4"/>
  <c r="G79" i="4"/>
  <c r="F79" i="4"/>
  <c r="E79" i="4"/>
  <c r="D79" i="4"/>
  <c r="C79" i="4"/>
  <c r="B79" i="4"/>
  <c r="A79" i="4"/>
  <c r="J78" i="4"/>
  <c r="I78" i="4"/>
  <c r="H78" i="4"/>
  <c r="G78" i="4"/>
  <c r="F78" i="4"/>
  <c r="E78" i="4"/>
  <c r="D78" i="4"/>
  <c r="C78" i="4"/>
  <c r="B78" i="4"/>
  <c r="A78" i="4"/>
  <c r="J77" i="4"/>
  <c r="I77" i="4"/>
  <c r="H77" i="4"/>
  <c r="G77" i="4"/>
  <c r="F77" i="4"/>
  <c r="E77" i="4"/>
  <c r="D77" i="4"/>
  <c r="C77" i="4"/>
  <c r="B77" i="4"/>
  <c r="A77" i="4"/>
  <c r="J76" i="4"/>
  <c r="I76" i="4"/>
  <c r="H76" i="4"/>
  <c r="G76" i="4"/>
  <c r="F76" i="4"/>
  <c r="L76" i="4" s="1"/>
  <c r="E76" i="4"/>
  <c r="D76" i="4"/>
  <c r="C76" i="4"/>
  <c r="B76" i="4"/>
  <c r="A76" i="4"/>
  <c r="J82" i="4"/>
  <c r="I82" i="4"/>
  <c r="H82" i="4"/>
  <c r="G82" i="4"/>
  <c r="F82" i="4"/>
  <c r="E82" i="4"/>
  <c r="D82" i="4"/>
  <c r="C82" i="4"/>
  <c r="B82" i="4"/>
  <c r="A82" i="4"/>
  <c r="J81" i="4"/>
  <c r="I81" i="4"/>
  <c r="H81" i="4"/>
  <c r="G81" i="4"/>
  <c r="F81" i="4"/>
  <c r="E81" i="4"/>
  <c r="D81" i="4"/>
  <c r="C81" i="4"/>
  <c r="B81" i="4"/>
  <c r="A81" i="4"/>
  <c r="J75" i="4"/>
  <c r="I75" i="4"/>
  <c r="H75" i="4"/>
  <c r="G75" i="4"/>
  <c r="F75" i="4"/>
  <c r="E75" i="4"/>
  <c r="D75" i="4"/>
  <c r="C75" i="4"/>
  <c r="B75" i="4"/>
  <c r="A75" i="4"/>
  <c r="J64" i="4"/>
  <c r="I64" i="4"/>
  <c r="H64" i="4"/>
  <c r="G64" i="4"/>
  <c r="F64" i="4"/>
  <c r="L64" i="4" s="1"/>
  <c r="E64" i="4"/>
  <c r="D64" i="4"/>
  <c r="C64" i="4"/>
  <c r="B64" i="4"/>
  <c r="A64" i="4"/>
  <c r="J63" i="4"/>
  <c r="I63" i="4"/>
  <c r="H63" i="4"/>
  <c r="G63" i="4"/>
  <c r="F63" i="4"/>
  <c r="E63" i="4"/>
  <c r="D63" i="4"/>
  <c r="C63" i="4"/>
  <c r="B63" i="4"/>
  <c r="A63" i="4"/>
  <c r="J62" i="4"/>
  <c r="I62" i="4"/>
  <c r="H62" i="4"/>
  <c r="G62" i="4"/>
  <c r="F62" i="4"/>
  <c r="E62" i="4"/>
  <c r="D62" i="4"/>
  <c r="C62" i="4"/>
  <c r="B62" i="4"/>
  <c r="A62" i="4"/>
  <c r="J61" i="4"/>
  <c r="I61" i="4"/>
  <c r="H61" i="4"/>
  <c r="G61" i="4"/>
  <c r="F61" i="4"/>
  <c r="E61" i="4"/>
  <c r="D61" i="4"/>
  <c r="C61" i="4"/>
  <c r="B61" i="4"/>
  <c r="A61" i="4"/>
  <c r="J60" i="4"/>
  <c r="I60" i="4"/>
  <c r="H60" i="4"/>
  <c r="G60" i="4"/>
  <c r="F60" i="4"/>
  <c r="L60" i="4" s="1"/>
  <c r="E60" i="4"/>
  <c r="D60" i="4"/>
  <c r="C60" i="4"/>
  <c r="B60" i="4"/>
  <c r="A60" i="4"/>
  <c r="J66" i="4"/>
  <c r="I66" i="4"/>
  <c r="H66" i="4"/>
  <c r="G66" i="4"/>
  <c r="F66" i="4"/>
  <c r="E66" i="4"/>
  <c r="D66" i="4"/>
  <c r="C66" i="4"/>
  <c r="B66" i="4"/>
  <c r="A66" i="4"/>
  <c r="J65" i="4"/>
  <c r="I65" i="4"/>
  <c r="H65" i="4"/>
  <c r="G65" i="4"/>
  <c r="F65" i="4"/>
  <c r="E65" i="4"/>
  <c r="D65" i="4"/>
  <c r="C65" i="4"/>
  <c r="B65" i="4"/>
  <c r="A65" i="4"/>
  <c r="J59" i="4"/>
  <c r="I59" i="4"/>
  <c r="H59" i="4"/>
  <c r="G59" i="4"/>
  <c r="F59" i="4"/>
  <c r="E59" i="4"/>
  <c r="D59" i="4"/>
  <c r="C59" i="4"/>
  <c r="B59" i="4"/>
  <c r="A59" i="4"/>
  <c r="J72" i="4"/>
  <c r="I72" i="4"/>
  <c r="H72" i="4"/>
  <c r="G72" i="4"/>
  <c r="F72" i="4"/>
  <c r="L72" i="4" s="1"/>
  <c r="E72" i="4"/>
  <c r="D72" i="4"/>
  <c r="C72" i="4"/>
  <c r="B72" i="4"/>
  <c r="A72" i="4"/>
  <c r="J71" i="4"/>
  <c r="I71" i="4"/>
  <c r="H71" i="4"/>
  <c r="G71" i="4"/>
  <c r="F71" i="4"/>
  <c r="E71" i="4"/>
  <c r="D71" i="4"/>
  <c r="C71" i="4"/>
  <c r="B71" i="4"/>
  <c r="A71" i="4"/>
  <c r="J70" i="4"/>
  <c r="I70" i="4"/>
  <c r="H70" i="4"/>
  <c r="G70" i="4"/>
  <c r="F70" i="4"/>
  <c r="E70" i="4"/>
  <c r="D70" i="4"/>
  <c r="C70" i="4"/>
  <c r="B70" i="4"/>
  <c r="A70" i="4"/>
  <c r="J69" i="4"/>
  <c r="I69" i="4"/>
  <c r="H69" i="4"/>
  <c r="G69" i="4"/>
  <c r="F69" i="4"/>
  <c r="E69" i="4"/>
  <c r="D69" i="4"/>
  <c r="C69" i="4"/>
  <c r="B69" i="4"/>
  <c r="A69" i="4"/>
  <c r="J68" i="4"/>
  <c r="I68" i="4"/>
  <c r="H68" i="4"/>
  <c r="G68" i="4"/>
  <c r="F68" i="4"/>
  <c r="L68" i="4" s="1"/>
  <c r="E68" i="4"/>
  <c r="D68" i="4"/>
  <c r="C68" i="4"/>
  <c r="B68" i="4"/>
  <c r="A68" i="4"/>
  <c r="J74" i="4"/>
  <c r="I74" i="4"/>
  <c r="H74" i="4"/>
  <c r="G74" i="4"/>
  <c r="F74" i="4"/>
  <c r="E74" i="4"/>
  <c r="D74" i="4"/>
  <c r="C74" i="4"/>
  <c r="B74" i="4"/>
  <c r="A74" i="4"/>
  <c r="J73" i="4"/>
  <c r="I73" i="4"/>
  <c r="H73" i="4"/>
  <c r="G73" i="4"/>
  <c r="F73" i="4"/>
  <c r="E73" i="4"/>
  <c r="D73" i="4"/>
  <c r="C73" i="4"/>
  <c r="B73" i="4"/>
  <c r="A73" i="4"/>
  <c r="J67" i="4"/>
  <c r="I67" i="4"/>
  <c r="H67" i="4"/>
  <c r="G67" i="4"/>
  <c r="F67" i="4"/>
  <c r="E67" i="4"/>
  <c r="D67" i="4"/>
  <c r="C67" i="4"/>
  <c r="B67" i="4"/>
  <c r="A67" i="4"/>
  <c r="J582" i="4"/>
  <c r="I582" i="4"/>
  <c r="H582" i="4"/>
  <c r="G582" i="4"/>
  <c r="F582" i="4"/>
  <c r="L582" i="4" s="1"/>
  <c r="E582" i="4"/>
  <c r="D582" i="4"/>
  <c r="C582" i="4"/>
  <c r="B582" i="4"/>
  <c r="A582" i="4"/>
  <c r="J591" i="4"/>
  <c r="I591" i="4"/>
  <c r="H591" i="4"/>
  <c r="G591" i="4"/>
  <c r="F591" i="4"/>
  <c r="E591" i="4"/>
  <c r="D591" i="4"/>
  <c r="C591" i="4"/>
  <c r="B591" i="4"/>
  <c r="A591" i="4"/>
  <c r="J575" i="4"/>
  <c r="I575" i="4"/>
  <c r="H575" i="4"/>
  <c r="G575" i="4"/>
  <c r="F575" i="4"/>
  <c r="E575" i="4"/>
  <c r="D575" i="4"/>
  <c r="C575" i="4"/>
  <c r="B575" i="4"/>
  <c r="A575" i="4"/>
  <c r="J558" i="4"/>
  <c r="I558" i="4"/>
  <c r="H558" i="4"/>
  <c r="G558" i="4"/>
  <c r="F558" i="4"/>
  <c r="E558" i="4"/>
  <c r="D558" i="4"/>
  <c r="C558" i="4"/>
  <c r="B558" i="4"/>
  <c r="A558" i="4"/>
  <c r="J566" i="4"/>
  <c r="I566" i="4"/>
  <c r="H566" i="4"/>
  <c r="G566" i="4"/>
  <c r="F566" i="4"/>
  <c r="L566" i="4" s="1"/>
  <c r="E566" i="4"/>
  <c r="D566" i="4"/>
  <c r="C566" i="4"/>
  <c r="B566" i="4"/>
  <c r="A566" i="4"/>
  <c r="J549" i="4"/>
  <c r="I549" i="4"/>
  <c r="H549" i="4"/>
  <c r="G549" i="4"/>
  <c r="F549" i="4"/>
  <c r="E549" i="4"/>
  <c r="D549" i="4"/>
  <c r="C549" i="4"/>
  <c r="B549" i="4"/>
  <c r="A549" i="4"/>
  <c r="J541" i="4"/>
  <c r="I541" i="4"/>
  <c r="H541" i="4"/>
  <c r="G541" i="4"/>
  <c r="F541" i="4"/>
  <c r="E541" i="4"/>
  <c r="D541" i="4"/>
  <c r="C541" i="4"/>
  <c r="B541" i="4"/>
  <c r="A541" i="4"/>
  <c r="J537" i="4"/>
  <c r="I537" i="4"/>
  <c r="H537" i="4"/>
  <c r="G537" i="4"/>
  <c r="F537" i="4"/>
  <c r="E537" i="4"/>
  <c r="D537" i="4"/>
  <c r="C537" i="4"/>
  <c r="B537" i="4"/>
  <c r="A537" i="4"/>
  <c r="J578" i="4"/>
  <c r="I578" i="4"/>
  <c r="H578" i="4"/>
  <c r="G578" i="4"/>
  <c r="F578" i="4"/>
  <c r="L578" i="4" s="1"/>
  <c r="E578" i="4"/>
  <c r="D578" i="4"/>
  <c r="C578" i="4"/>
  <c r="B578" i="4"/>
  <c r="A578" i="4"/>
  <c r="J587" i="4"/>
  <c r="I587" i="4"/>
  <c r="H587" i="4"/>
  <c r="G587" i="4"/>
  <c r="F587" i="4"/>
  <c r="E587" i="4"/>
  <c r="D587" i="4"/>
  <c r="C587" i="4"/>
  <c r="B587" i="4"/>
  <c r="A587" i="4"/>
  <c r="J570" i="4"/>
  <c r="I570" i="4"/>
  <c r="H570" i="4"/>
  <c r="G570" i="4"/>
  <c r="F570" i="4"/>
  <c r="E570" i="4"/>
  <c r="D570" i="4"/>
  <c r="C570" i="4"/>
  <c r="B570" i="4"/>
  <c r="A570" i="4"/>
  <c r="J553" i="4"/>
  <c r="I553" i="4"/>
  <c r="H553" i="4"/>
  <c r="G553" i="4"/>
  <c r="F553" i="4"/>
  <c r="E553" i="4"/>
  <c r="D553" i="4"/>
  <c r="C553" i="4"/>
  <c r="B553" i="4"/>
  <c r="A553" i="4"/>
  <c r="J562" i="4"/>
  <c r="I562" i="4"/>
  <c r="H562" i="4"/>
  <c r="G562" i="4"/>
  <c r="F562" i="4"/>
  <c r="L562" i="4" s="1"/>
  <c r="E562" i="4"/>
  <c r="D562" i="4"/>
  <c r="C562" i="4"/>
  <c r="B562" i="4"/>
  <c r="A562" i="4"/>
  <c r="J544" i="4"/>
  <c r="I544" i="4"/>
  <c r="H544" i="4"/>
  <c r="G544" i="4"/>
  <c r="F544" i="4"/>
  <c r="E544" i="4"/>
  <c r="D544" i="4"/>
  <c r="C544" i="4"/>
  <c r="B544" i="4"/>
  <c r="A544" i="4"/>
  <c r="J539" i="4"/>
  <c r="I539" i="4"/>
  <c r="H539" i="4"/>
  <c r="G539" i="4"/>
  <c r="F539" i="4"/>
  <c r="E539" i="4"/>
  <c r="D539" i="4"/>
  <c r="C539" i="4"/>
  <c r="B539" i="4"/>
  <c r="A539" i="4"/>
  <c r="J534" i="4"/>
  <c r="I534" i="4"/>
  <c r="H534" i="4"/>
  <c r="G534" i="4"/>
  <c r="F534" i="4"/>
  <c r="E534" i="4"/>
  <c r="D534" i="4"/>
  <c r="C534" i="4"/>
  <c r="B534" i="4"/>
  <c r="A534" i="4"/>
  <c r="J584" i="4"/>
  <c r="I584" i="4"/>
  <c r="H584" i="4"/>
  <c r="G584" i="4"/>
  <c r="F584" i="4"/>
  <c r="L584" i="4" s="1"/>
  <c r="E584" i="4"/>
  <c r="D584" i="4"/>
  <c r="C584" i="4"/>
  <c r="B584" i="4"/>
  <c r="A584" i="4"/>
  <c r="J593" i="4"/>
  <c r="I593" i="4"/>
  <c r="H593" i="4"/>
  <c r="G593" i="4"/>
  <c r="F593" i="4"/>
  <c r="E593" i="4"/>
  <c r="D593" i="4"/>
  <c r="C593" i="4"/>
  <c r="B593" i="4"/>
  <c r="A593" i="4"/>
  <c r="J577" i="4"/>
  <c r="I577" i="4"/>
  <c r="H577" i="4"/>
  <c r="G577" i="4"/>
  <c r="F577" i="4"/>
  <c r="E577" i="4"/>
  <c r="D577" i="4"/>
  <c r="C577" i="4"/>
  <c r="B577" i="4"/>
  <c r="A577" i="4"/>
  <c r="J560" i="4"/>
  <c r="I560" i="4"/>
  <c r="H560" i="4"/>
  <c r="G560" i="4"/>
  <c r="F560" i="4"/>
  <c r="E560" i="4"/>
  <c r="D560" i="4"/>
  <c r="C560" i="4"/>
  <c r="B560" i="4"/>
  <c r="A560" i="4"/>
  <c r="J568" i="4"/>
  <c r="I568" i="4"/>
  <c r="H568" i="4"/>
  <c r="G568" i="4"/>
  <c r="F568" i="4"/>
  <c r="L568" i="4" s="1"/>
  <c r="E568" i="4"/>
  <c r="D568" i="4"/>
  <c r="C568" i="4"/>
  <c r="B568" i="4"/>
  <c r="A568" i="4"/>
  <c r="J551" i="4"/>
  <c r="I551" i="4"/>
  <c r="H551" i="4"/>
  <c r="G551" i="4"/>
  <c r="F551" i="4"/>
  <c r="E551" i="4"/>
  <c r="D551" i="4"/>
  <c r="C551" i="4"/>
  <c r="B551" i="4"/>
  <c r="A551" i="4"/>
  <c r="J542" i="4"/>
  <c r="I542" i="4"/>
  <c r="H542" i="4"/>
  <c r="G542" i="4"/>
  <c r="F542" i="4"/>
  <c r="E542" i="4"/>
  <c r="D542" i="4"/>
  <c r="C542" i="4"/>
  <c r="B542" i="4"/>
  <c r="A542" i="4"/>
  <c r="J538" i="4"/>
  <c r="I538" i="4"/>
  <c r="H538" i="4"/>
  <c r="G538" i="4"/>
  <c r="F538" i="4"/>
  <c r="E538" i="4"/>
  <c r="D538" i="4"/>
  <c r="C538" i="4"/>
  <c r="B538" i="4"/>
  <c r="A538" i="4"/>
  <c r="J580" i="4"/>
  <c r="I580" i="4"/>
  <c r="H580" i="4"/>
  <c r="G580" i="4"/>
  <c r="F580" i="4"/>
  <c r="L580" i="4" s="1"/>
  <c r="E580" i="4"/>
  <c r="D580" i="4"/>
  <c r="C580" i="4"/>
  <c r="B580" i="4"/>
  <c r="A580" i="4"/>
  <c r="J589" i="4"/>
  <c r="I589" i="4"/>
  <c r="H589" i="4"/>
  <c r="G589" i="4"/>
  <c r="F589" i="4"/>
  <c r="E589" i="4"/>
  <c r="D589" i="4"/>
  <c r="C589" i="4"/>
  <c r="B589" i="4"/>
  <c r="A589" i="4"/>
  <c r="J572" i="4"/>
  <c r="I572" i="4"/>
  <c r="H572" i="4"/>
  <c r="G572" i="4"/>
  <c r="F572" i="4"/>
  <c r="E572" i="4"/>
  <c r="D572" i="4"/>
  <c r="C572" i="4"/>
  <c r="B572" i="4"/>
  <c r="A572" i="4"/>
  <c r="J555" i="4"/>
  <c r="I555" i="4"/>
  <c r="H555" i="4"/>
  <c r="G555" i="4"/>
  <c r="F555" i="4"/>
  <c r="E555" i="4"/>
  <c r="D555" i="4"/>
  <c r="C555" i="4"/>
  <c r="B555" i="4"/>
  <c r="A555" i="4"/>
  <c r="J564" i="4"/>
  <c r="I564" i="4"/>
  <c r="H564" i="4"/>
  <c r="G564" i="4"/>
  <c r="F564" i="4"/>
  <c r="L564" i="4" s="1"/>
  <c r="E564" i="4"/>
  <c r="D564" i="4"/>
  <c r="C564" i="4"/>
  <c r="B564" i="4"/>
  <c r="A564" i="4"/>
  <c r="J546" i="4"/>
  <c r="I546" i="4"/>
  <c r="H546" i="4"/>
  <c r="G546" i="4"/>
  <c r="F546" i="4"/>
  <c r="E546" i="4"/>
  <c r="D546" i="4"/>
  <c r="C546" i="4"/>
  <c r="B546" i="4"/>
  <c r="A546" i="4"/>
  <c r="J540" i="4"/>
  <c r="I540" i="4"/>
  <c r="H540" i="4"/>
  <c r="G540" i="4"/>
  <c r="F540" i="4"/>
  <c r="E540" i="4"/>
  <c r="D540" i="4"/>
  <c r="C540" i="4"/>
  <c r="B540" i="4"/>
  <c r="A540" i="4"/>
  <c r="J535" i="4"/>
  <c r="I535" i="4"/>
  <c r="H535" i="4"/>
  <c r="G535" i="4"/>
  <c r="F535" i="4"/>
  <c r="E535" i="4"/>
  <c r="D535" i="4"/>
  <c r="C535" i="4"/>
  <c r="B535" i="4"/>
  <c r="A535" i="4"/>
  <c r="J573" i="4"/>
  <c r="I573" i="4"/>
  <c r="H573" i="4"/>
  <c r="G573" i="4"/>
  <c r="F573" i="4"/>
  <c r="L573" i="4" s="1"/>
  <c r="E573" i="4"/>
  <c r="D573" i="4"/>
  <c r="C573" i="4"/>
  <c r="B573" i="4"/>
  <c r="A573" i="4"/>
  <c r="J556" i="4"/>
  <c r="I556" i="4"/>
  <c r="H556" i="4"/>
  <c r="G556" i="4"/>
  <c r="F556" i="4"/>
  <c r="E556" i="4"/>
  <c r="D556" i="4"/>
  <c r="C556" i="4"/>
  <c r="B556" i="4"/>
  <c r="A556" i="4"/>
  <c r="J547" i="4"/>
  <c r="I547" i="4"/>
  <c r="H547" i="4"/>
  <c r="G547" i="4"/>
  <c r="F547" i="4"/>
  <c r="E547" i="4"/>
  <c r="D547" i="4"/>
  <c r="C547" i="4"/>
  <c r="B547" i="4"/>
  <c r="A547" i="4"/>
  <c r="J536" i="4"/>
  <c r="I536" i="4"/>
  <c r="H536" i="4"/>
  <c r="G536" i="4"/>
  <c r="F536" i="4"/>
  <c r="E536" i="4"/>
  <c r="D536" i="4"/>
  <c r="C536" i="4"/>
  <c r="B536" i="4"/>
  <c r="A536" i="4"/>
  <c r="J583" i="4"/>
  <c r="I583" i="4"/>
  <c r="H583" i="4"/>
  <c r="G583" i="4"/>
  <c r="F583" i="4"/>
  <c r="L583" i="4" s="1"/>
  <c r="E583" i="4"/>
  <c r="D583" i="4"/>
  <c r="C583" i="4"/>
  <c r="B583" i="4"/>
  <c r="A583" i="4"/>
  <c r="J590" i="4"/>
  <c r="I590" i="4"/>
  <c r="H590" i="4"/>
  <c r="G590" i="4"/>
  <c r="F590" i="4"/>
  <c r="E590" i="4"/>
  <c r="D590" i="4"/>
  <c r="C590" i="4"/>
  <c r="B590" i="4"/>
  <c r="A590" i="4"/>
  <c r="J574" i="4"/>
  <c r="I574" i="4"/>
  <c r="H574" i="4"/>
  <c r="G574" i="4"/>
  <c r="F574" i="4"/>
  <c r="E574" i="4"/>
  <c r="D574" i="4"/>
  <c r="C574" i="4"/>
  <c r="B574" i="4"/>
  <c r="A574" i="4"/>
  <c r="J557" i="4"/>
  <c r="I557" i="4"/>
  <c r="H557" i="4"/>
  <c r="G557" i="4"/>
  <c r="F557" i="4"/>
  <c r="E557" i="4"/>
  <c r="D557" i="4"/>
  <c r="C557" i="4"/>
  <c r="B557" i="4"/>
  <c r="A557" i="4"/>
  <c r="J565" i="4"/>
  <c r="I565" i="4"/>
  <c r="H565" i="4"/>
  <c r="G565" i="4"/>
  <c r="F565" i="4"/>
  <c r="L565" i="4" s="1"/>
  <c r="E565" i="4"/>
  <c r="D565" i="4"/>
  <c r="C565" i="4"/>
  <c r="B565" i="4"/>
  <c r="A565" i="4"/>
  <c r="J548" i="4"/>
  <c r="I548" i="4"/>
  <c r="H548" i="4"/>
  <c r="G548" i="4"/>
  <c r="F548" i="4"/>
  <c r="E548" i="4"/>
  <c r="D548" i="4"/>
  <c r="C548" i="4"/>
  <c r="B548" i="4"/>
  <c r="A548" i="4"/>
  <c r="J579" i="4"/>
  <c r="I579" i="4"/>
  <c r="H579" i="4"/>
  <c r="G579" i="4"/>
  <c r="F579" i="4"/>
  <c r="E579" i="4"/>
  <c r="D579" i="4"/>
  <c r="C579" i="4"/>
  <c r="B579" i="4"/>
  <c r="A579" i="4"/>
  <c r="J586" i="4"/>
  <c r="I586" i="4"/>
  <c r="H586" i="4"/>
  <c r="G586" i="4"/>
  <c r="F586" i="4"/>
  <c r="E586" i="4"/>
  <c r="D586" i="4"/>
  <c r="C586" i="4"/>
  <c r="B586" i="4"/>
  <c r="A586" i="4"/>
  <c r="J569" i="4"/>
  <c r="I569" i="4"/>
  <c r="H569" i="4"/>
  <c r="G569" i="4"/>
  <c r="F569" i="4"/>
  <c r="L569" i="4" s="1"/>
  <c r="E569" i="4"/>
  <c r="D569" i="4"/>
  <c r="C569" i="4"/>
  <c r="B569" i="4"/>
  <c r="A569" i="4"/>
  <c r="J552" i="4"/>
  <c r="I552" i="4"/>
  <c r="H552" i="4"/>
  <c r="G552" i="4"/>
  <c r="F552" i="4"/>
  <c r="E552" i="4"/>
  <c r="D552" i="4"/>
  <c r="C552" i="4"/>
  <c r="B552" i="4"/>
  <c r="A552" i="4"/>
  <c r="J561" i="4"/>
  <c r="I561" i="4"/>
  <c r="H561" i="4"/>
  <c r="G561" i="4"/>
  <c r="F561" i="4"/>
  <c r="E561" i="4"/>
  <c r="D561" i="4"/>
  <c r="C561" i="4"/>
  <c r="B561" i="4"/>
  <c r="A561" i="4"/>
  <c r="J543" i="4"/>
  <c r="I543" i="4"/>
  <c r="H543" i="4"/>
  <c r="G543" i="4"/>
  <c r="F543" i="4"/>
  <c r="E543" i="4"/>
  <c r="D543" i="4"/>
  <c r="C543" i="4"/>
  <c r="B543" i="4"/>
  <c r="A543" i="4"/>
  <c r="J585" i="4"/>
  <c r="I585" i="4"/>
  <c r="H585" i="4"/>
  <c r="G585" i="4"/>
  <c r="F585" i="4"/>
  <c r="L585" i="4" s="1"/>
  <c r="E585" i="4"/>
  <c r="D585" i="4"/>
  <c r="C585" i="4"/>
  <c r="B585" i="4"/>
  <c r="A585" i="4"/>
  <c r="J592" i="4"/>
  <c r="I592" i="4"/>
  <c r="H592" i="4"/>
  <c r="G592" i="4"/>
  <c r="F592" i="4"/>
  <c r="E592" i="4"/>
  <c r="D592" i="4"/>
  <c r="C592" i="4"/>
  <c r="B592" i="4"/>
  <c r="A592" i="4"/>
  <c r="J576" i="4"/>
  <c r="I576" i="4"/>
  <c r="H576" i="4"/>
  <c r="G576" i="4"/>
  <c r="F576" i="4"/>
  <c r="E576" i="4"/>
  <c r="D576" i="4"/>
  <c r="C576" i="4"/>
  <c r="B576" i="4"/>
  <c r="A576" i="4"/>
  <c r="J559" i="4"/>
  <c r="I559" i="4"/>
  <c r="H559" i="4"/>
  <c r="G559" i="4"/>
  <c r="F559" i="4"/>
  <c r="E559" i="4"/>
  <c r="D559" i="4"/>
  <c r="C559" i="4"/>
  <c r="B559" i="4"/>
  <c r="A559" i="4"/>
  <c r="J567" i="4"/>
  <c r="I567" i="4"/>
  <c r="H567" i="4"/>
  <c r="G567" i="4"/>
  <c r="F567" i="4"/>
  <c r="L567" i="4" s="1"/>
  <c r="E567" i="4"/>
  <c r="D567" i="4"/>
  <c r="C567" i="4"/>
  <c r="B567" i="4"/>
  <c r="A567" i="4"/>
  <c r="J550" i="4"/>
  <c r="I550" i="4"/>
  <c r="H550" i="4"/>
  <c r="G550" i="4"/>
  <c r="F550" i="4"/>
  <c r="E550" i="4"/>
  <c r="D550" i="4"/>
  <c r="C550" i="4"/>
  <c r="B550" i="4"/>
  <c r="A550" i="4"/>
  <c r="J581" i="4"/>
  <c r="I581" i="4"/>
  <c r="H581" i="4"/>
  <c r="G581" i="4"/>
  <c r="F581" i="4"/>
  <c r="E581" i="4"/>
  <c r="D581" i="4"/>
  <c r="C581" i="4"/>
  <c r="B581" i="4"/>
  <c r="A581" i="4"/>
  <c r="J588" i="4"/>
  <c r="I588" i="4"/>
  <c r="H588" i="4"/>
  <c r="G588" i="4"/>
  <c r="F588" i="4"/>
  <c r="E588" i="4"/>
  <c r="D588" i="4"/>
  <c r="C588" i="4"/>
  <c r="B588" i="4"/>
  <c r="A588" i="4"/>
  <c r="J571" i="4"/>
  <c r="I571" i="4"/>
  <c r="H571" i="4"/>
  <c r="G571" i="4"/>
  <c r="F571" i="4"/>
  <c r="L571" i="4" s="1"/>
  <c r="E571" i="4"/>
  <c r="D571" i="4"/>
  <c r="C571" i="4"/>
  <c r="B571" i="4"/>
  <c r="A571" i="4"/>
  <c r="J554" i="4"/>
  <c r="I554" i="4"/>
  <c r="H554" i="4"/>
  <c r="G554" i="4"/>
  <c r="F554" i="4"/>
  <c r="E554" i="4"/>
  <c r="D554" i="4"/>
  <c r="C554" i="4"/>
  <c r="B554" i="4"/>
  <c r="A554" i="4"/>
  <c r="J563" i="4"/>
  <c r="I563" i="4"/>
  <c r="H563" i="4"/>
  <c r="G563" i="4"/>
  <c r="F563" i="4"/>
  <c r="E563" i="4"/>
  <c r="D563" i="4"/>
  <c r="C563" i="4"/>
  <c r="B563" i="4"/>
  <c r="A563" i="4"/>
  <c r="J545" i="4"/>
  <c r="I545" i="4"/>
  <c r="H545" i="4"/>
  <c r="G545" i="4"/>
  <c r="F545" i="4"/>
  <c r="E545" i="4"/>
  <c r="D545" i="4"/>
  <c r="C545" i="4"/>
  <c r="B545" i="4"/>
  <c r="A545" i="4"/>
  <c r="J531" i="4"/>
  <c r="I531" i="4"/>
  <c r="H531" i="4"/>
  <c r="G531" i="4"/>
  <c r="F531" i="4"/>
  <c r="L531" i="4" s="1"/>
  <c r="E531" i="4"/>
  <c r="D531" i="4"/>
  <c r="C531" i="4"/>
  <c r="B531" i="4"/>
  <c r="A531" i="4"/>
  <c r="J525" i="4"/>
  <c r="I525" i="4"/>
  <c r="H525" i="4"/>
  <c r="G525" i="4"/>
  <c r="F525" i="4"/>
  <c r="E525" i="4"/>
  <c r="D525" i="4"/>
  <c r="C525" i="4"/>
  <c r="B525" i="4"/>
  <c r="A525" i="4"/>
  <c r="J528" i="4"/>
  <c r="I528" i="4"/>
  <c r="H528" i="4"/>
  <c r="G528" i="4"/>
  <c r="F528" i="4"/>
  <c r="E528" i="4"/>
  <c r="D528" i="4"/>
  <c r="C528" i="4"/>
  <c r="B528" i="4"/>
  <c r="A528" i="4"/>
  <c r="J522" i="4"/>
  <c r="I522" i="4"/>
  <c r="H522" i="4"/>
  <c r="G522" i="4"/>
  <c r="F522" i="4"/>
  <c r="E522" i="4"/>
  <c r="D522" i="4"/>
  <c r="C522" i="4"/>
  <c r="B522" i="4"/>
  <c r="A522" i="4"/>
  <c r="J533" i="4"/>
  <c r="I533" i="4"/>
  <c r="H533" i="4"/>
  <c r="G533" i="4"/>
  <c r="F533" i="4"/>
  <c r="L533" i="4" s="1"/>
  <c r="E533" i="4"/>
  <c r="D533" i="4"/>
  <c r="C533" i="4"/>
  <c r="B533" i="4"/>
  <c r="A533" i="4"/>
  <c r="J527" i="4"/>
  <c r="I527" i="4"/>
  <c r="H527" i="4"/>
  <c r="G527" i="4"/>
  <c r="F527" i="4"/>
  <c r="E527" i="4"/>
  <c r="D527" i="4"/>
  <c r="C527" i="4"/>
  <c r="B527" i="4"/>
  <c r="A527" i="4"/>
  <c r="J530" i="4"/>
  <c r="I530" i="4"/>
  <c r="H530" i="4"/>
  <c r="G530" i="4"/>
  <c r="F530" i="4"/>
  <c r="E530" i="4"/>
  <c r="D530" i="4"/>
  <c r="C530" i="4"/>
  <c r="B530" i="4"/>
  <c r="A530" i="4"/>
  <c r="J524" i="4"/>
  <c r="I524" i="4"/>
  <c r="H524" i="4"/>
  <c r="G524" i="4"/>
  <c r="F524" i="4"/>
  <c r="E524" i="4"/>
  <c r="D524" i="4"/>
  <c r="C524" i="4"/>
  <c r="B524" i="4"/>
  <c r="A524" i="4"/>
  <c r="J532" i="4"/>
  <c r="I532" i="4"/>
  <c r="H532" i="4"/>
  <c r="G532" i="4"/>
  <c r="F532" i="4"/>
  <c r="E532" i="4"/>
  <c r="D532" i="4"/>
  <c r="C532" i="4"/>
  <c r="B532" i="4"/>
  <c r="A532" i="4"/>
  <c r="J526" i="4"/>
  <c r="I526" i="4"/>
  <c r="H526" i="4"/>
  <c r="G526" i="4"/>
  <c r="F526" i="4"/>
  <c r="E526" i="4"/>
  <c r="D526" i="4"/>
  <c r="C526" i="4"/>
  <c r="B526" i="4"/>
  <c r="A526" i="4"/>
  <c r="J529" i="4"/>
  <c r="I529" i="4"/>
  <c r="H529" i="4"/>
  <c r="G529" i="4"/>
  <c r="F529" i="4"/>
  <c r="E529" i="4"/>
  <c r="D529" i="4"/>
  <c r="C529" i="4"/>
  <c r="B529" i="4"/>
  <c r="A529" i="4"/>
  <c r="J523" i="4"/>
  <c r="I523" i="4"/>
  <c r="H523" i="4"/>
  <c r="G523" i="4"/>
  <c r="F523" i="4"/>
  <c r="E523" i="4"/>
  <c r="D523" i="4"/>
  <c r="C523" i="4"/>
  <c r="B523" i="4"/>
  <c r="A523" i="4"/>
  <c r="J519" i="4"/>
  <c r="I519" i="4"/>
  <c r="H519" i="4"/>
  <c r="G519" i="4"/>
  <c r="F519" i="4"/>
  <c r="E519" i="4"/>
  <c r="D519" i="4"/>
  <c r="C519" i="4"/>
  <c r="K519" i="4" s="1"/>
  <c r="B519" i="4"/>
  <c r="A519" i="4"/>
  <c r="J513" i="4"/>
  <c r="I513" i="4"/>
  <c r="H513" i="4"/>
  <c r="G513" i="4"/>
  <c r="F513" i="4"/>
  <c r="E513" i="4"/>
  <c r="D513" i="4"/>
  <c r="C513" i="4"/>
  <c r="B513" i="4"/>
  <c r="A513" i="4"/>
  <c r="J516" i="4"/>
  <c r="I516" i="4"/>
  <c r="H516" i="4"/>
  <c r="G516" i="4"/>
  <c r="F516" i="4"/>
  <c r="E516" i="4"/>
  <c r="D516" i="4"/>
  <c r="C516" i="4"/>
  <c r="B516" i="4"/>
  <c r="A516" i="4"/>
  <c r="J510" i="4"/>
  <c r="I510" i="4"/>
  <c r="H510" i="4"/>
  <c r="G510" i="4"/>
  <c r="F510" i="4"/>
  <c r="E510" i="4"/>
  <c r="D510" i="4"/>
  <c r="C510" i="4"/>
  <c r="B510" i="4"/>
  <c r="A510" i="4"/>
  <c r="J521" i="4"/>
  <c r="I521" i="4"/>
  <c r="H521" i="4"/>
  <c r="G521" i="4"/>
  <c r="F521" i="4"/>
  <c r="E521" i="4"/>
  <c r="D521" i="4"/>
  <c r="C521" i="4"/>
  <c r="B521" i="4"/>
  <c r="A521" i="4"/>
  <c r="J515" i="4"/>
  <c r="I515" i="4"/>
  <c r="H515" i="4"/>
  <c r="G515" i="4"/>
  <c r="F515" i="4"/>
  <c r="E515" i="4"/>
  <c r="D515" i="4"/>
  <c r="C515" i="4"/>
  <c r="B515" i="4"/>
  <c r="A515" i="4"/>
  <c r="J518" i="4"/>
  <c r="I518" i="4"/>
  <c r="H518" i="4"/>
  <c r="G518" i="4"/>
  <c r="F518" i="4"/>
  <c r="E518" i="4"/>
  <c r="D518" i="4"/>
  <c r="C518" i="4"/>
  <c r="B518" i="4"/>
  <c r="A518" i="4"/>
  <c r="J512" i="4"/>
  <c r="I512" i="4"/>
  <c r="H512" i="4"/>
  <c r="G512" i="4"/>
  <c r="F512" i="4"/>
  <c r="E512" i="4"/>
  <c r="D512" i="4"/>
  <c r="C512" i="4"/>
  <c r="B512" i="4"/>
  <c r="A512" i="4"/>
  <c r="J520" i="4"/>
  <c r="I520" i="4"/>
  <c r="H520" i="4"/>
  <c r="G520" i="4"/>
  <c r="F520" i="4"/>
  <c r="E520" i="4"/>
  <c r="D520" i="4"/>
  <c r="C520" i="4"/>
  <c r="B520" i="4"/>
  <c r="A520" i="4"/>
  <c r="J514" i="4"/>
  <c r="I514" i="4"/>
  <c r="H514" i="4"/>
  <c r="G514" i="4"/>
  <c r="F514" i="4"/>
  <c r="E514" i="4"/>
  <c r="D514" i="4"/>
  <c r="C514" i="4"/>
  <c r="B514" i="4"/>
  <c r="A514" i="4"/>
  <c r="J517" i="4"/>
  <c r="I517" i="4"/>
  <c r="H517" i="4"/>
  <c r="G517" i="4"/>
  <c r="F517" i="4"/>
  <c r="E517" i="4"/>
  <c r="D517" i="4"/>
  <c r="C517" i="4"/>
  <c r="B517" i="4"/>
  <c r="A517" i="4"/>
  <c r="J511" i="4"/>
  <c r="I511" i="4"/>
  <c r="H511" i="4"/>
  <c r="G511" i="4"/>
  <c r="F511" i="4"/>
  <c r="E511" i="4"/>
  <c r="D511" i="4"/>
  <c r="C511" i="4"/>
  <c r="B511" i="4"/>
  <c r="A511" i="4"/>
  <c r="J670" i="4"/>
  <c r="I670" i="4"/>
  <c r="H670" i="4"/>
  <c r="G670" i="4"/>
  <c r="F670" i="4"/>
  <c r="E670" i="4"/>
  <c r="D670" i="4"/>
  <c r="C670" i="4"/>
  <c r="B670" i="4"/>
  <c r="A670" i="4"/>
  <c r="J669" i="4"/>
  <c r="I669" i="4"/>
  <c r="H669" i="4"/>
  <c r="G669" i="4"/>
  <c r="F669" i="4"/>
  <c r="E669" i="4"/>
  <c r="D669" i="4"/>
  <c r="C669" i="4"/>
  <c r="B669" i="4"/>
  <c r="A669" i="4"/>
  <c r="J657" i="4"/>
  <c r="I657" i="4"/>
  <c r="H657" i="4"/>
  <c r="G657" i="4"/>
  <c r="F657" i="4"/>
  <c r="E657" i="4"/>
  <c r="D657" i="4"/>
  <c r="C657" i="4"/>
  <c r="B657" i="4"/>
  <c r="A657" i="4"/>
  <c r="J594" i="4"/>
  <c r="I594" i="4"/>
  <c r="H594" i="4"/>
  <c r="G594" i="4"/>
  <c r="F594" i="4"/>
  <c r="E594" i="4"/>
  <c r="D594" i="4"/>
  <c r="C594" i="4"/>
  <c r="B594" i="4"/>
  <c r="A594" i="4"/>
  <c r="J509" i="4"/>
  <c r="I509" i="4"/>
  <c r="H509" i="4"/>
  <c r="G509" i="4"/>
  <c r="F509" i="4"/>
  <c r="L509" i="4" s="1"/>
  <c r="E509" i="4"/>
  <c r="D509" i="4"/>
  <c r="C509" i="4"/>
  <c r="B509" i="4"/>
  <c r="A509" i="4"/>
  <c r="J495" i="4"/>
  <c r="I495" i="4"/>
  <c r="H495" i="4"/>
  <c r="G495" i="4"/>
  <c r="F495" i="4"/>
  <c r="E495" i="4"/>
  <c r="D495" i="4"/>
  <c r="C495" i="4"/>
  <c r="B495" i="4"/>
  <c r="A495" i="4"/>
  <c r="J494" i="4"/>
  <c r="I494" i="4"/>
  <c r="H494" i="4"/>
  <c r="G494" i="4"/>
  <c r="F494" i="4"/>
  <c r="E494" i="4"/>
  <c r="D494" i="4"/>
  <c r="C494" i="4"/>
  <c r="B494" i="4"/>
  <c r="A494" i="4"/>
  <c r="J467" i="4"/>
  <c r="I467" i="4"/>
  <c r="H467" i="4"/>
  <c r="G467" i="4"/>
  <c r="F467" i="4"/>
  <c r="E467" i="4"/>
  <c r="D467" i="4"/>
  <c r="C467" i="4"/>
  <c r="B467" i="4"/>
  <c r="A467" i="4"/>
  <c r="J458" i="4"/>
  <c r="I458" i="4"/>
  <c r="H458" i="4"/>
  <c r="G458" i="4"/>
  <c r="F458" i="4"/>
  <c r="E458" i="4"/>
  <c r="D458" i="4"/>
  <c r="C458" i="4"/>
  <c r="B458" i="4"/>
  <c r="A458" i="4"/>
  <c r="J449" i="4"/>
  <c r="I449" i="4"/>
  <c r="H449" i="4"/>
  <c r="G449" i="4"/>
  <c r="F449" i="4"/>
  <c r="E449" i="4"/>
  <c r="D449" i="4"/>
  <c r="C449" i="4"/>
  <c r="B449" i="4"/>
  <c r="A449" i="4"/>
  <c r="J117" i="4"/>
  <c r="I117" i="4"/>
  <c r="H117" i="4"/>
  <c r="G117" i="4"/>
  <c r="F117" i="4"/>
  <c r="E117" i="4"/>
  <c r="D117" i="4"/>
  <c r="C117" i="4"/>
  <c r="B117" i="4"/>
  <c r="A117" i="4"/>
  <c r="J93" i="4"/>
  <c r="I93" i="4"/>
  <c r="H93" i="4"/>
  <c r="G93" i="4"/>
  <c r="F93" i="4"/>
  <c r="E93" i="4"/>
  <c r="D93" i="4"/>
  <c r="C93" i="4"/>
  <c r="B93" i="4"/>
  <c r="A93" i="4"/>
  <c r="J88" i="4"/>
  <c r="I88" i="4"/>
  <c r="H88" i="4"/>
  <c r="G88" i="4"/>
  <c r="F88" i="4"/>
  <c r="E88" i="4"/>
  <c r="D88" i="4"/>
  <c r="C88" i="4"/>
  <c r="B88" i="4"/>
  <c r="A88" i="4"/>
  <c r="J87" i="4"/>
  <c r="I87" i="4"/>
  <c r="H87" i="4"/>
  <c r="G87" i="4"/>
  <c r="F87" i="4"/>
  <c r="E87" i="4"/>
  <c r="D87" i="4"/>
  <c r="C87" i="4"/>
  <c r="B87" i="4"/>
  <c r="A87" i="4"/>
  <c r="J86" i="4"/>
  <c r="I86" i="4"/>
  <c r="H86" i="4"/>
  <c r="G86" i="4"/>
  <c r="F86" i="4"/>
  <c r="E86" i="4"/>
  <c r="D86" i="4"/>
  <c r="C86" i="4"/>
  <c r="B86" i="4"/>
  <c r="A86" i="4"/>
  <c r="J85" i="4"/>
  <c r="I85" i="4"/>
  <c r="H85" i="4"/>
  <c r="G85" i="4"/>
  <c r="F85" i="4"/>
  <c r="E85" i="4"/>
  <c r="D85" i="4"/>
  <c r="C85" i="4"/>
  <c r="B85" i="4"/>
  <c r="A85" i="4"/>
  <c r="J83" i="4"/>
  <c r="I83" i="4"/>
  <c r="H83" i="4"/>
  <c r="G83" i="4"/>
  <c r="F83" i="4"/>
  <c r="E83" i="4"/>
  <c r="D83" i="4"/>
  <c r="C83" i="4"/>
  <c r="B83" i="4"/>
  <c r="A83" i="4"/>
  <c r="J5" i="4"/>
  <c r="I5" i="4"/>
  <c r="H5" i="4"/>
  <c r="G5" i="4"/>
  <c r="F5" i="4"/>
  <c r="E5" i="4"/>
  <c r="D5" i="4"/>
  <c r="C5" i="4"/>
  <c r="K5" i="4" s="1"/>
  <c r="B5" i="4"/>
  <c r="A5" i="4"/>
  <c r="J4" i="4"/>
  <c r="I4" i="4"/>
  <c r="H4" i="4"/>
  <c r="G4" i="4"/>
  <c r="F4" i="4"/>
  <c r="L4" i="4" s="1"/>
  <c r="E4" i="4"/>
  <c r="D4" i="4"/>
  <c r="C4" i="4"/>
  <c r="B4" i="4"/>
  <c r="A4" i="4"/>
  <c r="J3" i="4"/>
  <c r="I3" i="4"/>
  <c r="H3" i="4"/>
  <c r="G3" i="4"/>
  <c r="F3" i="4"/>
  <c r="E3" i="4"/>
  <c r="D3" i="4"/>
  <c r="C3" i="4"/>
  <c r="B3" i="4"/>
  <c r="S3" i="4" s="1"/>
  <c r="U3" i="4" s="1"/>
  <c r="A3" i="4"/>
  <c r="J7" i="4"/>
  <c r="I7" i="4"/>
  <c r="H7" i="4"/>
  <c r="G7" i="4"/>
  <c r="F7" i="4"/>
  <c r="E7" i="4"/>
  <c r="D7" i="4"/>
  <c r="C7" i="4"/>
  <c r="K7" i="4" s="1"/>
  <c r="B7" i="4"/>
  <c r="A7" i="4"/>
  <c r="J654" i="4"/>
  <c r="I654" i="4"/>
  <c r="H654" i="4"/>
  <c r="G654" i="4"/>
  <c r="F654" i="4"/>
  <c r="E654" i="4"/>
  <c r="D654" i="4"/>
  <c r="C654" i="4"/>
  <c r="B654" i="4"/>
  <c r="A654" i="4"/>
  <c r="J651" i="4"/>
  <c r="I651" i="4"/>
  <c r="H651" i="4"/>
  <c r="G651" i="4"/>
  <c r="F651" i="4"/>
  <c r="E651" i="4"/>
  <c r="D651" i="4"/>
  <c r="C651" i="4"/>
  <c r="B651" i="4"/>
  <c r="A651" i="4"/>
  <c r="J650" i="4"/>
  <c r="I650" i="4"/>
  <c r="H650" i="4"/>
  <c r="G650" i="4"/>
  <c r="F650" i="4"/>
  <c r="E650" i="4"/>
  <c r="D650" i="4"/>
  <c r="C650" i="4"/>
  <c r="B650" i="4"/>
  <c r="A650" i="4"/>
  <c r="J661" i="4"/>
  <c r="I661" i="4"/>
  <c r="H661" i="4"/>
  <c r="G661" i="4"/>
  <c r="F661" i="4"/>
  <c r="E661" i="4"/>
  <c r="D661" i="4"/>
  <c r="C661" i="4"/>
  <c r="B661" i="4"/>
  <c r="A661" i="4"/>
  <c r="J502" i="4"/>
  <c r="I502" i="4"/>
  <c r="H502" i="4"/>
  <c r="G502" i="4"/>
  <c r="F502" i="4"/>
  <c r="E502" i="4"/>
  <c r="D502" i="4"/>
  <c r="C502" i="4"/>
  <c r="B502" i="4"/>
  <c r="A502" i="4"/>
  <c r="J499" i="4"/>
  <c r="I499" i="4"/>
  <c r="H499" i="4"/>
  <c r="G499" i="4"/>
  <c r="F499" i="4"/>
  <c r="E499" i="4"/>
  <c r="D499" i="4"/>
  <c r="C499" i="4"/>
  <c r="B499" i="4"/>
  <c r="A499" i="4"/>
  <c r="J501" i="4"/>
  <c r="I501" i="4"/>
  <c r="H501" i="4"/>
  <c r="G501" i="4"/>
  <c r="F501" i="4"/>
  <c r="E501" i="4"/>
  <c r="D501" i="4"/>
  <c r="C501" i="4"/>
  <c r="B501" i="4"/>
  <c r="A501" i="4"/>
  <c r="J498" i="4"/>
  <c r="I498" i="4"/>
  <c r="H498" i="4"/>
  <c r="G498" i="4"/>
  <c r="F498" i="4"/>
  <c r="L498" i="4" s="1"/>
  <c r="E498" i="4"/>
  <c r="D498" i="4"/>
  <c r="C498" i="4"/>
  <c r="B498" i="4"/>
  <c r="A498" i="4"/>
  <c r="J500" i="4"/>
  <c r="I500" i="4"/>
  <c r="H500" i="4"/>
  <c r="G500" i="4"/>
  <c r="F500" i="4"/>
  <c r="E500" i="4"/>
  <c r="D500" i="4"/>
  <c r="C500" i="4"/>
  <c r="B500" i="4"/>
  <c r="A500" i="4"/>
  <c r="J491" i="4"/>
  <c r="I491" i="4"/>
  <c r="H491" i="4"/>
  <c r="G491" i="4"/>
  <c r="F491" i="4"/>
  <c r="E491" i="4"/>
  <c r="D491" i="4"/>
  <c r="C491" i="4"/>
  <c r="B491" i="4"/>
  <c r="A491" i="4"/>
  <c r="J482" i="4"/>
  <c r="I482" i="4"/>
  <c r="H482" i="4"/>
  <c r="G482" i="4"/>
  <c r="F482" i="4"/>
  <c r="E482" i="4"/>
  <c r="D482" i="4"/>
  <c r="C482" i="4"/>
  <c r="B482" i="4"/>
  <c r="A482" i="4"/>
  <c r="J480" i="4"/>
  <c r="I480" i="4"/>
  <c r="H480" i="4"/>
  <c r="G480" i="4"/>
  <c r="F480" i="4"/>
  <c r="L480" i="4" s="1"/>
  <c r="E480" i="4"/>
  <c r="D480" i="4"/>
  <c r="C480" i="4"/>
  <c r="B480" i="4"/>
  <c r="A480" i="4"/>
  <c r="J479" i="4"/>
  <c r="I479" i="4"/>
  <c r="H479" i="4"/>
  <c r="G479" i="4"/>
  <c r="F479" i="4"/>
  <c r="E479" i="4"/>
  <c r="D479" i="4"/>
  <c r="C479" i="4"/>
  <c r="B479" i="4"/>
  <c r="A479" i="4"/>
  <c r="J468" i="4"/>
  <c r="I468" i="4"/>
  <c r="H468" i="4"/>
  <c r="G468" i="4"/>
  <c r="F468" i="4"/>
  <c r="E468" i="4"/>
  <c r="D468" i="4"/>
  <c r="C468" i="4"/>
  <c r="B468" i="4"/>
  <c r="A468" i="4"/>
  <c r="J469" i="4"/>
  <c r="I469" i="4"/>
  <c r="H469" i="4"/>
  <c r="G469" i="4"/>
  <c r="F469" i="4"/>
  <c r="E469" i="4"/>
  <c r="D469" i="4"/>
  <c r="C469" i="4"/>
  <c r="B469" i="4"/>
  <c r="A469" i="4"/>
  <c r="J416" i="4"/>
  <c r="I416" i="4"/>
  <c r="H416" i="4"/>
  <c r="G416" i="4"/>
  <c r="F416" i="4"/>
  <c r="E416" i="4"/>
  <c r="D416" i="4"/>
  <c r="C416" i="4"/>
  <c r="B416" i="4"/>
  <c r="A416" i="4"/>
  <c r="J415" i="4"/>
  <c r="I415" i="4"/>
  <c r="H415" i="4"/>
  <c r="G415" i="4"/>
  <c r="F415" i="4"/>
  <c r="E415" i="4"/>
  <c r="D415" i="4"/>
  <c r="C415" i="4"/>
  <c r="B415" i="4"/>
  <c r="A415" i="4"/>
  <c r="J414" i="4"/>
  <c r="I414" i="4"/>
  <c r="H414" i="4"/>
  <c r="G414" i="4"/>
  <c r="F414" i="4"/>
  <c r="E414" i="4"/>
  <c r="D414" i="4"/>
  <c r="C414" i="4"/>
  <c r="B414" i="4"/>
  <c r="A414" i="4"/>
  <c r="J413" i="4"/>
  <c r="I413" i="4"/>
  <c r="H413" i="4"/>
  <c r="G413" i="4"/>
  <c r="F413" i="4"/>
  <c r="E413" i="4"/>
  <c r="D413" i="4"/>
  <c r="C413" i="4"/>
  <c r="B413" i="4"/>
  <c r="A413" i="4"/>
  <c r="J306" i="4"/>
  <c r="I306" i="4"/>
  <c r="H306" i="4"/>
  <c r="G306" i="4"/>
  <c r="F306" i="4"/>
  <c r="L306" i="4" s="1"/>
  <c r="E306" i="4"/>
  <c r="D306" i="4"/>
  <c r="C306" i="4"/>
  <c r="B306" i="4"/>
  <c r="A306" i="4"/>
  <c r="J16" i="4"/>
  <c r="I16" i="4"/>
  <c r="H16" i="4"/>
  <c r="G16" i="4"/>
  <c r="F16" i="4"/>
  <c r="E16" i="4"/>
  <c r="D16" i="4"/>
  <c r="C16" i="4"/>
  <c r="K16" i="4" s="1"/>
  <c r="B16" i="4"/>
  <c r="A16" i="4"/>
  <c r="J15" i="4"/>
  <c r="I15" i="4"/>
  <c r="H15" i="4"/>
  <c r="G15" i="4"/>
  <c r="F15" i="4"/>
  <c r="L15" i="4" s="1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K13" i="4" s="1"/>
  <c r="B13" i="4"/>
  <c r="A13" i="4"/>
  <c r="J12" i="4"/>
  <c r="I12" i="4"/>
  <c r="H12" i="4"/>
  <c r="G12" i="4"/>
  <c r="F12" i="4"/>
  <c r="E12" i="4"/>
  <c r="D12" i="4"/>
  <c r="C12" i="4"/>
  <c r="K12" i="4" s="1"/>
  <c r="B12" i="4"/>
  <c r="A12" i="4"/>
  <c r="J11" i="4"/>
  <c r="I11" i="4"/>
  <c r="H11" i="4"/>
  <c r="G11" i="4"/>
  <c r="F11" i="4"/>
  <c r="L11" i="4" s="1"/>
  <c r="E11" i="4"/>
  <c r="D11" i="4"/>
  <c r="C11" i="4"/>
  <c r="B11" i="4"/>
  <c r="A11" i="4"/>
  <c r="J465" i="4"/>
  <c r="I465" i="4"/>
  <c r="H465" i="4"/>
  <c r="G465" i="4"/>
  <c r="F465" i="4"/>
  <c r="E465" i="4"/>
  <c r="D465" i="4"/>
  <c r="C465" i="4"/>
  <c r="B465" i="4"/>
  <c r="A465" i="4"/>
  <c r="J464" i="4"/>
  <c r="I464" i="4"/>
  <c r="H464" i="4"/>
  <c r="G464" i="4"/>
  <c r="F464" i="4"/>
  <c r="L464" i="4" s="1"/>
  <c r="E464" i="4"/>
  <c r="D464" i="4"/>
  <c r="C464" i="4"/>
  <c r="B464" i="4"/>
  <c r="A464" i="4"/>
  <c r="J463" i="4"/>
  <c r="I463" i="4"/>
  <c r="H463" i="4"/>
  <c r="G463" i="4"/>
  <c r="F463" i="4"/>
  <c r="E463" i="4"/>
  <c r="D463" i="4"/>
  <c r="C463" i="4"/>
  <c r="B463" i="4"/>
  <c r="A463" i="4"/>
  <c r="J462" i="4"/>
  <c r="I462" i="4"/>
  <c r="H462" i="4"/>
  <c r="G462" i="4"/>
  <c r="F462" i="4"/>
  <c r="E462" i="4"/>
  <c r="D462" i="4"/>
  <c r="C462" i="4"/>
  <c r="B462" i="4"/>
  <c r="A462" i="4"/>
  <c r="J460" i="4"/>
  <c r="I460" i="4"/>
  <c r="H460" i="4"/>
  <c r="G460" i="4"/>
  <c r="F460" i="4"/>
  <c r="E460" i="4"/>
  <c r="D460" i="4"/>
  <c r="C460" i="4"/>
  <c r="B460" i="4"/>
  <c r="A460" i="4"/>
  <c r="J461" i="4"/>
  <c r="I461" i="4"/>
  <c r="H461" i="4"/>
  <c r="G461" i="4"/>
  <c r="F461" i="4"/>
  <c r="E461" i="4"/>
  <c r="D461" i="4"/>
  <c r="C461" i="4"/>
  <c r="B461" i="4"/>
  <c r="A461" i="4"/>
  <c r="J260" i="4"/>
  <c r="I260" i="4"/>
  <c r="H260" i="4"/>
  <c r="G260" i="4"/>
  <c r="F260" i="4"/>
  <c r="E260" i="4"/>
  <c r="D260" i="4"/>
  <c r="C260" i="4"/>
  <c r="B260" i="4"/>
  <c r="A260" i="4"/>
  <c r="J259" i="4"/>
  <c r="I259" i="4"/>
  <c r="H259" i="4"/>
  <c r="G259" i="4"/>
  <c r="F259" i="4"/>
  <c r="E259" i="4"/>
  <c r="D259" i="4"/>
  <c r="C259" i="4"/>
  <c r="B259" i="4"/>
  <c r="A259" i="4"/>
  <c r="J262" i="4"/>
  <c r="I262" i="4"/>
  <c r="H262" i="4"/>
  <c r="G262" i="4"/>
  <c r="F262" i="4"/>
  <c r="E262" i="4"/>
  <c r="D262" i="4"/>
  <c r="C262" i="4"/>
  <c r="B262" i="4"/>
  <c r="A262" i="4"/>
  <c r="J261" i="4"/>
  <c r="I261" i="4"/>
  <c r="H261" i="4"/>
  <c r="G261" i="4"/>
  <c r="F261" i="4"/>
  <c r="E261" i="4"/>
  <c r="D261" i="4"/>
  <c r="C261" i="4"/>
  <c r="B261" i="4"/>
  <c r="A261" i="4"/>
  <c r="J256" i="4"/>
  <c r="I256" i="4"/>
  <c r="H256" i="4"/>
  <c r="G256" i="4"/>
  <c r="F256" i="4"/>
  <c r="E256" i="4"/>
  <c r="D256" i="4"/>
  <c r="C256" i="4"/>
  <c r="B256" i="4"/>
  <c r="A256" i="4"/>
  <c r="J255" i="4"/>
  <c r="I255" i="4"/>
  <c r="H255" i="4"/>
  <c r="G255" i="4"/>
  <c r="F255" i="4"/>
  <c r="E255" i="4"/>
  <c r="D255" i="4"/>
  <c r="C255" i="4"/>
  <c r="B255" i="4"/>
  <c r="A255" i="4"/>
  <c r="J258" i="4"/>
  <c r="I258" i="4"/>
  <c r="H258" i="4"/>
  <c r="G258" i="4"/>
  <c r="F258" i="4"/>
  <c r="E258" i="4"/>
  <c r="D258" i="4"/>
  <c r="C258" i="4"/>
  <c r="B258" i="4"/>
  <c r="A258" i="4"/>
  <c r="J257" i="4"/>
  <c r="I257" i="4"/>
  <c r="H257" i="4"/>
  <c r="G257" i="4"/>
  <c r="F257" i="4"/>
  <c r="L257" i="4" s="1"/>
  <c r="E257" i="4"/>
  <c r="D257" i="4"/>
  <c r="C257" i="4"/>
  <c r="B257" i="4"/>
  <c r="A257" i="4"/>
  <c r="J252" i="4"/>
  <c r="I252" i="4"/>
  <c r="H252" i="4"/>
  <c r="G252" i="4"/>
  <c r="F252" i="4"/>
  <c r="E252" i="4"/>
  <c r="D252" i="4"/>
  <c r="C252" i="4"/>
  <c r="B252" i="4"/>
  <c r="A252" i="4"/>
  <c r="J251" i="4"/>
  <c r="I251" i="4"/>
  <c r="H251" i="4"/>
  <c r="G251" i="4"/>
  <c r="F251" i="4"/>
  <c r="E251" i="4"/>
  <c r="D251" i="4"/>
  <c r="C251" i="4"/>
  <c r="B251" i="4"/>
  <c r="A251" i="4"/>
  <c r="J254" i="4"/>
  <c r="I254" i="4"/>
  <c r="H254" i="4"/>
  <c r="G254" i="4"/>
  <c r="F254" i="4"/>
  <c r="E254" i="4"/>
  <c r="D254" i="4"/>
  <c r="C254" i="4"/>
  <c r="B254" i="4"/>
  <c r="A254" i="4"/>
  <c r="J253" i="4"/>
  <c r="I253" i="4"/>
  <c r="H253" i="4"/>
  <c r="G253" i="4"/>
  <c r="F253" i="4"/>
  <c r="E253" i="4"/>
  <c r="D253" i="4"/>
  <c r="C253" i="4"/>
  <c r="B253" i="4"/>
  <c r="A253" i="4"/>
  <c r="J114" i="4"/>
  <c r="I114" i="4"/>
  <c r="H114" i="4"/>
  <c r="G114" i="4"/>
  <c r="F114" i="4"/>
  <c r="E114" i="4"/>
  <c r="D114" i="4"/>
  <c r="C114" i="4"/>
  <c r="B114" i="4"/>
  <c r="A114" i="4"/>
  <c r="J113" i="4"/>
  <c r="I113" i="4"/>
  <c r="H113" i="4"/>
  <c r="G113" i="4"/>
  <c r="F113" i="4"/>
  <c r="E113" i="4"/>
  <c r="D113" i="4"/>
  <c r="C113" i="4"/>
  <c r="B113" i="4"/>
  <c r="A113" i="4"/>
  <c r="J272" i="4"/>
  <c r="I272" i="4"/>
  <c r="H272" i="4"/>
  <c r="G272" i="4"/>
  <c r="F272" i="4"/>
  <c r="E272" i="4"/>
  <c r="D272" i="4"/>
  <c r="C272" i="4"/>
  <c r="B272" i="4"/>
  <c r="A272" i="4"/>
  <c r="J271" i="4"/>
  <c r="I271" i="4"/>
  <c r="H271" i="4"/>
  <c r="G271" i="4"/>
  <c r="F271" i="4"/>
  <c r="E271" i="4"/>
  <c r="D271" i="4"/>
  <c r="C271" i="4"/>
  <c r="B271" i="4"/>
  <c r="A271" i="4"/>
  <c r="J274" i="4"/>
  <c r="I274" i="4"/>
  <c r="H274" i="4"/>
  <c r="G274" i="4"/>
  <c r="F274" i="4"/>
  <c r="E274" i="4"/>
  <c r="D274" i="4"/>
  <c r="C274" i="4"/>
  <c r="B274" i="4"/>
  <c r="A274" i="4"/>
  <c r="J273" i="4"/>
  <c r="I273" i="4"/>
  <c r="H273" i="4"/>
  <c r="G273" i="4"/>
  <c r="F273" i="4"/>
  <c r="E273" i="4"/>
  <c r="D273" i="4"/>
  <c r="C273" i="4"/>
  <c r="B273" i="4"/>
  <c r="A273" i="4"/>
  <c r="J268" i="4"/>
  <c r="I268" i="4"/>
  <c r="H268" i="4"/>
  <c r="G268" i="4"/>
  <c r="F268" i="4"/>
  <c r="E268" i="4"/>
  <c r="D268" i="4"/>
  <c r="C268" i="4"/>
  <c r="B268" i="4"/>
  <c r="A268" i="4"/>
  <c r="J267" i="4"/>
  <c r="I267" i="4"/>
  <c r="H267" i="4"/>
  <c r="G267" i="4"/>
  <c r="F267" i="4"/>
  <c r="E267" i="4"/>
  <c r="D267" i="4"/>
  <c r="C267" i="4"/>
  <c r="B267" i="4"/>
  <c r="A267" i="4"/>
  <c r="J270" i="4"/>
  <c r="I270" i="4"/>
  <c r="H270" i="4"/>
  <c r="G270" i="4"/>
  <c r="F270" i="4"/>
  <c r="E270" i="4"/>
  <c r="D270" i="4"/>
  <c r="C270" i="4"/>
  <c r="B270" i="4"/>
  <c r="A270" i="4"/>
  <c r="J269" i="4"/>
  <c r="I269" i="4"/>
  <c r="H269" i="4"/>
  <c r="G269" i="4"/>
  <c r="F269" i="4"/>
  <c r="E269" i="4"/>
  <c r="D269" i="4"/>
  <c r="C269" i="4"/>
  <c r="B269" i="4"/>
  <c r="A269" i="4"/>
  <c r="J264" i="4"/>
  <c r="I264" i="4"/>
  <c r="H264" i="4"/>
  <c r="G264" i="4"/>
  <c r="F264" i="4"/>
  <c r="E264" i="4"/>
  <c r="D264" i="4"/>
  <c r="C264" i="4"/>
  <c r="B264" i="4"/>
  <c r="A264" i="4"/>
  <c r="J263" i="4"/>
  <c r="I263" i="4"/>
  <c r="H263" i="4"/>
  <c r="G263" i="4"/>
  <c r="F263" i="4"/>
  <c r="E263" i="4"/>
  <c r="D263" i="4"/>
  <c r="C263" i="4"/>
  <c r="B263" i="4"/>
  <c r="A263" i="4"/>
  <c r="J266" i="4"/>
  <c r="I266" i="4"/>
  <c r="H266" i="4"/>
  <c r="G266" i="4"/>
  <c r="F266" i="4"/>
  <c r="E266" i="4"/>
  <c r="D266" i="4"/>
  <c r="C266" i="4"/>
  <c r="B266" i="4"/>
  <c r="A266" i="4"/>
  <c r="J265" i="4"/>
  <c r="I265" i="4"/>
  <c r="H265" i="4"/>
  <c r="G265" i="4"/>
  <c r="F265" i="4"/>
  <c r="E265" i="4"/>
  <c r="D265" i="4"/>
  <c r="C265" i="4"/>
  <c r="B265" i="4"/>
  <c r="A265" i="4"/>
  <c r="J116" i="4"/>
  <c r="I116" i="4"/>
  <c r="H116" i="4"/>
  <c r="G116" i="4"/>
  <c r="F116" i="4"/>
  <c r="E116" i="4"/>
  <c r="D116" i="4"/>
  <c r="C116" i="4"/>
  <c r="B116" i="4"/>
  <c r="A116" i="4"/>
  <c r="J115" i="4"/>
  <c r="I115" i="4"/>
  <c r="H115" i="4"/>
  <c r="G115" i="4"/>
  <c r="F115" i="4"/>
  <c r="E115" i="4"/>
  <c r="D115" i="4"/>
  <c r="C115" i="4"/>
  <c r="B115" i="4"/>
  <c r="A115" i="4"/>
  <c r="J248" i="4"/>
  <c r="I248" i="4"/>
  <c r="H248" i="4"/>
  <c r="G248" i="4"/>
  <c r="F248" i="4"/>
  <c r="E248" i="4"/>
  <c r="D248" i="4"/>
  <c r="C248" i="4"/>
  <c r="B248" i="4"/>
  <c r="A248" i="4"/>
  <c r="J247" i="4"/>
  <c r="I247" i="4"/>
  <c r="H247" i="4"/>
  <c r="G247" i="4"/>
  <c r="F247" i="4"/>
  <c r="E247" i="4"/>
  <c r="D247" i="4"/>
  <c r="C247" i="4"/>
  <c r="B247" i="4"/>
  <c r="A247" i="4"/>
  <c r="J250" i="4"/>
  <c r="I250" i="4"/>
  <c r="H250" i="4"/>
  <c r="G250" i="4"/>
  <c r="F250" i="4"/>
  <c r="E250" i="4"/>
  <c r="D250" i="4"/>
  <c r="C250" i="4"/>
  <c r="B250" i="4"/>
  <c r="A250" i="4"/>
  <c r="J249" i="4"/>
  <c r="I249" i="4"/>
  <c r="H249" i="4"/>
  <c r="G249" i="4"/>
  <c r="F249" i="4"/>
  <c r="E249" i="4"/>
  <c r="D249" i="4"/>
  <c r="C249" i="4"/>
  <c r="B249" i="4"/>
  <c r="A249" i="4"/>
  <c r="J244" i="4"/>
  <c r="I244" i="4"/>
  <c r="H244" i="4"/>
  <c r="G244" i="4"/>
  <c r="F244" i="4"/>
  <c r="E244" i="4"/>
  <c r="D244" i="4"/>
  <c r="C244" i="4"/>
  <c r="B244" i="4"/>
  <c r="A244" i="4"/>
  <c r="J243" i="4"/>
  <c r="I243" i="4"/>
  <c r="H243" i="4"/>
  <c r="G243" i="4"/>
  <c r="F243" i="4"/>
  <c r="E243" i="4"/>
  <c r="D243" i="4"/>
  <c r="C243" i="4"/>
  <c r="B243" i="4"/>
  <c r="A243" i="4"/>
  <c r="J246" i="4"/>
  <c r="I246" i="4"/>
  <c r="H246" i="4"/>
  <c r="G246" i="4"/>
  <c r="F246" i="4"/>
  <c r="E246" i="4"/>
  <c r="D246" i="4"/>
  <c r="C246" i="4"/>
  <c r="B246" i="4"/>
  <c r="A246" i="4"/>
  <c r="J245" i="4"/>
  <c r="I245" i="4"/>
  <c r="H245" i="4"/>
  <c r="G245" i="4"/>
  <c r="F245" i="4"/>
  <c r="E245" i="4"/>
  <c r="D245" i="4"/>
  <c r="C245" i="4"/>
  <c r="B245" i="4"/>
  <c r="A245" i="4"/>
  <c r="J240" i="4"/>
  <c r="I240" i="4"/>
  <c r="H240" i="4"/>
  <c r="G240" i="4"/>
  <c r="F240" i="4"/>
  <c r="E240" i="4"/>
  <c r="D240" i="4"/>
  <c r="C240" i="4"/>
  <c r="B240" i="4"/>
  <c r="A240" i="4"/>
  <c r="J239" i="4"/>
  <c r="I239" i="4"/>
  <c r="H239" i="4"/>
  <c r="G239" i="4"/>
  <c r="F239" i="4"/>
  <c r="E239" i="4"/>
  <c r="D239" i="4"/>
  <c r="C239" i="4"/>
  <c r="B239" i="4"/>
  <c r="A239" i="4"/>
  <c r="J242" i="4"/>
  <c r="I242" i="4"/>
  <c r="H242" i="4"/>
  <c r="G242" i="4"/>
  <c r="F242" i="4"/>
  <c r="E242" i="4"/>
  <c r="D242" i="4"/>
  <c r="C242" i="4"/>
  <c r="B242" i="4"/>
  <c r="A242" i="4"/>
  <c r="J241" i="4"/>
  <c r="I241" i="4"/>
  <c r="H241" i="4"/>
  <c r="G241" i="4"/>
  <c r="F241" i="4"/>
  <c r="E241" i="4"/>
  <c r="D241" i="4"/>
  <c r="C241" i="4"/>
  <c r="B241" i="4"/>
  <c r="A241" i="4"/>
  <c r="J112" i="4"/>
  <c r="I112" i="4"/>
  <c r="H112" i="4"/>
  <c r="G112" i="4"/>
  <c r="F112" i="4"/>
  <c r="E112" i="4"/>
  <c r="D112" i="4"/>
  <c r="C112" i="4"/>
  <c r="B112" i="4"/>
  <c r="A112" i="4"/>
  <c r="J111" i="4"/>
  <c r="I111" i="4"/>
  <c r="H111" i="4"/>
  <c r="G111" i="4"/>
  <c r="F111" i="4"/>
  <c r="E111" i="4"/>
  <c r="D111" i="4"/>
  <c r="C111" i="4"/>
  <c r="B111" i="4"/>
  <c r="A111" i="4"/>
  <c r="J656" i="4"/>
  <c r="I656" i="4"/>
  <c r="H656" i="4"/>
  <c r="G656" i="4"/>
  <c r="F656" i="4"/>
  <c r="E656" i="4"/>
  <c r="D656" i="4"/>
  <c r="C656" i="4"/>
  <c r="B656" i="4"/>
  <c r="A656" i="4"/>
  <c r="J653" i="4"/>
  <c r="I653" i="4"/>
  <c r="H653" i="4"/>
  <c r="G653" i="4"/>
  <c r="F653" i="4"/>
  <c r="E653" i="4"/>
  <c r="D653" i="4"/>
  <c r="C653" i="4"/>
  <c r="B653" i="4"/>
  <c r="A653" i="4"/>
  <c r="J6" i="4"/>
  <c r="I6" i="4"/>
  <c r="H6" i="4"/>
  <c r="G6" i="4"/>
  <c r="F6" i="4"/>
  <c r="E6" i="4"/>
  <c r="D6" i="4"/>
  <c r="C6" i="4"/>
  <c r="B6" i="4"/>
  <c r="A6" i="4"/>
  <c r="J2" i="4"/>
  <c r="I2" i="4"/>
  <c r="H2" i="4"/>
  <c r="G2" i="4"/>
  <c r="F2" i="4"/>
  <c r="L2" i="4" s="1"/>
  <c r="E2" i="4"/>
  <c r="D2" i="4"/>
  <c r="C2" i="4"/>
  <c r="B2" i="4"/>
  <c r="A2" i="4"/>
  <c r="J624" i="4"/>
  <c r="I624" i="4"/>
  <c r="H624" i="4"/>
  <c r="G624" i="4"/>
  <c r="F624" i="4"/>
  <c r="E624" i="4"/>
  <c r="D624" i="4"/>
  <c r="C624" i="4"/>
  <c r="B624" i="4"/>
  <c r="A624" i="4"/>
  <c r="J410" i="4"/>
  <c r="I410" i="4"/>
  <c r="H410" i="4"/>
  <c r="G410" i="4"/>
  <c r="F410" i="4"/>
  <c r="E410" i="4"/>
  <c r="D410" i="4"/>
  <c r="C410" i="4"/>
  <c r="B410" i="4"/>
  <c r="A410" i="4"/>
  <c r="J411" i="4"/>
  <c r="I411" i="4"/>
  <c r="H411" i="4"/>
  <c r="G411" i="4"/>
  <c r="F411" i="4"/>
  <c r="E411" i="4"/>
  <c r="D411" i="4"/>
  <c r="C411" i="4"/>
  <c r="B411" i="4"/>
  <c r="A411" i="4"/>
  <c r="J412" i="4"/>
  <c r="I412" i="4"/>
  <c r="H412" i="4"/>
  <c r="G412" i="4"/>
  <c r="F412" i="4"/>
  <c r="E412" i="4"/>
  <c r="D412" i="4"/>
  <c r="C412" i="4"/>
  <c r="B412" i="4"/>
  <c r="A412" i="4"/>
  <c r="J275" i="4"/>
  <c r="I275" i="4"/>
  <c r="H275" i="4"/>
  <c r="G275" i="4"/>
  <c r="F275" i="4"/>
  <c r="E275" i="4"/>
  <c r="D275" i="4"/>
  <c r="C275" i="4"/>
  <c r="B275" i="4"/>
  <c r="A275" i="4"/>
  <c r="J124" i="4"/>
  <c r="I124" i="4"/>
  <c r="H124" i="4"/>
  <c r="G124" i="4"/>
  <c r="F124" i="4"/>
  <c r="E124" i="4"/>
  <c r="D124" i="4"/>
  <c r="C124" i="4"/>
  <c r="B124" i="4"/>
  <c r="A124" i="4"/>
  <c r="J123" i="4"/>
  <c r="I123" i="4"/>
  <c r="H123" i="4"/>
  <c r="G123" i="4"/>
  <c r="F123" i="4"/>
  <c r="E123" i="4"/>
  <c r="D123" i="4"/>
  <c r="C123" i="4"/>
  <c r="B123" i="4"/>
  <c r="A123" i="4"/>
  <c r="J120" i="4"/>
  <c r="I120" i="4"/>
  <c r="H120" i="4"/>
  <c r="G120" i="4"/>
  <c r="F120" i="4"/>
  <c r="E120" i="4"/>
  <c r="D120" i="4"/>
  <c r="C120" i="4"/>
  <c r="B120" i="4"/>
  <c r="A120" i="4"/>
  <c r="J122" i="4"/>
  <c r="I122" i="4"/>
  <c r="H122" i="4"/>
  <c r="G122" i="4"/>
  <c r="F122" i="4"/>
  <c r="E122" i="4"/>
  <c r="D122" i="4"/>
  <c r="C122" i="4"/>
  <c r="B122" i="4"/>
  <c r="A122" i="4"/>
  <c r="J121" i="4"/>
  <c r="I121" i="4"/>
  <c r="H121" i="4"/>
  <c r="G121" i="4"/>
  <c r="F121" i="4"/>
  <c r="E121" i="4"/>
  <c r="D121" i="4"/>
  <c r="C121" i="4"/>
  <c r="B121" i="4"/>
  <c r="A121" i="4"/>
  <c r="J119" i="4"/>
  <c r="I119" i="4"/>
  <c r="H119" i="4"/>
  <c r="G119" i="4"/>
  <c r="F119" i="4"/>
  <c r="E119" i="4"/>
  <c r="D119" i="4"/>
  <c r="C119" i="4"/>
  <c r="B119" i="4"/>
  <c r="A119" i="4"/>
  <c r="J118" i="4"/>
  <c r="I118" i="4"/>
  <c r="H118" i="4"/>
  <c r="G118" i="4"/>
  <c r="F118" i="4"/>
  <c r="E118" i="4"/>
  <c r="D118" i="4"/>
  <c r="C118" i="4"/>
  <c r="B118" i="4"/>
  <c r="A118" i="4"/>
  <c r="J91" i="4"/>
  <c r="I91" i="4"/>
  <c r="H91" i="4"/>
  <c r="G91" i="4"/>
  <c r="F91" i="4"/>
  <c r="E91" i="4"/>
  <c r="D91" i="4"/>
  <c r="C91" i="4"/>
  <c r="B91" i="4"/>
  <c r="A91" i="4"/>
  <c r="J90" i="4"/>
  <c r="I90" i="4"/>
  <c r="H90" i="4"/>
  <c r="G90" i="4"/>
  <c r="F90" i="4"/>
  <c r="E90" i="4"/>
  <c r="D90" i="4"/>
  <c r="C90" i="4"/>
  <c r="B90" i="4"/>
  <c r="A90" i="4"/>
  <c r="J622" i="4"/>
  <c r="I622" i="4"/>
  <c r="H622" i="4"/>
  <c r="G622" i="4"/>
  <c r="F622" i="4"/>
  <c r="E622" i="4"/>
  <c r="D622" i="4"/>
  <c r="C622" i="4"/>
  <c r="B622" i="4"/>
  <c r="A622" i="4"/>
  <c r="J623" i="4"/>
  <c r="I623" i="4"/>
  <c r="H623" i="4"/>
  <c r="G623" i="4"/>
  <c r="F623" i="4"/>
  <c r="E623" i="4"/>
  <c r="D623" i="4"/>
  <c r="C623" i="4"/>
  <c r="B623" i="4"/>
  <c r="A623" i="4"/>
  <c r="J620" i="4"/>
  <c r="I620" i="4"/>
  <c r="H620" i="4"/>
  <c r="G620" i="4"/>
  <c r="F620" i="4"/>
  <c r="E620" i="4"/>
  <c r="D620" i="4"/>
  <c r="C620" i="4"/>
  <c r="B620" i="4"/>
  <c r="A620" i="4"/>
  <c r="J621" i="4"/>
  <c r="I621" i="4"/>
  <c r="H621" i="4"/>
  <c r="G621" i="4"/>
  <c r="F621" i="4"/>
  <c r="E621" i="4"/>
  <c r="D621" i="4"/>
  <c r="C621" i="4"/>
  <c r="B621" i="4"/>
  <c r="A621" i="4"/>
  <c r="J618" i="4"/>
  <c r="I618" i="4"/>
  <c r="H618" i="4"/>
  <c r="G618" i="4"/>
  <c r="F618" i="4"/>
  <c r="E618" i="4"/>
  <c r="D618" i="4"/>
  <c r="C618" i="4"/>
  <c r="B618" i="4"/>
  <c r="A618" i="4"/>
  <c r="J619" i="4"/>
  <c r="I619" i="4"/>
  <c r="H619" i="4"/>
  <c r="G619" i="4"/>
  <c r="F619" i="4"/>
  <c r="E619" i="4"/>
  <c r="D619" i="4"/>
  <c r="C619" i="4"/>
  <c r="B619" i="4"/>
  <c r="A619" i="4"/>
  <c r="J617" i="4"/>
  <c r="I617" i="4"/>
  <c r="H617" i="4"/>
  <c r="G617" i="4"/>
  <c r="F617" i="4"/>
  <c r="E617" i="4"/>
  <c r="D617" i="4"/>
  <c r="C617" i="4"/>
  <c r="B617" i="4"/>
  <c r="A617" i="4"/>
  <c r="J615" i="4"/>
  <c r="I615" i="4"/>
  <c r="H615" i="4"/>
  <c r="G615" i="4"/>
  <c r="F615" i="4"/>
  <c r="E615" i="4"/>
  <c r="D615" i="4"/>
  <c r="C615" i="4"/>
  <c r="B615" i="4"/>
  <c r="A615" i="4"/>
  <c r="J616" i="4"/>
  <c r="I616" i="4"/>
  <c r="H616" i="4"/>
  <c r="G616" i="4"/>
  <c r="F616" i="4"/>
  <c r="E616" i="4"/>
  <c r="D616" i="4"/>
  <c r="C616" i="4"/>
  <c r="B616" i="4"/>
  <c r="A616" i="4"/>
  <c r="J613" i="4"/>
  <c r="I613" i="4"/>
  <c r="H613" i="4"/>
  <c r="G613" i="4"/>
  <c r="F613" i="4"/>
  <c r="E613" i="4"/>
  <c r="D613" i="4"/>
  <c r="C613" i="4"/>
  <c r="B613" i="4"/>
  <c r="A613" i="4"/>
  <c r="J614" i="4"/>
  <c r="I614" i="4"/>
  <c r="H614" i="4"/>
  <c r="G614" i="4"/>
  <c r="F614" i="4"/>
  <c r="E614" i="4"/>
  <c r="D614" i="4"/>
  <c r="C614" i="4"/>
  <c r="B614" i="4"/>
  <c r="A614" i="4"/>
  <c r="J611" i="4"/>
  <c r="I611" i="4"/>
  <c r="H611" i="4"/>
  <c r="G611" i="4"/>
  <c r="F611" i="4"/>
  <c r="E611" i="4"/>
  <c r="D611" i="4"/>
  <c r="C611" i="4"/>
  <c r="B611" i="4"/>
  <c r="A611" i="4"/>
  <c r="J612" i="4"/>
  <c r="I612" i="4"/>
  <c r="H612" i="4"/>
  <c r="G612" i="4"/>
  <c r="F612" i="4"/>
  <c r="E612" i="4"/>
  <c r="D612" i="4"/>
  <c r="C612" i="4"/>
  <c r="B612" i="4"/>
  <c r="A612" i="4"/>
  <c r="J610" i="4"/>
  <c r="I610" i="4"/>
  <c r="H610" i="4"/>
  <c r="G610" i="4"/>
  <c r="F610" i="4"/>
  <c r="E610" i="4"/>
  <c r="D610" i="4"/>
  <c r="C610" i="4"/>
  <c r="B610" i="4"/>
  <c r="A610" i="4"/>
  <c r="J608" i="4"/>
  <c r="I608" i="4"/>
  <c r="H608" i="4"/>
  <c r="G608" i="4"/>
  <c r="F608" i="4"/>
  <c r="E608" i="4"/>
  <c r="D608" i="4"/>
  <c r="C608" i="4"/>
  <c r="B608" i="4"/>
  <c r="A608" i="4"/>
  <c r="J609" i="4"/>
  <c r="I609" i="4"/>
  <c r="H609" i="4"/>
  <c r="G609" i="4"/>
  <c r="F609" i="4"/>
  <c r="E609" i="4"/>
  <c r="D609" i="4"/>
  <c r="C609" i="4"/>
  <c r="B609" i="4"/>
  <c r="A609" i="4"/>
  <c r="J606" i="4"/>
  <c r="I606" i="4"/>
  <c r="H606" i="4"/>
  <c r="G606" i="4"/>
  <c r="F606" i="4"/>
  <c r="E606" i="4"/>
  <c r="D606" i="4"/>
  <c r="C606" i="4"/>
  <c r="B606" i="4"/>
  <c r="A606" i="4"/>
  <c r="J607" i="4"/>
  <c r="I607" i="4"/>
  <c r="H607" i="4"/>
  <c r="G607" i="4"/>
  <c r="F607" i="4"/>
  <c r="E607" i="4"/>
  <c r="D607" i="4"/>
  <c r="C607" i="4"/>
  <c r="B607" i="4"/>
  <c r="A607" i="4"/>
  <c r="J604" i="4"/>
  <c r="I604" i="4"/>
  <c r="H604" i="4"/>
  <c r="G604" i="4"/>
  <c r="F604" i="4"/>
  <c r="E604" i="4"/>
  <c r="D604" i="4"/>
  <c r="C604" i="4"/>
  <c r="B604" i="4"/>
  <c r="A604" i="4"/>
  <c r="J605" i="4"/>
  <c r="I605" i="4"/>
  <c r="H605" i="4"/>
  <c r="G605" i="4"/>
  <c r="F605" i="4"/>
  <c r="E605" i="4"/>
  <c r="D605" i="4"/>
  <c r="C605" i="4"/>
  <c r="B605" i="4"/>
  <c r="A605" i="4"/>
  <c r="J603" i="4"/>
  <c r="I603" i="4"/>
  <c r="H603" i="4"/>
  <c r="G603" i="4"/>
  <c r="F603" i="4"/>
  <c r="E603" i="4"/>
  <c r="D603" i="4"/>
  <c r="C603" i="4"/>
  <c r="B603" i="4"/>
  <c r="A603" i="4"/>
  <c r="J601" i="4"/>
  <c r="I601" i="4"/>
  <c r="H601" i="4"/>
  <c r="G601" i="4"/>
  <c r="F601" i="4"/>
  <c r="E601" i="4"/>
  <c r="D601" i="4"/>
  <c r="C601" i="4"/>
  <c r="B601" i="4"/>
  <c r="A601" i="4"/>
  <c r="J602" i="4"/>
  <c r="I602" i="4"/>
  <c r="H602" i="4"/>
  <c r="G602" i="4"/>
  <c r="F602" i="4"/>
  <c r="E602" i="4"/>
  <c r="D602" i="4"/>
  <c r="C602" i="4"/>
  <c r="B602" i="4"/>
  <c r="A602" i="4"/>
  <c r="J599" i="4"/>
  <c r="I599" i="4"/>
  <c r="H599" i="4"/>
  <c r="G599" i="4"/>
  <c r="F599" i="4"/>
  <c r="E599" i="4"/>
  <c r="D599" i="4"/>
  <c r="C599" i="4"/>
  <c r="B599" i="4"/>
  <c r="A599" i="4"/>
  <c r="J600" i="4"/>
  <c r="I600" i="4"/>
  <c r="H600" i="4"/>
  <c r="G600" i="4"/>
  <c r="F600" i="4"/>
  <c r="E600" i="4"/>
  <c r="D600" i="4"/>
  <c r="C600" i="4"/>
  <c r="B600" i="4"/>
  <c r="A600" i="4"/>
  <c r="J597" i="4"/>
  <c r="I597" i="4"/>
  <c r="H597" i="4"/>
  <c r="G597" i="4"/>
  <c r="F597" i="4"/>
  <c r="E597" i="4"/>
  <c r="D597" i="4"/>
  <c r="C597" i="4"/>
  <c r="B597" i="4"/>
  <c r="A597" i="4"/>
  <c r="J598" i="4"/>
  <c r="I598" i="4"/>
  <c r="H598" i="4"/>
  <c r="G598" i="4"/>
  <c r="F598" i="4"/>
  <c r="E598" i="4"/>
  <c r="D598" i="4"/>
  <c r="C598" i="4"/>
  <c r="B598" i="4"/>
  <c r="A598" i="4"/>
  <c r="J596" i="4"/>
  <c r="I596" i="4"/>
  <c r="H596" i="4"/>
  <c r="G596" i="4"/>
  <c r="F596" i="4"/>
  <c r="E596" i="4"/>
  <c r="D596" i="4"/>
  <c r="C596" i="4"/>
  <c r="B596" i="4"/>
  <c r="A596" i="4"/>
  <c r="J493" i="4"/>
  <c r="I493" i="4"/>
  <c r="H493" i="4"/>
  <c r="G493" i="4"/>
  <c r="F493" i="4"/>
  <c r="E493" i="4"/>
  <c r="D493" i="4"/>
  <c r="C493" i="4"/>
  <c r="B493" i="4"/>
  <c r="A493" i="4"/>
  <c r="J451" i="4"/>
  <c r="I451" i="4"/>
  <c r="H451" i="4"/>
  <c r="G451" i="4"/>
  <c r="F451" i="4"/>
  <c r="E451" i="4"/>
  <c r="D451" i="4"/>
  <c r="C451" i="4"/>
  <c r="B451" i="4"/>
  <c r="A451" i="4"/>
  <c r="J455" i="4"/>
  <c r="I455" i="4"/>
  <c r="H455" i="4"/>
  <c r="G455" i="4"/>
  <c r="F455" i="4"/>
  <c r="E455" i="4"/>
  <c r="D455" i="4"/>
  <c r="C455" i="4"/>
  <c r="B455" i="4"/>
  <c r="A455" i="4"/>
  <c r="J454" i="4"/>
  <c r="I454" i="4"/>
  <c r="H454" i="4"/>
  <c r="G454" i="4"/>
  <c r="F454" i="4"/>
  <c r="E454" i="4"/>
  <c r="D454" i="4"/>
  <c r="C454" i="4"/>
  <c r="B454" i="4"/>
  <c r="A454" i="4"/>
  <c r="J453" i="4"/>
  <c r="I453" i="4"/>
  <c r="H453" i="4"/>
  <c r="G453" i="4"/>
  <c r="F453" i="4"/>
  <c r="E453" i="4"/>
  <c r="D453" i="4"/>
  <c r="C453" i="4"/>
  <c r="B453" i="4"/>
  <c r="A453" i="4"/>
  <c r="J452" i="4"/>
  <c r="I452" i="4"/>
  <c r="H452" i="4"/>
  <c r="G452" i="4"/>
  <c r="F452" i="4"/>
  <c r="E452" i="4"/>
  <c r="D452" i="4"/>
  <c r="C452" i="4"/>
  <c r="B452" i="4"/>
  <c r="A452" i="4"/>
  <c r="J456" i="4"/>
  <c r="I456" i="4"/>
  <c r="H456" i="4"/>
  <c r="G456" i="4"/>
  <c r="F456" i="4"/>
  <c r="E456" i="4"/>
  <c r="D456" i="4"/>
  <c r="C456" i="4"/>
  <c r="B456" i="4"/>
  <c r="A456" i="4"/>
  <c r="J201" i="4"/>
  <c r="I201" i="4"/>
  <c r="H201" i="4"/>
  <c r="G201" i="4"/>
  <c r="F201" i="4"/>
  <c r="E201" i="4"/>
  <c r="D201" i="4"/>
  <c r="C201" i="4"/>
  <c r="B201" i="4"/>
  <c r="A201" i="4"/>
  <c r="J200" i="4"/>
  <c r="I200" i="4"/>
  <c r="H200" i="4"/>
  <c r="G200" i="4"/>
  <c r="F200" i="4"/>
  <c r="E200" i="4"/>
  <c r="D200" i="4"/>
  <c r="C200" i="4"/>
  <c r="B200" i="4"/>
  <c r="A200" i="4"/>
  <c r="J199" i="4"/>
  <c r="I199" i="4"/>
  <c r="H199" i="4"/>
  <c r="G199" i="4"/>
  <c r="F199" i="4"/>
  <c r="E199" i="4"/>
  <c r="D199" i="4"/>
  <c r="C199" i="4"/>
  <c r="B199" i="4"/>
  <c r="A199" i="4"/>
  <c r="J198" i="4"/>
  <c r="I198" i="4"/>
  <c r="H198" i="4"/>
  <c r="G198" i="4"/>
  <c r="F198" i="4"/>
  <c r="E198" i="4"/>
  <c r="D198" i="4"/>
  <c r="C198" i="4"/>
  <c r="B198" i="4"/>
  <c r="A198" i="4"/>
  <c r="J197" i="4"/>
  <c r="I197" i="4"/>
  <c r="H197" i="4"/>
  <c r="G197" i="4"/>
  <c r="F197" i="4"/>
  <c r="E197" i="4"/>
  <c r="D197" i="4"/>
  <c r="C197" i="4"/>
  <c r="B197" i="4"/>
  <c r="A197" i="4"/>
  <c r="J196" i="4"/>
  <c r="I196" i="4"/>
  <c r="H196" i="4"/>
  <c r="G196" i="4"/>
  <c r="F196" i="4"/>
  <c r="E196" i="4"/>
  <c r="D196" i="4"/>
  <c r="C196" i="4"/>
  <c r="B196" i="4"/>
  <c r="A196" i="4"/>
  <c r="J195" i="4"/>
  <c r="I195" i="4"/>
  <c r="H195" i="4"/>
  <c r="G195" i="4"/>
  <c r="F195" i="4"/>
  <c r="E195" i="4"/>
  <c r="D195" i="4"/>
  <c r="C195" i="4"/>
  <c r="B195" i="4"/>
  <c r="A195" i="4"/>
  <c r="J194" i="4"/>
  <c r="I194" i="4"/>
  <c r="H194" i="4"/>
  <c r="G194" i="4"/>
  <c r="F194" i="4"/>
  <c r="E194" i="4"/>
  <c r="D194" i="4"/>
  <c r="C194" i="4"/>
  <c r="B194" i="4"/>
  <c r="A194" i="4"/>
  <c r="J193" i="4"/>
  <c r="I193" i="4"/>
  <c r="H193" i="4"/>
  <c r="G193" i="4"/>
  <c r="F193" i="4"/>
  <c r="E193" i="4"/>
  <c r="D193" i="4"/>
  <c r="C193" i="4"/>
  <c r="B193" i="4"/>
  <c r="A193" i="4"/>
  <c r="J192" i="4"/>
  <c r="I192" i="4"/>
  <c r="H192" i="4"/>
  <c r="G192" i="4"/>
  <c r="F192" i="4"/>
  <c r="E192" i="4"/>
  <c r="D192" i="4"/>
  <c r="C192" i="4"/>
  <c r="B192" i="4"/>
  <c r="A192" i="4"/>
  <c r="J187" i="4"/>
  <c r="I187" i="4"/>
  <c r="H187" i="4"/>
  <c r="G187" i="4"/>
  <c r="F187" i="4"/>
  <c r="E187" i="4"/>
  <c r="D187" i="4"/>
  <c r="C187" i="4"/>
  <c r="B187" i="4"/>
  <c r="A187" i="4"/>
  <c r="J186" i="4"/>
  <c r="I186" i="4"/>
  <c r="H186" i="4"/>
  <c r="G186" i="4"/>
  <c r="F186" i="4"/>
  <c r="E186" i="4"/>
  <c r="D186" i="4"/>
  <c r="C186" i="4"/>
  <c r="B186" i="4"/>
  <c r="A186" i="4"/>
  <c r="J185" i="4"/>
  <c r="I185" i="4"/>
  <c r="H185" i="4"/>
  <c r="G185" i="4"/>
  <c r="F185" i="4"/>
  <c r="L185" i="4" s="1"/>
  <c r="E185" i="4"/>
  <c r="D185" i="4"/>
  <c r="C185" i="4"/>
  <c r="B185" i="4"/>
  <c r="A185" i="4"/>
  <c r="J184" i="4"/>
  <c r="I184" i="4"/>
  <c r="H184" i="4"/>
  <c r="G184" i="4"/>
  <c r="F184" i="4"/>
  <c r="E184" i="4"/>
  <c r="D184" i="4"/>
  <c r="C184" i="4"/>
  <c r="B184" i="4"/>
  <c r="A184" i="4"/>
  <c r="J183" i="4"/>
  <c r="I183" i="4"/>
  <c r="H183" i="4"/>
  <c r="G183" i="4"/>
  <c r="F183" i="4"/>
  <c r="E183" i="4"/>
  <c r="D183" i="4"/>
  <c r="C183" i="4"/>
  <c r="B183" i="4"/>
  <c r="A183" i="4"/>
  <c r="J182" i="4"/>
  <c r="I182" i="4"/>
  <c r="H182" i="4"/>
  <c r="G182" i="4"/>
  <c r="F182" i="4"/>
  <c r="E182" i="4"/>
  <c r="D182" i="4"/>
  <c r="C182" i="4"/>
  <c r="B182" i="4"/>
  <c r="A182" i="4"/>
  <c r="J181" i="4"/>
  <c r="I181" i="4"/>
  <c r="H181" i="4"/>
  <c r="G181" i="4"/>
  <c r="F181" i="4"/>
  <c r="E181" i="4"/>
  <c r="D181" i="4"/>
  <c r="C181" i="4"/>
  <c r="B181" i="4"/>
  <c r="A181" i="4"/>
  <c r="J180" i="4"/>
  <c r="I180" i="4"/>
  <c r="H180" i="4"/>
  <c r="G180" i="4"/>
  <c r="F180" i="4"/>
  <c r="E180" i="4"/>
  <c r="D180" i="4"/>
  <c r="C180" i="4"/>
  <c r="B180" i="4"/>
  <c r="A180" i="4"/>
  <c r="J179" i="4"/>
  <c r="I179" i="4"/>
  <c r="H179" i="4"/>
  <c r="G179" i="4"/>
  <c r="F179" i="4"/>
  <c r="E179" i="4"/>
  <c r="D179" i="4"/>
  <c r="C179" i="4"/>
  <c r="B179" i="4"/>
  <c r="A179" i="4"/>
  <c r="J178" i="4"/>
  <c r="I178" i="4"/>
  <c r="H178" i="4"/>
  <c r="G178" i="4"/>
  <c r="F178" i="4"/>
  <c r="E178" i="4"/>
  <c r="D178" i="4"/>
  <c r="C178" i="4"/>
  <c r="B178" i="4"/>
  <c r="A178" i="4"/>
  <c r="J177" i="4"/>
  <c r="I177" i="4"/>
  <c r="H177" i="4"/>
  <c r="G177" i="4"/>
  <c r="F177" i="4"/>
  <c r="E177" i="4"/>
  <c r="D177" i="4"/>
  <c r="C177" i="4"/>
  <c r="B177" i="4"/>
  <c r="A177" i="4"/>
  <c r="J176" i="4"/>
  <c r="I176" i="4"/>
  <c r="H176" i="4"/>
  <c r="G176" i="4"/>
  <c r="F176" i="4"/>
  <c r="E176" i="4"/>
  <c r="D176" i="4"/>
  <c r="C176" i="4"/>
  <c r="B176" i="4"/>
  <c r="A176" i="4"/>
  <c r="J175" i="4"/>
  <c r="I175" i="4"/>
  <c r="H175" i="4"/>
  <c r="G175" i="4"/>
  <c r="F175" i="4"/>
  <c r="E175" i="4"/>
  <c r="D175" i="4"/>
  <c r="C175" i="4"/>
  <c r="B175" i="4"/>
  <c r="A175" i="4"/>
  <c r="J174" i="4"/>
  <c r="I174" i="4"/>
  <c r="H174" i="4"/>
  <c r="G174" i="4"/>
  <c r="F174" i="4"/>
  <c r="E174" i="4"/>
  <c r="D174" i="4"/>
  <c r="C174" i="4"/>
  <c r="B174" i="4"/>
  <c r="A174" i="4"/>
  <c r="J173" i="4"/>
  <c r="I173" i="4"/>
  <c r="H173" i="4"/>
  <c r="G173" i="4"/>
  <c r="F173" i="4"/>
  <c r="E173" i="4"/>
  <c r="D173" i="4"/>
  <c r="C173" i="4"/>
  <c r="B173" i="4"/>
  <c r="A173" i="4"/>
  <c r="J172" i="4"/>
  <c r="I172" i="4"/>
  <c r="H172" i="4"/>
  <c r="G172" i="4"/>
  <c r="F172" i="4"/>
  <c r="E172" i="4"/>
  <c r="D172" i="4"/>
  <c r="C172" i="4"/>
  <c r="B172" i="4"/>
  <c r="A172" i="4"/>
  <c r="J171" i="4"/>
  <c r="I171" i="4"/>
  <c r="H171" i="4"/>
  <c r="G171" i="4"/>
  <c r="F171" i="4"/>
  <c r="E171" i="4"/>
  <c r="D171" i="4"/>
  <c r="C171" i="4"/>
  <c r="B171" i="4"/>
  <c r="A171" i="4"/>
  <c r="J170" i="4"/>
  <c r="I170" i="4"/>
  <c r="H170" i="4"/>
  <c r="G170" i="4"/>
  <c r="F170" i="4"/>
  <c r="E170" i="4"/>
  <c r="D170" i="4"/>
  <c r="C170" i="4"/>
  <c r="B170" i="4"/>
  <c r="A170" i="4"/>
  <c r="J169" i="4"/>
  <c r="I169" i="4"/>
  <c r="H169" i="4"/>
  <c r="G169" i="4"/>
  <c r="F169" i="4"/>
  <c r="E169" i="4"/>
  <c r="D169" i="4"/>
  <c r="C169" i="4"/>
  <c r="B169" i="4"/>
  <c r="A169" i="4"/>
  <c r="J168" i="4"/>
  <c r="I168" i="4"/>
  <c r="H168" i="4"/>
  <c r="G168" i="4"/>
  <c r="F168" i="4"/>
  <c r="E168" i="4"/>
  <c r="D168" i="4"/>
  <c r="C168" i="4"/>
  <c r="B168" i="4"/>
  <c r="A168" i="4"/>
  <c r="J167" i="4"/>
  <c r="I167" i="4"/>
  <c r="H167" i="4"/>
  <c r="G167" i="4"/>
  <c r="F167" i="4"/>
  <c r="E167" i="4"/>
  <c r="D167" i="4"/>
  <c r="C167" i="4"/>
  <c r="B167" i="4"/>
  <c r="A167" i="4"/>
  <c r="J161" i="4"/>
  <c r="I161" i="4"/>
  <c r="H161" i="4"/>
  <c r="G161" i="4"/>
  <c r="F161" i="4"/>
  <c r="E161" i="4"/>
  <c r="D161" i="4"/>
  <c r="C161" i="4"/>
  <c r="B161" i="4"/>
  <c r="A161" i="4"/>
  <c r="J160" i="4"/>
  <c r="I160" i="4"/>
  <c r="H160" i="4"/>
  <c r="G160" i="4"/>
  <c r="F160" i="4"/>
  <c r="E160" i="4"/>
  <c r="D160" i="4"/>
  <c r="C160" i="4"/>
  <c r="B160" i="4"/>
  <c r="A160" i="4"/>
  <c r="J159" i="4"/>
  <c r="I159" i="4"/>
  <c r="H159" i="4"/>
  <c r="G159" i="4"/>
  <c r="F159" i="4"/>
  <c r="E159" i="4"/>
  <c r="D159" i="4"/>
  <c r="C159" i="4"/>
  <c r="B159" i="4"/>
  <c r="A159" i="4"/>
  <c r="J158" i="4"/>
  <c r="I158" i="4"/>
  <c r="H158" i="4"/>
  <c r="G158" i="4"/>
  <c r="F158" i="4"/>
  <c r="E158" i="4"/>
  <c r="D158" i="4"/>
  <c r="C158" i="4"/>
  <c r="B158" i="4"/>
  <c r="A158" i="4"/>
  <c r="J157" i="4"/>
  <c r="I157" i="4"/>
  <c r="H157" i="4"/>
  <c r="G157" i="4"/>
  <c r="F157" i="4"/>
  <c r="E157" i="4"/>
  <c r="D157" i="4"/>
  <c r="C157" i="4"/>
  <c r="B157" i="4"/>
  <c r="A157" i="4"/>
  <c r="J156" i="4"/>
  <c r="I156" i="4"/>
  <c r="H156" i="4"/>
  <c r="G156" i="4"/>
  <c r="F156" i="4"/>
  <c r="E156" i="4"/>
  <c r="D156" i="4"/>
  <c r="C156" i="4"/>
  <c r="B156" i="4"/>
  <c r="A156" i="4"/>
  <c r="J155" i="4"/>
  <c r="I155" i="4"/>
  <c r="H155" i="4"/>
  <c r="G155" i="4"/>
  <c r="F155" i="4"/>
  <c r="E155" i="4"/>
  <c r="D155" i="4"/>
  <c r="C155" i="4"/>
  <c r="B155" i="4"/>
  <c r="A155" i="4"/>
  <c r="J154" i="4"/>
  <c r="I154" i="4"/>
  <c r="H154" i="4"/>
  <c r="G154" i="4"/>
  <c r="F154" i="4"/>
  <c r="E154" i="4"/>
  <c r="D154" i="4"/>
  <c r="C154" i="4"/>
  <c r="B154" i="4"/>
  <c r="A154" i="4"/>
  <c r="J153" i="4"/>
  <c r="I153" i="4"/>
  <c r="H153" i="4"/>
  <c r="G153" i="4"/>
  <c r="F153" i="4"/>
  <c r="E153" i="4"/>
  <c r="D153" i="4"/>
  <c r="C153" i="4"/>
  <c r="B153" i="4"/>
  <c r="A153" i="4"/>
  <c r="J152" i="4"/>
  <c r="I152" i="4"/>
  <c r="H152" i="4"/>
  <c r="G152" i="4"/>
  <c r="F152" i="4"/>
  <c r="E152" i="4"/>
  <c r="D152" i="4"/>
  <c r="C152" i="4"/>
  <c r="B152" i="4"/>
  <c r="A152" i="4"/>
  <c r="J151" i="4"/>
  <c r="I151" i="4"/>
  <c r="H151" i="4"/>
  <c r="G151" i="4"/>
  <c r="F151" i="4"/>
  <c r="E151" i="4"/>
  <c r="D151" i="4"/>
  <c r="C151" i="4"/>
  <c r="B151" i="4"/>
  <c r="A151" i="4"/>
  <c r="J150" i="4"/>
  <c r="I150" i="4"/>
  <c r="H150" i="4"/>
  <c r="G150" i="4"/>
  <c r="F150" i="4"/>
  <c r="E150" i="4"/>
  <c r="D150" i="4"/>
  <c r="C150" i="4"/>
  <c r="B150" i="4"/>
  <c r="A150" i="4"/>
  <c r="J149" i="4"/>
  <c r="I149" i="4"/>
  <c r="H149" i="4"/>
  <c r="G149" i="4"/>
  <c r="F149" i="4"/>
  <c r="E149" i="4"/>
  <c r="D149" i="4"/>
  <c r="C149" i="4"/>
  <c r="B149" i="4"/>
  <c r="A149" i="4"/>
  <c r="J148" i="4"/>
  <c r="I148" i="4"/>
  <c r="H148" i="4"/>
  <c r="G148" i="4"/>
  <c r="F148" i="4"/>
  <c r="E148" i="4"/>
  <c r="D148" i="4"/>
  <c r="C148" i="4"/>
  <c r="B148" i="4"/>
  <c r="A148" i="4"/>
  <c r="J147" i="4"/>
  <c r="I147" i="4"/>
  <c r="H147" i="4"/>
  <c r="G147" i="4"/>
  <c r="F147" i="4"/>
  <c r="E147" i="4"/>
  <c r="D147" i="4"/>
  <c r="C147" i="4"/>
  <c r="B147" i="4"/>
  <c r="A147" i="4"/>
  <c r="J146" i="4"/>
  <c r="I146" i="4"/>
  <c r="H146" i="4"/>
  <c r="G146" i="4"/>
  <c r="F146" i="4"/>
  <c r="E146" i="4"/>
  <c r="D146" i="4"/>
  <c r="C146" i="4"/>
  <c r="B146" i="4"/>
  <c r="A146" i="4"/>
  <c r="J145" i="4"/>
  <c r="I145" i="4"/>
  <c r="H145" i="4"/>
  <c r="G145" i="4"/>
  <c r="F145" i="4"/>
  <c r="E145" i="4"/>
  <c r="D145" i="4"/>
  <c r="C145" i="4"/>
  <c r="B145" i="4"/>
  <c r="A145" i="4"/>
  <c r="J144" i="4"/>
  <c r="I144" i="4"/>
  <c r="H144" i="4"/>
  <c r="G144" i="4"/>
  <c r="F144" i="4"/>
  <c r="E144" i="4"/>
  <c r="D144" i="4"/>
  <c r="C144" i="4"/>
  <c r="B144" i="4"/>
  <c r="A144" i="4"/>
  <c r="J143" i="4"/>
  <c r="I143" i="4"/>
  <c r="H143" i="4"/>
  <c r="G143" i="4"/>
  <c r="F143" i="4"/>
  <c r="E143" i="4"/>
  <c r="D143" i="4"/>
  <c r="C143" i="4"/>
  <c r="B143" i="4"/>
  <c r="A143" i="4"/>
  <c r="J142" i="4"/>
  <c r="I142" i="4"/>
  <c r="H142" i="4"/>
  <c r="G142" i="4"/>
  <c r="F142" i="4"/>
  <c r="E142" i="4"/>
  <c r="D142" i="4"/>
  <c r="C142" i="4"/>
  <c r="B142" i="4"/>
  <c r="A142" i="4"/>
  <c r="J141" i="4"/>
  <c r="I141" i="4"/>
  <c r="H141" i="4"/>
  <c r="G141" i="4"/>
  <c r="F141" i="4"/>
  <c r="E141" i="4"/>
  <c r="D141" i="4"/>
  <c r="C141" i="4"/>
  <c r="B141" i="4"/>
  <c r="A141" i="4"/>
  <c r="J140" i="4"/>
  <c r="I140" i="4"/>
  <c r="H140" i="4"/>
  <c r="G140" i="4"/>
  <c r="F140" i="4"/>
  <c r="E140" i="4"/>
  <c r="D140" i="4"/>
  <c r="C140" i="4"/>
  <c r="B140" i="4"/>
  <c r="A140" i="4"/>
  <c r="J139" i="4"/>
  <c r="I139" i="4"/>
  <c r="H139" i="4"/>
  <c r="G139" i="4"/>
  <c r="F139" i="4"/>
  <c r="E139" i="4"/>
  <c r="D139" i="4"/>
  <c r="C139" i="4"/>
  <c r="B139" i="4"/>
  <c r="A139" i="4"/>
  <c r="J138" i="4"/>
  <c r="I138" i="4"/>
  <c r="H138" i="4"/>
  <c r="G138" i="4"/>
  <c r="F138" i="4"/>
  <c r="E138" i="4"/>
  <c r="D138" i="4"/>
  <c r="C138" i="4"/>
  <c r="B138" i="4"/>
  <c r="A138" i="4"/>
  <c r="J137" i="4"/>
  <c r="I137" i="4"/>
  <c r="H137" i="4"/>
  <c r="G137" i="4"/>
  <c r="F137" i="4"/>
  <c r="E137" i="4"/>
  <c r="D137" i="4"/>
  <c r="C137" i="4"/>
  <c r="B137" i="4"/>
  <c r="A137" i="4"/>
  <c r="J136" i="4"/>
  <c r="I136" i="4"/>
  <c r="H136" i="4"/>
  <c r="G136" i="4"/>
  <c r="F136" i="4"/>
  <c r="E136" i="4"/>
  <c r="D136" i="4"/>
  <c r="C136" i="4"/>
  <c r="B136" i="4"/>
  <c r="A136" i="4"/>
  <c r="J135" i="4"/>
  <c r="I135" i="4"/>
  <c r="H135" i="4"/>
  <c r="G135" i="4"/>
  <c r="F135" i="4"/>
  <c r="E135" i="4"/>
  <c r="D135" i="4"/>
  <c r="C135" i="4"/>
  <c r="B135" i="4"/>
  <c r="A135" i="4"/>
  <c r="J220" i="4"/>
  <c r="I220" i="4"/>
  <c r="H220" i="4"/>
  <c r="G220" i="4"/>
  <c r="F220" i="4"/>
  <c r="E220" i="4"/>
  <c r="D220" i="4"/>
  <c r="C220" i="4"/>
  <c r="B220" i="4"/>
  <c r="A220" i="4"/>
  <c r="J219" i="4"/>
  <c r="I219" i="4"/>
  <c r="H219" i="4"/>
  <c r="G219" i="4"/>
  <c r="F219" i="4"/>
  <c r="E219" i="4"/>
  <c r="D219" i="4"/>
  <c r="C219" i="4"/>
  <c r="B219" i="4"/>
  <c r="A219" i="4"/>
  <c r="J218" i="4"/>
  <c r="I218" i="4"/>
  <c r="H218" i="4"/>
  <c r="G218" i="4"/>
  <c r="F218" i="4"/>
  <c r="E218" i="4"/>
  <c r="D218" i="4"/>
  <c r="C218" i="4"/>
  <c r="B218" i="4"/>
  <c r="A218" i="4"/>
  <c r="J217" i="4"/>
  <c r="I217" i="4"/>
  <c r="H217" i="4"/>
  <c r="G217" i="4"/>
  <c r="F217" i="4"/>
  <c r="E217" i="4"/>
  <c r="D217" i="4"/>
  <c r="C217" i="4"/>
  <c r="B217" i="4"/>
  <c r="A217" i="4"/>
  <c r="J216" i="4"/>
  <c r="I216" i="4"/>
  <c r="H216" i="4"/>
  <c r="G216" i="4"/>
  <c r="F216" i="4"/>
  <c r="E216" i="4"/>
  <c r="D216" i="4"/>
  <c r="C216" i="4"/>
  <c r="B216" i="4"/>
  <c r="A216" i="4"/>
  <c r="J215" i="4"/>
  <c r="I215" i="4"/>
  <c r="H215" i="4"/>
  <c r="G215" i="4"/>
  <c r="F215" i="4"/>
  <c r="E215" i="4"/>
  <c r="D215" i="4"/>
  <c r="C215" i="4"/>
  <c r="B215" i="4"/>
  <c r="A215" i="4"/>
  <c r="J214" i="4"/>
  <c r="I214" i="4"/>
  <c r="H214" i="4"/>
  <c r="G214" i="4"/>
  <c r="F214" i="4"/>
  <c r="E214" i="4"/>
  <c r="D214" i="4"/>
  <c r="C214" i="4"/>
  <c r="B214" i="4"/>
  <c r="A214" i="4"/>
  <c r="J213" i="4"/>
  <c r="I213" i="4"/>
  <c r="H213" i="4"/>
  <c r="G213" i="4"/>
  <c r="F213" i="4"/>
  <c r="E213" i="4"/>
  <c r="D213" i="4"/>
  <c r="C213" i="4"/>
  <c r="B213" i="4"/>
  <c r="A213" i="4"/>
  <c r="J212" i="4"/>
  <c r="I212" i="4"/>
  <c r="H212" i="4"/>
  <c r="G212" i="4"/>
  <c r="F212" i="4"/>
  <c r="E212" i="4"/>
  <c r="D212" i="4"/>
  <c r="C212" i="4"/>
  <c r="B212" i="4"/>
  <c r="A212" i="4"/>
  <c r="J211" i="4"/>
  <c r="I211" i="4"/>
  <c r="H211" i="4"/>
  <c r="G211" i="4"/>
  <c r="F211" i="4"/>
  <c r="E211" i="4"/>
  <c r="D211" i="4"/>
  <c r="C211" i="4"/>
  <c r="B211" i="4"/>
  <c r="A211" i="4"/>
  <c r="J210" i="4"/>
  <c r="I210" i="4"/>
  <c r="H210" i="4"/>
  <c r="G210" i="4"/>
  <c r="F210" i="4"/>
  <c r="E210" i="4"/>
  <c r="D210" i="4"/>
  <c r="C210" i="4"/>
  <c r="B210" i="4"/>
  <c r="A210" i="4"/>
  <c r="J209" i="4"/>
  <c r="I209" i="4"/>
  <c r="H209" i="4"/>
  <c r="G209" i="4"/>
  <c r="F209" i="4"/>
  <c r="E209" i="4"/>
  <c r="D209" i="4"/>
  <c r="C209" i="4"/>
  <c r="B209" i="4"/>
  <c r="A209" i="4"/>
  <c r="J208" i="4"/>
  <c r="I208" i="4"/>
  <c r="H208" i="4"/>
  <c r="G208" i="4"/>
  <c r="F208" i="4"/>
  <c r="E208" i="4"/>
  <c r="D208" i="4"/>
  <c r="C208" i="4"/>
  <c r="B208" i="4"/>
  <c r="A208" i="4"/>
  <c r="J207" i="4"/>
  <c r="I207" i="4"/>
  <c r="H207" i="4"/>
  <c r="G207" i="4"/>
  <c r="F207" i="4"/>
  <c r="E207" i="4"/>
  <c r="D207" i="4"/>
  <c r="C207" i="4"/>
  <c r="B207" i="4"/>
  <c r="A207" i="4"/>
  <c r="J206" i="4"/>
  <c r="I206" i="4"/>
  <c r="H206" i="4"/>
  <c r="G206" i="4"/>
  <c r="F206" i="4"/>
  <c r="E206" i="4"/>
  <c r="D206" i="4"/>
  <c r="C206" i="4"/>
  <c r="B206" i="4"/>
  <c r="A206" i="4"/>
  <c r="J205" i="4"/>
  <c r="I205" i="4"/>
  <c r="H205" i="4"/>
  <c r="G205" i="4"/>
  <c r="F205" i="4"/>
  <c r="E205" i="4"/>
  <c r="D205" i="4"/>
  <c r="C205" i="4"/>
  <c r="B205" i="4"/>
  <c r="A205" i="4"/>
  <c r="J204" i="4"/>
  <c r="I204" i="4"/>
  <c r="H204" i="4"/>
  <c r="G204" i="4"/>
  <c r="F204" i="4"/>
  <c r="E204" i="4"/>
  <c r="D204" i="4"/>
  <c r="C204" i="4"/>
  <c r="B204" i="4"/>
  <c r="A204" i="4"/>
  <c r="J203" i="4"/>
  <c r="I203" i="4"/>
  <c r="H203" i="4"/>
  <c r="G203" i="4"/>
  <c r="F203" i="4"/>
  <c r="E203" i="4"/>
  <c r="D203" i="4"/>
  <c r="C203" i="4"/>
  <c r="B203" i="4"/>
  <c r="A203" i="4"/>
  <c r="J202" i="4"/>
  <c r="I202" i="4"/>
  <c r="H202" i="4"/>
  <c r="G202" i="4"/>
  <c r="F202" i="4"/>
  <c r="E202" i="4"/>
  <c r="D202" i="4"/>
  <c r="C202" i="4"/>
  <c r="B202" i="4"/>
  <c r="A202" i="4"/>
  <c r="J191" i="4"/>
  <c r="I191" i="4"/>
  <c r="H191" i="4"/>
  <c r="G191" i="4"/>
  <c r="F191" i="4"/>
  <c r="E191" i="4"/>
  <c r="D191" i="4"/>
  <c r="C191" i="4"/>
  <c r="B191" i="4"/>
  <c r="A191" i="4"/>
  <c r="J190" i="4"/>
  <c r="I190" i="4"/>
  <c r="H190" i="4"/>
  <c r="G190" i="4"/>
  <c r="F190" i="4"/>
  <c r="E190" i="4"/>
  <c r="D190" i="4"/>
  <c r="C190" i="4"/>
  <c r="B190" i="4"/>
  <c r="A190" i="4"/>
  <c r="J189" i="4"/>
  <c r="I189" i="4"/>
  <c r="H189" i="4"/>
  <c r="G189" i="4"/>
  <c r="F189" i="4"/>
  <c r="E189" i="4"/>
  <c r="D189" i="4"/>
  <c r="C189" i="4"/>
  <c r="B189" i="4"/>
  <c r="A189" i="4"/>
  <c r="J188" i="4"/>
  <c r="I188" i="4"/>
  <c r="H188" i="4"/>
  <c r="G188" i="4"/>
  <c r="F188" i="4"/>
  <c r="E188" i="4"/>
  <c r="D188" i="4"/>
  <c r="C188" i="4"/>
  <c r="B188" i="4"/>
  <c r="A188" i="4"/>
  <c r="J166" i="4"/>
  <c r="I166" i="4"/>
  <c r="H166" i="4"/>
  <c r="G166" i="4"/>
  <c r="F166" i="4"/>
  <c r="E166" i="4"/>
  <c r="D166" i="4"/>
  <c r="C166" i="4"/>
  <c r="B166" i="4"/>
  <c r="A166" i="4"/>
  <c r="J165" i="4"/>
  <c r="I165" i="4"/>
  <c r="H165" i="4"/>
  <c r="G165" i="4"/>
  <c r="F165" i="4"/>
  <c r="E165" i="4"/>
  <c r="D165" i="4"/>
  <c r="C165" i="4"/>
  <c r="B165" i="4"/>
  <c r="A165" i="4"/>
  <c r="J164" i="4"/>
  <c r="I164" i="4"/>
  <c r="H164" i="4"/>
  <c r="G164" i="4"/>
  <c r="F164" i="4"/>
  <c r="E164" i="4"/>
  <c r="D164" i="4"/>
  <c r="C164" i="4"/>
  <c r="B164" i="4"/>
  <c r="A164" i="4"/>
  <c r="J163" i="4"/>
  <c r="I163" i="4"/>
  <c r="H163" i="4"/>
  <c r="G163" i="4"/>
  <c r="F163" i="4"/>
  <c r="E163" i="4"/>
  <c r="D163" i="4"/>
  <c r="C163" i="4"/>
  <c r="B163" i="4"/>
  <c r="A163" i="4"/>
  <c r="J162" i="4"/>
  <c r="I162" i="4"/>
  <c r="H162" i="4"/>
  <c r="G162" i="4"/>
  <c r="F162" i="4"/>
  <c r="E162" i="4"/>
  <c r="D162" i="4"/>
  <c r="C162" i="4"/>
  <c r="B162" i="4"/>
  <c r="A162" i="4"/>
  <c r="J134" i="4"/>
  <c r="I134" i="4"/>
  <c r="H134" i="4"/>
  <c r="G134" i="4"/>
  <c r="F134" i="4"/>
  <c r="E134" i="4"/>
  <c r="D134" i="4"/>
  <c r="C134" i="4"/>
  <c r="B134" i="4"/>
  <c r="A134" i="4"/>
  <c r="J133" i="4"/>
  <c r="I133" i="4"/>
  <c r="H133" i="4"/>
  <c r="G133" i="4"/>
  <c r="F133" i="4"/>
  <c r="E133" i="4"/>
  <c r="D133" i="4"/>
  <c r="C133" i="4"/>
  <c r="B133" i="4"/>
  <c r="A133" i="4"/>
  <c r="J132" i="4"/>
  <c r="I132" i="4"/>
  <c r="H132" i="4"/>
  <c r="G132" i="4"/>
  <c r="F132" i="4"/>
  <c r="E132" i="4"/>
  <c r="D132" i="4"/>
  <c r="C132" i="4"/>
  <c r="B132" i="4"/>
  <c r="A132" i="4"/>
  <c r="J131" i="4"/>
  <c r="I131" i="4"/>
  <c r="H131" i="4"/>
  <c r="G131" i="4"/>
  <c r="F131" i="4"/>
  <c r="E131" i="4"/>
  <c r="D131" i="4"/>
  <c r="C131" i="4"/>
  <c r="B131" i="4"/>
  <c r="A131" i="4"/>
  <c r="J130" i="4"/>
  <c r="I130" i="4"/>
  <c r="H130" i="4"/>
  <c r="G130" i="4"/>
  <c r="F130" i="4"/>
  <c r="E130" i="4"/>
  <c r="D130" i="4"/>
  <c r="C130" i="4"/>
  <c r="B130" i="4"/>
  <c r="A130" i="4"/>
  <c r="J129" i="4"/>
  <c r="I129" i="4"/>
  <c r="H129" i="4"/>
  <c r="G129" i="4"/>
  <c r="F129" i="4"/>
  <c r="E129" i="4"/>
  <c r="D129" i="4"/>
  <c r="C129" i="4"/>
  <c r="B129" i="4"/>
  <c r="A129" i="4"/>
  <c r="J128" i="4"/>
  <c r="I128" i="4"/>
  <c r="H128" i="4"/>
  <c r="G128" i="4"/>
  <c r="F128" i="4"/>
  <c r="E128" i="4"/>
  <c r="D128" i="4"/>
  <c r="C128" i="4"/>
  <c r="B128" i="4"/>
  <c r="A128" i="4"/>
  <c r="J127" i="4"/>
  <c r="I127" i="4"/>
  <c r="H127" i="4"/>
  <c r="G127" i="4"/>
  <c r="F127" i="4"/>
  <c r="E127" i="4"/>
  <c r="D127" i="4"/>
  <c r="C127" i="4"/>
  <c r="B127" i="4"/>
  <c r="A127" i="4"/>
  <c r="J126" i="4"/>
  <c r="I126" i="4"/>
  <c r="H126" i="4"/>
  <c r="G126" i="4"/>
  <c r="F126" i="4"/>
  <c r="E126" i="4"/>
  <c r="D126" i="4"/>
  <c r="C126" i="4"/>
  <c r="B126" i="4"/>
  <c r="A126" i="4"/>
  <c r="J125" i="4"/>
  <c r="I125" i="4"/>
  <c r="H125" i="4"/>
  <c r="G125" i="4"/>
  <c r="F125" i="4"/>
  <c r="E125" i="4"/>
  <c r="D125" i="4"/>
  <c r="C125" i="4"/>
  <c r="B125" i="4"/>
  <c r="A125" i="4"/>
  <c r="J492" i="4"/>
  <c r="I492" i="4"/>
  <c r="H492" i="4"/>
  <c r="G492" i="4"/>
  <c r="F492" i="4"/>
  <c r="E492" i="4"/>
  <c r="D492" i="4"/>
  <c r="C492" i="4"/>
  <c r="B492" i="4"/>
  <c r="A492" i="4"/>
  <c r="J477" i="4"/>
  <c r="I477" i="4"/>
  <c r="H477" i="4"/>
  <c r="G477" i="4"/>
  <c r="F477" i="4"/>
  <c r="E477" i="4"/>
  <c r="D477" i="4"/>
  <c r="C477" i="4"/>
  <c r="B477" i="4"/>
  <c r="A477" i="4"/>
  <c r="J475" i="4"/>
  <c r="I475" i="4"/>
  <c r="H475" i="4"/>
  <c r="G475" i="4"/>
  <c r="F475" i="4"/>
  <c r="E475" i="4"/>
  <c r="D475" i="4"/>
  <c r="C475" i="4"/>
  <c r="B475" i="4"/>
  <c r="A475" i="4"/>
  <c r="J476" i="4"/>
  <c r="I476" i="4"/>
  <c r="H476" i="4"/>
  <c r="G476" i="4"/>
  <c r="F476" i="4"/>
  <c r="E476" i="4"/>
  <c r="D476" i="4"/>
  <c r="C476" i="4"/>
  <c r="B476" i="4"/>
  <c r="A476" i="4"/>
  <c r="J478" i="4"/>
  <c r="I478" i="4"/>
  <c r="H478" i="4"/>
  <c r="G478" i="4"/>
  <c r="F478" i="4"/>
  <c r="E478" i="4"/>
  <c r="D478" i="4"/>
  <c r="C478" i="4"/>
  <c r="B478" i="4"/>
  <c r="A478" i="4"/>
  <c r="J365" i="4"/>
  <c r="I365" i="4"/>
  <c r="H365" i="4"/>
  <c r="G365" i="4"/>
  <c r="F365" i="4"/>
  <c r="E365" i="4"/>
  <c r="D365" i="4"/>
  <c r="C365" i="4"/>
  <c r="B365" i="4"/>
  <c r="A365" i="4"/>
  <c r="J362" i="4"/>
  <c r="I362" i="4"/>
  <c r="H362" i="4"/>
  <c r="G362" i="4"/>
  <c r="F362" i="4"/>
  <c r="E362" i="4"/>
  <c r="D362" i="4"/>
  <c r="C362" i="4"/>
  <c r="B362" i="4"/>
  <c r="A362" i="4"/>
  <c r="J363" i="4"/>
  <c r="I363" i="4"/>
  <c r="H363" i="4"/>
  <c r="G363" i="4"/>
  <c r="F363" i="4"/>
  <c r="E363" i="4"/>
  <c r="D363" i="4"/>
  <c r="C363" i="4"/>
  <c r="B363" i="4"/>
  <c r="A363" i="4"/>
  <c r="J366" i="4"/>
  <c r="I366" i="4"/>
  <c r="H366" i="4"/>
  <c r="G366" i="4"/>
  <c r="F366" i="4"/>
  <c r="E366" i="4"/>
  <c r="D366" i="4"/>
  <c r="C366" i="4"/>
  <c r="B366" i="4"/>
  <c r="A366" i="4"/>
  <c r="J364" i="4"/>
  <c r="I364" i="4"/>
  <c r="H364" i="4"/>
  <c r="G364" i="4"/>
  <c r="F364" i="4"/>
  <c r="E364" i="4"/>
  <c r="D364" i="4"/>
  <c r="C364" i="4"/>
  <c r="B364" i="4"/>
  <c r="A364" i="4"/>
  <c r="J385" i="4"/>
  <c r="I385" i="4"/>
  <c r="H385" i="4"/>
  <c r="G385" i="4"/>
  <c r="F385" i="4"/>
  <c r="E385" i="4"/>
  <c r="D385" i="4"/>
  <c r="C385" i="4"/>
  <c r="B385" i="4"/>
  <c r="A385" i="4"/>
  <c r="J386" i="4"/>
  <c r="I386" i="4"/>
  <c r="H386" i="4"/>
  <c r="G386" i="4"/>
  <c r="F386" i="4"/>
  <c r="E386" i="4"/>
  <c r="D386" i="4"/>
  <c r="C386" i="4"/>
  <c r="B386" i="4"/>
  <c r="A386" i="4"/>
  <c r="J383" i="4"/>
  <c r="I383" i="4"/>
  <c r="H383" i="4"/>
  <c r="G383" i="4"/>
  <c r="F383" i="4"/>
  <c r="E383" i="4"/>
  <c r="D383" i="4"/>
  <c r="C383" i="4"/>
  <c r="B383" i="4"/>
  <c r="A383" i="4"/>
  <c r="J384" i="4"/>
  <c r="I384" i="4"/>
  <c r="H384" i="4"/>
  <c r="G384" i="4"/>
  <c r="F384" i="4"/>
  <c r="E384" i="4"/>
  <c r="D384" i="4"/>
  <c r="C384" i="4"/>
  <c r="B384" i="4"/>
  <c r="A384" i="4"/>
  <c r="J381" i="4"/>
  <c r="I381" i="4"/>
  <c r="H381" i="4"/>
  <c r="G381" i="4"/>
  <c r="F381" i="4"/>
  <c r="E381" i="4"/>
  <c r="D381" i="4"/>
  <c r="C381" i="4"/>
  <c r="B381" i="4"/>
  <c r="A381" i="4"/>
  <c r="J382" i="4"/>
  <c r="I382" i="4"/>
  <c r="H382" i="4"/>
  <c r="G382" i="4"/>
  <c r="F382" i="4"/>
  <c r="E382" i="4"/>
  <c r="D382" i="4"/>
  <c r="C382" i="4"/>
  <c r="B382" i="4"/>
  <c r="A382" i="4"/>
  <c r="J379" i="4"/>
  <c r="I379" i="4"/>
  <c r="H379" i="4"/>
  <c r="G379" i="4"/>
  <c r="F379" i="4"/>
  <c r="E379" i="4"/>
  <c r="D379" i="4"/>
  <c r="C379" i="4"/>
  <c r="B379" i="4"/>
  <c r="A379" i="4"/>
  <c r="J380" i="4"/>
  <c r="I380" i="4"/>
  <c r="H380" i="4"/>
  <c r="G380" i="4"/>
  <c r="F380" i="4"/>
  <c r="E380" i="4"/>
  <c r="D380" i="4"/>
  <c r="C380" i="4"/>
  <c r="B380" i="4"/>
  <c r="A380" i="4"/>
  <c r="J376" i="4"/>
  <c r="I376" i="4"/>
  <c r="H376" i="4"/>
  <c r="G376" i="4"/>
  <c r="F376" i="4"/>
  <c r="E376" i="4"/>
  <c r="D376" i="4"/>
  <c r="C376" i="4"/>
  <c r="B376" i="4"/>
  <c r="A376" i="4"/>
  <c r="J377" i="4"/>
  <c r="I377" i="4"/>
  <c r="H377" i="4"/>
  <c r="G377" i="4"/>
  <c r="F377" i="4"/>
  <c r="E377" i="4"/>
  <c r="D377" i="4"/>
  <c r="C377" i="4"/>
  <c r="B377" i="4"/>
  <c r="A377" i="4"/>
  <c r="J374" i="4"/>
  <c r="I374" i="4"/>
  <c r="H374" i="4"/>
  <c r="G374" i="4"/>
  <c r="F374" i="4"/>
  <c r="E374" i="4"/>
  <c r="D374" i="4"/>
  <c r="C374" i="4"/>
  <c r="B374" i="4"/>
  <c r="A374" i="4"/>
  <c r="J375" i="4"/>
  <c r="I375" i="4"/>
  <c r="H375" i="4"/>
  <c r="G375" i="4"/>
  <c r="F375" i="4"/>
  <c r="E375" i="4"/>
  <c r="D375" i="4"/>
  <c r="C375" i="4"/>
  <c r="B375" i="4"/>
  <c r="A375" i="4"/>
  <c r="J370" i="4"/>
  <c r="I370" i="4"/>
  <c r="H370" i="4"/>
  <c r="G370" i="4"/>
  <c r="F370" i="4"/>
  <c r="E370" i="4"/>
  <c r="D370" i="4"/>
  <c r="C370" i="4"/>
  <c r="B370" i="4"/>
  <c r="A370" i="4"/>
  <c r="J369" i="4"/>
  <c r="I369" i="4"/>
  <c r="H369" i="4"/>
  <c r="G369" i="4"/>
  <c r="F369" i="4"/>
  <c r="E369" i="4"/>
  <c r="D369" i="4"/>
  <c r="C369" i="4"/>
  <c r="B369" i="4"/>
  <c r="A369" i="4"/>
  <c r="J367" i="4"/>
  <c r="I367" i="4"/>
  <c r="H367" i="4"/>
  <c r="G367" i="4"/>
  <c r="F367" i="4"/>
  <c r="E367" i="4"/>
  <c r="D367" i="4"/>
  <c r="C367" i="4"/>
  <c r="B367" i="4"/>
  <c r="A367" i="4"/>
  <c r="J368" i="4"/>
  <c r="I368" i="4"/>
  <c r="H368" i="4"/>
  <c r="G368" i="4"/>
  <c r="F368" i="4"/>
  <c r="E368" i="4"/>
  <c r="D368" i="4"/>
  <c r="C368" i="4"/>
  <c r="B368" i="4"/>
  <c r="A368" i="4"/>
  <c r="J371" i="4"/>
  <c r="I371" i="4"/>
  <c r="H371" i="4"/>
  <c r="G371" i="4"/>
  <c r="F371" i="4"/>
  <c r="E371" i="4"/>
  <c r="D371" i="4"/>
  <c r="C371" i="4"/>
  <c r="B371" i="4"/>
  <c r="A371" i="4"/>
  <c r="J378" i="4"/>
  <c r="I378" i="4"/>
  <c r="H378" i="4"/>
  <c r="G378" i="4"/>
  <c r="F378" i="4"/>
  <c r="E378" i="4"/>
  <c r="D378" i="4"/>
  <c r="C378" i="4"/>
  <c r="B378" i="4"/>
  <c r="A378" i="4"/>
  <c r="J372" i="4"/>
  <c r="I372" i="4"/>
  <c r="H372" i="4"/>
  <c r="G372" i="4"/>
  <c r="F372" i="4"/>
  <c r="E372" i="4"/>
  <c r="D372" i="4"/>
  <c r="C372" i="4"/>
  <c r="B372" i="4"/>
  <c r="A372" i="4"/>
  <c r="J373" i="4"/>
  <c r="I373" i="4"/>
  <c r="H373" i="4"/>
  <c r="G373" i="4"/>
  <c r="F373" i="4"/>
  <c r="E373" i="4"/>
  <c r="D373" i="4"/>
  <c r="C373" i="4"/>
  <c r="B373" i="4"/>
  <c r="A373" i="4"/>
  <c r="J361" i="4"/>
  <c r="I361" i="4"/>
  <c r="H361" i="4"/>
  <c r="G361" i="4"/>
  <c r="F361" i="4"/>
  <c r="E361" i="4"/>
  <c r="D361" i="4"/>
  <c r="C361" i="4"/>
  <c r="B361" i="4"/>
  <c r="A361" i="4"/>
  <c r="J360" i="4"/>
  <c r="I360" i="4"/>
  <c r="H360" i="4"/>
  <c r="G360" i="4"/>
  <c r="F360" i="4"/>
  <c r="E360" i="4"/>
  <c r="D360" i="4"/>
  <c r="C360" i="4"/>
  <c r="B360" i="4"/>
  <c r="A360" i="4"/>
  <c r="J359" i="4"/>
  <c r="I359" i="4"/>
  <c r="H359" i="4"/>
  <c r="G359" i="4"/>
  <c r="F359" i="4"/>
  <c r="E359" i="4"/>
  <c r="D359" i="4"/>
  <c r="C359" i="4"/>
  <c r="B359" i="4"/>
  <c r="A359" i="4"/>
  <c r="J357" i="4"/>
  <c r="I357" i="4"/>
  <c r="H357" i="4"/>
  <c r="G357" i="4"/>
  <c r="F357" i="4"/>
  <c r="E357" i="4"/>
  <c r="D357" i="4"/>
  <c r="C357" i="4"/>
  <c r="B357" i="4"/>
  <c r="A357" i="4"/>
  <c r="J358" i="4"/>
  <c r="I358" i="4"/>
  <c r="H358" i="4"/>
  <c r="G358" i="4"/>
  <c r="F358" i="4"/>
  <c r="E358" i="4"/>
  <c r="D358" i="4"/>
  <c r="C358" i="4"/>
  <c r="B358" i="4"/>
  <c r="A358" i="4"/>
  <c r="J356" i="4"/>
  <c r="I356" i="4"/>
  <c r="H356" i="4"/>
  <c r="G356" i="4"/>
  <c r="F356" i="4"/>
  <c r="E356" i="4"/>
  <c r="D356" i="4"/>
  <c r="C356" i="4"/>
  <c r="B356" i="4"/>
  <c r="A356" i="4"/>
  <c r="J355" i="4"/>
  <c r="I355" i="4"/>
  <c r="H355" i="4"/>
  <c r="G355" i="4"/>
  <c r="F355" i="4"/>
  <c r="E355" i="4"/>
  <c r="D355" i="4"/>
  <c r="C355" i="4"/>
  <c r="B355" i="4"/>
  <c r="A355" i="4"/>
  <c r="J350" i="4"/>
  <c r="I350" i="4"/>
  <c r="H350" i="4"/>
  <c r="G350" i="4"/>
  <c r="F350" i="4"/>
  <c r="E350" i="4"/>
  <c r="D350" i="4"/>
  <c r="C350" i="4"/>
  <c r="B350" i="4"/>
  <c r="A350" i="4"/>
  <c r="J352" i="4"/>
  <c r="I352" i="4"/>
  <c r="H352" i="4"/>
  <c r="G352" i="4"/>
  <c r="F352" i="4"/>
  <c r="E352" i="4"/>
  <c r="D352" i="4"/>
  <c r="C352" i="4"/>
  <c r="B352" i="4"/>
  <c r="A352" i="4"/>
  <c r="J351" i="4"/>
  <c r="I351" i="4"/>
  <c r="H351" i="4"/>
  <c r="G351" i="4"/>
  <c r="F351" i="4"/>
  <c r="E351" i="4"/>
  <c r="D351" i="4"/>
  <c r="C351" i="4"/>
  <c r="B351" i="4"/>
  <c r="A351" i="4"/>
  <c r="J353" i="4"/>
  <c r="I353" i="4"/>
  <c r="H353" i="4"/>
  <c r="G353" i="4"/>
  <c r="F353" i="4"/>
  <c r="E353" i="4"/>
  <c r="D353" i="4"/>
  <c r="C353" i="4"/>
  <c r="B353" i="4"/>
  <c r="A353" i="4"/>
  <c r="J348" i="4"/>
  <c r="I348" i="4"/>
  <c r="H348" i="4"/>
  <c r="G348" i="4"/>
  <c r="F348" i="4"/>
  <c r="E348" i="4"/>
  <c r="D348" i="4"/>
  <c r="C348" i="4"/>
  <c r="B348" i="4"/>
  <c r="A348" i="4"/>
  <c r="J347" i="4"/>
  <c r="I347" i="4"/>
  <c r="H347" i="4"/>
  <c r="G347" i="4"/>
  <c r="F347" i="4"/>
  <c r="E347" i="4"/>
  <c r="D347" i="4"/>
  <c r="C347" i="4"/>
  <c r="B347" i="4"/>
  <c r="A347" i="4"/>
  <c r="J349" i="4"/>
  <c r="I349" i="4"/>
  <c r="H349" i="4"/>
  <c r="G349" i="4"/>
  <c r="F349" i="4"/>
  <c r="E349" i="4"/>
  <c r="D349" i="4"/>
  <c r="C349" i="4"/>
  <c r="B349" i="4"/>
  <c r="A349" i="4"/>
  <c r="J341" i="4"/>
  <c r="I341" i="4"/>
  <c r="H341" i="4"/>
  <c r="G341" i="4"/>
  <c r="F341" i="4"/>
  <c r="E341" i="4"/>
  <c r="D341" i="4"/>
  <c r="C341" i="4"/>
  <c r="B341" i="4"/>
  <c r="A341" i="4"/>
  <c r="J343" i="4"/>
  <c r="I343" i="4"/>
  <c r="H343" i="4"/>
  <c r="G343" i="4"/>
  <c r="F343" i="4"/>
  <c r="E343" i="4"/>
  <c r="D343" i="4"/>
  <c r="C343" i="4"/>
  <c r="B343" i="4"/>
  <c r="A343" i="4"/>
  <c r="J342" i="4"/>
  <c r="I342" i="4"/>
  <c r="H342" i="4"/>
  <c r="G342" i="4"/>
  <c r="F342" i="4"/>
  <c r="E342" i="4"/>
  <c r="D342" i="4"/>
  <c r="C342" i="4"/>
  <c r="B342" i="4"/>
  <c r="A342" i="4"/>
  <c r="J339" i="4"/>
  <c r="I339" i="4"/>
  <c r="H339" i="4"/>
  <c r="G339" i="4"/>
  <c r="F339" i="4"/>
  <c r="E339" i="4"/>
  <c r="D339" i="4"/>
  <c r="C339" i="4"/>
  <c r="B339" i="4"/>
  <c r="A339" i="4"/>
  <c r="J340" i="4"/>
  <c r="I340" i="4"/>
  <c r="H340" i="4"/>
  <c r="G340" i="4"/>
  <c r="F340" i="4"/>
  <c r="E340" i="4"/>
  <c r="D340" i="4"/>
  <c r="C340" i="4"/>
  <c r="B340" i="4"/>
  <c r="A340" i="4"/>
  <c r="J344" i="4"/>
  <c r="I344" i="4"/>
  <c r="H344" i="4"/>
  <c r="G344" i="4"/>
  <c r="F344" i="4"/>
  <c r="E344" i="4"/>
  <c r="D344" i="4"/>
  <c r="C344" i="4"/>
  <c r="B344" i="4"/>
  <c r="A344" i="4"/>
  <c r="J354" i="4"/>
  <c r="I354" i="4"/>
  <c r="H354" i="4"/>
  <c r="G354" i="4"/>
  <c r="F354" i="4"/>
  <c r="E354" i="4"/>
  <c r="D354" i="4"/>
  <c r="C354" i="4"/>
  <c r="B354" i="4"/>
  <c r="A354" i="4"/>
  <c r="J345" i="4"/>
  <c r="I345" i="4"/>
  <c r="H345" i="4"/>
  <c r="G345" i="4"/>
  <c r="F345" i="4"/>
  <c r="E345" i="4"/>
  <c r="D345" i="4"/>
  <c r="C345" i="4"/>
  <c r="B345" i="4"/>
  <c r="A345" i="4"/>
  <c r="J346" i="4"/>
  <c r="I346" i="4"/>
  <c r="H346" i="4"/>
  <c r="G346" i="4"/>
  <c r="F346" i="4"/>
  <c r="E346" i="4"/>
  <c r="D346" i="4"/>
  <c r="C346" i="4"/>
  <c r="B346" i="4"/>
  <c r="A346" i="4"/>
  <c r="J338" i="4"/>
  <c r="I338" i="4"/>
  <c r="H338" i="4"/>
  <c r="G338" i="4"/>
  <c r="F338" i="4"/>
  <c r="E338" i="4"/>
  <c r="D338" i="4"/>
  <c r="C338" i="4"/>
  <c r="B338" i="4"/>
  <c r="A338" i="4"/>
  <c r="J337" i="4"/>
  <c r="I337" i="4"/>
  <c r="H337" i="4"/>
  <c r="G337" i="4"/>
  <c r="F337" i="4"/>
  <c r="E337" i="4"/>
  <c r="D337" i="4"/>
  <c r="C337" i="4"/>
  <c r="B337" i="4"/>
  <c r="A337" i="4"/>
  <c r="J335" i="4"/>
  <c r="I335" i="4"/>
  <c r="H335" i="4"/>
  <c r="G335" i="4"/>
  <c r="F335" i="4"/>
  <c r="E335" i="4"/>
  <c r="D335" i="4"/>
  <c r="C335" i="4"/>
  <c r="B335" i="4"/>
  <c r="A335" i="4"/>
  <c r="J334" i="4"/>
  <c r="I334" i="4"/>
  <c r="H334" i="4"/>
  <c r="G334" i="4"/>
  <c r="F334" i="4"/>
  <c r="E334" i="4"/>
  <c r="D334" i="4"/>
  <c r="C334" i="4"/>
  <c r="B334" i="4"/>
  <c r="A334" i="4"/>
  <c r="J332" i="4"/>
  <c r="I332" i="4"/>
  <c r="H332" i="4"/>
  <c r="G332" i="4"/>
  <c r="F332" i="4"/>
  <c r="E332" i="4"/>
  <c r="D332" i="4"/>
  <c r="C332" i="4"/>
  <c r="B332" i="4"/>
  <c r="A332" i="4"/>
  <c r="J333" i="4"/>
  <c r="I333" i="4"/>
  <c r="H333" i="4"/>
  <c r="G333" i="4"/>
  <c r="F333" i="4"/>
  <c r="E333" i="4"/>
  <c r="D333" i="4"/>
  <c r="C333" i="4"/>
  <c r="B333" i="4"/>
  <c r="A333" i="4"/>
  <c r="J336" i="4"/>
  <c r="I336" i="4"/>
  <c r="H336" i="4"/>
  <c r="G336" i="4"/>
  <c r="F336" i="4"/>
  <c r="E336" i="4"/>
  <c r="D336" i="4"/>
  <c r="C336" i="4"/>
  <c r="B336" i="4"/>
  <c r="A336" i="4"/>
  <c r="J109" i="4"/>
  <c r="I109" i="4"/>
  <c r="H109" i="4"/>
  <c r="G109" i="4"/>
  <c r="F109" i="4"/>
  <c r="E109" i="4"/>
  <c r="D109" i="4"/>
  <c r="C109" i="4"/>
  <c r="B109" i="4"/>
  <c r="A109" i="4"/>
  <c r="J110" i="4"/>
  <c r="I110" i="4"/>
  <c r="H110" i="4"/>
  <c r="G110" i="4"/>
  <c r="F110" i="4"/>
  <c r="E110" i="4"/>
  <c r="D110" i="4"/>
  <c r="C110" i="4"/>
  <c r="B110" i="4"/>
  <c r="A110" i="4"/>
  <c r="J107" i="4"/>
  <c r="I107" i="4"/>
  <c r="H107" i="4"/>
  <c r="G107" i="4"/>
  <c r="F107" i="4"/>
  <c r="E107" i="4"/>
  <c r="D107" i="4"/>
  <c r="C107" i="4"/>
  <c r="B107" i="4"/>
  <c r="A107" i="4"/>
  <c r="J108" i="4"/>
  <c r="I108" i="4"/>
  <c r="H108" i="4"/>
  <c r="G108" i="4"/>
  <c r="F108" i="4"/>
  <c r="E108" i="4"/>
  <c r="D108" i="4"/>
  <c r="C108" i="4"/>
  <c r="B108" i="4"/>
  <c r="A108" i="4"/>
  <c r="J105" i="4"/>
  <c r="I105" i="4"/>
  <c r="H105" i="4"/>
  <c r="G105" i="4"/>
  <c r="F105" i="4"/>
  <c r="E105" i="4"/>
  <c r="D105" i="4"/>
  <c r="C105" i="4"/>
  <c r="B105" i="4"/>
  <c r="A105" i="4"/>
  <c r="J106" i="4"/>
  <c r="I106" i="4"/>
  <c r="H106" i="4"/>
  <c r="G106" i="4"/>
  <c r="F106" i="4"/>
  <c r="E106" i="4"/>
  <c r="D106" i="4"/>
  <c r="C106" i="4"/>
  <c r="B106" i="4"/>
  <c r="A106" i="4"/>
  <c r="J103" i="4"/>
  <c r="I103" i="4"/>
  <c r="H103" i="4"/>
  <c r="G103" i="4"/>
  <c r="F103" i="4"/>
  <c r="E103" i="4"/>
  <c r="D103" i="4"/>
  <c r="C103" i="4"/>
  <c r="B103" i="4"/>
  <c r="A103" i="4"/>
  <c r="J104" i="4"/>
  <c r="I104" i="4"/>
  <c r="H104" i="4"/>
  <c r="G104" i="4"/>
  <c r="F104" i="4"/>
  <c r="E104" i="4"/>
  <c r="D104" i="4"/>
  <c r="C104" i="4"/>
  <c r="B104" i="4"/>
  <c r="A104" i="4"/>
  <c r="J101" i="4"/>
  <c r="I101" i="4"/>
  <c r="H101" i="4"/>
  <c r="G101" i="4"/>
  <c r="F101" i="4"/>
  <c r="E101" i="4"/>
  <c r="D101" i="4"/>
  <c r="C101" i="4"/>
  <c r="B101" i="4"/>
  <c r="A101" i="4"/>
  <c r="J102" i="4"/>
  <c r="I102" i="4"/>
  <c r="H102" i="4"/>
  <c r="G102" i="4"/>
  <c r="F102" i="4"/>
  <c r="E102" i="4"/>
  <c r="D102" i="4"/>
  <c r="C102" i="4"/>
  <c r="B102" i="4"/>
  <c r="A102" i="4"/>
  <c r="J96" i="4"/>
  <c r="I96" i="4"/>
  <c r="H96" i="4"/>
  <c r="G96" i="4"/>
  <c r="F96" i="4"/>
  <c r="E96" i="4"/>
  <c r="D96" i="4"/>
  <c r="C96" i="4"/>
  <c r="B96" i="4"/>
  <c r="A96" i="4"/>
  <c r="J97" i="4"/>
  <c r="I97" i="4"/>
  <c r="H97" i="4"/>
  <c r="G97" i="4"/>
  <c r="F97" i="4"/>
  <c r="E97" i="4"/>
  <c r="D97" i="4"/>
  <c r="C97" i="4"/>
  <c r="B97" i="4"/>
  <c r="A97" i="4"/>
  <c r="J98" i="4"/>
  <c r="I98" i="4"/>
  <c r="H98" i="4"/>
  <c r="G98" i="4"/>
  <c r="F98" i="4"/>
  <c r="E98" i="4"/>
  <c r="D98" i="4"/>
  <c r="C98" i="4"/>
  <c r="B98" i="4"/>
  <c r="A98" i="4"/>
  <c r="J99" i="4"/>
  <c r="I99" i="4"/>
  <c r="H99" i="4"/>
  <c r="G99" i="4"/>
  <c r="F99" i="4"/>
  <c r="E99" i="4"/>
  <c r="D99" i="4"/>
  <c r="C99" i="4"/>
  <c r="B99" i="4"/>
  <c r="A99" i="4"/>
  <c r="J100" i="4"/>
  <c r="I100" i="4"/>
  <c r="H100" i="4"/>
  <c r="G100" i="4"/>
  <c r="F100" i="4"/>
  <c r="E100" i="4"/>
  <c r="D100" i="4"/>
  <c r="C100" i="4"/>
  <c r="B100" i="4"/>
  <c r="A100" i="4"/>
  <c r="J401" i="4"/>
  <c r="I401" i="4"/>
  <c r="H401" i="4"/>
  <c r="G401" i="4"/>
  <c r="F401" i="4"/>
  <c r="E401" i="4"/>
  <c r="D401" i="4"/>
  <c r="C401" i="4"/>
  <c r="B401" i="4"/>
  <c r="A401" i="4"/>
  <c r="J402" i="4"/>
  <c r="I402" i="4"/>
  <c r="H402" i="4"/>
  <c r="G402" i="4"/>
  <c r="F402" i="4"/>
  <c r="E402" i="4"/>
  <c r="D402" i="4"/>
  <c r="C402" i="4"/>
  <c r="B402" i="4"/>
  <c r="A402" i="4"/>
  <c r="J400" i="4"/>
  <c r="I400" i="4"/>
  <c r="H400" i="4"/>
  <c r="G400" i="4"/>
  <c r="F400" i="4"/>
  <c r="E400" i="4"/>
  <c r="D400" i="4"/>
  <c r="C400" i="4"/>
  <c r="B400" i="4"/>
  <c r="A400" i="4"/>
  <c r="J396" i="4"/>
  <c r="I396" i="4"/>
  <c r="H396" i="4"/>
  <c r="G396" i="4"/>
  <c r="F396" i="4"/>
  <c r="E396" i="4"/>
  <c r="D396" i="4"/>
  <c r="C396" i="4"/>
  <c r="B396" i="4"/>
  <c r="A396" i="4"/>
  <c r="J397" i="4"/>
  <c r="I397" i="4"/>
  <c r="H397" i="4"/>
  <c r="G397" i="4"/>
  <c r="F397" i="4"/>
  <c r="E397" i="4"/>
  <c r="D397" i="4"/>
  <c r="C397" i="4"/>
  <c r="B397" i="4"/>
  <c r="A397" i="4"/>
  <c r="J392" i="4"/>
  <c r="I392" i="4"/>
  <c r="H392" i="4"/>
  <c r="G392" i="4"/>
  <c r="F392" i="4"/>
  <c r="E392" i="4"/>
  <c r="D392" i="4"/>
  <c r="C392" i="4"/>
  <c r="B392" i="4"/>
  <c r="A392" i="4"/>
  <c r="J391" i="4"/>
  <c r="I391" i="4"/>
  <c r="H391" i="4"/>
  <c r="G391" i="4"/>
  <c r="F391" i="4"/>
  <c r="E391" i="4"/>
  <c r="D391" i="4"/>
  <c r="C391" i="4"/>
  <c r="B391" i="4"/>
  <c r="A391" i="4"/>
  <c r="J405" i="4"/>
  <c r="I405" i="4"/>
  <c r="H405" i="4"/>
  <c r="G405" i="4"/>
  <c r="F405" i="4"/>
  <c r="E405" i="4"/>
  <c r="D405" i="4"/>
  <c r="C405" i="4"/>
  <c r="B405" i="4"/>
  <c r="A405" i="4"/>
  <c r="J404" i="4"/>
  <c r="I404" i="4"/>
  <c r="H404" i="4"/>
  <c r="G404" i="4"/>
  <c r="F404" i="4"/>
  <c r="E404" i="4"/>
  <c r="D404" i="4"/>
  <c r="C404" i="4"/>
  <c r="B404" i="4"/>
  <c r="A404" i="4"/>
  <c r="J403" i="4"/>
  <c r="I403" i="4"/>
  <c r="H403" i="4"/>
  <c r="G403" i="4"/>
  <c r="F403" i="4"/>
  <c r="E403" i="4"/>
  <c r="D403" i="4"/>
  <c r="C403" i="4"/>
  <c r="B403" i="4"/>
  <c r="A403" i="4"/>
  <c r="J399" i="4"/>
  <c r="I399" i="4"/>
  <c r="H399" i="4"/>
  <c r="G399" i="4"/>
  <c r="F399" i="4"/>
  <c r="E399" i="4"/>
  <c r="D399" i="4"/>
  <c r="C399" i="4"/>
  <c r="B399" i="4"/>
  <c r="A399" i="4"/>
  <c r="J398" i="4"/>
  <c r="I398" i="4"/>
  <c r="H398" i="4"/>
  <c r="G398" i="4"/>
  <c r="F398" i="4"/>
  <c r="E398" i="4"/>
  <c r="D398" i="4"/>
  <c r="C398" i="4"/>
  <c r="B398" i="4"/>
  <c r="A398" i="4"/>
  <c r="J395" i="4"/>
  <c r="I395" i="4"/>
  <c r="H395" i="4"/>
  <c r="G395" i="4"/>
  <c r="F395" i="4"/>
  <c r="E395" i="4"/>
  <c r="D395" i="4"/>
  <c r="C395" i="4"/>
  <c r="B395" i="4"/>
  <c r="A395" i="4"/>
  <c r="J394" i="4"/>
  <c r="I394" i="4"/>
  <c r="H394" i="4"/>
  <c r="G394" i="4"/>
  <c r="F394" i="4"/>
  <c r="E394" i="4"/>
  <c r="D394" i="4"/>
  <c r="C394" i="4"/>
  <c r="B394" i="4"/>
  <c r="A394" i="4"/>
  <c r="J393" i="4"/>
  <c r="I393" i="4"/>
  <c r="H393" i="4"/>
  <c r="G393" i="4"/>
  <c r="F393" i="4"/>
  <c r="E393" i="4"/>
  <c r="D393" i="4"/>
  <c r="C393" i="4"/>
  <c r="B393" i="4"/>
  <c r="A393" i="4"/>
  <c r="J448" i="4"/>
  <c r="I448" i="4"/>
  <c r="H448" i="4"/>
  <c r="G448" i="4"/>
  <c r="F448" i="4"/>
  <c r="E448" i="4"/>
  <c r="D448" i="4"/>
  <c r="C448" i="4"/>
  <c r="B448" i="4"/>
  <c r="A448" i="4"/>
  <c r="J447" i="4"/>
  <c r="I447" i="4"/>
  <c r="H447" i="4"/>
  <c r="G447" i="4"/>
  <c r="F447" i="4"/>
  <c r="E447" i="4"/>
  <c r="D447" i="4"/>
  <c r="C447" i="4"/>
  <c r="B447" i="4"/>
  <c r="A447" i="4"/>
  <c r="J442" i="4"/>
  <c r="I442" i="4"/>
  <c r="H442" i="4"/>
  <c r="G442" i="4"/>
  <c r="F442" i="4"/>
  <c r="E442" i="4"/>
  <c r="D442" i="4"/>
  <c r="C442" i="4"/>
  <c r="B442" i="4"/>
  <c r="A442" i="4"/>
  <c r="J441" i="4"/>
  <c r="I441" i="4"/>
  <c r="H441" i="4"/>
  <c r="G441" i="4"/>
  <c r="F441" i="4"/>
  <c r="E441" i="4"/>
  <c r="D441" i="4"/>
  <c r="C441" i="4"/>
  <c r="B441" i="4"/>
  <c r="A441" i="4"/>
  <c r="J438" i="4"/>
  <c r="I438" i="4"/>
  <c r="H438" i="4"/>
  <c r="G438" i="4"/>
  <c r="F438" i="4"/>
  <c r="E438" i="4"/>
  <c r="D438" i="4"/>
  <c r="C438" i="4"/>
  <c r="B438" i="4"/>
  <c r="A438" i="4"/>
  <c r="J437" i="4"/>
  <c r="I437" i="4"/>
  <c r="H437" i="4"/>
  <c r="G437" i="4"/>
  <c r="F437" i="4"/>
  <c r="E437" i="4"/>
  <c r="D437" i="4"/>
  <c r="C437" i="4"/>
  <c r="B437" i="4"/>
  <c r="A437" i="4"/>
  <c r="J446" i="4"/>
  <c r="I446" i="4"/>
  <c r="H446" i="4"/>
  <c r="G446" i="4"/>
  <c r="F446" i="4"/>
  <c r="E446" i="4"/>
  <c r="D446" i="4"/>
  <c r="C446" i="4"/>
  <c r="B446" i="4"/>
  <c r="A446" i="4"/>
  <c r="J445" i="4"/>
  <c r="I445" i="4"/>
  <c r="H445" i="4"/>
  <c r="G445" i="4"/>
  <c r="F445" i="4"/>
  <c r="E445" i="4"/>
  <c r="D445" i="4"/>
  <c r="C445" i="4"/>
  <c r="B445" i="4"/>
  <c r="A445" i="4"/>
  <c r="J440" i="4"/>
  <c r="I440" i="4"/>
  <c r="H440" i="4"/>
  <c r="G440" i="4"/>
  <c r="F440" i="4"/>
  <c r="E440" i="4"/>
  <c r="D440" i="4"/>
  <c r="C440" i="4"/>
  <c r="B440" i="4"/>
  <c r="A440" i="4"/>
  <c r="J439" i="4"/>
  <c r="I439" i="4"/>
  <c r="H439" i="4"/>
  <c r="G439" i="4"/>
  <c r="F439" i="4"/>
  <c r="E439" i="4"/>
  <c r="D439" i="4"/>
  <c r="C439" i="4"/>
  <c r="B439" i="4"/>
  <c r="A439" i="4"/>
  <c r="J432" i="4"/>
  <c r="I432" i="4"/>
  <c r="H432" i="4"/>
  <c r="G432" i="4"/>
  <c r="F432" i="4"/>
  <c r="E432" i="4"/>
  <c r="D432" i="4"/>
  <c r="C432" i="4"/>
  <c r="B432" i="4"/>
  <c r="A432" i="4"/>
  <c r="J431" i="4"/>
  <c r="I431" i="4"/>
  <c r="H431" i="4"/>
  <c r="G431" i="4"/>
  <c r="F431" i="4"/>
  <c r="E431" i="4"/>
  <c r="D431" i="4"/>
  <c r="C431" i="4"/>
  <c r="B431" i="4"/>
  <c r="A431" i="4"/>
  <c r="J434" i="4"/>
  <c r="I434" i="4"/>
  <c r="H434" i="4"/>
  <c r="G434" i="4"/>
  <c r="F434" i="4"/>
  <c r="E434" i="4"/>
  <c r="D434" i="4"/>
  <c r="C434" i="4"/>
  <c r="B434" i="4"/>
  <c r="A434" i="4"/>
  <c r="J433" i="4"/>
  <c r="I433" i="4"/>
  <c r="H433" i="4"/>
  <c r="G433" i="4"/>
  <c r="F433" i="4"/>
  <c r="E433" i="4"/>
  <c r="D433" i="4"/>
  <c r="C433" i="4"/>
  <c r="B433" i="4"/>
  <c r="A433" i="4"/>
  <c r="J444" i="4"/>
  <c r="I444" i="4"/>
  <c r="H444" i="4"/>
  <c r="G444" i="4"/>
  <c r="F444" i="4"/>
  <c r="E444" i="4"/>
  <c r="D444" i="4"/>
  <c r="C444" i="4"/>
  <c r="B444" i="4"/>
  <c r="A444" i="4"/>
  <c r="J443" i="4"/>
  <c r="I443" i="4"/>
  <c r="H443" i="4"/>
  <c r="G443" i="4"/>
  <c r="F443" i="4"/>
  <c r="E443" i="4"/>
  <c r="D443" i="4"/>
  <c r="C443" i="4"/>
  <c r="B443" i="4"/>
  <c r="A443" i="4"/>
  <c r="J436" i="4"/>
  <c r="I436" i="4"/>
  <c r="H436" i="4"/>
  <c r="G436" i="4"/>
  <c r="F436" i="4"/>
  <c r="E436" i="4"/>
  <c r="D436" i="4"/>
  <c r="C436" i="4"/>
  <c r="B436" i="4"/>
  <c r="A436" i="4"/>
  <c r="J435" i="4"/>
  <c r="I435" i="4"/>
  <c r="H435" i="4"/>
  <c r="G435" i="4"/>
  <c r="F435" i="4"/>
  <c r="E435" i="4"/>
  <c r="D435" i="4"/>
  <c r="C435" i="4"/>
  <c r="B435" i="4"/>
  <c r="A435" i="4"/>
  <c r="J430" i="4"/>
  <c r="I430" i="4"/>
  <c r="H430" i="4"/>
  <c r="G430" i="4"/>
  <c r="F430" i="4"/>
  <c r="E430" i="4"/>
  <c r="D430" i="4"/>
  <c r="C430" i="4"/>
  <c r="B430" i="4"/>
  <c r="A430" i="4"/>
  <c r="J429" i="4"/>
  <c r="I429" i="4"/>
  <c r="H429" i="4"/>
  <c r="G429" i="4"/>
  <c r="F429" i="4"/>
  <c r="E429" i="4"/>
  <c r="D429" i="4"/>
  <c r="C429" i="4"/>
  <c r="B429" i="4"/>
  <c r="A429" i="4"/>
  <c r="J655" i="4"/>
  <c r="I655" i="4"/>
  <c r="H655" i="4"/>
  <c r="G655" i="4"/>
  <c r="F655" i="4"/>
  <c r="E655" i="4"/>
  <c r="D655" i="4"/>
  <c r="C655" i="4"/>
  <c r="B655" i="4"/>
  <c r="A655" i="4"/>
  <c r="J595" i="4"/>
  <c r="I595" i="4"/>
  <c r="H595" i="4"/>
  <c r="G595" i="4"/>
  <c r="F595" i="4"/>
  <c r="E595" i="4"/>
  <c r="D595" i="4"/>
  <c r="C595" i="4"/>
  <c r="B595" i="4"/>
  <c r="A595" i="4"/>
  <c r="J497" i="4"/>
  <c r="I497" i="4"/>
  <c r="H497" i="4"/>
  <c r="G497" i="4"/>
  <c r="F497" i="4"/>
  <c r="E497" i="4"/>
  <c r="D497" i="4"/>
  <c r="C497" i="4"/>
  <c r="B497" i="4"/>
  <c r="A497" i="4"/>
  <c r="J450" i="4"/>
  <c r="I450" i="4"/>
  <c r="H450" i="4"/>
  <c r="G450" i="4"/>
  <c r="F450" i="4"/>
  <c r="E450" i="4"/>
  <c r="D450" i="4"/>
  <c r="C450" i="4"/>
  <c r="B450" i="4"/>
  <c r="A450" i="4"/>
  <c r="J95" i="4"/>
  <c r="I95" i="4"/>
  <c r="H95" i="4"/>
  <c r="G95" i="4"/>
  <c r="F95" i="4"/>
  <c r="E95" i="4"/>
  <c r="D95" i="4"/>
  <c r="C95" i="4"/>
  <c r="B95" i="4"/>
  <c r="A95" i="4"/>
  <c r="J9" i="4"/>
  <c r="I9" i="4"/>
  <c r="H9" i="4"/>
  <c r="G9" i="4"/>
  <c r="F9" i="4"/>
  <c r="E9" i="4"/>
  <c r="D9" i="4"/>
  <c r="C9" i="4"/>
  <c r="B9" i="4"/>
  <c r="A9" i="4"/>
  <c r="J8" i="4"/>
  <c r="I8" i="4"/>
  <c r="H8" i="4"/>
  <c r="G8" i="4"/>
  <c r="F8" i="4"/>
  <c r="E8" i="4"/>
  <c r="D8" i="4"/>
  <c r="C8" i="4"/>
  <c r="K8" i="4" s="1"/>
  <c r="B8" i="4"/>
  <c r="A8" i="4"/>
  <c r="J10" i="4"/>
  <c r="I10" i="4"/>
  <c r="H10" i="4"/>
  <c r="G10" i="4"/>
  <c r="F10" i="4"/>
  <c r="E10" i="4"/>
  <c r="D10" i="4"/>
  <c r="C10" i="4"/>
  <c r="L10" i="4" s="1"/>
  <c r="B10" i="4"/>
  <c r="A10" i="4"/>
  <c r="J285" i="4"/>
  <c r="I285" i="4"/>
  <c r="H285" i="4"/>
  <c r="G285" i="4"/>
  <c r="F285" i="4"/>
  <c r="E285" i="4"/>
  <c r="D285" i="4"/>
  <c r="C285" i="4"/>
  <c r="B285" i="4"/>
  <c r="A285" i="4"/>
  <c r="J284" i="4"/>
  <c r="I284" i="4"/>
  <c r="H284" i="4"/>
  <c r="G284" i="4"/>
  <c r="F284" i="4"/>
  <c r="E284" i="4"/>
  <c r="D284" i="4"/>
  <c r="C284" i="4"/>
  <c r="B284" i="4"/>
  <c r="A284" i="4"/>
  <c r="J283" i="4"/>
  <c r="I283" i="4"/>
  <c r="H283" i="4"/>
  <c r="G283" i="4"/>
  <c r="F283" i="4"/>
  <c r="E283" i="4"/>
  <c r="D283" i="4"/>
  <c r="C283" i="4"/>
  <c r="B283" i="4"/>
  <c r="A283" i="4"/>
  <c r="J282" i="4"/>
  <c r="I282" i="4"/>
  <c r="H282" i="4"/>
  <c r="G282" i="4"/>
  <c r="F282" i="4"/>
  <c r="E282" i="4"/>
  <c r="D282" i="4"/>
  <c r="C282" i="4"/>
  <c r="B282" i="4"/>
  <c r="A282" i="4"/>
  <c r="J281" i="4"/>
  <c r="I281" i="4"/>
  <c r="H281" i="4"/>
  <c r="G281" i="4"/>
  <c r="F281" i="4"/>
  <c r="E281" i="4"/>
  <c r="D281" i="4"/>
  <c r="C281" i="4"/>
  <c r="B281" i="4"/>
  <c r="A281" i="4"/>
  <c r="J280" i="4"/>
  <c r="I280" i="4"/>
  <c r="H280" i="4"/>
  <c r="G280" i="4"/>
  <c r="F280" i="4"/>
  <c r="E280" i="4"/>
  <c r="D280" i="4"/>
  <c r="C280" i="4"/>
  <c r="B280" i="4"/>
  <c r="A280" i="4"/>
  <c r="J279" i="4"/>
  <c r="I279" i="4"/>
  <c r="H279" i="4"/>
  <c r="G279" i="4"/>
  <c r="F279" i="4"/>
  <c r="E279" i="4"/>
  <c r="D279" i="4"/>
  <c r="C279" i="4"/>
  <c r="B279" i="4"/>
  <c r="A279" i="4"/>
  <c r="J278" i="4"/>
  <c r="I278" i="4"/>
  <c r="H278" i="4"/>
  <c r="G278" i="4"/>
  <c r="F278" i="4"/>
  <c r="E278" i="4"/>
  <c r="D278" i="4"/>
  <c r="C278" i="4"/>
  <c r="B278" i="4"/>
  <c r="A278" i="4"/>
  <c r="J277" i="4"/>
  <c r="I277" i="4"/>
  <c r="H277" i="4"/>
  <c r="G277" i="4"/>
  <c r="F277" i="4"/>
  <c r="E277" i="4"/>
  <c r="D277" i="4"/>
  <c r="C277" i="4"/>
  <c r="B277" i="4"/>
  <c r="A277" i="4"/>
  <c r="J276" i="4"/>
  <c r="I276" i="4"/>
  <c r="H276" i="4"/>
  <c r="G276" i="4"/>
  <c r="F276" i="4"/>
  <c r="E276" i="4"/>
  <c r="D276" i="4"/>
  <c r="C276" i="4"/>
  <c r="B276" i="4"/>
  <c r="A276" i="4"/>
  <c r="J305" i="4"/>
  <c r="I305" i="4"/>
  <c r="H305" i="4"/>
  <c r="G305" i="4"/>
  <c r="F305" i="4"/>
  <c r="E305" i="4"/>
  <c r="D305" i="4"/>
  <c r="C305" i="4"/>
  <c r="B305" i="4"/>
  <c r="A305" i="4"/>
  <c r="J304" i="4"/>
  <c r="I304" i="4"/>
  <c r="H304" i="4"/>
  <c r="G304" i="4"/>
  <c r="F304" i="4"/>
  <c r="E304" i="4"/>
  <c r="D304" i="4"/>
  <c r="C304" i="4"/>
  <c r="B304" i="4"/>
  <c r="A304" i="4"/>
  <c r="J303" i="4"/>
  <c r="I303" i="4"/>
  <c r="H303" i="4"/>
  <c r="G303" i="4"/>
  <c r="F303" i="4"/>
  <c r="E303" i="4"/>
  <c r="D303" i="4"/>
  <c r="C303" i="4"/>
  <c r="B303" i="4"/>
  <c r="A303" i="4"/>
  <c r="J302" i="4"/>
  <c r="I302" i="4"/>
  <c r="H302" i="4"/>
  <c r="G302" i="4"/>
  <c r="F302" i="4"/>
  <c r="E302" i="4"/>
  <c r="D302" i="4"/>
  <c r="C302" i="4"/>
  <c r="B302" i="4"/>
  <c r="A302" i="4"/>
  <c r="J301" i="4"/>
  <c r="I301" i="4"/>
  <c r="H301" i="4"/>
  <c r="G301" i="4"/>
  <c r="F301" i="4"/>
  <c r="E301" i="4"/>
  <c r="D301" i="4"/>
  <c r="C301" i="4"/>
  <c r="B301" i="4"/>
  <c r="A301" i="4"/>
  <c r="J300" i="4"/>
  <c r="I300" i="4"/>
  <c r="H300" i="4"/>
  <c r="G300" i="4"/>
  <c r="F300" i="4"/>
  <c r="E300" i="4"/>
  <c r="D300" i="4"/>
  <c r="C300" i="4"/>
  <c r="B300" i="4"/>
  <c r="A300" i="4"/>
  <c r="J299" i="4"/>
  <c r="I299" i="4"/>
  <c r="H299" i="4"/>
  <c r="G299" i="4"/>
  <c r="F299" i="4"/>
  <c r="E299" i="4"/>
  <c r="D299" i="4"/>
  <c r="C299" i="4"/>
  <c r="B299" i="4"/>
  <c r="A299" i="4"/>
  <c r="J298" i="4"/>
  <c r="I298" i="4"/>
  <c r="H298" i="4"/>
  <c r="G298" i="4"/>
  <c r="F298" i="4"/>
  <c r="E298" i="4"/>
  <c r="D298" i="4"/>
  <c r="C298" i="4"/>
  <c r="B298" i="4"/>
  <c r="A298" i="4"/>
  <c r="J297" i="4"/>
  <c r="I297" i="4"/>
  <c r="H297" i="4"/>
  <c r="G297" i="4"/>
  <c r="F297" i="4"/>
  <c r="E297" i="4"/>
  <c r="D297" i="4"/>
  <c r="C297" i="4"/>
  <c r="B297" i="4"/>
  <c r="A297" i="4"/>
  <c r="J296" i="4"/>
  <c r="I296" i="4"/>
  <c r="H296" i="4"/>
  <c r="G296" i="4"/>
  <c r="F296" i="4"/>
  <c r="E296" i="4"/>
  <c r="D296" i="4"/>
  <c r="C296" i="4"/>
  <c r="B296" i="4"/>
  <c r="A296" i="4"/>
  <c r="J295" i="4"/>
  <c r="I295" i="4"/>
  <c r="H295" i="4"/>
  <c r="G295" i="4"/>
  <c r="F295" i="4"/>
  <c r="E295" i="4"/>
  <c r="D295" i="4"/>
  <c r="C295" i="4"/>
  <c r="B295" i="4"/>
  <c r="A295" i="4"/>
  <c r="J294" i="4"/>
  <c r="I294" i="4"/>
  <c r="H294" i="4"/>
  <c r="G294" i="4"/>
  <c r="F294" i="4"/>
  <c r="E294" i="4"/>
  <c r="D294" i="4"/>
  <c r="C294" i="4"/>
  <c r="B294" i="4"/>
  <c r="A294" i="4"/>
  <c r="J293" i="4"/>
  <c r="I293" i="4"/>
  <c r="H293" i="4"/>
  <c r="G293" i="4"/>
  <c r="F293" i="4"/>
  <c r="E293" i="4"/>
  <c r="D293" i="4"/>
  <c r="C293" i="4"/>
  <c r="B293" i="4"/>
  <c r="A293" i="4"/>
  <c r="J292" i="4"/>
  <c r="I292" i="4"/>
  <c r="H292" i="4"/>
  <c r="G292" i="4"/>
  <c r="F292" i="4"/>
  <c r="E292" i="4"/>
  <c r="D292" i="4"/>
  <c r="C292" i="4"/>
  <c r="B292" i="4"/>
  <c r="A292" i="4"/>
  <c r="J291" i="4"/>
  <c r="I291" i="4"/>
  <c r="H291" i="4"/>
  <c r="G291" i="4"/>
  <c r="F291" i="4"/>
  <c r="E291" i="4"/>
  <c r="D291" i="4"/>
  <c r="C291" i="4"/>
  <c r="B291" i="4"/>
  <c r="A291" i="4"/>
  <c r="J290" i="4"/>
  <c r="I290" i="4"/>
  <c r="H290" i="4"/>
  <c r="G290" i="4"/>
  <c r="F290" i="4"/>
  <c r="E290" i="4"/>
  <c r="D290" i="4"/>
  <c r="C290" i="4"/>
  <c r="B290" i="4"/>
  <c r="A290" i="4"/>
  <c r="J289" i="4"/>
  <c r="I289" i="4"/>
  <c r="H289" i="4"/>
  <c r="G289" i="4"/>
  <c r="F289" i="4"/>
  <c r="L289" i="4" s="1"/>
  <c r="E289" i="4"/>
  <c r="D289" i="4"/>
  <c r="C289" i="4"/>
  <c r="B289" i="4"/>
  <c r="A289" i="4"/>
  <c r="J288" i="4"/>
  <c r="I288" i="4"/>
  <c r="H288" i="4"/>
  <c r="G288" i="4"/>
  <c r="F288" i="4"/>
  <c r="E288" i="4"/>
  <c r="D288" i="4"/>
  <c r="C288" i="4"/>
  <c r="B288" i="4"/>
  <c r="A288" i="4"/>
  <c r="J287" i="4"/>
  <c r="I287" i="4"/>
  <c r="H287" i="4"/>
  <c r="G287" i="4"/>
  <c r="F287" i="4"/>
  <c r="E287" i="4"/>
  <c r="D287" i="4"/>
  <c r="C287" i="4"/>
  <c r="B287" i="4"/>
  <c r="A287" i="4"/>
  <c r="J286" i="4"/>
  <c r="I286" i="4"/>
  <c r="H286" i="4"/>
  <c r="G286" i="4"/>
  <c r="F286" i="4"/>
  <c r="E286" i="4"/>
  <c r="D286" i="4"/>
  <c r="C286" i="4"/>
  <c r="B286" i="4"/>
  <c r="A286" i="4"/>
  <c r="J228" i="4"/>
  <c r="I228" i="4"/>
  <c r="H228" i="4"/>
  <c r="G228" i="4"/>
  <c r="F228" i="4"/>
  <c r="E228" i="4"/>
  <c r="D228" i="4"/>
  <c r="C228" i="4"/>
  <c r="B228" i="4"/>
  <c r="A228" i="4"/>
  <c r="J227" i="4"/>
  <c r="I227" i="4"/>
  <c r="H227" i="4"/>
  <c r="G227" i="4"/>
  <c r="F227" i="4"/>
  <c r="E227" i="4"/>
  <c r="D227" i="4"/>
  <c r="C227" i="4"/>
  <c r="B227" i="4"/>
  <c r="A227" i="4"/>
  <c r="J232" i="4"/>
  <c r="I232" i="4"/>
  <c r="H232" i="4"/>
  <c r="G232" i="4"/>
  <c r="F232" i="4"/>
  <c r="E232" i="4"/>
  <c r="D232" i="4"/>
  <c r="C232" i="4"/>
  <c r="B232" i="4"/>
  <c r="A232" i="4"/>
  <c r="J231" i="4"/>
  <c r="I231" i="4"/>
  <c r="H231" i="4"/>
  <c r="G231" i="4"/>
  <c r="F231" i="4"/>
  <c r="E231" i="4"/>
  <c r="D231" i="4"/>
  <c r="C231" i="4"/>
  <c r="B231" i="4"/>
  <c r="A231" i="4"/>
  <c r="J230" i="4"/>
  <c r="I230" i="4"/>
  <c r="H230" i="4"/>
  <c r="G230" i="4"/>
  <c r="F230" i="4"/>
  <c r="E230" i="4"/>
  <c r="D230" i="4"/>
  <c r="C230" i="4"/>
  <c r="B230" i="4"/>
  <c r="A230" i="4"/>
  <c r="J229" i="4"/>
  <c r="I229" i="4"/>
  <c r="H229" i="4"/>
  <c r="G229" i="4"/>
  <c r="F229" i="4"/>
  <c r="E229" i="4"/>
  <c r="D229" i="4"/>
  <c r="C229" i="4"/>
  <c r="B229" i="4"/>
  <c r="A229" i="4"/>
  <c r="J222" i="4"/>
  <c r="I222" i="4"/>
  <c r="H222" i="4"/>
  <c r="G222" i="4"/>
  <c r="F222" i="4"/>
  <c r="E222" i="4"/>
  <c r="D222" i="4"/>
  <c r="C222" i="4"/>
  <c r="B222" i="4"/>
  <c r="A222" i="4"/>
  <c r="J221" i="4"/>
  <c r="I221" i="4"/>
  <c r="H221" i="4"/>
  <c r="G221" i="4"/>
  <c r="F221" i="4"/>
  <c r="E221" i="4"/>
  <c r="D221" i="4"/>
  <c r="C221" i="4"/>
  <c r="B221" i="4"/>
  <c r="A221" i="4"/>
  <c r="J226" i="4"/>
  <c r="I226" i="4"/>
  <c r="H226" i="4"/>
  <c r="G226" i="4"/>
  <c r="F226" i="4"/>
  <c r="E226" i="4"/>
  <c r="D226" i="4"/>
  <c r="C226" i="4"/>
  <c r="B226" i="4"/>
  <c r="A226" i="4"/>
  <c r="J225" i="4"/>
  <c r="I225" i="4"/>
  <c r="H225" i="4"/>
  <c r="G225" i="4"/>
  <c r="F225" i="4"/>
  <c r="E225" i="4"/>
  <c r="D225" i="4"/>
  <c r="C225" i="4"/>
  <c r="B225" i="4"/>
  <c r="A225" i="4"/>
  <c r="J224" i="4"/>
  <c r="I224" i="4"/>
  <c r="H224" i="4"/>
  <c r="G224" i="4"/>
  <c r="F224" i="4"/>
  <c r="E224" i="4"/>
  <c r="D224" i="4"/>
  <c r="C224" i="4"/>
  <c r="B224" i="4"/>
  <c r="A224" i="4"/>
  <c r="J223" i="4"/>
  <c r="I223" i="4"/>
  <c r="H223" i="4"/>
  <c r="G223" i="4"/>
  <c r="F223" i="4"/>
  <c r="E223" i="4"/>
  <c r="D223" i="4"/>
  <c r="C223" i="4"/>
  <c r="B223" i="4"/>
  <c r="A223" i="4"/>
  <c r="J234" i="4"/>
  <c r="I234" i="4"/>
  <c r="H234" i="4"/>
  <c r="G234" i="4"/>
  <c r="F234" i="4"/>
  <c r="E234" i="4"/>
  <c r="D234" i="4"/>
  <c r="C234" i="4"/>
  <c r="B234" i="4"/>
  <c r="A234" i="4"/>
  <c r="J233" i="4"/>
  <c r="I233" i="4"/>
  <c r="H233" i="4"/>
  <c r="G233" i="4"/>
  <c r="F233" i="4"/>
  <c r="E233" i="4"/>
  <c r="D233" i="4"/>
  <c r="C233" i="4"/>
  <c r="B233" i="4"/>
  <c r="A233" i="4"/>
  <c r="J238" i="4"/>
  <c r="I238" i="4"/>
  <c r="H238" i="4"/>
  <c r="G238" i="4"/>
  <c r="F238" i="4"/>
  <c r="E238" i="4"/>
  <c r="D238" i="4"/>
  <c r="C238" i="4"/>
  <c r="B238" i="4"/>
  <c r="A238" i="4"/>
  <c r="J237" i="4"/>
  <c r="I237" i="4"/>
  <c r="H237" i="4"/>
  <c r="G237" i="4"/>
  <c r="F237" i="4"/>
  <c r="E237" i="4"/>
  <c r="D237" i="4"/>
  <c r="C237" i="4"/>
  <c r="B237" i="4"/>
  <c r="A237" i="4"/>
  <c r="J236" i="4"/>
  <c r="I236" i="4"/>
  <c r="H236" i="4"/>
  <c r="G236" i="4"/>
  <c r="F236" i="4"/>
  <c r="E236" i="4"/>
  <c r="D236" i="4"/>
  <c r="C236" i="4"/>
  <c r="B236" i="4"/>
  <c r="A236" i="4"/>
  <c r="J235" i="4"/>
  <c r="I235" i="4"/>
  <c r="H235" i="4"/>
  <c r="G235" i="4"/>
  <c r="F235" i="4"/>
  <c r="E235" i="4"/>
  <c r="D235" i="4"/>
  <c r="C235" i="4"/>
  <c r="B235" i="4"/>
  <c r="A235" i="4"/>
  <c r="J660" i="4"/>
  <c r="I660" i="4"/>
  <c r="H660" i="4"/>
  <c r="G660" i="4"/>
  <c r="F660" i="4"/>
  <c r="E660" i="4"/>
  <c r="D660" i="4"/>
  <c r="C660" i="4"/>
  <c r="B660" i="4"/>
  <c r="A660" i="4"/>
  <c r="J659" i="4"/>
  <c r="I659" i="4"/>
  <c r="H659" i="4"/>
  <c r="G659" i="4"/>
  <c r="F659" i="4"/>
  <c r="E659" i="4"/>
  <c r="D659" i="4"/>
  <c r="C659" i="4"/>
  <c r="B659" i="4"/>
  <c r="A659" i="4"/>
  <c r="J658" i="4"/>
  <c r="I658" i="4"/>
  <c r="H658" i="4"/>
  <c r="G658" i="4"/>
  <c r="F658" i="4"/>
  <c r="E658" i="4"/>
  <c r="D658" i="4"/>
  <c r="C658" i="4"/>
  <c r="B658" i="4"/>
  <c r="A658" i="4"/>
  <c r="J496" i="4"/>
  <c r="I496" i="4"/>
  <c r="H496" i="4"/>
  <c r="G496" i="4"/>
  <c r="F496" i="4"/>
  <c r="E496" i="4"/>
  <c r="D496" i="4"/>
  <c r="C496" i="4"/>
  <c r="B496" i="4"/>
  <c r="A496" i="4"/>
  <c r="J92" i="4"/>
  <c r="I92" i="4"/>
  <c r="H92" i="4"/>
  <c r="G92" i="4"/>
  <c r="F92" i="4"/>
  <c r="E92" i="4"/>
  <c r="D92" i="4"/>
  <c r="C92" i="4"/>
  <c r="B92" i="4"/>
  <c r="A92" i="4"/>
  <c r="J652" i="4"/>
  <c r="I652" i="4"/>
  <c r="H652" i="4"/>
  <c r="G652" i="4"/>
  <c r="F652" i="4"/>
  <c r="E652" i="4"/>
  <c r="D652" i="4"/>
  <c r="C652" i="4"/>
  <c r="B652" i="4"/>
  <c r="A652" i="4"/>
  <c r="J508" i="4"/>
  <c r="I508" i="4"/>
  <c r="H508" i="4"/>
  <c r="G508" i="4"/>
  <c r="F508" i="4"/>
  <c r="E508" i="4"/>
  <c r="D508" i="4"/>
  <c r="C508" i="4"/>
  <c r="B508" i="4"/>
  <c r="A508" i="4"/>
  <c r="J507" i="4"/>
  <c r="I507" i="4"/>
  <c r="H507" i="4"/>
  <c r="G507" i="4"/>
  <c r="F507" i="4"/>
  <c r="E507" i="4"/>
  <c r="D507" i="4"/>
  <c r="C507" i="4"/>
  <c r="B507" i="4"/>
  <c r="A507" i="4"/>
  <c r="J671" i="4"/>
  <c r="I671" i="4"/>
  <c r="H671" i="4"/>
  <c r="G671" i="4"/>
  <c r="F671" i="4"/>
  <c r="E671" i="4"/>
  <c r="D671" i="4"/>
  <c r="C671" i="4"/>
  <c r="B671" i="4"/>
  <c r="A671" i="4"/>
  <c r="J668" i="4"/>
  <c r="I668" i="4"/>
  <c r="H668" i="4"/>
  <c r="G668" i="4"/>
  <c r="F668" i="4"/>
  <c r="E668" i="4"/>
  <c r="D668" i="4"/>
  <c r="C668" i="4"/>
  <c r="B668" i="4"/>
  <c r="A668" i="4"/>
  <c r="J506" i="4"/>
  <c r="I506" i="4"/>
  <c r="H506" i="4"/>
  <c r="G506" i="4"/>
  <c r="F506" i="4"/>
  <c r="E506" i="4"/>
  <c r="D506" i="4"/>
  <c r="C506" i="4"/>
  <c r="B506" i="4"/>
  <c r="A506" i="4"/>
  <c r="J505" i="4"/>
  <c r="I505" i="4"/>
  <c r="H505" i="4"/>
  <c r="G505" i="4"/>
  <c r="F505" i="4"/>
  <c r="E505" i="4"/>
  <c r="D505" i="4"/>
  <c r="C505" i="4"/>
  <c r="B505" i="4"/>
  <c r="A505" i="4"/>
  <c r="J504" i="4"/>
  <c r="I504" i="4"/>
  <c r="H504" i="4"/>
  <c r="G504" i="4"/>
  <c r="F504" i="4"/>
  <c r="E504" i="4"/>
  <c r="D504" i="4"/>
  <c r="C504" i="4"/>
  <c r="B504" i="4"/>
  <c r="A504" i="4"/>
  <c r="J503" i="4"/>
  <c r="I503" i="4"/>
  <c r="H503" i="4"/>
  <c r="G503" i="4"/>
  <c r="F503" i="4"/>
  <c r="E503" i="4"/>
  <c r="D503" i="4"/>
  <c r="C503" i="4"/>
  <c r="B503" i="4"/>
  <c r="A503" i="4"/>
  <c r="J483" i="4"/>
  <c r="I483" i="4"/>
  <c r="H483" i="4"/>
  <c r="G483" i="4"/>
  <c r="F483" i="4"/>
  <c r="E483" i="4"/>
  <c r="D483" i="4"/>
  <c r="C483" i="4"/>
  <c r="B483" i="4"/>
  <c r="A483" i="4"/>
  <c r="J484" i="4"/>
  <c r="I484" i="4"/>
  <c r="H484" i="4"/>
  <c r="G484" i="4"/>
  <c r="F484" i="4"/>
  <c r="E484" i="4"/>
  <c r="D484" i="4"/>
  <c r="C484" i="4"/>
  <c r="B484" i="4"/>
  <c r="A484" i="4"/>
  <c r="J485" i="4"/>
  <c r="I485" i="4"/>
  <c r="H485" i="4"/>
  <c r="G485" i="4"/>
  <c r="F485" i="4"/>
  <c r="E485" i="4"/>
  <c r="D485" i="4"/>
  <c r="C485" i="4"/>
  <c r="B485" i="4"/>
  <c r="A485" i="4"/>
  <c r="J488" i="4"/>
  <c r="I488" i="4"/>
  <c r="H488" i="4"/>
  <c r="G488" i="4"/>
  <c r="F488" i="4"/>
  <c r="E488" i="4"/>
  <c r="D488" i="4"/>
  <c r="C488" i="4"/>
  <c r="B488" i="4"/>
  <c r="A488" i="4"/>
  <c r="J490" i="4"/>
  <c r="I490" i="4"/>
  <c r="H490" i="4"/>
  <c r="G490" i="4"/>
  <c r="F490" i="4"/>
  <c r="E490" i="4"/>
  <c r="D490" i="4"/>
  <c r="C490" i="4"/>
  <c r="B490" i="4"/>
  <c r="A490" i="4"/>
  <c r="J486" i="4"/>
  <c r="I486" i="4"/>
  <c r="H486" i="4"/>
  <c r="G486" i="4"/>
  <c r="F486" i="4"/>
  <c r="E486" i="4"/>
  <c r="D486" i="4"/>
  <c r="C486" i="4"/>
  <c r="B486" i="4"/>
  <c r="A486" i="4"/>
  <c r="J489" i="4"/>
  <c r="I489" i="4"/>
  <c r="H489" i="4"/>
  <c r="G489" i="4"/>
  <c r="F489" i="4"/>
  <c r="E489" i="4"/>
  <c r="D489" i="4"/>
  <c r="C489" i="4"/>
  <c r="B489" i="4"/>
  <c r="A489" i="4"/>
  <c r="J487" i="4"/>
  <c r="I487" i="4"/>
  <c r="H487" i="4"/>
  <c r="G487" i="4"/>
  <c r="F487" i="4"/>
  <c r="E487" i="4"/>
  <c r="D487" i="4"/>
  <c r="C487" i="4"/>
  <c r="B487" i="4"/>
  <c r="A487" i="4"/>
  <c r="J472" i="4"/>
  <c r="I472" i="4"/>
  <c r="H472" i="4"/>
  <c r="G472" i="4"/>
  <c r="F472" i="4"/>
  <c r="E472" i="4"/>
  <c r="D472" i="4"/>
  <c r="C472" i="4"/>
  <c r="B472" i="4"/>
  <c r="A472" i="4"/>
  <c r="J473" i="4"/>
  <c r="I473" i="4"/>
  <c r="H473" i="4"/>
  <c r="G473" i="4"/>
  <c r="F473" i="4"/>
  <c r="E473" i="4"/>
  <c r="D473" i="4"/>
  <c r="C473" i="4"/>
  <c r="B473" i="4"/>
  <c r="A473" i="4"/>
  <c r="J471" i="4"/>
  <c r="I471" i="4"/>
  <c r="H471" i="4"/>
  <c r="G471" i="4"/>
  <c r="F471" i="4"/>
  <c r="E471" i="4"/>
  <c r="D471" i="4"/>
  <c r="C471" i="4"/>
  <c r="B471" i="4"/>
  <c r="A471" i="4"/>
  <c r="J466" i="4"/>
  <c r="I466" i="4"/>
  <c r="H466" i="4"/>
  <c r="G466" i="4"/>
  <c r="F466" i="4"/>
  <c r="E466" i="4"/>
  <c r="D466" i="4"/>
  <c r="C466" i="4"/>
  <c r="B466" i="4"/>
  <c r="A466" i="4"/>
  <c r="J459" i="4"/>
  <c r="I459" i="4"/>
  <c r="H459" i="4"/>
  <c r="G459" i="4"/>
  <c r="F459" i="4"/>
  <c r="E459" i="4"/>
  <c r="D459" i="4"/>
  <c r="C459" i="4"/>
  <c r="B459" i="4"/>
  <c r="A459" i="4"/>
  <c r="J425" i="4"/>
  <c r="I425" i="4"/>
  <c r="H425" i="4"/>
  <c r="G425" i="4"/>
  <c r="F425" i="4"/>
  <c r="E425" i="4"/>
  <c r="D425" i="4"/>
  <c r="C425" i="4"/>
  <c r="B425" i="4"/>
  <c r="A425" i="4"/>
  <c r="J419" i="4"/>
  <c r="I419" i="4"/>
  <c r="H419" i="4"/>
  <c r="G419" i="4"/>
  <c r="F419" i="4"/>
  <c r="E419" i="4"/>
  <c r="D419" i="4"/>
  <c r="C419" i="4"/>
  <c r="B419" i="4"/>
  <c r="A419" i="4"/>
  <c r="J421" i="4"/>
  <c r="I421" i="4"/>
  <c r="H421" i="4"/>
  <c r="G421" i="4"/>
  <c r="F421" i="4"/>
  <c r="E421" i="4"/>
  <c r="D421" i="4"/>
  <c r="C421" i="4"/>
  <c r="B421" i="4"/>
  <c r="A421" i="4"/>
  <c r="J418" i="4"/>
  <c r="I418" i="4"/>
  <c r="H418" i="4"/>
  <c r="G418" i="4"/>
  <c r="F418" i="4"/>
  <c r="E418" i="4"/>
  <c r="D418" i="4"/>
  <c r="C418" i="4"/>
  <c r="B418" i="4"/>
  <c r="A418" i="4"/>
  <c r="J420" i="4"/>
  <c r="I420" i="4"/>
  <c r="H420" i="4"/>
  <c r="G420" i="4"/>
  <c r="F420" i="4"/>
  <c r="E420" i="4"/>
  <c r="D420" i="4"/>
  <c r="C420" i="4"/>
  <c r="B420" i="4"/>
  <c r="A420" i="4"/>
  <c r="J417" i="4"/>
  <c r="I417" i="4"/>
  <c r="H417" i="4"/>
  <c r="G417" i="4"/>
  <c r="F417" i="4"/>
  <c r="E417" i="4"/>
  <c r="D417" i="4"/>
  <c r="C417" i="4"/>
  <c r="B417" i="4"/>
  <c r="A417" i="4"/>
  <c r="J407" i="4"/>
  <c r="I407" i="4"/>
  <c r="H407" i="4"/>
  <c r="G407" i="4"/>
  <c r="F407" i="4"/>
  <c r="E407" i="4"/>
  <c r="D407" i="4"/>
  <c r="C407" i="4"/>
  <c r="B407" i="4"/>
  <c r="A407" i="4"/>
  <c r="J409" i="4"/>
  <c r="I409" i="4"/>
  <c r="H409" i="4"/>
  <c r="G409" i="4"/>
  <c r="F409" i="4"/>
  <c r="E409" i="4"/>
  <c r="D409" i="4"/>
  <c r="C409" i="4"/>
  <c r="B409" i="4"/>
  <c r="A409" i="4"/>
  <c r="J406" i="4"/>
  <c r="I406" i="4"/>
  <c r="H406" i="4"/>
  <c r="G406" i="4"/>
  <c r="F406" i="4"/>
  <c r="E406" i="4"/>
  <c r="D406" i="4"/>
  <c r="C406" i="4"/>
  <c r="B406" i="4"/>
  <c r="A406" i="4"/>
  <c r="J408" i="4"/>
  <c r="I408" i="4"/>
  <c r="H408" i="4"/>
  <c r="G408" i="4"/>
  <c r="F408" i="4"/>
  <c r="E408" i="4"/>
  <c r="D408" i="4"/>
  <c r="C408" i="4"/>
  <c r="B408" i="4"/>
  <c r="A408" i="4"/>
  <c r="J390" i="4"/>
  <c r="I390" i="4"/>
  <c r="H390" i="4"/>
  <c r="G390" i="4"/>
  <c r="F390" i="4"/>
  <c r="E390" i="4"/>
  <c r="D390" i="4"/>
  <c r="C390" i="4"/>
  <c r="B390" i="4"/>
  <c r="A390" i="4"/>
  <c r="J388" i="4"/>
  <c r="I388" i="4"/>
  <c r="H388" i="4"/>
  <c r="G388" i="4"/>
  <c r="F388" i="4"/>
  <c r="E388" i="4"/>
  <c r="D388" i="4"/>
  <c r="C388" i="4"/>
  <c r="B388" i="4"/>
  <c r="A388" i="4"/>
  <c r="J389" i="4"/>
  <c r="I389" i="4"/>
  <c r="H389" i="4"/>
  <c r="G389" i="4"/>
  <c r="F389" i="4"/>
  <c r="E389" i="4"/>
  <c r="D389" i="4"/>
  <c r="C389" i="4"/>
  <c r="B389" i="4"/>
  <c r="A389" i="4"/>
  <c r="J387" i="4"/>
  <c r="I387" i="4"/>
  <c r="H387" i="4"/>
  <c r="G387" i="4"/>
  <c r="F387" i="4"/>
  <c r="E387" i="4"/>
  <c r="D387" i="4"/>
  <c r="C387" i="4"/>
  <c r="B387" i="4"/>
  <c r="A387" i="4"/>
  <c r="J24" i="4"/>
  <c r="I24" i="4"/>
  <c r="H24" i="4"/>
  <c r="G24" i="4"/>
  <c r="F24" i="4"/>
  <c r="E24" i="4"/>
  <c r="D24" i="4"/>
  <c r="C24" i="4"/>
  <c r="B24" i="4"/>
  <c r="A24" i="4"/>
  <c r="J22" i="4"/>
  <c r="I22" i="4"/>
  <c r="H22" i="4"/>
  <c r="G22" i="4"/>
  <c r="F22" i="4"/>
  <c r="E22" i="4"/>
  <c r="D22" i="4"/>
  <c r="C22" i="4"/>
  <c r="K22" i="4" s="1"/>
  <c r="B22" i="4"/>
  <c r="A22" i="4"/>
  <c r="J25" i="4"/>
  <c r="I25" i="4"/>
  <c r="H25" i="4"/>
  <c r="G25" i="4"/>
  <c r="F25" i="4"/>
  <c r="E25" i="4"/>
  <c r="D25" i="4"/>
  <c r="C25" i="4"/>
  <c r="B25" i="4"/>
  <c r="A25" i="4"/>
  <c r="J23" i="4"/>
  <c r="I23" i="4"/>
  <c r="H23" i="4"/>
  <c r="G23" i="4"/>
  <c r="F23" i="4"/>
  <c r="E23" i="4"/>
  <c r="D23" i="4"/>
  <c r="C23" i="4"/>
  <c r="B23" i="4"/>
  <c r="A23" i="4"/>
  <c r="J29" i="4"/>
  <c r="I29" i="4"/>
  <c r="H29" i="4"/>
  <c r="G29" i="4"/>
  <c r="F29" i="4"/>
  <c r="E29" i="4"/>
  <c r="D29" i="4"/>
  <c r="C29" i="4"/>
  <c r="B29" i="4"/>
  <c r="A29" i="4"/>
  <c r="J27" i="4"/>
  <c r="I27" i="4"/>
  <c r="H27" i="4"/>
  <c r="G27" i="4"/>
  <c r="F27" i="4"/>
  <c r="E27" i="4"/>
  <c r="D27" i="4"/>
  <c r="C27" i="4"/>
  <c r="K27" i="4" s="1"/>
  <c r="B27" i="4"/>
  <c r="A27" i="4"/>
  <c r="J30" i="4"/>
  <c r="I30" i="4"/>
  <c r="H30" i="4"/>
  <c r="G30" i="4"/>
  <c r="F30" i="4"/>
  <c r="E30" i="4"/>
  <c r="D30" i="4"/>
  <c r="C30" i="4"/>
  <c r="B30" i="4"/>
  <c r="A30" i="4"/>
  <c r="J28" i="4"/>
  <c r="I28" i="4"/>
  <c r="H28" i="4"/>
  <c r="G28" i="4"/>
  <c r="F28" i="4"/>
  <c r="E28" i="4"/>
  <c r="D28" i="4"/>
  <c r="C28" i="4"/>
  <c r="B28" i="4"/>
  <c r="A28" i="4"/>
  <c r="J20" i="4"/>
  <c r="I20" i="4"/>
  <c r="H20" i="4"/>
  <c r="G20" i="4"/>
  <c r="F20" i="4"/>
  <c r="E20" i="4"/>
  <c r="D20" i="4"/>
  <c r="C20" i="4"/>
  <c r="B20" i="4"/>
  <c r="A20" i="4"/>
  <c r="J18" i="4"/>
  <c r="I18" i="4"/>
  <c r="H18" i="4"/>
  <c r="G18" i="4"/>
  <c r="F18" i="4"/>
  <c r="E18" i="4"/>
  <c r="D18" i="4"/>
  <c r="C18" i="4"/>
  <c r="K18" i="4" s="1"/>
  <c r="B18" i="4"/>
  <c r="A18" i="4"/>
  <c r="J21" i="4"/>
  <c r="I21" i="4"/>
  <c r="H21" i="4"/>
  <c r="G21" i="4"/>
  <c r="F21" i="4"/>
  <c r="E21" i="4"/>
  <c r="D21" i="4"/>
  <c r="C21" i="4"/>
  <c r="B21" i="4"/>
  <c r="A21" i="4"/>
  <c r="J19" i="4"/>
  <c r="I19" i="4"/>
  <c r="H19" i="4"/>
  <c r="G19" i="4"/>
  <c r="F19" i="4"/>
  <c r="E19" i="4"/>
  <c r="D19" i="4"/>
  <c r="C19" i="4"/>
  <c r="B19" i="4"/>
  <c r="A19" i="4"/>
  <c r="J33" i="4"/>
  <c r="I33" i="4"/>
  <c r="H33" i="4"/>
  <c r="G33" i="4"/>
  <c r="L33" i="4" s="1"/>
  <c r="F33" i="4"/>
  <c r="E33" i="4"/>
  <c r="D33" i="4"/>
  <c r="C33" i="4"/>
  <c r="B33" i="4"/>
  <c r="A33" i="4"/>
  <c r="J31" i="4"/>
  <c r="I31" i="4"/>
  <c r="H31" i="4"/>
  <c r="G31" i="4"/>
  <c r="F31" i="4"/>
  <c r="E31" i="4"/>
  <c r="D31" i="4"/>
  <c r="C31" i="4"/>
  <c r="K31" i="4" s="1"/>
  <c r="B31" i="4"/>
  <c r="A31" i="4"/>
  <c r="J34" i="4"/>
  <c r="I34" i="4"/>
  <c r="H34" i="4"/>
  <c r="G34" i="4"/>
  <c r="F34" i="4"/>
  <c r="L34" i="4" s="1"/>
  <c r="E34" i="4"/>
  <c r="D34" i="4"/>
  <c r="C34" i="4"/>
  <c r="B34" i="4"/>
  <c r="A34" i="4"/>
  <c r="J32" i="4"/>
  <c r="I32" i="4"/>
  <c r="H32" i="4"/>
  <c r="G32" i="4"/>
  <c r="F32" i="4"/>
  <c r="E32" i="4"/>
  <c r="D32" i="4"/>
  <c r="C32" i="4"/>
  <c r="B32" i="4"/>
  <c r="A32" i="4"/>
  <c r="J26" i="4"/>
  <c r="I26" i="4"/>
  <c r="H26" i="4"/>
  <c r="G26" i="4"/>
  <c r="F26" i="4"/>
  <c r="E26" i="4"/>
  <c r="D26" i="4"/>
  <c r="C26" i="4"/>
  <c r="B26" i="4"/>
  <c r="A26" i="4"/>
  <c r="J17" i="4"/>
  <c r="I17" i="4"/>
  <c r="H17" i="4"/>
  <c r="G17" i="4"/>
  <c r="F17" i="4"/>
  <c r="E17" i="4"/>
  <c r="D17" i="4"/>
  <c r="C17" i="4"/>
  <c r="K17" i="4" s="1"/>
  <c r="B17" i="4"/>
  <c r="A17" i="4"/>
  <c r="S5" i="4"/>
  <c r="V5" i="4" s="1"/>
  <c r="S4" i="4"/>
  <c r="W4" i="4" s="1"/>
  <c r="K388" i="4" l="1"/>
  <c r="K459" i="4"/>
  <c r="K490" i="4"/>
  <c r="K409" i="4"/>
  <c r="K418" i="4"/>
  <c r="K472" i="4"/>
  <c r="K483" i="4"/>
  <c r="K506" i="4"/>
  <c r="K508" i="4"/>
  <c r="K658" i="4"/>
  <c r="K236" i="4"/>
  <c r="K234" i="4"/>
  <c r="K226" i="4"/>
  <c r="K230" i="4"/>
  <c r="K228" i="4"/>
  <c r="K289" i="4"/>
  <c r="K293" i="4"/>
  <c r="K297" i="4"/>
  <c r="K301" i="4"/>
  <c r="K305" i="4"/>
  <c r="K279" i="4"/>
  <c r="K283" i="4"/>
  <c r="K497" i="4"/>
  <c r="K430" i="4"/>
  <c r="K444" i="4"/>
  <c r="K432" i="4"/>
  <c r="K446" i="4"/>
  <c r="K442" i="4"/>
  <c r="K394" i="4"/>
  <c r="K403" i="4"/>
  <c r="K392" i="4"/>
  <c r="K402" i="4"/>
  <c r="K98" i="4"/>
  <c r="K101" i="4"/>
  <c r="K105" i="4"/>
  <c r="K109" i="4"/>
  <c r="K334" i="4"/>
  <c r="K346" i="4"/>
  <c r="K340" i="4"/>
  <c r="K341" i="4"/>
  <c r="K353" i="4"/>
  <c r="K355" i="4"/>
  <c r="K359" i="4"/>
  <c r="K372" i="4"/>
  <c r="K367" i="4"/>
  <c r="K374" i="4"/>
  <c r="K379" i="4"/>
  <c r="K383" i="4"/>
  <c r="K366" i="4"/>
  <c r="K478" i="4"/>
  <c r="K492" i="4"/>
  <c r="K128" i="4"/>
  <c r="K132" i="4"/>
  <c r="K163" i="4"/>
  <c r="K188" i="4"/>
  <c r="K202" i="4"/>
  <c r="K206" i="4"/>
  <c r="K210" i="4"/>
  <c r="K214" i="4"/>
  <c r="K218" i="4"/>
  <c r="K136" i="4"/>
  <c r="K140" i="4"/>
  <c r="K144" i="4"/>
  <c r="K148" i="4"/>
  <c r="K152" i="4"/>
  <c r="K156" i="4"/>
  <c r="K160" i="4"/>
  <c r="K169" i="4"/>
  <c r="K173" i="4"/>
  <c r="K177" i="4"/>
  <c r="K181" i="4"/>
  <c r="K185" i="4"/>
  <c r="K193" i="4"/>
  <c r="K197" i="4"/>
  <c r="K201" i="4"/>
  <c r="K454" i="4"/>
  <c r="K596" i="4"/>
  <c r="K599" i="4"/>
  <c r="K605" i="4"/>
  <c r="K609" i="4"/>
  <c r="K611" i="4"/>
  <c r="K615" i="4"/>
  <c r="K621" i="4"/>
  <c r="K90" i="4"/>
  <c r="K121" i="4"/>
  <c r="K124" i="4"/>
  <c r="K410" i="4"/>
  <c r="K653" i="4"/>
  <c r="K241" i="4"/>
  <c r="K245" i="4"/>
  <c r="K249" i="4"/>
  <c r="K115" i="4"/>
  <c r="K263" i="4"/>
  <c r="K267" i="4"/>
  <c r="K271" i="4"/>
  <c r="K253" i="4"/>
  <c r="K257" i="4"/>
  <c r="K261" i="4"/>
  <c r="K461" i="4"/>
  <c r="K464" i="4"/>
  <c r="K306" i="4"/>
  <c r="K416" i="4"/>
  <c r="K480" i="4"/>
  <c r="K498" i="4"/>
  <c r="K661" i="4"/>
  <c r="K83" i="4"/>
  <c r="K88" i="4"/>
  <c r="K458" i="4"/>
  <c r="K509" i="4"/>
  <c r="K670" i="4"/>
  <c r="K520" i="4"/>
  <c r="K521" i="4"/>
  <c r="K532" i="4"/>
  <c r="K578" i="4"/>
  <c r="K64" i="4"/>
  <c r="K639" i="4"/>
  <c r="K631" i="4"/>
  <c r="L505" i="4"/>
  <c r="L106" i="4"/>
  <c r="L618" i="4"/>
  <c r="L244" i="4"/>
  <c r="L449" i="4"/>
  <c r="L525" i="4"/>
  <c r="L552" i="4"/>
  <c r="L593" i="4"/>
  <c r="L544" i="4"/>
  <c r="L587" i="4"/>
  <c r="L58" i="4"/>
  <c r="L314" i="4"/>
  <c r="L633" i="4"/>
  <c r="L649" i="4"/>
  <c r="L433" i="4"/>
  <c r="L369" i="4"/>
  <c r="L186" i="4"/>
  <c r="L307" i="4"/>
  <c r="L488" i="4"/>
  <c r="L668" i="4"/>
  <c r="L659" i="4"/>
  <c r="L290" i="4"/>
  <c r="L393" i="4"/>
  <c r="L338" i="4"/>
  <c r="L345" i="4"/>
  <c r="L164" i="4"/>
  <c r="L137" i="4"/>
  <c r="L161" i="4"/>
  <c r="L617" i="4"/>
  <c r="L242" i="4"/>
  <c r="K274" i="4"/>
  <c r="K252" i="4"/>
  <c r="K256" i="4"/>
  <c r="K260" i="4"/>
  <c r="K463" i="4"/>
  <c r="L465" i="4"/>
  <c r="K415" i="4"/>
  <c r="K479" i="4"/>
  <c r="L482" i="4"/>
  <c r="K500" i="4"/>
  <c r="K502" i="4"/>
  <c r="K654" i="4"/>
  <c r="K87" i="4"/>
  <c r="K449" i="4"/>
  <c r="K495" i="4"/>
  <c r="K669" i="4"/>
  <c r="K514" i="4"/>
  <c r="K515" i="4"/>
  <c r="K513" i="4"/>
  <c r="K526" i="4"/>
  <c r="K527" i="4"/>
  <c r="K525" i="4"/>
  <c r="K554" i="4"/>
  <c r="K550" i="4"/>
  <c r="K592" i="4"/>
  <c r="K552" i="4"/>
  <c r="K548" i="4"/>
  <c r="K590" i="4"/>
  <c r="K556" i="4"/>
  <c r="K546" i="4"/>
  <c r="K589" i="4"/>
  <c r="K551" i="4"/>
  <c r="K593" i="4"/>
  <c r="K544" i="4"/>
  <c r="K587" i="4"/>
  <c r="K549" i="4"/>
  <c r="K591" i="4"/>
  <c r="K74" i="4"/>
  <c r="K71" i="4"/>
  <c r="K66" i="4"/>
  <c r="K63" i="4"/>
  <c r="K82" i="4"/>
  <c r="K79" i="4"/>
  <c r="K50" i="4"/>
  <c r="K47" i="4"/>
  <c r="K39" i="4"/>
  <c r="K58" i="4"/>
  <c r="K55" i="4"/>
  <c r="K322" i="4"/>
  <c r="K319" i="4"/>
  <c r="K314" i="4"/>
  <c r="K311" i="4"/>
  <c r="K330" i="4"/>
  <c r="K327" i="4"/>
  <c r="K641" i="4"/>
  <c r="K638" i="4"/>
  <c r="K633" i="4"/>
  <c r="K630" i="4"/>
  <c r="K649" i="4"/>
  <c r="K646" i="4"/>
  <c r="K89" i="4"/>
  <c r="K423" i="4"/>
  <c r="L183" i="4"/>
  <c r="L187" i="4"/>
  <c r="L195" i="4"/>
  <c r="L199" i="4"/>
  <c r="L452" i="4"/>
  <c r="L451" i="4"/>
  <c r="L597" i="4"/>
  <c r="L601" i="4"/>
  <c r="L607" i="4"/>
  <c r="L610" i="4"/>
  <c r="L613" i="4"/>
  <c r="L619" i="4"/>
  <c r="L623" i="4"/>
  <c r="L118" i="4"/>
  <c r="L120" i="4"/>
  <c r="L412" i="4"/>
  <c r="L111" i="4"/>
  <c r="L239" i="4"/>
  <c r="L243" i="4"/>
  <c r="L247" i="4"/>
  <c r="L265" i="4"/>
  <c r="L269" i="4"/>
  <c r="L273" i="4"/>
  <c r="L113" i="4"/>
  <c r="L251" i="4"/>
  <c r="L255" i="4"/>
  <c r="L259" i="4"/>
  <c r="L462" i="4"/>
  <c r="L414" i="4"/>
  <c r="L468" i="4"/>
  <c r="L491" i="4"/>
  <c r="L499" i="4"/>
  <c r="L651" i="4"/>
  <c r="L86" i="4"/>
  <c r="L117" i="4"/>
  <c r="L494" i="4"/>
  <c r="L657" i="4"/>
  <c r="L517" i="4"/>
  <c r="L518" i="4"/>
  <c r="L516" i="4"/>
  <c r="L528" i="4"/>
  <c r="L563" i="4"/>
  <c r="L540" i="4"/>
  <c r="L572" i="4"/>
  <c r="L577" i="4"/>
  <c r="L570" i="4"/>
  <c r="L541" i="4"/>
  <c r="L73" i="4"/>
  <c r="L65" i="4"/>
  <c r="L81" i="4"/>
  <c r="L49" i="4"/>
  <c r="L41" i="4"/>
  <c r="L57" i="4"/>
  <c r="L321" i="4"/>
  <c r="L313" i="4"/>
  <c r="L329" i="4"/>
  <c r="L640" i="4"/>
  <c r="L637" i="4"/>
  <c r="L632" i="4"/>
  <c r="L629" i="4"/>
  <c r="L648" i="4"/>
  <c r="L645" i="4"/>
  <c r="L84" i="4"/>
  <c r="L422" i="4"/>
  <c r="L470" i="4"/>
  <c r="L664" i="4"/>
  <c r="K239" i="4"/>
  <c r="K255" i="4"/>
  <c r="K499" i="4"/>
  <c r="K518" i="4"/>
  <c r="L545" i="4"/>
  <c r="L543" i="4"/>
  <c r="K561" i="4"/>
  <c r="K574" i="4"/>
  <c r="K539" i="4"/>
  <c r="L553" i="4"/>
  <c r="K541" i="4"/>
  <c r="L59" i="4"/>
  <c r="K81" i="4"/>
  <c r="K49" i="4"/>
  <c r="L315" i="4"/>
  <c r="K321" i="4"/>
  <c r="K313" i="4"/>
  <c r="K632" i="4"/>
  <c r="K648" i="4"/>
  <c r="K481" i="4"/>
  <c r="K665" i="4"/>
  <c r="L32" i="4"/>
  <c r="L19" i="4"/>
  <c r="L28" i="4"/>
  <c r="L23" i="4"/>
  <c r="L387" i="4"/>
  <c r="L408" i="4"/>
  <c r="L417" i="4"/>
  <c r="L419" i="4"/>
  <c r="L471" i="4"/>
  <c r="L489" i="4"/>
  <c r="L485" i="4"/>
  <c r="L504" i="4"/>
  <c r="L671" i="4"/>
  <c r="L92" i="4"/>
  <c r="L660" i="4"/>
  <c r="L238" i="4"/>
  <c r="L224" i="4"/>
  <c r="L222" i="4"/>
  <c r="L232" i="4"/>
  <c r="L287" i="4"/>
  <c r="L291" i="4"/>
  <c r="L295" i="4"/>
  <c r="L299" i="4"/>
  <c r="L303" i="4"/>
  <c r="L277" i="4"/>
  <c r="L281" i="4"/>
  <c r="L285" i="4"/>
  <c r="L95" i="4"/>
  <c r="L655" i="4"/>
  <c r="L436" i="4"/>
  <c r="L434" i="4"/>
  <c r="L440" i="4"/>
  <c r="L438" i="4"/>
  <c r="L448" i="4"/>
  <c r="L398" i="4"/>
  <c r="L405" i="4"/>
  <c r="L396" i="4"/>
  <c r="L100" i="4"/>
  <c r="L96" i="4"/>
  <c r="L103" i="4"/>
  <c r="L107" i="4"/>
  <c r="L333" i="4"/>
  <c r="L337" i="4"/>
  <c r="L354" i="4"/>
  <c r="L342" i="4"/>
  <c r="L347" i="4"/>
  <c r="L352" i="4"/>
  <c r="L358" i="4"/>
  <c r="L361" i="4"/>
  <c r="L371" i="4"/>
  <c r="L370" i="4"/>
  <c r="L376" i="4"/>
  <c r="L381" i="4"/>
  <c r="L385" i="4"/>
  <c r="L362" i="4"/>
  <c r="L475" i="4"/>
  <c r="L126" i="4"/>
  <c r="L130" i="4"/>
  <c r="L134" i="4"/>
  <c r="L165" i="4"/>
  <c r="L190" i="4"/>
  <c r="L204" i="4"/>
  <c r="L208" i="4"/>
  <c r="L212" i="4"/>
  <c r="L216" i="4"/>
  <c r="L220" i="4"/>
  <c r="L138" i="4"/>
  <c r="L142" i="4"/>
  <c r="L146" i="4"/>
  <c r="L150" i="4"/>
  <c r="L154" i="4"/>
  <c r="L158" i="4"/>
  <c r="L167" i="4"/>
  <c r="L171" i="4"/>
  <c r="L175" i="4"/>
  <c r="L179" i="4"/>
  <c r="L196" i="4"/>
  <c r="L274" i="4"/>
  <c r="L5" i="4"/>
  <c r="L515" i="4"/>
  <c r="K584" i="4"/>
  <c r="L74" i="4"/>
  <c r="K80" i="4"/>
  <c r="K56" i="4"/>
  <c r="L330" i="4"/>
  <c r="L496" i="4"/>
  <c r="L225" i="4"/>
  <c r="L282" i="4"/>
  <c r="L450" i="4"/>
  <c r="L340" i="4"/>
  <c r="L132" i="4"/>
  <c r="L233" i="4"/>
  <c r="L441" i="4"/>
  <c r="L209" i="4"/>
  <c r="L180" i="4"/>
  <c r="L418" i="4"/>
  <c r="L234" i="4"/>
  <c r="L25" i="4"/>
  <c r="L425" i="4"/>
  <c r="L473" i="4"/>
  <c r="L210" i="4"/>
  <c r="L388" i="4"/>
  <c r="L297" i="4"/>
  <c r="L279" i="4"/>
  <c r="L8" i="4"/>
  <c r="L432" i="4"/>
  <c r="L446" i="4"/>
  <c r="L442" i="4"/>
  <c r="L394" i="4"/>
  <c r="L392" i="4"/>
  <c r="L101" i="4"/>
  <c r="L105" i="4"/>
  <c r="L109" i="4"/>
  <c r="L341" i="4"/>
  <c r="L353" i="4"/>
  <c r="L355" i="4"/>
  <c r="L359" i="4"/>
  <c r="L367" i="4"/>
  <c r="L374" i="4"/>
  <c r="L379" i="4"/>
  <c r="L366" i="4"/>
  <c r="L478" i="4"/>
  <c r="L128" i="4"/>
  <c r="L163" i="4"/>
  <c r="L188" i="4"/>
  <c r="L206" i="4"/>
  <c r="L214" i="4"/>
  <c r="L140" i="4"/>
  <c r="L144" i="4"/>
  <c r="L148" i="4"/>
  <c r="L173" i="4"/>
  <c r="L181" i="4"/>
  <c r="L193" i="4"/>
  <c r="L609" i="4"/>
  <c r="L121" i="4"/>
  <c r="L410" i="4"/>
  <c r="L115" i="4"/>
  <c r="L241" i="4"/>
  <c r="L611" i="4"/>
  <c r="L17" i="4"/>
  <c r="L31" i="4"/>
  <c r="L18" i="4"/>
  <c r="L27" i="4"/>
  <c r="L22" i="4"/>
  <c r="L409" i="4"/>
  <c r="L459" i="4"/>
  <c r="L472" i="4"/>
  <c r="L490" i="4"/>
  <c r="L483" i="4"/>
  <c r="L506" i="4"/>
  <c r="L508" i="4"/>
  <c r="L658" i="4"/>
  <c r="L236" i="4"/>
  <c r="L226" i="4"/>
  <c r="L230" i="4"/>
  <c r="L228" i="4"/>
  <c r="L293" i="4"/>
  <c r="L301" i="4"/>
  <c r="L305" i="4"/>
  <c r="L283" i="4"/>
  <c r="L497" i="4"/>
  <c r="L430" i="4"/>
  <c r="L444" i="4"/>
  <c r="L403" i="4"/>
  <c r="L402" i="4"/>
  <c r="L98" i="4"/>
  <c r="L334" i="4"/>
  <c r="L346" i="4"/>
  <c r="L372" i="4"/>
  <c r="L383" i="4"/>
  <c r="L492" i="4"/>
  <c r="L202" i="4"/>
  <c r="L218" i="4"/>
  <c r="L136" i="4"/>
  <c r="L152" i="4"/>
  <c r="L156" i="4"/>
  <c r="L160" i="4"/>
  <c r="L169" i="4"/>
  <c r="L177" i="4"/>
  <c r="L197" i="4"/>
  <c r="L201" i="4"/>
  <c r="L454" i="4"/>
  <c r="L90" i="4"/>
  <c r="L249" i="4"/>
  <c r="L26" i="4"/>
  <c r="L20" i="4"/>
  <c r="L466" i="4"/>
  <c r="L298" i="4"/>
  <c r="L276" i="4"/>
  <c r="L9" i="4"/>
  <c r="L595" i="4"/>
  <c r="L404" i="4"/>
  <c r="L401" i="4"/>
  <c r="L97" i="4"/>
  <c r="L356" i="4"/>
  <c r="L378" i="4"/>
  <c r="L377" i="4"/>
  <c r="L386" i="4"/>
  <c r="L129" i="4"/>
  <c r="L145" i="4"/>
  <c r="L153" i="4"/>
  <c r="L170" i="4"/>
  <c r="L178" i="4"/>
  <c r="L194" i="4"/>
  <c r="L456" i="4"/>
  <c r="L602" i="4"/>
  <c r="L122" i="4"/>
  <c r="L250" i="4"/>
  <c r="L116" i="4"/>
  <c r="L258" i="4"/>
  <c r="L650" i="4"/>
  <c r="L594" i="4"/>
  <c r="L523" i="4"/>
  <c r="L524" i="4"/>
  <c r="L586" i="4"/>
  <c r="L536" i="4"/>
  <c r="L560" i="4"/>
  <c r="L67" i="4"/>
  <c r="L75" i="4"/>
  <c r="L43" i="4"/>
  <c r="L35" i="4"/>
  <c r="L323" i="4"/>
  <c r="L12" i="4"/>
  <c r="L260" i="4"/>
  <c r="K34" i="4"/>
  <c r="K21" i="4"/>
  <c r="K30" i="4"/>
  <c r="K25" i="4"/>
  <c r="K389" i="4"/>
  <c r="K406" i="4"/>
  <c r="K420" i="4"/>
  <c r="L420" i="4"/>
  <c r="K425" i="4"/>
  <c r="K473" i="4"/>
  <c r="K486" i="4"/>
  <c r="K484" i="4"/>
  <c r="K505" i="4"/>
  <c r="K507" i="4"/>
  <c r="K496" i="4"/>
  <c r="K235" i="4"/>
  <c r="K233" i="4"/>
  <c r="K225" i="4"/>
  <c r="K229" i="4"/>
  <c r="K227" i="4"/>
  <c r="K288" i="4"/>
  <c r="K292" i="4"/>
  <c r="L292" i="4"/>
  <c r="K296" i="4"/>
  <c r="K300" i="4"/>
  <c r="K304" i="4"/>
  <c r="K278" i="4"/>
  <c r="K282" i="4"/>
  <c r="K10" i="4"/>
  <c r="K450" i="4"/>
  <c r="K429" i="4"/>
  <c r="K443" i="4"/>
  <c r="K431" i="4"/>
  <c r="K445" i="4"/>
  <c r="K441" i="4"/>
  <c r="K393" i="4"/>
  <c r="K399" i="4"/>
  <c r="K391" i="4"/>
  <c r="K400" i="4"/>
  <c r="K99" i="4"/>
  <c r="K102" i="4"/>
  <c r="K106" i="4"/>
  <c r="K110" i="4"/>
  <c r="K332" i="4"/>
  <c r="K338" i="4"/>
  <c r="K344" i="4"/>
  <c r="K343" i="4"/>
  <c r="K348" i="4"/>
  <c r="K350" i="4"/>
  <c r="K357" i="4"/>
  <c r="K373" i="4"/>
  <c r="K368" i="4"/>
  <c r="K375" i="4"/>
  <c r="K380" i="4"/>
  <c r="K384" i="4"/>
  <c r="K364" i="4"/>
  <c r="K365" i="4"/>
  <c r="K477" i="4"/>
  <c r="K127" i="4"/>
  <c r="K131" i="4"/>
  <c r="K162" i="4"/>
  <c r="K166" i="4"/>
  <c r="K191" i="4"/>
  <c r="K205" i="4"/>
  <c r="K209" i="4"/>
  <c r="K213" i="4"/>
  <c r="K217" i="4"/>
  <c r="L217" i="4"/>
  <c r="K135" i="4"/>
  <c r="K139" i="4"/>
  <c r="K143" i="4"/>
  <c r="K147" i="4"/>
  <c r="K151" i="4"/>
  <c r="K155" i="4"/>
  <c r="K159" i="4"/>
  <c r="K168" i="4"/>
  <c r="K172" i="4"/>
  <c r="K176" i="4"/>
  <c r="K180" i="4"/>
  <c r="K184" i="4"/>
  <c r="K192" i="4"/>
  <c r="K196" i="4"/>
  <c r="K200" i="4"/>
  <c r="K453" i="4"/>
  <c r="K493" i="4"/>
  <c r="K600" i="4"/>
  <c r="K603" i="4"/>
  <c r="K606" i="4"/>
  <c r="K612" i="4"/>
  <c r="K616" i="4"/>
  <c r="K618" i="4"/>
  <c r="K622" i="4"/>
  <c r="K119" i="4"/>
  <c r="K123" i="4"/>
  <c r="K411" i="4"/>
  <c r="K6" i="4"/>
  <c r="K112" i="4"/>
  <c r="K240" i="4"/>
  <c r="K244" i="4"/>
  <c r="K248" i="4"/>
  <c r="K266" i="4"/>
  <c r="L266" i="4"/>
  <c r="K270" i="4"/>
  <c r="K114" i="4"/>
  <c r="L114" i="4"/>
  <c r="K42" i="4"/>
  <c r="L42" i="4"/>
  <c r="L162" i="4"/>
  <c r="L288" i="4"/>
  <c r="L304" i="4"/>
  <c r="L443" i="4"/>
  <c r="L399" i="4"/>
  <c r="L391" i="4"/>
  <c r="L400" i="4"/>
  <c r="L99" i="4"/>
  <c r="L102" i="4"/>
  <c r="L110" i="4"/>
  <c r="L332" i="4"/>
  <c r="L344" i="4"/>
  <c r="L343" i="4"/>
  <c r="L348" i="4"/>
  <c r="L350" i="4"/>
  <c r="L357" i="4"/>
  <c r="L373" i="4"/>
  <c r="L368" i="4"/>
  <c r="L375" i="4"/>
  <c r="L380" i="4"/>
  <c r="L384" i="4"/>
  <c r="L364" i="4"/>
  <c r="L365" i="4"/>
  <c r="L477" i="4"/>
  <c r="L127" i="4"/>
  <c r="L131" i="4"/>
  <c r="L166" i="4"/>
  <c r="L191" i="4"/>
  <c r="L205" i="4"/>
  <c r="L213" i="4"/>
  <c r="L135" i="4"/>
  <c r="L139" i="4"/>
  <c r="L143" i="4"/>
  <c r="L147" i="4"/>
  <c r="L151" i="4"/>
  <c r="L155" i="4"/>
  <c r="L159" i="4"/>
  <c r="L168" i="4"/>
  <c r="L172" i="4"/>
  <c r="L176" i="4"/>
  <c r="L184" i="4"/>
  <c r="L192" i="4"/>
  <c r="L200" i="4"/>
  <c r="L453" i="4"/>
  <c r="L493" i="4"/>
  <c r="L600" i="4"/>
  <c r="L603" i="4"/>
  <c r="L606" i="4"/>
  <c r="L612" i="4"/>
  <c r="L616" i="4"/>
  <c r="L622" i="4"/>
  <c r="L119" i="4"/>
  <c r="L123" i="4"/>
  <c r="L411" i="4"/>
  <c r="L6" i="4"/>
  <c r="L112" i="4"/>
  <c r="L240" i="4"/>
  <c r="L248" i="4"/>
  <c r="L270" i="4"/>
  <c r="L252" i="4"/>
  <c r="L256" i="4"/>
  <c r="L463" i="4"/>
  <c r="L16" i="4"/>
  <c r="L415" i="4"/>
  <c r="L479" i="4"/>
  <c r="L500" i="4"/>
  <c r="L502" i="4"/>
  <c r="L654" i="4"/>
  <c r="L87" i="4"/>
  <c r="L495" i="4"/>
  <c r="L669" i="4"/>
  <c r="L514" i="4"/>
  <c r="L513" i="4"/>
  <c r="L526" i="4"/>
  <c r="L527" i="4"/>
  <c r="L554" i="4"/>
  <c r="L550" i="4"/>
  <c r="L592" i="4"/>
  <c r="L548" i="4"/>
  <c r="L590" i="4"/>
  <c r="L556" i="4"/>
  <c r="L546" i="4"/>
  <c r="L589" i="4"/>
  <c r="L551" i="4"/>
  <c r="L549" i="4"/>
  <c r="L591" i="4"/>
  <c r="L71" i="4"/>
  <c r="L66" i="4"/>
  <c r="L63" i="4"/>
  <c r="L82" i="4"/>
  <c r="L79" i="4"/>
  <c r="L50" i="4"/>
  <c r="L47" i="4"/>
  <c r="L39" i="4"/>
  <c r="L55" i="4"/>
  <c r="L322" i="4"/>
  <c r="L319" i="4"/>
  <c r="L311" i="4"/>
  <c r="L327" i="4"/>
  <c r="L641" i="4"/>
  <c r="L638" i="4"/>
  <c r="L630" i="4"/>
  <c r="L646" i="4"/>
  <c r="L89" i="4"/>
  <c r="L423" i="4"/>
  <c r="L481" i="4"/>
  <c r="L665" i="4"/>
  <c r="L13" i="4"/>
  <c r="L21" i="4"/>
  <c r="L30" i="4"/>
  <c r="L389" i="4"/>
  <c r="L406" i="4"/>
  <c r="L486" i="4"/>
  <c r="L484" i="4"/>
  <c r="L507" i="4"/>
  <c r="L235" i="4"/>
  <c r="L229" i="4"/>
  <c r="L227" i="4"/>
  <c r="L296" i="4"/>
  <c r="L300" i="4"/>
  <c r="L278" i="4"/>
  <c r="L429" i="4"/>
  <c r="L431" i="4"/>
  <c r="L445" i="4"/>
  <c r="S2" i="4"/>
  <c r="V2" i="4" s="1"/>
  <c r="L263" i="4"/>
  <c r="L267" i="4"/>
  <c r="L271" i="4"/>
  <c r="L253" i="4"/>
  <c r="L261" i="4"/>
  <c r="L461" i="4"/>
  <c r="L416" i="4"/>
  <c r="L661" i="4"/>
  <c r="L7" i="4"/>
  <c r="L83" i="4"/>
  <c r="L88" i="4"/>
  <c r="L458" i="4"/>
  <c r="L670" i="4"/>
  <c r="L520" i="4"/>
  <c r="L521" i="4"/>
  <c r="L519" i="4"/>
  <c r="L532" i="4"/>
  <c r="L596" i="4"/>
  <c r="L599" i="4"/>
  <c r="L605" i="4"/>
  <c r="L615" i="4"/>
  <c r="L621" i="4"/>
  <c r="L124" i="4"/>
  <c r="L653" i="4"/>
  <c r="L245" i="4"/>
  <c r="K153" i="4"/>
  <c r="K157" i="4"/>
  <c r="K161" i="4"/>
  <c r="K170" i="4"/>
  <c r="K174" i="4"/>
  <c r="K178" i="4"/>
  <c r="K182" i="4"/>
  <c r="K186" i="4"/>
  <c r="K194" i="4"/>
  <c r="K198" i="4"/>
  <c r="K456" i="4"/>
  <c r="K455" i="4"/>
  <c r="K598" i="4"/>
  <c r="K602" i="4"/>
  <c r="K604" i="4"/>
  <c r="K608" i="4"/>
  <c r="K614" i="4"/>
  <c r="K617" i="4"/>
  <c r="K620" i="4"/>
  <c r="K91" i="4"/>
  <c r="K122" i="4"/>
  <c r="K275" i="4"/>
  <c r="K624" i="4"/>
  <c r="K656" i="4"/>
  <c r="K242" i="4"/>
  <c r="K246" i="4"/>
  <c r="K250" i="4"/>
  <c r="K116" i="4"/>
  <c r="K264" i="4"/>
  <c r="K268" i="4"/>
  <c r="K272" i="4"/>
  <c r="K254" i="4"/>
  <c r="K258" i="4"/>
  <c r="K262" i="4"/>
  <c r="K460" i="4"/>
  <c r="K465" i="4"/>
  <c r="K14" i="4"/>
  <c r="K413" i="4"/>
  <c r="K469" i="4"/>
  <c r="K482" i="4"/>
  <c r="K501" i="4"/>
  <c r="K650" i="4"/>
  <c r="K3" i="4"/>
  <c r="K85" i="4"/>
  <c r="K93" i="4"/>
  <c r="L29" i="4"/>
  <c r="L24" i="4"/>
  <c r="L390" i="4"/>
  <c r="L407" i="4"/>
  <c r="L421" i="4"/>
  <c r="L487" i="4"/>
  <c r="L503" i="4"/>
  <c r="L652" i="4"/>
  <c r="L237" i="4"/>
  <c r="L223" i="4"/>
  <c r="L221" i="4"/>
  <c r="L231" i="4"/>
  <c r="L286" i="4"/>
  <c r="L294" i="4"/>
  <c r="L302" i="4"/>
  <c r="L280" i="4"/>
  <c r="L284" i="4"/>
  <c r="L435" i="4"/>
  <c r="L439" i="4"/>
  <c r="L437" i="4"/>
  <c r="L447" i="4"/>
  <c r="L395" i="4"/>
  <c r="L397" i="4"/>
  <c r="L104" i="4"/>
  <c r="L108" i="4"/>
  <c r="L336" i="4"/>
  <c r="L335" i="4"/>
  <c r="L339" i="4"/>
  <c r="L349" i="4"/>
  <c r="L351" i="4"/>
  <c r="L360" i="4"/>
  <c r="L382" i="4"/>
  <c r="L363" i="4"/>
  <c r="L476" i="4"/>
  <c r="L125" i="4"/>
  <c r="L133" i="4"/>
  <c r="L189" i="4"/>
  <c r="L203" i="4"/>
  <c r="L207" i="4"/>
  <c r="L211" i="4"/>
  <c r="L215" i="4"/>
  <c r="L219" i="4"/>
  <c r="L141" i="4"/>
  <c r="L149" i="4"/>
  <c r="L157" i="4"/>
  <c r="L174" i="4"/>
  <c r="L182" i="4"/>
  <c r="L198" i="4"/>
  <c r="L455" i="4"/>
  <c r="L598" i="4"/>
  <c r="L604" i="4"/>
  <c r="L608" i="4"/>
  <c r="L614" i="4"/>
  <c r="L620" i="4"/>
  <c r="L91" i="4"/>
  <c r="L275" i="4"/>
  <c r="L624" i="4"/>
  <c r="L656" i="4"/>
  <c r="L246" i="4"/>
  <c r="L264" i="4"/>
  <c r="L268" i="4"/>
  <c r="L272" i="4"/>
  <c r="L254" i="4"/>
  <c r="L262" i="4"/>
  <c r="L460" i="4"/>
  <c r="L14" i="4"/>
  <c r="L413" i="4"/>
  <c r="L469" i="4"/>
  <c r="L501" i="4"/>
  <c r="L3" i="4"/>
  <c r="L85" i="4"/>
  <c r="L93" i="4"/>
  <c r="L467" i="4"/>
  <c r="L511" i="4"/>
  <c r="L512" i="4"/>
  <c r="L510" i="4"/>
  <c r="L522" i="4"/>
  <c r="L588" i="4"/>
  <c r="L559" i="4"/>
  <c r="L557" i="4"/>
  <c r="L535" i="4"/>
  <c r="L555" i="4"/>
  <c r="L538" i="4"/>
  <c r="L534" i="4"/>
  <c r="L537" i="4"/>
  <c r="L558" i="4"/>
  <c r="L69" i="4"/>
  <c r="L61" i="4"/>
  <c r="L77" i="4"/>
  <c r="L45" i="4"/>
  <c r="L37" i="4"/>
  <c r="L53" i="4"/>
  <c r="L317" i="4"/>
  <c r="L309" i="4"/>
  <c r="L325" i="4"/>
  <c r="L634" i="4"/>
  <c r="L636" i="4"/>
  <c r="L626" i="4"/>
  <c r="L628" i="4"/>
  <c r="L642" i="4"/>
  <c r="L644" i="4"/>
  <c r="L331" i="4"/>
  <c r="L457" i="4"/>
  <c r="L663" i="4"/>
  <c r="K467" i="4"/>
  <c r="K594" i="4"/>
  <c r="K511" i="4"/>
  <c r="K512" i="4"/>
  <c r="K510" i="4"/>
  <c r="K523" i="4"/>
  <c r="K524" i="4"/>
  <c r="K522" i="4"/>
  <c r="K545" i="4"/>
  <c r="K588" i="4"/>
  <c r="K559" i="4"/>
  <c r="K543" i="4"/>
  <c r="K586" i="4"/>
  <c r="K557" i="4"/>
  <c r="K536" i="4"/>
  <c r="K535" i="4"/>
  <c r="K555" i="4"/>
  <c r="K538" i="4"/>
  <c r="K560" i="4"/>
  <c r="K534" i="4"/>
  <c r="K553" i="4"/>
  <c r="K537" i="4"/>
  <c r="K558" i="4"/>
  <c r="K67" i="4"/>
  <c r="L529" i="4"/>
  <c r="L530" i="4"/>
  <c r="L581" i="4"/>
  <c r="L576" i="4"/>
  <c r="L561" i="4"/>
  <c r="L579" i="4"/>
  <c r="L574" i="4"/>
  <c r="L547" i="4"/>
  <c r="L542" i="4"/>
  <c r="L539" i="4"/>
  <c r="L575" i="4"/>
  <c r="L70" i="4"/>
  <c r="L62" i="4"/>
  <c r="L78" i="4"/>
  <c r="L46" i="4"/>
  <c r="L38" i="4"/>
  <c r="L54" i="4"/>
  <c r="L318" i="4"/>
  <c r="L310" i="4"/>
  <c r="L326" i="4"/>
  <c r="K533" i="4"/>
  <c r="K531" i="4"/>
  <c r="K571" i="4"/>
  <c r="K567" i="4"/>
  <c r="K585" i="4"/>
  <c r="K569" i="4"/>
  <c r="K565" i="4"/>
  <c r="K583" i="4"/>
  <c r="K573" i="4"/>
  <c r="K564" i="4"/>
  <c r="K580" i="4"/>
  <c r="K568" i="4"/>
  <c r="K562" i="4"/>
  <c r="K566" i="4"/>
  <c r="K582" i="4"/>
  <c r="K68" i="4"/>
  <c r="K72" i="4"/>
  <c r="K60" i="4"/>
  <c r="K76" i="4"/>
  <c r="K44" i="4"/>
  <c r="K48" i="4"/>
  <c r="K36" i="4"/>
  <c r="K40" i="4"/>
  <c r="K52" i="4"/>
  <c r="K316" i="4"/>
  <c r="K308" i="4"/>
  <c r="K312" i="4"/>
  <c r="K324" i="4"/>
  <c r="K328" i="4"/>
  <c r="K635" i="4"/>
  <c r="K627" i="4"/>
  <c r="K643" i="4"/>
  <c r="K647" i="4"/>
  <c r="K94" i="4"/>
  <c r="K424" i="4"/>
  <c r="K662" i="4"/>
  <c r="K32" i="4"/>
  <c r="K19" i="4"/>
  <c r="K408" i="4"/>
  <c r="K419" i="4"/>
  <c r="K471" i="4"/>
  <c r="K485" i="4"/>
  <c r="K504" i="4"/>
  <c r="K92" i="4"/>
  <c r="K224" i="4"/>
  <c r="K222" i="4"/>
  <c r="K287" i="4"/>
  <c r="K303" i="4"/>
  <c r="K277" i="4"/>
  <c r="K285" i="4"/>
  <c r="K655" i="4"/>
  <c r="K434" i="4"/>
  <c r="K96" i="4"/>
  <c r="K352" i="4"/>
  <c r="K362" i="4"/>
  <c r="K190" i="4"/>
  <c r="K208" i="4"/>
  <c r="K154" i="4"/>
  <c r="K195" i="4"/>
  <c r="K613" i="4"/>
  <c r="K28" i="4"/>
  <c r="K23" i="4"/>
  <c r="K387" i="4"/>
  <c r="K417" i="4"/>
  <c r="K489" i="4"/>
  <c r="K671" i="4"/>
  <c r="K660" i="4"/>
  <c r="K238" i="4"/>
  <c r="K232" i="4"/>
  <c r="K291" i="4"/>
  <c r="K295" i="4"/>
  <c r="K299" i="4"/>
  <c r="K281" i="4"/>
  <c r="K95" i="4"/>
  <c r="K436" i="4"/>
  <c r="K440" i="4"/>
  <c r="K438" i="4"/>
  <c r="K448" i="4"/>
  <c r="K398" i="4"/>
  <c r="K405" i="4"/>
  <c r="K396" i="4"/>
  <c r="K100" i="4"/>
  <c r="K103" i="4"/>
  <c r="K107" i="4"/>
  <c r="K333" i="4"/>
  <c r="K337" i="4"/>
  <c r="K354" i="4"/>
  <c r="K342" i="4"/>
  <c r="K347" i="4"/>
  <c r="K358" i="4"/>
  <c r="K361" i="4"/>
  <c r="K371" i="4"/>
  <c r="K370" i="4"/>
  <c r="K376" i="4"/>
  <c r="K381" i="4"/>
  <c r="K385" i="4"/>
  <c r="K475" i="4"/>
  <c r="K126" i="4"/>
  <c r="K130" i="4"/>
  <c r="K134" i="4"/>
  <c r="K165" i="4"/>
  <c r="K204" i="4"/>
  <c r="K212" i="4"/>
  <c r="K216" i="4"/>
  <c r="K220" i="4"/>
  <c r="K138" i="4"/>
  <c r="K142" i="4"/>
  <c r="K146" i="4"/>
  <c r="K150" i="4"/>
  <c r="K158" i="4"/>
  <c r="K167" i="4"/>
  <c r="K171" i="4"/>
  <c r="K175" i="4"/>
  <c r="K179" i="4"/>
  <c r="K183" i="4"/>
  <c r="K187" i="4"/>
  <c r="K199" i="4"/>
  <c r="K452" i="4"/>
  <c r="K451" i="4"/>
  <c r="K597" i="4"/>
  <c r="K601" i="4"/>
  <c r="K607" i="4"/>
  <c r="K610" i="4"/>
  <c r="K619" i="4"/>
  <c r="K623" i="4"/>
  <c r="K118" i="4"/>
  <c r="K120" i="4"/>
  <c r="K412" i="4"/>
  <c r="K2" i="4"/>
  <c r="K247" i="4"/>
  <c r="K269" i="4"/>
  <c r="K113" i="4"/>
  <c r="K462" i="4"/>
  <c r="K15" i="4"/>
  <c r="K468" i="4"/>
  <c r="K4" i="4"/>
  <c r="K117" i="4"/>
  <c r="K657" i="4"/>
  <c r="K529" i="4"/>
  <c r="K528" i="4"/>
  <c r="K581" i="4"/>
  <c r="K540" i="4"/>
  <c r="K542" i="4"/>
  <c r="K73" i="4"/>
  <c r="K65" i="4"/>
  <c r="K41" i="4"/>
  <c r="K57" i="4"/>
  <c r="K329" i="4"/>
  <c r="K640" i="4"/>
  <c r="K84" i="4"/>
  <c r="K470" i="4"/>
  <c r="K26" i="4"/>
  <c r="K33" i="4"/>
  <c r="K20" i="4"/>
  <c r="K29" i="4"/>
  <c r="K24" i="4"/>
  <c r="K390" i="4"/>
  <c r="K407" i="4"/>
  <c r="K421" i="4"/>
  <c r="K466" i="4"/>
  <c r="K487" i="4"/>
  <c r="K488" i="4"/>
  <c r="K503" i="4"/>
  <c r="K668" i="4"/>
  <c r="K652" i="4"/>
  <c r="K659" i="4"/>
  <c r="K237" i="4"/>
  <c r="K223" i="4"/>
  <c r="K221" i="4"/>
  <c r="K231" i="4"/>
  <c r="K286" i="4"/>
  <c r="K290" i="4"/>
  <c r="K294" i="4"/>
  <c r="K298" i="4"/>
  <c r="K302" i="4"/>
  <c r="K276" i="4"/>
  <c r="K280" i="4"/>
  <c r="K284" i="4"/>
  <c r="K9" i="4"/>
  <c r="K595" i="4"/>
  <c r="K435" i="4"/>
  <c r="K433" i="4"/>
  <c r="K439" i="4"/>
  <c r="K437" i="4"/>
  <c r="K447" i="4"/>
  <c r="K395" i="4"/>
  <c r="K404" i="4"/>
  <c r="K397" i="4"/>
  <c r="K401" i="4"/>
  <c r="K97" i="4"/>
  <c r="K104" i="4"/>
  <c r="K108" i="4"/>
  <c r="K336" i="4"/>
  <c r="K335" i="4"/>
  <c r="K345" i="4"/>
  <c r="K339" i="4"/>
  <c r="K349" i="4"/>
  <c r="K351" i="4"/>
  <c r="K356" i="4"/>
  <c r="K360" i="4"/>
  <c r="K378" i="4"/>
  <c r="K369" i="4"/>
  <c r="K377" i="4"/>
  <c r="K382" i="4"/>
  <c r="K386" i="4"/>
  <c r="K363" i="4"/>
  <c r="K476" i="4"/>
  <c r="K125" i="4"/>
  <c r="K129" i="4"/>
  <c r="K133" i="4"/>
  <c r="K164" i="4"/>
  <c r="K189" i="4"/>
  <c r="K203" i="4"/>
  <c r="K207" i="4"/>
  <c r="K211" i="4"/>
  <c r="K215" i="4"/>
  <c r="K219" i="4"/>
  <c r="K137" i="4"/>
  <c r="K141" i="4"/>
  <c r="K145" i="4"/>
  <c r="K149" i="4"/>
  <c r="K111" i="4"/>
  <c r="K243" i="4"/>
  <c r="K265" i="4"/>
  <c r="K273" i="4"/>
  <c r="K251" i="4"/>
  <c r="K259" i="4"/>
  <c r="K11" i="4"/>
  <c r="K414" i="4"/>
  <c r="K491" i="4"/>
  <c r="K651" i="4"/>
  <c r="K86" i="4"/>
  <c r="K494" i="4"/>
  <c r="K517" i="4"/>
  <c r="K516" i="4"/>
  <c r="K530" i="4"/>
  <c r="K563" i="4"/>
  <c r="K576" i="4"/>
  <c r="K579" i="4"/>
  <c r="K547" i="4"/>
  <c r="K572" i="4"/>
  <c r="K577" i="4"/>
  <c r="K570" i="4"/>
  <c r="K575" i="4"/>
  <c r="K69" i="4"/>
  <c r="K70" i="4"/>
  <c r="K59" i="4"/>
  <c r="K61" i="4"/>
  <c r="K62" i="4"/>
  <c r="K75" i="4"/>
  <c r="K77" i="4"/>
  <c r="K78" i="4"/>
  <c r="K43" i="4"/>
  <c r="K45" i="4"/>
  <c r="K46" i="4"/>
  <c r="K35" i="4"/>
  <c r="K37" i="4"/>
  <c r="K38" i="4"/>
  <c r="K51" i="4"/>
  <c r="K53" i="4"/>
  <c r="K54" i="4"/>
  <c r="K315" i="4"/>
  <c r="K317" i="4"/>
  <c r="K318" i="4"/>
  <c r="K307" i="4"/>
  <c r="K309" i="4"/>
  <c r="K310" i="4"/>
  <c r="K323" i="4"/>
  <c r="K325" i="4"/>
  <c r="K326" i="4"/>
  <c r="K634" i="4"/>
  <c r="K636" i="4"/>
  <c r="K637" i="4"/>
  <c r="K626" i="4"/>
  <c r="K628" i="4"/>
  <c r="K629" i="4"/>
  <c r="K642" i="4"/>
  <c r="K644" i="4"/>
  <c r="K645" i="4"/>
  <c r="K625" i="4"/>
  <c r="K331" i="4"/>
  <c r="K422" i="4"/>
  <c r="K457" i="4"/>
  <c r="K663" i="4"/>
  <c r="K664" i="4"/>
  <c r="W5" i="4"/>
  <c r="U5" i="4"/>
  <c r="V3" i="4"/>
  <c r="W3" i="4"/>
  <c r="U4" i="4"/>
  <c r="V4" i="4"/>
  <c r="U2" i="4" l="1"/>
  <c r="W2" i="4"/>
  <c r="F303" i="1"/>
  <c r="G303" i="1" s="1"/>
  <c r="F311" i="1" l="1"/>
  <c r="G311" i="1" s="1"/>
  <c r="C317" i="1"/>
  <c r="C308" i="1"/>
  <c r="V50" i="1" l="1"/>
  <c r="T50" i="1"/>
  <c r="V49" i="1"/>
  <c r="V48" i="1"/>
  <c r="T48" i="1"/>
  <c r="V47" i="1"/>
  <c r="T47" i="1"/>
  <c r="I47" i="1"/>
  <c r="V46" i="1"/>
  <c r="T46" i="1"/>
  <c r="I46" i="1"/>
  <c r="V42" i="1"/>
  <c r="T42" i="1"/>
  <c r="I42" i="1"/>
  <c r="V41" i="1"/>
  <c r="T41" i="1"/>
  <c r="I41" i="1"/>
  <c r="F41" i="1"/>
  <c r="V40" i="1"/>
  <c r="T40" i="1"/>
  <c r="V39" i="1"/>
  <c r="T39" i="1"/>
  <c r="I39" i="1"/>
  <c r="V38" i="1"/>
  <c r="T38" i="1"/>
  <c r="V37" i="1"/>
  <c r="V36" i="1"/>
  <c r="T36" i="1"/>
  <c r="V35" i="1"/>
  <c r="T35" i="1"/>
  <c r="I35" i="1"/>
  <c r="V34" i="1"/>
  <c r="T34" i="1"/>
  <c r="I34" i="1"/>
  <c r="V33" i="1"/>
  <c r="T33" i="1"/>
  <c r="I33" i="1"/>
  <c r="V32" i="1"/>
  <c r="T32" i="1"/>
  <c r="I32" i="1"/>
  <c r="F32" i="1"/>
  <c r="V31" i="1"/>
  <c r="T31" i="1"/>
  <c r="V30" i="1"/>
  <c r="T30" i="1"/>
  <c r="I30" i="1"/>
  <c r="I731" i="1" l="1"/>
  <c r="T732" i="1"/>
  <c r="T731" i="1"/>
  <c r="T730" i="1"/>
  <c r="T729" i="1"/>
  <c r="I729" i="1"/>
  <c r="I93" i="1"/>
  <c r="V95" i="1"/>
  <c r="V94" i="1"/>
  <c r="T94" i="1"/>
  <c r="V93" i="1"/>
  <c r="T93" i="1"/>
  <c r="V92" i="1"/>
  <c r="T92" i="1"/>
  <c r="V91" i="1"/>
  <c r="T91" i="1"/>
  <c r="I91" i="1"/>
  <c r="T684" i="1"/>
  <c r="T683" i="1"/>
  <c r="T682" i="1"/>
  <c r="T681" i="1"/>
  <c r="T680" i="1"/>
  <c r="D21" i="3" l="1"/>
  <c r="D22" i="3"/>
  <c r="D23" i="3"/>
  <c r="D233" i="3"/>
  <c r="D232" i="3"/>
  <c r="D231" i="3"/>
  <c r="D228" i="3"/>
  <c r="D227" i="3"/>
  <c r="D226" i="3"/>
  <c r="D223" i="3"/>
  <c r="D222" i="3"/>
  <c r="D221" i="3"/>
  <c r="D218" i="3"/>
  <c r="D217" i="3"/>
  <c r="D216" i="3"/>
  <c r="D213" i="3"/>
  <c r="D212" i="3"/>
  <c r="D211" i="3"/>
  <c r="D208" i="3"/>
  <c r="D207" i="3"/>
  <c r="D206" i="3"/>
  <c r="D203" i="3"/>
  <c r="D202" i="3"/>
  <c r="D201" i="3"/>
  <c r="D198" i="3"/>
  <c r="D197" i="3"/>
  <c r="D196" i="3"/>
  <c r="D193" i="3"/>
  <c r="D192" i="3"/>
  <c r="D191" i="3"/>
  <c r="D188" i="3"/>
  <c r="D187" i="3"/>
  <c r="D186" i="3"/>
  <c r="D183" i="3"/>
  <c r="D182" i="3"/>
  <c r="D181" i="3"/>
  <c r="D178" i="3"/>
  <c r="D177" i="3"/>
  <c r="D176" i="3"/>
  <c r="D173" i="3"/>
  <c r="D172" i="3"/>
  <c r="D171" i="3"/>
  <c r="D168" i="3"/>
  <c r="D167" i="3"/>
  <c r="D166" i="3"/>
  <c r="D163" i="3"/>
  <c r="D162" i="3"/>
  <c r="D161" i="3"/>
  <c r="D158" i="3"/>
  <c r="D157" i="3"/>
  <c r="D156" i="3"/>
  <c r="D153" i="3"/>
  <c r="D152" i="3"/>
  <c r="D151" i="3"/>
  <c r="D148" i="3"/>
  <c r="D147" i="3"/>
  <c r="D146" i="3"/>
  <c r="D143" i="3"/>
  <c r="D142" i="3"/>
  <c r="D141" i="3"/>
  <c r="D138" i="3"/>
  <c r="D137" i="3"/>
  <c r="D136" i="3"/>
  <c r="D133" i="3"/>
  <c r="D132" i="3"/>
  <c r="D131" i="3"/>
  <c r="D128" i="3"/>
  <c r="D127" i="3"/>
  <c r="D126" i="3"/>
  <c r="D123" i="3"/>
  <c r="D122" i="3"/>
  <c r="D121" i="3"/>
  <c r="D118" i="3"/>
  <c r="D117" i="3"/>
  <c r="D116" i="3"/>
  <c r="D113" i="3"/>
  <c r="D112" i="3"/>
  <c r="D111" i="3"/>
  <c r="D108" i="3"/>
  <c r="D107" i="3"/>
  <c r="D106" i="3"/>
  <c r="D103" i="3"/>
  <c r="D102" i="3"/>
  <c r="D101" i="3"/>
  <c r="D98" i="3"/>
  <c r="D97" i="3"/>
  <c r="D96" i="3"/>
  <c r="D93" i="3"/>
  <c r="D92" i="3"/>
  <c r="D91" i="3"/>
  <c r="D88" i="3"/>
  <c r="D87" i="3"/>
  <c r="D86" i="3"/>
  <c r="D83" i="3"/>
  <c r="D82" i="3"/>
  <c r="D81" i="3"/>
  <c r="D78" i="3"/>
  <c r="D77" i="3"/>
  <c r="D76" i="3"/>
  <c r="D73" i="3"/>
  <c r="D72" i="3"/>
  <c r="D71" i="3"/>
  <c r="D68" i="3"/>
  <c r="D67" i="3"/>
  <c r="D66" i="3"/>
  <c r="D63" i="3"/>
  <c r="D62" i="3"/>
  <c r="D61" i="3"/>
  <c r="D58" i="3"/>
  <c r="D57" i="3"/>
  <c r="D56" i="3"/>
  <c r="D53" i="3"/>
  <c r="D52" i="3"/>
  <c r="D51" i="3"/>
  <c r="D48" i="3"/>
  <c r="D47" i="3"/>
  <c r="D46" i="3"/>
  <c r="D43" i="3"/>
  <c r="D42" i="3"/>
  <c r="D41" i="3"/>
  <c r="D38" i="3"/>
  <c r="D37" i="3"/>
  <c r="D36" i="3"/>
  <c r="D33" i="3"/>
  <c r="D32" i="3"/>
  <c r="D31" i="3"/>
  <c r="I251" i="1"/>
  <c r="I792" i="1"/>
  <c r="I771" i="1"/>
  <c r="I762" i="1"/>
  <c r="I753" i="1"/>
  <c r="I744" i="1"/>
  <c r="I735" i="1"/>
  <c r="I721" i="1"/>
  <c r="I713" i="1"/>
  <c r="I705" i="1"/>
  <c r="I697" i="1"/>
  <c r="I329" i="1"/>
  <c r="I322" i="1"/>
  <c r="I290" i="1"/>
  <c r="I271" i="1"/>
  <c r="I242" i="1"/>
  <c r="I221" i="1"/>
  <c r="I214" i="1"/>
  <c r="I207" i="1"/>
  <c r="I196" i="1"/>
  <c r="I187" i="1"/>
  <c r="I178" i="1"/>
  <c r="I169" i="1"/>
  <c r="I162" i="1"/>
  <c r="I155" i="1"/>
  <c r="I144" i="1"/>
  <c r="I135" i="1"/>
  <c r="I126" i="1"/>
  <c r="I117" i="1"/>
  <c r="I108" i="1"/>
  <c r="I99" i="1"/>
  <c r="I69" i="1"/>
  <c r="I60" i="1"/>
  <c r="I51" i="1"/>
  <c r="T143" i="1"/>
  <c r="T141" i="1"/>
  <c r="T140" i="1"/>
  <c r="I140" i="1"/>
  <c r="T139" i="1"/>
  <c r="I139" i="1"/>
  <c r="T138" i="1"/>
  <c r="I138" i="1"/>
  <c r="T137" i="1"/>
  <c r="I137" i="1"/>
  <c r="F137" i="1"/>
  <c r="T136" i="1"/>
  <c r="T135" i="1"/>
  <c r="I255" i="1"/>
  <c r="I795" i="1"/>
  <c r="V100" i="1"/>
  <c r="V99" i="1"/>
  <c r="V98" i="1"/>
  <c r="V97" i="1"/>
  <c r="V96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I103" i="1"/>
  <c r="I102" i="1"/>
  <c r="I112" i="1"/>
  <c r="I111" i="1"/>
  <c r="I121" i="1"/>
  <c r="I120" i="1"/>
  <c r="I129" i="1"/>
  <c r="I147" i="1"/>
  <c r="I172" i="1"/>
  <c r="I181" i="1"/>
  <c r="I200" i="1"/>
  <c r="I199" i="1"/>
  <c r="I190" i="1"/>
  <c r="I165" i="1"/>
  <c r="I164" i="1"/>
  <c r="I157" i="1"/>
  <c r="I158" i="1"/>
  <c r="F157" i="1"/>
  <c r="T797" i="1"/>
  <c r="T796" i="1"/>
  <c r="T795" i="1"/>
  <c r="T794" i="1"/>
  <c r="T793" i="1"/>
  <c r="T792" i="1"/>
  <c r="T779" i="1"/>
  <c r="T777" i="1"/>
  <c r="T776" i="1"/>
  <c r="T775" i="1"/>
  <c r="T774" i="1"/>
  <c r="T773" i="1"/>
  <c r="T772" i="1"/>
  <c r="T771" i="1"/>
  <c r="T770" i="1"/>
  <c r="T768" i="1"/>
  <c r="T767" i="1"/>
  <c r="T766" i="1"/>
  <c r="T765" i="1"/>
  <c r="T764" i="1"/>
  <c r="T763" i="1"/>
  <c r="T762" i="1"/>
  <c r="T761" i="1"/>
  <c r="T759" i="1"/>
  <c r="T758" i="1"/>
  <c r="T757" i="1"/>
  <c r="T756" i="1"/>
  <c r="T755" i="1"/>
  <c r="T754" i="1"/>
  <c r="T753" i="1"/>
  <c r="T752" i="1"/>
  <c r="T750" i="1"/>
  <c r="T749" i="1"/>
  <c r="T748" i="1"/>
  <c r="T747" i="1"/>
  <c r="T746" i="1"/>
  <c r="T745" i="1"/>
  <c r="T744" i="1"/>
  <c r="T743" i="1"/>
  <c r="T741" i="1"/>
  <c r="T740" i="1"/>
  <c r="T739" i="1"/>
  <c r="T738" i="1"/>
  <c r="T737" i="1"/>
  <c r="T736" i="1"/>
  <c r="T735" i="1"/>
  <c r="T734" i="1"/>
  <c r="T726" i="1"/>
  <c r="T725" i="1"/>
  <c r="T724" i="1"/>
  <c r="T723" i="1"/>
  <c r="T722" i="1"/>
  <c r="T721" i="1"/>
  <c r="T720" i="1"/>
  <c r="T718" i="1"/>
  <c r="T717" i="1"/>
  <c r="T716" i="1"/>
  <c r="T715" i="1"/>
  <c r="T714" i="1"/>
  <c r="T713" i="1"/>
  <c r="T712" i="1"/>
  <c r="T710" i="1"/>
  <c r="T709" i="1"/>
  <c r="T708" i="1"/>
  <c r="T707" i="1"/>
  <c r="T706" i="1"/>
  <c r="T705" i="1"/>
  <c r="T704" i="1"/>
  <c r="T702" i="1"/>
  <c r="T701" i="1"/>
  <c r="T700" i="1"/>
  <c r="T699" i="1"/>
  <c r="T698" i="1"/>
  <c r="T697" i="1"/>
  <c r="T696" i="1"/>
  <c r="T695" i="1"/>
  <c r="T687" i="1"/>
  <c r="T679" i="1"/>
  <c r="T677" i="1"/>
  <c r="T676" i="1"/>
  <c r="T675" i="1"/>
  <c r="T674" i="1"/>
  <c r="T673" i="1"/>
  <c r="T672" i="1"/>
  <c r="T670" i="1"/>
  <c r="T669" i="1"/>
  <c r="T668" i="1"/>
  <c r="T667" i="1"/>
  <c r="T666" i="1"/>
  <c r="T665" i="1"/>
  <c r="T663" i="1"/>
  <c r="T662" i="1"/>
  <c r="T661" i="1"/>
  <c r="T660" i="1"/>
  <c r="T659" i="1"/>
  <c r="T658" i="1"/>
  <c r="T656" i="1"/>
  <c r="T655" i="1"/>
  <c r="T654" i="1"/>
  <c r="T653" i="1"/>
  <c r="T652" i="1"/>
  <c r="T651" i="1"/>
  <c r="T649" i="1"/>
  <c r="T648" i="1"/>
  <c r="T647" i="1"/>
  <c r="T646" i="1"/>
  <c r="T645" i="1"/>
  <c r="T333" i="1"/>
  <c r="T332" i="1"/>
  <c r="T331" i="1"/>
  <c r="T330" i="1"/>
  <c r="T329" i="1"/>
  <c r="T328" i="1"/>
  <c r="T326" i="1"/>
  <c r="T325" i="1"/>
  <c r="T324" i="1"/>
  <c r="T323" i="1"/>
  <c r="T322" i="1"/>
  <c r="T321" i="1"/>
  <c r="T320" i="1"/>
  <c r="T296" i="1"/>
  <c r="T295" i="1"/>
  <c r="T294" i="1"/>
  <c r="T293" i="1"/>
  <c r="T292" i="1"/>
  <c r="T291" i="1"/>
  <c r="T290" i="1"/>
  <c r="T279" i="1"/>
  <c r="T277" i="1"/>
  <c r="T276" i="1"/>
  <c r="T275" i="1"/>
  <c r="T274" i="1"/>
  <c r="T273" i="1"/>
  <c r="T272" i="1"/>
  <c r="T271" i="1"/>
  <c r="T259" i="1"/>
  <c r="T257" i="1"/>
  <c r="T256" i="1"/>
  <c r="T255" i="1"/>
  <c r="T254" i="1"/>
  <c r="T253" i="1"/>
  <c r="T252" i="1"/>
  <c r="T251" i="1"/>
  <c r="T250" i="1"/>
  <c r="T248" i="1"/>
  <c r="T247" i="1"/>
  <c r="T246" i="1"/>
  <c r="T245" i="1"/>
  <c r="T244" i="1"/>
  <c r="T243" i="1"/>
  <c r="T242" i="1"/>
  <c r="T229" i="1"/>
  <c r="T228" i="1"/>
  <c r="T227" i="1"/>
  <c r="T225" i="1"/>
  <c r="T224" i="1"/>
  <c r="T223" i="1"/>
  <c r="T222" i="1"/>
  <c r="T221" i="1"/>
  <c r="T220" i="1"/>
  <c r="T218" i="1"/>
  <c r="T217" i="1"/>
  <c r="T216" i="1"/>
  <c r="T215" i="1"/>
  <c r="T214" i="1"/>
  <c r="T213" i="1"/>
  <c r="T211" i="1"/>
  <c r="T210" i="1"/>
  <c r="T209" i="1"/>
  <c r="T208" i="1"/>
  <c r="T207" i="1"/>
  <c r="T206" i="1"/>
  <c r="T205" i="1"/>
  <c r="T204" i="1"/>
  <c r="T202" i="1"/>
  <c r="T201" i="1"/>
  <c r="T200" i="1"/>
  <c r="T199" i="1"/>
  <c r="T198" i="1"/>
  <c r="T197" i="1"/>
  <c r="T196" i="1"/>
  <c r="T195" i="1"/>
  <c r="T193" i="1"/>
  <c r="T192" i="1"/>
  <c r="T191" i="1"/>
  <c r="T190" i="1"/>
  <c r="T189" i="1"/>
  <c r="T188" i="1"/>
  <c r="T187" i="1"/>
  <c r="T186" i="1"/>
  <c r="T184" i="1"/>
  <c r="T183" i="1"/>
  <c r="T182" i="1"/>
  <c r="T181" i="1"/>
  <c r="T180" i="1"/>
  <c r="T179" i="1"/>
  <c r="T178" i="1"/>
  <c r="T177" i="1"/>
  <c r="T175" i="1"/>
  <c r="T174" i="1"/>
  <c r="T173" i="1"/>
  <c r="T172" i="1"/>
  <c r="T171" i="1"/>
  <c r="T170" i="1"/>
  <c r="T169" i="1"/>
  <c r="T168" i="1"/>
  <c r="T166" i="1"/>
  <c r="T165" i="1"/>
  <c r="T164" i="1"/>
  <c r="T163" i="1"/>
  <c r="T162" i="1"/>
  <c r="T161" i="1"/>
  <c r="T159" i="1"/>
  <c r="T158" i="1"/>
  <c r="T157" i="1"/>
  <c r="T156" i="1"/>
  <c r="T155" i="1"/>
  <c r="T153" i="1"/>
  <c r="T152" i="1"/>
  <c r="T150" i="1"/>
  <c r="T149" i="1"/>
  <c r="T148" i="1"/>
  <c r="T147" i="1"/>
  <c r="T146" i="1"/>
  <c r="T145" i="1"/>
  <c r="T144" i="1"/>
  <c r="T134" i="1"/>
  <c r="T132" i="1"/>
  <c r="T131" i="1"/>
  <c r="T130" i="1"/>
  <c r="T129" i="1"/>
  <c r="T128" i="1"/>
  <c r="T127" i="1"/>
  <c r="T126" i="1"/>
  <c r="T125" i="1"/>
  <c r="T123" i="1"/>
  <c r="T122" i="1"/>
  <c r="T121" i="1"/>
  <c r="T120" i="1"/>
  <c r="T119" i="1"/>
  <c r="T118" i="1"/>
  <c r="T117" i="1"/>
  <c r="T116" i="1"/>
  <c r="T114" i="1"/>
  <c r="T113" i="1"/>
  <c r="T112" i="1"/>
  <c r="T111" i="1"/>
  <c r="T110" i="1"/>
  <c r="T109" i="1"/>
  <c r="T108" i="1"/>
  <c r="T107" i="1"/>
  <c r="T105" i="1"/>
  <c r="T104" i="1"/>
  <c r="T103" i="1"/>
  <c r="T102" i="1"/>
  <c r="T101" i="1"/>
  <c r="T100" i="1"/>
  <c r="T99" i="1"/>
  <c r="T98" i="1"/>
  <c r="T97" i="1"/>
  <c r="T96" i="1"/>
  <c r="T75" i="1"/>
  <c r="T74" i="1"/>
  <c r="T73" i="1"/>
  <c r="T72" i="1"/>
  <c r="T71" i="1"/>
  <c r="T70" i="1"/>
  <c r="T69" i="1"/>
  <c r="T68" i="1"/>
  <c r="T66" i="1"/>
  <c r="T65" i="1"/>
  <c r="T64" i="1"/>
  <c r="T63" i="1"/>
  <c r="T62" i="1"/>
  <c r="T61" i="1"/>
  <c r="T60" i="1"/>
  <c r="T59" i="1"/>
  <c r="T57" i="1"/>
  <c r="T56" i="1"/>
  <c r="T55" i="1"/>
  <c r="T54" i="1"/>
  <c r="T53" i="1"/>
  <c r="T52" i="1"/>
  <c r="T51" i="1"/>
  <c r="I716" i="1"/>
  <c r="I217" i="1"/>
  <c r="D28" i="3" l="1"/>
  <c r="D27" i="3"/>
  <c r="D26" i="3"/>
  <c r="D18" i="3"/>
  <c r="D17" i="3"/>
  <c r="D16" i="3"/>
  <c r="D13" i="3"/>
  <c r="D12" i="3"/>
  <c r="D11" i="3"/>
  <c r="D8" i="3"/>
  <c r="D7" i="3"/>
  <c r="D6" i="3"/>
  <c r="D3" i="3"/>
  <c r="D2" i="3"/>
  <c r="D1" i="3"/>
  <c r="D243" i="3"/>
  <c r="D238" i="3"/>
  <c r="D248" i="3"/>
  <c r="D242" i="3"/>
  <c r="D237" i="3"/>
  <c r="D247" i="3"/>
  <c r="D241" i="3"/>
  <c r="D236" i="3"/>
  <c r="D246" i="3"/>
  <c r="I63" i="1"/>
  <c r="F53" i="1" l="1"/>
  <c r="F62" i="1"/>
  <c r="F71" i="1"/>
  <c r="I325" i="1"/>
  <c r="I324" i="1"/>
  <c r="I210" i="1"/>
  <c r="I209" i="1"/>
  <c r="I201" i="1"/>
  <c r="I198" i="1"/>
  <c r="I247" i="1"/>
  <c r="I246" i="1"/>
  <c r="I245" i="1"/>
  <c r="I244" i="1"/>
  <c r="I295" i="1"/>
  <c r="I294" i="1"/>
  <c r="I293" i="1"/>
  <c r="I292" i="1"/>
  <c r="I701" i="1"/>
  <c r="I700" i="1"/>
  <c r="I699" i="1"/>
  <c r="I709" i="1"/>
  <c r="I708" i="1"/>
  <c r="I707" i="1"/>
  <c r="I717" i="1"/>
  <c r="I715" i="1"/>
  <c r="I725" i="1"/>
  <c r="I724" i="1"/>
  <c r="I723" i="1"/>
  <c r="I776" i="1"/>
  <c r="I775" i="1"/>
  <c r="I774" i="1"/>
  <c r="I773" i="1"/>
  <c r="I767" i="1"/>
  <c r="I766" i="1"/>
  <c r="I765" i="1"/>
  <c r="I764" i="1"/>
  <c r="I758" i="1"/>
  <c r="I757" i="1"/>
  <c r="I756" i="1"/>
  <c r="I755" i="1"/>
  <c r="I749" i="1"/>
  <c r="I748" i="1"/>
  <c r="I747" i="1"/>
  <c r="I746" i="1"/>
  <c r="I740" i="1"/>
  <c r="I739" i="1"/>
  <c r="I738" i="1"/>
  <c r="I737" i="1"/>
  <c r="I276" i="1"/>
  <c r="I275" i="1"/>
  <c r="I274" i="1"/>
  <c r="I273" i="1"/>
  <c r="I796" i="1"/>
  <c r="I794" i="1"/>
  <c r="I332" i="1"/>
  <c r="I331" i="1"/>
  <c r="I256" i="1"/>
  <c r="I254" i="1"/>
  <c r="I253" i="1"/>
  <c r="I224" i="1"/>
  <c r="I223" i="1"/>
  <c r="I216" i="1"/>
  <c r="I192" i="1"/>
  <c r="I191" i="1"/>
  <c r="I189" i="1"/>
  <c r="I183" i="1"/>
  <c r="I182" i="1"/>
  <c r="I180" i="1"/>
  <c r="I174" i="1"/>
  <c r="I173" i="1"/>
  <c r="I171" i="1"/>
  <c r="I149" i="1"/>
  <c r="I131" i="1"/>
  <c r="I122" i="1"/>
  <c r="I113" i="1"/>
  <c r="I104" i="1"/>
  <c r="I148" i="1"/>
  <c r="I146" i="1"/>
  <c r="I130" i="1"/>
  <c r="I128" i="1"/>
  <c r="I119" i="1"/>
  <c r="I110" i="1"/>
  <c r="I101" i="1"/>
  <c r="I74" i="1"/>
  <c r="I73" i="1"/>
  <c r="I72" i="1"/>
  <c r="I71" i="1"/>
  <c r="I65" i="1"/>
  <c r="I64" i="1"/>
  <c r="I62" i="1"/>
  <c r="I56" i="1"/>
  <c r="I55" i="1"/>
  <c r="I54" i="1"/>
  <c r="I53" i="1"/>
  <c r="F794" i="1" l="1"/>
  <c r="F773" i="1"/>
  <c r="F764" i="1"/>
  <c r="F755" i="1"/>
  <c r="F746" i="1"/>
  <c r="F737" i="1"/>
  <c r="F707" i="1"/>
  <c r="F715" i="1"/>
  <c r="F699" i="1"/>
  <c r="F723" i="1" l="1"/>
  <c r="F101" i="1" l="1"/>
  <c r="F110" i="1"/>
  <c r="F119" i="1"/>
  <c r="F128" i="1"/>
  <c r="F146" i="1"/>
  <c r="F164" i="1"/>
  <c r="F171" i="1"/>
  <c r="F180" i="1"/>
  <c r="F189" i="1"/>
  <c r="F198" i="1"/>
  <c r="F209" i="1"/>
  <c r="F216" i="1"/>
  <c r="F223" i="1"/>
  <c r="F244" i="1"/>
  <c r="F253" i="1"/>
  <c r="F273" i="1"/>
  <c r="F292" i="1"/>
  <c r="F324" i="1"/>
  <c r="F331" i="1"/>
  <c r="C326" i="1" l="1"/>
  <c r="C325" i="1"/>
  <c r="C332" i="1"/>
  <c r="C323" i="1"/>
  <c r="C331" i="1"/>
  <c r="C324" i="1"/>
  <c r="C333" i="1"/>
  <c r="C330" i="1"/>
  <c r="C49" i="1" l="1"/>
  <c r="T49" i="1" s="1"/>
  <c r="F40" i="1"/>
  <c r="G40" i="1" s="1"/>
  <c r="C37" i="1"/>
  <c r="T37" i="1" s="1"/>
  <c r="F31" i="1"/>
  <c r="G31" i="1" s="1"/>
  <c r="F730" i="1"/>
  <c r="G730" i="1" s="1"/>
  <c r="C733" i="1"/>
  <c r="T733" i="1" s="1"/>
  <c r="F92" i="1"/>
  <c r="G92" i="1" s="1"/>
  <c r="C95" i="1"/>
  <c r="T95" i="1" s="1"/>
  <c r="T685" i="1"/>
  <c r="F136" i="1"/>
  <c r="G136" i="1" s="1"/>
  <c r="C142" i="1"/>
  <c r="T142" i="1" s="1"/>
  <c r="C719" i="1"/>
  <c r="T719" i="1" s="1"/>
  <c r="F714" i="1"/>
  <c r="G714" i="1" s="1"/>
  <c r="T657" i="1"/>
  <c r="F736" i="1"/>
  <c r="G736" i="1" s="1"/>
  <c r="C742" i="1"/>
  <c r="T742" i="1" s="1"/>
  <c r="C711" i="1"/>
  <c r="T711" i="1" s="1"/>
  <c r="F706" i="1"/>
  <c r="G706" i="1" s="1"/>
  <c r="F698" i="1"/>
  <c r="G698" i="1" s="1"/>
  <c r="C703" i="1"/>
  <c r="T703" i="1" s="1"/>
  <c r="C249" i="1"/>
  <c r="T249" i="1" s="1"/>
  <c r="F243" i="1"/>
  <c r="G243" i="1" s="1"/>
  <c r="F722" i="1"/>
  <c r="G722" i="1" s="1"/>
  <c r="C727" i="1"/>
  <c r="T727" i="1" s="1"/>
  <c r="C176" i="1"/>
  <c r="T176" i="1" s="1"/>
  <c r="F170" i="1"/>
  <c r="G170" i="1" s="1"/>
  <c r="C334" i="1"/>
  <c r="T334" i="1" s="1"/>
  <c r="F330" i="1"/>
  <c r="G330" i="1" s="1"/>
  <c r="C58" i="1"/>
  <c r="T58" i="1" s="1"/>
  <c r="F52" i="1"/>
  <c r="G52" i="1" s="1"/>
  <c r="C798" i="1"/>
  <c r="T798" i="1" s="1"/>
  <c r="F793" i="1"/>
  <c r="G793" i="1" s="1"/>
  <c r="C297" i="1"/>
  <c r="T297" i="1" s="1"/>
  <c r="F291" i="1"/>
  <c r="G291" i="1" s="1"/>
  <c r="C258" i="1"/>
  <c r="T258" i="1" s="1"/>
  <c r="F252" i="1"/>
  <c r="G252" i="1" s="1"/>
  <c r="C203" i="1"/>
  <c r="T203" i="1" s="1"/>
  <c r="F197" i="1"/>
  <c r="G197" i="1" s="1"/>
  <c r="C751" i="1"/>
  <c r="T751" i="1" s="1"/>
  <c r="F745" i="1"/>
  <c r="G745" i="1" s="1"/>
  <c r="T650" i="1"/>
  <c r="F272" i="1"/>
  <c r="G272" i="1" s="1"/>
  <c r="C278" i="1"/>
  <c r="T278" i="1" s="1"/>
  <c r="T678" i="1"/>
  <c r="C760" i="1"/>
  <c r="T760" i="1" s="1"/>
  <c r="F754" i="1"/>
  <c r="G754" i="1" s="1"/>
  <c r="F222" i="1"/>
  <c r="G222" i="1" s="1"/>
  <c r="C226" i="1"/>
  <c r="T226" i="1" s="1"/>
  <c r="F145" i="1"/>
  <c r="G145" i="1" s="1"/>
  <c r="C151" i="1"/>
  <c r="T151" i="1" s="1"/>
  <c r="F127" i="1"/>
  <c r="G127" i="1" s="1"/>
  <c r="C133" i="1"/>
  <c r="T133" i="1" s="1"/>
  <c r="F100" i="1"/>
  <c r="G100" i="1" s="1"/>
  <c r="C106" i="1"/>
  <c r="T106" i="1" s="1"/>
  <c r="T664" i="1"/>
  <c r="C160" i="1"/>
  <c r="T160" i="1" s="1"/>
  <c r="F156" i="1"/>
  <c r="G156" i="1" s="1"/>
  <c r="C167" i="1"/>
  <c r="T167" i="1" s="1"/>
  <c r="F163" i="1"/>
  <c r="G163" i="1" s="1"/>
  <c r="F215" i="1"/>
  <c r="G215" i="1" s="1"/>
  <c r="C219" i="1"/>
  <c r="T219" i="1" s="1"/>
  <c r="F772" i="1"/>
  <c r="G772" i="1" s="1"/>
  <c r="C778" i="1"/>
  <c r="T778" i="1" s="1"/>
  <c r="C115" i="1"/>
  <c r="T115" i="1" s="1"/>
  <c r="F109" i="1"/>
  <c r="G109" i="1" s="1"/>
  <c r="C194" i="1"/>
  <c r="T194" i="1" s="1"/>
  <c r="F188" i="1"/>
  <c r="G188" i="1" s="1"/>
  <c r="F118" i="1"/>
  <c r="G118" i="1" s="1"/>
  <c r="C124" i="1"/>
  <c r="T124" i="1" s="1"/>
  <c r="F179" i="1"/>
  <c r="G179" i="1" s="1"/>
  <c r="C185" i="1"/>
  <c r="T185" i="1" s="1"/>
  <c r="T671" i="1"/>
  <c r="F323" i="1"/>
  <c r="G323" i="1" s="1"/>
  <c r="C327" i="1"/>
  <c r="T327" i="1" s="1"/>
  <c r="F61" i="1"/>
  <c r="G61" i="1" s="1"/>
  <c r="D67" i="1"/>
  <c r="D68" i="1" s="1"/>
  <c r="C67" i="1"/>
  <c r="T67" i="1" s="1"/>
  <c r="C212" i="1"/>
  <c r="T212" i="1" s="1"/>
  <c r="F208" i="1"/>
  <c r="G208" i="1" s="1"/>
  <c r="F763" i="1"/>
  <c r="G763" i="1" s="1"/>
  <c r="C769" i="1"/>
  <c r="T769" i="1" s="1"/>
  <c r="F70" i="1"/>
  <c r="G70" i="1" s="1"/>
  <c r="C76" i="1"/>
  <c r="T76" i="1" s="1"/>
</calcChain>
</file>

<file path=xl/sharedStrings.xml><?xml version="1.0" encoding="utf-8"?>
<sst xmlns="http://schemas.openxmlformats.org/spreadsheetml/2006/main" count="1888" uniqueCount="203">
  <si>
    <t xml:space="preserve">  ..</t>
  </si>
  <si>
    <t xml:space="preserve">   ..</t>
  </si>
  <si>
    <t>// Mass Light Wall Constructions</t>
  </si>
  <si>
    <t>// Mass Heavy Wall Constructions</t>
  </si>
  <si>
    <t>// Metal Building Wall Constructions</t>
  </si>
  <si>
    <t>// Wood Framed Wall Constructions</t>
  </si>
  <si>
    <t>// ------------------------------ ROOF CONSTRUCTIONS ---------------------------</t>
  </si>
  <si>
    <t>//Material Category</t>
  </si>
  <si>
    <t>Material Name</t>
  </si>
  <si>
    <t>Roughness</t>
  </si>
  <si>
    <t>Input</t>
  </si>
  <si>
    <t>Plastering Materials</t>
  </si>
  <si>
    <t>Stucco - 7/8 in.</t>
  </si>
  <si>
    <t>Insulation Board</t>
  </si>
  <si>
    <t>Air</t>
  </si>
  <si>
    <t>Air - Metal Wall Framing - 16 or 24 in. OC</t>
  </si>
  <si>
    <t>Bldg Board and Siding</t>
  </si>
  <si>
    <t>Gypsum Board - 1/2 in.</t>
  </si>
  <si>
    <t>Roofing</t>
  </si>
  <si>
    <t>Metal Standing Seam - 1/16 in.</t>
  </si>
  <si>
    <t>Inside Air Layer - Ceiling</t>
  </si>
  <si>
    <t>Inside Air Layer - Floor</t>
  </si>
  <si>
    <t>Inside Air Layer - Wall</t>
  </si>
  <si>
    <t>Air Layer</t>
  </si>
  <si>
    <t>Outside Air Layer</t>
  </si>
  <si>
    <t>U-Value</t>
  </si>
  <si>
    <t>Concrete - 140 lb/ft3 - 4 in.</t>
  </si>
  <si>
    <t>Concrete - 140 lb/ft3 - 8 in.</t>
  </si>
  <si>
    <t>Desired U-value</t>
  </si>
  <si>
    <t>ConsAssm   "MetalBuildingRoofU065"</t>
  </si>
  <si>
    <t>ConsAssm   "MetalFrameWallU062"</t>
  </si>
  <si>
    <t>ConsAssm   "MetalFrameWallU082"</t>
  </si>
  <si>
    <t>ConsAssm   "MetalFrameWallU098"</t>
  </si>
  <si>
    <t>ConsAssm   "MetalFrameWallU105"</t>
  </si>
  <si>
    <t>ConsAssm   "MassLightWallU440"</t>
  </si>
  <si>
    <t>ConsAssm   "MassLightWallU278"</t>
  </si>
  <si>
    <t>ConsAssm   "MassLightWallU227"</t>
  </si>
  <si>
    <t>ConsAssm   "MassLightWallU196"</t>
  </si>
  <si>
    <t>ConsAssm   "MassLightWallU170"</t>
  </si>
  <si>
    <t>ConsAssm   "MassHeavyWallU690"</t>
  </si>
  <si>
    <t>ConsAssm   "MassHeavyWallU650"</t>
  </si>
  <si>
    <t>ConsAssm   "MassHeavyWallU253"</t>
  </si>
  <si>
    <t>ConsAssm   "MassHeavyWallU211"</t>
  </si>
  <si>
    <t>ConsAssm   "MassHeavyWallU184"</t>
  </si>
  <si>
    <t>ConsAssm   "MassHeavyWallU160"</t>
  </si>
  <si>
    <t>ConsAssm   "MetalBldgWallU113"</t>
  </si>
  <si>
    <t>ConsAssm   "MetalBldgWallU061"</t>
  </si>
  <si>
    <t>ConsAssm   "MetalBldgWallU057"</t>
  </si>
  <si>
    <t>ConsAssm   "WoodWallU110"</t>
  </si>
  <si>
    <t>ConsAssm   "WoodWallU102"</t>
  </si>
  <si>
    <t>ConsAssm   "WoodWallU059"</t>
  </si>
  <si>
    <t>ConsAssm   "WoodWallU042"</t>
  </si>
  <si>
    <t>ConsAssm   "MetalBuildingRoofU048"</t>
  </si>
  <si>
    <t>Metal Framed Wall</t>
  </si>
  <si>
    <t>Metal Framed Wall - 16inOC - 2x4 - R11 ins.</t>
  </si>
  <si>
    <t>HC</t>
  </si>
  <si>
    <t>Thickness (in)</t>
  </si>
  <si>
    <t>Resistance (h-ft²-F/Btu)</t>
  </si>
  <si>
    <t>Conductivity (Btu-in/h-ft²-F)</t>
  </si>
  <si>
    <t>Density (lb/ft³)</t>
  </si>
  <si>
    <t>Specific Heat (Btu/lb-F)</t>
  </si>
  <si>
    <t>Additional R-value needed</t>
  </si>
  <si>
    <t>// ------------------------------ FLOOR CONSTRUCTIONS ---------------------------</t>
  </si>
  <si>
    <t>ConsAssm   "OtherFloorU048"</t>
  </si>
  <si>
    <t>ConsAssm   "OtherFloorU039"</t>
  </si>
  <si>
    <t>ConsAssm   "OtherFloorU071"</t>
  </si>
  <si>
    <t>Plywood - 5/8 in.</t>
  </si>
  <si>
    <t>Carpet - 3/4 in.</t>
  </si>
  <si>
    <t>ConsAssm   "OtherFloorU034"</t>
  </si>
  <si>
    <t>ConsAssm   "MassFloorU269"</t>
  </si>
  <si>
    <t>ConsAssm   "MassFloorU092"</t>
  </si>
  <si>
    <t>ConsAssm   "MassFloorU069"</t>
  </si>
  <si>
    <t>ConsAssm   "MassFloorU058"</t>
  </si>
  <si>
    <t>ConsAssm   "MassFloorU045"</t>
  </si>
  <si>
    <t>ConsAssm   "MassFloorU037"</t>
  </si>
  <si>
    <t>R = Thck/Cond</t>
  </si>
  <si>
    <t>Gypsum Board - 3/4 in.</t>
  </si>
  <si>
    <t>Gypsum Board - 3/8 in.</t>
  </si>
  <si>
    <t>Gypsum Board - 5/8 in.</t>
  </si>
  <si>
    <t/>
  </si>
  <si>
    <t xml:space="preserve">   FrmConfig = "Wall16inOC"</t>
  </si>
  <si>
    <t xml:space="preserve">   FrmDepth = "3_5in"</t>
  </si>
  <si>
    <t xml:space="preserve">   CavityInsOpt = "R-11"</t>
  </si>
  <si>
    <t>Compliance Insulation R13.99</t>
  </si>
  <si>
    <t>Compliance Insulation R10.06</t>
  </si>
  <si>
    <t>Compliance Insulation R8.07</t>
  </si>
  <si>
    <t>Compliance Insulation R7.39</t>
  </si>
  <si>
    <t>Compliance Insulation R0.02</t>
  </si>
  <si>
    <t>Compliance Insulation R1.35</t>
  </si>
  <si>
    <t>Compliance Insulation R2.15</t>
  </si>
  <si>
    <t>Compliance Insulation R2.85</t>
  </si>
  <si>
    <t>Compliance Insulation R3.63</t>
  </si>
  <si>
    <t>Compliance Insulation R0.01</t>
  </si>
  <si>
    <t>Compliance Insulation R0.10</t>
  </si>
  <si>
    <t>Compliance Insulation R1.41</t>
  </si>
  <si>
    <t>Compliance Insulation R2.19</t>
  </si>
  <si>
    <t>Compliance Insulation R2.89</t>
  </si>
  <si>
    <t>Compliance Insulation R3.70</t>
  </si>
  <si>
    <t>Compliance Insulation R8.00</t>
  </si>
  <si>
    <t>Compliance Insulation R15.54</t>
  </si>
  <si>
    <t>Compliance Insulation R16.69</t>
  </si>
  <si>
    <t>Compliance Insulation R6.46</t>
  </si>
  <si>
    <t>Compliance Insulation R14.32</t>
  </si>
  <si>
    <t>Compliance Insulation R21.18</t>
  </si>
  <si>
    <t>Compliance Insulation R14.60</t>
  </si>
  <si>
    <t>Compliance Insulation R20.05</t>
  </si>
  <si>
    <t>Compliance Insulation R34.93</t>
  </si>
  <si>
    <t>Compliance Insulation R28.63</t>
  </si>
  <si>
    <t>Compliance Insulation R24.86</t>
  </si>
  <si>
    <t>Compliance Insulation R19.63</t>
  </si>
  <si>
    <t>Compliance Insulation R14.14</t>
  </si>
  <si>
    <t>Compliance Insulation R12.55</t>
  </si>
  <si>
    <t>Compliance Insulation R25.16</t>
  </si>
  <si>
    <t>Compliance Insulation R21.39</t>
  </si>
  <si>
    <t>Compliance Insulation R16.58</t>
  </si>
  <si>
    <t>Compliance Insulation R9.83</t>
  </si>
  <si>
    <t>Compliance Insulation R22.48</t>
  </si>
  <si>
    <t>Compliance Insulation R17.67</t>
  </si>
  <si>
    <t>Compliance Insulation R12.69</t>
  </si>
  <si>
    <t>Compliance Insulation R9.94</t>
  </si>
  <si>
    <t>Compliance Insulation R6.32</t>
  </si>
  <si>
    <t>Compliance Insulation R1.54</t>
  </si>
  <si>
    <t>Compliance Insulation R7.18</t>
  </si>
  <si>
    <t>ConsAssm   "MassLightWallU107"</t>
  </si>
  <si>
    <t>Compliance Insulation R7.10</t>
  </si>
  <si>
    <t>ConsAssm   "MetalFrameWallUnconditioned"</t>
  </si>
  <si>
    <t>ConsAssm   "OtherFloorUnconditioned"</t>
  </si>
  <si>
    <t>ConsAssm   "MetalFrameWallU069"</t>
  </si>
  <si>
    <t>ConsAssm   "MetalFrameWallU057"</t>
  </si>
  <si>
    <t>// ------------------------------ EXTERIOR WALL CONSTRUCTIONS ---------------------------</t>
  </si>
  <si>
    <t>// ------------------------------ INTERIOR WALL CONSTRUCTIONS ---------------------------</t>
  </si>
  <si>
    <t>Wood Frame w/ R11.25</t>
  </si>
  <si>
    <t>Composite</t>
  </si>
  <si>
    <t>Wood Frame w/ R13</t>
  </si>
  <si>
    <t>ConsAssm   "WoodFrameIntWallU099"</t>
  </si>
  <si>
    <t>ConsAssm   "MetalFrameIntWallU151"</t>
  </si>
  <si>
    <t>Compliance Insulation R0.05</t>
  </si>
  <si>
    <t>Compliance Insulation R0.20</t>
  </si>
  <si>
    <t>Compliance Insulation R0.50</t>
  </si>
  <si>
    <t>Compliance Insulation R1.00</t>
  </si>
  <si>
    <t>Compliance Insulation R2.00</t>
  </si>
  <si>
    <t>Compliance Insulation R10.00</t>
  </si>
  <si>
    <t>Compliance Insulation R17.00</t>
  </si>
  <si>
    <t>ConsAssm   "MetalFrameWallU217"</t>
  </si>
  <si>
    <t>ConsAssm   "WoodWallU280"</t>
  </si>
  <si>
    <t>// Steep Nonres Roof Constructions</t>
  </si>
  <si>
    <t>ConsAssm   "SteepNonresMetalBuildingRoofU065"</t>
  </si>
  <si>
    <t>ConsAssm   "SteepNonresMetalBuildingRoofU048"</t>
  </si>
  <si>
    <t>ConsAssm   "SteepNonresMetalBuildingRoofU041"</t>
  </si>
  <si>
    <t>ConsAssm   "SteepNonresWoodFramingAndOtherRoofU028"</t>
  </si>
  <si>
    <t>ConsAssm   "SteepNonresWoodFramingAndOtherRoofU039"</t>
  </si>
  <si>
    <t>ConsAssm   "SteepNonresWoodFramingAndOtherRoofU034"</t>
  </si>
  <si>
    <t>ConsAssm   "SteepNonresWoodFramingAndOtherRoofU049"</t>
  </si>
  <si>
    <t>ConsAssm   "SteepNonresWoodFramingAndOtherRoofU067"</t>
  </si>
  <si>
    <t>ConsAssm   "SteepNonresWoodFramingAndOtherRoofU075"</t>
  </si>
  <si>
    <t>ConsAssm   "SteepNonresWoodFramingAndOtherRoofU055"</t>
  </si>
  <si>
    <t>ConsAssm   "SteepNonresWoodFramingAndOtherRoofU082"</t>
  </si>
  <si>
    <t>ConsAssm   "SteepNonresWoodFramingAndOtherRoofUnconditioned"</t>
  </si>
  <si>
    <t>// Flat Nonres Roof Constructions</t>
  </si>
  <si>
    <t>// Flat Res Roof Constructions</t>
  </si>
  <si>
    <t>ConsAssm   "FlatNonresMetalBuildingRoofU065"</t>
  </si>
  <si>
    <t>ConsAssm   "FlatNonresMetalBuildingRoofU048"</t>
  </si>
  <si>
    <t>ConsAssm   "FlatNonresMetalBuildingRoofU041"</t>
  </si>
  <si>
    <t>ConsAssm   "FlatNonresWoodFramingAndOtherRoofU028"</t>
  </si>
  <si>
    <t>ConsAssm   "FlatNonresWoodFramingAndOtherRoofU034"</t>
  </si>
  <si>
    <t>ConsAssm   "FlatNonresWoodFramingAndOtherRoofU039"</t>
  </si>
  <si>
    <t>ConsAssm   "FlatNonresWoodFramingAndOtherRoofU049"</t>
  </si>
  <si>
    <t>ConsAssm   "FlatNonresWoodFramingAndOtherRoofU067"</t>
  </si>
  <si>
    <t>ConsAssm   "FlatNonresWoodFramingAndOtherRoofU075"</t>
  </si>
  <si>
    <t>ConsAssm   "FlatNonresWoodFramingAndOtherRoofUnconditioned"</t>
  </si>
  <si>
    <t>ConsAssm   "FlatNonresWoodFramingAndOtherRoofU055"</t>
  </si>
  <si>
    <t>ConsAssm   "FlatNonresWoodFramingAndOtherRoofU082"</t>
  </si>
  <si>
    <t>ConsAssm   "FlatResMetalBuildingRoofU065"</t>
  </si>
  <si>
    <t>ConsAssm   "FlatResMetalBuildingRoofU048"</t>
  </si>
  <si>
    <t>ConsAssm   "FlatResMetalBuildingRoofU041"</t>
  </si>
  <si>
    <t>ConsAssm   "FlatResWoodFramingAndOtherRoofU028"</t>
  </si>
  <si>
    <t>ConsAssm   "FlatResWoodFramingAndOtherRoofU034"</t>
  </si>
  <si>
    <t>ConsAssm   "FlatResWoodFramingAndOtherRoofU039"</t>
  </si>
  <si>
    <t>ConsAssm   "FlatResWoodFramingAndOtherRoofU049"</t>
  </si>
  <si>
    <t>ConsAssm   "FlatResWoodFramingAndOtherRoofU055"</t>
  </si>
  <si>
    <t>ConsAssm   "FlatResWoodFramingAndOtherRoofU067"</t>
  </si>
  <si>
    <t>ConsAssm   "FlatResWoodFramingAndOtherRoofU075"</t>
  </si>
  <si>
    <t>ConsAssm   "FlatResWoodFramingAndOtherRoofUnconditioned"</t>
  </si>
  <si>
    <t>// Steep Res Roof Constructions</t>
  </si>
  <si>
    <t>ConsAssm   "SteepResMetalBuildingRoofU065"</t>
  </si>
  <si>
    <t>ConsAssm   "SteepResMetalBuildingRoofU048"</t>
  </si>
  <si>
    <t>ConsAssm   "SteepResMetalBuildingRoofU041"</t>
  </si>
  <si>
    <t>ConsAssm   "SteepResWoodFramingAndOtherRoofU028"</t>
  </si>
  <si>
    <t>ConsAssm   "SteepResWoodFramingAndOtherRoofU034"</t>
  </si>
  <si>
    <t>ConsAssm   "SteepResWoodFramingAndOtherRoofU039"</t>
  </si>
  <si>
    <t>ConsAssm   "SteepResWoodFramingAndOtherRoofU049"</t>
  </si>
  <si>
    <t>ConsAssm   "SteepResWoodFramingAndOtherRoofU055"</t>
  </si>
  <si>
    <t>ConsAssm   "SteepResWoodFramingAndOtherRoofU067"</t>
  </si>
  <si>
    <t>ConsAssm   "SteepResWoodFramingAndOtherRoofU075"</t>
  </si>
  <si>
    <t>ConsAssm   "SteepResWoodFramingAndOtherRoofUnconditioned"</t>
  </si>
  <si>
    <t>// Metal Framed Wall Constructions</t>
  </si>
  <si>
    <t>ConsAssm   "MassFloorUnconditioned"</t>
  </si>
  <si>
    <t>ConsAssm   "MassFloorU111"</t>
  </si>
  <si>
    <t>Compliance Insulation R3.00</t>
  </si>
  <si>
    <t>ConsAssm   "WoodWallU045"</t>
  </si>
  <si>
    <t>Compliance Insulation R5.00</t>
  </si>
  <si>
    <t>ConsAssm   "WoodWallU095"</t>
  </si>
  <si>
    <t>ConsAssm   "MetalFrameWallU048"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</si>
</sst>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;[Red]\-0.00;0"/>
    <numFmt numFmtId="167" formatCode="0.00;[Red]\-0.00;0.0"/>
    <numFmt numFmtId="168" formatCode="0.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8" fillId="0" borderId="0" xfId="0" applyFont="1" applyAlignment="1">
      <alignment horizontal="right" wrapText="1"/>
    </xf>
    <xf numFmtId="165" fontId="18" fillId="0" borderId="0" xfId="0" applyNumberFormat="1" applyFont="1"/>
    <xf numFmtId="0" fontId="0" fillId="0" borderId="0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19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1"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rgb="FFC9E7A7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0" tint="-0.34998626667073579"/>
      </font>
    </dxf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E7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_5.5_MaterialDataandMetalInsFrame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Data"/>
      <sheetName val="MetalInsFrameLayers"/>
      <sheetName val="JA4-Table-4.4.5"/>
      <sheetName val="JA4-Table-4.3.8"/>
      <sheetName val="MatData for BEMEnums"/>
      <sheetName val="MaterialData Resorted"/>
      <sheetName val="FramingFactors"/>
      <sheetName val="Complete Material List"/>
      <sheetName val="Complete JA4 Composite List"/>
      <sheetName val="Baseline - Assembly"/>
      <sheetName val="Baseline - Mandatory Requs RVal"/>
      <sheetName val="Baseline - Mandatory Requs Mat"/>
      <sheetName val="Air"/>
      <sheetName val="Woods"/>
      <sheetName val="Stones"/>
      <sheetName val="Roofing"/>
      <sheetName val="Plastering Materials"/>
      <sheetName val="Finishing Flooring Materials"/>
      <sheetName val="Bldg Board and Siding"/>
      <sheetName val="Concrete"/>
      <sheetName val="Insulating Materials"/>
      <sheetName val="Masonry Materials"/>
      <sheetName val="Building Membrane"/>
    </sheetNames>
    <sheetDataSet>
      <sheetData sheetId="0">
        <row r="7">
          <cell r="A7" t="str">
            <v>Air</v>
          </cell>
          <cell r="B7" t="str">
            <v>Air - Cavity - Wall Roof Ceiling - 4 in. or more</v>
          </cell>
          <cell r="C7">
            <v>6</v>
          </cell>
          <cell r="D7">
            <v>0.92</v>
          </cell>
          <cell r="E7">
            <v>0.54330000000000001</v>
          </cell>
          <cell r="F7">
            <v>7.4999999999999997E-2</v>
          </cell>
          <cell r="G7">
            <v>0.24</v>
          </cell>
          <cell r="H7" t="str">
            <v>NA</v>
          </cell>
          <cell r="I7" t="str">
            <v>JA4</v>
          </cell>
        </row>
        <row r="8">
          <cell r="A8" t="str">
            <v>Air</v>
          </cell>
          <cell r="B8" t="str">
            <v>Air - Metal Wall Framing - 16 or 24 in. OC</v>
          </cell>
          <cell r="C8">
            <v>5.5</v>
          </cell>
          <cell r="D8">
            <v>0.65</v>
          </cell>
          <cell r="E8">
            <v>0.70499999999999996</v>
          </cell>
          <cell r="F8">
            <v>7.4999999999999997E-2</v>
          </cell>
          <cell r="G8">
            <v>0.24</v>
          </cell>
          <cell r="H8" t="str">
            <v>NA</v>
          </cell>
          <cell r="I8" t="str">
            <v>JA4</v>
          </cell>
        </row>
        <row r="9">
          <cell r="A9" t="str">
            <v>Air</v>
          </cell>
          <cell r="B9" t="str">
            <v>Air - Wall - 1/2 in.</v>
          </cell>
          <cell r="C9">
            <v>0.5</v>
          </cell>
          <cell r="D9">
            <v>0.77</v>
          </cell>
          <cell r="E9">
            <v>5.4199999999999998E-2</v>
          </cell>
          <cell r="F9">
            <v>7.4999999999999997E-2</v>
          </cell>
          <cell r="G9">
            <v>0.24</v>
          </cell>
          <cell r="H9" t="str">
            <v>NA</v>
          </cell>
          <cell r="I9" t="str">
            <v>CEC Doug</v>
          </cell>
        </row>
        <row r="10">
          <cell r="A10" t="str">
            <v>Air</v>
          </cell>
          <cell r="B10" t="str">
            <v>Air - Wall - 3/4 in.</v>
          </cell>
          <cell r="C10">
            <v>0.75</v>
          </cell>
          <cell r="D10">
            <v>0.84</v>
          </cell>
          <cell r="E10">
            <v>7.4200000000000002E-2</v>
          </cell>
          <cell r="F10">
            <v>7.4999999999999997E-2</v>
          </cell>
          <cell r="G10">
            <v>0.24</v>
          </cell>
          <cell r="H10" t="str">
            <v>NA</v>
          </cell>
          <cell r="I10" t="str">
            <v>CEC Doug</v>
          </cell>
        </row>
        <row r="11">
          <cell r="A11" t="str">
            <v>Air</v>
          </cell>
          <cell r="B11" t="str">
            <v>Air - Wall - 1 1/2 in.</v>
          </cell>
          <cell r="C11">
            <v>1.5</v>
          </cell>
          <cell r="D11">
            <v>0.87</v>
          </cell>
          <cell r="E11">
            <v>0.14330000000000001</v>
          </cell>
          <cell r="F11">
            <v>7.4999999999999997E-2</v>
          </cell>
          <cell r="G11">
            <v>0.24</v>
          </cell>
          <cell r="H11" t="str">
            <v>NA</v>
          </cell>
          <cell r="I11" t="str">
            <v>CEC Doug</v>
          </cell>
        </row>
        <row r="12">
          <cell r="A12" t="str">
            <v>Air</v>
          </cell>
          <cell r="B12" t="str">
            <v>Air - Wall - 3 1/2 in.</v>
          </cell>
          <cell r="C12">
            <v>3.5</v>
          </cell>
          <cell r="D12">
            <v>0.85</v>
          </cell>
          <cell r="E12">
            <v>0.34329999999999999</v>
          </cell>
          <cell r="F12">
            <v>7.4999999999999997E-2</v>
          </cell>
          <cell r="G12">
            <v>0.24</v>
          </cell>
          <cell r="H12" t="str">
            <v>NA</v>
          </cell>
          <cell r="I12" t="str">
            <v>CEC Doug</v>
          </cell>
        </row>
        <row r="13">
          <cell r="A13" t="str">
            <v>Air</v>
          </cell>
          <cell r="B13" t="str">
            <v>Air - Ceiling - 1/2 in.</v>
          </cell>
          <cell r="C13">
            <v>0.5</v>
          </cell>
          <cell r="D13">
            <v>0.73</v>
          </cell>
          <cell r="E13">
            <v>5.67E-2</v>
          </cell>
          <cell r="F13">
            <v>7.4999999999999997E-2</v>
          </cell>
          <cell r="G13">
            <v>0.24</v>
          </cell>
          <cell r="H13" t="str">
            <v>NA</v>
          </cell>
          <cell r="I13" t="str">
            <v>CEC Doug</v>
          </cell>
        </row>
        <row r="14">
          <cell r="A14" t="str">
            <v>Air</v>
          </cell>
          <cell r="B14" t="str">
            <v>Air - Ceiling - 3/4 in.</v>
          </cell>
          <cell r="C14">
            <v>0.75</v>
          </cell>
          <cell r="D14">
            <v>0.75</v>
          </cell>
          <cell r="E14">
            <v>8.3299999999999999E-2</v>
          </cell>
          <cell r="F14">
            <v>7.4999999999999997E-2</v>
          </cell>
          <cell r="G14">
            <v>0.24</v>
          </cell>
          <cell r="H14" t="str">
            <v>NA</v>
          </cell>
          <cell r="I14" t="str">
            <v>CEC Doug</v>
          </cell>
        </row>
        <row r="15">
          <cell r="A15" t="str">
            <v>Air</v>
          </cell>
          <cell r="B15" t="str">
            <v>Air - Ceiling - 1 1/2 in.</v>
          </cell>
          <cell r="C15">
            <v>1.5</v>
          </cell>
          <cell r="D15">
            <v>0.77</v>
          </cell>
          <cell r="E15">
            <v>0.16250000000000001</v>
          </cell>
          <cell r="F15">
            <v>7.4999999999999997E-2</v>
          </cell>
          <cell r="G15">
            <v>0.24</v>
          </cell>
          <cell r="H15" t="str">
            <v>NA</v>
          </cell>
          <cell r="I15" t="str">
            <v>CEC Doug</v>
          </cell>
        </row>
        <row r="16">
          <cell r="A16" t="str">
            <v>Air</v>
          </cell>
          <cell r="B16" t="str">
            <v>Air - Ceiling - 3 1/2 in.</v>
          </cell>
          <cell r="C16">
            <v>3.5</v>
          </cell>
          <cell r="D16">
            <v>0.8</v>
          </cell>
          <cell r="E16">
            <v>0.36499999999999999</v>
          </cell>
          <cell r="F16">
            <v>7.4999999999999997E-2</v>
          </cell>
          <cell r="G16">
            <v>0.24</v>
          </cell>
          <cell r="H16" t="str">
            <v>NA</v>
          </cell>
          <cell r="I16" t="str">
            <v>CEC Doug</v>
          </cell>
        </row>
        <row r="17">
          <cell r="A17" t="str">
            <v>Air</v>
          </cell>
          <cell r="B17" t="str">
            <v>Air - Roof - 1/2 in.</v>
          </cell>
          <cell r="C17">
            <v>0.5</v>
          </cell>
          <cell r="D17">
            <v>0.76</v>
          </cell>
          <cell r="E17">
            <v>5.5E-2</v>
          </cell>
          <cell r="F17">
            <v>7.4999999999999997E-2</v>
          </cell>
          <cell r="G17">
            <v>0.24</v>
          </cell>
          <cell r="H17" t="str">
            <v>NA</v>
          </cell>
          <cell r="I17" t="str">
            <v>CEC Doug</v>
          </cell>
        </row>
        <row r="18">
          <cell r="A18" t="str">
            <v>Air</v>
          </cell>
          <cell r="B18" t="str">
            <v>Air - Roof - 3/4 in.</v>
          </cell>
          <cell r="C18">
            <v>0.75</v>
          </cell>
          <cell r="D18">
            <v>0.81</v>
          </cell>
          <cell r="E18">
            <v>7.7499999999999999E-2</v>
          </cell>
          <cell r="F18">
            <v>7.4999999999999997E-2</v>
          </cell>
          <cell r="G18">
            <v>0.24</v>
          </cell>
          <cell r="H18" t="str">
            <v>NA</v>
          </cell>
          <cell r="I18" t="str">
            <v>CEC Doug</v>
          </cell>
        </row>
        <row r="19">
          <cell r="A19" t="str">
            <v>Air</v>
          </cell>
          <cell r="B19" t="str">
            <v>Air - Roof - 1 1/2 in.</v>
          </cell>
          <cell r="C19">
            <v>1.5</v>
          </cell>
          <cell r="D19">
            <v>0.8</v>
          </cell>
          <cell r="E19">
            <v>0.15670000000000001</v>
          </cell>
          <cell r="F19">
            <v>7.4999999999999997E-2</v>
          </cell>
          <cell r="G19">
            <v>0.24</v>
          </cell>
          <cell r="H19" t="str">
            <v>NA</v>
          </cell>
          <cell r="I19" t="str">
            <v>CEC Doug</v>
          </cell>
        </row>
        <row r="20">
          <cell r="A20" t="str">
            <v>Air</v>
          </cell>
          <cell r="B20" t="str">
            <v>Air - Roof - 3 1/2 in.</v>
          </cell>
          <cell r="C20">
            <v>3.5</v>
          </cell>
          <cell r="D20">
            <v>0.82</v>
          </cell>
          <cell r="E20">
            <v>0.35580000000000001</v>
          </cell>
          <cell r="F20">
            <v>7.4999999999999997E-2</v>
          </cell>
          <cell r="G20">
            <v>0.24</v>
          </cell>
          <cell r="H20" t="str">
            <v>NA</v>
          </cell>
          <cell r="I20" t="str">
            <v>CEC Doug</v>
          </cell>
        </row>
        <row r="21">
          <cell r="A21" t="str">
            <v>Air</v>
          </cell>
          <cell r="B21" t="str">
            <v>Air - Floor - 1/2 in.</v>
          </cell>
          <cell r="C21">
            <v>0.5</v>
          </cell>
          <cell r="D21">
            <v>0.77</v>
          </cell>
          <cell r="E21">
            <v>5.4199999999999998E-2</v>
          </cell>
          <cell r="F21">
            <v>7.4999999999999997E-2</v>
          </cell>
          <cell r="G21">
            <v>0.24</v>
          </cell>
          <cell r="H21" t="str">
            <v>NA</v>
          </cell>
          <cell r="I21" t="str">
            <v>CEC Doug</v>
          </cell>
        </row>
        <row r="22">
          <cell r="A22" t="str">
            <v>Air</v>
          </cell>
          <cell r="B22" t="str">
            <v>Air - Floor - 3/4 in.</v>
          </cell>
          <cell r="C22">
            <v>0.75</v>
          </cell>
          <cell r="D22">
            <v>0.85</v>
          </cell>
          <cell r="E22">
            <v>7.3300000000000004E-2</v>
          </cell>
          <cell r="F22">
            <v>7.4999999999999997E-2</v>
          </cell>
          <cell r="G22">
            <v>0.24</v>
          </cell>
          <cell r="H22" t="str">
            <v>NA</v>
          </cell>
          <cell r="I22" t="str">
            <v>CEC Doug</v>
          </cell>
        </row>
        <row r="23">
          <cell r="A23" t="str">
            <v>Air</v>
          </cell>
          <cell r="B23" t="str">
            <v>Air - Floor - 1 1/2 in.</v>
          </cell>
          <cell r="C23">
            <v>1.5</v>
          </cell>
          <cell r="D23">
            <v>0.94</v>
          </cell>
          <cell r="E23">
            <v>0.1333</v>
          </cell>
          <cell r="F23">
            <v>7.4999999999999997E-2</v>
          </cell>
          <cell r="G23">
            <v>0.24</v>
          </cell>
          <cell r="H23" t="str">
            <v>NA</v>
          </cell>
          <cell r="I23" t="str">
            <v>CEC Doug</v>
          </cell>
        </row>
        <row r="24">
          <cell r="A24" t="str">
            <v>Air</v>
          </cell>
          <cell r="B24" t="str">
            <v>Air - Floor - 3 1/2 in.</v>
          </cell>
          <cell r="C24">
            <v>3.5</v>
          </cell>
          <cell r="D24">
            <v>1</v>
          </cell>
          <cell r="E24">
            <v>0.29170000000000001</v>
          </cell>
          <cell r="F24">
            <v>7.4999999999999997E-2</v>
          </cell>
          <cell r="G24">
            <v>0.24</v>
          </cell>
          <cell r="H24" t="str">
            <v>NA</v>
          </cell>
          <cell r="I24" t="str">
            <v>CEC Doug</v>
          </cell>
        </row>
        <row r="25">
          <cell r="A25" t="str">
            <v>Bldg Board and Siding</v>
          </cell>
          <cell r="B25" t="str">
            <v>Fiber cement board - 63 lb/ft3 - 1/3 in.</v>
          </cell>
          <cell r="C25">
            <v>0.31</v>
          </cell>
          <cell r="D25">
            <v>0.24</v>
          </cell>
          <cell r="E25">
            <v>0.10829999999999999</v>
          </cell>
          <cell r="F25">
            <v>63</v>
          </cell>
          <cell r="G25">
            <v>0.2</v>
          </cell>
          <cell r="H25" t="str">
            <v>Smooth</v>
          </cell>
          <cell r="I25" t="str">
            <v>AEC</v>
          </cell>
        </row>
        <row r="26">
          <cell r="A26" t="str">
            <v>Bldg Board and Siding</v>
          </cell>
          <cell r="B26" t="str">
            <v>Fiber cement board - 88 lb/ft3 - 1/3 in.</v>
          </cell>
          <cell r="C26">
            <v>0.31</v>
          </cell>
          <cell r="D26">
            <v>0.18</v>
          </cell>
          <cell r="E26">
            <v>0.14169999999999999</v>
          </cell>
          <cell r="F26">
            <v>88</v>
          </cell>
          <cell r="G26">
            <v>0.2</v>
          </cell>
          <cell r="H26" t="str">
            <v>Smooth</v>
          </cell>
          <cell r="I26" t="str">
            <v>AEC</v>
          </cell>
        </row>
        <row r="27">
          <cell r="A27" t="str">
            <v>Bldg Board and Siding</v>
          </cell>
          <cell r="B27" t="str">
            <v>Fiber cement board - 88 lb/ft3 - 1/2 in.</v>
          </cell>
          <cell r="C27">
            <v>0.47</v>
          </cell>
          <cell r="D27">
            <v>0.28000000000000003</v>
          </cell>
          <cell r="E27">
            <v>0.14169999999999999</v>
          </cell>
          <cell r="F27">
            <v>88</v>
          </cell>
          <cell r="G27">
            <v>0.2</v>
          </cell>
          <cell r="H27" t="str">
            <v>Smooth</v>
          </cell>
          <cell r="I27" t="str">
            <v>AEC</v>
          </cell>
        </row>
        <row r="28">
          <cell r="A28" t="str">
            <v>Bldg Board and Siding</v>
          </cell>
          <cell r="B28" t="str">
            <v>Fiberboard sheathing - 1/2 in.</v>
          </cell>
          <cell r="C28">
            <v>0.5</v>
          </cell>
          <cell r="D28">
            <v>1.03</v>
          </cell>
          <cell r="E28">
            <v>4.0800000000000003E-2</v>
          </cell>
          <cell r="F28">
            <v>24.959999999999997</v>
          </cell>
          <cell r="G28">
            <v>0.31070000000000003</v>
          </cell>
          <cell r="H28" t="str">
            <v>Smooth</v>
          </cell>
          <cell r="I28" t="str">
            <v>AEC</v>
          </cell>
        </row>
        <row r="29">
          <cell r="A29" t="str">
            <v>Bldg Board and Siding</v>
          </cell>
          <cell r="B29" t="str">
            <v>Gypsum Board - 3/8 in.</v>
          </cell>
          <cell r="C29">
            <v>0.375</v>
          </cell>
          <cell r="D29">
            <v>0.32</v>
          </cell>
          <cell r="E29">
            <v>9.1670000000000001E-2</v>
          </cell>
          <cell r="F29">
            <v>40</v>
          </cell>
          <cell r="G29">
            <v>0.27</v>
          </cell>
          <cell r="H29" t="str">
            <v>MediumSmooth</v>
          </cell>
          <cell r="I29" t="str">
            <v>CEC Doug</v>
          </cell>
        </row>
        <row r="30">
          <cell r="A30" t="str">
            <v>Bldg Board and Siding</v>
          </cell>
          <cell r="B30" t="str">
            <v>Gypsum Board - 1/2 in.</v>
          </cell>
          <cell r="C30">
            <v>0.5</v>
          </cell>
          <cell r="D30">
            <v>0.45</v>
          </cell>
          <cell r="E30">
            <v>9.1670000000000001E-2</v>
          </cell>
          <cell r="F30">
            <v>40</v>
          </cell>
          <cell r="G30">
            <v>0.27</v>
          </cell>
          <cell r="H30" t="str">
            <v>MediumSmooth</v>
          </cell>
          <cell r="I30" t="str">
            <v>CEC Doug</v>
          </cell>
        </row>
        <row r="31">
          <cell r="A31" t="str">
            <v>Bldg Board and Siding</v>
          </cell>
          <cell r="B31" t="str">
            <v>Gypsum Board - 5/8 in.</v>
          </cell>
          <cell r="C31">
            <v>0.625</v>
          </cell>
          <cell r="D31">
            <v>0.56000000000000005</v>
          </cell>
          <cell r="E31">
            <v>9.1670000000000001E-2</v>
          </cell>
          <cell r="F31">
            <v>40</v>
          </cell>
          <cell r="G31">
            <v>0.27</v>
          </cell>
          <cell r="H31" t="str">
            <v>MediumSmooth</v>
          </cell>
          <cell r="I31" t="str">
            <v>CEC Doug</v>
          </cell>
        </row>
        <row r="32">
          <cell r="A32" t="str">
            <v>Bldg Board and Siding</v>
          </cell>
          <cell r="B32" t="str">
            <v>Gypsum Board - 3/4 in.</v>
          </cell>
          <cell r="C32">
            <v>0.75</v>
          </cell>
          <cell r="D32">
            <v>0.68</v>
          </cell>
          <cell r="E32">
            <v>9.1670000000000001E-2</v>
          </cell>
          <cell r="F32">
            <v>40</v>
          </cell>
          <cell r="G32">
            <v>0.27</v>
          </cell>
          <cell r="H32" t="str">
            <v>MediumSmooth</v>
          </cell>
          <cell r="I32" t="str">
            <v>CEC Doug</v>
          </cell>
        </row>
        <row r="33">
          <cell r="A33" t="str">
            <v>Bldg Board and Siding</v>
          </cell>
          <cell r="B33" t="str">
            <v>Hard Board - 3/4 in.</v>
          </cell>
          <cell r="C33">
            <v>0.75</v>
          </cell>
          <cell r="D33">
            <v>1.04</v>
          </cell>
          <cell r="E33">
            <v>0.06</v>
          </cell>
          <cell r="F33">
            <v>50</v>
          </cell>
          <cell r="G33">
            <v>0.31</v>
          </cell>
          <cell r="H33" t="str">
            <v>Smooth</v>
          </cell>
          <cell r="I33" t="str">
            <v>CEC Doug</v>
          </cell>
        </row>
        <row r="34">
          <cell r="A34" t="str">
            <v>Bldg Board and Siding</v>
          </cell>
          <cell r="B34" t="str">
            <v>Hardboard - HDF - 50 lb/ft3 - 3/8 in.</v>
          </cell>
          <cell r="C34">
            <v>0.375</v>
          </cell>
          <cell r="D34">
            <v>0.51</v>
          </cell>
          <cell r="E34">
            <v>6.08E-2</v>
          </cell>
          <cell r="F34">
            <v>50</v>
          </cell>
          <cell r="G34">
            <v>0.31</v>
          </cell>
          <cell r="H34" t="str">
            <v>Smooth</v>
          </cell>
          <cell r="I34" t="str">
            <v>AEC</v>
          </cell>
        </row>
        <row r="35">
          <cell r="A35" t="str">
            <v>Bldg Board and Siding</v>
          </cell>
          <cell r="B35" t="str">
            <v>Hardboard - HDF - 50 lb/ft3 - 1/2 in.</v>
          </cell>
          <cell r="C35">
            <v>0.5</v>
          </cell>
          <cell r="D35">
            <v>0.68</v>
          </cell>
          <cell r="E35">
            <v>6.08E-2</v>
          </cell>
          <cell r="F35">
            <v>50</v>
          </cell>
          <cell r="G35">
            <v>0.31</v>
          </cell>
          <cell r="H35" t="str">
            <v>Smooth</v>
          </cell>
          <cell r="I35" t="str">
            <v>AEC</v>
          </cell>
        </row>
        <row r="36">
          <cell r="A36" t="str">
            <v>Bldg Board and Siding</v>
          </cell>
          <cell r="B36" t="str">
            <v>Hardboard - HDF - 50 lb/ft3 - 5/8 in.</v>
          </cell>
          <cell r="C36">
            <v>0.625</v>
          </cell>
          <cell r="D36">
            <v>0.86</v>
          </cell>
          <cell r="E36">
            <v>6.08E-2</v>
          </cell>
          <cell r="F36">
            <v>50</v>
          </cell>
          <cell r="G36">
            <v>0.31</v>
          </cell>
          <cell r="H36" t="str">
            <v>Smooth</v>
          </cell>
          <cell r="I36" t="str">
            <v>AEC</v>
          </cell>
        </row>
        <row r="37">
          <cell r="A37" t="str">
            <v>Bldg Board and Siding</v>
          </cell>
          <cell r="B37" t="str">
            <v>Hardboard - HDF - 50 lb/ft3 - 3/4 in.</v>
          </cell>
          <cell r="C37">
            <v>0.75</v>
          </cell>
          <cell r="D37">
            <v>1.03</v>
          </cell>
          <cell r="E37">
            <v>6.08E-2</v>
          </cell>
          <cell r="F37">
            <v>50</v>
          </cell>
          <cell r="G37">
            <v>0.31</v>
          </cell>
          <cell r="H37" t="str">
            <v>Smooth</v>
          </cell>
          <cell r="I37" t="str">
            <v>AEC</v>
          </cell>
        </row>
        <row r="38">
          <cell r="A38" t="str">
            <v>Bldg Board and Siding</v>
          </cell>
          <cell r="B38" t="str">
            <v>HB Part. Brd - 3/4 in.</v>
          </cell>
          <cell r="C38">
            <v>0.75</v>
          </cell>
          <cell r="D38">
            <v>0.64</v>
          </cell>
          <cell r="E38">
            <v>9.8330000000000001E-2</v>
          </cell>
          <cell r="F38">
            <v>50</v>
          </cell>
          <cell r="G38">
            <v>0.31</v>
          </cell>
          <cell r="H38" t="str">
            <v>Smooth</v>
          </cell>
          <cell r="I38" t="str">
            <v>CEC Doug</v>
          </cell>
        </row>
        <row r="39">
          <cell r="A39" t="str">
            <v>Bldg Board and Siding</v>
          </cell>
          <cell r="B39" t="str">
            <v>Metal Deck - 1/16 in.</v>
          </cell>
          <cell r="C39">
            <v>6.25E-2</v>
          </cell>
          <cell r="D39">
            <v>0</v>
          </cell>
          <cell r="E39">
            <v>26.2</v>
          </cell>
          <cell r="F39">
            <v>488.2176</v>
          </cell>
          <cell r="G39">
            <v>0.11950000000000001</v>
          </cell>
          <cell r="H39" t="str">
            <v>Smooth</v>
          </cell>
          <cell r="I39" t="str">
            <v>AEC</v>
          </cell>
        </row>
        <row r="40">
          <cell r="A40" t="str">
            <v>Bldg Board and Siding</v>
          </cell>
          <cell r="B40" t="str">
            <v>Metal Siding - 1/16 in.</v>
          </cell>
          <cell r="C40">
            <v>6.25E-2</v>
          </cell>
          <cell r="D40">
            <v>0</v>
          </cell>
          <cell r="E40">
            <v>26.2</v>
          </cell>
          <cell r="F40">
            <v>488.2176</v>
          </cell>
          <cell r="G40">
            <v>0.11950000000000001</v>
          </cell>
          <cell r="H40" t="str">
            <v>Smooth</v>
          </cell>
          <cell r="I40" t="str">
            <v>AEC</v>
          </cell>
        </row>
        <row r="41">
          <cell r="A41" t="str">
            <v>Bldg Board and Siding</v>
          </cell>
          <cell r="B41" t="str">
            <v>OSB - Oriented Strand Board - 1/2 in.</v>
          </cell>
          <cell r="C41">
            <v>0.5</v>
          </cell>
          <cell r="D41">
            <v>0.8</v>
          </cell>
          <cell r="E41">
            <v>5.1700000000000003E-2</v>
          </cell>
          <cell r="F41">
            <v>41</v>
          </cell>
          <cell r="G41">
            <v>0.45</v>
          </cell>
          <cell r="H41" t="str">
            <v>MediumSmooth</v>
          </cell>
          <cell r="I41" t="str">
            <v>AEC</v>
          </cell>
        </row>
        <row r="42">
          <cell r="A42" t="str">
            <v>Bldg Board and Siding</v>
          </cell>
          <cell r="B42" t="str">
            <v>OSB - Oriented Strand Board - 5/8 in.</v>
          </cell>
          <cell r="C42">
            <v>0.625</v>
          </cell>
          <cell r="D42">
            <v>0.82</v>
          </cell>
          <cell r="E42">
            <v>6.3299999999999995E-2</v>
          </cell>
          <cell r="F42">
            <v>41</v>
          </cell>
          <cell r="G42">
            <v>0.45</v>
          </cell>
          <cell r="H42" t="str">
            <v>MediumSmooth</v>
          </cell>
          <cell r="I42" t="str">
            <v>AEC</v>
          </cell>
        </row>
        <row r="43">
          <cell r="A43" t="str">
            <v>Bldg Board and Siding</v>
          </cell>
          <cell r="B43" t="str">
            <v>OSB - Oriented Strand Board - 3/4 in.</v>
          </cell>
          <cell r="C43">
            <v>0.75</v>
          </cell>
          <cell r="D43">
            <v>0.83</v>
          </cell>
          <cell r="E43">
            <v>7.5800000000000006E-2</v>
          </cell>
          <cell r="F43">
            <v>41</v>
          </cell>
          <cell r="G43">
            <v>0.45</v>
          </cell>
          <cell r="H43" t="str">
            <v>MediumSmooth</v>
          </cell>
          <cell r="I43" t="str">
            <v>AEC</v>
          </cell>
        </row>
        <row r="44">
          <cell r="A44" t="str">
            <v>Bldg Board and Siding</v>
          </cell>
          <cell r="B44" t="str">
            <v>Plywood - 1/4 in.</v>
          </cell>
          <cell r="C44">
            <v>0.25</v>
          </cell>
          <cell r="D44">
            <v>0.31</v>
          </cell>
          <cell r="E44">
            <v>6.6699999999999995E-2</v>
          </cell>
          <cell r="F44">
            <v>30</v>
          </cell>
          <cell r="G44">
            <v>0.45</v>
          </cell>
          <cell r="H44" t="str">
            <v>MediumSmooth</v>
          </cell>
          <cell r="I44" t="str">
            <v>CEC Doug</v>
          </cell>
        </row>
        <row r="45">
          <cell r="A45" t="str">
            <v>Bldg Board and Siding</v>
          </cell>
          <cell r="B45" t="str">
            <v>Plywood - 3/8 in.</v>
          </cell>
          <cell r="C45">
            <v>0.375</v>
          </cell>
          <cell r="D45">
            <v>0.47</v>
          </cell>
          <cell r="E45">
            <v>6.6699999999999995E-2</v>
          </cell>
          <cell r="F45">
            <v>30</v>
          </cell>
          <cell r="G45">
            <v>0.45</v>
          </cell>
          <cell r="H45" t="str">
            <v>MediumSmooth</v>
          </cell>
          <cell r="I45" t="str">
            <v>CEC Doug</v>
          </cell>
        </row>
        <row r="46">
          <cell r="A46" t="str">
            <v>Bldg Board and Siding</v>
          </cell>
          <cell r="B46" t="str">
            <v>Plywood - 1/2 in.</v>
          </cell>
          <cell r="C46">
            <v>0.5</v>
          </cell>
          <cell r="D46">
            <v>0.63</v>
          </cell>
          <cell r="E46">
            <v>6.6699999999999995E-2</v>
          </cell>
          <cell r="F46">
            <v>30</v>
          </cell>
          <cell r="G46">
            <v>0.45</v>
          </cell>
          <cell r="H46" t="str">
            <v>MediumSmooth</v>
          </cell>
          <cell r="I46" t="str">
            <v>CEC Doug</v>
          </cell>
        </row>
        <row r="47">
          <cell r="A47" t="str">
            <v>Bldg Board and Siding</v>
          </cell>
          <cell r="B47" t="str">
            <v>Plywood - 5/8 in.</v>
          </cell>
          <cell r="C47">
            <v>0.625</v>
          </cell>
          <cell r="D47">
            <v>0.78</v>
          </cell>
          <cell r="E47">
            <v>6.6699999999999995E-2</v>
          </cell>
          <cell r="F47">
            <v>30</v>
          </cell>
          <cell r="G47">
            <v>0.45</v>
          </cell>
          <cell r="H47" t="str">
            <v>MediumSmooth</v>
          </cell>
          <cell r="I47" t="str">
            <v>CEC Doug</v>
          </cell>
        </row>
        <row r="48">
          <cell r="A48" t="str">
            <v>Bldg Board and Siding</v>
          </cell>
          <cell r="B48" t="str">
            <v>Plywood - 3/4 in.</v>
          </cell>
          <cell r="C48">
            <v>0.75</v>
          </cell>
          <cell r="D48">
            <v>0.94</v>
          </cell>
          <cell r="E48">
            <v>6.6699999999999995E-2</v>
          </cell>
          <cell r="F48">
            <v>30</v>
          </cell>
          <cell r="G48">
            <v>0.45</v>
          </cell>
          <cell r="H48" t="str">
            <v>MediumSmooth</v>
          </cell>
          <cell r="I48" t="str">
            <v>CEC Doug</v>
          </cell>
        </row>
        <row r="49">
          <cell r="A49" t="str">
            <v>Bldg Board and Siding</v>
          </cell>
          <cell r="B49" t="str">
            <v>Plywood - 1 in.</v>
          </cell>
          <cell r="C49">
            <v>1</v>
          </cell>
          <cell r="D49">
            <v>1.25</v>
          </cell>
          <cell r="E49">
            <v>6.6699999999999995E-2</v>
          </cell>
          <cell r="F49">
            <v>30</v>
          </cell>
          <cell r="G49">
            <v>0.45</v>
          </cell>
          <cell r="H49" t="str">
            <v>MediumSmooth</v>
          </cell>
          <cell r="I49" t="str">
            <v>CEC Doug</v>
          </cell>
        </row>
        <row r="50">
          <cell r="A50" t="str">
            <v>Bldg Board and Siding</v>
          </cell>
          <cell r="B50" t="str">
            <v>Plywood - 1 1/4 in.</v>
          </cell>
          <cell r="C50">
            <v>1.25</v>
          </cell>
          <cell r="D50">
            <v>1.56</v>
          </cell>
          <cell r="E50">
            <v>6.6699999999999995E-2</v>
          </cell>
          <cell r="F50">
            <v>30</v>
          </cell>
          <cell r="G50">
            <v>0.45</v>
          </cell>
          <cell r="H50" t="str">
            <v>MediumSmooth</v>
          </cell>
          <cell r="I50" t="str">
            <v>CEC RJ</v>
          </cell>
        </row>
        <row r="51">
          <cell r="A51" t="str">
            <v>Bldg Board and Siding</v>
          </cell>
          <cell r="B51" t="str">
            <v>Plywood - 1 1/2 in.</v>
          </cell>
          <cell r="C51">
            <v>1.5</v>
          </cell>
          <cell r="D51">
            <v>1.875</v>
          </cell>
          <cell r="E51">
            <v>6.6699999999999995E-2</v>
          </cell>
          <cell r="F51">
            <v>30</v>
          </cell>
          <cell r="G51">
            <v>0.45</v>
          </cell>
          <cell r="H51" t="str">
            <v>MediumSmooth</v>
          </cell>
          <cell r="I51" t="str">
            <v>CEC RJ</v>
          </cell>
        </row>
        <row r="52">
          <cell r="A52" t="str">
            <v>Bldg Board and Siding</v>
          </cell>
          <cell r="B52" t="str">
            <v>Shingles - Asbestos cement - lapped - 1/4 in.</v>
          </cell>
          <cell r="C52">
            <v>0.25</v>
          </cell>
          <cell r="D52">
            <v>0.21</v>
          </cell>
          <cell r="E52">
            <v>9.9199999999999997E-2</v>
          </cell>
          <cell r="F52">
            <v>120</v>
          </cell>
          <cell r="G52">
            <v>0.24</v>
          </cell>
          <cell r="H52" t="str">
            <v>VeryRough</v>
          </cell>
          <cell r="I52" t="str">
            <v>AEC</v>
          </cell>
        </row>
        <row r="53">
          <cell r="A53" t="str">
            <v>Bldg Board and Siding</v>
          </cell>
          <cell r="B53" t="str">
            <v>Shingles - Asphalt roll siding - 1/4 in.</v>
          </cell>
          <cell r="C53">
            <v>0.25</v>
          </cell>
          <cell r="D53">
            <v>0.15</v>
          </cell>
          <cell r="E53">
            <v>0.13919999999999999</v>
          </cell>
          <cell r="F53">
            <v>70</v>
          </cell>
          <cell r="G53">
            <v>0.36</v>
          </cell>
          <cell r="H53" t="str">
            <v>VeryRough</v>
          </cell>
          <cell r="I53" t="str">
            <v>AEC</v>
          </cell>
        </row>
        <row r="54">
          <cell r="A54" t="str">
            <v>Bldg Board and Siding</v>
          </cell>
          <cell r="B54" t="str">
            <v>Shingles - Wood - 16 in. - 7 1/2 in. exposure - 1/2 in.</v>
          </cell>
          <cell r="C54">
            <v>0.5</v>
          </cell>
          <cell r="D54">
            <v>0.87</v>
          </cell>
          <cell r="E54">
            <v>4.7500000000000001E-2</v>
          </cell>
          <cell r="F54">
            <v>22</v>
          </cell>
          <cell r="G54">
            <v>0.31</v>
          </cell>
          <cell r="H54" t="str">
            <v>MediumRough</v>
          </cell>
          <cell r="I54" t="str">
            <v>AEC</v>
          </cell>
        </row>
        <row r="55">
          <cell r="A55" t="str">
            <v>Bldg Board and Siding</v>
          </cell>
          <cell r="B55" t="str">
            <v>Shingles - Wood - plus insulated backer board Siding - 5/16 in.</v>
          </cell>
          <cell r="C55">
            <v>0.3125</v>
          </cell>
          <cell r="D55">
            <v>1.4</v>
          </cell>
          <cell r="E55">
            <v>1.83E-2</v>
          </cell>
          <cell r="F55">
            <v>22</v>
          </cell>
          <cell r="G55">
            <v>0.31</v>
          </cell>
          <cell r="H55" t="str">
            <v>MediumRough</v>
          </cell>
          <cell r="I55" t="str">
            <v>AEC</v>
          </cell>
        </row>
        <row r="56">
          <cell r="A56" t="str">
            <v>Bldg Board and Siding</v>
          </cell>
          <cell r="B56" t="str">
            <v>Wood shingles - 3/4 in.</v>
          </cell>
          <cell r="C56">
            <v>0.75</v>
          </cell>
          <cell r="D56">
            <v>0.9</v>
          </cell>
          <cell r="E56">
            <v>6.9199999999999998E-2</v>
          </cell>
          <cell r="F56">
            <v>36.940799999999996</v>
          </cell>
          <cell r="G56">
            <v>0.31070000000000003</v>
          </cell>
          <cell r="H56" t="str">
            <v>VeryRough</v>
          </cell>
          <cell r="I56" t="str">
            <v>AEC</v>
          </cell>
        </row>
        <row r="57">
          <cell r="A57" t="str">
            <v>Bldg Board and Siding</v>
          </cell>
          <cell r="B57" t="str">
            <v>Wood shingles - plain and plastic film faced - 3/4 in.</v>
          </cell>
          <cell r="C57">
            <v>0.75</v>
          </cell>
          <cell r="D57">
            <v>0.94</v>
          </cell>
          <cell r="E57">
            <v>6.6699999999999995E-2</v>
          </cell>
          <cell r="F57">
            <v>22</v>
          </cell>
          <cell r="G57">
            <v>0.31</v>
          </cell>
          <cell r="H57" t="str">
            <v>VeryRough</v>
          </cell>
          <cell r="I57" t="str">
            <v>AEC</v>
          </cell>
        </row>
        <row r="58">
          <cell r="A58" t="str">
            <v>Bldg Board and Siding</v>
          </cell>
          <cell r="B58" t="str">
            <v>Siding - Asphalt insulating siding - 1/2 in. bed - 1/2 in.</v>
          </cell>
          <cell r="C58">
            <v>0.5</v>
          </cell>
          <cell r="D58">
            <v>1.46</v>
          </cell>
          <cell r="E58">
            <v>2.8299999999999999E-2</v>
          </cell>
          <cell r="F58">
            <v>70</v>
          </cell>
          <cell r="G58">
            <v>0.35</v>
          </cell>
          <cell r="H58" t="str">
            <v>VeryRough</v>
          </cell>
          <cell r="I58" t="str">
            <v>AEC</v>
          </cell>
        </row>
        <row r="59">
          <cell r="A59" t="str">
            <v>Bldg Board and Siding</v>
          </cell>
          <cell r="B59" t="str">
            <v>Siding - Wood - bevel - 10 in. - lapped - 3/4 in.</v>
          </cell>
          <cell r="C59">
            <v>0.75</v>
          </cell>
          <cell r="D59">
            <v>1.05</v>
          </cell>
          <cell r="E59">
            <v>5.9200000000000003E-2</v>
          </cell>
          <cell r="F59">
            <v>22</v>
          </cell>
          <cell r="G59">
            <v>0.28000000000000003</v>
          </cell>
          <cell r="H59" t="str">
            <v>Rough</v>
          </cell>
          <cell r="I59" t="str">
            <v>AEC</v>
          </cell>
        </row>
        <row r="60">
          <cell r="A60" t="str">
            <v>Bldg Board and Siding</v>
          </cell>
          <cell r="B60" t="str">
            <v>Synthetic Stucco - EIFS finish - 1 in.</v>
          </cell>
          <cell r="C60">
            <v>1</v>
          </cell>
          <cell r="D60">
            <v>4</v>
          </cell>
          <cell r="E60">
            <v>2.0799999999999999E-2</v>
          </cell>
          <cell r="F60">
            <v>1.5</v>
          </cell>
          <cell r="G60">
            <v>0.35</v>
          </cell>
          <cell r="H60" t="str">
            <v>Smooth</v>
          </cell>
          <cell r="I60" t="str">
            <v>AEC</v>
          </cell>
        </row>
        <row r="61">
          <cell r="A61" t="str">
            <v>Building Membrane</v>
          </cell>
          <cell r="B61" t="str">
            <v>Building Paper - 1/16 in.</v>
          </cell>
          <cell r="C61">
            <v>6.25E-2</v>
          </cell>
          <cell r="D61">
            <v>0.03</v>
          </cell>
          <cell r="E61">
            <v>0.16669999999999999</v>
          </cell>
          <cell r="F61">
            <v>70</v>
          </cell>
          <cell r="G61">
            <v>0.3</v>
          </cell>
          <cell r="H61" t="str">
            <v>MediumSmooth</v>
          </cell>
          <cell r="I61" t="str">
            <v>CEC Doug</v>
          </cell>
        </row>
        <row r="62">
          <cell r="A62" t="str">
            <v>Building Membrane</v>
          </cell>
          <cell r="B62" t="str">
            <v>Roofing felt - 1/8 in.</v>
          </cell>
          <cell r="C62">
            <v>0.13</v>
          </cell>
          <cell r="D62">
            <v>0.02</v>
          </cell>
          <cell r="E62">
            <v>0.69169999999999998</v>
          </cell>
          <cell r="F62">
            <v>12</v>
          </cell>
          <cell r="G62">
            <v>0.3</v>
          </cell>
          <cell r="H62" t="str">
            <v>VeryRough</v>
          </cell>
          <cell r="I62" t="str">
            <v>RH-CEC</v>
          </cell>
        </row>
        <row r="63">
          <cell r="A63" t="str">
            <v>Building Membrane</v>
          </cell>
          <cell r="B63" t="str">
            <v>Vapor permeable felt - 1/8 in.</v>
          </cell>
          <cell r="C63">
            <v>0.125</v>
          </cell>
          <cell r="D63">
            <v>0.06</v>
          </cell>
          <cell r="E63">
            <v>0.17330000000000001</v>
          </cell>
          <cell r="F63">
            <v>22</v>
          </cell>
          <cell r="G63">
            <v>0.3</v>
          </cell>
          <cell r="H63" t="str">
            <v>Rough</v>
          </cell>
          <cell r="I63" t="str">
            <v>AEC</v>
          </cell>
        </row>
        <row r="64">
          <cell r="A64" t="str">
            <v>Building Membrane</v>
          </cell>
          <cell r="B64" t="str">
            <v>Vapor seal - 2 layers of mopped 15 lb felt - 1/4 in.</v>
          </cell>
          <cell r="C64">
            <v>0.25</v>
          </cell>
          <cell r="D64">
            <v>0.12</v>
          </cell>
          <cell r="E64">
            <v>0.17330000000000001</v>
          </cell>
          <cell r="F64">
            <v>22</v>
          </cell>
          <cell r="G64">
            <v>0.3</v>
          </cell>
          <cell r="H64" t="str">
            <v>Rough</v>
          </cell>
          <cell r="I64" t="str">
            <v>AEC</v>
          </cell>
        </row>
        <row r="65">
          <cell r="A65" t="str">
            <v>Building Membrane</v>
          </cell>
          <cell r="B65" t="str">
            <v>Vapor seal - plastic film - 1/16 in.</v>
          </cell>
          <cell r="C65">
            <v>6.25E-2</v>
          </cell>
          <cell r="D65">
            <v>1E-3</v>
          </cell>
          <cell r="E65">
            <v>5.2083000000000004</v>
          </cell>
          <cell r="F65">
            <v>30</v>
          </cell>
          <cell r="G65">
            <v>0.3</v>
          </cell>
          <cell r="H65" t="str">
            <v>Rough</v>
          </cell>
          <cell r="I65" t="str">
            <v>AEC</v>
          </cell>
        </row>
        <row r="66">
          <cell r="A66" t="str">
            <v>Concrete</v>
          </cell>
          <cell r="B66" t="str">
            <v>Concrete - 80 lb/ft3 - 2 in.</v>
          </cell>
          <cell r="C66">
            <v>2</v>
          </cell>
          <cell r="D66">
            <v>0.54</v>
          </cell>
          <cell r="E66">
            <v>0.30669999999999997</v>
          </cell>
          <cell r="F66">
            <v>79.872</v>
          </cell>
          <cell r="G66">
            <v>0.20075999999999999</v>
          </cell>
          <cell r="H66" t="str">
            <v>MediumRough</v>
          </cell>
          <cell r="I66" t="str">
            <v>AEC</v>
          </cell>
        </row>
        <row r="67">
          <cell r="A67" t="str">
            <v>Concrete</v>
          </cell>
          <cell r="B67" t="str">
            <v>Concrete - 80 lb/ft3 - 4 in.</v>
          </cell>
          <cell r="C67">
            <v>4</v>
          </cell>
          <cell r="D67">
            <v>1.0900000000000001</v>
          </cell>
          <cell r="E67">
            <v>0.30669999999999997</v>
          </cell>
          <cell r="F67">
            <v>79.872</v>
          </cell>
          <cell r="G67">
            <v>0.20075999999999999</v>
          </cell>
          <cell r="H67" t="str">
            <v>MediumRough</v>
          </cell>
          <cell r="I67" t="str">
            <v>AEC</v>
          </cell>
        </row>
        <row r="68">
          <cell r="A68" t="str">
            <v>Concrete</v>
          </cell>
          <cell r="B68" t="str">
            <v>Concrete - 80 lb/ft3 - 6 in.</v>
          </cell>
          <cell r="C68">
            <v>6</v>
          </cell>
          <cell r="D68">
            <v>1.63</v>
          </cell>
          <cell r="E68">
            <v>0.30669999999999997</v>
          </cell>
          <cell r="F68">
            <v>79.872</v>
          </cell>
          <cell r="G68">
            <v>0.20075999999999999</v>
          </cell>
          <cell r="H68" t="str">
            <v>MediumRough</v>
          </cell>
          <cell r="I68" t="str">
            <v>AEC</v>
          </cell>
        </row>
        <row r="69">
          <cell r="A69" t="str">
            <v>Concrete</v>
          </cell>
          <cell r="B69" t="str">
            <v>Concrete - 80 lb/ft3 - 8 in.</v>
          </cell>
          <cell r="C69">
            <v>8</v>
          </cell>
          <cell r="D69">
            <v>2.17</v>
          </cell>
          <cell r="E69">
            <v>0.30669999999999997</v>
          </cell>
          <cell r="F69">
            <v>79.872</v>
          </cell>
          <cell r="G69">
            <v>0.20075999999999999</v>
          </cell>
          <cell r="H69" t="str">
            <v>MediumRough</v>
          </cell>
          <cell r="I69" t="str">
            <v>AEC</v>
          </cell>
        </row>
        <row r="70">
          <cell r="A70" t="str">
            <v>Concrete</v>
          </cell>
          <cell r="B70" t="str">
            <v>Concrete - 80 lb/ft3 - 10 in.</v>
          </cell>
          <cell r="C70">
            <v>10</v>
          </cell>
          <cell r="D70">
            <v>2.72</v>
          </cell>
          <cell r="E70">
            <v>0.30669999999999997</v>
          </cell>
          <cell r="F70">
            <v>79.872</v>
          </cell>
          <cell r="G70">
            <v>0.20075999999999999</v>
          </cell>
          <cell r="H70" t="str">
            <v>MediumRough</v>
          </cell>
          <cell r="I70" t="str">
            <v>AEC</v>
          </cell>
        </row>
        <row r="71">
          <cell r="A71" t="str">
            <v>Concrete</v>
          </cell>
          <cell r="B71" t="str">
            <v>Concrete - 80 lb/ft3 - 12 in.</v>
          </cell>
          <cell r="C71">
            <v>12</v>
          </cell>
          <cell r="D71">
            <v>3.2639999999999998</v>
          </cell>
          <cell r="E71">
            <v>0.30669999999999997</v>
          </cell>
          <cell r="F71">
            <v>79.872</v>
          </cell>
          <cell r="G71">
            <v>0.20075999999999999</v>
          </cell>
          <cell r="H71" t="str">
            <v>MediumRough</v>
          </cell>
          <cell r="I71" t="str">
            <v>AEC, CEC RJ</v>
          </cell>
        </row>
        <row r="72">
          <cell r="A72" t="str">
            <v>Concrete</v>
          </cell>
          <cell r="B72" t="str">
            <v>Concrete - 100 lb/ft3 - 2 in.</v>
          </cell>
          <cell r="C72">
            <v>2</v>
          </cell>
          <cell r="D72">
            <v>0.32200000000000001</v>
          </cell>
          <cell r="E72">
            <v>0.52080000000000004</v>
          </cell>
          <cell r="F72">
            <v>100</v>
          </cell>
          <cell r="G72">
            <v>0.21</v>
          </cell>
          <cell r="H72" t="str">
            <v>MediumRough</v>
          </cell>
          <cell r="I72" t="str">
            <v>AEC, CEC RJ</v>
          </cell>
        </row>
        <row r="73">
          <cell r="A73" t="str">
            <v>Concrete</v>
          </cell>
          <cell r="B73" t="str">
            <v>Concrete - 100 lb/ft3 - 4 in.</v>
          </cell>
          <cell r="C73">
            <v>4</v>
          </cell>
          <cell r="D73">
            <v>0.64400000000000002</v>
          </cell>
          <cell r="E73">
            <v>0.52080000000000004</v>
          </cell>
          <cell r="F73">
            <v>100</v>
          </cell>
          <cell r="G73">
            <v>0.21</v>
          </cell>
          <cell r="H73" t="str">
            <v>MediumRough</v>
          </cell>
          <cell r="I73" t="str">
            <v>AEC, CEC RJ</v>
          </cell>
        </row>
        <row r="74">
          <cell r="A74" t="str">
            <v>Concrete</v>
          </cell>
          <cell r="B74" t="str">
            <v>Concrete - 100 lb/ft3 - 6 in.</v>
          </cell>
          <cell r="C74">
            <v>6</v>
          </cell>
          <cell r="D74">
            <v>0.96599999999999997</v>
          </cell>
          <cell r="E74">
            <v>0.52080000000000004</v>
          </cell>
          <cell r="F74">
            <v>100</v>
          </cell>
          <cell r="G74">
            <v>0.21</v>
          </cell>
          <cell r="H74" t="str">
            <v>MediumRough</v>
          </cell>
          <cell r="I74" t="str">
            <v>AEC, CEC RJ</v>
          </cell>
        </row>
        <row r="75">
          <cell r="A75" t="str">
            <v>Concrete</v>
          </cell>
          <cell r="B75" t="str">
            <v>Concrete - 100 lb/ft3 - 8 in.</v>
          </cell>
          <cell r="C75">
            <v>8</v>
          </cell>
          <cell r="D75">
            <v>1.29</v>
          </cell>
          <cell r="E75">
            <v>0.52080000000000004</v>
          </cell>
          <cell r="F75">
            <v>100</v>
          </cell>
          <cell r="G75">
            <v>0.21</v>
          </cell>
          <cell r="H75" t="str">
            <v>MediumRough</v>
          </cell>
          <cell r="I75" t="str">
            <v>AEC, CEC RJ</v>
          </cell>
        </row>
        <row r="76">
          <cell r="A76" t="str">
            <v>Concrete</v>
          </cell>
          <cell r="B76" t="str">
            <v>Concrete - 100 lb/ft3 - 10 in.</v>
          </cell>
          <cell r="C76">
            <v>10</v>
          </cell>
          <cell r="D76">
            <v>1.61</v>
          </cell>
          <cell r="E76">
            <v>0.52080000000000004</v>
          </cell>
          <cell r="F76">
            <v>100</v>
          </cell>
          <cell r="G76">
            <v>0.21</v>
          </cell>
          <cell r="H76" t="str">
            <v>MediumRough</v>
          </cell>
          <cell r="I76" t="str">
            <v>AEC, CEC RJ</v>
          </cell>
        </row>
        <row r="77">
          <cell r="A77" t="str">
            <v>Concrete</v>
          </cell>
          <cell r="B77" t="str">
            <v>Concrete - 100 lb/ft3 - 12 in.</v>
          </cell>
          <cell r="C77">
            <v>12</v>
          </cell>
          <cell r="D77">
            <v>1.93</v>
          </cell>
          <cell r="E77">
            <v>0.52080000000000004</v>
          </cell>
          <cell r="F77">
            <v>100</v>
          </cell>
          <cell r="G77">
            <v>0.21</v>
          </cell>
          <cell r="H77" t="str">
            <v>MediumRough</v>
          </cell>
          <cell r="I77" t="str">
            <v>AEC, CEC RJ</v>
          </cell>
        </row>
        <row r="78">
          <cell r="A78" t="str">
            <v>Concrete</v>
          </cell>
          <cell r="B78" t="str">
            <v>Concrete - 140 lb/ft3 - 2 in.</v>
          </cell>
          <cell r="C78">
            <v>2</v>
          </cell>
          <cell r="D78">
            <v>0.15</v>
          </cell>
          <cell r="E78">
            <v>1.1274999999999999</v>
          </cell>
          <cell r="F78">
            <v>139.77599999999998</v>
          </cell>
          <cell r="G78">
            <v>0.21510000000000001</v>
          </cell>
          <cell r="H78" t="str">
            <v>MediumRough</v>
          </cell>
          <cell r="I78" t="str">
            <v>AEC</v>
          </cell>
        </row>
        <row r="79">
          <cell r="A79" t="str">
            <v>Concrete</v>
          </cell>
          <cell r="B79" t="str">
            <v>Concrete - 140 lb/ft3 - 4 in.</v>
          </cell>
          <cell r="C79">
            <v>4</v>
          </cell>
          <cell r="D79">
            <v>0.3</v>
          </cell>
          <cell r="E79">
            <v>1.1274999999999999</v>
          </cell>
          <cell r="F79">
            <v>139.77599999999998</v>
          </cell>
          <cell r="G79">
            <v>0.21510000000000001</v>
          </cell>
          <cell r="H79" t="str">
            <v>MediumRough</v>
          </cell>
          <cell r="I79" t="str">
            <v>AEC</v>
          </cell>
        </row>
        <row r="80">
          <cell r="A80" t="str">
            <v>Concrete</v>
          </cell>
          <cell r="B80" t="str">
            <v>Concrete - 140 lb/ft3 - 6 in.</v>
          </cell>
          <cell r="C80">
            <v>6</v>
          </cell>
          <cell r="D80">
            <v>0.44</v>
          </cell>
          <cell r="E80">
            <v>1.1274999999999999</v>
          </cell>
          <cell r="F80">
            <v>139.77599999999998</v>
          </cell>
          <cell r="G80">
            <v>0.21510000000000001</v>
          </cell>
          <cell r="H80" t="str">
            <v>MediumRough</v>
          </cell>
          <cell r="I80" t="str">
            <v>AEC</v>
          </cell>
        </row>
        <row r="81">
          <cell r="A81" t="str">
            <v>Concrete</v>
          </cell>
          <cell r="B81" t="str">
            <v>Concrete - 140 lb/ft3 - 8 in.</v>
          </cell>
          <cell r="C81">
            <v>8</v>
          </cell>
          <cell r="D81">
            <v>0.59</v>
          </cell>
          <cell r="E81">
            <v>1.1274999999999999</v>
          </cell>
          <cell r="F81">
            <v>139.77599999999998</v>
          </cell>
          <cell r="G81">
            <v>0.21510000000000001</v>
          </cell>
          <cell r="H81" t="str">
            <v>MediumRough</v>
          </cell>
          <cell r="I81" t="str">
            <v>AEC</v>
          </cell>
        </row>
        <row r="82">
          <cell r="A82" t="str">
            <v>Concrete</v>
          </cell>
          <cell r="B82" t="str">
            <v>Concrete - 140 lb/ft3 - 10 in.</v>
          </cell>
          <cell r="C82">
            <v>10</v>
          </cell>
          <cell r="D82">
            <v>0.74</v>
          </cell>
          <cell r="E82">
            <v>1.1274999999999999</v>
          </cell>
          <cell r="F82">
            <v>139.77599999999998</v>
          </cell>
          <cell r="G82">
            <v>0.21510000000000001</v>
          </cell>
          <cell r="H82" t="str">
            <v>MediumRough</v>
          </cell>
          <cell r="I82" t="str">
            <v>AEC</v>
          </cell>
        </row>
        <row r="83">
          <cell r="A83" t="str">
            <v>Concrete</v>
          </cell>
          <cell r="B83" t="str">
            <v>Concrete - 140 lb/ft3 - 12 in.</v>
          </cell>
          <cell r="C83">
            <v>12</v>
          </cell>
          <cell r="D83">
            <v>0.88800000000000001</v>
          </cell>
          <cell r="E83">
            <v>1.1274999999999999</v>
          </cell>
          <cell r="F83">
            <v>139.77599999999998</v>
          </cell>
          <cell r="G83">
            <v>0.21510000000000001</v>
          </cell>
          <cell r="H83" t="str">
            <v>MediumRough</v>
          </cell>
          <cell r="I83" t="str">
            <v>AEC, CEC RJ</v>
          </cell>
        </row>
        <row r="84">
          <cell r="A84" t="str">
            <v>Concrete Sandwich Panel</v>
          </cell>
          <cell r="B84" t="str">
            <v>Concrete Sandwich Panel - 80% Ins. Layer - No Steel in Ins. - Ins. 1 1/2 in.</v>
          </cell>
          <cell r="C84">
            <v>13.5</v>
          </cell>
          <cell r="D84">
            <v>0.85099999999999998</v>
          </cell>
          <cell r="E84">
            <v>1.3217000000000001</v>
          </cell>
          <cell r="F84">
            <v>133.44</v>
          </cell>
          <cell r="G84">
            <v>0.11</v>
          </cell>
          <cell r="H84" t="str">
            <v>MediumRough</v>
          </cell>
          <cell r="I84" t="str">
            <v>JA4-10</v>
          </cell>
        </row>
        <row r="85">
          <cell r="A85" t="str">
            <v>Concrete Sandwich Panel</v>
          </cell>
          <cell r="B85" t="str">
            <v>Concrete Sandwich Panel - 80% Ins. Layer - No Steel in Ins. - Ins. 2 in.</v>
          </cell>
          <cell r="C85">
            <v>14</v>
          </cell>
          <cell r="D85">
            <v>0.94899999999999995</v>
          </cell>
          <cell r="E85">
            <v>1.2292000000000001</v>
          </cell>
          <cell r="F85">
            <v>128.71</v>
          </cell>
          <cell r="G85">
            <v>0.11</v>
          </cell>
          <cell r="H85" t="str">
            <v>MediumRough</v>
          </cell>
          <cell r="I85" t="str">
            <v>JA4-10</v>
          </cell>
        </row>
        <row r="86">
          <cell r="A86" t="str">
            <v>Concrete Sandwich Panel</v>
          </cell>
          <cell r="B86" t="str">
            <v>Concrete Sandwich Panel - 80% Ins. Layer - No Steel in Ins. - Ins. 3 in.</v>
          </cell>
          <cell r="C86">
            <v>15</v>
          </cell>
          <cell r="D86">
            <v>1.2509999999999999</v>
          </cell>
          <cell r="E86">
            <v>0.99919999999999998</v>
          </cell>
          <cell r="F86">
            <v>120.2</v>
          </cell>
          <cell r="G86">
            <v>0.12</v>
          </cell>
          <cell r="H86" t="str">
            <v>MediumRough</v>
          </cell>
          <cell r="I86" t="str">
            <v>JA4-10</v>
          </cell>
        </row>
        <row r="87">
          <cell r="A87" t="str">
            <v>Concrete Sandwich Panel</v>
          </cell>
          <cell r="B87" t="str">
            <v>Concrete Sandwich Panel - 80% Ins. Layer - No Steel in Ins. - Ins. 4 in.</v>
          </cell>
          <cell r="C87">
            <v>16</v>
          </cell>
          <cell r="D87">
            <v>1.548</v>
          </cell>
          <cell r="E87">
            <v>0.86170000000000002</v>
          </cell>
          <cell r="F87">
            <v>112.75</v>
          </cell>
          <cell r="G87">
            <v>0.12</v>
          </cell>
          <cell r="H87" t="str">
            <v>MediumRough</v>
          </cell>
          <cell r="I87" t="str">
            <v>JA4-10</v>
          </cell>
        </row>
        <row r="88">
          <cell r="A88" t="str">
            <v>Concrete Sandwich Panel</v>
          </cell>
          <cell r="B88" t="str">
            <v>Concrete Sandwich Panel - 80% Ins. Layer - No Steel in Ins. - Ins. 6 in.</v>
          </cell>
          <cell r="C88">
            <v>18</v>
          </cell>
          <cell r="D88">
            <v>2.153</v>
          </cell>
          <cell r="E88">
            <v>0.69669999999999999</v>
          </cell>
          <cell r="F88">
            <v>100.33</v>
          </cell>
          <cell r="G88">
            <v>0.13</v>
          </cell>
          <cell r="H88" t="str">
            <v>MediumRough</v>
          </cell>
          <cell r="I88" t="str">
            <v>JA4-10</v>
          </cell>
        </row>
        <row r="89">
          <cell r="A89" t="str">
            <v>Concrete Sandwich Panel</v>
          </cell>
          <cell r="B89" t="str">
            <v>Concrete Sandwich Panel - 80% Ins. Layer - Steel in Ins. - Ins. 1 1/2 in.</v>
          </cell>
          <cell r="C89">
            <v>13.5</v>
          </cell>
          <cell r="D89">
            <v>0.85099999999999998</v>
          </cell>
          <cell r="E89">
            <v>1.3217000000000001</v>
          </cell>
          <cell r="F89">
            <v>133.44</v>
          </cell>
          <cell r="G89">
            <v>0.11</v>
          </cell>
          <cell r="H89" t="str">
            <v>MediumRough</v>
          </cell>
          <cell r="I89" t="str">
            <v>JA4-10</v>
          </cell>
        </row>
        <row r="90">
          <cell r="A90" t="str">
            <v>Concrete Sandwich Panel</v>
          </cell>
          <cell r="B90" t="str">
            <v>Concrete Sandwich Panel - 80% Ins. Layer - Steel in Ins. - Ins. 2 in.</v>
          </cell>
          <cell r="C90">
            <v>14</v>
          </cell>
          <cell r="D90">
            <v>0.55600000000000005</v>
          </cell>
          <cell r="E90">
            <v>2.0983000000000001</v>
          </cell>
          <cell r="F90">
            <v>128.71</v>
          </cell>
          <cell r="G90">
            <v>0.11</v>
          </cell>
          <cell r="H90" t="str">
            <v>MediumRough</v>
          </cell>
          <cell r="I90" t="str">
            <v>JA4-10</v>
          </cell>
        </row>
        <row r="91">
          <cell r="A91" t="str">
            <v>Concrete Sandwich Panel</v>
          </cell>
          <cell r="B91" t="str">
            <v>Concrete Sandwich Panel - 80% Ins. Layer - Steel in Ins. - Ins. 3 in.</v>
          </cell>
          <cell r="C91">
            <v>15</v>
          </cell>
          <cell r="D91">
            <v>0.47599999999999998</v>
          </cell>
          <cell r="E91">
            <v>2.6257999999999999</v>
          </cell>
          <cell r="F91">
            <v>120.2</v>
          </cell>
          <cell r="G91">
            <v>0.12</v>
          </cell>
          <cell r="H91" t="str">
            <v>MediumRough</v>
          </cell>
          <cell r="I91" t="str">
            <v>JA4-10</v>
          </cell>
        </row>
        <row r="92">
          <cell r="A92" t="str">
            <v>Concrete Sandwich Panel</v>
          </cell>
          <cell r="B92" t="str">
            <v>Concrete Sandwich Panel - 80% Ins. Layer - Steel in Ins. - Ins. 4 in.</v>
          </cell>
          <cell r="C92">
            <v>16</v>
          </cell>
          <cell r="D92">
            <v>0.41699999999999998</v>
          </cell>
          <cell r="E92">
            <v>3.1974999999999998</v>
          </cell>
          <cell r="F92">
            <v>112.75</v>
          </cell>
          <cell r="G92">
            <v>0.12</v>
          </cell>
          <cell r="H92" t="str">
            <v>MediumRough</v>
          </cell>
          <cell r="I92" t="str">
            <v>JA4-10</v>
          </cell>
        </row>
        <row r="93">
          <cell r="A93" t="str">
            <v>Concrete Sandwich Panel</v>
          </cell>
          <cell r="B93" t="str">
            <v>Concrete Sandwich Panel - 80% Ins. Layer - Steel in Ins. - Ins. 6 in.</v>
          </cell>
          <cell r="C93">
            <v>18</v>
          </cell>
          <cell r="D93">
            <v>0.33300000000000002</v>
          </cell>
          <cell r="E93">
            <v>4.5042</v>
          </cell>
          <cell r="F93">
            <v>100.33</v>
          </cell>
          <cell r="G93">
            <v>0.13</v>
          </cell>
          <cell r="H93" t="str">
            <v>MediumRough</v>
          </cell>
          <cell r="I93" t="str">
            <v>JA4-10</v>
          </cell>
        </row>
        <row r="94">
          <cell r="A94" t="str">
            <v>Concrete Sandwich Panel</v>
          </cell>
          <cell r="B94" t="str">
            <v>Concrete Sandwich Panel - 90% Ins. Layer - No Steel in Ins. - Ins. 1 1/2 in.</v>
          </cell>
          <cell r="C94">
            <v>13.5</v>
          </cell>
          <cell r="D94">
            <v>1.2509999999999999</v>
          </cell>
          <cell r="E94">
            <v>0.8992</v>
          </cell>
          <cell r="F94">
            <v>133.44</v>
          </cell>
          <cell r="G94">
            <v>0.11</v>
          </cell>
          <cell r="H94" t="str">
            <v>MediumRough</v>
          </cell>
          <cell r="I94" t="str">
            <v>JA4-10</v>
          </cell>
        </row>
        <row r="95">
          <cell r="A95" t="str">
            <v>Concrete Sandwich Panel</v>
          </cell>
          <cell r="B95" t="str">
            <v>Concrete Sandwich Panel - 90% Ins. Layer - No Steel in Ins. - Ins. 2 in.</v>
          </cell>
          <cell r="C95">
            <v>14</v>
          </cell>
          <cell r="D95">
            <v>1.4490000000000001</v>
          </cell>
          <cell r="E95">
            <v>0.80500000000000005</v>
          </cell>
          <cell r="F95">
            <v>128.71</v>
          </cell>
          <cell r="G95">
            <v>0.11</v>
          </cell>
          <cell r="H95" t="str">
            <v>MediumRough</v>
          </cell>
          <cell r="I95" t="str">
            <v>JA4-10</v>
          </cell>
        </row>
        <row r="96">
          <cell r="A96" t="str">
            <v>Concrete Sandwich Panel</v>
          </cell>
          <cell r="B96" t="str">
            <v>Concrete Sandwich Panel - 90% Ins. Layer - No Steel in Ins. - Ins. 3 in.</v>
          </cell>
          <cell r="C96">
            <v>15</v>
          </cell>
          <cell r="D96">
            <v>2.0489999999999999</v>
          </cell>
          <cell r="E96">
            <v>0.61</v>
          </cell>
          <cell r="F96">
            <v>120.2</v>
          </cell>
          <cell r="G96">
            <v>0.11</v>
          </cell>
          <cell r="H96" t="str">
            <v>MediumRough</v>
          </cell>
          <cell r="I96" t="str">
            <v>JA4-10</v>
          </cell>
        </row>
        <row r="97">
          <cell r="A97" t="str">
            <v>Concrete Sandwich Panel</v>
          </cell>
          <cell r="B97" t="str">
            <v>Concrete Sandwich Panel - 90% Ins. Layer - No Steel in Ins. - Ins. 4 in.</v>
          </cell>
          <cell r="C97">
            <v>16</v>
          </cell>
          <cell r="D97">
            <v>2.6469999999999998</v>
          </cell>
          <cell r="E97">
            <v>0.50329999999999997</v>
          </cell>
          <cell r="F97">
            <v>112.75</v>
          </cell>
          <cell r="G97">
            <v>0.11</v>
          </cell>
          <cell r="H97" t="str">
            <v>MediumRough</v>
          </cell>
          <cell r="I97" t="str">
            <v>JA4-10</v>
          </cell>
        </row>
        <row r="98">
          <cell r="A98" t="str">
            <v>Concrete Sandwich Panel</v>
          </cell>
          <cell r="B98" t="str">
            <v>Concrete Sandwich Panel - 90% Ins. Layer - No Steel in Ins. - Ins. 6 in.</v>
          </cell>
          <cell r="C98">
            <v>18</v>
          </cell>
          <cell r="D98">
            <v>3.758</v>
          </cell>
          <cell r="E98">
            <v>0.3992</v>
          </cell>
          <cell r="F98">
            <v>100.33</v>
          </cell>
          <cell r="G98">
            <v>0.12</v>
          </cell>
          <cell r="H98" t="str">
            <v>MediumRough</v>
          </cell>
          <cell r="I98" t="str">
            <v>JA4-10</v>
          </cell>
        </row>
        <row r="99">
          <cell r="A99" t="str">
            <v>Concrete Sandwich Panel</v>
          </cell>
          <cell r="B99" t="str">
            <v>Concrete Sandwich Panel - 90% Ins. Layer - Steel in Ins. - Ins. 1 1/2 in.</v>
          </cell>
          <cell r="C99">
            <v>13.5</v>
          </cell>
          <cell r="D99">
            <v>1.1499999999999999</v>
          </cell>
          <cell r="E99">
            <v>0.97829999999999995</v>
          </cell>
          <cell r="F99">
            <v>133.44</v>
          </cell>
          <cell r="G99">
            <v>0.11</v>
          </cell>
          <cell r="H99" t="str">
            <v>MediumRough</v>
          </cell>
          <cell r="I99" t="str">
            <v>JA4-10</v>
          </cell>
        </row>
        <row r="100">
          <cell r="A100" t="str">
            <v>Concrete Sandwich Panel</v>
          </cell>
          <cell r="B100" t="str">
            <v>Concrete Sandwich Panel - 90% Ins. Layer - Steel in Ins. - Ins. 2 in.</v>
          </cell>
          <cell r="C100">
            <v>14</v>
          </cell>
          <cell r="D100">
            <v>1.4490000000000001</v>
          </cell>
          <cell r="E100">
            <v>0.80500000000000005</v>
          </cell>
          <cell r="F100">
            <v>128.71</v>
          </cell>
          <cell r="G100">
            <v>0.11</v>
          </cell>
          <cell r="H100" t="str">
            <v>MediumRough</v>
          </cell>
          <cell r="I100" t="str">
            <v>JA4-10</v>
          </cell>
        </row>
        <row r="101">
          <cell r="A101" t="str">
            <v>Concrete Sandwich Panel</v>
          </cell>
          <cell r="B101" t="str">
            <v>Concrete Sandwich Panel - 90% Ins. Layer - Steel in Ins. - Ins. 3 in.</v>
          </cell>
          <cell r="C101">
            <v>15</v>
          </cell>
          <cell r="D101">
            <v>1.9510000000000001</v>
          </cell>
          <cell r="E101">
            <v>0.64080000000000004</v>
          </cell>
          <cell r="F101">
            <v>120.2</v>
          </cell>
          <cell r="G101">
            <v>0.11</v>
          </cell>
          <cell r="H101" t="str">
            <v>MediumRough</v>
          </cell>
          <cell r="I101" t="str">
            <v>JA4-10</v>
          </cell>
        </row>
        <row r="102">
          <cell r="A102" t="str">
            <v>Concrete Sandwich Panel</v>
          </cell>
          <cell r="B102" t="str">
            <v>Concrete Sandwich Panel - 90% Ins. Layer - Steel in Ins. - Ins. 4 in.</v>
          </cell>
          <cell r="C102">
            <v>16</v>
          </cell>
          <cell r="D102">
            <v>2.4500000000000002</v>
          </cell>
          <cell r="E102">
            <v>0.54420000000000002</v>
          </cell>
          <cell r="F102">
            <v>112.75</v>
          </cell>
          <cell r="G102">
            <v>0.11</v>
          </cell>
          <cell r="H102" t="str">
            <v>MediumRough</v>
          </cell>
          <cell r="I102" t="str">
            <v>JA4-10</v>
          </cell>
        </row>
        <row r="103">
          <cell r="A103" t="str">
            <v>Concrete Sandwich Panel</v>
          </cell>
          <cell r="B103" t="str">
            <v>Concrete Sandwich Panel - 90% Ins. Layer - Steel in Ins. - Ins. 6 in.</v>
          </cell>
          <cell r="C103">
            <v>18</v>
          </cell>
          <cell r="D103">
            <v>3.5550000000000002</v>
          </cell>
          <cell r="E103">
            <v>0.42170000000000002</v>
          </cell>
          <cell r="F103">
            <v>100.33</v>
          </cell>
          <cell r="G103">
            <v>0.12</v>
          </cell>
          <cell r="H103" t="str">
            <v>MediumRough</v>
          </cell>
          <cell r="I103" t="str">
            <v>JA4-10</v>
          </cell>
        </row>
        <row r="104">
          <cell r="A104" t="str">
            <v>Concrete Sandwich Panel</v>
          </cell>
          <cell r="B104" t="str">
            <v>Concrete Sandwich Panel - 100% Ins. Layer - No Steel in Ins. - Ins. 1 1/2 in.</v>
          </cell>
          <cell r="C104">
            <v>13.5</v>
          </cell>
          <cell r="D104">
            <v>7.3470000000000004</v>
          </cell>
          <cell r="E104">
            <v>0.15329999999999999</v>
          </cell>
          <cell r="F104">
            <v>133.44</v>
          </cell>
          <cell r="G104">
            <v>0.11</v>
          </cell>
          <cell r="H104" t="str">
            <v>MediumRough</v>
          </cell>
          <cell r="I104" t="str">
            <v>JA4-10</v>
          </cell>
        </row>
        <row r="105">
          <cell r="A105" t="str">
            <v>Concrete Sandwich Panel</v>
          </cell>
          <cell r="B105" t="str">
            <v>Concrete Sandwich Panel - 100% Ins. Layer - No Steel in Ins. - Ins. 2 in.</v>
          </cell>
          <cell r="C105">
            <v>14</v>
          </cell>
          <cell r="D105">
            <v>9.6760000000000002</v>
          </cell>
          <cell r="E105">
            <v>0.1208</v>
          </cell>
          <cell r="F105">
            <v>128.71</v>
          </cell>
          <cell r="G105">
            <v>0.11</v>
          </cell>
          <cell r="H105" t="str">
            <v>MediumRough</v>
          </cell>
          <cell r="I105" t="str">
            <v>JA4-10</v>
          </cell>
        </row>
        <row r="106">
          <cell r="A106" t="str">
            <v>Concrete Sandwich Panel</v>
          </cell>
          <cell r="B106" t="str">
            <v>Concrete Sandwich Panel - 100% Ins. Layer - No Steel in Ins. - Ins. 3 in.</v>
          </cell>
          <cell r="C106">
            <v>15</v>
          </cell>
          <cell r="D106">
            <v>14.302</v>
          </cell>
          <cell r="E106">
            <v>8.7499999999999994E-2</v>
          </cell>
          <cell r="F106">
            <v>120.2</v>
          </cell>
          <cell r="G106">
            <v>0.11</v>
          </cell>
          <cell r="H106" t="str">
            <v>MediumRough</v>
          </cell>
          <cell r="I106" t="str">
            <v>JA4-10</v>
          </cell>
        </row>
        <row r="107">
          <cell r="A107" t="str">
            <v>Concrete Sandwich Panel</v>
          </cell>
          <cell r="B107" t="str">
            <v>Concrete Sandwich Panel - 100% Ins. Layer - No Steel in Ins. - Ins. 4 in.</v>
          </cell>
          <cell r="C107">
            <v>16</v>
          </cell>
          <cell r="D107">
            <v>18.829999999999998</v>
          </cell>
          <cell r="E107">
            <v>7.0800000000000002E-2</v>
          </cell>
          <cell r="F107">
            <v>112.75</v>
          </cell>
          <cell r="G107">
            <v>0.11</v>
          </cell>
          <cell r="H107" t="str">
            <v>MediumRough</v>
          </cell>
          <cell r="I107" t="str">
            <v>JA4-10</v>
          </cell>
        </row>
        <row r="108">
          <cell r="A108" t="str">
            <v>Concrete Sandwich Panel</v>
          </cell>
          <cell r="B108" t="str">
            <v>Concrete Sandwich Panel - 100% Ins. Layer - No Steel in Ins. - Ins. 6 in.</v>
          </cell>
          <cell r="C108">
            <v>18</v>
          </cell>
          <cell r="D108">
            <v>28.562000000000001</v>
          </cell>
          <cell r="E108">
            <v>5.2499999999999998E-2</v>
          </cell>
          <cell r="F108">
            <v>100.33</v>
          </cell>
          <cell r="G108">
            <v>0.11</v>
          </cell>
          <cell r="H108" t="str">
            <v>MediumRough</v>
          </cell>
          <cell r="I108" t="str">
            <v>JA4-10</v>
          </cell>
        </row>
        <row r="109">
          <cell r="A109" t="str">
            <v>Concrete Sandwich Panel</v>
          </cell>
          <cell r="B109" t="str">
            <v>Concrete Sandwich Panel - 100% Ins. Layer - Steel in Ins. - Ins. 1 1/2 in.</v>
          </cell>
          <cell r="C109">
            <v>13.5</v>
          </cell>
          <cell r="D109">
            <v>5.2480000000000002</v>
          </cell>
          <cell r="E109">
            <v>0.2142</v>
          </cell>
          <cell r="F109">
            <v>133.44</v>
          </cell>
          <cell r="G109">
            <v>0.11</v>
          </cell>
          <cell r="H109" t="str">
            <v>MediumRough</v>
          </cell>
          <cell r="I109" t="str">
            <v>JA4-10</v>
          </cell>
        </row>
        <row r="110">
          <cell r="A110" t="str">
            <v>Concrete Sandwich Panel</v>
          </cell>
          <cell r="B110" t="str">
            <v>Concrete Sandwich Panel - 100% Ins. Layer - Steel in Ins. - Ins. 2 in.</v>
          </cell>
          <cell r="C110">
            <v>14</v>
          </cell>
          <cell r="D110">
            <v>6.9630000000000001</v>
          </cell>
          <cell r="E110">
            <v>0.16750000000000001</v>
          </cell>
          <cell r="F110">
            <v>128.71</v>
          </cell>
          <cell r="G110">
            <v>0.11</v>
          </cell>
          <cell r="H110" t="str">
            <v>MediumRough</v>
          </cell>
          <cell r="I110" t="str">
            <v>JA4-10</v>
          </cell>
        </row>
        <row r="111">
          <cell r="A111" t="str">
            <v>Concrete Sandwich Panel</v>
          </cell>
          <cell r="B111" t="str">
            <v>Concrete Sandwich Panel - 100% Ins. Layer - Steel in Ins. - Ins. 3 in.</v>
          </cell>
          <cell r="C111">
            <v>15</v>
          </cell>
          <cell r="D111">
            <v>10.138999999999999</v>
          </cell>
          <cell r="E111">
            <v>0.12330000000000001</v>
          </cell>
          <cell r="F111">
            <v>120.2</v>
          </cell>
          <cell r="G111">
            <v>0.11</v>
          </cell>
          <cell r="H111" t="str">
            <v>MediumRough</v>
          </cell>
          <cell r="I111" t="str">
            <v>JA4-10</v>
          </cell>
        </row>
        <row r="112">
          <cell r="A112" t="str">
            <v>Concrete Sandwich Panel</v>
          </cell>
          <cell r="B112" t="str">
            <v>Concrete Sandwich Panel - 100% Ins. Layer - Steel in Ins. - Ins. 4 in.</v>
          </cell>
          <cell r="C112">
            <v>16</v>
          </cell>
          <cell r="D112">
            <v>13.436</v>
          </cell>
          <cell r="E112">
            <v>9.9199999999999997E-2</v>
          </cell>
          <cell r="F112">
            <v>112.75</v>
          </cell>
          <cell r="G112">
            <v>0.11</v>
          </cell>
          <cell r="H112" t="str">
            <v>MediumRough</v>
          </cell>
          <cell r="I112" t="str">
            <v>JA4-10</v>
          </cell>
        </row>
        <row r="113">
          <cell r="A113" t="str">
            <v>Concrete Sandwich Panel</v>
          </cell>
          <cell r="B113" t="str">
            <v>Concrete Sandwich Panel - 100% Ins. Layer - Steel in Ins. - Ins. 6 in.</v>
          </cell>
          <cell r="C113">
            <v>18</v>
          </cell>
          <cell r="D113">
            <v>19.983000000000001</v>
          </cell>
          <cell r="E113">
            <v>7.4999999999999997E-2</v>
          </cell>
          <cell r="F113">
            <v>100.33</v>
          </cell>
          <cell r="G113">
            <v>0.11</v>
          </cell>
          <cell r="H113" t="str">
            <v>MediumRough</v>
          </cell>
          <cell r="I113" t="str">
            <v>JA4-10</v>
          </cell>
        </row>
        <row r="114">
          <cell r="A114" t="str">
            <v>Finish Materials</v>
          </cell>
          <cell r="B114" t="str">
            <v>Acoustic Tile - 3/8 in.</v>
          </cell>
          <cell r="C114">
            <v>0.375</v>
          </cell>
          <cell r="D114">
            <v>0.95</v>
          </cell>
          <cell r="E114">
            <v>3.2500000000000001E-2</v>
          </cell>
          <cell r="F114">
            <v>18</v>
          </cell>
          <cell r="G114">
            <v>0.19</v>
          </cell>
          <cell r="H114" t="str">
            <v>MediumSmooth</v>
          </cell>
          <cell r="I114" t="str">
            <v>AEC</v>
          </cell>
        </row>
        <row r="115">
          <cell r="A115" t="str">
            <v>Finish Materials</v>
          </cell>
          <cell r="B115" t="str">
            <v>Acoustic Tile - 1/2 in.</v>
          </cell>
          <cell r="C115">
            <v>0.5</v>
          </cell>
          <cell r="D115">
            <v>1.26</v>
          </cell>
          <cell r="E115">
            <v>3.3300000000000003E-2</v>
          </cell>
          <cell r="F115">
            <v>18</v>
          </cell>
          <cell r="G115">
            <v>0.19</v>
          </cell>
          <cell r="H115" t="str">
            <v>MediumSmooth</v>
          </cell>
          <cell r="I115" t="str">
            <v>AEC</v>
          </cell>
        </row>
        <row r="116">
          <cell r="A116" t="str">
            <v>Finish Materials</v>
          </cell>
          <cell r="B116" t="str">
            <v>Acoustic Tile - 3/4 in.</v>
          </cell>
          <cell r="C116">
            <v>0.75</v>
          </cell>
          <cell r="D116">
            <v>1.89</v>
          </cell>
          <cell r="E116">
            <v>3.3300000000000003E-2</v>
          </cell>
          <cell r="F116">
            <v>18</v>
          </cell>
          <cell r="G116">
            <v>0.19</v>
          </cell>
          <cell r="H116" t="str">
            <v>MediumSmooth</v>
          </cell>
          <cell r="I116" t="str">
            <v>AEC</v>
          </cell>
        </row>
        <row r="117">
          <cell r="A117" t="str">
            <v>Finish Materials</v>
          </cell>
          <cell r="B117" t="str">
            <v>Carpet - 3/4 in.</v>
          </cell>
          <cell r="C117">
            <v>0.75</v>
          </cell>
          <cell r="D117">
            <v>2.38</v>
          </cell>
          <cell r="E117">
            <v>2.63E-2</v>
          </cell>
          <cell r="F117">
            <v>18</v>
          </cell>
          <cell r="G117">
            <v>0.33</v>
          </cell>
          <cell r="H117" t="str">
            <v>Rough</v>
          </cell>
          <cell r="I117" t="str">
            <v>CEC Doug</v>
          </cell>
        </row>
        <row r="118">
          <cell r="A118" t="str">
            <v>Finish Materials</v>
          </cell>
          <cell r="B118" t="str">
            <v>Linoleum/cork tile - 1/4 in.</v>
          </cell>
          <cell r="C118">
            <v>0.25</v>
          </cell>
          <cell r="D118">
            <v>0.49</v>
          </cell>
          <cell r="E118">
            <v>4.2500000000000003E-2</v>
          </cell>
          <cell r="F118">
            <v>29</v>
          </cell>
          <cell r="G118">
            <v>0.45</v>
          </cell>
          <cell r="H118" t="str">
            <v>MediumRough</v>
          </cell>
          <cell r="I118" t="str">
            <v>AEC</v>
          </cell>
        </row>
        <row r="119">
          <cell r="A119" t="str">
            <v>Finish Materials</v>
          </cell>
          <cell r="B119" t="str">
            <v>Rubber tile - 1 in.</v>
          </cell>
          <cell r="C119">
            <v>1</v>
          </cell>
          <cell r="D119">
            <v>2.94</v>
          </cell>
          <cell r="E119">
            <v>2.8299999999999999E-2</v>
          </cell>
          <cell r="F119">
            <v>119</v>
          </cell>
          <cell r="G119">
            <v>0.48</v>
          </cell>
          <cell r="H119" t="str">
            <v>MediumSmooth</v>
          </cell>
          <cell r="I119" t="str">
            <v>AEC</v>
          </cell>
        </row>
        <row r="120">
          <cell r="A120" t="str">
            <v>Finish Materials</v>
          </cell>
          <cell r="B120" t="str">
            <v>Slate or tile - 1/2 in.</v>
          </cell>
          <cell r="C120">
            <v>0.5</v>
          </cell>
          <cell r="D120">
            <v>0.05</v>
          </cell>
          <cell r="E120">
            <v>0.91920000000000002</v>
          </cell>
          <cell r="F120">
            <v>119.80799999999999</v>
          </cell>
          <cell r="G120">
            <v>0.30114000000000002</v>
          </cell>
          <cell r="H120" t="str">
            <v>VeryRough</v>
          </cell>
          <cell r="I120" t="str">
            <v>AEC</v>
          </cell>
        </row>
        <row r="121">
          <cell r="A121" t="str">
            <v>Finish Materials</v>
          </cell>
          <cell r="B121" t="str">
            <v>Terrazzo - 1 in.</v>
          </cell>
          <cell r="C121">
            <v>1</v>
          </cell>
          <cell r="D121">
            <v>0.08</v>
          </cell>
          <cell r="E121">
            <v>1.0417000000000001</v>
          </cell>
          <cell r="F121">
            <v>160</v>
          </cell>
          <cell r="G121">
            <v>0.19</v>
          </cell>
          <cell r="H121" t="str">
            <v>Rough</v>
          </cell>
          <cell r="I121" t="str">
            <v>AEC</v>
          </cell>
        </row>
        <row r="122">
          <cell r="A122" t="str">
            <v>ICF Wall</v>
          </cell>
          <cell r="B122" t="str">
            <v>Insulating Concrete Forms - 1 1/2 in. Polyurethane Ins. each side - concrete 6 in.</v>
          </cell>
          <cell r="C122">
            <v>9</v>
          </cell>
          <cell r="D122">
            <v>19.13</v>
          </cell>
          <cell r="E122">
            <v>3.9199999999999999E-2</v>
          </cell>
          <cell r="F122">
            <v>100.33</v>
          </cell>
          <cell r="G122">
            <v>0.23</v>
          </cell>
          <cell r="H122" t="str">
            <v>Smooth</v>
          </cell>
          <cell r="I122" t="str">
            <v>JA4-10</v>
          </cell>
        </row>
        <row r="123">
          <cell r="A123" t="str">
            <v>ICF Wall</v>
          </cell>
          <cell r="B123" t="str">
            <v>Insulating Concrete Forms - 1 1/2 in. Polyurethane Ins. each side - concrete 8 in.</v>
          </cell>
          <cell r="C123">
            <v>11</v>
          </cell>
          <cell r="D123">
            <v>19.318000000000001</v>
          </cell>
          <cell r="E123">
            <v>4.7500000000000001E-2</v>
          </cell>
          <cell r="F123">
            <v>109.36</v>
          </cell>
          <cell r="G123">
            <v>0.22</v>
          </cell>
          <cell r="H123" t="str">
            <v>Smooth</v>
          </cell>
          <cell r="I123" t="str">
            <v>JA4-10</v>
          </cell>
        </row>
        <row r="124">
          <cell r="A124" t="str">
            <v>ICF Wall</v>
          </cell>
          <cell r="B124" t="str">
            <v>Insulating Concrete Forms - 2 in. Polyurethane Ins. each side - concrete 6 in.</v>
          </cell>
          <cell r="C124">
            <v>10</v>
          </cell>
          <cell r="D124">
            <v>22.72</v>
          </cell>
          <cell r="E124">
            <v>3.6700000000000003E-2</v>
          </cell>
          <cell r="F124">
            <v>90.4</v>
          </cell>
          <cell r="G124">
            <v>0.23</v>
          </cell>
          <cell r="H124" t="str">
            <v>Smooth</v>
          </cell>
          <cell r="I124" t="str">
            <v>JA4-10</v>
          </cell>
        </row>
        <row r="125">
          <cell r="A125" t="str">
            <v>ICF Wall</v>
          </cell>
          <cell r="B125" t="str">
            <v>Insulating Concrete Forms - 2 in. Polyurethane Ins. each side - concrete 8 in.</v>
          </cell>
          <cell r="C125">
            <v>12</v>
          </cell>
          <cell r="D125">
            <v>23.09</v>
          </cell>
          <cell r="E125">
            <v>4.3299999999999998E-2</v>
          </cell>
          <cell r="F125">
            <v>100.33</v>
          </cell>
          <cell r="G125">
            <v>0.22</v>
          </cell>
          <cell r="H125" t="str">
            <v>Smooth</v>
          </cell>
          <cell r="I125" t="str">
            <v>JA4-10</v>
          </cell>
        </row>
        <row r="126">
          <cell r="A126" t="str">
            <v>ICF Wall</v>
          </cell>
          <cell r="B126" t="str">
            <v>Insulating Concrete Forms - 4 1/2 in. Polyurethane Ins. each side - concrete 6 in.</v>
          </cell>
          <cell r="C126">
            <v>15</v>
          </cell>
          <cell r="D126">
            <v>42.81</v>
          </cell>
          <cell r="E126">
            <v>2.92E-2</v>
          </cell>
          <cell r="F126">
            <v>60.6</v>
          </cell>
          <cell r="G126">
            <v>0.23</v>
          </cell>
          <cell r="H126" t="str">
            <v>Smooth</v>
          </cell>
          <cell r="I126" t="str">
            <v>JA4-10</v>
          </cell>
        </row>
        <row r="127">
          <cell r="A127" t="str">
            <v>ICF Wall</v>
          </cell>
          <cell r="B127" t="str">
            <v>Insulating Concrete Forms - 4 1/2 in. Polyurethane Ins. each side - concrete 8 in.</v>
          </cell>
          <cell r="C127">
            <v>17</v>
          </cell>
          <cell r="D127">
            <v>42.54</v>
          </cell>
          <cell r="E127">
            <v>3.3300000000000003E-2</v>
          </cell>
          <cell r="F127">
            <v>71.12</v>
          </cell>
          <cell r="G127">
            <v>0.22</v>
          </cell>
          <cell r="H127" t="str">
            <v>Smooth</v>
          </cell>
          <cell r="I127" t="str">
            <v>JA4-10</v>
          </cell>
        </row>
        <row r="128">
          <cell r="A128" t="str">
            <v>ICF Wall</v>
          </cell>
          <cell r="B128" t="str">
            <v>Insulating Concrete Forms - 2 in. EPS Ins. each side - concrete 6 in.</v>
          </cell>
          <cell r="C128">
            <v>10</v>
          </cell>
          <cell r="D128">
            <v>16.399999999999999</v>
          </cell>
          <cell r="E128">
            <v>5.0799999999999998E-2</v>
          </cell>
          <cell r="F128">
            <v>90.4</v>
          </cell>
          <cell r="G128">
            <v>0.23</v>
          </cell>
          <cell r="H128" t="str">
            <v>Smooth</v>
          </cell>
          <cell r="I128" t="str">
            <v>JA4-10</v>
          </cell>
        </row>
        <row r="129">
          <cell r="A129" t="str">
            <v>ICF Wall</v>
          </cell>
          <cell r="B129" t="str">
            <v>Insulating Concrete Forms - 2 in. EPS Ins. each side - concrete 8 in.</v>
          </cell>
          <cell r="C129">
            <v>12</v>
          </cell>
          <cell r="D129">
            <v>16.670000000000002</v>
          </cell>
          <cell r="E129">
            <v>0.06</v>
          </cell>
          <cell r="F129">
            <v>100.33</v>
          </cell>
          <cell r="G129">
            <v>0.22</v>
          </cell>
          <cell r="H129" t="str">
            <v>Smooth</v>
          </cell>
          <cell r="I129" t="str">
            <v>JA4-10</v>
          </cell>
        </row>
        <row r="130">
          <cell r="A130" t="str">
            <v>ICF Wall</v>
          </cell>
          <cell r="B130" t="str">
            <v>Insulating Concrete Forms - 2 1/2 in. EPS Ins. each side - concrete 6 in.</v>
          </cell>
          <cell r="C130">
            <v>11</v>
          </cell>
          <cell r="D130">
            <v>21.3</v>
          </cell>
          <cell r="E130">
            <v>4.3040000000000002E-2</v>
          </cell>
          <cell r="F130">
            <v>76.81</v>
          </cell>
          <cell r="G130">
            <v>0.23</v>
          </cell>
          <cell r="H130" t="str">
            <v>Smooth</v>
          </cell>
          <cell r="I130" t="str">
            <v>CEC RJ</v>
          </cell>
        </row>
        <row r="131">
          <cell r="A131" t="str">
            <v>ICF Wall</v>
          </cell>
          <cell r="B131" t="str">
            <v>Insulating Concrete Forms - 2 1/2 in. EPS Ins. each side - concrete 8 in.</v>
          </cell>
          <cell r="C131">
            <v>13</v>
          </cell>
          <cell r="D131">
            <v>21.45</v>
          </cell>
          <cell r="E131">
            <v>5.0509999999999999E-2</v>
          </cell>
          <cell r="F131">
            <v>86.54</v>
          </cell>
          <cell r="G131">
            <v>0.22</v>
          </cell>
          <cell r="H131" t="str">
            <v>Smooth</v>
          </cell>
          <cell r="I131" t="str">
            <v>CEC RJ</v>
          </cell>
        </row>
        <row r="132">
          <cell r="A132" t="str">
            <v>ICF Wall</v>
          </cell>
          <cell r="B132" t="str">
            <v>Insulating Concrete Forms - 3 in. EPS Ins. each side - concrete 6 in.</v>
          </cell>
          <cell r="C132">
            <v>12</v>
          </cell>
          <cell r="D132">
            <v>23.98</v>
          </cell>
          <cell r="E132">
            <v>4.1700000000000001E-2</v>
          </cell>
          <cell r="F132">
            <v>75.5</v>
          </cell>
          <cell r="G132">
            <v>0.23</v>
          </cell>
          <cell r="H132" t="str">
            <v>Smooth</v>
          </cell>
          <cell r="I132" t="str">
            <v>JA4-10</v>
          </cell>
        </row>
        <row r="133">
          <cell r="A133" t="str">
            <v>ICF Wall</v>
          </cell>
          <cell r="B133" t="str">
            <v>Insulating Concrete Forms - 3 in. EPS Ins. each side - concrete 8 in.</v>
          </cell>
          <cell r="C133">
            <v>14</v>
          </cell>
          <cell r="D133">
            <v>24.550999999999998</v>
          </cell>
          <cell r="E133">
            <v>4.7500000000000001E-2</v>
          </cell>
          <cell r="F133">
            <v>86.14</v>
          </cell>
          <cell r="G133">
            <v>0.22</v>
          </cell>
          <cell r="H133" t="str">
            <v>Smooth</v>
          </cell>
          <cell r="I133" t="str">
            <v>JA4-10</v>
          </cell>
        </row>
        <row r="134">
          <cell r="A134" t="str">
            <v>ICF Wall</v>
          </cell>
          <cell r="B134" t="str">
            <v>Insulating Concrete Forms - 4 in. EPS Ins. each side - concrete 6 in.</v>
          </cell>
          <cell r="C134">
            <v>14</v>
          </cell>
          <cell r="D134">
            <v>32.588454376163874</v>
          </cell>
          <cell r="E134">
            <v>3.5799999999999998E-2</v>
          </cell>
          <cell r="F134">
            <v>64.86</v>
          </cell>
          <cell r="G134">
            <v>0.23</v>
          </cell>
          <cell r="H134" t="str">
            <v>Smooth</v>
          </cell>
          <cell r="I134" t="str">
            <v>JA4-10</v>
          </cell>
        </row>
        <row r="135">
          <cell r="A135" t="str">
            <v>ICF Wall</v>
          </cell>
          <cell r="B135" t="str">
            <v>Insulating Concrete Forms - 4 in. EPS Ins. each side - concrete 8 in.</v>
          </cell>
          <cell r="C135">
            <v>16</v>
          </cell>
          <cell r="D135">
            <v>31.974420463629095</v>
          </cell>
          <cell r="E135">
            <v>4.1700000000000001E-2</v>
          </cell>
          <cell r="F135">
            <v>75.5</v>
          </cell>
          <cell r="G135">
            <v>0.22</v>
          </cell>
          <cell r="H135" t="str">
            <v>Smooth</v>
          </cell>
          <cell r="I135" t="str">
            <v>JA4-10</v>
          </cell>
        </row>
        <row r="136">
          <cell r="A136" t="str">
            <v>ICF Wall</v>
          </cell>
          <cell r="B136" t="str">
            <v>Insulating Concrete Forms - 2 in. XPS Ins. each side - concrete 6 in.</v>
          </cell>
          <cell r="C136">
            <v>10</v>
          </cell>
          <cell r="D136">
            <v>21.26</v>
          </cell>
          <cell r="E136">
            <v>3.9199999999999999E-2</v>
          </cell>
          <cell r="F136">
            <v>90.4</v>
          </cell>
          <cell r="G136">
            <v>0.23</v>
          </cell>
          <cell r="H136" t="str">
            <v>Smooth</v>
          </cell>
          <cell r="I136" t="str">
            <v>JA4-10</v>
          </cell>
        </row>
        <row r="137">
          <cell r="A137" t="str">
            <v>ICF Wall</v>
          </cell>
          <cell r="B137" t="str">
            <v>Insulating Concrete Forms - 2 in. XPS Ins. each side - concrete 8 in.</v>
          </cell>
          <cell r="C137">
            <v>12</v>
          </cell>
          <cell r="D137">
            <v>21.05</v>
          </cell>
          <cell r="E137">
            <v>4.7500000000000001E-2</v>
          </cell>
          <cell r="F137">
            <v>100.33</v>
          </cell>
          <cell r="G137">
            <v>0.22</v>
          </cell>
          <cell r="H137" t="str">
            <v>Smooth</v>
          </cell>
          <cell r="I137" t="str">
            <v>JA4-10</v>
          </cell>
        </row>
        <row r="138">
          <cell r="A138" t="str">
            <v>ICF Wall</v>
          </cell>
          <cell r="B138" t="str">
            <v>Insulating Concrete Forms - 3 in. XPS Ins. each side - concrete 6 in.</v>
          </cell>
          <cell r="C138">
            <v>12</v>
          </cell>
          <cell r="D138">
            <v>30.77</v>
          </cell>
          <cell r="E138">
            <v>3.2500000000000001E-2</v>
          </cell>
          <cell r="F138">
            <v>75.5</v>
          </cell>
          <cell r="G138">
            <v>0.23</v>
          </cell>
          <cell r="H138" t="str">
            <v>Smooth</v>
          </cell>
          <cell r="I138" t="str">
            <v>JA4-10</v>
          </cell>
        </row>
        <row r="139">
          <cell r="A139" t="str">
            <v>ICF Wall</v>
          </cell>
          <cell r="B139" t="str">
            <v>Insulating Concrete Forms - 3 in. XPS Ins. each side - concrete 8 in.</v>
          </cell>
          <cell r="C139">
            <v>14</v>
          </cell>
          <cell r="D139">
            <v>31.11</v>
          </cell>
          <cell r="E139">
            <v>3.7499999999999999E-2</v>
          </cell>
          <cell r="F139">
            <v>86.14</v>
          </cell>
          <cell r="G139">
            <v>0.22</v>
          </cell>
          <cell r="H139" t="str">
            <v>Smooth</v>
          </cell>
          <cell r="I139" t="str">
            <v>JA4-10</v>
          </cell>
        </row>
        <row r="140">
          <cell r="A140" t="str">
            <v>ICF Wall</v>
          </cell>
          <cell r="B140" t="str">
            <v>Insulating Concrete Forms - 4 in. XPS Ins. each side - concrete 6 in.</v>
          </cell>
          <cell r="C140">
            <v>14</v>
          </cell>
          <cell r="D140">
            <v>39.954337899543383</v>
          </cell>
          <cell r="E140">
            <v>2.92E-2</v>
          </cell>
          <cell r="F140">
            <v>64.86</v>
          </cell>
          <cell r="G140">
            <v>0.23</v>
          </cell>
          <cell r="H140" t="str">
            <v>Smooth</v>
          </cell>
          <cell r="I140" t="str">
            <v>JA4-10</v>
          </cell>
        </row>
        <row r="141">
          <cell r="A141" t="str">
            <v>ICF Wall</v>
          </cell>
          <cell r="B141" t="str">
            <v>Insulating Concrete Forms - 4 in. XPS Ins. each side - concrete 8 in.</v>
          </cell>
          <cell r="C141">
            <v>16</v>
          </cell>
          <cell r="D141">
            <v>41.025641025641022</v>
          </cell>
          <cell r="E141">
            <v>3.2500000000000001E-2</v>
          </cell>
          <cell r="F141">
            <v>75.5</v>
          </cell>
          <cell r="G141">
            <v>0.22</v>
          </cell>
          <cell r="H141" t="str">
            <v>Smooth</v>
          </cell>
          <cell r="I141" t="str">
            <v>JA4-10</v>
          </cell>
        </row>
        <row r="142">
          <cell r="A142" t="str">
            <v>Insulation Batt</v>
          </cell>
          <cell r="B142" t="str">
            <v>Glass fiber batt - 3 1/2 in. R11 (CEC Default)</v>
          </cell>
          <cell r="C142">
            <v>3.5</v>
          </cell>
          <cell r="D142">
            <v>11</v>
          </cell>
          <cell r="E142">
            <v>2.6499999999999999E-2</v>
          </cell>
          <cell r="F142">
            <v>0.7</v>
          </cell>
          <cell r="G142">
            <v>0.2</v>
          </cell>
          <cell r="H142" t="str">
            <v>MediumRough</v>
          </cell>
          <cell r="I142" t="str">
            <v>CEC RJ</v>
          </cell>
        </row>
        <row r="143">
          <cell r="A143" t="str">
            <v>Insulation Batt</v>
          </cell>
          <cell r="B143" t="str">
            <v>Glass fiber batt - 3 1/2 in. R13 (CEC Default)</v>
          </cell>
          <cell r="C143">
            <v>3.5</v>
          </cell>
          <cell r="D143">
            <v>13</v>
          </cell>
          <cell r="E143">
            <v>2.24E-2</v>
          </cell>
          <cell r="F143">
            <v>0.7</v>
          </cell>
          <cell r="G143">
            <v>0.2</v>
          </cell>
          <cell r="H143" t="str">
            <v>MediumRough</v>
          </cell>
          <cell r="I143" t="str">
            <v>CEC RJ</v>
          </cell>
        </row>
        <row r="144">
          <cell r="A144" t="str">
            <v>Insulation Batt</v>
          </cell>
          <cell r="B144" t="str">
            <v>Glass fiber batt - 3 1/2 in. R15 (CEC Default)</v>
          </cell>
          <cell r="C144">
            <v>3.5</v>
          </cell>
          <cell r="D144">
            <v>15</v>
          </cell>
          <cell r="E144">
            <v>1.9400000000000001E-2</v>
          </cell>
          <cell r="F144">
            <v>0.7</v>
          </cell>
          <cell r="G144">
            <v>0.2</v>
          </cell>
          <cell r="H144" t="str">
            <v>MediumRough</v>
          </cell>
          <cell r="I144" t="str">
            <v>CEC RJ</v>
          </cell>
        </row>
        <row r="145">
          <cell r="A145" t="str">
            <v>Insulation Batt</v>
          </cell>
          <cell r="B145" t="str">
            <v>Glass fiber batt - 5 1/2 in. R19 (CEC Default)</v>
          </cell>
          <cell r="C145">
            <v>5.5</v>
          </cell>
          <cell r="D145">
            <v>18</v>
          </cell>
          <cell r="E145">
            <v>2.5499999999999998E-2</v>
          </cell>
          <cell r="F145">
            <v>0.7</v>
          </cell>
          <cell r="G145">
            <v>0.2</v>
          </cell>
          <cell r="H145" t="str">
            <v>MediumRough</v>
          </cell>
          <cell r="I145" t="str">
            <v>CEC RJ</v>
          </cell>
        </row>
        <row r="146">
          <cell r="A146" t="str">
            <v>Insulation Batt</v>
          </cell>
          <cell r="B146" t="str">
            <v>Glass fiber batt - 5 1/2 in. R21 (CEC Default)</v>
          </cell>
          <cell r="C146">
            <v>5.5</v>
          </cell>
          <cell r="D146">
            <v>21</v>
          </cell>
          <cell r="E146">
            <v>2.18E-2</v>
          </cell>
          <cell r="F146">
            <v>0.7</v>
          </cell>
          <cell r="G146">
            <v>0.2</v>
          </cell>
          <cell r="H146" t="str">
            <v>MediumRough</v>
          </cell>
          <cell r="I146" t="str">
            <v>CEC RJ</v>
          </cell>
        </row>
        <row r="147">
          <cell r="A147" t="str">
            <v>Insulation Batt</v>
          </cell>
          <cell r="B147" t="str">
            <v>Glass fiber batt - 7 1/4 in. R25 (CEC Default)</v>
          </cell>
          <cell r="C147">
            <v>7.25</v>
          </cell>
          <cell r="D147">
            <v>24</v>
          </cell>
          <cell r="E147">
            <v>2.52E-2</v>
          </cell>
          <cell r="F147">
            <v>0.7</v>
          </cell>
          <cell r="G147">
            <v>0.2</v>
          </cell>
          <cell r="H147" t="str">
            <v>MediumRough</v>
          </cell>
          <cell r="I147" t="str">
            <v>CEC RJ</v>
          </cell>
        </row>
        <row r="148">
          <cell r="A148" t="str">
            <v>Insulation Batt</v>
          </cell>
          <cell r="B148" t="str">
            <v>Glass fiber batt - 7 1/4 in. R30 (CEC Default)</v>
          </cell>
          <cell r="C148">
            <v>7.25</v>
          </cell>
          <cell r="D148">
            <v>25</v>
          </cell>
          <cell r="E148">
            <v>2.4199999999999999E-2</v>
          </cell>
          <cell r="F148">
            <v>0.7</v>
          </cell>
          <cell r="G148">
            <v>0.2</v>
          </cell>
          <cell r="H148" t="str">
            <v>MediumRough</v>
          </cell>
          <cell r="I148" t="str">
            <v>CEC RJ</v>
          </cell>
        </row>
        <row r="149">
          <cell r="A149" t="str">
            <v>Insulation Batt</v>
          </cell>
          <cell r="B149" t="str">
            <v>Glass fiber batt - 8 1/4 in. R30C (CEC Default)</v>
          </cell>
          <cell r="C149">
            <v>8.25</v>
          </cell>
          <cell r="D149">
            <v>30</v>
          </cell>
          <cell r="E149">
            <v>2.29E-2</v>
          </cell>
          <cell r="F149">
            <v>0.7</v>
          </cell>
          <cell r="G149">
            <v>0.2</v>
          </cell>
          <cell r="H149" t="str">
            <v>MediumRough</v>
          </cell>
          <cell r="I149" t="str">
            <v>CEC RJ</v>
          </cell>
        </row>
        <row r="150">
          <cell r="A150" t="str">
            <v>Insulation Batt</v>
          </cell>
          <cell r="B150" t="str">
            <v>Glass fiber batt - 10 in. R30 (CEC Default)</v>
          </cell>
          <cell r="C150">
            <v>10</v>
          </cell>
          <cell r="D150">
            <v>30</v>
          </cell>
          <cell r="E150">
            <v>2.7799999999999998E-2</v>
          </cell>
          <cell r="F150">
            <v>0.7</v>
          </cell>
          <cell r="G150">
            <v>0.2</v>
          </cell>
          <cell r="H150" t="str">
            <v>MediumRough</v>
          </cell>
          <cell r="I150" t="str">
            <v>CEC RJ</v>
          </cell>
        </row>
        <row r="151">
          <cell r="A151" t="str">
            <v>Insulation Batt</v>
          </cell>
          <cell r="B151" t="str">
            <v>Glass fiber batt - 12 in. R38 (CEC Default)</v>
          </cell>
          <cell r="C151">
            <v>12</v>
          </cell>
          <cell r="D151">
            <v>38</v>
          </cell>
          <cell r="E151">
            <v>2.63E-2</v>
          </cell>
          <cell r="F151">
            <v>0.7</v>
          </cell>
          <cell r="G151">
            <v>0.2</v>
          </cell>
          <cell r="H151" t="str">
            <v>MediumRough</v>
          </cell>
          <cell r="I151" t="str">
            <v>CEC RJ</v>
          </cell>
        </row>
        <row r="152">
          <cell r="A152" t="str">
            <v>Insulation Batt</v>
          </cell>
          <cell r="B152" t="str">
            <v>Glass fiber batt - 4 in.</v>
          </cell>
          <cell r="C152">
            <v>4</v>
          </cell>
          <cell r="D152">
            <v>13.33</v>
          </cell>
          <cell r="E152">
            <v>2.5000000000000001E-2</v>
          </cell>
          <cell r="F152">
            <v>0.7</v>
          </cell>
          <cell r="G152">
            <v>0.2</v>
          </cell>
          <cell r="H152" t="str">
            <v>MediumRough</v>
          </cell>
          <cell r="I152" t="str">
            <v>AEC</v>
          </cell>
        </row>
        <row r="153">
          <cell r="A153" t="str">
            <v>Insulation Batt</v>
          </cell>
          <cell r="B153" t="str">
            <v>Glass fiber batt - 4 1/2 in.</v>
          </cell>
          <cell r="C153">
            <v>4.5</v>
          </cell>
          <cell r="D153">
            <v>15</v>
          </cell>
          <cell r="E153">
            <v>2.5000000000000001E-2</v>
          </cell>
          <cell r="F153">
            <v>0.7</v>
          </cell>
          <cell r="G153">
            <v>0.2</v>
          </cell>
          <cell r="H153" t="str">
            <v>MediumRough</v>
          </cell>
          <cell r="I153" t="str">
            <v>AEC</v>
          </cell>
        </row>
        <row r="154">
          <cell r="A154" t="str">
            <v>Insulation Batt</v>
          </cell>
          <cell r="B154" t="str">
            <v>Glass fiber batt - 5 in.</v>
          </cell>
          <cell r="C154">
            <v>5</v>
          </cell>
          <cell r="D154">
            <v>16.670000000000002</v>
          </cell>
          <cell r="E154">
            <v>2.5000000000000001E-2</v>
          </cell>
          <cell r="F154">
            <v>0.7</v>
          </cell>
          <cell r="G154">
            <v>0.2</v>
          </cell>
          <cell r="H154" t="str">
            <v>MediumRough</v>
          </cell>
          <cell r="I154" t="str">
            <v>AEC</v>
          </cell>
        </row>
        <row r="155">
          <cell r="A155" t="str">
            <v>Insulation Batt</v>
          </cell>
          <cell r="B155" t="str">
            <v>Glass fiber batt - 6 in.</v>
          </cell>
          <cell r="C155">
            <v>6</v>
          </cell>
          <cell r="D155">
            <v>20</v>
          </cell>
          <cell r="E155">
            <v>2.5000000000000001E-2</v>
          </cell>
          <cell r="F155">
            <v>0.7</v>
          </cell>
          <cell r="G155">
            <v>0.2</v>
          </cell>
          <cell r="H155" t="str">
            <v>MediumRough</v>
          </cell>
          <cell r="I155" t="str">
            <v>AEC</v>
          </cell>
        </row>
        <row r="156">
          <cell r="A156" t="str">
            <v>Insulation Batt</v>
          </cell>
          <cell r="B156" t="str">
            <v>Glass fiber batt - 6 1/2 in.</v>
          </cell>
          <cell r="C156">
            <v>6.5</v>
          </cell>
          <cell r="D156">
            <v>21.67</v>
          </cell>
          <cell r="E156">
            <v>2.5000000000000001E-2</v>
          </cell>
          <cell r="F156">
            <v>0.7</v>
          </cell>
          <cell r="G156">
            <v>0.2</v>
          </cell>
          <cell r="H156" t="str">
            <v>MediumRough</v>
          </cell>
          <cell r="I156" t="str">
            <v>AEC</v>
          </cell>
        </row>
        <row r="157">
          <cell r="A157" t="str">
            <v>Insulation Board</v>
          </cell>
          <cell r="B157" t="str">
            <v>Cellular polyisocyanurate (unfaced) - 1/8 in. R0.7</v>
          </cell>
          <cell r="C157">
            <v>0.125</v>
          </cell>
          <cell r="D157">
            <v>0.73299999999999998</v>
          </cell>
          <cell r="E157">
            <v>1.4200000000000001E-2</v>
          </cell>
          <cell r="F157">
            <v>1.4975999999999998</v>
          </cell>
          <cell r="G157">
            <v>0.38001000000000001</v>
          </cell>
          <cell r="H157" t="str">
            <v>Rough</v>
          </cell>
          <cell r="I157" t="str">
            <v>AEC, CEC RJ</v>
          </cell>
        </row>
        <row r="158">
          <cell r="A158" t="str">
            <v>Insulation Board</v>
          </cell>
          <cell r="B158" t="str">
            <v>Cellular polyisocyanurate (unfaced) - 1/4 in. R1.5</v>
          </cell>
          <cell r="C158">
            <v>0.25</v>
          </cell>
          <cell r="D158">
            <v>1.4670000000000001</v>
          </cell>
          <cell r="E158">
            <v>1.4200000000000001E-2</v>
          </cell>
          <cell r="F158">
            <v>1.4975999999999998</v>
          </cell>
          <cell r="G158">
            <v>0.38001000000000001</v>
          </cell>
          <cell r="H158" t="str">
            <v>Rough</v>
          </cell>
          <cell r="I158" t="str">
            <v>AEC, CEC RJ</v>
          </cell>
        </row>
        <row r="159">
          <cell r="A159" t="str">
            <v>Insulation Board</v>
          </cell>
          <cell r="B159" t="str">
            <v>Cellular polyisocyanurate (unfaced) - 1/2 in. R2.9</v>
          </cell>
          <cell r="C159">
            <v>0.5</v>
          </cell>
          <cell r="D159">
            <v>2.9340000000000002</v>
          </cell>
          <cell r="E159">
            <v>1.4200000000000001E-2</v>
          </cell>
          <cell r="F159">
            <v>1.4975999999999998</v>
          </cell>
          <cell r="G159">
            <v>0.38001000000000001</v>
          </cell>
          <cell r="H159" t="str">
            <v>Rough</v>
          </cell>
          <cell r="I159" t="str">
            <v>AEC, CEC RJ</v>
          </cell>
        </row>
        <row r="160">
          <cell r="A160" t="str">
            <v>Insulation Board</v>
          </cell>
          <cell r="B160" t="str">
            <v>Cellular polyisocyanurate (unfaced) - 1 in. R5.9</v>
          </cell>
          <cell r="C160">
            <v>1</v>
          </cell>
          <cell r="D160">
            <v>5.8680000000000003</v>
          </cell>
          <cell r="E160">
            <v>1.4200000000000001E-2</v>
          </cell>
          <cell r="F160">
            <v>1.4975999999999998</v>
          </cell>
          <cell r="G160">
            <v>0.38001000000000001</v>
          </cell>
          <cell r="H160" t="str">
            <v>Rough</v>
          </cell>
          <cell r="I160" t="str">
            <v>AEC, CEC RJ</v>
          </cell>
        </row>
        <row r="161">
          <cell r="A161" t="str">
            <v>Insulation Board</v>
          </cell>
          <cell r="B161" t="str">
            <v>Cellular polyisocyanurate (unfaced) - 1 1/2 in. R8.8</v>
          </cell>
          <cell r="C161">
            <v>1.5</v>
          </cell>
          <cell r="D161">
            <v>8.8010000000000002</v>
          </cell>
          <cell r="E161">
            <v>1.4200000000000001E-2</v>
          </cell>
          <cell r="F161">
            <v>1.4975999999999998</v>
          </cell>
          <cell r="G161">
            <v>0.38001000000000001</v>
          </cell>
          <cell r="H161" t="str">
            <v>Rough</v>
          </cell>
          <cell r="I161" t="str">
            <v>AEC, CEC RJ</v>
          </cell>
        </row>
        <row r="162">
          <cell r="A162" t="str">
            <v>Insulation Board</v>
          </cell>
          <cell r="B162" t="str">
            <v>Cellular polyisocyanurate (unfaced) - 2 in. R12</v>
          </cell>
          <cell r="C162">
            <v>2</v>
          </cell>
          <cell r="D162">
            <v>11.734999999999999</v>
          </cell>
          <cell r="E162">
            <v>1.4200000000000001E-2</v>
          </cell>
          <cell r="F162">
            <v>1.4975999999999998</v>
          </cell>
          <cell r="G162">
            <v>0.38001000000000001</v>
          </cell>
          <cell r="H162" t="str">
            <v>Rough</v>
          </cell>
          <cell r="I162" t="str">
            <v>AEC, CEC RJ</v>
          </cell>
        </row>
        <row r="163">
          <cell r="A163" t="str">
            <v>Insulation Board</v>
          </cell>
          <cell r="B163" t="str">
            <v>Cellular polyisocyanurate (unfaced) - 2 1/2 in. R15</v>
          </cell>
          <cell r="C163">
            <v>2.5</v>
          </cell>
          <cell r="D163">
            <v>14.669</v>
          </cell>
          <cell r="E163">
            <v>1.4200000000000001E-2</v>
          </cell>
          <cell r="F163">
            <v>1.4975999999999998</v>
          </cell>
          <cell r="G163">
            <v>0.38001000000000001</v>
          </cell>
          <cell r="H163" t="str">
            <v>Rough</v>
          </cell>
          <cell r="I163" t="str">
            <v>AEC, CEC RJ</v>
          </cell>
        </row>
        <row r="164">
          <cell r="A164" t="str">
            <v>Insulation Board</v>
          </cell>
          <cell r="B164" t="str">
            <v>Cellular polyisocyanurate (unfaced) - 3 in. R18</v>
          </cell>
          <cell r="C164">
            <v>3</v>
          </cell>
          <cell r="D164">
            <v>17.603000000000002</v>
          </cell>
          <cell r="E164">
            <v>1.4200000000000001E-2</v>
          </cell>
          <cell r="F164">
            <v>1.4975999999999998</v>
          </cell>
          <cell r="G164">
            <v>0.38001000000000001</v>
          </cell>
          <cell r="H164" t="str">
            <v>Rough</v>
          </cell>
          <cell r="I164" t="str">
            <v>AEC, CEC RJ</v>
          </cell>
        </row>
        <row r="165">
          <cell r="A165" t="str">
            <v>Insulation Board</v>
          </cell>
          <cell r="B165" t="str">
            <v>Cellular polyisocyanurate (unfaced) - 3 1/2 in. R21</v>
          </cell>
          <cell r="C165">
            <v>3.5</v>
          </cell>
          <cell r="D165">
            <v>20.54</v>
          </cell>
          <cell r="E165">
            <v>1.4200000000000001E-2</v>
          </cell>
          <cell r="F165">
            <v>1.4975999999999998</v>
          </cell>
          <cell r="G165">
            <v>0.38001000000000001</v>
          </cell>
          <cell r="H165" t="str">
            <v>Rough</v>
          </cell>
          <cell r="I165" t="str">
            <v>AEC</v>
          </cell>
        </row>
        <row r="166">
          <cell r="A166" t="str">
            <v>Insulation Board</v>
          </cell>
          <cell r="B166" t="str">
            <v>Cellular polyisocyanurate (unfaced) - 4 in. R23</v>
          </cell>
          <cell r="C166">
            <v>4</v>
          </cell>
          <cell r="D166">
            <v>23.47</v>
          </cell>
          <cell r="E166">
            <v>1.4200000000000001E-2</v>
          </cell>
          <cell r="F166">
            <v>1.4975999999999998</v>
          </cell>
          <cell r="G166">
            <v>0.38001000000000001</v>
          </cell>
          <cell r="H166" t="str">
            <v>Rough</v>
          </cell>
          <cell r="I166" t="str">
            <v>AEC</v>
          </cell>
        </row>
        <row r="167">
          <cell r="A167" t="str">
            <v>Insulation Board</v>
          </cell>
          <cell r="B167" t="str">
            <v>Cellular polyisocyanurate (unfaced) - 4 1/2 in. R26</v>
          </cell>
          <cell r="C167">
            <v>4.5</v>
          </cell>
          <cell r="D167">
            <v>26.41</v>
          </cell>
          <cell r="E167">
            <v>1.4200000000000001E-2</v>
          </cell>
          <cell r="F167">
            <v>1.4975999999999998</v>
          </cell>
          <cell r="G167">
            <v>0.38001000000000001</v>
          </cell>
          <cell r="H167" t="str">
            <v>Rough</v>
          </cell>
          <cell r="I167" t="str">
            <v>AEC</v>
          </cell>
        </row>
        <row r="168">
          <cell r="A168" t="str">
            <v>Insulation Board</v>
          </cell>
          <cell r="B168" t="str">
            <v>Cellular polyisocyanurate (unfaced) - 5 in. R29</v>
          </cell>
          <cell r="C168">
            <v>5</v>
          </cell>
          <cell r="D168">
            <v>29.34</v>
          </cell>
          <cell r="E168">
            <v>1.4200000000000001E-2</v>
          </cell>
          <cell r="F168">
            <v>1.4975999999999998</v>
          </cell>
          <cell r="G168">
            <v>0.38001000000000001</v>
          </cell>
          <cell r="H168" t="str">
            <v>Rough</v>
          </cell>
          <cell r="I168" t="str">
            <v>AEC</v>
          </cell>
        </row>
        <row r="169">
          <cell r="A169" t="str">
            <v>Insulation Board</v>
          </cell>
          <cell r="B169" t="str">
            <v>Cellular polyisocyanurate (unfaced) - 5 1/2 in. R32</v>
          </cell>
          <cell r="C169">
            <v>5.5</v>
          </cell>
          <cell r="D169">
            <v>32.28</v>
          </cell>
          <cell r="E169">
            <v>1.4200000000000001E-2</v>
          </cell>
          <cell r="F169">
            <v>1.4975999999999998</v>
          </cell>
          <cell r="G169">
            <v>0.38001000000000001</v>
          </cell>
          <cell r="H169" t="str">
            <v>Rough</v>
          </cell>
          <cell r="I169" t="str">
            <v>AEC</v>
          </cell>
        </row>
        <row r="170">
          <cell r="A170" t="str">
            <v>Insulation Board</v>
          </cell>
          <cell r="B170" t="str">
            <v>Cellular polyisocyanurate (unfaced) - 6 in. R35</v>
          </cell>
          <cell r="C170">
            <v>6</v>
          </cell>
          <cell r="D170">
            <v>35.21</v>
          </cell>
          <cell r="E170">
            <v>1.4200000000000001E-2</v>
          </cell>
          <cell r="F170">
            <v>1.4975999999999998</v>
          </cell>
          <cell r="G170">
            <v>0.38001000000000001</v>
          </cell>
          <cell r="H170" t="str">
            <v>Rough</v>
          </cell>
          <cell r="I170" t="str">
            <v>AEC</v>
          </cell>
        </row>
        <row r="171">
          <cell r="A171" t="str">
            <v>Insulation Board</v>
          </cell>
          <cell r="B171" t="str">
            <v>Cellular polyisocyanurate (unfaced) - 6 1/2 in. R38</v>
          </cell>
          <cell r="C171">
            <v>6.5</v>
          </cell>
          <cell r="D171">
            <v>38.15</v>
          </cell>
          <cell r="E171">
            <v>1.4200000000000001E-2</v>
          </cell>
          <cell r="F171">
            <v>1.4975999999999998</v>
          </cell>
          <cell r="G171">
            <v>0.38001000000000001</v>
          </cell>
          <cell r="H171" t="str">
            <v>Rough</v>
          </cell>
          <cell r="I171" t="str">
            <v>AEC</v>
          </cell>
        </row>
        <row r="172">
          <cell r="A172" t="str">
            <v>Insulation Board</v>
          </cell>
          <cell r="B172" t="str">
            <v>Expanded perlite - organic bonded - 3/4 in. R2.1</v>
          </cell>
          <cell r="C172">
            <v>0.75</v>
          </cell>
          <cell r="D172">
            <v>2.08</v>
          </cell>
          <cell r="E172">
            <v>0.03</v>
          </cell>
          <cell r="F172">
            <v>0.99839999999999995</v>
          </cell>
          <cell r="G172">
            <v>0.30114000000000002</v>
          </cell>
          <cell r="H172" t="str">
            <v>MediumSmooth</v>
          </cell>
          <cell r="I172" t="str">
            <v>AEC</v>
          </cell>
        </row>
        <row r="173">
          <cell r="A173" t="str">
            <v>Insulation Board</v>
          </cell>
          <cell r="B173" t="str">
            <v>Expanded perlite - organic bonded - 1 in. R2.8</v>
          </cell>
          <cell r="C173">
            <v>1</v>
          </cell>
          <cell r="D173">
            <v>2.78</v>
          </cell>
          <cell r="E173">
            <v>0.03</v>
          </cell>
          <cell r="F173">
            <v>0.99839999999999995</v>
          </cell>
          <cell r="G173">
            <v>0.30114000000000002</v>
          </cell>
          <cell r="H173" t="str">
            <v>MediumSmooth</v>
          </cell>
          <cell r="I173" t="str">
            <v>AEC</v>
          </cell>
        </row>
        <row r="174">
          <cell r="A174" t="str">
            <v>Insulation Board</v>
          </cell>
          <cell r="B174" t="str">
            <v>Expanded perlite - organic bonded - 1 1/2 in. R4.2</v>
          </cell>
          <cell r="C174">
            <v>1.5</v>
          </cell>
          <cell r="D174">
            <v>4.17</v>
          </cell>
          <cell r="E174">
            <v>0.03</v>
          </cell>
          <cell r="F174">
            <v>0.99839999999999995</v>
          </cell>
          <cell r="G174">
            <v>0.30114000000000002</v>
          </cell>
          <cell r="H174" t="str">
            <v>MediumSmooth</v>
          </cell>
          <cell r="I174" t="str">
            <v>AEC</v>
          </cell>
        </row>
        <row r="175">
          <cell r="A175" t="str">
            <v>Insulation Board</v>
          </cell>
          <cell r="B175" t="str">
            <v>Expanded perlite - organic bonded - 2 in. R5.6</v>
          </cell>
          <cell r="C175">
            <v>2</v>
          </cell>
          <cell r="D175">
            <v>5.56</v>
          </cell>
          <cell r="E175">
            <v>0.03</v>
          </cell>
          <cell r="F175">
            <v>0.99839999999999995</v>
          </cell>
          <cell r="G175">
            <v>0.30114000000000002</v>
          </cell>
          <cell r="H175" t="str">
            <v>MediumSmooth</v>
          </cell>
          <cell r="I175" t="str">
            <v>AEC</v>
          </cell>
        </row>
        <row r="176">
          <cell r="A176" t="str">
            <v>Insulation Board</v>
          </cell>
          <cell r="B176" t="str">
            <v>Expanded perlite - organic bonded - 3 in. R8.3</v>
          </cell>
          <cell r="C176">
            <v>3</v>
          </cell>
          <cell r="D176">
            <v>8.33</v>
          </cell>
          <cell r="E176">
            <v>0.03</v>
          </cell>
          <cell r="F176">
            <v>0.99839999999999995</v>
          </cell>
          <cell r="G176">
            <v>0.30114000000000002</v>
          </cell>
          <cell r="H176" t="str">
            <v>MediumSmooth</v>
          </cell>
          <cell r="I176" t="str">
            <v>AEC</v>
          </cell>
        </row>
        <row r="177">
          <cell r="A177" t="str">
            <v>Insulation Board</v>
          </cell>
          <cell r="B177" t="str">
            <v>Expanded perlite - organic bonded - 4 in. R11</v>
          </cell>
          <cell r="C177">
            <v>4</v>
          </cell>
          <cell r="D177">
            <v>11.11</v>
          </cell>
          <cell r="E177">
            <v>0.03</v>
          </cell>
          <cell r="F177">
            <v>0.99839999999999995</v>
          </cell>
          <cell r="G177">
            <v>0.30114000000000002</v>
          </cell>
          <cell r="H177" t="str">
            <v>MediumSmooth</v>
          </cell>
          <cell r="I177" t="str">
            <v>AEC</v>
          </cell>
        </row>
        <row r="178">
          <cell r="A178" t="str">
            <v>Insulation Board</v>
          </cell>
          <cell r="B178" t="str">
            <v>Expanded perlite - organic bonded - 6 in. R17</v>
          </cell>
          <cell r="C178">
            <v>6</v>
          </cell>
          <cell r="D178">
            <v>16.670000000000002</v>
          </cell>
          <cell r="E178">
            <v>0.03</v>
          </cell>
          <cell r="F178">
            <v>0.99839999999999995</v>
          </cell>
          <cell r="G178">
            <v>0.30114000000000002</v>
          </cell>
          <cell r="H178" t="str">
            <v>MediumSmooth</v>
          </cell>
          <cell r="I178" t="str">
            <v>AEC</v>
          </cell>
        </row>
        <row r="179">
          <cell r="A179" t="str">
            <v>Insulation Board</v>
          </cell>
          <cell r="B179" t="str">
            <v>Expanded Polystyrene - EPS - 1/4 in. R1.0</v>
          </cell>
          <cell r="C179">
            <v>0.25</v>
          </cell>
          <cell r="D179">
            <v>1.04</v>
          </cell>
          <cell r="E179">
            <v>0.02</v>
          </cell>
          <cell r="F179">
            <v>1.2</v>
          </cell>
          <cell r="G179">
            <v>0.27</v>
          </cell>
          <cell r="H179" t="str">
            <v>MediumSmooth</v>
          </cell>
          <cell r="I179" t="str">
            <v>AEC, CEC RJ</v>
          </cell>
        </row>
        <row r="180">
          <cell r="A180" t="str">
            <v>Insulation Board</v>
          </cell>
          <cell r="B180" t="str">
            <v>Expanded Polystyrene - EPS - 1/2 in. R2.1</v>
          </cell>
          <cell r="C180">
            <v>0.5</v>
          </cell>
          <cell r="D180">
            <v>2.08</v>
          </cell>
          <cell r="E180">
            <v>0.02</v>
          </cell>
          <cell r="F180">
            <v>1.2</v>
          </cell>
          <cell r="G180">
            <v>0.27</v>
          </cell>
          <cell r="H180" t="str">
            <v>MediumSmooth</v>
          </cell>
          <cell r="I180" t="str">
            <v>CEC Doug</v>
          </cell>
        </row>
        <row r="181">
          <cell r="A181" t="str">
            <v>Insulation Board</v>
          </cell>
          <cell r="B181" t="str">
            <v>Expanded Polystyrene - EPS - 3/4 in. R3.1</v>
          </cell>
          <cell r="C181">
            <v>0.75</v>
          </cell>
          <cell r="D181">
            <v>3.13</v>
          </cell>
          <cell r="E181">
            <v>0.02</v>
          </cell>
          <cell r="F181">
            <v>1.2</v>
          </cell>
          <cell r="G181">
            <v>0.27</v>
          </cell>
          <cell r="H181" t="str">
            <v>MediumSmooth</v>
          </cell>
          <cell r="I181" t="str">
            <v>AEC</v>
          </cell>
        </row>
        <row r="182">
          <cell r="A182" t="str">
            <v>Insulation Board</v>
          </cell>
          <cell r="B182" t="str">
            <v>Expanded Polystyrene - EPS - 1 in. R4.2</v>
          </cell>
          <cell r="C182">
            <v>1</v>
          </cell>
          <cell r="D182">
            <v>4.17</v>
          </cell>
          <cell r="E182">
            <v>0.02</v>
          </cell>
          <cell r="F182">
            <v>1.2</v>
          </cell>
          <cell r="G182">
            <v>0.27</v>
          </cell>
          <cell r="H182" t="str">
            <v>MediumSmooth</v>
          </cell>
          <cell r="I182" t="str">
            <v>CEC Doug</v>
          </cell>
        </row>
        <row r="183">
          <cell r="A183" t="str">
            <v>Insulation Board</v>
          </cell>
          <cell r="B183" t="str">
            <v>Expanded Polystyrene - EPS - 1 1/4 in. R5.2</v>
          </cell>
          <cell r="C183">
            <v>1.25</v>
          </cell>
          <cell r="D183">
            <v>5.21</v>
          </cell>
          <cell r="E183">
            <v>0.02</v>
          </cell>
          <cell r="F183">
            <v>1.2</v>
          </cell>
          <cell r="G183">
            <v>0.27</v>
          </cell>
          <cell r="H183" t="str">
            <v>MediumSmooth</v>
          </cell>
          <cell r="I183" t="str">
            <v>CEC Doug</v>
          </cell>
        </row>
        <row r="184">
          <cell r="A184" t="str">
            <v>Insulation Board</v>
          </cell>
          <cell r="B184" t="str">
            <v>Expanded Polystyrene - EPS - 1 1/2 in. R6.3</v>
          </cell>
          <cell r="C184">
            <v>1.5</v>
          </cell>
          <cell r="D184">
            <v>6.25</v>
          </cell>
          <cell r="E184">
            <v>0.02</v>
          </cell>
          <cell r="F184">
            <v>1.2</v>
          </cell>
          <cell r="G184">
            <v>0.27</v>
          </cell>
          <cell r="H184" t="str">
            <v>MediumSmooth</v>
          </cell>
          <cell r="I184" t="str">
            <v>AEC</v>
          </cell>
        </row>
        <row r="185">
          <cell r="A185" t="str">
            <v>Insulation Board</v>
          </cell>
          <cell r="B185" t="str">
            <v>Expanded Polystyrene - EPS - 1 3/4 in. R7.3</v>
          </cell>
          <cell r="C185">
            <v>1.75</v>
          </cell>
          <cell r="D185">
            <v>7.29</v>
          </cell>
          <cell r="E185">
            <v>0.02</v>
          </cell>
          <cell r="F185">
            <v>1.2</v>
          </cell>
          <cell r="G185">
            <v>0.27</v>
          </cell>
          <cell r="H185" t="str">
            <v>MediumSmooth</v>
          </cell>
          <cell r="I185" t="str">
            <v>AEC</v>
          </cell>
        </row>
        <row r="186">
          <cell r="A186" t="str">
            <v>Insulation Board</v>
          </cell>
          <cell r="B186" t="str">
            <v>Expanded Polystyrene - EPS - 1 7/8 in. R8.0</v>
          </cell>
          <cell r="C186">
            <v>1.92</v>
          </cell>
          <cell r="D186">
            <v>8</v>
          </cell>
          <cell r="E186">
            <v>0.02</v>
          </cell>
          <cell r="F186">
            <v>1.2</v>
          </cell>
          <cell r="G186">
            <v>0.27</v>
          </cell>
          <cell r="H186" t="str">
            <v>MediumSmooth</v>
          </cell>
          <cell r="I186" t="str">
            <v>AEC</v>
          </cell>
        </row>
        <row r="187">
          <cell r="A187" t="str">
            <v>Insulation Board</v>
          </cell>
          <cell r="B187" t="str">
            <v>Expanded Polystyrene - EPS - 1 15/16 in. R8.1</v>
          </cell>
          <cell r="C187">
            <v>1.9375</v>
          </cell>
          <cell r="D187">
            <v>8.07</v>
          </cell>
          <cell r="E187">
            <v>0.02</v>
          </cell>
          <cell r="F187">
            <v>1.2</v>
          </cell>
          <cell r="G187">
            <v>0.27</v>
          </cell>
          <cell r="H187" t="str">
            <v>MediumSmooth</v>
          </cell>
          <cell r="I187" t="str">
            <v>AEC</v>
          </cell>
        </row>
        <row r="188">
          <cell r="A188" t="str">
            <v>Insulation Board</v>
          </cell>
          <cell r="B188" t="str">
            <v>Expanded Polystyrene - EPS - 2 in. R8.3</v>
          </cell>
          <cell r="C188">
            <v>2</v>
          </cell>
          <cell r="D188">
            <v>8.33</v>
          </cell>
          <cell r="E188">
            <v>0.02</v>
          </cell>
          <cell r="F188">
            <v>1.2</v>
          </cell>
          <cell r="G188">
            <v>0.27</v>
          </cell>
          <cell r="H188" t="str">
            <v>MediumSmooth</v>
          </cell>
          <cell r="I188" t="str">
            <v>CEC Doug</v>
          </cell>
        </row>
        <row r="189">
          <cell r="A189" t="str">
            <v>Insulation Board</v>
          </cell>
          <cell r="B189" t="str">
            <v>Expanded Polystyrene - EPS - 2 2/5 in. R10</v>
          </cell>
          <cell r="C189">
            <v>2.4</v>
          </cell>
          <cell r="D189">
            <v>10</v>
          </cell>
          <cell r="E189">
            <v>0.02</v>
          </cell>
          <cell r="F189">
            <v>1.2</v>
          </cell>
          <cell r="G189">
            <v>0.27</v>
          </cell>
          <cell r="H189" t="str">
            <v>MediumSmooth</v>
          </cell>
          <cell r="I189" t="str">
            <v>AEC</v>
          </cell>
        </row>
        <row r="190">
          <cell r="A190" t="str">
            <v>Insulation Board</v>
          </cell>
          <cell r="B190" t="str">
            <v>Expanded Polystyrene - EPS - 2 7/16 in. R10</v>
          </cell>
          <cell r="C190">
            <v>2.4300000000000002</v>
          </cell>
          <cell r="D190">
            <v>10.130000000000001</v>
          </cell>
          <cell r="E190">
            <v>0.02</v>
          </cell>
          <cell r="F190">
            <v>1.2</v>
          </cell>
          <cell r="G190">
            <v>0.27</v>
          </cell>
          <cell r="H190" t="str">
            <v>MediumSmooth</v>
          </cell>
          <cell r="I190" t="str">
            <v>AEC</v>
          </cell>
        </row>
        <row r="191">
          <cell r="A191" t="str">
            <v>Insulation Board</v>
          </cell>
          <cell r="B191" t="str">
            <v>Expanded Polystyrene - EPS - 3 in. R13</v>
          </cell>
          <cell r="C191">
            <v>3.01</v>
          </cell>
          <cell r="D191">
            <v>12.54</v>
          </cell>
          <cell r="E191">
            <v>0.02</v>
          </cell>
          <cell r="F191">
            <v>1.2</v>
          </cell>
          <cell r="G191">
            <v>0.27</v>
          </cell>
          <cell r="H191" t="str">
            <v>MediumSmooth</v>
          </cell>
          <cell r="I191" t="str">
            <v>AEC</v>
          </cell>
        </row>
        <row r="192">
          <cell r="A192" t="str">
            <v>Insulation Board</v>
          </cell>
          <cell r="B192" t="str">
            <v>Expanded Polystyrene - EPS - 3 1/3 in. R14</v>
          </cell>
          <cell r="C192">
            <v>3.35</v>
          </cell>
          <cell r="D192">
            <v>13.96</v>
          </cell>
          <cell r="E192">
            <v>0.02</v>
          </cell>
          <cell r="F192">
            <v>1.2</v>
          </cell>
          <cell r="G192">
            <v>0.27</v>
          </cell>
          <cell r="H192" t="str">
            <v>MediumSmooth</v>
          </cell>
          <cell r="I192" t="str">
            <v>AEC</v>
          </cell>
        </row>
        <row r="193">
          <cell r="A193" t="str">
            <v>Insulation Board</v>
          </cell>
          <cell r="B193" t="str">
            <v>Expanded Polystyrene - EPS - 3 2/5 in. R14</v>
          </cell>
          <cell r="C193">
            <v>3.39</v>
          </cell>
          <cell r="D193">
            <v>14.13</v>
          </cell>
          <cell r="E193">
            <v>0.02</v>
          </cell>
          <cell r="F193">
            <v>1.2</v>
          </cell>
          <cell r="G193">
            <v>0.27</v>
          </cell>
          <cell r="H193" t="str">
            <v>MediumSmooth</v>
          </cell>
          <cell r="I193" t="str">
            <v>AEC</v>
          </cell>
        </row>
        <row r="194">
          <cell r="A194" t="str">
            <v>Insulation Board</v>
          </cell>
          <cell r="B194" t="str">
            <v>Expanded Polystyrene - EPS - 3 1/2 in. R15</v>
          </cell>
          <cell r="C194">
            <v>3.5</v>
          </cell>
          <cell r="D194">
            <v>14.58</v>
          </cell>
          <cell r="E194">
            <v>0.02</v>
          </cell>
          <cell r="F194">
            <v>1.2</v>
          </cell>
          <cell r="G194">
            <v>0.27</v>
          </cell>
          <cell r="H194" t="str">
            <v>MediumSmooth</v>
          </cell>
          <cell r="I194" t="str">
            <v>AEC</v>
          </cell>
        </row>
        <row r="195">
          <cell r="A195" t="str">
            <v>Insulation Board</v>
          </cell>
          <cell r="B195" t="str">
            <v>Expanded Polystyrene - EPS - 4 1/16 in. R17</v>
          </cell>
          <cell r="C195">
            <v>4.05</v>
          </cell>
          <cell r="D195">
            <v>16.88</v>
          </cell>
          <cell r="E195">
            <v>0.02</v>
          </cell>
          <cell r="F195">
            <v>1.2</v>
          </cell>
          <cell r="G195">
            <v>0.27</v>
          </cell>
          <cell r="H195" t="str">
            <v>MediumSmooth</v>
          </cell>
          <cell r="I195" t="str">
            <v>AEC</v>
          </cell>
        </row>
        <row r="196">
          <cell r="A196" t="str">
            <v>Insulation Board</v>
          </cell>
          <cell r="B196" t="str">
            <v>Expanded Polystyrene - EPS - 4 7/10 in. R20</v>
          </cell>
          <cell r="C196">
            <v>4.71</v>
          </cell>
          <cell r="D196">
            <v>19.63</v>
          </cell>
          <cell r="E196">
            <v>0.02</v>
          </cell>
          <cell r="F196">
            <v>1.2</v>
          </cell>
          <cell r="G196">
            <v>0.27</v>
          </cell>
          <cell r="H196" t="str">
            <v>MediumSmooth</v>
          </cell>
          <cell r="I196" t="str">
            <v>AEC</v>
          </cell>
        </row>
        <row r="197">
          <cell r="A197" t="str">
            <v>Insulation Board</v>
          </cell>
          <cell r="B197" t="str">
            <v>Expanded Polystyrene - EPS - 5 2/5 in. R22</v>
          </cell>
          <cell r="C197">
            <v>5.2</v>
          </cell>
          <cell r="D197">
            <v>21.67</v>
          </cell>
          <cell r="E197">
            <v>0.02</v>
          </cell>
          <cell r="F197">
            <v>1.2</v>
          </cell>
          <cell r="G197">
            <v>0.27</v>
          </cell>
          <cell r="H197" t="str">
            <v>MediumSmooth</v>
          </cell>
          <cell r="I197" t="str">
            <v>AEC</v>
          </cell>
        </row>
        <row r="198">
          <cell r="A198" t="str">
            <v>Insulation Board</v>
          </cell>
          <cell r="B198" t="str">
            <v>Expanded Polystyrene - EPS - 5 19/20 in. R25</v>
          </cell>
          <cell r="C198">
            <v>5.96</v>
          </cell>
          <cell r="D198">
            <v>24.83</v>
          </cell>
          <cell r="E198">
            <v>0.02</v>
          </cell>
          <cell r="F198">
            <v>1.2</v>
          </cell>
          <cell r="G198">
            <v>0.27</v>
          </cell>
          <cell r="H198" t="str">
            <v>MediumSmooth</v>
          </cell>
          <cell r="I198" t="str">
            <v>AEC</v>
          </cell>
        </row>
        <row r="199">
          <cell r="A199" t="str">
            <v>Insulation Board</v>
          </cell>
          <cell r="B199" t="str">
            <v>Expanded Polystyrene - EPS - 6 1/10 in. R25</v>
          </cell>
          <cell r="C199">
            <v>6.11</v>
          </cell>
          <cell r="D199">
            <v>25.46</v>
          </cell>
          <cell r="E199">
            <v>0.02</v>
          </cell>
          <cell r="F199">
            <v>1.2</v>
          </cell>
          <cell r="G199">
            <v>0.27</v>
          </cell>
          <cell r="H199" t="str">
            <v>MediumSmooth</v>
          </cell>
          <cell r="I199" t="str">
            <v>AEC</v>
          </cell>
        </row>
        <row r="200">
          <cell r="A200" t="str">
            <v>Insulation Board</v>
          </cell>
          <cell r="B200" t="str">
            <v>Expanded Polystyrene - EPS - 6 7/8 in. R29</v>
          </cell>
          <cell r="C200">
            <v>6.87</v>
          </cell>
          <cell r="D200">
            <v>28.63</v>
          </cell>
          <cell r="E200">
            <v>0.02</v>
          </cell>
          <cell r="F200">
            <v>1.2</v>
          </cell>
          <cell r="G200">
            <v>0.27</v>
          </cell>
          <cell r="H200" t="str">
            <v>MediumSmooth</v>
          </cell>
          <cell r="I200" t="str">
            <v>AEC</v>
          </cell>
        </row>
        <row r="201">
          <cell r="A201" t="str">
            <v>Insulation Board</v>
          </cell>
          <cell r="B201" t="str">
            <v>Expanded Polystyrene - EPS - 8 3/5 in. R35</v>
          </cell>
          <cell r="C201">
            <v>8.3800000000000008</v>
          </cell>
          <cell r="D201">
            <v>34.92</v>
          </cell>
          <cell r="E201">
            <v>0.02</v>
          </cell>
          <cell r="F201">
            <v>1.2</v>
          </cell>
          <cell r="G201">
            <v>0.27</v>
          </cell>
          <cell r="H201" t="str">
            <v>MediumSmooth</v>
          </cell>
          <cell r="I201" t="str">
            <v>AEC</v>
          </cell>
        </row>
        <row r="202">
          <cell r="A202" t="str">
            <v>Insulation Board</v>
          </cell>
          <cell r="B202" t="str">
            <v>Extruded Polystyrene - XPS - 1/4 in. R1.25</v>
          </cell>
          <cell r="C202">
            <v>0.25</v>
          </cell>
          <cell r="D202">
            <v>1.25</v>
          </cell>
          <cell r="E202">
            <v>1.6666666666666666E-2</v>
          </cell>
          <cell r="F202">
            <v>1.3</v>
          </cell>
          <cell r="G202">
            <v>0.35</v>
          </cell>
          <cell r="H202" t="str">
            <v>MediumSmooth</v>
          </cell>
          <cell r="I202" t="str">
            <v>CEC RJ</v>
          </cell>
        </row>
        <row r="203">
          <cell r="A203" t="str">
            <v>Insulation Board</v>
          </cell>
          <cell r="B203" t="str">
            <v>Extruded Polystyrene - XPS - 1/2 in. R2.50</v>
          </cell>
          <cell r="C203">
            <v>0.5</v>
          </cell>
          <cell r="D203">
            <v>2.5</v>
          </cell>
          <cell r="E203">
            <v>1.6666666666666666E-2</v>
          </cell>
          <cell r="F203">
            <v>1.3</v>
          </cell>
          <cell r="G203">
            <v>0.35</v>
          </cell>
          <cell r="H203" t="str">
            <v>MediumSmooth</v>
          </cell>
          <cell r="I203" t="str">
            <v>CEC RJ</v>
          </cell>
        </row>
        <row r="204">
          <cell r="A204" t="str">
            <v>Insulation Board</v>
          </cell>
          <cell r="B204" t="str">
            <v>Extruded Polystyrene - XPS - 3/4 in. R3.75</v>
          </cell>
          <cell r="C204">
            <v>0.75</v>
          </cell>
          <cell r="D204">
            <v>3.75</v>
          </cell>
          <cell r="E204">
            <v>1.6666666666666666E-2</v>
          </cell>
          <cell r="F204">
            <v>1.3</v>
          </cell>
          <cell r="G204">
            <v>0.35</v>
          </cell>
          <cell r="H204" t="str">
            <v>MediumSmooth</v>
          </cell>
          <cell r="I204" t="str">
            <v>CEC RJ</v>
          </cell>
        </row>
        <row r="205">
          <cell r="A205" t="str">
            <v>Insulation Board</v>
          </cell>
          <cell r="B205" t="str">
            <v>Extruded Polystyrene - XPS - 1 in. R5.00</v>
          </cell>
          <cell r="C205">
            <v>1</v>
          </cell>
          <cell r="D205">
            <v>5</v>
          </cell>
          <cell r="E205">
            <v>1.6666666666666666E-2</v>
          </cell>
          <cell r="F205">
            <v>1.3</v>
          </cell>
          <cell r="G205">
            <v>0.35</v>
          </cell>
          <cell r="H205" t="str">
            <v>MediumSmooth</v>
          </cell>
          <cell r="I205" t="str">
            <v>CEC RJ</v>
          </cell>
        </row>
        <row r="206">
          <cell r="A206" t="str">
            <v>Insulation Board</v>
          </cell>
          <cell r="B206" t="str">
            <v>Extruded Polystyrene - XPS - 1 1/4 in. R6.25</v>
          </cell>
          <cell r="C206">
            <v>1.25</v>
          </cell>
          <cell r="D206">
            <v>6.25</v>
          </cell>
          <cell r="E206">
            <v>1.6666666666666666E-2</v>
          </cell>
          <cell r="F206">
            <v>1.3</v>
          </cell>
          <cell r="G206">
            <v>0.35</v>
          </cell>
          <cell r="H206" t="str">
            <v>MediumSmooth</v>
          </cell>
          <cell r="I206" t="str">
            <v>CEC RJ</v>
          </cell>
        </row>
        <row r="207">
          <cell r="A207" t="str">
            <v>Insulation Board</v>
          </cell>
          <cell r="B207" t="str">
            <v>Extruded Polystyrene - XPS - 1 1/2 in. R7.50</v>
          </cell>
          <cell r="C207">
            <v>1.5</v>
          </cell>
          <cell r="D207">
            <v>7.5</v>
          </cell>
          <cell r="E207">
            <v>1.6666666666666666E-2</v>
          </cell>
          <cell r="F207">
            <v>1.3</v>
          </cell>
          <cell r="G207">
            <v>0.35</v>
          </cell>
          <cell r="H207" t="str">
            <v>MediumSmooth</v>
          </cell>
          <cell r="I207" t="str">
            <v>CEC RJ</v>
          </cell>
        </row>
        <row r="208">
          <cell r="A208" t="str">
            <v>Insulation Board</v>
          </cell>
          <cell r="B208" t="str">
            <v>Extruded Polystyrene - XPS - 1 3/4 in. R8.75</v>
          </cell>
          <cell r="C208">
            <v>1.75</v>
          </cell>
          <cell r="D208">
            <v>8.75</v>
          </cell>
          <cell r="E208">
            <v>1.6666666666666666E-2</v>
          </cell>
          <cell r="F208">
            <v>1.3</v>
          </cell>
          <cell r="G208">
            <v>0.35</v>
          </cell>
          <cell r="H208" t="str">
            <v>MediumSmooth</v>
          </cell>
          <cell r="I208" t="str">
            <v>CEC RJ</v>
          </cell>
        </row>
        <row r="209">
          <cell r="A209" t="str">
            <v>Insulation Board</v>
          </cell>
          <cell r="B209" t="str">
            <v>Extruded Polystyrene - XPS - 1 7/8 in. R9.37</v>
          </cell>
          <cell r="C209">
            <v>1.875</v>
          </cell>
          <cell r="D209">
            <v>9.3749999999999805</v>
          </cell>
          <cell r="E209">
            <v>1.6666666666666701E-2</v>
          </cell>
          <cell r="F209">
            <v>1.3</v>
          </cell>
          <cell r="G209">
            <v>0.35</v>
          </cell>
          <cell r="H209" t="str">
            <v>MediumSmooth</v>
          </cell>
          <cell r="I209" t="str">
            <v>CEC RJ</v>
          </cell>
        </row>
        <row r="210">
          <cell r="A210" t="str">
            <v>Insulation Board</v>
          </cell>
          <cell r="B210" t="str">
            <v>Extruded Polystyrene - XPS - 2 in. R10.00</v>
          </cell>
          <cell r="C210">
            <v>2</v>
          </cell>
          <cell r="D210">
            <v>9.9999999999999787</v>
          </cell>
          <cell r="E210">
            <v>1.6666666666666701E-2</v>
          </cell>
          <cell r="F210">
            <v>1.3</v>
          </cell>
          <cell r="G210">
            <v>0.35</v>
          </cell>
          <cell r="H210" t="str">
            <v>MediumSmooth</v>
          </cell>
          <cell r="I210" t="str">
            <v>CEC RJ</v>
          </cell>
        </row>
        <row r="211">
          <cell r="A211" t="str">
            <v>Insulation Board</v>
          </cell>
          <cell r="B211" t="str">
            <v>Extruded Polystyrene - XPS - 2 1/2 in. R12.50</v>
          </cell>
          <cell r="C211">
            <v>2.5</v>
          </cell>
          <cell r="D211">
            <v>12.499999999999975</v>
          </cell>
          <cell r="E211">
            <v>1.6666666666666701E-2</v>
          </cell>
          <cell r="F211">
            <v>1.3</v>
          </cell>
          <cell r="G211">
            <v>0.35</v>
          </cell>
          <cell r="H211" t="str">
            <v>MediumSmooth</v>
          </cell>
          <cell r="I211" t="str">
            <v>CEC RJ</v>
          </cell>
        </row>
        <row r="212">
          <cell r="A212" t="str">
            <v>Insulation Board</v>
          </cell>
          <cell r="B212" t="str">
            <v>Extruded Polystyrene - XPS - 3 in. R15.00</v>
          </cell>
          <cell r="C212">
            <v>3</v>
          </cell>
          <cell r="D212">
            <v>14.99999999999997</v>
          </cell>
          <cell r="E212">
            <v>1.6666666666666701E-2</v>
          </cell>
          <cell r="F212">
            <v>1.3</v>
          </cell>
          <cell r="G212">
            <v>0.35</v>
          </cell>
          <cell r="H212" t="str">
            <v>MediumSmooth</v>
          </cell>
          <cell r="I212" t="str">
            <v>CEC RJ</v>
          </cell>
        </row>
        <row r="213">
          <cell r="A213" t="str">
            <v>Insulation Board</v>
          </cell>
          <cell r="B213" t="str">
            <v>Extruded Polystyrene - XPS - 3 1/2 in. R17.50</v>
          </cell>
          <cell r="C213">
            <v>3.5</v>
          </cell>
          <cell r="D213">
            <v>17.499999999999964</v>
          </cell>
          <cell r="E213">
            <v>1.6666666666666701E-2</v>
          </cell>
          <cell r="F213">
            <v>1.3</v>
          </cell>
          <cell r="G213">
            <v>0.35</v>
          </cell>
          <cell r="H213" t="str">
            <v>MediumSmooth</v>
          </cell>
          <cell r="I213" t="str">
            <v>CEC RJ</v>
          </cell>
        </row>
        <row r="214">
          <cell r="A214" t="str">
            <v>Insulation Board</v>
          </cell>
          <cell r="B214" t="str">
            <v>Extruded Polystyrene - XPS - 4 in. R20.00</v>
          </cell>
          <cell r="C214">
            <v>4</v>
          </cell>
          <cell r="D214">
            <v>19.999999999999957</v>
          </cell>
          <cell r="E214">
            <v>1.6666666666666701E-2</v>
          </cell>
          <cell r="F214">
            <v>1.3</v>
          </cell>
          <cell r="G214">
            <v>0.35</v>
          </cell>
          <cell r="H214" t="str">
            <v>MediumSmooth</v>
          </cell>
          <cell r="I214" t="str">
            <v>CEC RJ</v>
          </cell>
        </row>
        <row r="215">
          <cell r="A215" t="str">
            <v>Insulation Board</v>
          </cell>
          <cell r="B215" t="str">
            <v>Extruded Polystyrene - XPS - 4 1/2 in. R22.50</v>
          </cell>
          <cell r="C215">
            <v>4.5</v>
          </cell>
          <cell r="D215">
            <v>22.499999999999954</v>
          </cell>
          <cell r="E215">
            <v>1.6666666666666701E-2</v>
          </cell>
          <cell r="F215">
            <v>1.3</v>
          </cell>
          <cell r="G215">
            <v>0.35</v>
          </cell>
          <cell r="H215" t="str">
            <v>MediumSmooth</v>
          </cell>
          <cell r="I215" t="str">
            <v>CEC RJ</v>
          </cell>
        </row>
        <row r="216">
          <cell r="A216" t="str">
            <v>Insulation Board</v>
          </cell>
          <cell r="B216" t="str">
            <v>Extruded Polystyrene - XPS - 5 in. R25.00</v>
          </cell>
          <cell r="C216">
            <v>5</v>
          </cell>
          <cell r="D216">
            <v>24.99999999999995</v>
          </cell>
          <cell r="E216">
            <v>1.6666666666666701E-2</v>
          </cell>
          <cell r="F216">
            <v>1.3</v>
          </cell>
          <cell r="G216">
            <v>0.35</v>
          </cell>
          <cell r="H216" t="str">
            <v>MediumSmooth</v>
          </cell>
          <cell r="I216" t="str">
            <v>CEC RJ</v>
          </cell>
        </row>
        <row r="217">
          <cell r="A217" t="str">
            <v>Insulation Board</v>
          </cell>
          <cell r="B217" t="str">
            <v>Extruded Polystyrene - XPS - 5 1/2 in. R27.50</v>
          </cell>
          <cell r="C217">
            <v>5.5</v>
          </cell>
          <cell r="D217">
            <v>27.499999999999943</v>
          </cell>
          <cell r="E217">
            <v>1.6666666666666701E-2</v>
          </cell>
          <cell r="F217">
            <v>1.3</v>
          </cell>
          <cell r="G217">
            <v>0.35</v>
          </cell>
          <cell r="H217" t="str">
            <v>MediumSmooth</v>
          </cell>
          <cell r="I217" t="str">
            <v>CEC RJ</v>
          </cell>
        </row>
        <row r="218">
          <cell r="A218" t="str">
            <v>Insulation Board</v>
          </cell>
          <cell r="B218" t="str">
            <v>Extruded Polystyrene - XPS - 6 in. R30.00</v>
          </cell>
          <cell r="C218">
            <v>6</v>
          </cell>
          <cell r="D218">
            <v>29.99999999999994</v>
          </cell>
          <cell r="E218">
            <v>1.6666666666666701E-2</v>
          </cell>
          <cell r="F218">
            <v>1.3</v>
          </cell>
          <cell r="G218">
            <v>0.35</v>
          </cell>
          <cell r="H218" t="str">
            <v>MediumSmooth</v>
          </cell>
          <cell r="I218" t="str">
            <v>CEC RJ</v>
          </cell>
        </row>
        <row r="219">
          <cell r="A219" t="str">
            <v>Insulation Board</v>
          </cell>
          <cell r="B219" t="str">
            <v>Extruded Polystyrene - XPS - 6 1/2 in. R32.50</v>
          </cell>
          <cell r="C219">
            <v>6.5</v>
          </cell>
          <cell r="D219">
            <v>32.499999999999929</v>
          </cell>
          <cell r="E219">
            <v>1.6666666666666701E-2</v>
          </cell>
          <cell r="F219">
            <v>1.3</v>
          </cell>
          <cell r="G219">
            <v>0.35</v>
          </cell>
          <cell r="H219" t="str">
            <v>MediumSmooth</v>
          </cell>
          <cell r="I219" t="str">
            <v>CEC RJ</v>
          </cell>
        </row>
        <row r="220">
          <cell r="A220" t="str">
            <v>Insulation Board</v>
          </cell>
          <cell r="B220" t="str">
            <v>Extruded Polystyrene - XPS - 8 in. R40.00</v>
          </cell>
          <cell r="C220">
            <v>8</v>
          </cell>
          <cell r="D220">
            <v>39.999999999999915</v>
          </cell>
          <cell r="E220">
            <v>1.6666666666666701E-2</v>
          </cell>
          <cell r="F220">
            <v>1.3</v>
          </cell>
          <cell r="G220">
            <v>0.35</v>
          </cell>
          <cell r="H220" t="str">
            <v>MediumSmooth</v>
          </cell>
          <cell r="I220" t="str">
            <v>CEC RJ</v>
          </cell>
        </row>
        <row r="221">
          <cell r="A221" t="str">
            <v>Insulation Board</v>
          </cell>
          <cell r="B221" t="str">
            <v>Extruded Polystyrene - XPS - 8 1/2 in. R42.50</v>
          </cell>
          <cell r="C221">
            <v>8.5</v>
          </cell>
          <cell r="D221">
            <v>42.499999999999915</v>
          </cell>
          <cell r="E221">
            <v>1.6666666666666701E-2</v>
          </cell>
          <cell r="F221">
            <v>1.3</v>
          </cell>
          <cell r="G221">
            <v>0.35</v>
          </cell>
          <cell r="H221" t="str">
            <v>MediumSmooth</v>
          </cell>
          <cell r="I221" t="str">
            <v>CEC RJ</v>
          </cell>
        </row>
        <row r="222">
          <cell r="A222" t="str">
            <v>Insulation Board</v>
          </cell>
          <cell r="B222" t="str">
            <v>Expanded Polyurethane - 1/2 in. R3.1</v>
          </cell>
          <cell r="C222">
            <v>0.5</v>
          </cell>
          <cell r="D222">
            <v>3.13</v>
          </cell>
          <cell r="E222">
            <v>1.3299999999999999E-2</v>
          </cell>
          <cell r="F222">
            <v>1</v>
          </cell>
          <cell r="G222">
            <v>0.27</v>
          </cell>
          <cell r="H222" t="str">
            <v>MediumSmooth</v>
          </cell>
          <cell r="I222" t="str">
            <v>CEC Doug</v>
          </cell>
        </row>
        <row r="223">
          <cell r="A223" t="str">
            <v>Insulation Board</v>
          </cell>
          <cell r="B223" t="str">
            <v>Expanded Polyurethane - 3/4 in. R4.7</v>
          </cell>
          <cell r="C223">
            <v>0.75</v>
          </cell>
          <cell r="D223">
            <v>4.7</v>
          </cell>
          <cell r="E223">
            <v>1.3299999999999999E-2</v>
          </cell>
          <cell r="F223">
            <v>1</v>
          </cell>
          <cell r="G223">
            <v>0.27</v>
          </cell>
          <cell r="H223" t="str">
            <v>MediumSmooth</v>
          </cell>
          <cell r="I223" t="str">
            <v>CEC Doug</v>
          </cell>
        </row>
        <row r="224">
          <cell r="A224" t="str">
            <v>Insulation Board</v>
          </cell>
          <cell r="B224" t="str">
            <v>Expanded Polyurethane - 1 in. R6.3</v>
          </cell>
          <cell r="C224">
            <v>1</v>
          </cell>
          <cell r="D224">
            <v>6.27</v>
          </cell>
          <cell r="E224">
            <v>1.3299999999999999E-2</v>
          </cell>
          <cell r="F224">
            <v>1</v>
          </cell>
          <cell r="G224">
            <v>0.27</v>
          </cell>
          <cell r="H224" t="str">
            <v>MediumSmooth</v>
          </cell>
          <cell r="I224" t="str">
            <v>CEC Doug</v>
          </cell>
        </row>
        <row r="225">
          <cell r="A225" t="str">
            <v>Insulation Board</v>
          </cell>
          <cell r="B225" t="str">
            <v>Expanded Polyurethane - 1 1/4 in. R7.8</v>
          </cell>
          <cell r="C225">
            <v>1.25</v>
          </cell>
          <cell r="D225">
            <v>7.83</v>
          </cell>
          <cell r="E225">
            <v>1.3299999999999999E-2</v>
          </cell>
          <cell r="F225">
            <v>1</v>
          </cell>
          <cell r="G225">
            <v>0.27</v>
          </cell>
          <cell r="H225" t="str">
            <v>MediumSmooth</v>
          </cell>
          <cell r="I225" t="str">
            <v>CEC Doug</v>
          </cell>
        </row>
        <row r="226">
          <cell r="A226" t="str">
            <v>Insulation Board</v>
          </cell>
          <cell r="B226" t="str">
            <v>Expanded Polyurethane - 2 in. R12.6</v>
          </cell>
          <cell r="C226">
            <v>2</v>
          </cell>
          <cell r="D226">
            <v>12.53</v>
          </cell>
          <cell r="E226">
            <v>1.3299999999999999E-2</v>
          </cell>
          <cell r="F226">
            <v>1</v>
          </cell>
          <cell r="G226">
            <v>0.27</v>
          </cell>
          <cell r="H226" t="str">
            <v>MediumSmooth</v>
          </cell>
          <cell r="I226" t="str">
            <v>CEC Doug</v>
          </cell>
        </row>
        <row r="227">
          <cell r="A227" t="str">
            <v>Insulation Board</v>
          </cell>
          <cell r="B227" t="str">
            <v>Perlite board - 3/4 in. R1.9</v>
          </cell>
          <cell r="C227">
            <v>0.75</v>
          </cell>
          <cell r="D227">
            <v>1.88</v>
          </cell>
          <cell r="E227">
            <v>3.3300000000000003E-2</v>
          </cell>
          <cell r="F227">
            <v>10</v>
          </cell>
          <cell r="G227">
            <v>0.2</v>
          </cell>
          <cell r="H227" t="str">
            <v>Rough</v>
          </cell>
          <cell r="I227" t="str">
            <v>AEC</v>
          </cell>
        </row>
        <row r="228">
          <cell r="A228" t="str">
            <v>Insulation Board</v>
          </cell>
          <cell r="B228" t="str">
            <v>Perlite board - 1 in. R2.5</v>
          </cell>
          <cell r="C228">
            <v>1</v>
          </cell>
          <cell r="D228">
            <v>2.5</v>
          </cell>
          <cell r="E228">
            <v>3.3300000000000003E-2</v>
          </cell>
          <cell r="F228">
            <v>10</v>
          </cell>
          <cell r="G228">
            <v>0.2</v>
          </cell>
          <cell r="H228" t="str">
            <v>Rough</v>
          </cell>
          <cell r="I228" t="str">
            <v>AEC</v>
          </cell>
        </row>
        <row r="229">
          <cell r="A229" t="str">
            <v>Insulation Board</v>
          </cell>
          <cell r="B229" t="str">
            <v>Perlite board - 1 1/2 in. R3.8</v>
          </cell>
          <cell r="C229">
            <v>1.5</v>
          </cell>
          <cell r="D229">
            <v>3.75</v>
          </cell>
          <cell r="E229">
            <v>3.3300000000000003E-2</v>
          </cell>
          <cell r="F229">
            <v>10</v>
          </cell>
          <cell r="G229">
            <v>0.2</v>
          </cell>
          <cell r="H229" t="str">
            <v>Rough</v>
          </cell>
          <cell r="I229" t="str">
            <v>AEC</v>
          </cell>
        </row>
        <row r="230">
          <cell r="A230" t="str">
            <v>Insulation Board</v>
          </cell>
          <cell r="B230" t="str">
            <v>Perlite board - 2 in. R5.0</v>
          </cell>
          <cell r="C230">
            <v>2</v>
          </cell>
          <cell r="D230">
            <v>5</v>
          </cell>
          <cell r="E230">
            <v>3.3300000000000003E-2</v>
          </cell>
          <cell r="F230">
            <v>10</v>
          </cell>
          <cell r="G230">
            <v>0.2</v>
          </cell>
          <cell r="H230" t="str">
            <v>Rough</v>
          </cell>
          <cell r="I230" t="str">
            <v>AEC</v>
          </cell>
        </row>
        <row r="231">
          <cell r="A231" t="str">
            <v>Insulation Board</v>
          </cell>
          <cell r="B231" t="str">
            <v>R-24 Batt Wall - 8 in. R24</v>
          </cell>
          <cell r="C231">
            <v>8</v>
          </cell>
          <cell r="D231">
            <v>24</v>
          </cell>
          <cell r="E231">
            <v>2.7779999999999999E-2</v>
          </cell>
          <cell r="F231">
            <v>1.1856</v>
          </cell>
          <cell r="G231">
            <v>0.22944000000000001</v>
          </cell>
          <cell r="H231" t="str">
            <v>VeryRough</v>
          </cell>
          <cell r="I231" t="str">
            <v>CEC Doug</v>
          </cell>
        </row>
        <row r="232">
          <cell r="A232" t="str">
            <v>Insulation Board</v>
          </cell>
          <cell r="B232" t="str">
            <v>Compliance Insulation R0.01</v>
          </cell>
          <cell r="C232">
            <v>1.5960000000000002E-3</v>
          </cell>
          <cell r="D232">
            <v>0.01</v>
          </cell>
          <cell r="E232">
            <v>1.3299999999999999E-2</v>
          </cell>
          <cell r="F232">
            <v>1</v>
          </cell>
          <cell r="G232">
            <v>0.27</v>
          </cell>
          <cell r="H232" t="str">
            <v>MediumSmooth</v>
          </cell>
          <cell r="I232" t="str">
            <v>AEC</v>
          </cell>
        </row>
        <row r="233">
          <cell r="A233" t="str">
            <v>Insulation Board</v>
          </cell>
          <cell r="B233" t="str">
            <v>Compliance Insulation R0.02</v>
          </cell>
          <cell r="C233">
            <v>3.1920000000000004E-3</v>
          </cell>
          <cell r="D233">
            <v>0.02</v>
          </cell>
          <cell r="E233">
            <v>1.3299999999999999E-2</v>
          </cell>
          <cell r="F233">
            <v>1</v>
          </cell>
          <cell r="G233">
            <v>0.27</v>
          </cell>
          <cell r="H233" t="str">
            <v>MediumSmooth</v>
          </cell>
          <cell r="I233" t="str">
            <v>AEC</v>
          </cell>
        </row>
        <row r="234">
          <cell r="A234" t="str">
            <v>Insulation Board</v>
          </cell>
          <cell r="B234" t="str">
            <v>Compliance Insulation R0.05</v>
          </cell>
          <cell r="C234">
            <v>7.980000000000001E-3</v>
          </cell>
          <cell r="D234">
            <v>0.05</v>
          </cell>
          <cell r="E234">
            <v>1.3299999999999999E-2</v>
          </cell>
          <cell r="F234">
            <v>1</v>
          </cell>
          <cell r="G234">
            <v>0.27</v>
          </cell>
          <cell r="H234" t="str">
            <v>MediumSmooth</v>
          </cell>
          <cell r="I234" t="str">
            <v>AEC</v>
          </cell>
        </row>
        <row r="235">
          <cell r="A235" t="str">
            <v>Insulation Board</v>
          </cell>
          <cell r="B235" t="str">
            <v>Compliance Insulation R0.10</v>
          </cell>
          <cell r="C235">
            <v>1.5960000000000002E-2</v>
          </cell>
          <cell r="D235">
            <v>0.1</v>
          </cell>
          <cell r="E235">
            <v>1.3299999999999999E-2</v>
          </cell>
          <cell r="F235">
            <v>1</v>
          </cell>
          <cell r="G235">
            <v>0.27</v>
          </cell>
          <cell r="H235" t="str">
            <v>MediumSmooth</v>
          </cell>
          <cell r="I235" t="str">
            <v>AEC</v>
          </cell>
        </row>
        <row r="236">
          <cell r="A236" t="str">
            <v>Insulation Board</v>
          </cell>
          <cell r="B236" t="str">
            <v>Compliance Insulation R0.20</v>
          </cell>
          <cell r="C236">
            <v>3.1920000000000004E-2</v>
          </cell>
          <cell r="D236">
            <v>0.2</v>
          </cell>
          <cell r="E236">
            <v>1.3299999999999999E-2</v>
          </cell>
          <cell r="F236">
            <v>1</v>
          </cell>
          <cell r="G236">
            <v>0.27</v>
          </cell>
          <cell r="H236" t="str">
            <v>MediumSmooth</v>
          </cell>
          <cell r="I236" t="str">
            <v>AEC</v>
          </cell>
        </row>
        <row r="237">
          <cell r="A237" t="str">
            <v>Insulation Board</v>
          </cell>
          <cell r="B237" t="str">
            <v>Compliance Insulation R0.50</v>
          </cell>
          <cell r="C237">
            <v>7.9799999999999996E-2</v>
          </cell>
          <cell r="D237">
            <v>0.5</v>
          </cell>
          <cell r="E237">
            <v>1.3299999999999999E-2</v>
          </cell>
          <cell r="F237">
            <v>1</v>
          </cell>
          <cell r="G237">
            <v>0.27</v>
          </cell>
          <cell r="H237" t="str">
            <v>MediumSmooth</v>
          </cell>
          <cell r="I237" t="str">
            <v>AEC</v>
          </cell>
        </row>
        <row r="238">
          <cell r="A238" t="str">
            <v>Insulation Board</v>
          </cell>
          <cell r="B238" t="str">
            <v>Compliance Insulation R1.00</v>
          </cell>
          <cell r="C238">
            <v>0.15959999999999999</v>
          </cell>
          <cell r="D238">
            <v>1</v>
          </cell>
          <cell r="E238">
            <v>1.3299999999999999E-2</v>
          </cell>
          <cell r="F238">
            <v>1</v>
          </cell>
          <cell r="G238">
            <v>0.27</v>
          </cell>
          <cell r="H238" t="str">
            <v>MediumSmooth</v>
          </cell>
          <cell r="I238" t="str">
            <v>AEC</v>
          </cell>
        </row>
        <row r="239">
          <cell r="A239" t="str">
            <v>Insulation Board</v>
          </cell>
          <cell r="B239" t="str">
            <v>Compliance Insulation R1.35</v>
          </cell>
          <cell r="C239">
            <v>0.21545999999999998</v>
          </cell>
          <cell r="D239">
            <v>1.35</v>
          </cell>
          <cell r="E239">
            <v>1.3299999999999999E-2</v>
          </cell>
          <cell r="F239">
            <v>1</v>
          </cell>
          <cell r="G239">
            <v>0.27</v>
          </cell>
          <cell r="H239" t="str">
            <v>MediumSmooth</v>
          </cell>
          <cell r="I239" t="str">
            <v>AEC</v>
          </cell>
        </row>
        <row r="240">
          <cell r="A240" t="str">
            <v>Insulation Board</v>
          </cell>
          <cell r="B240" t="str">
            <v>Compliance Insulation R1.41</v>
          </cell>
          <cell r="C240">
            <v>0.22503599999999999</v>
          </cell>
          <cell r="D240">
            <v>1.41</v>
          </cell>
          <cell r="E240">
            <v>1.3299999999999999E-2</v>
          </cell>
          <cell r="F240">
            <v>1</v>
          </cell>
          <cell r="G240">
            <v>0.27</v>
          </cell>
          <cell r="H240" t="str">
            <v>MediumSmooth</v>
          </cell>
          <cell r="I240" t="str">
            <v>AEC</v>
          </cell>
        </row>
        <row r="241">
          <cell r="A241" t="str">
            <v>Insulation Board</v>
          </cell>
          <cell r="B241" t="str">
            <v>Compliance Insulation R1.54</v>
          </cell>
          <cell r="C241">
            <v>0.245784</v>
          </cell>
          <cell r="D241">
            <v>1.54</v>
          </cell>
          <cell r="E241">
            <v>1.3299999999999999E-2</v>
          </cell>
          <cell r="F241">
            <v>1</v>
          </cell>
          <cell r="G241">
            <v>0.27</v>
          </cell>
          <cell r="H241" t="str">
            <v>MediumSmooth</v>
          </cell>
          <cell r="I241" t="str">
            <v>AEC</v>
          </cell>
        </row>
        <row r="242">
          <cell r="A242" t="str">
            <v>Insulation Board</v>
          </cell>
          <cell r="B242" t="str">
            <v>Compliance Insulation R2.00</v>
          </cell>
          <cell r="C242">
            <v>0.31919999999999998</v>
          </cell>
          <cell r="D242">
            <v>2</v>
          </cell>
          <cell r="E242">
            <v>1.3299999999999999E-2</v>
          </cell>
          <cell r="F242">
            <v>1</v>
          </cell>
          <cell r="G242">
            <v>0.27</v>
          </cell>
          <cell r="H242" t="str">
            <v>MediumSmooth</v>
          </cell>
          <cell r="I242" t="str">
            <v>AEC</v>
          </cell>
        </row>
        <row r="243">
          <cell r="A243" t="str">
            <v>Insulation Board</v>
          </cell>
          <cell r="B243" t="str">
            <v>Compliance Insulation R2.15</v>
          </cell>
          <cell r="C243">
            <v>0.34314</v>
          </cell>
          <cell r="D243">
            <v>2.15</v>
          </cell>
          <cell r="E243">
            <v>1.3299999999999999E-2</v>
          </cell>
          <cell r="F243">
            <v>1</v>
          </cell>
          <cell r="G243">
            <v>0.27</v>
          </cell>
          <cell r="H243" t="str">
            <v>MediumSmooth</v>
          </cell>
          <cell r="I243" t="str">
            <v>AEC</v>
          </cell>
        </row>
        <row r="244">
          <cell r="A244" t="str">
            <v>Insulation Board</v>
          </cell>
          <cell r="B244" t="str">
            <v>Compliance Insulation R2.19</v>
          </cell>
          <cell r="C244">
            <v>0.34952399999999995</v>
          </cell>
          <cell r="D244">
            <v>2.19</v>
          </cell>
          <cell r="E244">
            <v>1.3299999999999999E-2</v>
          </cell>
          <cell r="F244">
            <v>1</v>
          </cell>
          <cell r="G244">
            <v>0.27</v>
          </cell>
          <cell r="H244" t="str">
            <v>MediumSmooth</v>
          </cell>
          <cell r="I244" t="str">
            <v>AEC</v>
          </cell>
        </row>
        <row r="245">
          <cell r="A245" t="str">
            <v>Insulation Board</v>
          </cell>
          <cell r="B245" t="str">
            <v>Compliance Insulation R2.85</v>
          </cell>
          <cell r="C245">
            <v>0.45486000000000004</v>
          </cell>
          <cell r="D245">
            <v>2.85</v>
          </cell>
          <cell r="E245">
            <v>1.3299999999999999E-2</v>
          </cell>
          <cell r="F245">
            <v>1</v>
          </cell>
          <cell r="G245">
            <v>0.27</v>
          </cell>
          <cell r="H245" t="str">
            <v>MediumSmooth</v>
          </cell>
          <cell r="I245" t="str">
            <v>AEC</v>
          </cell>
        </row>
        <row r="246">
          <cell r="A246" t="str">
            <v>Insulation Board</v>
          </cell>
          <cell r="B246" t="str">
            <v>Compliance Insulation R2.89</v>
          </cell>
          <cell r="C246">
            <v>0.46124399999999999</v>
          </cell>
          <cell r="D246">
            <v>2.89</v>
          </cell>
          <cell r="E246">
            <v>1.3299999999999999E-2</v>
          </cell>
          <cell r="F246">
            <v>1</v>
          </cell>
          <cell r="G246">
            <v>0.27</v>
          </cell>
          <cell r="H246" t="str">
            <v>MediumSmooth</v>
          </cell>
          <cell r="I246" t="str">
            <v>AEC</v>
          </cell>
        </row>
        <row r="247">
          <cell r="A247" t="str">
            <v>Insulation Board</v>
          </cell>
          <cell r="B247" t="str">
            <v>Compliance Insulation R3.00</v>
          </cell>
          <cell r="C247">
            <v>0.4788</v>
          </cell>
          <cell r="D247">
            <v>3</v>
          </cell>
          <cell r="E247">
            <v>1.3299999999999999E-2</v>
          </cell>
          <cell r="F247">
            <v>1</v>
          </cell>
          <cell r="G247">
            <v>0.27</v>
          </cell>
          <cell r="H247" t="str">
            <v>MediumSmooth</v>
          </cell>
          <cell r="I247" t="str">
            <v>CEC RJ</v>
          </cell>
        </row>
        <row r="248">
          <cell r="A248" t="str">
            <v>Insulation Board</v>
          </cell>
          <cell r="B248" t="str">
            <v>Compliance Insulation R3.63</v>
          </cell>
          <cell r="C248">
            <v>0.57934799999999997</v>
          </cell>
          <cell r="D248">
            <v>3.63</v>
          </cell>
          <cell r="E248">
            <v>1.3299999999999999E-2</v>
          </cell>
          <cell r="F248">
            <v>1</v>
          </cell>
          <cell r="G248">
            <v>0.27</v>
          </cell>
          <cell r="H248" t="str">
            <v>MediumSmooth</v>
          </cell>
          <cell r="I248" t="str">
            <v>AEC</v>
          </cell>
        </row>
        <row r="249">
          <cell r="A249" t="str">
            <v>Insulation Board</v>
          </cell>
          <cell r="B249" t="str">
            <v>Compliance Insulation R3.70</v>
          </cell>
          <cell r="C249">
            <v>0.59051999999999993</v>
          </cell>
          <cell r="D249">
            <v>3.7</v>
          </cell>
          <cell r="E249">
            <v>1.3299999999999999E-2</v>
          </cell>
          <cell r="F249">
            <v>1</v>
          </cell>
          <cell r="G249">
            <v>0.27</v>
          </cell>
          <cell r="H249" t="str">
            <v>MediumSmooth</v>
          </cell>
          <cell r="I249" t="str">
            <v>AEC</v>
          </cell>
        </row>
        <row r="250">
          <cell r="A250" t="str">
            <v>Insulation Board</v>
          </cell>
          <cell r="B250" t="str">
            <v>Compliance Insulation R3.80</v>
          </cell>
          <cell r="C250">
            <v>0.60647999999999991</v>
          </cell>
          <cell r="D250">
            <v>3.8</v>
          </cell>
          <cell r="E250">
            <v>1.3299999999999999E-2</v>
          </cell>
          <cell r="F250">
            <v>1</v>
          </cell>
          <cell r="G250">
            <v>0.27</v>
          </cell>
          <cell r="H250" t="str">
            <v>MediumSmooth</v>
          </cell>
          <cell r="I250" t="str">
            <v>S901G-2010</v>
          </cell>
        </row>
        <row r="251">
          <cell r="A251" t="str">
            <v>Insulation Board</v>
          </cell>
          <cell r="B251" t="str">
            <v>Compliance Insulation R4.00</v>
          </cell>
          <cell r="C251">
            <v>0.63839999999999997</v>
          </cell>
          <cell r="D251">
            <v>4</v>
          </cell>
          <cell r="E251">
            <v>1.3299999999999999E-2</v>
          </cell>
          <cell r="F251">
            <v>1</v>
          </cell>
          <cell r="G251">
            <v>0.27</v>
          </cell>
          <cell r="H251" t="str">
            <v>MediumSmooth</v>
          </cell>
          <cell r="I251" t="str">
            <v>CEC RJ</v>
          </cell>
        </row>
        <row r="252">
          <cell r="A252" t="str">
            <v>Insulation Board</v>
          </cell>
          <cell r="B252" t="str">
            <v>Compliance Insulation R5.00</v>
          </cell>
          <cell r="C252">
            <v>0.79800000000000004</v>
          </cell>
          <cell r="D252">
            <v>5</v>
          </cell>
          <cell r="E252">
            <v>1.3299999999999999E-2</v>
          </cell>
          <cell r="F252">
            <v>1</v>
          </cell>
          <cell r="G252">
            <v>0.27</v>
          </cell>
          <cell r="H252" t="str">
            <v>MediumSmooth</v>
          </cell>
          <cell r="I252" t="str">
            <v>S901G-2010</v>
          </cell>
        </row>
        <row r="253">
          <cell r="A253" t="str">
            <v>Insulation Board</v>
          </cell>
          <cell r="B253" t="str">
            <v>Compliance Insulation R5.60</v>
          </cell>
          <cell r="C253">
            <v>0.89375999999999989</v>
          </cell>
          <cell r="D253">
            <v>5.6</v>
          </cell>
          <cell r="E253">
            <v>1.3299999999999999E-2</v>
          </cell>
          <cell r="F253">
            <v>1</v>
          </cell>
          <cell r="G253">
            <v>0.27</v>
          </cell>
          <cell r="H253" t="str">
            <v>MediumSmooth</v>
          </cell>
          <cell r="I253" t="str">
            <v>S901G-2011</v>
          </cell>
        </row>
        <row r="254">
          <cell r="A254" t="str">
            <v>Insulation Board</v>
          </cell>
          <cell r="B254" t="str">
            <v>Compliance Insulation R6.00</v>
          </cell>
          <cell r="C254">
            <v>0.95760000000000001</v>
          </cell>
          <cell r="D254">
            <v>6</v>
          </cell>
          <cell r="E254">
            <v>1.3299999999999999E-2</v>
          </cell>
          <cell r="F254">
            <v>1</v>
          </cell>
          <cell r="G254">
            <v>0.27</v>
          </cell>
          <cell r="H254" t="str">
            <v>MediumSmooth</v>
          </cell>
          <cell r="I254" t="str">
            <v>S901G-2010</v>
          </cell>
        </row>
        <row r="255">
          <cell r="A255" t="str">
            <v>Insulation Board</v>
          </cell>
          <cell r="B255" t="str">
            <v>Compliance Insulation R6.32</v>
          </cell>
          <cell r="C255">
            <v>1.008672</v>
          </cell>
          <cell r="D255">
            <v>6.32</v>
          </cell>
          <cell r="E255">
            <v>1.3299999999999999E-2</v>
          </cell>
          <cell r="F255">
            <v>1</v>
          </cell>
          <cell r="G255">
            <v>0.27</v>
          </cell>
          <cell r="H255" t="str">
            <v>MediumSmooth</v>
          </cell>
          <cell r="I255" t="str">
            <v>AEC</v>
          </cell>
        </row>
        <row r="256">
          <cell r="A256" t="str">
            <v>Insulation Board</v>
          </cell>
          <cell r="B256" t="str">
            <v>Compliance Insulation R6.46</v>
          </cell>
          <cell r="C256">
            <v>1.0310159999999999</v>
          </cell>
          <cell r="D256">
            <v>6.46</v>
          </cell>
          <cell r="E256">
            <v>1.3299999999999999E-2</v>
          </cell>
          <cell r="F256">
            <v>1</v>
          </cell>
          <cell r="G256">
            <v>0.27</v>
          </cell>
          <cell r="H256" t="str">
            <v>MediumSmooth</v>
          </cell>
          <cell r="I256" t="str">
            <v>AEC</v>
          </cell>
        </row>
        <row r="257">
          <cell r="A257" t="str">
            <v>Insulation Board</v>
          </cell>
          <cell r="B257" t="str">
            <v>Compliance Insulation R7.00</v>
          </cell>
          <cell r="C257">
            <v>1.1172</v>
          </cell>
          <cell r="D257">
            <v>7</v>
          </cell>
          <cell r="E257">
            <v>1.3299999999999999E-2</v>
          </cell>
          <cell r="F257">
            <v>1</v>
          </cell>
          <cell r="G257">
            <v>0.27</v>
          </cell>
          <cell r="H257" t="str">
            <v>MediumSmooth</v>
          </cell>
          <cell r="I257" t="str">
            <v>CEC RJ</v>
          </cell>
        </row>
        <row r="258">
          <cell r="A258" t="str">
            <v>Insulation Board</v>
          </cell>
          <cell r="B258" t="str">
            <v>Compliance Insulation R7.10</v>
          </cell>
          <cell r="C258">
            <v>1.1331599999999997</v>
          </cell>
          <cell r="D258">
            <v>7.1</v>
          </cell>
          <cell r="E258">
            <v>1.3299999999999999E-2</v>
          </cell>
          <cell r="F258">
            <v>1</v>
          </cell>
          <cell r="G258">
            <v>0.27</v>
          </cell>
          <cell r="H258" t="str">
            <v>MediumSmooth</v>
          </cell>
          <cell r="I258" t="str">
            <v>AEC</v>
          </cell>
        </row>
        <row r="259">
          <cell r="A259" t="str">
            <v>Insulation Board</v>
          </cell>
          <cell r="B259" t="str">
            <v>Compliance Insulation R7.18</v>
          </cell>
          <cell r="C259">
            <v>1.1459280000000001</v>
          </cell>
          <cell r="D259">
            <v>7.18</v>
          </cell>
          <cell r="E259">
            <v>1.3299999999999999E-2</v>
          </cell>
          <cell r="F259">
            <v>1</v>
          </cell>
          <cell r="G259">
            <v>0.27</v>
          </cell>
          <cell r="H259" t="str">
            <v>MediumSmooth</v>
          </cell>
          <cell r="I259" t="str">
            <v>AEC</v>
          </cell>
        </row>
        <row r="260">
          <cell r="A260" t="str">
            <v>Insulation Board</v>
          </cell>
          <cell r="B260" t="str">
            <v>Compliance Insulation R7.39</v>
          </cell>
          <cell r="C260">
            <v>1.1794439999999997</v>
          </cell>
          <cell r="D260">
            <v>7.39</v>
          </cell>
          <cell r="E260">
            <v>1.3299999999999999E-2</v>
          </cell>
          <cell r="F260">
            <v>1</v>
          </cell>
          <cell r="G260">
            <v>0.27</v>
          </cell>
          <cell r="H260" t="str">
            <v>MediumSmooth</v>
          </cell>
          <cell r="I260" t="str">
            <v>AEC</v>
          </cell>
        </row>
        <row r="261">
          <cell r="A261" t="str">
            <v>Insulation Board</v>
          </cell>
          <cell r="B261" t="str">
            <v>Compliance Insulation R7.50</v>
          </cell>
          <cell r="C261">
            <v>1.1969999999999998</v>
          </cell>
          <cell r="D261">
            <v>7.5</v>
          </cell>
          <cell r="E261">
            <v>1.3299999999999999E-2</v>
          </cell>
          <cell r="F261">
            <v>1</v>
          </cell>
          <cell r="G261">
            <v>0.27</v>
          </cell>
          <cell r="H261" t="str">
            <v>MediumSmooth</v>
          </cell>
          <cell r="I261" t="str">
            <v>S901G-2010</v>
          </cell>
        </row>
        <row r="262">
          <cell r="A262" t="str">
            <v>Insulation Board</v>
          </cell>
          <cell r="B262" t="str">
            <v>Compliance Insulation R7.60</v>
          </cell>
          <cell r="C262">
            <v>1.2129599999999998</v>
          </cell>
          <cell r="D262">
            <v>7.6</v>
          </cell>
          <cell r="E262">
            <v>1.3299999999999999E-2</v>
          </cell>
          <cell r="F262">
            <v>1</v>
          </cell>
          <cell r="G262">
            <v>0.27</v>
          </cell>
          <cell r="H262" t="str">
            <v>MediumSmooth</v>
          </cell>
          <cell r="I262" t="str">
            <v>S901G-2010</v>
          </cell>
        </row>
        <row r="263">
          <cell r="A263" t="str">
            <v>Insulation Board</v>
          </cell>
          <cell r="B263" t="str">
            <v>Compliance Insulation R8.00</v>
          </cell>
          <cell r="C263">
            <v>1.2767999999999999</v>
          </cell>
          <cell r="D263">
            <v>8</v>
          </cell>
          <cell r="E263">
            <v>1.3299999999999999E-2</v>
          </cell>
          <cell r="F263">
            <v>1</v>
          </cell>
          <cell r="G263">
            <v>0.27</v>
          </cell>
          <cell r="H263" t="str">
            <v>MediumSmooth</v>
          </cell>
          <cell r="I263" t="str">
            <v>AEC</v>
          </cell>
        </row>
        <row r="264">
          <cell r="A264" t="str">
            <v>Insulation Board</v>
          </cell>
          <cell r="B264" t="str">
            <v>Compliance Insulation R8.07</v>
          </cell>
          <cell r="C264">
            <v>1.2879719999999999</v>
          </cell>
          <cell r="D264">
            <v>8.07</v>
          </cell>
          <cell r="E264">
            <v>1.3299999999999999E-2</v>
          </cell>
          <cell r="F264">
            <v>1</v>
          </cell>
          <cell r="G264">
            <v>0.27</v>
          </cell>
          <cell r="H264" t="str">
            <v>MediumSmooth</v>
          </cell>
          <cell r="I264" t="str">
            <v>AEC</v>
          </cell>
        </row>
        <row r="265">
          <cell r="A265" t="str">
            <v>Insulation Board</v>
          </cell>
          <cell r="B265" t="str">
            <v>Compliance Insulation R9.00</v>
          </cell>
          <cell r="C265">
            <v>1.4363999999999999</v>
          </cell>
          <cell r="D265">
            <v>9</v>
          </cell>
          <cell r="E265">
            <v>1.3299999999999999E-2</v>
          </cell>
          <cell r="F265">
            <v>1</v>
          </cell>
          <cell r="G265">
            <v>0.27</v>
          </cell>
          <cell r="H265" t="str">
            <v>MediumSmooth</v>
          </cell>
          <cell r="I265" t="str">
            <v>CEC RJ</v>
          </cell>
        </row>
        <row r="266">
          <cell r="A266" t="str">
            <v>Insulation Board</v>
          </cell>
          <cell r="B266" t="str">
            <v>Compliance Insulation R9.40</v>
          </cell>
          <cell r="C266">
            <v>1.5002399999999998</v>
          </cell>
          <cell r="D266">
            <v>9.4</v>
          </cell>
          <cell r="E266">
            <v>1.3299999999999999E-2</v>
          </cell>
          <cell r="F266">
            <v>1</v>
          </cell>
          <cell r="G266">
            <v>0.27</v>
          </cell>
          <cell r="H266" t="str">
            <v>MediumSmooth</v>
          </cell>
          <cell r="I266" t="str">
            <v>S901G-2010</v>
          </cell>
        </row>
        <row r="267">
          <cell r="A267" t="str">
            <v>Insulation Board</v>
          </cell>
          <cell r="B267" t="str">
            <v>Compliance Insulation R9.80</v>
          </cell>
          <cell r="C267">
            <v>1.5640800000000001</v>
          </cell>
          <cell r="D267">
            <v>9.8000000000000007</v>
          </cell>
          <cell r="E267">
            <v>1.3299999999999999E-2</v>
          </cell>
          <cell r="F267">
            <v>1</v>
          </cell>
          <cell r="G267">
            <v>0.27</v>
          </cell>
          <cell r="H267" t="str">
            <v>MediumSmooth</v>
          </cell>
          <cell r="I267" t="str">
            <v>S901G-2010</v>
          </cell>
        </row>
        <row r="268">
          <cell r="A268" t="str">
            <v>Insulation Board</v>
          </cell>
          <cell r="B268" t="str">
            <v>Compliance Insulation R9.83</v>
          </cell>
          <cell r="C268">
            <v>1.56965004</v>
          </cell>
          <cell r="D268">
            <v>9.8348999999999993</v>
          </cell>
          <cell r="E268">
            <v>1.3299999999999999E-2</v>
          </cell>
          <cell r="F268">
            <v>1</v>
          </cell>
          <cell r="G268">
            <v>0.27</v>
          </cell>
          <cell r="H268" t="str">
            <v>MediumSmooth</v>
          </cell>
          <cell r="I268" t="str">
            <v>AEC</v>
          </cell>
        </row>
        <row r="269">
          <cell r="A269" t="str">
            <v>Insulation Board</v>
          </cell>
          <cell r="B269" t="str">
            <v>Compliance Insulation R9.94</v>
          </cell>
          <cell r="C269">
            <v>1.5864239999999998</v>
          </cell>
          <cell r="D269">
            <v>9.94</v>
          </cell>
          <cell r="E269">
            <v>1.3299999999999999E-2</v>
          </cell>
          <cell r="F269">
            <v>1</v>
          </cell>
          <cell r="G269">
            <v>0.27</v>
          </cell>
          <cell r="H269" t="str">
            <v>MediumSmooth</v>
          </cell>
          <cell r="I269" t="str">
            <v>AEC</v>
          </cell>
        </row>
        <row r="270">
          <cell r="A270" t="str">
            <v>Insulation Board</v>
          </cell>
          <cell r="B270" t="str">
            <v>Compliance Insulation R10.00</v>
          </cell>
          <cell r="C270">
            <v>1.5960000000000001</v>
          </cell>
          <cell r="D270">
            <v>10</v>
          </cell>
          <cell r="E270">
            <v>1.3299999999999999E-2</v>
          </cell>
          <cell r="F270">
            <v>1</v>
          </cell>
          <cell r="G270">
            <v>0.27</v>
          </cell>
          <cell r="H270" t="str">
            <v>MediumSmooth</v>
          </cell>
          <cell r="I270" t="str">
            <v>S901G-2010</v>
          </cell>
        </row>
        <row r="271">
          <cell r="A271" t="str">
            <v>Insulation Board</v>
          </cell>
          <cell r="B271" t="str">
            <v>Compliance Insulation R10.06</v>
          </cell>
          <cell r="C271">
            <v>1.6055760000000001</v>
          </cell>
          <cell r="D271">
            <v>10.06</v>
          </cell>
          <cell r="E271">
            <v>1.3299999999999999E-2</v>
          </cell>
          <cell r="F271">
            <v>1</v>
          </cell>
          <cell r="G271">
            <v>0.27</v>
          </cell>
          <cell r="H271" t="str">
            <v>MediumSmooth</v>
          </cell>
          <cell r="I271" t="str">
            <v>AEC</v>
          </cell>
        </row>
        <row r="272">
          <cell r="A272" t="str">
            <v>Insulation Board</v>
          </cell>
          <cell r="B272" t="str">
            <v>Compliance Insulation R11.00</v>
          </cell>
          <cell r="C272">
            <v>1.7556</v>
          </cell>
          <cell r="D272">
            <v>11</v>
          </cell>
          <cell r="E272">
            <v>1.3299999999999999E-2</v>
          </cell>
          <cell r="F272">
            <v>1</v>
          </cell>
          <cell r="G272">
            <v>0.27</v>
          </cell>
          <cell r="H272" t="str">
            <v>MediumSmooth</v>
          </cell>
          <cell r="I272" t="str">
            <v>CEC RJ</v>
          </cell>
        </row>
        <row r="273">
          <cell r="A273" t="str">
            <v>Insulation Board</v>
          </cell>
          <cell r="B273" t="str">
            <v>Compliance Insulation R11.70</v>
          </cell>
          <cell r="C273">
            <v>1.8673199999999996</v>
          </cell>
          <cell r="D273">
            <v>11.7</v>
          </cell>
          <cell r="E273">
            <v>1.3299999999999999E-2</v>
          </cell>
          <cell r="F273">
            <v>1</v>
          </cell>
          <cell r="G273">
            <v>0.27</v>
          </cell>
          <cell r="H273" t="str">
            <v>MediumSmooth</v>
          </cell>
          <cell r="I273" t="str">
            <v>S901G-2010</v>
          </cell>
        </row>
        <row r="274">
          <cell r="A274" t="str">
            <v>Insulation Board</v>
          </cell>
          <cell r="B274" t="str">
            <v>Compliance Insulation R12.00</v>
          </cell>
          <cell r="C274">
            <v>1.9152</v>
          </cell>
          <cell r="D274">
            <v>12</v>
          </cell>
          <cell r="E274">
            <v>1.3299999999999999E-2</v>
          </cell>
          <cell r="F274">
            <v>1</v>
          </cell>
          <cell r="G274">
            <v>0.27</v>
          </cell>
          <cell r="H274" t="str">
            <v>MediumSmooth</v>
          </cell>
          <cell r="I274" t="str">
            <v>CEC RJ</v>
          </cell>
        </row>
        <row r="275">
          <cell r="A275" t="str">
            <v>Insulation Board</v>
          </cell>
          <cell r="B275" t="str">
            <v>Compliance Insulation R12.50</v>
          </cell>
          <cell r="C275">
            <v>1.9949999999999997</v>
          </cell>
          <cell r="D275">
            <v>12.5</v>
          </cell>
          <cell r="E275">
            <v>1.3299999999999999E-2</v>
          </cell>
          <cell r="F275">
            <v>1</v>
          </cell>
          <cell r="G275">
            <v>0.27</v>
          </cell>
          <cell r="H275" t="str">
            <v>MediumSmooth</v>
          </cell>
          <cell r="I275" t="str">
            <v>S901G-2010</v>
          </cell>
        </row>
        <row r="276">
          <cell r="A276" t="str">
            <v>Insulation Board</v>
          </cell>
          <cell r="B276" t="str">
            <v>Compliance Insulation R12.55</v>
          </cell>
          <cell r="C276">
            <v>2.00298</v>
          </cell>
          <cell r="D276">
            <v>12.55</v>
          </cell>
          <cell r="E276">
            <v>1.3299999999999999E-2</v>
          </cell>
          <cell r="F276">
            <v>1</v>
          </cell>
          <cell r="G276">
            <v>0.27</v>
          </cell>
          <cell r="H276" t="str">
            <v>MediumSmooth</v>
          </cell>
          <cell r="I276" t="str">
            <v>AEC</v>
          </cell>
        </row>
        <row r="277">
          <cell r="A277" t="str">
            <v>Insulation Board</v>
          </cell>
          <cell r="B277" t="str">
            <v>Compliance Insulation R12.69</v>
          </cell>
          <cell r="C277">
            <v>2.0253239999999999</v>
          </cell>
          <cell r="D277">
            <v>12.69</v>
          </cell>
          <cell r="E277">
            <v>1.3299999999999999E-2</v>
          </cell>
          <cell r="F277">
            <v>1</v>
          </cell>
          <cell r="G277">
            <v>0.27</v>
          </cell>
          <cell r="H277" t="str">
            <v>MediumSmooth</v>
          </cell>
          <cell r="I277" t="str">
            <v>AEC</v>
          </cell>
        </row>
        <row r="278">
          <cell r="A278" t="str">
            <v>Insulation Board</v>
          </cell>
          <cell r="B278" t="str">
            <v>Compliance Insulation R13.00</v>
          </cell>
          <cell r="C278">
            <v>2.0748000000000002</v>
          </cell>
          <cell r="D278">
            <v>13</v>
          </cell>
          <cell r="E278">
            <v>1.3299999999999999E-2</v>
          </cell>
          <cell r="F278">
            <v>1</v>
          </cell>
          <cell r="G278">
            <v>0.27</v>
          </cell>
          <cell r="H278" t="str">
            <v>MediumSmooth</v>
          </cell>
          <cell r="I278" t="str">
            <v>CEC RJ</v>
          </cell>
        </row>
        <row r="279">
          <cell r="A279" t="str">
            <v>Insulation Board</v>
          </cell>
          <cell r="B279" t="str">
            <v>Compliance Insulation R13.50</v>
          </cell>
          <cell r="C279">
            <v>2.1545999999999998</v>
          </cell>
          <cell r="D279">
            <v>13.5</v>
          </cell>
          <cell r="E279">
            <v>1.3299999999999999E-2</v>
          </cell>
          <cell r="F279">
            <v>1</v>
          </cell>
          <cell r="G279">
            <v>0.27</v>
          </cell>
          <cell r="H279" t="str">
            <v>MediumSmooth</v>
          </cell>
          <cell r="I279" t="str">
            <v>S901G-2010</v>
          </cell>
        </row>
        <row r="280">
          <cell r="A280" t="str">
            <v>Insulation Board</v>
          </cell>
          <cell r="B280" t="str">
            <v>Compliance Insulation R13.99</v>
          </cell>
          <cell r="C280">
            <v>2.2328039999999998</v>
          </cell>
          <cell r="D280">
            <v>13.99</v>
          </cell>
          <cell r="E280">
            <v>1.3299999999999999E-2</v>
          </cell>
          <cell r="F280">
            <v>1</v>
          </cell>
          <cell r="G280">
            <v>0.27</v>
          </cell>
          <cell r="H280" t="str">
            <v>MediumSmooth</v>
          </cell>
          <cell r="I280" t="str">
            <v>AEC</v>
          </cell>
        </row>
        <row r="281">
          <cell r="A281" t="str">
            <v>Insulation Board</v>
          </cell>
          <cell r="B281" t="str">
            <v>Compliance Insulation R14.00</v>
          </cell>
          <cell r="C281">
            <v>2.2343999999999999</v>
          </cell>
          <cell r="D281">
            <v>14</v>
          </cell>
          <cell r="E281">
            <v>1.3299999999999999E-2</v>
          </cell>
          <cell r="F281">
            <v>1</v>
          </cell>
          <cell r="G281">
            <v>0.27</v>
          </cell>
          <cell r="H281" t="str">
            <v>MediumSmooth</v>
          </cell>
          <cell r="I281" t="str">
            <v>CEC RJ</v>
          </cell>
        </row>
        <row r="282">
          <cell r="A282" t="str">
            <v>Insulation Board</v>
          </cell>
          <cell r="B282" t="str">
            <v>Compliance Insulation R14.14</v>
          </cell>
          <cell r="C282">
            <v>2.2567440000000003</v>
          </cell>
          <cell r="D282">
            <v>14.14</v>
          </cell>
          <cell r="E282">
            <v>1.3299999999999999E-2</v>
          </cell>
          <cell r="F282">
            <v>1</v>
          </cell>
          <cell r="G282">
            <v>0.27</v>
          </cell>
          <cell r="H282" t="str">
            <v>MediumSmooth</v>
          </cell>
          <cell r="I282" t="str">
            <v>AEC</v>
          </cell>
        </row>
        <row r="283">
          <cell r="A283" t="str">
            <v>Insulation Board</v>
          </cell>
          <cell r="B283" t="str">
            <v>Compliance Insulation R14.32</v>
          </cell>
          <cell r="C283">
            <v>2.2854719999999999</v>
          </cell>
          <cell r="D283">
            <v>14.32</v>
          </cell>
          <cell r="E283">
            <v>1.3299999999999999E-2</v>
          </cell>
          <cell r="F283">
            <v>1</v>
          </cell>
          <cell r="G283">
            <v>0.27</v>
          </cell>
          <cell r="H283" t="str">
            <v>MediumSmooth</v>
          </cell>
          <cell r="I283" t="str">
            <v>AEC</v>
          </cell>
        </row>
        <row r="284">
          <cell r="A284" t="str">
            <v>Insulation Board</v>
          </cell>
          <cell r="B284" t="str">
            <v>Compliance Insulation R14.60</v>
          </cell>
          <cell r="C284">
            <v>2.3301599999999998</v>
          </cell>
          <cell r="D284">
            <v>14.6</v>
          </cell>
          <cell r="E284">
            <v>1.3299999999999999E-2</v>
          </cell>
          <cell r="F284">
            <v>1</v>
          </cell>
          <cell r="G284">
            <v>0.27</v>
          </cell>
          <cell r="H284" t="str">
            <v>MediumSmooth</v>
          </cell>
          <cell r="I284" t="str">
            <v>AEC</v>
          </cell>
        </row>
        <row r="285">
          <cell r="A285" t="str">
            <v>Insulation Board</v>
          </cell>
          <cell r="B285" t="str">
            <v>Compliance Insulation R15.00</v>
          </cell>
          <cell r="C285">
            <v>2.3939999999999997</v>
          </cell>
          <cell r="D285">
            <v>15</v>
          </cell>
          <cell r="E285">
            <v>1.3299999999999999E-2</v>
          </cell>
          <cell r="F285">
            <v>1</v>
          </cell>
          <cell r="G285">
            <v>0.27</v>
          </cell>
          <cell r="H285" t="str">
            <v>MediumSmooth</v>
          </cell>
          <cell r="I285" t="str">
            <v>S901G-2010</v>
          </cell>
        </row>
        <row r="286">
          <cell r="A286" t="str">
            <v>Insulation Board</v>
          </cell>
          <cell r="B286" t="str">
            <v>Compliance Insulation R15.54</v>
          </cell>
          <cell r="C286">
            <v>2.4801839999999995</v>
          </cell>
          <cell r="D286">
            <v>15.54</v>
          </cell>
          <cell r="E286">
            <v>1.3299999999999999E-2</v>
          </cell>
          <cell r="F286">
            <v>1</v>
          </cell>
          <cell r="G286">
            <v>0.27</v>
          </cell>
          <cell r="H286" t="str">
            <v>MediumSmooth</v>
          </cell>
          <cell r="I286" t="str">
            <v>AEC</v>
          </cell>
        </row>
        <row r="287">
          <cell r="A287" t="str">
            <v>Insulation Board</v>
          </cell>
          <cell r="B287" t="str">
            <v>Compliance Insulation R16.00</v>
          </cell>
          <cell r="C287">
            <v>2.5535999999999999</v>
          </cell>
          <cell r="D287">
            <v>16</v>
          </cell>
          <cell r="E287">
            <v>1.3299999999999999E-2</v>
          </cell>
          <cell r="F287">
            <v>1</v>
          </cell>
          <cell r="G287">
            <v>0.27</v>
          </cell>
          <cell r="H287" t="str">
            <v>MediumSmooth</v>
          </cell>
          <cell r="I287" t="str">
            <v>CEC RJ</v>
          </cell>
        </row>
        <row r="288">
          <cell r="A288" t="str">
            <v>Insulation Board</v>
          </cell>
          <cell r="B288" t="str">
            <v>Compliance Insulation R16.20</v>
          </cell>
          <cell r="C288">
            <v>2.5855199999999998</v>
          </cell>
          <cell r="D288">
            <v>16.2</v>
          </cell>
          <cell r="E288">
            <v>1.3299999999999999E-2</v>
          </cell>
          <cell r="F288">
            <v>1</v>
          </cell>
          <cell r="G288">
            <v>0.27</v>
          </cell>
          <cell r="H288" t="str">
            <v>MediumSmooth</v>
          </cell>
          <cell r="I288" t="str">
            <v>S901G-2010</v>
          </cell>
        </row>
        <row r="289">
          <cell r="A289" t="str">
            <v>Insulation Board</v>
          </cell>
          <cell r="B289" t="str">
            <v>Compliance Insulation R16.34</v>
          </cell>
          <cell r="C289">
            <v>2.6078639999999997</v>
          </cell>
          <cell r="D289">
            <v>16.34</v>
          </cell>
          <cell r="E289">
            <v>1.3299999999999999E-2</v>
          </cell>
          <cell r="F289">
            <v>1</v>
          </cell>
          <cell r="G289">
            <v>0.27</v>
          </cell>
          <cell r="H289" t="str">
            <v>MediumSmooth</v>
          </cell>
          <cell r="I289" t="str">
            <v>S901G-2010</v>
          </cell>
        </row>
        <row r="290">
          <cell r="A290" t="str">
            <v>Insulation Board</v>
          </cell>
          <cell r="B290" t="str">
            <v>Compliance Insulation R16.58</v>
          </cell>
          <cell r="C290">
            <v>2.6461679999999994</v>
          </cell>
          <cell r="D290">
            <v>16.579999999999998</v>
          </cell>
          <cell r="E290">
            <v>1.3299999999999999E-2</v>
          </cell>
          <cell r="F290">
            <v>1</v>
          </cell>
          <cell r="G290">
            <v>0.27</v>
          </cell>
          <cell r="H290" t="str">
            <v>MediumSmooth</v>
          </cell>
          <cell r="I290" t="str">
            <v>AEC</v>
          </cell>
        </row>
        <row r="291">
          <cell r="A291" t="str">
            <v>Insulation Board</v>
          </cell>
          <cell r="B291" t="str">
            <v>Compliance Insulation R16.69</v>
          </cell>
          <cell r="C291">
            <v>2.6637240000000002</v>
          </cell>
          <cell r="D291">
            <v>16.690000000000001</v>
          </cell>
          <cell r="E291">
            <v>1.3299999999999999E-2</v>
          </cell>
          <cell r="F291">
            <v>1</v>
          </cell>
          <cell r="G291">
            <v>0.27</v>
          </cell>
          <cell r="H291" t="str">
            <v>MediumSmooth</v>
          </cell>
          <cell r="I291" t="str">
            <v>AEC</v>
          </cell>
        </row>
        <row r="292">
          <cell r="A292" t="str">
            <v>Insulation Board</v>
          </cell>
          <cell r="B292" t="str">
            <v>Compliance Insulation R17.00</v>
          </cell>
          <cell r="C292">
            <v>2.7132000000000001</v>
          </cell>
          <cell r="D292">
            <v>17</v>
          </cell>
          <cell r="E292">
            <v>1.3299999999999999E-2</v>
          </cell>
          <cell r="F292">
            <v>1</v>
          </cell>
          <cell r="G292">
            <v>0.27</v>
          </cell>
          <cell r="H292" t="str">
            <v>MediumSmooth</v>
          </cell>
          <cell r="I292" t="str">
            <v>CEC RJ</v>
          </cell>
        </row>
        <row r="293">
          <cell r="A293" t="str">
            <v>Insulation Board</v>
          </cell>
          <cell r="B293" t="str">
            <v>Compliance Insulation R17.67</v>
          </cell>
          <cell r="C293">
            <v>2.8201320000000001</v>
          </cell>
          <cell r="D293">
            <v>17.670000000000002</v>
          </cell>
          <cell r="E293">
            <v>1.3299999999999999E-2</v>
          </cell>
          <cell r="F293">
            <v>1</v>
          </cell>
          <cell r="G293">
            <v>0.27</v>
          </cell>
          <cell r="H293" t="str">
            <v>MediumSmooth</v>
          </cell>
          <cell r="I293" t="str">
            <v>AEC</v>
          </cell>
        </row>
        <row r="294">
          <cell r="A294" t="str">
            <v>Insulation Board</v>
          </cell>
          <cell r="B294" t="str">
            <v>Compliance Insulation R18.00</v>
          </cell>
          <cell r="C294">
            <v>2.8727999999999998</v>
          </cell>
          <cell r="D294">
            <v>18</v>
          </cell>
          <cell r="E294">
            <v>1.3299999999999999E-2</v>
          </cell>
          <cell r="F294">
            <v>1</v>
          </cell>
          <cell r="G294">
            <v>0.27</v>
          </cell>
          <cell r="H294" t="str">
            <v>MediumSmooth</v>
          </cell>
          <cell r="I294" t="str">
            <v>CEC RJ</v>
          </cell>
        </row>
        <row r="295">
          <cell r="A295" t="str">
            <v>Insulation Board</v>
          </cell>
          <cell r="B295" t="str">
            <v>Compliance Insulation R19.00</v>
          </cell>
          <cell r="C295">
            <v>3.0324</v>
          </cell>
          <cell r="D295">
            <v>19</v>
          </cell>
          <cell r="E295">
            <v>1.3299999999999999E-2</v>
          </cell>
          <cell r="F295">
            <v>1</v>
          </cell>
          <cell r="G295">
            <v>0.27</v>
          </cell>
          <cell r="H295" t="str">
            <v>MediumSmooth</v>
          </cell>
          <cell r="I295" t="str">
            <v>CEC RJ</v>
          </cell>
        </row>
        <row r="296">
          <cell r="A296" t="str">
            <v>Insulation Board</v>
          </cell>
          <cell r="B296" t="str">
            <v>Compliance Insulation R19.63</v>
          </cell>
          <cell r="C296">
            <v>3.1329479999999994</v>
          </cell>
          <cell r="D296">
            <v>19.63</v>
          </cell>
          <cell r="E296">
            <v>1.3299999999999999E-2</v>
          </cell>
          <cell r="F296">
            <v>1</v>
          </cell>
          <cell r="G296">
            <v>0.27</v>
          </cell>
          <cell r="H296" t="str">
            <v>MediumSmooth</v>
          </cell>
          <cell r="I296" t="str">
            <v>AEC</v>
          </cell>
        </row>
        <row r="297">
          <cell r="A297" t="str">
            <v>Insulation Board</v>
          </cell>
          <cell r="B297" t="str">
            <v>Compliance Insulation R20.00</v>
          </cell>
          <cell r="C297">
            <v>3.1920000000000002</v>
          </cell>
          <cell r="D297">
            <v>20</v>
          </cell>
          <cell r="E297">
            <v>1.3299999999999999E-2</v>
          </cell>
          <cell r="F297">
            <v>1</v>
          </cell>
          <cell r="G297">
            <v>0.27</v>
          </cell>
          <cell r="H297" t="str">
            <v>MediumSmooth</v>
          </cell>
          <cell r="I297" t="str">
            <v>S901G-2010</v>
          </cell>
        </row>
        <row r="298">
          <cell r="A298" t="str">
            <v>Insulation Board</v>
          </cell>
          <cell r="B298" t="str">
            <v>Compliance Insulation R20.05</v>
          </cell>
          <cell r="C298">
            <v>3.19998</v>
          </cell>
          <cell r="D298">
            <v>20.05</v>
          </cell>
          <cell r="E298">
            <v>1.3299999999999999E-2</v>
          </cell>
          <cell r="F298">
            <v>1</v>
          </cell>
          <cell r="G298">
            <v>0.27</v>
          </cell>
          <cell r="H298" t="str">
            <v>MediumSmooth</v>
          </cell>
          <cell r="I298" t="str">
            <v>AEC</v>
          </cell>
        </row>
        <row r="299">
          <cell r="A299" t="str">
            <v>Insulation Board</v>
          </cell>
          <cell r="B299" t="str">
            <v>Compliance Insulation R21.00</v>
          </cell>
          <cell r="C299">
            <v>3.3515999999999999</v>
          </cell>
          <cell r="D299">
            <v>21</v>
          </cell>
          <cell r="E299">
            <v>1.3299999999999999E-2</v>
          </cell>
          <cell r="F299">
            <v>1</v>
          </cell>
          <cell r="G299">
            <v>0.27</v>
          </cell>
          <cell r="H299" t="str">
            <v>MediumSmooth</v>
          </cell>
          <cell r="I299" t="str">
            <v>CEC RJ</v>
          </cell>
        </row>
        <row r="300">
          <cell r="A300" t="str">
            <v>Insulation Board</v>
          </cell>
          <cell r="B300" t="str">
            <v>Compliance Insulation R21.18</v>
          </cell>
          <cell r="C300">
            <v>3.380328</v>
          </cell>
          <cell r="D300">
            <v>21.18</v>
          </cell>
          <cell r="E300">
            <v>1.3299999999999999E-2</v>
          </cell>
          <cell r="F300">
            <v>1</v>
          </cell>
          <cell r="G300">
            <v>0.27</v>
          </cell>
          <cell r="H300" t="str">
            <v>MediumSmooth</v>
          </cell>
          <cell r="I300" t="str">
            <v>AEC</v>
          </cell>
        </row>
        <row r="301">
          <cell r="A301" t="str">
            <v>Insulation Board</v>
          </cell>
          <cell r="B301" t="str">
            <v>Compliance Insulation R21.39</v>
          </cell>
          <cell r="C301">
            <v>3.4138440000000001</v>
          </cell>
          <cell r="D301">
            <v>21.39</v>
          </cell>
          <cell r="E301">
            <v>1.3299999999999999E-2</v>
          </cell>
          <cell r="F301">
            <v>1</v>
          </cell>
          <cell r="G301">
            <v>0.27</v>
          </cell>
          <cell r="H301" t="str">
            <v>MediumSmooth</v>
          </cell>
          <cell r="I301" t="str">
            <v>AEC</v>
          </cell>
        </row>
        <row r="302">
          <cell r="A302" t="str">
            <v>Insulation Board</v>
          </cell>
          <cell r="B302" t="str">
            <v>Compliance Insulation R21.60</v>
          </cell>
          <cell r="C302">
            <v>3.4473599999999998</v>
          </cell>
          <cell r="D302">
            <v>21.6</v>
          </cell>
          <cell r="E302">
            <v>1.3299999999999999E-2</v>
          </cell>
          <cell r="F302">
            <v>1</v>
          </cell>
          <cell r="G302">
            <v>0.27</v>
          </cell>
          <cell r="H302" t="str">
            <v>MediumSmooth</v>
          </cell>
          <cell r="I302" t="str">
            <v>S901G-2010</v>
          </cell>
        </row>
        <row r="303">
          <cell r="A303" t="str">
            <v>Insulation Board</v>
          </cell>
          <cell r="B303" t="str">
            <v>Compliance Insulation R22.00</v>
          </cell>
          <cell r="C303">
            <v>3.5112000000000001</v>
          </cell>
          <cell r="D303">
            <v>22</v>
          </cell>
          <cell r="E303">
            <v>1.3299999999999999E-2</v>
          </cell>
          <cell r="F303">
            <v>1</v>
          </cell>
          <cell r="G303">
            <v>0.27</v>
          </cell>
          <cell r="H303" t="str">
            <v>MediumSmooth</v>
          </cell>
          <cell r="I303" t="str">
            <v>CEC RJ</v>
          </cell>
        </row>
        <row r="304">
          <cell r="A304" t="str">
            <v>Insulation Board</v>
          </cell>
          <cell r="B304" t="str">
            <v>Compliance Insulation R22.48</v>
          </cell>
          <cell r="C304">
            <v>3.5878079999999999</v>
          </cell>
          <cell r="D304">
            <v>22.48</v>
          </cell>
          <cell r="E304">
            <v>1.3299999999999999E-2</v>
          </cell>
          <cell r="F304">
            <v>1</v>
          </cell>
          <cell r="G304">
            <v>0.27</v>
          </cell>
          <cell r="H304" t="str">
            <v>MediumSmooth</v>
          </cell>
          <cell r="I304" t="str">
            <v>AEC</v>
          </cell>
        </row>
        <row r="305">
          <cell r="A305" t="str">
            <v>Insulation Board</v>
          </cell>
          <cell r="B305" t="str">
            <v>Compliance Insulation R23.00</v>
          </cell>
          <cell r="C305">
            <v>3.6707999999999998</v>
          </cell>
          <cell r="D305">
            <v>23</v>
          </cell>
          <cell r="E305">
            <v>1.3299999999999999E-2</v>
          </cell>
          <cell r="F305">
            <v>1</v>
          </cell>
          <cell r="G305">
            <v>0.27</v>
          </cell>
          <cell r="H305" t="str">
            <v>MediumSmooth</v>
          </cell>
          <cell r="I305" t="str">
            <v>CEC RJ</v>
          </cell>
        </row>
        <row r="306">
          <cell r="A306" t="str">
            <v>Insulation Board</v>
          </cell>
          <cell r="B306" t="str">
            <v>Compliance Insulation R23.70</v>
          </cell>
          <cell r="C306">
            <v>3.7825199999999999</v>
          </cell>
          <cell r="D306">
            <v>23.7</v>
          </cell>
          <cell r="E306">
            <v>1.3299999999999999E-2</v>
          </cell>
          <cell r="F306">
            <v>1</v>
          </cell>
          <cell r="G306">
            <v>0.27</v>
          </cell>
          <cell r="H306" t="str">
            <v>MediumSmooth</v>
          </cell>
          <cell r="I306" t="str">
            <v>S901G-2010</v>
          </cell>
        </row>
        <row r="307">
          <cell r="A307" t="str">
            <v>Insulation Board</v>
          </cell>
          <cell r="B307" t="str">
            <v>Compliance Insulation R24.00</v>
          </cell>
          <cell r="C307">
            <v>3.8304</v>
          </cell>
          <cell r="D307">
            <v>24</v>
          </cell>
          <cell r="E307">
            <v>1.3299999999999999E-2</v>
          </cell>
          <cell r="F307">
            <v>1</v>
          </cell>
          <cell r="G307">
            <v>0.27</v>
          </cell>
          <cell r="H307" t="str">
            <v>MediumSmooth</v>
          </cell>
          <cell r="I307" t="str">
            <v>CEC RJ</v>
          </cell>
        </row>
        <row r="308">
          <cell r="A308" t="str">
            <v>Insulation Board</v>
          </cell>
          <cell r="B308" t="str">
            <v>Compliance Insulation R24.80</v>
          </cell>
          <cell r="C308">
            <v>3.9580799999999998</v>
          </cell>
          <cell r="D308">
            <v>24.8</v>
          </cell>
          <cell r="E308">
            <v>1.3299999999999999E-2</v>
          </cell>
          <cell r="F308">
            <v>1</v>
          </cell>
          <cell r="G308">
            <v>0.27</v>
          </cell>
          <cell r="H308" t="str">
            <v>MediumSmooth</v>
          </cell>
          <cell r="I308" t="str">
            <v>S901G-2010</v>
          </cell>
        </row>
        <row r="309">
          <cell r="A309" t="str">
            <v>Insulation Board</v>
          </cell>
          <cell r="B309" t="str">
            <v>Compliance Insulation R24.86</v>
          </cell>
          <cell r="C309">
            <v>3.9676559999999998</v>
          </cell>
          <cell r="D309">
            <v>24.86</v>
          </cell>
          <cell r="E309">
            <v>1.3299999999999999E-2</v>
          </cell>
          <cell r="F309">
            <v>1</v>
          </cell>
          <cell r="G309">
            <v>0.27</v>
          </cell>
          <cell r="H309" t="str">
            <v>MediumSmooth</v>
          </cell>
          <cell r="I309" t="str">
            <v>AEC</v>
          </cell>
        </row>
        <row r="310">
          <cell r="A310" t="str">
            <v>Insulation Board</v>
          </cell>
          <cell r="B310" t="str">
            <v>Compliance Insulation R25.00</v>
          </cell>
          <cell r="C310">
            <v>3.99</v>
          </cell>
          <cell r="D310">
            <v>25</v>
          </cell>
          <cell r="E310">
            <v>1.3299999999999999E-2</v>
          </cell>
          <cell r="F310">
            <v>1</v>
          </cell>
          <cell r="G310">
            <v>0.27</v>
          </cell>
          <cell r="H310" t="str">
            <v>MediumSmooth</v>
          </cell>
          <cell r="I310" t="str">
            <v>CEC RJ</v>
          </cell>
        </row>
        <row r="311">
          <cell r="A311" t="str">
            <v>Insulation Board</v>
          </cell>
          <cell r="B311" t="str">
            <v>Compliance Insulation R25.16</v>
          </cell>
          <cell r="C311">
            <v>4.015536</v>
          </cell>
          <cell r="D311">
            <v>25.16</v>
          </cell>
          <cell r="E311">
            <v>1.3299999999999999E-2</v>
          </cell>
          <cell r="F311">
            <v>1</v>
          </cell>
          <cell r="G311">
            <v>0.27</v>
          </cell>
          <cell r="H311" t="str">
            <v>MediumSmooth</v>
          </cell>
          <cell r="I311" t="str">
            <v>AEC</v>
          </cell>
        </row>
        <row r="312">
          <cell r="A312" t="str">
            <v>Insulation Board</v>
          </cell>
          <cell r="B312" t="str">
            <v>Compliance Insulation R26.00</v>
          </cell>
          <cell r="C312">
            <v>4.1496000000000004</v>
          </cell>
          <cell r="D312">
            <v>26</v>
          </cell>
          <cell r="E312">
            <v>1.3299999999999999E-2</v>
          </cell>
          <cell r="F312">
            <v>1</v>
          </cell>
          <cell r="G312">
            <v>0.27</v>
          </cell>
          <cell r="H312" t="str">
            <v>MediumSmooth</v>
          </cell>
          <cell r="I312" t="str">
            <v>CEC RJ</v>
          </cell>
        </row>
        <row r="313">
          <cell r="A313" t="str">
            <v>Insulation Board</v>
          </cell>
          <cell r="B313" t="str">
            <v>Compliance Insulation R27.00</v>
          </cell>
          <cell r="C313">
            <v>4.3091999999999997</v>
          </cell>
          <cell r="D313">
            <v>27</v>
          </cell>
          <cell r="E313">
            <v>1.3299999999999999E-2</v>
          </cell>
          <cell r="F313">
            <v>1</v>
          </cell>
          <cell r="G313">
            <v>0.27</v>
          </cell>
          <cell r="H313" t="str">
            <v>MediumSmooth</v>
          </cell>
          <cell r="I313" t="str">
            <v>CEC RJ</v>
          </cell>
        </row>
        <row r="314">
          <cell r="A314" t="str">
            <v>Insulation Board</v>
          </cell>
          <cell r="B314" t="str">
            <v>Compliance Insulation R28.00</v>
          </cell>
          <cell r="C314">
            <v>4.4687999999999999</v>
          </cell>
          <cell r="D314">
            <v>28</v>
          </cell>
          <cell r="E314">
            <v>1.3299999999999999E-2</v>
          </cell>
          <cell r="F314">
            <v>1</v>
          </cell>
          <cell r="G314">
            <v>0.27</v>
          </cell>
          <cell r="H314" t="str">
            <v>MediumSmooth</v>
          </cell>
          <cell r="I314" t="str">
            <v>CEC RJ</v>
          </cell>
        </row>
        <row r="315">
          <cell r="A315" t="str">
            <v>Insulation Board</v>
          </cell>
          <cell r="B315" t="str">
            <v>Compliance Insulation R28.12</v>
          </cell>
          <cell r="C315">
            <v>4.4879519999999999</v>
          </cell>
          <cell r="D315">
            <v>28.12</v>
          </cell>
          <cell r="E315">
            <v>1.3299999999999999E-2</v>
          </cell>
          <cell r="F315">
            <v>1</v>
          </cell>
          <cell r="G315">
            <v>0.27</v>
          </cell>
          <cell r="H315" t="str">
            <v>MediumSmooth</v>
          </cell>
          <cell r="I315" t="str">
            <v>S901G-2010</v>
          </cell>
        </row>
        <row r="316">
          <cell r="A316" t="str">
            <v>Insulation Board</v>
          </cell>
          <cell r="B316" t="str">
            <v>Compliance Insulation R28.63</v>
          </cell>
          <cell r="C316">
            <v>4.5693479999999997</v>
          </cell>
          <cell r="D316">
            <v>28.63</v>
          </cell>
          <cell r="E316">
            <v>1.3299999999999999E-2</v>
          </cell>
          <cell r="F316">
            <v>1</v>
          </cell>
          <cell r="G316">
            <v>0.27</v>
          </cell>
          <cell r="H316" t="str">
            <v>MediumSmooth</v>
          </cell>
          <cell r="I316" t="str">
            <v>AEC</v>
          </cell>
        </row>
        <row r="317">
          <cell r="A317" t="str">
            <v>Insulation Board</v>
          </cell>
          <cell r="B317" t="str">
            <v>Compliance Insulation R29.00</v>
          </cell>
          <cell r="C317">
            <v>4.6284000000000001</v>
          </cell>
          <cell r="D317">
            <v>29</v>
          </cell>
          <cell r="E317">
            <v>1.3299999999999999E-2</v>
          </cell>
          <cell r="F317">
            <v>1</v>
          </cell>
          <cell r="G317">
            <v>0.27</v>
          </cell>
          <cell r="H317" t="str">
            <v>MediumSmooth</v>
          </cell>
          <cell r="I317" t="str">
            <v>CEC RJ</v>
          </cell>
        </row>
        <row r="318">
          <cell r="A318" t="str">
            <v>Insulation Board</v>
          </cell>
          <cell r="B318" t="str">
            <v>Compliance Insulation R30.00</v>
          </cell>
          <cell r="C318">
            <v>4.7880000000000003</v>
          </cell>
          <cell r="D318">
            <v>30</v>
          </cell>
          <cell r="E318">
            <v>1.3299999999999999E-2</v>
          </cell>
          <cell r="F318">
            <v>1</v>
          </cell>
          <cell r="G318">
            <v>0.27</v>
          </cell>
          <cell r="H318" t="str">
            <v>MediumSmooth</v>
          </cell>
          <cell r="I318" t="str">
            <v>CEC RJ</v>
          </cell>
        </row>
        <row r="319">
          <cell r="A319" t="str">
            <v>Insulation Board</v>
          </cell>
          <cell r="B319" t="str">
            <v>Compliance Insulation R31.00</v>
          </cell>
          <cell r="C319">
            <v>4.9476000000000004</v>
          </cell>
          <cell r="D319">
            <v>31</v>
          </cell>
          <cell r="E319">
            <v>1.3299999999999999E-2</v>
          </cell>
          <cell r="F319">
            <v>1</v>
          </cell>
          <cell r="G319">
            <v>0.27</v>
          </cell>
          <cell r="H319" t="str">
            <v>MediumSmooth</v>
          </cell>
          <cell r="I319" t="str">
            <v>CEC RJ</v>
          </cell>
        </row>
        <row r="320">
          <cell r="A320" t="str">
            <v>Insulation Board</v>
          </cell>
          <cell r="B320" t="str">
            <v>Compliance Insulation R32.00</v>
          </cell>
          <cell r="C320">
            <v>5.1071999999999997</v>
          </cell>
          <cell r="D320">
            <v>32</v>
          </cell>
          <cell r="E320">
            <v>1.3299999999999999E-2</v>
          </cell>
          <cell r="F320">
            <v>1</v>
          </cell>
          <cell r="G320">
            <v>0.27</v>
          </cell>
          <cell r="H320" t="str">
            <v>MediumSmooth</v>
          </cell>
          <cell r="I320" t="str">
            <v>CEC RJ</v>
          </cell>
        </row>
        <row r="321">
          <cell r="A321" t="str">
            <v>Insulation Board</v>
          </cell>
          <cell r="B321" t="str">
            <v>Compliance Insulation R33.00</v>
          </cell>
          <cell r="C321">
            <v>5.2667999999999999</v>
          </cell>
          <cell r="D321">
            <v>33</v>
          </cell>
          <cell r="E321">
            <v>1.3299999999999999E-2</v>
          </cell>
          <cell r="F321">
            <v>1</v>
          </cell>
          <cell r="G321">
            <v>0.27</v>
          </cell>
          <cell r="H321" t="str">
            <v>MediumSmooth</v>
          </cell>
          <cell r="I321" t="str">
            <v>CEC RJ</v>
          </cell>
        </row>
        <row r="322">
          <cell r="A322" t="str">
            <v>Insulation Board</v>
          </cell>
          <cell r="B322" t="str">
            <v>Compliance Insulation R34.00</v>
          </cell>
          <cell r="C322">
            <v>5.4264000000000001</v>
          </cell>
          <cell r="D322">
            <v>34</v>
          </cell>
          <cell r="E322">
            <v>1.3299999999999999E-2</v>
          </cell>
          <cell r="F322">
            <v>1</v>
          </cell>
          <cell r="G322">
            <v>0.27</v>
          </cell>
          <cell r="H322" t="str">
            <v>MediumSmooth</v>
          </cell>
          <cell r="I322" t="str">
            <v>CEC RJ</v>
          </cell>
        </row>
        <row r="323">
          <cell r="A323" t="str">
            <v>Insulation Board</v>
          </cell>
          <cell r="B323" t="str">
            <v>Compliance Insulation R34.93</v>
          </cell>
          <cell r="C323">
            <v>5.5748279999999992</v>
          </cell>
          <cell r="D323">
            <v>34.93</v>
          </cell>
          <cell r="E323">
            <v>1.3299999999999999E-2</v>
          </cell>
          <cell r="F323">
            <v>1</v>
          </cell>
          <cell r="G323">
            <v>0.27</v>
          </cell>
          <cell r="H323" t="str">
            <v>MediumSmooth</v>
          </cell>
          <cell r="I323" t="str">
            <v>AEC</v>
          </cell>
        </row>
        <row r="324">
          <cell r="A324" t="str">
            <v>Insulation Board</v>
          </cell>
          <cell r="B324" t="str">
            <v>Compliance Insulation R35.00</v>
          </cell>
          <cell r="C324">
            <v>5.5860000000000003</v>
          </cell>
          <cell r="D324">
            <v>35</v>
          </cell>
          <cell r="E324">
            <v>1.3299999999999999E-2</v>
          </cell>
          <cell r="F324">
            <v>1</v>
          </cell>
          <cell r="G324">
            <v>0.27</v>
          </cell>
          <cell r="H324" t="str">
            <v>MediumSmooth</v>
          </cell>
          <cell r="I324" t="str">
            <v>CEC RJ</v>
          </cell>
        </row>
        <row r="325">
          <cell r="A325" t="str">
            <v>Insulation Board</v>
          </cell>
          <cell r="B325" t="str">
            <v>Compliance Insulation R36.00</v>
          </cell>
          <cell r="C325">
            <v>5.7455999999999996</v>
          </cell>
          <cell r="D325">
            <v>36</v>
          </cell>
          <cell r="E325">
            <v>1.3299999999999999E-2</v>
          </cell>
          <cell r="F325">
            <v>1</v>
          </cell>
          <cell r="G325">
            <v>0.27</v>
          </cell>
          <cell r="H325" t="str">
            <v>MediumSmooth</v>
          </cell>
          <cell r="I325" t="str">
            <v>CEC RJ</v>
          </cell>
        </row>
        <row r="326">
          <cell r="A326" t="str">
            <v>Insulation Board</v>
          </cell>
          <cell r="B326" t="str">
            <v>Compliance Insulation R37.00</v>
          </cell>
          <cell r="C326">
            <v>5.9051999999999998</v>
          </cell>
          <cell r="D326">
            <v>37</v>
          </cell>
          <cell r="E326">
            <v>1.3299999999999999E-2</v>
          </cell>
          <cell r="F326">
            <v>1</v>
          </cell>
          <cell r="G326">
            <v>0.27</v>
          </cell>
          <cell r="H326" t="str">
            <v>MediumSmooth</v>
          </cell>
          <cell r="I326" t="str">
            <v>CEC RJ</v>
          </cell>
        </row>
        <row r="327">
          <cell r="A327" t="str">
            <v>Insulation Board</v>
          </cell>
          <cell r="B327" t="str">
            <v>Compliance Insulation R38.00</v>
          </cell>
          <cell r="C327">
            <v>6.0648</v>
          </cell>
          <cell r="D327">
            <v>38</v>
          </cell>
          <cell r="E327">
            <v>1.3299999999999999E-2</v>
          </cell>
          <cell r="F327">
            <v>1</v>
          </cell>
          <cell r="G327">
            <v>0.27</v>
          </cell>
          <cell r="H327" t="str">
            <v>MediumSmooth</v>
          </cell>
          <cell r="I327" t="str">
            <v>CEC RJ</v>
          </cell>
        </row>
        <row r="328">
          <cell r="A328" t="str">
            <v>Insulation Loose Fill</v>
          </cell>
          <cell r="B328" t="str">
            <v>Loose fill - Mineral fiber - closed sidewalls - 3 1/2 in.</v>
          </cell>
          <cell r="C328">
            <v>3.5</v>
          </cell>
          <cell r="D328">
            <v>10.42</v>
          </cell>
          <cell r="E328">
            <v>2.8000000000000001E-2</v>
          </cell>
          <cell r="F328">
            <v>2</v>
          </cell>
          <cell r="G328">
            <v>0.2</v>
          </cell>
          <cell r="H328" t="str">
            <v>Rough</v>
          </cell>
          <cell r="I328" t="str">
            <v>AEC</v>
          </cell>
        </row>
        <row r="329">
          <cell r="A329" t="str">
            <v>Insulation Loose Fill</v>
          </cell>
          <cell r="B329" t="str">
            <v>Loose fill - Mineral fiber - 2 lb/ft3 - 4 in.</v>
          </cell>
          <cell r="C329">
            <v>4</v>
          </cell>
          <cell r="D329">
            <v>11.9</v>
          </cell>
          <cell r="E329">
            <v>2.8000000000000001E-2</v>
          </cell>
          <cell r="F329">
            <v>2</v>
          </cell>
          <cell r="G329">
            <v>0.2</v>
          </cell>
          <cell r="H329" t="str">
            <v>Rough</v>
          </cell>
          <cell r="I329" t="str">
            <v>AEC</v>
          </cell>
        </row>
        <row r="330">
          <cell r="A330" t="str">
            <v>Insulation Loose Fill</v>
          </cell>
          <cell r="B330" t="str">
            <v>Loose fill - Mineral fiber - 2 lb/ft3 - 6 1/2 in.</v>
          </cell>
          <cell r="C330">
            <v>6.5</v>
          </cell>
          <cell r="D330">
            <v>19.350000000000001</v>
          </cell>
          <cell r="E330">
            <v>2.8000000000000001E-2</v>
          </cell>
          <cell r="F330">
            <v>2</v>
          </cell>
          <cell r="G330">
            <v>0.2</v>
          </cell>
          <cell r="H330" t="str">
            <v>Rough</v>
          </cell>
          <cell r="I330" t="str">
            <v>AEC</v>
          </cell>
        </row>
        <row r="331">
          <cell r="A331" t="str">
            <v>Insulation Loose Fill</v>
          </cell>
          <cell r="B331" t="str">
            <v>Loose fill - Mineral fiber - 2 lb/ft3 - 7 1/2 in.</v>
          </cell>
          <cell r="C331">
            <v>7.5</v>
          </cell>
          <cell r="D331">
            <v>22.32</v>
          </cell>
          <cell r="E331">
            <v>2.8000000000000001E-2</v>
          </cell>
          <cell r="F331">
            <v>2</v>
          </cell>
          <cell r="G331">
            <v>0.2</v>
          </cell>
          <cell r="H331" t="str">
            <v>Rough</v>
          </cell>
          <cell r="I331" t="str">
            <v>AEC</v>
          </cell>
        </row>
        <row r="332">
          <cell r="A332" t="str">
            <v>Insulation Loose Fill</v>
          </cell>
          <cell r="B332" t="str">
            <v>Loose fill - Mineral fiber - 2 lb/ft3 - 8 1/4 in.</v>
          </cell>
          <cell r="C332">
            <v>8.25</v>
          </cell>
          <cell r="D332">
            <v>24.55</v>
          </cell>
          <cell r="E332">
            <v>2.8000000000000001E-2</v>
          </cell>
          <cell r="F332">
            <v>2</v>
          </cell>
          <cell r="G332">
            <v>0.2</v>
          </cell>
          <cell r="H332" t="str">
            <v>Rough</v>
          </cell>
          <cell r="I332" t="str">
            <v>AEC</v>
          </cell>
        </row>
        <row r="333">
          <cell r="A333" t="str">
            <v>Insulation Loose Fill</v>
          </cell>
          <cell r="B333" t="str">
            <v>Loose fill - Mineral fiber - 2 lb/ft3 - 13 3/4 in.</v>
          </cell>
          <cell r="C333">
            <v>13.75</v>
          </cell>
          <cell r="D333">
            <v>40.92</v>
          </cell>
          <cell r="E333">
            <v>2.8000000000000001E-2</v>
          </cell>
          <cell r="F333">
            <v>2</v>
          </cell>
          <cell r="G333">
            <v>0.2</v>
          </cell>
          <cell r="H333" t="str">
            <v>Rough</v>
          </cell>
          <cell r="I333" t="str">
            <v>AEC</v>
          </cell>
        </row>
        <row r="334">
          <cell r="A334" t="str">
            <v>Insulation Other</v>
          </cell>
          <cell r="B334" t="str">
            <v>Rammed Earth</v>
          </cell>
          <cell r="C334">
            <v>18</v>
          </cell>
          <cell r="D334">
            <v>12.19</v>
          </cell>
          <cell r="E334">
            <v>0.12330000000000001</v>
          </cell>
          <cell r="F334">
            <v>115</v>
          </cell>
          <cell r="G334">
            <v>0.2</v>
          </cell>
          <cell r="H334" t="str">
            <v>Rough</v>
          </cell>
          <cell r="I334" t="str">
            <v>CEC</v>
          </cell>
        </row>
        <row r="335">
          <cell r="A335" t="str">
            <v>Insulation Spray Applied</v>
          </cell>
          <cell r="B335" t="str">
            <v>Spray applied - Cellulosic fiber - 4.6 lb/ft3 - 3 1/2 in.</v>
          </cell>
          <cell r="C335">
            <v>3.5</v>
          </cell>
          <cell r="D335">
            <v>10.923845193508114</v>
          </cell>
          <cell r="E335">
            <v>2.6700000000000002E-2</v>
          </cell>
          <cell r="F335">
            <v>4.5999999999999996</v>
          </cell>
          <cell r="G335">
            <v>0.33500000000000002</v>
          </cell>
          <cell r="H335" t="str">
            <v>Rough</v>
          </cell>
          <cell r="I335" t="str">
            <v>AEC</v>
          </cell>
        </row>
        <row r="336">
          <cell r="A336" t="str">
            <v>Insulation Spray Applied</v>
          </cell>
          <cell r="B336" t="str">
            <v>Spray applied - Cellulosic fiber - 4.6 lb/ft3 - 4 in.</v>
          </cell>
          <cell r="C336">
            <v>4</v>
          </cell>
          <cell r="D336">
            <v>12.484394506866415</v>
          </cell>
          <cell r="E336">
            <v>2.6700000000000002E-2</v>
          </cell>
          <cell r="F336">
            <v>4.5999999999999996</v>
          </cell>
          <cell r="G336">
            <v>0.33500000000000002</v>
          </cell>
          <cell r="H336" t="str">
            <v>Rough</v>
          </cell>
          <cell r="I336" t="str">
            <v>AEC</v>
          </cell>
        </row>
        <row r="337">
          <cell r="A337" t="str">
            <v>Insulation Spray Applied</v>
          </cell>
          <cell r="B337" t="str">
            <v>Spray applied - Cellulosic fiber - 4.6 lb/ft3 - 4 1/2 in.</v>
          </cell>
          <cell r="C337">
            <v>4.5</v>
          </cell>
          <cell r="D337">
            <v>14.044943820224718</v>
          </cell>
          <cell r="E337">
            <v>2.6700000000000002E-2</v>
          </cell>
          <cell r="F337">
            <v>4.5999999999999996</v>
          </cell>
          <cell r="G337">
            <v>0.33500000000000002</v>
          </cell>
          <cell r="H337" t="str">
            <v>Rough</v>
          </cell>
          <cell r="I337" t="str">
            <v>AEC</v>
          </cell>
        </row>
        <row r="338">
          <cell r="A338" t="str">
            <v>Insulation Spray Applied</v>
          </cell>
          <cell r="B338" t="str">
            <v>Spray applied - Cellulosic fiber - 4.6 lb/ft3 - 5 in.</v>
          </cell>
          <cell r="C338">
            <v>5</v>
          </cell>
          <cell r="D338">
            <v>15.605493133583021</v>
          </cell>
          <cell r="E338">
            <v>2.6700000000000002E-2</v>
          </cell>
          <cell r="F338">
            <v>4.5999999999999996</v>
          </cell>
          <cell r="G338">
            <v>0.33500000000000002</v>
          </cell>
          <cell r="H338" t="str">
            <v>Rough</v>
          </cell>
          <cell r="I338" t="str">
            <v>AEC</v>
          </cell>
        </row>
        <row r="339">
          <cell r="A339" t="str">
            <v>Insulation Spray Applied</v>
          </cell>
          <cell r="B339" t="str">
            <v>Spray applied - Cellulosic fiber - 4.6 lb/ft3 - 5 1/2 in.</v>
          </cell>
          <cell r="C339">
            <v>5.5</v>
          </cell>
          <cell r="D339">
            <v>17.166042446941322</v>
          </cell>
          <cell r="E339">
            <v>2.6700000000000002E-2</v>
          </cell>
          <cell r="F339">
            <v>4.5999999999999996</v>
          </cell>
          <cell r="G339">
            <v>0.33500000000000002</v>
          </cell>
          <cell r="H339" t="str">
            <v>Rough</v>
          </cell>
          <cell r="I339" t="str">
            <v>AEC</v>
          </cell>
        </row>
        <row r="340">
          <cell r="A340" t="str">
            <v>Insulation Spray Applied</v>
          </cell>
          <cell r="B340" t="str">
            <v>Spray applied - Cellulosic fiber - 4.6 lb/ft3 - 6 in.</v>
          </cell>
          <cell r="C340">
            <v>6</v>
          </cell>
          <cell r="D340">
            <v>18.726591760299623</v>
          </cell>
          <cell r="E340">
            <v>2.6700000000000002E-2</v>
          </cell>
          <cell r="F340">
            <v>4.5999999999999996</v>
          </cell>
          <cell r="G340">
            <v>0.33500000000000002</v>
          </cell>
          <cell r="H340" t="str">
            <v>Rough</v>
          </cell>
          <cell r="I340" t="str">
            <v>AEC</v>
          </cell>
        </row>
        <row r="341">
          <cell r="A341" t="str">
            <v>Insulation Spray Applied</v>
          </cell>
          <cell r="B341" t="str">
            <v>Spray applied - Cellulosic fiber - 4.6 lb/ft3 - 6 1/2 in.</v>
          </cell>
          <cell r="C341">
            <v>6.5</v>
          </cell>
          <cell r="D341">
            <v>20.287141073657924</v>
          </cell>
          <cell r="E341">
            <v>2.6700000000000002E-2</v>
          </cell>
          <cell r="F341">
            <v>4.5999999999999996</v>
          </cell>
          <cell r="G341">
            <v>0.33500000000000002</v>
          </cell>
          <cell r="H341" t="str">
            <v>Rough</v>
          </cell>
          <cell r="I341" t="str">
            <v>AEC</v>
          </cell>
        </row>
        <row r="342">
          <cell r="A342" t="str">
            <v>Insulation Spray Applied</v>
          </cell>
          <cell r="B342" t="str">
            <v>Spray applied - Glass fiber - 3.9 lb/ft3 - 3 1/2 in.</v>
          </cell>
          <cell r="C342">
            <v>3.5</v>
          </cell>
          <cell r="D342">
            <v>12.962962962962964</v>
          </cell>
          <cell r="E342">
            <v>2.2499999999999999E-2</v>
          </cell>
          <cell r="F342">
            <v>3.9</v>
          </cell>
          <cell r="G342">
            <v>0.22944000000000001</v>
          </cell>
          <cell r="H342" t="str">
            <v>MediumRough</v>
          </cell>
          <cell r="I342" t="str">
            <v>AEC</v>
          </cell>
        </row>
        <row r="343">
          <cell r="A343" t="str">
            <v>Insulation Spray Applied</v>
          </cell>
          <cell r="B343" t="str">
            <v>Spray applied - Glass fiber - 3.9 lb/ft3 - 4 in.</v>
          </cell>
          <cell r="C343">
            <v>4</v>
          </cell>
          <cell r="D343">
            <v>14.814814814814815</v>
          </cell>
          <cell r="E343">
            <v>2.2499999999999999E-2</v>
          </cell>
          <cell r="F343">
            <v>3.9</v>
          </cell>
          <cell r="G343">
            <v>0.22944000000000001</v>
          </cell>
          <cell r="H343" t="str">
            <v>MediumRough</v>
          </cell>
          <cell r="I343" t="str">
            <v>AEC</v>
          </cell>
        </row>
        <row r="344">
          <cell r="A344" t="str">
            <v>Insulation Spray Applied</v>
          </cell>
          <cell r="B344" t="str">
            <v>Spray applied - Glass fiber - 3.9 lb/ft3 - 4 1/2 in.</v>
          </cell>
          <cell r="C344">
            <v>4.5</v>
          </cell>
          <cell r="D344">
            <v>16.666666666666668</v>
          </cell>
          <cell r="E344">
            <v>2.2499999999999999E-2</v>
          </cell>
          <cell r="F344">
            <v>3.9</v>
          </cell>
          <cell r="G344">
            <v>0.22944000000000001</v>
          </cell>
          <cell r="H344" t="str">
            <v>MediumRough</v>
          </cell>
          <cell r="I344" t="str">
            <v>AEC</v>
          </cell>
        </row>
        <row r="345">
          <cell r="A345" t="str">
            <v>Insulation Spray Applied</v>
          </cell>
          <cell r="B345" t="str">
            <v>Spray applied - Glass fiber - 3.9 lb/ft3 - 5 in.</v>
          </cell>
          <cell r="C345">
            <v>5</v>
          </cell>
          <cell r="D345">
            <v>18.518518518518519</v>
          </cell>
          <cell r="E345">
            <v>2.2499999999999999E-2</v>
          </cell>
          <cell r="F345">
            <v>3.9</v>
          </cell>
          <cell r="G345">
            <v>0.22944000000000001</v>
          </cell>
          <cell r="H345" t="str">
            <v>MediumRough</v>
          </cell>
          <cell r="I345" t="str">
            <v>AEC</v>
          </cell>
        </row>
        <row r="346">
          <cell r="A346" t="str">
            <v>Insulation Spray Applied</v>
          </cell>
          <cell r="B346" t="str">
            <v>Spray applied - Glass fiber - 3.9 lb/ft3 - 5 1/2 in.</v>
          </cell>
          <cell r="C346">
            <v>5.5</v>
          </cell>
          <cell r="D346">
            <v>20.37037037037037</v>
          </cell>
          <cell r="E346">
            <v>2.2499999999999999E-2</v>
          </cell>
          <cell r="F346">
            <v>3.9</v>
          </cell>
          <cell r="G346">
            <v>0.22944000000000001</v>
          </cell>
          <cell r="H346" t="str">
            <v>MediumRough</v>
          </cell>
          <cell r="I346" t="str">
            <v>AEC</v>
          </cell>
        </row>
        <row r="347">
          <cell r="A347" t="str">
            <v>Insulation Spray Applied</v>
          </cell>
          <cell r="B347" t="str">
            <v>Spray applied - Glass fiber - 3.9 lb/ft3 - 6 in.</v>
          </cell>
          <cell r="C347">
            <v>6</v>
          </cell>
          <cell r="D347">
            <v>22.222222222222221</v>
          </cell>
          <cell r="E347">
            <v>2.2499999999999999E-2</v>
          </cell>
          <cell r="F347">
            <v>3.9</v>
          </cell>
          <cell r="G347">
            <v>0.22944000000000001</v>
          </cell>
          <cell r="H347" t="str">
            <v>MediumRough</v>
          </cell>
          <cell r="I347" t="str">
            <v>AEC</v>
          </cell>
        </row>
        <row r="348">
          <cell r="A348" t="str">
            <v>Insulation Spray Applied</v>
          </cell>
          <cell r="B348" t="str">
            <v>Spray applied - Glass fiber - 3.9 lb/ft3 - 6 1/2 in.</v>
          </cell>
          <cell r="C348">
            <v>6.5</v>
          </cell>
          <cell r="D348">
            <v>24.074074074074073</v>
          </cell>
          <cell r="E348">
            <v>2.2499999999999999E-2</v>
          </cell>
          <cell r="F348">
            <v>3.9</v>
          </cell>
          <cell r="G348">
            <v>0.22944000000000001</v>
          </cell>
          <cell r="H348" t="str">
            <v>MediumRough</v>
          </cell>
          <cell r="I348" t="str">
            <v>AEC</v>
          </cell>
        </row>
        <row r="349">
          <cell r="A349" t="str">
            <v>Insulation Spray Applied</v>
          </cell>
          <cell r="B349" t="str">
            <v>Spray applied - Polyurethane foam - 0.5 lb/ft3 - 3 1/2 in.</v>
          </cell>
          <cell r="C349">
            <v>3.5</v>
          </cell>
          <cell r="D349">
            <v>11.67</v>
          </cell>
          <cell r="E349">
            <v>2.5000000000000001E-2</v>
          </cell>
          <cell r="F349">
            <v>0.5</v>
          </cell>
          <cell r="G349">
            <v>0.35</v>
          </cell>
          <cell r="H349" t="str">
            <v>Rough</v>
          </cell>
          <cell r="I349" t="str">
            <v>AEC</v>
          </cell>
        </row>
        <row r="350">
          <cell r="A350" t="str">
            <v>Insulation Spray Applied</v>
          </cell>
          <cell r="B350" t="str">
            <v>Spray applied - Polyurethane foam - 0.5 lb/ft3 - 4 in.</v>
          </cell>
          <cell r="C350">
            <v>4</v>
          </cell>
          <cell r="D350">
            <v>13.33</v>
          </cell>
          <cell r="E350">
            <v>2.5000000000000001E-2</v>
          </cell>
          <cell r="F350">
            <v>0.5</v>
          </cell>
          <cell r="G350">
            <v>0.35</v>
          </cell>
          <cell r="H350" t="str">
            <v>Rough</v>
          </cell>
          <cell r="I350" t="str">
            <v>AEC</v>
          </cell>
        </row>
        <row r="351">
          <cell r="A351" t="str">
            <v>Insulation Spray Applied</v>
          </cell>
          <cell r="B351" t="str">
            <v>Spray applied - Polyurethane foam - 0.5 lb/ft3 - 4 1/2 in.</v>
          </cell>
          <cell r="C351">
            <v>4.5</v>
          </cell>
          <cell r="D351">
            <v>15</v>
          </cell>
          <cell r="E351">
            <v>2.5000000000000001E-2</v>
          </cell>
          <cell r="F351">
            <v>0.5</v>
          </cell>
          <cell r="G351">
            <v>0.35</v>
          </cell>
          <cell r="H351" t="str">
            <v>Rough</v>
          </cell>
          <cell r="I351" t="str">
            <v>AEC</v>
          </cell>
        </row>
        <row r="352">
          <cell r="A352" t="str">
            <v>Insulation Spray Applied</v>
          </cell>
          <cell r="B352" t="str">
            <v>Spray applied - Polyurethane foam - 0.5 lb/ft3 - 5 in.</v>
          </cell>
          <cell r="C352">
            <v>5</v>
          </cell>
          <cell r="D352">
            <v>16.670000000000002</v>
          </cell>
          <cell r="E352">
            <v>2.5000000000000001E-2</v>
          </cell>
          <cell r="F352">
            <v>0.5</v>
          </cell>
          <cell r="G352">
            <v>0.35</v>
          </cell>
          <cell r="H352" t="str">
            <v>Rough</v>
          </cell>
          <cell r="I352" t="str">
            <v>AEC</v>
          </cell>
        </row>
        <row r="353">
          <cell r="A353" t="str">
            <v>Insulation Spray Applied</v>
          </cell>
          <cell r="B353" t="str">
            <v>Spray applied - Polyurethane foam - 0.5 lb/ft3 - 5 1/2 in.</v>
          </cell>
          <cell r="C353">
            <v>5.5</v>
          </cell>
          <cell r="D353">
            <v>18.329999999999998</v>
          </cell>
          <cell r="E353">
            <v>2.5000000000000001E-2</v>
          </cell>
          <cell r="F353">
            <v>0.5</v>
          </cell>
          <cell r="G353">
            <v>0.35</v>
          </cell>
          <cell r="H353" t="str">
            <v>Rough</v>
          </cell>
          <cell r="I353" t="str">
            <v>AEC</v>
          </cell>
        </row>
        <row r="354">
          <cell r="A354" t="str">
            <v>Insulation Spray Applied</v>
          </cell>
          <cell r="B354" t="str">
            <v>Spray applied - Polyurethane foam - 0.5 lb/ft3 - 6 in.</v>
          </cell>
          <cell r="C354">
            <v>6</v>
          </cell>
          <cell r="D354">
            <v>20</v>
          </cell>
          <cell r="E354">
            <v>2.5000000000000001E-2</v>
          </cell>
          <cell r="F354">
            <v>0.5</v>
          </cell>
          <cell r="G354">
            <v>0.35</v>
          </cell>
          <cell r="H354" t="str">
            <v>Rough</v>
          </cell>
          <cell r="I354" t="str">
            <v>AEC</v>
          </cell>
        </row>
        <row r="355">
          <cell r="A355" t="str">
            <v>Insulation Spray Applied</v>
          </cell>
          <cell r="B355" t="str">
            <v>Spray applied - Polyurethane foam - 0.5 lb/ft3 - 6 1/2 in.</v>
          </cell>
          <cell r="C355">
            <v>6.5</v>
          </cell>
          <cell r="D355">
            <v>21.67</v>
          </cell>
          <cell r="E355">
            <v>2.5000000000000001E-2</v>
          </cell>
          <cell r="F355">
            <v>0.5</v>
          </cell>
          <cell r="G355">
            <v>0.35</v>
          </cell>
          <cell r="H355" t="str">
            <v>Rough</v>
          </cell>
          <cell r="I355" t="str">
            <v>AEC</v>
          </cell>
        </row>
        <row r="356">
          <cell r="A356" t="str">
            <v>Insulation Spray Applied</v>
          </cell>
          <cell r="B356" t="str">
            <v>Spray applied - Polyurethane foam - 3.0 lb/ft3 - 3 1/2 in.</v>
          </cell>
          <cell r="C356">
            <v>3.5</v>
          </cell>
          <cell r="D356">
            <v>17.5</v>
          </cell>
          <cell r="E356">
            <v>1.6670000000000001E-2</v>
          </cell>
          <cell r="F356">
            <v>3</v>
          </cell>
          <cell r="G356">
            <v>0.35</v>
          </cell>
          <cell r="H356" t="str">
            <v>Rough</v>
          </cell>
          <cell r="I356" t="str">
            <v>AEC</v>
          </cell>
        </row>
        <row r="357">
          <cell r="A357" t="str">
            <v>Insulation Spray Applied</v>
          </cell>
          <cell r="B357" t="str">
            <v>Spray applied - Polyurethane foam - 3.0 lb/ft3 - 4 in.</v>
          </cell>
          <cell r="C357">
            <v>4</v>
          </cell>
          <cell r="D357">
            <v>20</v>
          </cell>
          <cell r="E357">
            <v>1.6670000000000001E-2</v>
          </cell>
          <cell r="F357">
            <v>3</v>
          </cell>
          <cell r="G357">
            <v>0.35</v>
          </cell>
          <cell r="H357" t="str">
            <v>Rough</v>
          </cell>
          <cell r="I357" t="str">
            <v>AEC</v>
          </cell>
        </row>
        <row r="358">
          <cell r="A358" t="str">
            <v>Insulation Spray Applied</v>
          </cell>
          <cell r="B358" t="str">
            <v>Spray applied - Polyurethane foam - 3.0 lb/ft3 - 4 1/2 in.</v>
          </cell>
          <cell r="C358">
            <v>4.5</v>
          </cell>
          <cell r="D358">
            <v>22.5</v>
          </cell>
          <cell r="E358">
            <v>1.6670000000000001E-2</v>
          </cell>
          <cell r="F358">
            <v>3</v>
          </cell>
          <cell r="G358">
            <v>0.35</v>
          </cell>
          <cell r="H358" t="str">
            <v>Rough</v>
          </cell>
          <cell r="I358" t="str">
            <v>AEC</v>
          </cell>
        </row>
        <row r="359">
          <cell r="A359" t="str">
            <v>Insulation Spray Applied</v>
          </cell>
          <cell r="B359" t="str">
            <v>Spray applied - Polyurethane foam - 3.0 lb/ft3 - 5 in.</v>
          </cell>
          <cell r="C359">
            <v>5</v>
          </cell>
          <cell r="D359">
            <v>25</v>
          </cell>
          <cell r="E359">
            <v>1.6670000000000001E-2</v>
          </cell>
          <cell r="F359">
            <v>3</v>
          </cell>
          <cell r="G359">
            <v>0.35</v>
          </cell>
          <cell r="H359" t="str">
            <v>Rough</v>
          </cell>
          <cell r="I359" t="str">
            <v>AEC</v>
          </cell>
        </row>
        <row r="360">
          <cell r="A360" t="str">
            <v>Insulation Spray Applied</v>
          </cell>
          <cell r="B360" t="str">
            <v>Spray applied - Polyurethane foam - 3.0 lb/ft3 - 5 1/2 in.</v>
          </cell>
          <cell r="C360">
            <v>5.5</v>
          </cell>
          <cell r="D360">
            <v>27.5</v>
          </cell>
          <cell r="E360">
            <v>1.6670000000000001E-2</v>
          </cell>
          <cell r="F360">
            <v>3</v>
          </cell>
          <cell r="G360">
            <v>0.35</v>
          </cell>
          <cell r="H360" t="str">
            <v>Rough</v>
          </cell>
          <cell r="I360" t="str">
            <v>AEC</v>
          </cell>
        </row>
        <row r="361">
          <cell r="A361" t="str">
            <v>Insulation Spray Applied</v>
          </cell>
          <cell r="B361" t="str">
            <v>Spray applied - Polyurethane foam - 3.0 lb/ft3 - 6 in.</v>
          </cell>
          <cell r="C361">
            <v>6</v>
          </cell>
          <cell r="D361">
            <v>30</v>
          </cell>
          <cell r="E361">
            <v>1.6670000000000001E-2</v>
          </cell>
          <cell r="F361">
            <v>3</v>
          </cell>
          <cell r="G361">
            <v>0.35</v>
          </cell>
          <cell r="H361" t="str">
            <v>Rough</v>
          </cell>
          <cell r="I361" t="str">
            <v>AEC</v>
          </cell>
        </row>
        <row r="362">
          <cell r="A362" t="str">
            <v>Insulation Spray Applied</v>
          </cell>
          <cell r="B362" t="str">
            <v>Spray applied - Polyurethane foam - 3.0 lb/ft3 - 6 1/2 in.</v>
          </cell>
          <cell r="C362">
            <v>6.5</v>
          </cell>
          <cell r="D362">
            <v>32.5</v>
          </cell>
          <cell r="E362">
            <v>1.6670000000000001E-2</v>
          </cell>
          <cell r="F362">
            <v>3</v>
          </cell>
          <cell r="G362">
            <v>0.35</v>
          </cell>
          <cell r="H362" t="str">
            <v>Rough</v>
          </cell>
          <cell r="I362" t="str">
            <v>AEC</v>
          </cell>
        </row>
        <row r="363">
          <cell r="A363" t="str">
            <v>Masonry Materials</v>
          </cell>
          <cell r="B363" t="str">
            <v>Brick - 48 lb/ft3 - 3 5/8 in.</v>
          </cell>
          <cell r="C363">
            <v>3.625</v>
          </cell>
          <cell r="D363">
            <v>2.42</v>
          </cell>
          <cell r="E363">
            <v>0.125</v>
          </cell>
          <cell r="F363">
            <v>48</v>
          </cell>
          <cell r="G363">
            <v>0.19</v>
          </cell>
          <cell r="H363" t="str">
            <v>Rough</v>
          </cell>
          <cell r="I363" t="str">
            <v>AEC</v>
          </cell>
        </row>
        <row r="364">
          <cell r="A364" t="str">
            <v>Masonry Materials</v>
          </cell>
          <cell r="B364" t="str">
            <v>Brick - fired clay -  140 lb/ft3 - 3 5/8 in.</v>
          </cell>
          <cell r="C364">
            <v>3.625</v>
          </cell>
          <cell r="D364">
            <v>0.44</v>
          </cell>
          <cell r="E364">
            <v>0.68500000000000005</v>
          </cell>
          <cell r="F364">
            <v>139.77599999999998</v>
          </cell>
          <cell r="G364">
            <v>0.18881000000000001</v>
          </cell>
          <cell r="H364" t="str">
            <v>MediumRough</v>
          </cell>
          <cell r="I364" t="str">
            <v>AEC</v>
          </cell>
        </row>
        <row r="365">
          <cell r="A365" t="str">
            <v>Masonry Materials</v>
          </cell>
          <cell r="B365" t="str">
            <v>Clay tile - hollow - 1 cell deep - 3 in.</v>
          </cell>
          <cell r="C365">
            <v>3</v>
          </cell>
          <cell r="D365">
            <v>0.8</v>
          </cell>
          <cell r="E365">
            <v>0.3125</v>
          </cell>
          <cell r="F365">
            <v>85</v>
          </cell>
          <cell r="G365">
            <v>0.21</v>
          </cell>
          <cell r="H365" t="str">
            <v>MediumRough</v>
          </cell>
          <cell r="I365" t="str">
            <v>AEC</v>
          </cell>
        </row>
        <row r="366">
          <cell r="A366" t="str">
            <v>Masonry Materials</v>
          </cell>
          <cell r="B366" t="str">
            <v>Clay tile - hollow - 1 cell deep - 4 in.</v>
          </cell>
          <cell r="C366">
            <v>4</v>
          </cell>
          <cell r="D366">
            <v>1.1100000000000001</v>
          </cell>
          <cell r="E366">
            <v>0.3</v>
          </cell>
          <cell r="F366">
            <v>85</v>
          </cell>
          <cell r="G366">
            <v>0.21</v>
          </cell>
          <cell r="H366" t="str">
            <v>MediumRough</v>
          </cell>
          <cell r="I366" t="str">
            <v>AEC</v>
          </cell>
        </row>
        <row r="367">
          <cell r="A367" t="str">
            <v>Masonry Materials</v>
          </cell>
          <cell r="B367" t="str">
            <v>Clay tile - hollow - 2 cells deep - 6 in.</v>
          </cell>
          <cell r="C367">
            <v>6</v>
          </cell>
          <cell r="D367">
            <v>1.52</v>
          </cell>
          <cell r="E367">
            <v>0.32919999999999999</v>
          </cell>
          <cell r="F367">
            <v>85</v>
          </cell>
          <cell r="G367">
            <v>0.21</v>
          </cell>
          <cell r="H367" t="str">
            <v>MediumRough</v>
          </cell>
          <cell r="I367" t="str">
            <v>AEC</v>
          </cell>
        </row>
        <row r="368">
          <cell r="A368" t="str">
            <v>Masonry Materials</v>
          </cell>
          <cell r="B368" t="str">
            <v>Clay tile - hollow - 2 cells deep - 8 in.</v>
          </cell>
          <cell r="C368">
            <v>8</v>
          </cell>
          <cell r="D368">
            <v>1.85</v>
          </cell>
          <cell r="E368">
            <v>0.36</v>
          </cell>
          <cell r="F368">
            <v>85</v>
          </cell>
          <cell r="G368">
            <v>0.21</v>
          </cell>
          <cell r="H368" t="str">
            <v>MediumRough</v>
          </cell>
          <cell r="I368" t="str">
            <v>AEC</v>
          </cell>
        </row>
        <row r="369">
          <cell r="A369" t="str">
            <v>Masonry Materials</v>
          </cell>
          <cell r="B369" t="str">
            <v>Clay tile - hollow - 2 cells deep - 10 in.</v>
          </cell>
          <cell r="C369">
            <v>10</v>
          </cell>
          <cell r="D369">
            <v>2.2200000000000002</v>
          </cell>
          <cell r="E369">
            <v>0.375</v>
          </cell>
          <cell r="F369">
            <v>85</v>
          </cell>
          <cell r="G369">
            <v>0.21</v>
          </cell>
          <cell r="H369" t="str">
            <v>MediumRough</v>
          </cell>
          <cell r="I369" t="str">
            <v>AEC</v>
          </cell>
        </row>
        <row r="370">
          <cell r="A370" t="str">
            <v>Masonry Materials</v>
          </cell>
          <cell r="B370" t="str">
            <v>Clay tile - hollow - 3 cells deep - 12 in.</v>
          </cell>
          <cell r="C370">
            <v>12</v>
          </cell>
          <cell r="D370">
            <v>2.5</v>
          </cell>
          <cell r="E370">
            <v>0.4</v>
          </cell>
          <cell r="F370">
            <v>85</v>
          </cell>
          <cell r="G370">
            <v>0.21</v>
          </cell>
          <cell r="H370" t="str">
            <v>MediumRough</v>
          </cell>
          <cell r="I370" t="str">
            <v>AEC</v>
          </cell>
        </row>
        <row r="371">
          <cell r="A371" t="str">
            <v>Masonry Materials</v>
          </cell>
          <cell r="B371" t="str">
            <v>Clay Tile - Paver</v>
          </cell>
          <cell r="C371">
            <v>0.375</v>
          </cell>
          <cell r="D371">
            <v>0.03</v>
          </cell>
          <cell r="E371">
            <v>1.042</v>
          </cell>
          <cell r="F371">
            <v>139.77599999999998</v>
          </cell>
          <cell r="G371">
            <v>0.21510000000000001</v>
          </cell>
          <cell r="H371" t="str">
            <v>MediumRough</v>
          </cell>
          <cell r="I371" t="str">
            <v>CEC Doug</v>
          </cell>
        </row>
        <row r="372">
          <cell r="A372" t="str">
            <v>Masonry Materials</v>
          </cell>
          <cell r="B372" t="str">
            <v>Concrete Paver</v>
          </cell>
          <cell r="C372">
            <v>0.375</v>
          </cell>
          <cell r="D372">
            <v>8.3299999999999999E-2</v>
          </cell>
          <cell r="E372">
            <v>0.37514999999999998</v>
          </cell>
          <cell r="F372">
            <v>144</v>
          </cell>
          <cell r="G372">
            <v>0.2</v>
          </cell>
          <cell r="H372" t="str">
            <v>MediumRough</v>
          </cell>
          <cell r="I372" t="str">
            <v>CEC Bruce</v>
          </cell>
        </row>
        <row r="373">
          <cell r="A373" t="str">
            <v>Masonry Materials</v>
          </cell>
          <cell r="B373" t="str">
            <v>Gypsum partition block - solid - 3 in. x 12 in. x 30 in. - 3 in.</v>
          </cell>
          <cell r="C373">
            <v>3</v>
          </cell>
          <cell r="D373">
            <v>1.26</v>
          </cell>
          <cell r="E373">
            <v>0.1983</v>
          </cell>
          <cell r="F373">
            <v>62.4</v>
          </cell>
          <cell r="G373">
            <v>0.19</v>
          </cell>
          <cell r="H373" t="str">
            <v>MediumRough</v>
          </cell>
          <cell r="I373" t="str">
            <v>AEC</v>
          </cell>
        </row>
        <row r="374">
          <cell r="A374" t="str">
            <v>Masonry Materials</v>
          </cell>
          <cell r="B374" t="str">
            <v>Gypsum partition block - 4 cells - 3 in. x 12 in. x 30 in. - 3 in.</v>
          </cell>
          <cell r="C374">
            <v>3</v>
          </cell>
          <cell r="D374">
            <v>1.35</v>
          </cell>
          <cell r="E374">
            <v>0.185</v>
          </cell>
          <cell r="F374">
            <v>53.1</v>
          </cell>
          <cell r="G374">
            <v>0.19</v>
          </cell>
          <cell r="H374" t="str">
            <v>MediumRough</v>
          </cell>
          <cell r="I374" t="str">
            <v>AEC</v>
          </cell>
        </row>
        <row r="375">
          <cell r="A375" t="str">
            <v>Masonry Materials</v>
          </cell>
          <cell r="B375" t="str">
            <v>Gypsum partition block - 3 cells - 4 in. x 12 in. x 30 in. - 4 in.</v>
          </cell>
          <cell r="C375">
            <v>4</v>
          </cell>
          <cell r="D375">
            <v>1.67</v>
          </cell>
          <cell r="E375">
            <v>0.2</v>
          </cell>
          <cell r="F375">
            <v>53.1</v>
          </cell>
          <cell r="G375">
            <v>0.19</v>
          </cell>
          <cell r="H375" t="str">
            <v>MediumRough</v>
          </cell>
          <cell r="I375" t="str">
            <v>AEC</v>
          </cell>
        </row>
        <row r="376">
          <cell r="A376" t="str">
            <v>Masonry Materials</v>
          </cell>
          <cell r="B376" t="str">
            <v>Stone - 1 in.</v>
          </cell>
          <cell r="C376">
            <v>1</v>
          </cell>
          <cell r="D376">
            <v>0.08</v>
          </cell>
          <cell r="E376">
            <v>1.0416700000000001</v>
          </cell>
          <cell r="F376">
            <v>139.77599999999998</v>
          </cell>
          <cell r="G376">
            <v>0.21510000000000001</v>
          </cell>
          <cell r="H376" t="str">
            <v>MediumRough</v>
          </cell>
          <cell r="I376" t="str">
            <v>CEC Doug</v>
          </cell>
        </row>
        <row r="377">
          <cell r="A377" t="str">
            <v>Masonry Materials</v>
          </cell>
          <cell r="B377" t="str">
            <v>1 Coat Stucco</v>
          </cell>
          <cell r="C377">
            <v>0.375</v>
          </cell>
          <cell r="D377">
            <v>7.5020000000000003E-2</v>
          </cell>
          <cell r="E377">
            <v>0.41670000000000001</v>
          </cell>
          <cell r="F377">
            <v>115.81439999999999</v>
          </cell>
          <cell r="G377">
            <v>0.20075999999999999</v>
          </cell>
          <cell r="H377" t="str">
            <v>MediumRough</v>
          </cell>
          <cell r="I377" t="str">
            <v>CEC RJ</v>
          </cell>
        </row>
        <row r="378">
          <cell r="A378" t="str">
            <v>Masonry Materials</v>
          </cell>
          <cell r="B378" t="str">
            <v>3 Coat Stucco</v>
          </cell>
          <cell r="C378">
            <v>0.875</v>
          </cell>
          <cell r="D378">
            <v>0.2</v>
          </cell>
          <cell r="E378">
            <v>0.36459999999999998</v>
          </cell>
          <cell r="F378">
            <v>116</v>
          </cell>
          <cell r="G378">
            <v>0.2</v>
          </cell>
          <cell r="H378" t="str">
            <v>MediumRough</v>
          </cell>
          <cell r="I378" t="str">
            <v>CEC Bruce</v>
          </cell>
        </row>
        <row r="379">
          <cell r="A379" t="str">
            <v>Masonry Materials</v>
          </cell>
          <cell r="B379" t="str">
            <v>Synthetic Stucco - EIFS finish - 1 in.</v>
          </cell>
          <cell r="C379">
            <v>1</v>
          </cell>
          <cell r="D379">
            <v>4</v>
          </cell>
          <cell r="E379">
            <v>2.0799999999999999E-2</v>
          </cell>
          <cell r="F379">
            <v>1.5</v>
          </cell>
          <cell r="G379">
            <v>0.35</v>
          </cell>
          <cell r="H379" t="str">
            <v>Smooth</v>
          </cell>
          <cell r="I379" t="str">
            <v>AEC</v>
          </cell>
        </row>
        <row r="380">
          <cell r="A380" t="str">
            <v>Masonry Materials</v>
          </cell>
          <cell r="B380" t="str">
            <v>Terrazzo - 1 in.</v>
          </cell>
          <cell r="C380">
            <v>1</v>
          </cell>
          <cell r="D380">
            <v>0.08</v>
          </cell>
          <cell r="E380">
            <v>1.0416700000000001</v>
          </cell>
          <cell r="F380">
            <v>139.77599999999998</v>
          </cell>
          <cell r="G380">
            <v>0.21510000000000001</v>
          </cell>
          <cell r="H380" t="str">
            <v>MediumRough</v>
          </cell>
          <cell r="I380" t="str">
            <v>CEC Doug</v>
          </cell>
        </row>
        <row r="381">
          <cell r="A381" t="str">
            <v>Masonry Units Hollow</v>
          </cell>
          <cell r="B381" t="str">
            <v>Clay - Part Grouted and Empty - 130 lb/ft3 - 6 in.</v>
          </cell>
          <cell r="C381">
            <v>6</v>
          </cell>
          <cell r="D381">
            <v>1.923</v>
          </cell>
          <cell r="E381">
            <v>0.26</v>
          </cell>
          <cell r="F381">
            <v>96</v>
          </cell>
          <cell r="G381">
            <v>0.13</v>
          </cell>
          <cell r="H381" t="str">
            <v>MediumRough</v>
          </cell>
          <cell r="I381" t="str">
            <v>RH   NCMA</v>
          </cell>
        </row>
        <row r="382">
          <cell r="A382" t="str">
            <v>Masonry Units Hollow</v>
          </cell>
          <cell r="B382" t="str">
            <v>Clay - Part Grouted and Empty - 130 lb/ft3 - 8 in.</v>
          </cell>
          <cell r="C382">
            <v>8</v>
          </cell>
          <cell r="D382">
            <v>2.1280000000000001</v>
          </cell>
          <cell r="E382">
            <v>0.31330000000000002</v>
          </cell>
          <cell r="F382">
            <v>97</v>
          </cell>
          <cell r="G382">
            <v>0.13</v>
          </cell>
          <cell r="H382" t="str">
            <v>MediumRough</v>
          </cell>
          <cell r="I382" t="str">
            <v>RH   NCMA</v>
          </cell>
        </row>
        <row r="383">
          <cell r="A383" t="str">
            <v>Masonry Units Hollow</v>
          </cell>
          <cell r="B383" t="str">
            <v>Concrete - Part Grouted and Empty - 105 lb/ft3 - 6 in.</v>
          </cell>
          <cell r="C383">
            <v>6</v>
          </cell>
          <cell r="D383">
            <v>1.8520000000000001</v>
          </cell>
          <cell r="E383">
            <v>0.27</v>
          </cell>
          <cell r="F383">
            <v>85</v>
          </cell>
          <cell r="G383">
            <v>0.15</v>
          </cell>
          <cell r="H383" t="str">
            <v>MediumRough</v>
          </cell>
          <cell r="I383" t="str">
            <v>RH   NCMA</v>
          </cell>
        </row>
        <row r="384">
          <cell r="A384" t="str">
            <v>Masonry Units Hollow</v>
          </cell>
          <cell r="B384" t="str">
            <v>Concrete - Part Grouted and Empty - 105 lb/ft3 - 8 in.</v>
          </cell>
          <cell r="C384">
            <v>8</v>
          </cell>
          <cell r="D384">
            <v>2</v>
          </cell>
          <cell r="E384">
            <v>0.33329999999999999</v>
          </cell>
          <cell r="F384">
            <v>85</v>
          </cell>
          <cell r="G384">
            <v>0.14000000000000001</v>
          </cell>
          <cell r="H384" t="str">
            <v>MediumRough</v>
          </cell>
          <cell r="I384" t="str">
            <v>RH   NCMA</v>
          </cell>
        </row>
        <row r="385">
          <cell r="A385" t="str">
            <v>Masonry Units Hollow</v>
          </cell>
          <cell r="B385" t="str">
            <v>Concrete - Part Grouted and Empty - 105 lb/ft3 - 10 in.</v>
          </cell>
          <cell r="C385">
            <v>10</v>
          </cell>
          <cell r="D385">
            <v>2.1739999999999999</v>
          </cell>
          <cell r="E385">
            <v>0.38329999999999997</v>
          </cell>
          <cell r="F385">
            <v>82</v>
          </cell>
          <cell r="G385">
            <v>0.14000000000000001</v>
          </cell>
          <cell r="H385" t="str">
            <v>MediumRough</v>
          </cell>
          <cell r="I385" t="str">
            <v>RH   NCMA</v>
          </cell>
        </row>
        <row r="386">
          <cell r="A386" t="str">
            <v>Masonry Units Hollow</v>
          </cell>
          <cell r="B386" t="str">
            <v>Concrete - Part Grouted and Empty - 105 lb/ft3 - 12 in.</v>
          </cell>
          <cell r="C386">
            <v>12</v>
          </cell>
          <cell r="D386">
            <v>2.3260000000000001</v>
          </cell>
          <cell r="E386">
            <v>0.43</v>
          </cell>
          <cell r="F386">
            <v>80</v>
          </cell>
          <cell r="G386">
            <v>0.14000000000000001</v>
          </cell>
          <cell r="H386" t="str">
            <v>MediumRough</v>
          </cell>
          <cell r="I386" t="str">
            <v>RH   NCMA</v>
          </cell>
        </row>
        <row r="387">
          <cell r="A387" t="str">
            <v>Masonry Units Hollow</v>
          </cell>
          <cell r="B387" t="str">
            <v>Concrete - Part Grouted and Empty - 115 lb/ft3 - 6 in.</v>
          </cell>
          <cell r="C387">
            <v>6</v>
          </cell>
          <cell r="D387">
            <v>1.724</v>
          </cell>
          <cell r="E387">
            <v>0.28999999999999998</v>
          </cell>
          <cell r="F387">
            <v>89</v>
          </cell>
          <cell r="G387">
            <v>0.15</v>
          </cell>
          <cell r="H387" t="str">
            <v>MediumRough</v>
          </cell>
          <cell r="I387" t="str">
            <v>RH   NCMA</v>
          </cell>
        </row>
        <row r="388">
          <cell r="A388" t="str">
            <v>Masonry Units Hollow</v>
          </cell>
          <cell r="B388" t="str">
            <v>Concrete - Part Grouted and Empty - 115 lb/ft3 - 8 in.</v>
          </cell>
          <cell r="C388">
            <v>8</v>
          </cell>
          <cell r="D388">
            <v>1.887</v>
          </cell>
          <cell r="E388">
            <v>0.3533</v>
          </cell>
          <cell r="F388">
            <v>90</v>
          </cell>
          <cell r="G388">
            <v>0.14000000000000001</v>
          </cell>
          <cell r="H388" t="str">
            <v>MediumRough</v>
          </cell>
          <cell r="I388" t="str">
            <v>RH   NCMA</v>
          </cell>
        </row>
        <row r="389">
          <cell r="A389" t="str">
            <v>Masonry Units Hollow</v>
          </cell>
          <cell r="B389" t="str">
            <v>Concrete - Part Grouted and Empty - 115 lb/ft3 - 10 in.</v>
          </cell>
          <cell r="C389">
            <v>10</v>
          </cell>
          <cell r="D389">
            <v>2.0409999999999999</v>
          </cell>
          <cell r="E389">
            <v>0.4083</v>
          </cell>
          <cell r="F389">
            <v>86</v>
          </cell>
          <cell r="G389">
            <v>0.14000000000000001</v>
          </cell>
          <cell r="H389" t="str">
            <v>MediumRough</v>
          </cell>
          <cell r="I389" t="str">
            <v>RH   NCMA</v>
          </cell>
        </row>
        <row r="390">
          <cell r="A390" t="str">
            <v>Masonry Units Hollow</v>
          </cell>
          <cell r="B390" t="str">
            <v>Concrete - Part Grouted and Empty - 115 lb/ft3 - 12 in.</v>
          </cell>
          <cell r="C390">
            <v>12</v>
          </cell>
          <cell r="D390">
            <v>2.1739999999999999</v>
          </cell>
          <cell r="E390">
            <v>0.46</v>
          </cell>
          <cell r="F390">
            <v>84</v>
          </cell>
          <cell r="G390">
            <v>0.14000000000000001</v>
          </cell>
          <cell r="H390" t="str">
            <v>MediumRough</v>
          </cell>
          <cell r="I390" t="str">
            <v>RH   NCMA</v>
          </cell>
        </row>
        <row r="391">
          <cell r="A391" t="str">
            <v>Masonry Units Hollow</v>
          </cell>
          <cell r="B391" t="str">
            <v>Concrete - Part Grouted and Empty - 125 lb/ft3 - 6 in.</v>
          </cell>
          <cell r="C391">
            <v>6</v>
          </cell>
          <cell r="D391">
            <v>1.639</v>
          </cell>
          <cell r="E391">
            <v>0.30499999999999999</v>
          </cell>
          <cell r="F391">
            <v>94</v>
          </cell>
          <cell r="G391">
            <v>0.14000000000000001</v>
          </cell>
          <cell r="H391" t="str">
            <v>MediumRough</v>
          </cell>
          <cell r="I391" t="str">
            <v>RH   NCMA</v>
          </cell>
        </row>
        <row r="392">
          <cell r="A392" t="str">
            <v>Masonry Units Hollow</v>
          </cell>
          <cell r="B392" t="str">
            <v>Concrete - Part Grouted and Empty - 125 lb/ft3 - 8 in.</v>
          </cell>
          <cell r="C392">
            <v>8</v>
          </cell>
          <cell r="D392">
            <v>1.786</v>
          </cell>
          <cell r="E392">
            <v>0.37330000000000002</v>
          </cell>
          <cell r="F392">
            <v>95</v>
          </cell>
          <cell r="G392">
            <v>0.13</v>
          </cell>
          <cell r="H392" t="str">
            <v>MediumRough</v>
          </cell>
          <cell r="I392" t="str">
            <v>RH   NCMA</v>
          </cell>
        </row>
        <row r="393">
          <cell r="A393" t="str">
            <v>Masonry Units Hollow</v>
          </cell>
          <cell r="B393" t="str">
            <v>Concrete - Part Grouted and Empty - 125 lb/ft3 - 10 in.</v>
          </cell>
          <cell r="C393">
            <v>10</v>
          </cell>
          <cell r="D393">
            <v>1.923</v>
          </cell>
          <cell r="E393">
            <v>0.43330000000000002</v>
          </cell>
          <cell r="F393">
            <v>90</v>
          </cell>
          <cell r="G393">
            <v>0.14000000000000001</v>
          </cell>
          <cell r="H393" t="str">
            <v>MediumRough</v>
          </cell>
          <cell r="I393" t="str">
            <v>RH   NCMA</v>
          </cell>
        </row>
        <row r="394">
          <cell r="A394" t="str">
            <v>Masonry Units Hollow</v>
          </cell>
          <cell r="B394" t="str">
            <v>Concrete - Part Grouted and Empty - 125 lb/ft3 - 12 in.</v>
          </cell>
          <cell r="C394">
            <v>12</v>
          </cell>
          <cell r="D394">
            <v>2.0409999999999999</v>
          </cell>
          <cell r="E394">
            <v>0.49</v>
          </cell>
          <cell r="F394">
            <v>88</v>
          </cell>
          <cell r="G394">
            <v>0.13</v>
          </cell>
          <cell r="H394" t="str">
            <v>MediumRough</v>
          </cell>
          <cell r="I394" t="str">
            <v>RH   NCMA</v>
          </cell>
        </row>
        <row r="395">
          <cell r="A395" t="str">
            <v>Masonry Units Solid</v>
          </cell>
          <cell r="B395" t="str">
            <v>Clay - Solid Grout - 130 lb/ft3 - 6 in.</v>
          </cell>
          <cell r="C395">
            <v>6</v>
          </cell>
          <cell r="D395">
            <v>1.538</v>
          </cell>
          <cell r="E395">
            <v>0.32500000000000001</v>
          </cell>
          <cell r="F395">
            <v>121</v>
          </cell>
          <cell r="G395">
            <v>0.17</v>
          </cell>
          <cell r="H395" t="str">
            <v>MediumRough</v>
          </cell>
          <cell r="I395" t="str">
            <v>RH   NCMA</v>
          </cell>
        </row>
        <row r="396">
          <cell r="A396" t="str">
            <v>Masonry Units Solid</v>
          </cell>
          <cell r="B396" t="str">
            <v>Clay - Solid Grout - 130 lb/ft3 - 8 in.</v>
          </cell>
          <cell r="C396">
            <v>8</v>
          </cell>
          <cell r="D396">
            <v>1.754</v>
          </cell>
          <cell r="E396">
            <v>0.38</v>
          </cell>
          <cell r="F396">
            <v>121</v>
          </cell>
          <cell r="G396">
            <v>0.17</v>
          </cell>
          <cell r="H396" t="str">
            <v>MediumRough</v>
          </cell>
          <cell r="I396" t="str">
            <v>RH   NCMA</v>
          </cell>
        </row>
        <row r="397">
          <cell r="A397" t="str">
            <v>Masonry Units Solid</v>
          </cell>
          <cell r="B397" t="str">
            <v>Concrete - Solid Grout - 105 lb/ft3 - 6 in.</v>
          </cell>
          <cell r="C397">
            <v>6</v>
          </cell>
          <cell r="D397">
            <v>0.72</v>
          </cell>
          <cell r="E397">
            <v>0.69440000000000002</v>
          </cell>
          <cell r="F397">
            <v>111</v>
          </cell>
          <cell r="G397">
            <v>0.21</v>
          </cell>
          <cell r="H397" t="str">
            <v>MediumRough</v>
          </cell>
          <cell r="I397" t="str">
            <v>RH   NCMA</v>
          </cell>
        </row>
        <row r="398">
          <cell r="A398" t="str">
            <v>Masonry Units Solid</v>
          </cell>
          <cell r="B398" t="str">
            <v>Concrete - Solid Grout - 105 lb/ft3 - 8 in.</v>
          </cell>
          <cell r="C398">
            <v>8</v>
          </cell>
          <cell r="D398">
            <v>0.96</v>
          </cell>
          <cell r="E398">
            <v>0.69440000000000002</v>
          </cell>
          <cell r="F398">
            <v>111</v>
          </cell>
          <cell r="G398">
            <v>0.22</v>
          </cell>
          <cell r="H398" t="str">
            <v>MediumRough</v>
          </cell>
          <cell r="I398" t="str">
            <v>RH   NCMA</v>
          </cell>
        </row>
        <row r="399">
          <cell r="A399" t="str">
            <v>Masonry Units Solid</v>
          </cell>
          <cell r="B399" t="str">
            <v>Concrete - Solid Grout - 105 lb/ft3 - 10 in.</v>
          </cell>
          <cell r="C399">
            <v>10</v>
          </cell>
          <cell r="D399">
            <v>1.18</v>
          </cell>
          <cell r="E399">
            <v>0.70620000000000005</v>
          </cell>
          <cell r="F399">
            <v>111</v>
          </cell>
          <cell r="G399">
            <v>0.22</v>
          </cell>
          <cell r="H399" t="str">
            <v>MediumRough</v>
          </cell>
          <cell r="I399" t="str">
            <v>RH   NCMA</v>
          </cell>
        </row>
        <row r="400">
          <cell r="A400" t="str">
            <v>Masonry Units Solid</v>
          </cell>
          <cell r="B400" t="str">
            <v>Concrete - Solid Grout - 105 lb/ft3 - 12 in.</v>
          </cell>
          <cell r="C400">
            <v>12</v>
          </cell>
          <cell r="D400">
            <v>1.4</v>
          </cell>
          <cell r="E400">
            <v>0.71419999999999995</v>
          </cell>
          <cell r="F400">
            <v>111</v>
          </cell>
          <cell r="G400">
            <v>0.22</v>
          </cell>
          <cell r="H400" t="str">
            <v>MediumRough</v>
          </cell>
          <cell r="I400" t="str">
            <v>RH   NCMA</v>
          </cell>
        </row>
        <row r="401">
          <cell r="A401" t="str">
            <v>Masonry Units Solid</v>
          </cell>
          <cell r="B401" t="str">
            <v>Concrete - Solid Grout - 115 lb/ft3 - 6 in.</v>
          </cell>
          <cell r="C401">
            <v>6</v>
          </cell>
          <cell r="D401">
            <v>0.59</v>
          </cell>
          <cell r="E401">
            <v>0.84750000000000003</v>
          </cell>
          <cell r="F401">
            <v>116</v>
          </cell>
          <cell r="G401">
            <v>0.2</v>
          </cell>
          <cell r="H401" t="str">
            <v>MediumRough</v>
          </cell>
          <cell r="I401" t="str">
            <v>RH   NCMA</v>
          </cell>
        </row>
        <row r="402">
          <cell r="A402" t="str">
            <v>Masonry Units Solid</v>
          </cell>
          <cell r="B402" t="str">
            <v>Concrete - Solid Grout - 115 lb/ft3 - 8 in.</v>
          </cell>
          <cell r="C402">
            <v>8</v>
          </cell>
          <cell r="D402">
            <v>0.877</v>
          </cell>
          <cell r="E402">
            <v>0.76019999999999999</v>
          </cell>
          <cell r="F402">
            <v>116</v>
          </cell>
          <cell r="G402">
            <v>0.2</v>
          </cell>
          <cell r="H402" t="str">
            <v>MediumRough</v>
          </cell>
          <cell r="I402" t="str">
            <v>RH   NCMA</v>
          </cell>
        </row>
        <row r="403">
          <cell r="A403" t="str">
            <v>Masonry Units Solid</v>
          </cell>
          <cell r="B403" t="str">
            <v>Concrete - Solid Grout - 115 lb/ft3 - 10 in.</v>
          </cell>
          <cell r="C403">
            <v>10</v>
          </cell>
          <cell r="D403">
            <v>1.0900000000000001</v>
          </cell>
          <cell r="E403">
            <v>0.76449999999999996</v>
          </cell>
          <cell r="F403">
            <v>115</v>
          </cell>
          <cell r="G403">
            <v>0.21</v>
          </cell>
          <cell r="H403" t="str">
            <v>MediumRough</v>
          </cell>
          <cell r="I403" t="str">
            <v>RH   NCMA</v>
          </cell>
        </row>
        <row r="404">
          <cell r="A404" t="str">
            <v>Masonry Units Solid</v>
          </cell>
          <cell r="B404" t="str">
            <v>Concrete - Solid Grout - 115 lb/ft3 - 12 in.</v>
          </cell>
          <cell r="C404">
            <v>12</v>
          </cell>
          <cell r="D404">
            <v>1.3</v>
          </cell>
          <cell r="E404">
            <v>0.76919999999999999</v>
          </cell>
          <cell r="F404">
            <v>114</v>
          </cell>
          <cell r="G404">
            <v>0.21</v>
          </cell>
          <cell r="H404" t="str">
            <v>MediumRough</v>
          </cell>
          <cell r="I404" t="str">
            <v>RH   NCMA</v>
          </cell>
        </row>
        <row r="405">
          <cell r="A405" t="str">
            <v>Masonry Units Solid</v>
          </cell>
          <cell r="B405" t="str">
            <v>Concrete - Solid Grout - 125 lb/ft3 - 6 in.</v>
          </cell>
          <cell r="C405">
            <v>6</v>
          </cell>
          <cell r="D405">
            <v>0.59</v>
          </cell>
          <cell r="E405">
            <v>0.84750000000000003</v>
          </cell>
          <cell r="F405">
            <v>121</v>
          </cell>
          <cell r="G405">
            <v>0.19</v>
          </cell>
          <cell r="H405" t="str">
            <v>MediumRough</v>
          </cell>
          <cell r="I405" t="str">
            <v>RH   NCMA</v>
          </cell>
        </row>
        <row r="406">
          <cell r="A406" t="str">
            <v>Masonry Units Solid</v>
          </cell>
          <cell r="B406" t="str">
            <v>Concrete - Solid Grout - 125 lb/ft3 - 8 in.</v>
          </cell>
          <cell r="C406">
            <v>8</v>
          </cell>
          <cell r="D406">
            <v>0.79</v>
          </cell>
          <cell r="E406">
            <v>0.84389999999999998</v>
          </cell>
          <cell r="F406">
            <v>121</v>
          </cell>
          <cell r="G406">
            <v>0.2</v>
          </cell>
          <cell r="H406" t="str">
            <v>MediumRough</v>
          </cell>
          <cell r="I406" t="str">
            <v>RH   NCMA</v>
          </cell>
        </row>
        <row r="407">
          <cell r="A407" t="str">
            <v>Masonry Units Solid</v>
          </cell>
          <cell r="B407" t="str">
            <v>Concrete - Solid Grout - 125 lb/ft3 - 10 in.</v>
          </cell>
          <cell r="C407">
            <v>10</v>
          </cell>
          <cell r="D407">
            <v>0.99</v>
          </cell>
          <cell r="E407">
            <v>0.84179999999999999</v>
          </cell>
          <cell r="F407">
            <v>120</v>
          </cell>
          <cell r="G407">
            <v>0.2</v>
          </cell>
          <cell r="H407" t="str">
            <v>MediumRough</v>
          </cell>
          <cell r="I407" t="str">
            <v>RH   NCMA</v>
          </cell>
        </row>
        <row r="408">
          <cell r="A408" t="str">
            <v>Masonry Units Solid</v>
          </cell>
          <cell r="B408" t="str">
            <v>Concrete - Solid Grout - 125 lb/ft3 - 12 in.</v>
          </cell>
          <cell r="C408">
            <v>12</v>
          </cell>
          <cell r="D408">
            <v>1.19</v>
          </cell>
          <cell r="E408">
            <v>0.84030000000000005</v>
          </cell>
          <cell r="F408">
            <v>119</v>
          </cell>
          <cell r="G408">
            <v>0.2</v>
          </cell>
          <cell r="H408" t="str">
            <v>MediumRough</v>
          </cell>
          <cell r="I408" t="str">
            <v>RH   NCMA</v>
          </cell>
        </row>
        <row r="409">
          <cell r="A409" t="str">
            <v>Masonry Units with Fill</v>
          </cell>
          <cell r="B409" t="str">
            <v>Clay - Part Grouted and Insulated - 130 lb/ft3 - 6 in.</v>
          </cell>
          <cell r="C409">
            <v>6</v>
          </cell>
          <cell r="D409">
            <v>2.222</v>
          </cell>
          <cell r="E409">
            <v>0.22500000000000001</v>
          </cell>
          <cell r="F409">
            <v>73</v>
          </cell>
          <cell r="G409">
            <v>0.13</v>
          </cell>
          <cell r="H409" t="str">
            <v>MediumRough</v>
          </cell>
          <cell r="I409" t="str">
            <v>RH   NCMA</v>
          </cell>
        </row>
        <row r="410">
          <cell r="A410" t="str">
            <v>Masonry Units with Fill</v>
          </cell>
          <cell r="B410" t="str">
            <v>Clay - Part Grouted and Insulated - 130 lb/ft3 - 8 in.</v>
          </cell>
          <cell r="C410">
            <v>8</v>
          </cell>
          <cell r="D410">
            <v>2.5640000000000001</v>
          </cell>
          <cell r="E410">
            <v>0.26</v>
          </cell>
          <cell r="F410">
            <v>72</v>
          </cell>
          <cell r="G410">
            <v>0.13</v>
          </cell>
          <cell r="H410" t="str">
            <v>MediumRough</v>
          </cell>
          <cell r="I410" t="str">
            <v>RH   NCMA</v>
          </cell>
        </row>
        <row r="411">
          <cell r="A411" t="str">
            <v>Masonry Units with Fill</v>
          </cell>
          <cell r="B411" t="str">
            <v>Concrete - Part Grouted and Insulated - 105 lb/ft3 - 6 in.</v>
          </cell>
          <cell r="C411">
            <v>6</v>
          </cell>
          <cell r="D411">
            <v>2.2730000000000001</v>
          </cell>
          <cell r="E411">
            <v>0.22</v>
          </cell>
          <cell r="F411">
            <v>58</v>
          </cell>
          <cell r="G411">
            <v>0.15</v>
          </cell>
          <cell r="H411" t="str">
            <v>MediumRough</v>
          </cell>
          <cell r="I411" t="str">
            <v>RH   NCMA</v>
          </cell>
        </row>
        <row r="412">
          <cell r="A412" t="str">
            <v>Masonry Units with Fill</v>
          </cell>
          <cell r="B412" t="str">
            <v>Concrete - Part Grouted and Insulated - 105 lb/ft3 - 8 in.</v>
          </cell>
          <cell r="C412">
            <v>8</v>
          </cell>
          <cell r="D412">
            <v>2.7029999999999998</v>
          </cell>
          <cell r="E412">
            <v>0.2467</v>
          </cell>
          <cell r="F412">
            <v>59</v>
          </cell>
          <cell r="G412">
            <v>0.14000000000000001</v>
          </cell>
          <cell r="H412" t="str">
            <v>MediumRough</v>
          </cell>
          <cell r="I412" t="str">
            <v>RH   NCMA</v>
          </cell>
        </row>
        <row r="413">
          <cell r="A413" t="str">
            <v>Masonry Units with Fill</v>
          </cell>
          <cell r="B413" t="str">
            <v>Concrete - Part Grouted and Insulated - 105 lb/ft3 - 10 in.</v>
          </cell>
          <cell r="C413">
            <v>10</v>
          </cell>
          <cell r="D413">
            <v>2.9409999999999998</v>
          </cell>
          <cell r="E413">
            <v>0.2833</v>
          </cell>
          <cell r="F413">
            <v>54</v>
          </cell>
          <cell r="G413">
            <v>0.14000000000000001</v>
          </cell>
          <cell r="H413" t="str">
            <v>MediumRough</v>
          </cell>
          <cell r="I413" t="str">
            <v>RH   NCMA</v>
          </cell>
        </row>
        <row r="414">
          <cell r="A414" t="str">
            <v>Masonry Units with Fill</v>
          </cell>
          <cell r="B414" t="str">
            <v>Concrete - Part Grouted and Insulated - 105 lb/ft3 - 12 in.</v>
          </cell>
          <cell r="C414">
            <v>12</v>
          </cell>
          <cell r="D414">
            <v>3.3330000000000002</v>
          </cell>
          <cell r="E414">
            <v>0.3</v>
          </cell>
          <cell r="F414">
            <v>50</v>
          </cell>
          <cell r="G414">
            <v>0.14000000000000001</v>
          </cell>
          <cell r="H414" t="str">
            <v>MediumRough</v>
          </cell>
          <cell r="I414" t="str">
            <v>RH   NCMA</v>
          </cell>
        </row>
        <row r="415">
          <cell r="A415" t="str">
            <v>Masonry Units with Fill</v>
          </cell>
          <cell r="B415" t="str">
            <v>Concrete - Part Grouted and Insulated - 115 lb/ft3 - 6 in.</v>
          </cell>
          <cell r="C415">
            <v>6</v>
          </cell>
          <cell r="D415">
            <v>2.0830000000000002</v>
          </cell>
          <cell r="E415">
            <v>0.24</v>
          </cell>
          <cell r="F415">
            <v>63</v>
          </cell>
          <cell r="G415">
            <v>0.15</v>
          </cell>
          <cell r="H415" t="str">
            <v>MediumRough</v>
          </cell>
          <cell r="I415" t="str">
            <v>RH   NCMA</v>
          </cell>
        </row>
        <row r="416">
          <cell r="A416" t="str">
            <v>Masonry Units with Fill</v>
          </cell>
          <cell r="B416" t="str">
            <v>Concrete - Part Grouted and Insulated - 115 lb/ft3 - 8 in.</v>
          </cell>
          <cell r="C416">
            <v>8</v>
          </cell>
          <cell r="D416">
            <v>2.4390000000000001</v>
          </cell>
          <cell r="E416">
            <v>0.27329999999999999</v>
          </cell>
          <cell r="F416">
            <v>64</v>
          </cell>
          <cell r="G416">
            <v>0.14000000000000001</v>
          </cell>
          <cell r="H416" t="str">
            <v>MediumRough</v>
          </cell>
          <cell r="I416" t="str">
            <v>RH   NCMA</v>
          </cell>
        </row>
        <row r="417">
          <cell r="A417" t="str">
            <v>Masonry Units with Fill</v>
          </cell>
          <cell r="B417" t="str">
            <v>Concrete - Part Grouted and Insulated - 115 lb/ft3 - 10 in.</v>
          </cell>
          <cell r="C417">
            <v>10</v>
          </cell>
          <cell r="D417">
            <v>2.7029999999999998</v>
          </cell>
          <cell r="E417">
            <v>0.30830000000000002</v>
          </cell>
          <cell r="F417">
            <v>58</v>
          </cell>
          <cell r="G417">
            <v>0.14000000000000001</v>
          </cell>
          <cell r="H417" t="str">
            <v>MediumRough</v>
          </cell>
          <cell r="I417" t="str">
            <v>RH   NCMA</v>
          </cell>
        </row>
        <row r="418">
          <cell r="A418" t="str">
            <v>Masonry Units with Fill</v>
          </cell>
          <cell r="B418" t="str">
            <v>Concrete - Part Grouted and Insulated - 115 lb/ft3 - 12 in.</v>
          </cell>
          <cell r="C418">
            <v>12</v>
          </cell>
          <cell r="D418">
            <v>3.03</v>
          </cell>
          <cell r="E418">
            <v>0.33</v>
          </cell>
          <cell r="F418">
            <v>54</v>
          </cell>
          <cell r="G418">
            <v>0.14000000000000001</v>
          </cell>
          <cell r="H418" t="str">
            <v>MediumRough</v>
          </cell>
          <cell r="I418" t="str">
            <v>RH   NCMA</v>
          </cell>
        </row>
        <row r="419">
          <cell r="A419" t="str">
            <v>Masonry Units with Fill</v>
          </cell>
          <cell r="B419" t="str">
            <v>Concrete - Part Grouted and Insulated - 125 lb/ft3 - 6 in.</v>
          </cell>
          <cell r="C419">
            <v>6</v>
          </cell>
          <cell r="D419">
            <v>1.923</v>
          </cell>
          <cell r="E419">
            <v>0.26</v>
          </cell>
          <cell r="F419">
            <v>68</v>
          </cell>
          <cell r="G419">
            <v>0.14000000000000001</v>
          </cell>
          <cell r="H419" t="str">
            <v>MediumRough</v>
          </cell>
          <cell r="I419" t="str">
            <v>RH   NCMA</v>
          </cell>
        </row>
        <row r="420">
          <cell r="A420" t="str">
            <v>Masonry Units with Fill</v>
          </cell>
          <cell r="B420" t="str">
            <v>Concrete - Part Grouted and Insulated - 125 lb/ft3 - 8 in.</v>
          </cell>
          <cell r="C420">
            <v>8</v>
          </cell>
          <cell r="D420">
            <v>2.2730000000000001</v>
          </cell>
          <cell r="E420">
            <v>0.29330000000000001</v>
          </cell>
          <cell r="F420">
            <v>69</v>
          </cell>
          <cell r="G420">
            <v>0.13</v>
          </cell>
          <cell r="H420" t="str">
            <v>MediumRough</v>
          </cell>
          <cell r="I420" t="str">
            <v>RH   NCMA</v>
          </cell>
        </row>
        <row r="421">
          <cell r="A421" t="str">
            <v>Masonry Units with Fill</v>
          </cell>
          <cell r="B421" t="str">
            <v>Concrete - Part Grouted and Insulated - 125 lb/ft3 - 10 in.</v>
          </cell>
          <cell r="C421">
            <v>10</v>
          </cell>
          <cell r="D421">
            <v>2.4390000000000001</v>
          </cell>
          <cell r="E421">
            <v>0.3417</v>
          </cell>
          <cell r="F421">
            <v>62</v>
          </cell>
          <cell r="G421">
            <v>0.14000000000000001</v>
          </cell>
          <cell r="H421" t="str">
            <v>MediumRough</v>
          </cell>
          <cell r="I421" t="str">
            <v>RH   NCMA</v>
          </cell>
        </row>
        <row r="422">
          <cell r="A422" t="str">
            <v>Masonry Units with Fill</v>
          </cell>
          <cell r="B422" t="str">
            <v>Concrete - Part Grouted and Insulated - 125 lb/ft3 - 12 in.</v>
          </cell>
          <cell r="C422">
            <v>12</v>
          </cell>
          <cell r="D422">
            <v>2.778</v>
          </cell>
          <cell r="E422">
            <v>0.36</v>
          </cell>
          <cell r="F422">
            <v>58</v>
          </cell>
          <cell r="G422">
            <v>0.13</v>
          </cell>
          <cell r="H422" t="str">
            <v>MediumRough</v>
          </cell>
          <cell r="I422" t="str">
            <v>RH   NCMA</v>
          </cell>
        </row>
        <row r="423">
          <cell r="A423" t="str">
            <v>Metal Insulated Panel Wall</v>
          </cell>
          <cell r="B423" t="str">
            <v>Metal Insulated Panels - 2 in.</v>
          </cell>
          <cell r="C423">
            <v>2</v>
          </cell>
          <cell r="D423">
            <v>11.971</v>
          </cell>
          <cell r="E423">
            <v>1.392E-2</v>
          </cell>
          <cell r="F423">
            <v>34.869999999999997</v>
          </cell>
          <cell r="G423">
            <v>0.26</v>
          </cell>
          <cell r="H423" t="str">
            <v>Smooth</v>
          </cell>
          <cell r="I423" t="str">
            <v>JA4-10</v>
          </cell>
        </row>
        <row r="424">
          <cell r="A424" t="str">
            <v>Metal Insulated Panel Wall</v>
          </cell>
          <cell r="B424" t="str">
            <v>Metal Insulated Panels - 2 1/2 in.</v>
          </cell>
          <cell r="C424">
            <v>2.5</v>
          </cell>
          <cell r="D424">
            <v>15.023</v>
          </cell>
          <cell r="E424">
            <v>1.387E-2</v>
          </cell>
          <cell r="F424">
            <v>28.47</v>
          </cell>
          <cell r="G424">
            <v>0.26</v>
          </cell>
          <cell r="H424" t="str">
            <v>Smooth</v>
          </cell>
          <cell r="I424" t="str">
            <v>JA4-10</v>
          </cell>
        </row>
        <row r="425">
          <cell r="A425" t="str">
            <v>Metal Insulated Panel Wall</v>
          </cell>
          <cell r="B425" t="str">
            <v>Metal Insulated Panels - 3 in.</v>
          </cell>
          <cell r="C425">
            <v>3</v>
          </cell>
          <cell r="D425">
            <v>18.018000000000001</v>
          </cell>
          <cell r="E425">
            <v>1.388E-2</v>
          </cell>
          <cell r="F425">
            <v>24.11</v>
          </cell>
          <cell r="G425">
            <v>0.26</v>
          </cell>
          <cell r="H425" t="str">
            <v>Smooth</v>
          </cell>
          <cell r="I425" t="str">
            <v>JA4-10</v>
          </cell>
        </row>
        <row r="426">
          <cell r="A426" t="str">
            <v>Metal Insulated Panel Wall</v>
          </cell>
          <cell r="B426" t="str">
            <v>Metal Insulated Panels - 4 in.</v>
          </cell>
          <cell r="C426">
            <v>4</v>
          </cell>
          <cell r="D426">
            <v>23.54</v>
          </cell>
          <cell r="E426">
            <v>1.4160000000000001E-2</v>
          </cell>
          <cell r="F426">
            <v>18.54</v>
          </cell>
          <cell r="G426">
            <v>0.26</v>
          </cell>
          <cell r="H426" t="str">
            <v>Smooth</v>
          </cell>
          <cell r="I426" t="str">
            <v>JA4-10</v>
          </cell>
        </row>
        <row r="427">
          <cell r="A427" t="str">
            <v>Metal Insulated Panel Wall</v>
          </cell>
          <cell r="B427" t="str">
            <v>Metal Insulated Panels - 5 in.</v>
          </cell>
          <cell r="C427">
            <v>5</v>
          </cell>
          <cell r="D427">
            <v>29.452999999999999</v>
          </cell>
          <cell r="E427">
            <v>1.4149999999999999E-2</v>
          </cell>
          <cell r="F427">
            <v>15.14</v>
          </cell>
          <cell r="G427">
            <v>0.27</v>
          </cell>
          <cell r="H427" t="str">
            <v>Smooth</v>
          </cell>
          <cell r="I427" t="str">
            <v>JA4-10</v>
          </cell>
        </row>
        <row r="428">
          <cell r="A428" t="str">
            <v>Metal Insulated Panel Wall</v>
          </cell>
          <cell r="B428" t="str">
            <v>Metal Insulated Panels - 6 in.</v>
          </cell>
          <cell r="C428">
            <v>6</v>
          </cell>
          <cell r="D428">
            <v>36.186999999999998</v>
          </cell>
          <cell r="E428">
            <v>1.3820000000000001E-2</v>
          </cell>
          <cell r="F428">
            <v>12.84</v>
          </cell>
          <cell r="G428">
            <v>0.27</v>
          </cell>
          <cell r="H428" t="str">
            <v>Smooth</v>
          </cell>
          <cell r="I428" t="str">
            <v>JA4-10</v>
          </cell>
        </row>
        <row r="429">
          <cell r="A429" t="str">
            <v>Plastering Materials</v>
          </cell>
          <cell r="B429" t="str">
            <v>Aggregate - 45 lb/ft3 - 1/2 in.</v>
          </cell>
          <cell r="C429">
            <v>0.5</v>
          </cell>
          <cell r="D429">
            <v>0.32</v>
          </cell>
          <cell r="E429">
            <v>0.13</v>
          </cell>
          <cell r="F429">
            <v>45</v>
          </cell>
          <cell r="G429">
            <v>0.32</v>
          </cell>
          <cell r="H429" t="str">
            <v>MediumSmooth</v>
          </cell>
          <cell r="I429" t="str">
            <v>AEC</v>
          </cell>
        </row>
        <row r="430">
          <cell r="A430" t="str">
            <v>Plastering Materials</v>
          </cell>
          <cell r="B430" t="str">
            <v>Aggregate - 45 lb/ft3 - 5/8 in.</v>
          </cell>
          <cell r="C430">
            <v>0.625</v>
          </cell>
          <cell r="D430">
            <v>0.39</v>
          </cell>
          <cell r="E430">
            <v>0.1333</v>
          </cell>
          <cell r="F430">
            <v>45</v>
          </cell>
          <cell r="G430">
            <v>0.32</v>
          </cell>
          <cell r="H430" t="str">
            <v>MediumSmooth</v>
          </cell>
          <cell r="I430" t="str">
            <v>AEC</v>
          </cell>
        </row>
        <row r="431">
          <cell r="A431" t="str">
            <v>Plastering Materials</v>
          </cell>
          <cell r="B431" t="str">
            <v>Aggregate - 45 lb/ft3 - on metal lath - 3/4 in.</v>
          </cell>
          <cell r="C431">
            <v>0.75</v>
          </cell>
          <cell r="D431">
            <v>0.47</v>
          </cell>
          <cell r="E431">
            <v>0.1333</v>
          </cell>
          <cell r="F431">
            <v>45</v>
          </cell>
          <cell r="G431">
            <v>0.32</v>
          </cell>
          <cell r="H431" t="str">
            <v>MediumSmooth</v>
          </cell>
          <cell r="I431" t="str">
            <v>AEC</v>
          </cell>
        </row>
        <row r="432">
          <cell r="A432" t="str">
            <v>Plastering Materials</v>
          </cell>
          <cell r="B432" t="str">
            <v>Aggregate - Perlite - 1/2 in.</v>
          </cell>
          <cell r="C432">
            <v>0.5</v>
          </cell>
          <cell r="D432">
            <v>0.3846</v>
          </cell>
          <cell r="E432">
            <v>0.10829999999999999</v>
          </cell>
          <cell r="F432">
            <v>45</v>
          </cell>
          <cell r="G432">
            <v>0.32</v>
          </cell>
          <cell r="H432" t="str">
            <v>Smooth</v>
          </cell>
          <cell r="I432" t="str">
            <v>AEC</v>
          </cell>
        </row>
        <row r="433">
          <cell r="A433" t="str">
            <v>Plastering Materials</v>
          </cell>
          <cell r="B433" t="str">
            <v>Aggregate - Perlite - 5/8 in.</v>
          </cell>
          <cell r="C433">
            <v>0.625</v>
          </cell>
          <cell r="D433">
            <v>0.41670000000000001</v>
          </cell>
          <cell r="E433">
            <v>0.125</v>
          </cell>
          <cell r="F433">
            <v>45</v>
          </cell>
          <cell r="G433">
            <v>0.32</v>
          </cell>
          <cell r="H433" t="str">
            <v>Smooth</v>
          </cell>
          <cell r="I433" t="str">
            <v>AEC</v>
          </cell>
        </row>
        <row r="434">
          <cell r="A434" t="str">
            <v>Plastering Materials</v>
          </cell>
          <cell r="B434" t="str">
            <v>Aggregate - Perlite - on metal lath - 3/4 in.</v>
          </cell>
          <cell r="C434">
            <v>0.75</v>
          </cell>
          <cell r="D434">
            <v>0.44119999999999998</v>
          </cell>
          <cell r="E434">
            <v>0.14169999999999999</v>
          </cell>
          <cell r="F434">
            <v>45</v>
          </cell>
          <cell r="G434">
            <v>0.32</v>
          </cell>
          <cell r="H434" t="str">
            <v>Smooth</v>
          </cell>
          <cell r="I434" t="str">
            <v>AEC</v>
          </cell>
        </row>
        <row r="435">
          <cell r="A435" t="str">
            <v>Plastering Materials</v>
          </cell>
          <cell r="B435" t="str">
            <v>Concrete/Sand Aggregate - 6 in.</v>
          </cell>
          <cell r="C435">
            <v>6.0049999999999999</v>
          </cell>
          <cell r="D435">
            <v>1.4</v>
          </cell>
          <cell r="E435">
            <v>0.35749999999999998</v>
          </cell>
          <cell r="F435">
            <v>116</v>
          </cell>
          <cell r="G435">
            <v>0.2</v>
          </cell>
          <cell r="H435" t="str">
            <v>Smooth</v>
          </cell>
          <cell r="I435" t="str">
            <v>CEC Doug</v>
          </cell>
        </row>
        <row r="436">
          <cell r="A436" t="str">
            <v>Plastering Materials</v>
          </cell>
          <cell r="B436" t="str">
            <v>Gypsum plaster - 80 lb/ft3 - 1/2 in.</v>
          </cell>
          <cell r="C436">
            <v>0.5</v>
          </cell>
          <cell r="D436">
            <v>0.15629999999999999</v>
          </cell>
          <cell r="E436">
            <v>0.26669999999999999</v>
          </cell>
          <cell r="F436">
            <v>80</v>
          </cell>
          <cell r="G436">
            <v>0.26</v>
          </cell>
          <cell r="H436" t="str">
            <v>Smooth</v>
          </cell>
          <cell r="I436" t="str">
            <v>AEC</v>
          </cell>
        </row>
        <row r="437">
          <cell r="A437" t="str">
            <v>Plastering Materials</v>
          </cell>
          <cell r="B437" t="str">
            <v>Gypsum plaster - 80 lb/ft3 - 5/8 in.</v>
          </cell>
          <cell r="C437">
            <v>0.625</v>
          </cell>
          <cell r="D437">
            <v>0.1953</v>
          </cell>
          <cell r="E437">
            <v>0.26669999999999999</v>
          </cell>
          <cell r="F437">
            <v>80</v>
          </cell>
          <cell r="G437">
            <v>0.26</v>
          </cell>
          <cell r="H437" t="str">
            <v>Smooth</v>
          </cell>
          <cell r="I437" t="str">
            <v>AEC</v>
          </cell>
        </row>
        <row r="438">
          <cell r="A438" t="str">
            <v>Plastering Materials</v>
          </cell>
          <cell r="B438" t="str">
            <v>Gypsum plaster - on metal lath 70 lb/ft3 - 3/4 in.</v>
          </cell>
          <cell r="C438">
            <v>0.75</v>
          </cell>
          <cell r="D438">
            <v>0.28849999999999998</v>
          </cell>
          <cell r="E438">
            <v>0.2167</v>
          </cell>
          <cell r="F438">
            <v>70</v>
          </cell>
          <cell r="G438">
            <v>0.26</v>
          </cell>
          <cell r="H438" t="str">
            <v>Smooth</v>
          </cell>
          <cell r="I438" t="str">
            <v>AEC</v>
          </cell>
        </row>
        <row r="439">
          <cell r="A439" t="str">
            <v>Plastering Materials</v>
          </cell>
          <cell r="B439" t="str">
            <v>Gypsum plaster - on metal lath 80 lb/ft3 - 3/4 in.</v>
          </cell>
          <cell r="C439">
            <v>0.75</v>
          </cell>
          <cell r="D439">
            <v>0.2344</v>
          </cell>
          <cell r="E439">
            <v>0.26669999999999999</v>
          </cell>
          <cell r="F439">
            <v>80</v>
          </cell>
          <cell r="G439">
            <v>0.26</v>
          </cell>
          <cell r="H439" t="str">
            <v>Smooth</v>
          </cell>
          <cell r="I439" t="str">
            <v>AEC</v>
          </cell>
        </row>
        <row r="440">
          <cell r="A440" t="str">
            <v>Plastering Materials</v>
          </cell>
          <cell r="B440" t="str">
            <v>Mortar - Cement - 1 in.</v>
          </cell>
          <cell r="C440">
            <v>1.0049999999999999</v>
          </cell>
          <cell r="D440">
            <v>0.2</v>
          </cell>
          <cell r="E440">
            <v>0.41920000000000002</v>
          </cell>
          <cell r="F440">
            <v>116</v>
          </cell>
          <cell r="G440">
            <v>0.2</v>
          </cell>
          <cell r="H440" t="str">
            <v>Smooth</v>
          </cell>
          <cell r="I440" t="str">
            <v>CEC Doug</v>
          </cell>
        </row>
        <row r="441">
          <cell r="A441" t="str">
            <v>Plastering Materials</v>
          </cell>
          <cell r="B441" t="str">
            <v>Mortar - Cement - 1 3/4 in.</v>
          </cell>
          <cell r="C441">
            <v>1.7549999999999999</v>
          </cell>
          <cell r="D441">
            <v>0.35</v>
          </cell>
          <cell r="E441">
            <v>0.41749999999999998</v>
          </cell>
          <cell r="F441">
            <v>116</v>
          </cell>
          <cell r="G441">
            <v>0.2</v>
          </cell>
          <cell r="H441" t="str">
            <v>Smooth</v>
          </cell>
          <cell r="I441" t="str">
            <v>CEC Doug</v>
          </cell>
        </row>
        <row r="442">
          <cell r="A442" t="str">
            <v>Plastering Materials</v>
          </cell>
          <cell r="B442" t="str">
            <v>Perlite plaster - 25 lb/ft3 - 1/2 in.</v>
          </cell>
          <cell r="C442">
            <v>0.5</v>
          </cell>
          <cell r="D442">
            <v>0.83</v>
          </cell>
          <cell r="E442">
            <v>0.05</v>
          </cell>
          <cell r="F442">
            <v>25</v>
          </cell>
          <cell r="G442">
            <v>0.32</v>
          </cell>
          <cell r="H442" t="str">
            <v>Smooth</v>
          </cell>
          <cell r="I442" t="str">
            <v>AEC</v>
          </cell>
        </row>
        <row r="443">
          <cell r="A443" t="str">
            <v>Plastering Materials</v>
          </cell>
          <cell r="B443" t="str">
            <v>Perlite plaster - 38 lb/ft3 - 1/2 in.</v>
          </cell>
          <cell r="C443">
            <v>0.5</v>
          </cell>
          <cell r="D443">
            <v>0.38</v>
          </cell>
          <cell r="E443">
            <v>0.10829999999999999</v>
          </cell>
          <cell r="F443">
            <v>38</v>
          </cell>
          <cell r="G443">
            <v>0.32</v>
          </cell>
          <cell r="H443" t="str">
            <v>Smooth</v>
          </cell>
          <cell r="I443" t="str">
            <v>AEC</v>
          </cell>
        </row>
        <row r="444">
          <cell r="A444" t="str">
            <v>Plastering Materials</v>
          </cell>
          <cell r="B444" t="str">
            <v>Plaster/Sand Aggregate - 1 in.</v>
          </cell>
          <cell r="C444">
            <v>1.0049999999999999</v>
          </cell>
          <cell r="D444">
            <v>0.2</v>
          </cell>
          <cell r="E444">
            <v>0.41920000000000002</v>
          </cell>
          <cell r="F444">
            <v>116</v>
          </cell>
          <cell r="G444">
            <v>0.2</v>
          </cell>
          <cell r="H444" t="str">
            <v>Smooth</v>
          </cell>
          <cell r="I444" t="str">
            <v>CEC Doug</v>
          </cell>
        </row>
        <row r="445">
          <cell r="A445" t="str">
            <v>Plastering Materials</v>
          </cell>
          <cell r="B445" t="str">
            <v>Pulpboard or paper plaster - 1/2 in.</v>
          </cell>
          <cell r="C445">
            <v>0.5</v>
          </cell>
          <cell r="D445">
            <v>1</v>
          </cell>
          <cell r="E445">
            <v>4.1700000000000001E-2</v>
          </cell>
          <cell r="F445">
            <v>38</v>
          </cell>
          <cell r="G445">
            <v>0.32</v>
          </cell>
          <cell r="H445" t="str">
            <v>Smooth</v>
          </cell>
          <cell r="I445" t="str">
            <v>AEC</v>
          </cell>
        </row>
        <row r="446">
          <cell r="A446" t="str">
            <v>Plastering Materials</v>
          </cell>
          <cell r="B446" t="str">
            <v>Sand aggregate - 3/8 in.</v>
          </cell>
          <cell r="C446">
            <v>0.38</v>
          </cell>
          <cell r="D446">
            <v>7.0000000000000007E-2</v>
          </cell>
          <cell r="E446">
            <v>0.42920000000000003</v>
          </cell>
          <cell r="F446">
            <v>116</v>
          </cell>
          <cell r="G446">
            <v>0.2</v>
          </cell>
          <cell r="H446" t="str">
            <v>Smooth</v>
          </cell>
          <cell r="I446" t="str">
            <v>AEC</v>
          </cell>
        </row>
        <row r="447">
          <cell r="A447" t="str">
            <v>Plastering Materials</v>
          </cell>
          <cell r="B447" t="str">
            <v>Sand aggregate - 1/2 in.</v>
          </cell>
          <cell r="C447">
            <v>0.5</v>
          </cell>
          <cell r="D447">
            <v>9.1999999999999998E-2</v>
          </cell>
          <cell r="E447">
            <v>0.45419999999999999</v>
          </cell>
          <cell r="F447">
            <v>105</v>
          </cell>
          <cell r="G447">
            <v>0.2</v>
          </cell>
          <cell r="H447" t="str">
            <v>Smooth</v>
          </cell>
          <cell r="I447" t="str">
            <v>AEC</v>
          </cell>
        </row>
        <row r="448">
          <cell r="A448" t="str">
            <v>Plastering Materials</v>
          </cell>
          <cell r="B448" t="str">
            <v>Sand aggregate - 5/8 in.</v>
          </cell>
          <cell r="C448">
            <v>0.625</v>
          </cell>
          <cell r="D448">
            <v>0.11</v>
          </cell>
          <cell r="E448">
            <v>0.4667</v>
          </cell>
          <cell r="F448">
            <v>105</v>
          </cell>
          <cell r="G448">
            <v>0.2</v>
          </cell>
          <cell r="H448" t="str">
            <v>Smooth</v>
          </cell>
          <cell r="I448" t="str">
            <v>AEC</v>
          </cell>
        </row>
        <row r="449">
          <cell r="A449" t="str">
            <v>Plastering Materials</v>
          </cell>
          <cell r="B449" t="str">
            <v>Sand aggregate - 3/4 in.</v>
          </cell>
          <cell r="C449">
            <v>0.75</v>
          </cell>
          <cell r="D449">
            <v>0.14000000000000001</v>
          </cell>
          <cell r="E449">
            <v>0.42330000000000001</v>
          </cell>
          <cell r="F449">
            <v>116</v>
          </cell>
          <cell r="G449">
            <v>0.2</v>
          </cell>
          <cell r="H449" t="str">
            <v>Smooth</v>
          </cell>
          <cell r="I449" t="str">
            <v>AEC</v>
          </cell>
        </row>
        <row r="450">
          <cell r="A450" t="str">
            <v>Plastering Materials</v>
          </cell>
          <cell r="B450" t="str">
            <v>Sand aggregate on metal lath - 3/4 in.</v>
          </cell>
          <cell r="C450">
            <v>0.75</v>
          </cell>
          <cell r="D450">
            <v>0.13</v>
          </cell>
          <cell r="E450">
            <v>0.48080000000000001</v>
          </cell>
          <cell r="F450">
            <v>105</v>
          </cell>
          <cell r="G450">
            <v>0.2</v>
          </cell>
          <cell r="H450" t="str">
            <v>Smooth</v>
          </cell>
          <cell r="I450" t="str">
            <v>AEC</v>
          </cell>
        </row>
        <row r="451">
          <cell r="A451" t="str">
            <v>Plastering Materials</v>
          </cell>
          <cell r="B451" t="str">
            <v>Vermiculite aggregate - 45 lb/ft3 - 1/2 in.</v>
          </cell>
          <cell r="C451">
            <v>0.5</v>
          </cell>
          <cell r="D451">
            <v>0.28999999999999998</v>
          </cell>
          <cell r="E451">
            <v>0.14169999999999999</v>
          </cell>
          <cell r="F451">
            <v>45</v>
          </cell>
          <cell r="G451">
            <v>0.32</v>
          </cell>
          <cell r="H451" t="str">
            <v>Smooth</v>
          </cell>
          <cell r="I451" t="str">
            <v>AEC</v>
          </cell>
        </row>
        <row r="452">
          <cell r="A452" t="str">
            <v>Plastering Materials</v>
          </cell>
          <cell r="B452" t="str">
            <v>Stucco - 3/8 in.</v>
          </cell>
          <cell r="C452">
            <v>0.375</v>
          </cell>
          <cell r="D452">
            <v>7.5020000000000003E-2</v>
          </cell>
          <cell r="E452">
            <v>0.41670000000000001</v>
          </cell>
          <cell r="F452">
            <v>115.81439999999999</v>
          </cell>
          <cell r="G452">
            <v>0.20075999999999999</v>
          </cell>
          <cell r="H452" t="str">
            <v>Smooth</v>
          </cell>
          <cell r="I452" t="str">
            <v>CEC Doug</v>
          </cell>
        </row>
        <row r="453">
          <cell r="A453" t="str">
            <v>Plastering Materials</v>
          </cell>
          <cell r="B453" t="str">
            <v>Stucco - 7/8 in.</v>
          </cell>
          <cell r="C453">
            <v>0.875</v>
          </cell>
          <cell r="D453">
            <v>0.18</v>
          </cell>
          <cell r="E453">
            <v>0.40500000000000003</v>
          </cell>
          <cell r="F453">
            <v>115.81439999999999</v>
          </cell>
          <cell r="G453">
            <v>0.20075999999999999</v>
          </cell>
          <cell r="H453" t="str">
            <v>Smooth</v>
          </cell>
          <cell r="I453" t="str">
            <v>CEC Doug</v>
          </cell>
        </row>
        <row r="454">
          <cell r="A454" t="str">
            <v>Plastering Materials</v>
          </cell>
          <cell r="B454" t="str">
            <v>Synthetic Stucco - EIFS finish - 1 in.</v>
          </cell>
          <cell r="C454">
            <v>1</v>
          </cell>
          <cell r="D454">
            <v>4</v>
          </cell>
          <cell r="E454">
            <v>2.0799999999999999E-2</v>
          </cell>
          <cell r="F454">
            <v>1.5</v>
          </cell>
          <cell r="G454">
            <v>0.35</v>
          </cell>
          <cell r="H454" t="str">
            <v>Smooth</v>
          </cell>
          <cell r="I454" t="str">
            <v>AEC</v>
          </cell>
        </row>
        <row r="455">
          <cell r="A455" t="str">
            <v>Roofing</v>
          </cell>
          <cell r="B455" t="str">
            <v>5 PSF Roof - 1/2 in.</v>
          </cell>
          <cell r="C455">
            <v>0.5</v>
          </cell>
          <cell r="D455">
            <v>8.3299999999999999E-2</v>
          </cell>
          <cell r="E455">
            <v>0.50019999999999998</v>
          </cell>
          <cell r="F455">
            <v>120</v>
          </cell>
          <cell r="G455">
            <v>0.2</v>
          </cell>
          <cell r="H455" t="str">
            <v>VeryRough</v>
          </cell>
          <cell r="I455" t="str">
            <v>CEC Bruce</v>
          </cell>
        </row>
        <row r="456">
          <cell r="A456" t="str">
            <v>Roofing</v>
          </cell>
          <cell r="B456" t="str">
            <v>10 PSF Roof - 1 in.</v>
          </cell>
          <cell r="C456">
            <v>1</v>
          </cell>
          <cell r="D456">
            <v>8.3299999999999999E-2</v>
          </cell>
          <cell r="E456">
            <v>1.0004</v>
          </cell>
          <cell r="F456">
            <v>120</v>
          </cell>
          <cell r="G456">
            <v>0.2</v>
          </cell>
          <cell r="H456" t="str">
            <v>VeryRough</v>
          </cell>
          <cell r="I456" t="str">
            <v>CEC Bruce</v>
          </cell>
        </row>
        <row r="457">
          <cell r="A457" t="str">
            <v>Roofing</v>
          </cell>
          <cell r="B457" t="str">
            <v>15 PSF Roof - 1 1/2 in.</v>
          </cell>
          <cell r="C457">
            <v>1.5</v>
          </cell>
          <cell r="D457">
            <v>8.3299999999999999E-2</v>
          </cell>
          <cell r="E457">
            <v>1.5005999999999999</v>
          </cell>
          <cell r="F457">
            <v>120</v>
          </cell>
          <cell r="G457">
            <v>0.2</v>
          </cell>
          <cell r="H457" t="str">
            <v>VeryRough</v>
          </cell>
          <cell r="I457" t="str">
            <v>CEC Bruce</v>
          </cell>
        </row>
        <row r="458">
          <cell r="A458" t="str">
            <v>Roofing</v>
          </cell>
          <cell r="B458" t="str">
            <v>25 PSF Roof - 2 1/2 in.</v>
          </cell>
          <cell r="C458">
            <v>2.5</v>
          </cell>
          <cell r="D458">
            <v>8.3299999999999999E-2</v>
          </cell>
          <cell r="E458">
            <v>2.5009999999999999</v>
          </cell>
          <cell r="F458">
            <v>120</v>
          </cell>
          <cell r="G458">
            <v>0.2</v>
          </cell>
          <cell r="H458" t="str">
            <v>VeryRough</v>
          </cell>
          <cell r="I458" t="str">
            <v>CEC Bruce</v>
          </cell>
        </row>
        <row r="459">
          <cell r="A459" t="str">
            <v>Roofing</v>
          </cell>
          <cell r="B459" t="str">
            <v>Asbestos or cement shingles - 3/8 in.</v>
          </cell>
          <cell r="C459">
            <v>0.375</v>
          </cell>
          <cell r="D459">
            <v>0.21</v>
          </cell>
          <cell r="E459">
            <v>0.1492</v>
          </cell>
          <cell r="F459">
            <v>120</v>
          </cell>
          <cell r="G459">
            <v>0.24</v>
          </cell>
          <cell r="H459" t="str">
            <v>VeryRough</v>
          </cell>
          <cell r="I459" t="str">
            <v>AEC</v>
          </cell>
        </row>
        <row r="460">
          <cell r="A460" t="str">
            <v>Roofing</v>
          </cell>
          <cell r="B460" t="str">
            <v>Asphalt - bitumen with inert fill - 100 lb/ft3 - 3/4 in.</v>
          </cell>
          <cell r="C460">
            <v>0.75</v>
          </cell>
          <cell r="D460">
            <v>0.25</v>
          </cell>
          <cell r="E460">
            <v>0.25</v>
          </cell>
          <cell r="F460">
            <v>100</v>
          </cell>
          <cell r="G460">
            <v>0.3</v>
          </cell>
          <cell r="H460" t="str">
            <v>VeryRough</v>
          </cell>
          <cell r="I460" t="str">
            <v>AEC</v>
          </cell>
        </row>
        <row r="461">
          <cell r="A461" t="str">
            <v>Roofing</v>
          </cell>
          <cell r="B461" t="str">
            <v>Asphalt - bitumen with inert fill - 144 lb/ft3 - 3/4 in.</v>
          </cell>
          <cell r="C461">
            <v>0.75</v>
          </cell>
          <cell r="D461">
            <v>9.3799999999999994E-2</v>
          </cell>
          <cell r="E461">
            <v>0.66669999999999996</v>
          </cell>
          <cell r="F461">
            <v>144</v>
          </cell>
          <cell r="G461">
            <v>0.3</v>
          </cell>
          <cell r="H461" t="str">
            <v>VeryRough</v>
          </cell>
          <cell r="I461" t="str">
            <v>AEC</v>
          </cell>
        </row>
        <row r="462">
          <cell r="A462" t="str">
            <v>Roofing</v>
          </cell>
          <cell r="B462" t="str">
            <v>Asphalt roll roofing - 1/4 in.</v>
          </cell>
          <cell r="C462">
            <v>0.25</v>
          </cell>
          <cell r="D462">
            <v>0.15</v>
          </cell>
          <cell r="E462">
            <v>0.13919999999999999</v>
          </cell>
          <cell r="F462">
            <v>129.6</v>
          </cell>
          <cell r="G462">
            <v>0.36</v>
          </cell>
          <cell r="H462" t="str">
            <v>VeryRough</v>
          </cell>
          <cell r="I462" t="str">
            <v>RH CEC</v>
          </cell>
        </row>
        <row r="463">
          <cell r="A463" t="str">
            <v>Roofing</v>
          </cell>
          <cell r="B463" t="str">
            <v>Asphalt shingles - 1/4 in.</v>
          </cell>
          <cell r="C463">
            <v>0.25</v>
          </cell>
          <cell r="D463">
            <v>0.45</v>
          </cell>
          <cell r="E463">
            <v>4.6699999999999998E-2</v>
          </cell>
          <cell r="F463">
            <v>129.6</v>
          </cell>
          <cell r="G463">
            <v>0.3</v>
          </cell>
          <cell r="H463" t="str">
            <v>VeryRough</v>
          </cell>
          <cell r="I463" t="str">
            <v>RH CEC</v>
          </cell>
        </row>
        <row r="464">
          <cell r="A464" t="str">
            <v>Roofing</v>
          </cell>
          <cell r="B464" t="str">
            <v>Built-up roofing - 3/8 in.</v>
          </cell>
          <cell r="C464">
            <v>0.375</v>
          </cell>
          <cell r="D464">
            <v>0.33</v>
          </cell>
          <cell r="E464">
            <v>9.5000000000000001E-2</v>
          </cell>
          <cell r="F464">
            <v>70</v>
          </cell>
          <cell r="G464">
            <v>0.35</v>
          </cell>
          <cell r="H464" t="str">
            <v>VeryRough</v>
          </cell>
          <cell r="I464" t="str">
            <v>AEC</v>
          </cell>
        </row>
        <row r="465">
          <cell r="A465" t="str">
            <v>Roofing</v>
          </cell>
          <cell r="B465" t="str">
            <v>Clay tile - 1/2 in.</v>
          </cell>
          <cell r="C465">
            <v>0.5</v>
          </cell>
          <cell r="D465">
            <v>2.63</v>
          </cell>
          <cell r="E465">
            <v>1.5800000000000002E-2</v>
          </cell>
          <cell r="F465">
            <v>85</v>
          </cell>
          <cell r="G465">
            <v>0.21</v>
          </cell>
          <cell r="H465" t="str">
            <v>MediumRough</v>
          </cell>
          <cell r="I465" t="str">
            <v>AEC</v>
          </cell>
        </row>
        <row r="466">
          <cell r="A466" t="str">
            <v>Roofing</v>
          </cell>
          <cell r="B466" t="str">
            <v>Light Roof - 2/5 in.</v>
          </cell>
          <cell r="C466">
            <v>0.2</v>
          </cell>
          <cell r="D466">
            <v>8.3299999999999999E-2</v>
          </cell>
          <cell r="E466">
            <v>0.2001</v>
          </cell>
          <cell r="F466">
            <v>120</v>
          </cell>
          <cell r="G466">
            <v>0.2</v>
          </cell>
          <cell r="H466" t="str">
            <v>VeryRough</v>
          </cell>
          <cell r="I466" t="str">
            <v>CEC Bruce</v>
          </cell>
        </row>
        <row r="467">
          <cell r="A467" t="str">
            <v>Roofing</v>
          </cell>
          <cell r="B467" t="str">
            <v>Mastic asphalt (heavy - 20% grit) - 1 in.</v>
          </cell>
          <cell r="C467">
            <v>1</v>
          </cell>
          <cell r="D467">
            <v>0.77</v>
          </cell>
          <cell r="E467">
            <v>0.10829999999999999</v>
          </cell>
          <cell r="F467">
            <v>59</v>
          </cell>
          <cell r="G467">
            <v>0.22</v>
          </cell>
          <cell r="H467" t="str">
            <v>VeryRough</v>
          </cell>
          <cell r="I467" t="str">
            <v>AEC</v>
          </cell>
        </row>
        <row r="468">
          <cell r="A468" t="str">
            <v>Roofing</v>
          </cell>
          <cell r="B468" t="str">
            <v>Metal Standing Seam - 1/16 in.</v>
          </cell>
          <cell r="C468">
            <v>6.25E-2</v>
          </cell>
          <cell r="D468">
            <v>0</v>
          </cell>
          <cell r="E468">
            <v>1.28</v>
          </cell>
          <cell r="F468">
            <v>488.22</v>
          </cell>
          <cell r="G468">
            <v>0.12</v>
          </cell>
          <cell r="H468" t="str">
            <v>Smooth</v>
          </cell>
          <cell r="I468" t="str">
            <v>RH CEC</v>
          </cell>
        </row>
        <row r="469">
          <cell r="A469" t="str">
            <v>Roofing</v>
          </cell>
          <cell r="B469" t="str">
            <v>Roof Gravel - 1 in.</v>
          </cell>
          <cell r="C469">
            <v>1</v>
          </cell>
          <cell r="D469">
            <v>0.1</v>
          </cell>
          <cell r="E469">
            <v>0.83330000000000004</v>
          </cell>
          <cell r="F469">
            <v>105</v>
          </cell>
          <cell r="G469">
            <v>0.19</v>
          </cell>
          <cell r="H469" t="str">
            <v>VeryRough</v>
          </cell>
          <cell r="I469" t="str">
            <v>RH CEC</v>
          </cell>
        </row>
        <row r="470">
          <cell r="A470" t="str">
            <v>Roofing</v>
          </cell>
          <cell r="B470" t="str">
            <v>Roof Gravel - 1/2 in.</v>
          </cell>
          <cell r="C470">
            <v>0.5</v>
          </cell>
          <cell r="D470">
            <v>0.05</v>
          </cell>
          <cell r="E470">
            <v>0.83330000000000004</v>
          </cell>
          <cell r="F470">
            <v>105</v>
          </cell>
          <cell r="G470">
            <v>0.19</v>
          </cell>
          <cell r="H470" t="str">
            <v>VeryRough</v>
          </cell>
          <cell r="I470" t="str">
            <v>RH CEC</v>
          </cell>
        </row>
        <row r="471">
          <cell r="A471" t="str">
            <v>Roofing</v>
          </cell>
          <cell r="B471" t="str">
            <v>Single Ply Roofing - 1/4 in.</v>
          </cell>
          <cell r="C471">
            <v>0.25</v>
          </cell>
          <cell r="D471">
            <v>4.0000000000000001E-3</v>
          </cell>
          <cell r="E471">
            <v>5.2083000000000004</v>
          </cell>
          <cell r="F471">
            <v>30</v>
          </cell>
          <cell r="G471">
            <v>0.3</v>
          </cell>
          <cell r="H471" t="str">
            <v>Smooth</v>
          </cell>
          <cell r="I471" t="str">
            <v>CEC RJ</v>
          </cell>
        </row>
        <row r="472">
          <cell r="A472" t="str">
            <v>Roofing</v>
          </cell>
          <cell r="B472" t="str">
            <v>Slate - 1/2 in.</v>
          </cell>
          <cell r="C472">
            <v>0.5</v>
          </cell>
          <cell r="D472">
            <v>0.05</v>
          </cell>
          <cell r="E472">
            <v>0.91920000000000002</v>
          </cell>
          <cell r="F472">
            <v>119.80799999999999</v>
          </cell>
          <cell r="G472">
            <v>0.30114000000000002</v>
          </cell>
          <cell r="H472" t="str">
            <v>VeryRough</v>
          </cell>
          <cell r="I472" t="str">
            <v>CEC Doug</v>
          </cell>
        </row>
        <row r="473">
          <cell r="A473" t="str">
            <v>Roofing</v>
          </cell>
          <cell r="B473" t="str">
            <v>Tile Gap - 3/4 in.</v>
          </cell>
          <cell r="C473">
            <v>0.75</v>
          </cell>
          <cell r="D473">
            <v>1.1333</v>
          </cell>
          <cell r="E473">
            <v>5.5100000000000003E-2</v>
          </cell>
          <cell r="F473">
            <v>70</v>
          </cell>
          <cell r="G473">
            <v>0.24</v>
          </cell>
          <cell r="H473" t="str">
            <v>VeryRough</v>
          </cell>
          <cell r="I473" t="str">
            <v>CEC Bruce</v>
          </cell>
        </row>
        <row r="474">
          <cell r="A474" t="str">
            <v>Roofing</v>
          </cell>
          <cell r="B474" t="str">
            <v>Wood shingles - 3/4 in.</v>
          </cell>
          <cell r="C474">
            <v>0.75</v>
          </cell>
          <cell r="D474">
            <v>0.9</v>
          </cell>
          <cell r="E474">
            <v>6.9199999999999998E-2</v>
          </cell>
          <cell r="F474">
            <v>36.940799999999996</v>
          </cell>
          <cell r="G474">
            <v>0.31070000000000003</v>
          </cell>
          <cell r="H474" t="str">
            <v>VeryRough</v>
          </cell>
          <cell r="I474" t="str">
            <v>AEC</v>
          </cell>
        </row>
        <row r="475">
          <cell r="A475" t="str">
            <v>Roofing</v>
          </cell>
          <cell r="B475" t="str">
            <v>Wood shingles - plain and plastic film faced - 3/4 in.</v>
          </cell>
          <cell r="C475">
            <v>0.75</v>
          </cell>
          <cell r="D475">
            <v>0.94</v>
          </cell>
          <cell r="E475">
            <v>6.6699999999999995E-2</v>
          </cell>
          <cell r="F475">
            <v>22</v>
          </cell>
          <cell r="G475">
            <v>0.31</v>
          </cell>
          <cell r="H475" t="str">
            <v>VeryRough</v>
          </cell>
          <cell r="I475" t="str">
            <v>AEC</v>
          </cell>
        </row>
        <row r="476">
          <cell r="A476" t="str">
            <v>SIPS Floor</v>
          </cell>
          <cell r="B476" t="str">
            <v>SIPS - Crawl Space - R22 - I Joist Spline - 6 1/2 in.</v>
          </cell>
          <cell r="C476">
            <v>6.5</v>
          </cell>
          <cell r="D476">
            <v>28.08</v>
          </cell>
          <cell r="E476">
            <v>1.9290000000000002E-2</v>
          </cell>
          <cell r="F476">
            <v>7.15</v>
          </cell>
          <cell r="G476">
            <v>0.3</v>
          </cell>
          <cell r="H476" t="str">
            <v>Smooth</v>
          </cell>
          <cell r="I476" t="str">
            <v>JA4-10</v>
          </cell>
        </row>
        <row r="477">
          <cell r="A477" t="str">
            <v>SIPS Floor</v>
          </cell>
          <cell r="B477" t="str">
            <v>SIPS - Crawl Space - R33 - I Joist Spline - 6 1/2 in.</v>
          </cell>
          <cell r="C477">
            <v>6.5</v>
          </cell>
          <cell r="D477">
            <v>38.497</v>
          </cell>
          <cell r="E477">
            <v>1.4069999999999999E-2</v>
          </cell>
          <cell r="F477">
            <v>7.15</v>
          </cell>
          <cell r="G477">
            <v>0.3</v>
          </cell>
          <cell r="H477" t="str">
            <v>Smooth</v>
          </cell>
          <cell r="I477" t="str">
            <v>JA4-10</v>
          </cell>
        </row>
        <row r="478">
          <cell r="A478" t="str">
            <v>SIPS Floor</v>
          </cell>
          <cell r="B478" t="str">
            <v>SIPS - Crawl Space - R28 - I Joist Spline - 8 1/4 in.</v>
          </cell>
          <cell r="C478">
            <v>8.25</v>
          </cell>
          <cell r="D478">
            <v>33.866999999999997</v>
          </cell>
          <cell r="E478">
            <v>2.0299999999999999E-2</v>
          </cell>
          <cell r="F478">
            <v>5.85</v>
          </cell>
          <cell r="G478">
            <v>0.28999999999999998</v>
          </cell>
          <cell r="H478" t="str">
            <v>Smooth</v>
          </cell>
          <cell r="I478" t="str">
            <v>JA4-10</v>
          </cell>
        </row>
        <row r="479">
          <cell r="A479" t="str">
            <v>SIPS Floor</v>
          </cell>
          <cell r="B479" t="str">
            <v>SIPS - Crawl Space - R36 - I Joist Spline - 10 1/4 in.</v>
          </cell>
          <cell r="C479">
            <v>10.25</v>
          </cell>
          <cell r="D479">
            <v>42.284999999999997</v>
          </cell>
          <cell r="E479">
            <v>2.0199999999999999E-2</v>
          </cell>
          <cell r="F479">
            <v>4.9000000000000004</v>
          </cell>
          <cell r="G479">
            <v>0.28999999999999998</v>
          </cell>
          <cell r="H479" t="str">
            <v>Smooth</v>
          </cell>
          <cell r="I479" t="str">
            <v>JA4-10</v>
          </cell>
        </row>
        <row r="480">
          <cell r="A480" t="str">
            <v>SIPS Floor</v>
          </cell>
          <cell r="B480" t="str">
            <v>SIPS - Crawl Space - R22 - Single 2x Spline - 6 1/2 in.</v>
          </cell>
          <cell r="C480">
            <v>6.5</v>
          </cell>
          <cell r="D480">
            <v>27.132999999999999</v>
          </cell>
          <cell r="E480">
            <v>1.9959999999999999E-2</v>
          </cell>
          <cell r="F480">
            <v>7.15</v>
          </cell>
          <cell r="G480">
            <v>0.3</v>
          </cell>
          <cell r="H480" t="str">
            <v>Smooth</v>
          </cell>
          <cell r="I480" t="str">
            <v>JA4-10</v>
          </cell>
        </row>
        <row r="481">
          <cell r="A481" t="str">
            <v>SIPS Floor</v>
          </cell>
          <cell r="B481" t="str">
            <v>SIPS - Crawl Space - R33 - Single 2x Spline - 6 1/2 in.</v>
          </cell>
          <cell r="C481">
            <v>6.5</v>
          </cell>
          <cell r="D481">
            <v>38.497</v>
          </cell>
          <cell r="E481">
            <v>1.4069999999999999E-2</v>
          </cell>
          <cell r="F481">
            <v>7.15</v>
          </cell>
          <cell r="G481">
            <v>0.3</v>
          </cell>
          <cell r="H481" t="str">
            <v>Smooth</v>
          </cell>
          <cell r="I481" t="str">
            <v>JA4-10</v>
          </cell>
        </row>
        <row r="482">
          <cell r="A482" t="str">
            <v>SIPS Floor</v>
          </cell>
          <cell r="B482" t="str">
            <v>SIPS - Crawl Space - R28 - Single 2x Spline - 8 1/4 in.</v>
          </cell>
          <cell r="C482">
            <v>8.25</v>
          </cell>
          <cell r="D482">
            <v>33.866999999999997</v>
          </cell>
          <cell r="E482">
            <v>2.0299999999999999E-2</v>
          </cell>
          <cell r="F482">
            <v>5.85</v>
          </cell>
          <cell r="G482">
            <v>0.28999999999999998</v>
          </cell>
          <cell r="H482" t="str">
            <v>Smooth</v>
          </cell>
          <cell r="I482" t="str">
            <v>JA4-10</v>
          </cell>
        </row>
        <row r="483">
          <cell r="A483" t="str">
            <v>SIPS Floor</v>
          </cell>
          <cell r="B483" t="str">
            <v>SIPS - Crawl Space - R36 - Single 2x Spline - 10 1/4 in.</v>
          </cell>
          <cell r="C483">
            <v>10.25</v>
          </cell>
          <cell r="D483">
            <v>40.308</v>
          </cell>
          <cell r="E483">
            <v>2.1190000000000001E-2</v>
          </cell>
          <cell r="F483">
            <v>4.9000000000000004</v>
          </cell>
          <cell r="G483">
            <v>0.28999999999999998</v>
          </cell>
          <cell r="H483" t="str">
            <v>Smooth</v>
          </cell>
          <cell r="I483" t="str">
            <v>JA4-10</v>
          </cell>
        </row>
        <row r="484">
          <cell r="A484" t="str">
            <v>SIPS Floor</v>
          </cell>
          <cell r="B484" t="str">
            <v>SIPS - Crawl Space - R22 - Double 2x Spline - 6 1/2 in.</v>
          </cell>
          <cell r="C484">
            <v>6.5</v>
          </cell>
          <cell r="D484">
            <v>26.242000000000001</v>
          </cell>
          <cell r="E484">
            <v>2.0639999999999999E-2</v>
          </cell>
          <cell r="F484">
            <v>7.15</v>
          </cell>
          <cell r="G484">
            <v>0.3</v>
          </cell>
          <cell r="H484" t="str">
            <v>Smooth</v>
          </cell>
          <cell r="I484" t="str">
            <v>JA4-10</v>
          </cell>
        </row>
        <row r="485">
          <cell r="A485" t="str">
            <v>SIPS Floor</v>
          </cell>
          <cell r="B485" t="str">
            <v>SIPS - Crawl Space - R33 - Double 2x Spline - 6 1/2 in.</v>
          </cell>
          <cell r="C485">
            <v>6.5</v>
          </cell>
          <cell r="D485">
            <v>35.292000000000002</v>
          </cell>
          <cell r="E485">
            <v>1.5350000000000001E-2</v>
          </cell>
          <cell r="F485">
            <v>7.15</v>
          </cell>
          <cell r="G485">
            <v>0.3</v>
          </cell>
          <cell r="H485" t="str">
            <v>Smooth</v>
          </cell>
          <cell r="I485" t="str">
            <v>JA4-10</v>
          </cell>
        </row>
        <row r="486">
          <cell r="A486" t="str">
            <v>SIPS Floor</v>
          </cell>
          <cell r="B486" t="str">
            <v>SIPS - Crawl Space - R28 - Double 2x Spline - 8 1/4 in.</v>
          </cell>
          <cell r="C486">
            <v>8.25</v>
          </cell>
          <cell r="D486">
            <v>32.543999999999997</v>
          </cell>
          <cell r="E486">
            <v>2.1129999999999999E-2</v>
          </cell>
          <cell r="F486">
            <v>5.85</v>
          </cell>
          <cell r="G486">
            <v>0.28999999999999998</v>
          </cell>
          <cell r="H486" t="str">
            <v>Smooth</v>
          </cell>
          <cell r="I486" t="str">
            <v>JA4-10</v>
          </cell>
        </row>
        <row r="487">
          <cell r="A487" t="str">
            <v>SIPS Floor</v>
          </cell>
          <cell r="B487" t="str">
            <v>SIPS - Crawl Space - R36 - Double 2x Spline - 10 1/4 in.</v>
          </cell>
          <cell r="C487">
            <v>10.25</v>
          </cell>
          <cell r="D487">
            <v>38.497</v>
          </cell>
          <cell r="E487">
            <v>2.2190000000000001E-2</v>
          </cell>
          <cell r="F487">
            <v>4.9000000000000004</v>
          </cell>
          <cell r="G487">
            <v>0.28999999999999998</v>
          </cell>
          <cell r="H487" t="str">
            <v>Smooth</v>
          </cell>
          <cell r="I487" t="str">
            <v>JA4-10</v>
          </cell>
        </row>
        <row r="488">
          <cell r="A488" t="str">
            <v>SIPS Floor</v>
          </cell>
          <cell r="B488" t="str">
            <v>SIPS - No Crawl Space - R22 - I Joist Spline - 6 1/2 in.</v>
          </cell>
          <cell r="C488">
            <v>6.5</v>
          </cell>
          <cell r="D488">
            <v>21.83</v>
          </cell>
          <cell r="E488">
            <v>2.4809999999999999E-2</v>
          </cell>
          <cell r="F488">
            <v>7.15</v>
          </cell>
          <cell r="G488">
            <v>0.3</v>
          </cell>
          <cell r="H488" t="str">
            <v>Smooth</v>
          </cell>
          <cell r="I488" t="str">
            <v>JA4-10</v>
          </cell>
        </row>
        <row r="489">
          <cell r="A489" t="str">
            <v>SIPS Floor</v>
          </cell>
          <cell r="B489" t="str">
            <v>SIPS - No Crawl Space - R33 - I Joist Spline - 6 1/2 in.</v>
          </cell>
          <cell r="C489">
            <v>6.5</v>
          </cell>
          <cell r="D489">
            <v>32.543999999999997</v>
          </cell>
          <cell r="E489">
            <v>1.6639999999999999E-2</v>
          </cell>
          <cell r="F489">
            <v>7.15</v>
          </cell>
          <cell r="G489">
            <v>0.3</v>
          </cell>
          <cell r="H489" t="str">
            <v>Smooth</v>
          </cell>
          <cell r="I489" t="str">
            <v>JA4-10</v>
          </cell>
        </row>
        <row r="490">
          <cell r="A490" t="str">
            <v>SIPS Floor</v>
          </cell>
          <cell r="B490" t="str">
            <v>SIPS - No Crawl Space - R28 - I Joist Spline - 8 1/4 in.</v>
          </cell>
          <cell r="C490">
            <v>8.25</v>
          </cell>
          <cell r="D490">
            <v>28.08</v>
          </cell>
          <cell r="E490">
            <v>2.4479999999999998E-2</v>
          </cell>
          <cell r="F490">
            <v>5.85</v>
          </cell>
          <cell r="G490">
            <v>0.28999999999999998</v>
          </cell>
          <cell r="H490" t="str">
            <v>Smooth</v>
          </cell>
          <cell r="I490" t="str">
            <v>JA4-10</v>
          </cell>
        </row>
        <row r="491">
          <cell r="A491" t="str">
            <v>SIPS Floor</v>
          </cell>
          <cell r="B491" t="str">
            <v>SIPS - No Crawl Space - R36 - I Joist Spline - 10 1/4 in.</v>
          </cell>
          <cell r="C491">
            <v>10.25</v>
          </cell>
          <cell r="D491">
            <v>35.292000000000002</v>
          </cell>
          <cell r="E491">
            <v>2.4199999999999999E-2</v>
          </cell>
          <cell r="F491">
            <v>4.9000000000000004</v>
          </cell>
          <cell r="G491">
            <v>0.28999999999999998</v>
          </cell>
          <cell r="H491" t="str">
            <v>Smooth</v>
          </cell>
          <cell r="I491" t="str">
            <v>JA4-10</v>
          </cell>
        </row>
        <row r="492">
          <cell r="A492" t="str">
            <v>SIPS Floor</v>
          </cell>
          <cell r="B492" t="str">
            <v>SIPS - No Crawl Space - R22 - Single 2x Spline - 6 1/2 in.</v>
          </cell>
          <cell r="C492">
            <v>6.5</v>
          </cell>
          <cell r="D492">
            <v>21.22</v>
          </cell>
          <cell r="E492">
            <v>2.5530000000000001E-2</v>
          </cell>
          <cell r="F492">
            <v>7.15</v>
          </cell>
          <cell r="G492">
            <v>0.3</v>
          </cell>
          <cell r="H492" t="str">
            <v>Smooth</v>
          </cell>
          <cell r="I492" t="str">
            <v>JA4-10</v>
          </cell>
        </row>
        <row r="493">
          <cell r="A493" t="str">
            <v>SIPS Floor</v>
          </cell>
          <cell r="B493" t="str">
            <v>SIPS - No Crawl Space - R33 - Single 2x Spline - 6 1/2 in.</v>
          </cell>
          <cell r="C493">
            <v>6.5</v>
          </cell>
          <cell r="D493">
            <v>31.312999999999999</v>
          </cell>
          <cell r="E493">
            <v>1.7299999999999999E-2</v>
          </cell>
          <cell r="F493">
            <v>7.15</v>
          </cell>
          <cell r="G493">
            <v>0.3</v>
          </cell>
          <cell r="H493" t="str">
            <v>Smooth</v>
          </cell>
          <cell r="I493" t="str">
            <v>JA4-10</v>
          </cell>
        </row>
        <row r="494">
          <cell r="A494" t="str">
            <v>SIPS Floor</v>
          </cell>
          <cell r="B494" t="str">
            <v>SIPS - No Crawl Space - R28 - Single 2x Spline - 8 1/4 in.</v>
          </cell>
          <cell r="C494">
            <v>8.25</v>
          </cell>
          <cell r="D494">
            <v>27.132999999999999</v>
          </cell>
          <cell r="E494">
            <v>2.5340000000000001E-2</v>
          </cell>
          <cell r="F494">
            <v>5.85</v>
          </cell>
          <cell r="G494">
            <v>0.28999999999999998</v>
          </cell>
          <cell r="H494" t="str">
            <v>Smooth</v>
          </cell>
          <cell r="I494" t="str">
            <v>JA4-10</v>
          </cell>
        </row>
        <row r="495">
          <cell r="A495" t="str">
            <v>SIPS Floor</v>
          </cell>
          <cell r="B495" t="str">
            <v>SIPS - No Crawl Space - R36 - Single 2x Spline - 10 1/4 in.</v>
          </cell>
          <cell r="C495">
            <v>10.25</v>
          </cell>
          <cell r="D495">
            <v>35.292000000000002</v>
          </cell>
          <cell r="E495">
            <v>2.4199999999999999E-2</v>
          </cell>
          <cell r="F495">
            <v>4.9000000000000004</v>
          </cell>
          <cell r="G495">
            <v>0.28999999999999998</v>
          </cell>
          <cell r="H495" t="str">
            <v>Smooth</v>
          </cell>
          <cell r="I495" t="str">
            <v>JA4-10</v>
          </cell>
        </row>
        <row r="496">
          <cell r="A496" t="str">
            <v>SIPS Floor</v>
          </cell>
          <cell r="B496" t="str">
            <v>SIPS - No Crawl Space - R22 - Double 2x Spline - 6 1/2 in.</v>
          </cell>
          <cell r="C496">
            <v>6.5</v>
          </cell>
          <cell r="D496">
            <v>20.085999999999999</v>
          </cell>
          <cell r="E496">
            <v>2.6970000000000001E-2</v>
          </cell>
          <cell r="F496">
            <v>7.15</v>
          </cell>
          <cell r="G496">
            <v>0.3</v>
          </cell>
          <cell r="H496" t="str">
            <v>Smooth</v>
          </cell>
          <cell r="I496" t="str">
            <v>JA4-10</v>
          </cell>
        </row>
        <row r="497">
          <cell r="A497" t="str">
            <v>SIPS Floor</v>
          </cell>
          <cell r="B497" t="str">
            <v>SIPS - No Crawl Space - R33 - Double 2x Spline - 6 1/2 in.</v>
          </cell>
          <cell r="C497">
            <v>6.5</v>
          </cell>
          <cell r="D497">
            <v>28.08</v>
          </cell>
          <cell r="E497">
            <v>1.9290000000000002E-2</v>
          </cell>
          <cell r="F497">
            <v>7.15</v>
          </cell>
          <cell r="G497">
            <v>0.3</v>
          </cell>
          <cell r="H497" t="str">
            <v>Smooth</v>
          </cell>
          <cell r="I497" t="str">
            <v>JA4-10</v>
          </cell>
        </row>
        <row r="498">
          <cell r="A498" t="str">
            <v>SIPS Floor</v>
          </cell>
          <cell r="B498" t="str">
            <v>SIPS - No Crawl Space - R28 - Double 2x Spline - 8 1/4 in.</v>
          </cell>
          <cell r="C498">
            <v>8.25</v>
          </cell>
          <cell r="D498">
            <v>26.242000000000001</v>
          </cell>
          <cell r="E498">
            <v>2.6200000000000001E-2</v>
          </cell>
          <cell r="F498">
            <v>5.85</v>
          </cell>
          <cell r="G498">
            <v>0.28999999999999998</v>
          </cell>
          <cell r="H498" t="str">
            <v>Smooth</v>
          </cell>
          <cell r="I498" t="str">
            <v>JA4-10</v>
          </cell>
        </row>
        <row r="499">
          <cell r="A499" t="str">
            <v>SIPS Floor</v>
          </cell>
          <cell r="B499" t="str">
            <v>SIPS - No Crawl Space - R36 - Double 2x Spline - 10 1/4 in.</v>
          </cell>
          <cell r="C499">
            <v>10.25</v>
          </cell>
          <cell r="D499">
            <v>32.543999999999997</v>
          </cell>
          <cell r="E499">
            <v>2.6249999999999999E-2</v>
          </cell>
          <cell r="F499">
            <v>4.9000000000000004</v>
          </cell>
          <cell r="G499">
            <v>0.28999999999999998</v>
          </cell>
          <cell r="H499" t="str">
            <v>Smooth</v>
          </cell>
          <cell r="I499" t="str">
            <v>JA4-10</v>
          </cell>
        </row>
        <row r="500">
          <cell r="A500" t="str">
            <v>SIPS Roof</v>
          </cell>
          <cell r="B500" t="str">
            <v>SIPS - R22 - I joist Spline - 6 1/2 in.</v>
          </cell>
          <cell r="C500">
            <v>6.5</v>
          </cell>
          <cell r="D500">
            <v>21.515999999999998</v>
          </cell>
          <cell r="E500">
            <v>2.5180000000000001E-2</v>
          </cell>
          <cell r="F500">
            <v>7.15</v>
          </cell>
          <cell r="G500">
            <v>0.3</v>
          </cell>
          <cell r="H500" t="str">
            <v>Smooth</v>
          </cell>
          <cell r="I500" t="str">
            <v>JA4-10</v>
          </cell>
        </row>
        <row r="501">
          <cell r="A501" t="str">
            <v>SIPS Roof</v>
          </cell>
          <cell r="B501" t="str">
            <v>SIPS - R33 - I joist Spline - 6 1/2 in.</v>
          </cell>
          <cell r="C501">
            <v>6.5</v>
          </cell>
          <cell r="D501">
            <v>30.518000000000001</v>
          </cell>
          <cell r="E501">
            <v>1.7749999999999998E-2</v>
          </cell>
          <cell r="F501">
            <v>7.15</v>
          </cell>
          <cell r="G501">
            <v>0.3</v>
          </cell>
          <cell r="H501" t="str">
            <v>Smooth</v>
          </cell>
          <cell r="I501" t="str">
            <v>JA4-10</v>
          </cell>
        </row>
        <row r="502">
          <cell r="A502" t="str">
            <v>SIPS Roof</v>
          </cell>
          <cell r="B502" t="str">
            <v>SIPS - R28 - I joist Spline - 8 1/2 in.</v>
          </cell>
          <cell r="C502">
            <v>8.5</v>
          </cell>
          <cell r="D502">
            <v>28.562999999999999</v>
          </cell>
          <cell r="E502">
            <v>2.4799999999999999E-2</v>
          </cell>
          <cell r="F502">
            <v>5.71</v>
          </cell>
          <cell r="G502">
            <v>0.28999999999999998</v>
          </cell>
          <cell r="H502" t="str">
            <v>Smooth</v>
          </cell>
          <cell r="I502" t="str">
            <v>JA4-10</v>
          </cell>
        </row>
        <row r="503">
          <cell r="A503" t="str">
            <v>SIPS Roof</v>
          </cell>
          <cell r="B503" t="str">
            <v>SIPS - R36 - I joist Spline - 10 1/4 in.</v>
          </cell>
          <cell r="C503">
            <v>10.25</v>
          </cell>
          <cell r="D503">
            <v>35.296999999999997</v>
          </cell>
          <cell r="E503">
            <v>2.4199999999999999E-2</v>
          </cell>
          <cell r="F503">
            <v>4.9000000000000004</v>
          </cell>
          <cell r="G503">
            <v>0.28999999999999998</v>
          </cell>
          <cell r="H503" t="str">
            <v>Smooth</v>
          </cell>
          <cell r="I503" t="str">
            <v>JA4-10</v>
          </cell>
        </row>
        <row r="504">
          <cell r="A504" t="str">
            <v>SIPS Roof</v>
          </cell>
          <cell r="B504" t="str">
            <v>SIPS - R55 - I joist Spline - 10 1/4 in.</v>
          </cell>
          <cell r="C504">
            <v>10.25</v>
          </cell>
          <cell r="D504">
            <v>53.816000000000003</v>
          </cell>
          <cell r="E504">
            <v>1.5869999999999999E-2</v>
          </cell>
          <cell r="F504">
            <v>4.9000000000000004</v>
          </cell>
          <cell r="G504">
            <v>0.28999999999999998</v>
          </cell>
          <cell r="H504" t="str">
            <v>Smooth</v>
          </cell>
          <cell r="I504" t="str">
            <v>JA4-10</v>
          </cell>
        </row>
        <row r="505">
          <cell r="A505" t="str">
            <v>SIPS Roof</v>
          </cell>
          <cell r="B505" t="str">
            <v>SIPS - R44 - I joist Spline - 12 1/4 in.</v>
          </cell>
          <cell r="C505">
            <v>12.25</v>
          </cell>
          <cell r="D505">
            <v>43.715000000000003</v>
          </cell>
          <cell r="E505">
            <v>2.3349999999999999E-2</v>
          </cell>
          <cell r="F505">
            <v>4.2699999999999996</v>
          </cell>
          <cell r="G505">
            <v>0.28000000000000003</v>
          </cell>
          <cell r="H505" t="str">
            <v>Smooth</v>
          </cell>
          <cell r="I505" t="str">
            <v>JA4-10</v>
          </cell>
        </row>
        <row r="506">
          <cell r="A506" t="str">
            <v>SIPS Roof</v>
          </cell>
          <cell r="B506" t="str">
            <v>SIPS - R22 - Single 2x Spline - 6 1/2 in.</v>
          </cell>
          <cell r="C506">
            <v>6.5</v>
          </cell>
          <cell r="D506">
            <v>20.986999999999998</v>
          </cell>
          <cell r="E506">
            <v>2.58E-2</v>
          </cell>
          <cell r="F506">
            <v>7.15</v>
          </cell>
          <cell r="G506">
            <v>0.3</v>
          </cell>
          <cell r="H506" t="str">
            <v>Smooth</v>
          </cell>
          <cell r="I506" t="str">
            <v>JA4-10</v>
          </cell>
        </row>
        <row r="507">
          <cell r="A507" t="str">
            <v>SIPS Roof</v>
          </cell>
          <cell r="B507" t="str">
            <v>SIPS - R33 - Single 2x Spline - 6 1/2 in.</v>
          </cell>
          <cell r="C507">
            <v>6.5</v>
          </cell>
          <cell r="D507">
            <v>30.518000000000001</v>
          </cell>
          <cell r="E507">
            <v>1.7749999999999998E-2</v>
          </cell>
          <cell r="F507">
            <v>7.15</v>
          </cell>
          <cell r="G507">
            <v>0.3</v>
          </cell>
          <cell r="H507" t="str">
            <v>Smooth</v>
          </cell>
          <cell r="I507" t="str">
            <v>JA4-10</v>
          </cell>
        </row>
        <row r="508">
          <cell r="A508" t="str">
            <v>SIPS Roof</v>
          </cell>
          <cell r="B508" t="str">
            <v>SIPS - R28 - Single 2x Spline - 8 1/2 in.</v>
          </cell>
          <cell r="C508">
            <v>8.5</v>
          </cell>
          <cell r="D508">
            <v>27.672000000000001</v>
          </cell>
          <cell r="E508">
            <v>2.5600000000000001E-2</v>
          </cell>
          <cell r="F508">
            <v>5.71</v>
          </cell>
          <cell r="G508">
            <v>0.28999999999999998</v>
          </cell>
          <cell r="H508" t="str">
            <v>Smooth</v>
          </cell>
          <cell r="I508" t="str">
            <v>JA4-10</v>
          </cell>
        </row>
        <row r="509">
          <cell r="A509" t="str">
            <v>SIPS Roof</v>
          </cell>
          <cell r="B509" t="str">
            <v>SIPS - R36 - Single 2x Spline - 10 1/4 in.</v>
          </cell>
          <cell r="C509">
            <v>10.25</v>
          </cell>
          <cell r="D509">
            <v>33.973999999999997</v>
          </cell>
          <cell r="E509">
            <v>2.5139999999999999E-2</v>
          </cell>
          <cell r="F509">
            <v>4.9000000000000004</v>
          </cell>
          <cell r="G509">
            <v>0.28999999999999998</v>
          </cell>
          <cell r="H509" t="str">
            <v>Smooth</v>
          </cell>
          <cell r="I509" t="str">
            <v>JA4-10</v>
          </cell>
        </row>
        <row r="510">
          <cell r="A510" t="str">
            <v>SIPS Roof</v>
          </cell>
          <cell r="B510" t="str">
            <v>SIPS - R55 - Single 2x Spline - 10 1/4 in.</v>
          </cell>
          <cell r="C510">
            <v>10.25</v>
          </cell>
          <cell r="D510">
            <v>50.892000000000003</v>
          </cell>
          <cell r="E510">
            <v>1.678E-2</v>
          </cell>
          <cell r="F510">
            <v>4.9000000000000004</v>
          </cell>
          <cell r="G510">
            <v>0.28999999999999998</v>
          </cell>
          <cell r="H510" t="str">
            <v>Smooth</v>
          </cell>
          <cell r="I510" t="str">
            <v>JA4-10</v>
          </cell>
        </row>
        <row r="511">
          <cell r="A511" t="str">
            <v>SIPS Roof</v>
          </cell>
          <cell r="B511" t="str">
            <v>SIPS - R44 - Single 2x Spline - 12 1/4 in.</v>
          </cell>
          <cell r="C511">
            <v>12.25</v>
          </cell>
          <cell r="D511">
            <v>41.738</v>
          </cell>
          <cell r="E511">
            <v>2.4459999999999999E-2</v>
          </cell>
          <cell r="F511">
            <v>4.2699999999999996</v>
          </cell>
          <cell r="G511">
            <v>0.28000000000000003</v>
          </cell>
          <cell r="H511" t="str">
            <v>Smooth</v>
          </cell>
          <cell r="I511" t="str">
            <v>JA4-10</v>
          </cell>
        </row>
        <row r="512">
          <cell r="A512" t="str">
            <v>SIPS Roof</v>
          </cell>
          <cell r="B512" t="str">
            <v>SIPS - R22 - Double 2x Spline - 6 1/2 in.</v>
          </cell>
          <cell r="C512">
            <v>6.5</v>
          </cell>
          <cell r="D512">
            <v>19.998999999999999</v>
          </cell>
          <cell r="E512">
            <v>2.708E-2</v>
          </cell>
          <cell r="F512">
            <v>7.15</v>
          </cell>
          <cell r="G512">
            <v>0.3</v>
          </cell>
          <cell r="H512" t="str">
            <v>Smooth</v>
          </cell>
          <cell r="I512" t="str">
            <v>JA4-10</v>
          </cell>
        </row>
        <row r="513">
          <cell r="A513" t="str">
            <v>SIPS Roof</v>
          </cell>
          <cell r="B513" t="str">
            <v>SIPS - R33 - Double 2x Spline - 6 1/2 in.</v>
          </cell>
          <cell r="C513">
            <v>6.5</v>
          </cell>
          <cell r="D513">
            <v>27.672000000000001</v>
          </cell>
          <cell r="E513">
            <v>1.9570000000000001E-2</v>
          </cell>
          <cell r="F513">
            <v>7.15</v>
          </cell>
          <cell r="G513">
            <v>0.3</v>
          </cell>
          <cell r="H513" t="str">
            <v>Smooth</v>
          </cell>
          <cell r="I513" t="str">
            <v>JA4-10</v>
          </cell>
        </row>
        <row r="514">
          <cell r="A514" t="str">
            <v>SIPS Roof</v>
          </cell>
          <cell r="B514" t="str">
            <v>SIPS - R28 - Double 2x Spline - 8 1/2 in.</v>
          </cell>
          <cell r="C514">
            <v>8.5</v>
          </cell>
          <cell r="D514">
            <v>25.286999999999999</v>
          </cell>
          <cell r="E514">
            <v>2.801E-2</v>
          </cell>
          <cell r="F514">
            <v>5.71</v>
          </cell>
          <cell r="G514">
            <v>0.28999999999999998</v>
          </cell>
          <cell r="H514" t="str">
            <v>Smooth</v>
          </cell>
          <cell r="I514" t="str">
            <v>JA4-10</v>
          </cell>
        </row>
        <row r="515">
          <cell r="A515" t="str">
            <v>SIPS Roof</v>
          </cell>
          <cell r="B515" t="str">
            <v>SIPS - R36 - Double 2x Spline - 10 1/4 in.</v>
          </cell>
          <cell r="C515">
            <v>10.25</v>
          </cell>
          <cell r="D515">
            <v>32.743000000000002</v>
          </cell>
          <cell r="E515">
            <v>2.6089999999999999E-2</v>
          </cell>
          <cell r="F515">
            <v>4.9000000000000004</v>
          </cell>
          <cell r="G515">
            <v>0.28999999999999998</v>
          </cell>
          <cell r="H515" t="str">
            <v>Smooth</v>
          </cell>
          <cell r="I515" t="str">
            <v>JA4-10</v>
          </cell>
        </row>
        <row r="516">
          <cell r="A516" t="str">
            <v>SIPS Roof</v>
          </cell>
          <cell r="B516" t="str">
            <v>SIPS - R55 - Double 2x Spline - 10 1/4 in.</v>
          </cell>
          <cell r="C516">
            <v>10.25</v>
          </cell>
          <cell r="D516">
            <v>45.878999999999998</v>
          </cell>
          <cell r="E516">
            <v>1.8620000000000001E-2</v>
          </cell>
          <cell r="F516">
            <v>4.9000000000000004</v>
          </cell>
          <cell r="G516">
            <v>0.28999999999999998</v>
          </cell>
          <cell r="H516" t="str">
            <v>Smooth</v>
          </cell>
          <cell r="I516" t="str">
            <v>JA4-10</v>
          </cell>
        </row>
        <row r="517">
          <cell r="A517" t="str">
            <v>SIPS Roof</v>
          </cell>
          <cell r="B517" t="str">
            <v>SIPS - R44 - Double 2x Spline - 12 1/4 in.</v>
          </cell>
          <cell r="C517">
            <v>12.25</v>
          </cell>
          <cell r="D517">
            <v>38.26</v>
          </cell>
          <cell r="E517">
            <v>2.6679999999999999E-2</v>
          </cell>
          <cell r="F517">
            <v>4.2699999999999996</v>
          </cell>
          <cell r="G517">
            <v>0.28000000000000003</v>
          </cell>
          <cell r="H517" t="str">
            <v>Smooth</v>
          </cell>
          <cell r="I517" t="str">
            <v>JA4-10</v>
          </cell>
        </row>
        <row r="518">
          <cell r="A518" t="str">
            <v>SIPS Roof</v>
          </cell>
          <cell r="B518" t="str">
            <v>SIPS - R22 - OSB Spline - 6 1/2 in.</v>
          </cell>
          <cell r="C518">
            <v>6.5</v>
          </cell>
          <cell r="D518">
            <v>22.65</v>
          </cell>
          <cell r="E518">
            <v>2.3910000000000001E-2</v>
          </cell>
          <cell r="F518">
            <v>7.15</v>
          </cell>
          <cell r="G518">
            <v>0.3</v>
          </cell>
          <cell r="H518" t="str">
            <v>Smooth</v>
          </cell>
          <cell r="I518" t="str">
            <v>JA4-10</v>
          </cell>
        </row>
        <row r="519">
          <cell r="A519" t="str">
            <v>SIPS Roof</v>
          </cell>
          <cell r="B519" t="str">
            <v>SIPS - R33 - OSB Spline - 6 1/2 in.</v>
          </cell>
          <cell r="C519">
            <v>6.5</v>
          </cell>
          <cell r="D519">
            <v>31.593</v>
          </cell>
          <cell r="E519">
            <v>1.7149999999999999E-2</v>
          </cell>
          <cell r="F519">
            <v>7.15</v>
          </cell>
          <cell r="G519">
            <v>0.3</v>
          </cell>
          <cell r="H519" t="str">
            <v>Smooth</v>
          </cell>
          <cell r="I519" t="str">
            <v>JA4-10</v>
          </cell>
        </row>
        <row r="520">
          <cell r="A520" t="str">
            <v>SIPS Roof</v>
          </cell>
          <cell r="B520" t="str">
            <v>SIPS - R28 - OSB Spline - 8 1/2 in.</v>
          </cell>
          <cell r="C520">
            <v>8.5</v>
          </cell>
          <cell r="D520">
            <v>28.562999999999999</v>
          </cell>
          <cell r="E520">
            <v>2.4799999999999999E-2</v>
          </cell>
          <cell r="F520">
            <v>5.71</v>
          </cell>
          <cell r="G520">
            <v>0.28999999999999998</v>
          </cell>
          <cell r="H520" t="str">
            <v>Smooth</v>
          </cell>
          <cell r="I520" t="str">
            <v>JA4-10</v>
          </cell>
        </row>
        <row r="521">
          <cell r="A521" t="str">
            <v>SIPS Roof</v>
          </cell>
          <cell r="B521" t="str">
            <v>SIPS - R36 - OSB Spline - 10 1/4 in.</v>
          </cell>
          <cell r="C521">
            <v>10.25</v>
          </cell>
          <cell r="D521">
            <v>36.722000000000001</v>
          </cell>
          <cell r="E521">
            <v>2.3259999999999999E-2</v>
          </cell>
          <cell r="F521">
            <v>4.9000000000000004</v>
          </cell>
          <cell r="G521">
            <v>0.28999999999999998</v>
          </cell>
          <cell r="H521" t="str">
            <v>Smooth</v>
          </cell>
          <cell r="I521" t="str">
            <v>JA4-10</v>
          </cell>
        </row>
        <row r="522">
          <cell r="A522" t="str">
            <v>SIPS Roof</v>
          </cell>
          <cell r="B522" t="str">
            <v>SIPS - R55 - OSB Spline - 10 1/4 in.</v>
          </cell>
          <cell r="C522">
            <v>10.25</v>
          </cell>
          <cell r="D522">
            <v>57.084000000000003</v>
          </cell>
          <cell r="E522">
            <v>1.4959999999999999E-2</v>
          </cell>
          <cell r="F522">
            <v>4.9000000000000004</v>
          </cell>
          <cell r="G522">
            <v>0.28999999999999998</v>
          </cell>
          <cell r="H522" t="str">
            <v>Smooth</v>
          </cell>
          <cell r="I522" t="str">
            <v>JA4-10</v>
          </cell>
        </row>
        <row r="523">
          <cell r="A523" t="str">
            <v>SIPS Roof</v>
          </cell>
          <cell r="B523" t="str">
            <v>SIPS - R44 - OSB Spline - 12 1/4 in.</v>
          </cell>
          <cell r="C523">
            <v>12.25</v>
          </cell>
          <cell r="D523">
            <v>45.878999999999998</v>
          </cell>
          <cell r="E523">
            <v>2.2249999999999999E-2</v>
          </cell>
          <cell r="F523">
            <v>4.2699999999999996</v>
          </cell>
          <cell r="G523">
            <v>0.28000000000000003</v>
          </cell>
          <cell r="H523" t="str">
            <v>Smooth</v>
          </cell>
          <cell r="I523" t="str">
            <v>JA4-10</v>
          </cell>
        </row>
        <row r="524">
          <cell r="A524" t="str">
            <v>SIPS Roof</v>
          </cell>
          <cell r="B524" t="str">
            <v>SIPS - R14 - Metal Spline - 48 in.</v>
          </cell>
          <cell r="C524">
            <v>48</v>
          </cell>
          <cell r="D524">
            <v>11.593</v>
          </cell>
          <cell r="E524">
            <v>0.34499999999999997</v>
          </cell>
          <cell r="F524">
            <v>1.83</v>
          </cell>
          <cell r="G524">
            <v>0.27</v>
          </cell>
          <cell r="H524" t="str">
            <v>Smooth</v>
          </cell>
          <cell r="I524" t="str">
            <v>JA4-10</v>
          </cell>
        </row>
        <row r="525">
          <cell r="A525" t="str">
            <v>SIPS Roof</v>
          </cell>
          <cell r="B525" t="str">
            <v>SIPS - R22 - Metal Spline - 48 in.</v>
          </cell>
          <cell r="C525">
            <v>48</v>
          </cell>
          <cell r="D525">
            <v>15.804</v>
          </cell>
          <cell r="E525">
            <v>0.25330000000000003</v>
          </cell>
          <cell r="F525">
            <v>1.83</v>
          </cell>
          <cell r="G525">
            <v>0.27</v>
          </cell>
          <cell r="H525" t="str">
            <v>Smooth</v>
          </cell>
          <cell r="I525" t="str">
            <v>JA4-10</v>
          </cell>
        </row>
        <row r="526">
          <cell r="A526" t="str">
            <v>SIPS Roof</v>
          </cell>
          <cell r="B526" t="str">
            <v>SIPS - R28 - Metal Spline - 48 in.</v>
          </cell>
          <cell r="C526">
            <v>48</v>
          </cell>
          <cell r="D526">
            <v>19.536999999999999</v>
          </cell>
          <cell r="E526">
            <v>0.20474000000000001</v>
          </cell>
          <cell r="F526">
            <v>1.83</v>
          </cell>
          <cell r="G526">
            <v>0.27</v>
          </cell>
          <cell r="H526" t="str">
            <v>Smooth</v>
          </cell>
          <cell r="I526" t="str">
            <v>JA4-10</v>
          </cell>
        </row>
        <row r="527">
          <cell r="A527" t="str">
            <v>SIPS Roof</v>
          </cell>
          <cell r="B527" t="str">
            <v>SIPS - R36 - Metal Spline - 48 in.</v>
          </cell>
          <cell r="C527">
            <v>48</v>
          </cell>
          <cell r="D527">
            <v>21.515999999999998</v>
          </cell>
          <cell r="E527">
            <v>0.18579999999999999</v>
          </cell>
          <cell r="F527">
            <v>1.83</v>
          </cell>
          <cell r="G527">
            <v>0.27</v>
          </cell>
          <cell r="H527" t="str">
            <v>Smooth</v>
          </cell>
          <cell r="I527" t="str">
            <v>JA4-10</v>
          </cell>
        </row>
        <row r="528">
          <cell r="A528" t="str">
            <v>SIPS Wall</v>
          </cell>
          <cell r="B528" t="str">
            <v>SIPS - R14 - I joist Spline - 4 1/2 in.</v>
          </cell>
          <cell r="C528">
            <v>4.5</v>
          </cell>
          <cell r="D528">
            <v>12.746</v>
          </cell>
          <cell r="E528">
            <v>2.9420000000000002E-2</v>
          </cell>
          <cell r="F528">
            <v>9.89</v>
          </cell>
          <cell r="G528">
            <v>0.31</v>
          </cell>
          <cell r="H528" t="str">
            <v>Smooth</v>
          </cell>
          <cell r="I528" t="str">
            <v>JA4-10</v>
          </cell>
        </row>
        <row r="529">
          <cell r="A529" t="str">
            <v>SIPS Wall</v>
          </cell>
          <cell r="B529" t="str">
            <v>SIPS - R18 - I joist Spline - 4 1/2 in.</v>
          </cell>
          <cell r="C529">
            <v>4.5</v>
          </cell>
          <cell r="D529">
            <v>15.409000000000001</v>
          </cell>
          <cell r="E529">
            <v>2.4340000000000001E-2</v>
          </cell>
          <cell r="F529">
            <v>9.89</v>
          </cell>
          <cell r="G529">
            <v>0.31</v>
          </cell>
          <cell r="H529" t="str">
            <v>Smooth</v>
          </cell>
          <cell r="I529" t="str">
            <v>JA4-10</v>
          </cell>
        </row>
        <row r="530">
          <cell r="A530" t="str">
            <v>SIPS Wall</v>
          </cell>
          <cell r="B530" t="str">
            <v>SIPS - R22 - I joist Spline - 6 1/2 in.</v>
          </cell>
          <cell r="C530">
            <v>6.5</v>
          </cell>
          <cell r="D530">
            <v>19.292999999999999</v>
          </cell>
          <cell r="E530">
            <v>2.8080000000000001E-2</v>
          </cell>
          <cell r="F530">
            <v>7.15</v>
          </cell>
          <cell r="G530">
            <v>0.3</v>
          </cell>
          <cell r="H530" t="str">
            <v>Smooth</v>
          </cell>
          <cell r="I530" t="str">
            <v>JA4-10</v>
          </cell>
        </row>
        <row r="531">
          <cell r="A531" t="str">
            <v>SIPS Wall</v>
          </cell>
          <cell r="B531" t="str">
            <v>SIPS - R33 - I joist Spline - 6 1/2 in.</v>
          </cell>
          <cell r="C531">
            <v>6.5</v>
          </cell>
          <cell r="D531">
            <v>26.238</v>
          </cell>
          <cell r="E531">
            <v>2.0639999999999999E-2</v>
          </cell>
          <cell r="F531">
            <v>7.15</v>
          </cell>
          <cell r="G531">
            <v>0.3</v>
          </cell>
          <cell r="H531" t="str">
            <v>Smooth</v>
          </cell>
          <cell r="I531" t="str">
            <v>JA4-10</v>
          </cell>
        </row>
        <row r="532">
          <cell r="A532" t="str">
            <v>SIPS Wall</v>
          </cell>
          <cell r="B532" t="str">
            <v>SIPS - R28 - I joist Spline - 8 1/4 in.</v>
          </cell>
          <cell r="C532">
            <v>8.25</v>
          </cell>
          <cell r="D532">
            <v>25.486999999999998</v>
          </cell>
          <cell r="E532">
            <v>2.6970000000000001E-2</v>
          </cell>
          <cell r="F532">
            <v>5.85</v>
          </cell>
          <cell r="G532">
            <v>0.28999999999999998</v>
          </cell>
          <cell r="H532" t="str">
            <v>Smooth</v>
          </cell>
          <cell r="I532" t="str">
            <v>JA4-10</v>
          </cell>
        </row>
        <row r="533">
          <cell r="A533" t="str">
            <v>SIPS Wall</v>
          </cell>
          <cell r="B533" t="str">
            <v>SIPS - R36 - I joist Spline - 10 1/4 in.</v>
          </cell>
          <cell r="C533">
            <v>10.25</v>
          </cell>
          <cell r="D533">
            <v>31.792999999999999</v>
          </cell>
          <cell r="E533">
            <v>2.6870000000000002E-2</v>
          </cell>
          <cell r="F533">
            <v>4.9000000000000004</v>
          </cell>
          <cell r="G533">
            <v>0.28999999999999998</v>
          </cell>
          <cell r="H533" t="str">
            <v>Smooth</v>
          </cell>
          <cell r="I533" t="str">
            <v>JA4-10</v>
          </cell>
        </row>
        <row r="534">
          <cell r="A534" t="str">
            <v>SIPS Wall</v>
          </cell>
          <cell r="B534" t="str">
            <v>SIPS - R55 - I joist Spline - 10 1/4 in.</v>
          </cell>
          <cell r="C534">
            <v>10.25</v>
          </cell>
          <cell r="D534">
            <v>43.914999999999999</v>
          </cell>
          <cell r="E534">
            <v>1.9449999999999999E-2</v>
          </cell>
          <cell r="F534">
            <v>4.9000000000000004</v>
          </cell>
          <cell r="G534">
            <v>0.28999999999999998</v>
          </cell>
          <cell r="H534" t="str">
            <v>Smooth</v>
          </cell>
          <cell r="I534" t="str">
            <v>JA4-10</v>
          </cell>
        </row>
        <row r="535">
          <cell r="A535" t="str">
            <v>SIPS Wall</v>
          </cell>
          <cell r="B535" t="str">
            <v>SIPS - R44 - I joist Spline - 12 1/4 in.</v>
          </cell>
          <cell r="C535">
            <v>12.25</v>
          </cell>
          <cell r="D535">
            <v>38.46</v>
          </cell>
          <cell r="E535">
            <v>2.6540000000000001E-2</v>
          </cell>
          <cell r="F535">
            <v>4.2699999999999996</v>
          </cell>
          <cell r="G535">
            <v>0.28000000000000003</v>
          </cell>
          <cell r="H535" t="str">
            <v>Smooth</v>
          </cell>
          <cell r="I535" t="str">
            <v>JA4-10</v>
          </cell>
        </row>
        <row r="536">
          <cell r="A536" t="str">
            <v>SIPS Wall</v>
          </cell>
          <cell r="B536" t="str">
            <v>SIPS - R14 - Single 2x Spline - 4 1/2 in.</v>
          </cell>
          <cell r="C536">
            <v>4.5</v>
          </cell>
          <cell r="D536">
            <v>12.545</v>
          </cell>
          <cell r="E536">
            <v>2.989E-2</v>
          </cell>
          <cell r="F536">
            <v>9.89</v>
          </cell>
          <cell r="G536">
            <v>0.31</v>
          </cell>
          <cell r="H536" t="str">
            <v>Smooth</v>
          </cell>
          <cell r="I536" t="str">
            <v>JA4-10</v>
          </cell>
        </row>
        <row r="537">
          <cell r="A537" t="str">
            <v>SIPS Wall</v>
          </cell>
          <cell r="B537" t="str">
            <v>SIPS - R18 - Single 2x Spline - 4 1/2 in.</v>
          </cell>
          <cell r="C537">
            <v>4.5</v>
          </cell>
          <cell r="D537">
            <v>14.853</v>
          </cell>
          <cell r="E537">
            <v>2.5250000000000002E-2</v>
          </cell>
          <cell r="F537">
            <v>9.89</v>
          </cell>
          <cell r="G537">
            <v>0.31</v>
          </cell>
          <cell r="H537" t="str">
            <v>Smooth</v>
          </cell>
          <cell r="I537" t="str">
            <v>JA4-10</v>
          </cell>
        </row>
        <row r="538">
          <cell r="A538" t="str">
            <v>SIPS Wall</v>
          </cell>
          <cell r="B538" t="str">
            <v>SIPS - R22 - Single 2x Spline - 6 1/2 in.</v>
          </cell>
          <cell r="C538">
            <v>6.5</v>
          </cell>
          <cell r="D538">
            <v>18.46</v>
          </cell>
          <cell r="E538">
            <v>2.9340000000000001E-2</v>
          </cell>
          <cell r="F538">
            <v>7.15</v>
          </cell>
          <cell r="G538">
            <v>0.3</v>
          </cell>
          <cell r="H538" t="str">
            <v>Smooth</v>
          </cell>
          <cell r="I538" t="str">
            <v>JA4-10</v>
          </cell>
        </row>
        <row r="539">
          <cell r="A539" t="str">
            <v>SIPS Wall</v>
          </cell>
          <cell r="B539" t="str">
            <v>SIPS - R33 - Single 2x Spline - 6 1/2 in.</v>
          </cell>
          <cell r="C539">
            <v>6.5</v>
          </cell>
          <cell r="D539">
            <v>24.776</v>
          </cell>
          <cell r="E539">
            <v>2.1860000000000001E-2</v>
          </cell>
          <cell r="F539">
            <v>7.15</v>
          </cell>
          <cell r="G539">
            <v>0.3</v>
          </cell>
          <cell r="H539" t="str">
            <v>Smooth</v>
          </cell>
          <cell r="I539" t="str">
            <v>JA4-10</v>
          </cell>
        </row>
        <row r="540">
          <cell r="A540" t="str">
            <v>SIPS Wall</v>
          </cell>
          <cell r="B540" t="str">
            <v>SIPS - R28 - Single 2x Spline - 8 1/4 in.</v>
          </cell>
          <cell r="C540">
            <v>8.25</v>
          </cell>
          <cell r="D540">
            <v>24.100999999999999</v>
          </cell>
          <cell r="E540">
            <v>2.853E-2</v>
          </cell>
          <cell r="F540">
            <v>5.85</v>
          </cell>
          <cell r="G540">
            <v>0.28999999999999998</v>
          </cell>
          <cell r="H540" t="str">
            <v>Smooth</v>
          </cell>
          <cell r="I540" t="str">
            <v>JA4-10</v>
          </cell>
        </row>
        <row r="541">
          <cell r="A541" t="str">
            <v>SIPS Wall</v>
          </cell>
          <cell r="B541" t="str">
            <v>SIPS - R36 - Single 2x Spline - 10 1/4 in.</v>
          </cell>
          <cell r="C541">
            <v>10.25</v>
          </cell>
          <cell r="D541">
            <v>29.71</v>
          </cell>
          <cell r="E541">
            <v>2.8750000000000001E-2</v>
          </cell>
          <cell r="F541">
            <v>4.9000000000000004</v>
          </cell>
          <cell r="G541">
            <v>0.28999999999999998</v>
          </cell>
          <cell r="H541" t="str">
            <v>Smooth</v>
          </cell>
          <cell r="I541" t="str">
            <v>JA4-10</v>
          </cell>
        </row>
        <row r="542">
          <cell r="A542" t="str">
            <v>SIPS Wall</v>
          </cell>
          <cell r="B542" t="str">
            <v>SIPS - R55 - Single 2x Spline - 10 1/4 in.</v>
          </cell>
          <cell r="C542">
            <v>10.25</v>
          </cell>
          <cell r="D542">
            <v>40.127000000000002</v>
          </cell>
          <cell r="E542">
            <v>2.129E-2</v>
          </cell>
          <cell r="F542">
            <v>4.9000000000000004</v>
          </cell>
          <cell r="G542">
            <v>0.28999999999999998</v>
          </cell>
          <cell r="H542" t="str">
            <v>Smooth</v>
          </cell>
          <cell r="I542" t="str">
            <v>JA4-10</v>
          </cell>
        </row>
        <row r="543">
          <cell r="A543" t="str">
            <v>SIPS Wall</v>
          </cell>
          <cell r="B543" t="str">
            <v>SIPS - R44 - Single 2x Spline - 12 1/4 in.</v>
          </cell>
          <cell r="C543">
            <v>12.25</v>
          </cell>
          <cell r="D543">
            <v>35.497</v>
          </cell>
          <cell r="E543">
            <v>2.8760000000000001E-2</v>
          </cell>
          <cell r="F543">
            <v>4.2699999999999996</v>
          </cell>
          <cell r="G543">
            <v>0.28000000000000003</v>
          </cell>
          <cell r="H543" t="str">
            <v>Smooth</v>
          </cell>
          <cell r="I543" t="str">
            <v>JA4-10</v>
          </cell>
        </row>
        <row r="544">
          <cell r="A544" t="str">
            <v>SIPS Wall</v>
          </cell>
          <cell r="B544" t="str">
            <v>SIPS - R14 - Double 2x Spline - 4 1/2 in.</v>
          </cell>
          <cell r="C544">
            <v>4.5</v>
          </cell>
          <cell r="D544">
            <v>11.446999999999999</v>
          </cell>
          <cell r="E544">
            <v>3.2759999999999997E-2</v>
          </cell>
          <cell r="F544">
            <v>9.89</v>
          </cell>
          <cell r="G544">
            <v>0.31</v>
          </cell>
          <cell r="H544" t="str">
            <v>Smooth</v>
          </cell>
          <cell r="I544" t="str">
            <v>JA4-10</v>
          </cell>
        </row>
        <row r="545">
          <cell r="A545" t="str">
            <v>SIPS Wall</v>
          </cell>
          <cell r="B545" t="str">
            <v>SIPS - R18 - Double 2x Spline - 4 1/2 in.</v>
          </cell>
          <cell r="C545">
            <v>4.5</v>
          </cell>
          <cell r="D545">
            <v>13.612</v>
          </cell>
          <cell r="E545">
            <v>2.7550000000000002E-2</v>
          </cell>
          <cell r="F545">
            <v>9.89</v>
          </cell>
          <cell r="G545">
            <v>0.31</v>
          </cell>
          <cell r="H545" t="str">
            <v>Smooth</v>
          </cell>
          <cell r="I545" t="str">
            <v>JA4-10</v>
          </cell>
        </row>
        <row r="546">
          <cell r="A546" t="str">
            <v>SIPS Wall</v>
          </cell>
          <cell r="B546" t="str">
            <v>SIPS - R22 - Double 2x Spline - 6 1/2 in.</v>
          </cell>
          <cell r="C546">
            <v>6.5</v>
          </cell>
          <cell r="D546">
            <v>16.978999999999999</v>
          </cell>
          <cell r="E546">
            <v>3.1899999999999998E-2</v>
          </cell>
          <cell r="F546">
            <v>7.15</v>
          </cell>
          <cell r="G546">
            <v>0.3</v>
          </cell>
          <cell r="H546" t="str">
            <v>Smooth</v>
          </cell>
          <cell r="I546" t="str">
            <v>JA4-10</v>
          </cell>
        </row>
        <row r="547">
          <cell r="A547" t="str">
            <v>SIPS Wall</v>
          </cell>
          <cell r="B547" t="str">
            <v>SIPS - R33 - Double 2x Spline - 6 1/2 in.</v>
          </cell>
          <cell r="C547">
            <v>6.5</v>
          </cell>
          <cell r="D547">
            <v>21.716000000000001</v>
          </cell>
          <cell r="E547">
            <v>2.494E-2</v>
          </cell>
          <cell r="F547">
            <v>7.15</v>
          </cell>
          <cell r="G547">
            <v>0.3</v>
          </cell>
          <cell r="H547" t="str">
            <v>Smooth</v>
          </cell>
          <cell r="I547" t="str">
            <v>JA4-10</v>
          </cell>
        </row>
        <row r="548">
          <cell r="A548" t="str">
            <v>SIPS Wall</v>
          </cell>
          <cell r="B548" t="str">
            <v>SIPS - R28 - Double 2x Spline - 8 1/4 in.</v>
          </cell>
          <cell r="C548">
            <v>8.25</v>
          </cell>
          <cell r="D548">
            <v>21.716000000000001</v>
          </cell>
          <cell r="E548">
            <v>3.1660000000000001E-2</v>
          </cell>
          <cell r="F548">
            <v>5.85</v>
          </cell>
          <cell r="G548">
            <v>0.28999999999999998</v>
          </cell>
          <cell r="H548" t="str">
            <v>Smooth</v>
          </cell>
          <cell r="I548" t="str">
            <v>JA4-10</v>
          </cell>
        </row>
        <row r="549">
          <cell r="A549" t="str">
            <v>SIPS Wall</v>
          </cell>
          <cell r="B549" t="str">
            <v>SIPS - R36 - Double 2x Spline - 10 1/4 in.</v>
          </cell>
          <cell r="C549">
            <v>10.25</v>
          </cell>
          <cell r="D549">
            <v>27.030999999999999</v>
          </cell>
          <cell r="E549">
            <v>3.1600000000000003E-2</v>
          </cell>
          <cell r="F549">
            <v>4.9000000000000004</v>
          </cell>
          <cell r="G549">
            <v>0.28999999999999998</v>
          </cell>
          <cell r="H549" t="str">
            <v>Smooth</v>
          </cell>
          <cell r="I549" t="str">
            <v>JA4-10</v>
          </cell>
        </row>
        <row r="550">
          <cell r="A550" t="str">
            <v>SIPS Wall</v>
          </cell>
          <cell r="B550" t="str">
            <v>SIPS - R55 - Double 2x Spline - 10 1/4 in.</v>
          </cell>
          <cell r="C550">
            <v>10.25</v>
          </cell>
          <cell r="D550">
            <v>34.173999999999999</v>
          </cell>
          <cell r="E550">
            <v>2.5000000000000001E-2</v>
          </cell>
          <cell r="F550">
            <v>4.9000000000000004</v>
          </cell>
          <cell r="G550">
            <v>0.28999999999999998</v>
          </cell>
          <cell r="H550" t="str">
            <v>Smooth</v>
          </cell>
          <cell r="I550" t="str">
            <v>JA4-10</v>
          </cell>
        </row>
        <row r="551">
          <cell r="A551" t="str">
            <v>SIPS Wall</v>
          </cell>
          <cell r="B551" t="str">
            <v>SIPS - R44 - Double 2x Spline - 12 1/4 in.</v>
          </cell>
          <cell r="C551">
            <v>12.25</v>
          </cell>
          <cell r="D551">
            <v>34.173999999999999</v>
          </cell>
          <cell r="E551">
            <v>2.9870000000000001E-2</v>
          </cell>
          <cell r="F551">
            <v>4.2699999999999996</v>
          </cell>
          <cell r="G551">
            <v>0.28000000000000003</v>
          </cell>
          <cell r="H551" t="str">
            <v>Smooth</v>
          </cell>
          <cell r="I551" t="str">
            <v>JA4-10</v>
          </cell>
        </row>
        <row r="552">
          <cell r="A552" t="str">
            <v>SIPS Wall</v>
          </cell>
          <cell r="B552" t="str">
            <v>SIPS - R14 - OSB Spline - 4 1/2 in.</v>
          </cell>
          <cell r="C552">
            <v>4.5</v>
          </cell>
          <cell r="D552">
            <v>14.853</v>
          </cell>
          <cell r="E552">
            <v>2.5250000000000002E-2</v>
          </cell>
          <cell r="F552">
            <v>9.89</v>
          </cell>
          <cell r="G552">
            <v>0.31</v>
          </cell>
          <cell r="H552" t="str">
            <v>Smooth</v>
          </cell>
          <cell r="I552" t="str">
            <v>JA4-10</v>
          </cell>
        </row>
        <row r="553">
          <cell r="A553" t="str">
            <v>SIPS Wall</v>
          </cell>
          <cell r="B553" t="str">
            <v>SIPS - R18 - OSB Spline - 4 1/2 in.</v>
          </cell>
          <cell r="C553">
            <v>4.5</v>
          </cell>
          <cell r="D553">
            <v>17.327999999999999</v>
          </cell>
          <cell r="E553">
            <v>2.164E-2</v>
          </cell>
          <cell r="F553">
            <v>9.89</v>
          </cell>
          <cell r="G553">
            <v>0.31</v>
          </cell>
          <cell r="H553" t="str">
            <v>Smooth</v>
          </cell>
          <cell r="I553" t="str">
            <v>JA4-10</v>
          </cell>
        </row>
        <row r="554">
          <cell r="A554" t="str">
            <v>SIPS Wall</v>
          </cell>
          <cell r="B554" t="str">
            <v>SIPS - R22 - OSB Spline - 6 1/2 in.</v>
          </cell>
          <cell r="C554">
            <v>6.5</v>
          </cell>
          <cell r="D554">
            <v>22.85</v>
          </cell>
          <cell r="E554">
            <v>2.3709999999999998E-2</v>
          </cell>
          <cell r="F554">
            <v>7.15</v>
          </cell>
          <cell r="G554">
            <v>0.3</v>
          </cell>
          <cell r="H554" t="str">
            <v>Smooth</v>
          </cell>
          <cell r="I554" t="str">
            <v>JA4-10</v>
          </cell>
        </row>
        <row r="555">
          <cell r="A555" t="str">
            <v>SIPS Wall</v>
          </cell>
          <cell r="B555" t="str">
            <v>SIPS - R33 - OSB Spline - 6 1/2 in.</v>
          </cell>
          <cell r="C555">
            <v>6.5</v>
          </cell>
          <cell r="D555">
            <v>29.71</v>
          </cell>
          <cell r="E555">
            <v>1.823E-2</v>
          </cell>
          <cell r="F555">
            <v>7.15</v>
          </cell>
          <cell r="G555">
            <v>0.3</v>
          </cell>
          <cell r="H555" t="str">
            <v>Smooth</v>
          </cell>
          <cell r="I555" t="str">
            <v>JA4-10</v>
          </cell>
        </row>
        <row r="556">
          <cell r="A556" t="str">
            <v>SIPS Wall</v>
          </cell>
          <cell r="B556" t="str">
            <v>SIPS - R28 - OSB Spline - 8 1/4 in.</v>
          </cell>
          <cell r="C556">
            <v>8.25</v>
          </cell>
          <cell r="D556">
            <v>29.71</v>
          </cell>
          <cell r="E556">
            <v>2.3140000000000001E-2</v>
          </cell>
          <cell r="F556">
            <v>5.85</v>
          </cell>
          <cell r="G556">
            <v>0.28999999999999998</v>
          </cell>
          <cell r="H556" t="str">
            <v>Smooth</v>
          </cell>
          <cell r="I556" t="str">
            <v>JA4-10</v>
          </cell>
        </row>
        <row r="557">
          <cell r="A557" t="str">
            <v>SIPS Wall</v>
          </cell>
          <cell r="B557" t="str">
            <v>SIPS - R36 - OSB Spline - 10 1/4 in.</v>
          </cell>
          <cell r="C557">
            <v>10.25</v>
          </cell>
          <cell r="D557">
            <v>36.921999999999997</v>
          </cell>
          <cell r="E557">
            <v>2.3130000000000001E-2</v>
          </cell>
          <cell r="F557">
            <v>4.9000000000000004</v>
          </cell>
          <cell r="G557">
            <v>0.28999999999999998</v>
          </cell>
          <cell r="H557" t="str">
            <v>Smooth</v>
          </cell>
          <cell r="I557" t="str">
            <v>JA4-10</v>
          </cell>
        </row>
        <row r="558">
          <cell r="A558" t="str">
            <v>SIPS Wall</v>
          </cell>
          <cell r="B558" t="str">
            <v>SIPS - R55 - OSB Spline - 10 1/4 in.</v>
          </cell>
          <cell r="C558">
            <v>10.25</v>
          </cell>
          <cell r="D558">
            <v>48.46</v>
          </cell>
          <cell r="E558">
            <v>1.763E-2</v>
          </cell>
          <cell r="F558">
            <v>4.9000000000000004</v>
          </cell>
          <cell r="G558">
            <v>0.28999999999999998</v>
          </cell>
          <cell r="H558" t="str">
            <v>Smooth</v>
          </cell>
          <cell r="I558" t="str">
            <v>JA4-10</v>
          </cell>
        </row>
        <row r="559">
          <cell r="A559" t="str">
            <v>SIPS Wall</v>
          </cell>
          <cell r="B559" t="str">
            <v>SIPS - R44 - OSB Spline - 12 1/4 in.</v>
          </cell>
          <cell r="C559">
            <v>12.25</v>
          </cell>
          <cell r="D559">
            <v>43.914999999999999</v>
          </cell>
          <cell r="E559">
            <v>2.325E-2</v>
          </cell>
          <cell r="F559">
            <v>4.2699999999999996</v>
          </cell>
          <cell r="G559">
            <v>0.28000000000000003</v>
          </cell>
          <cell r="H559" t="str">
            <v>Smooth</v>
          </cell>
          <cell r="I559" t="str">
            <v>JA4-10</v>
          </cell>
        </row>
        <row r="560">
          <cell r="A560" t="str">
            <v>Spandrel Panels Curtain Walls</v>
          </cell>
          <cell r="B560" t="str">
            <v>Aluminum w/out Thrml Break - Single glass pane. stone. or metal pane - No Ins.</v>
          </cell>
          <cell r="C560">
            <v>2.27</v>
          </cell>
          <cell r="D560">
            <v>1.9279999999999999</v>
          </cell>
          <cell r="E560">
            <v>9.8299999999999998E-2</v>
          </cell>
          <cell r="F560">
            <v>29.09</v>
          </cell>
          <cell r="G560">
            <v>0.26</v>
          </cell>
          <cell r="H560" t="str">
            <v>Smooth</v>
          </cell>
          <cell r="I560" t="str">
            <v>JA4-10</v>
          </cell>
        </row>
        <row r="561">
          <cell r="A561" t="str">
            <v>Spandrel Panels Curtain Walls</v>
          </cell>
          <cell r="B561" t="str">
            <v>Aluminum w/out Thrml Break - Single glass pane. stone. or metal pane - R4 Ins.</v>
          </cell>
          <cell r="C561">
            <v>1.83</v>
          </cell>
          <cell r="D561">
            <v>3.282</v>
          </cell>
          <cell r="E561">
            <v>4.6699999999999998E-2</v>
          </cell>
          <cell r="F561">
            <v>35.69</v>
          </cell>
          <cell r="G561">
            <v>0.26</v>
          </cell>
          <cell r="H561" t="str">
            <v>Smooth</v>
          </cell>
          <cell r="I561" t="str">
            <v>JA4-10</v>
          </cell>
        </row>
        <row r="562">
          <cell r="A562" t="str">
            <v>Spandrel Panels Curtain Walls</v>
          </cell>
          <cell r="B562" t="str">
            <v>Aluminum w/out Thrml Break - Single glass pane. stone. or metal pane - R7 Ins.</v>
          </cell>
          <cell r="C562">
            <v>2.5499999999999998</v>
          </cell>
          <cell r="D562">
            <v>3.6549999999999998</v>
          </cell>
          <cell r="E562">
            <v>5.8299999999999998E-2</v>
          </cell>
          <cell r="F562">
            <v>25.92</v>
          </cell>
          <cell r="G562">
            <v>0.26</v>
          </cell>
          <cell r="H562" t="str">
            <v>Smooth</v>
          </cell>
          <cell r="I562" t="str">
            <v>JA4-10</v>
          </cell>
        </row>
        <row r="563">
          <cell r="A563" t="str">
            <v>Spandrel Panels Curtain Walls</v>
          </cell>
          <cell r="B563" t="str">
            <v>Aluminum w/out Thrml Break - Single glass pane. stone. or metal pane - R10 Ins.</v>
          </cell>
          <cell r="C563">
            <v>3.27</v>
          </cell>
          <cell r="D563">
            <v>3.867</v>
          </cell>
          <cell r="E563">
            <v>7.0800000000000002E-2</v>
          </cell>
          <cell r="F563">
            <v>20.440000000000001</v>
          </cell>
          <cell r="G563">
            <v>0.26</v>
          </cell>
          <cell r="H563" t="str">
            <v>Smooth</v>
          </cell>
          <cell r="I563" t="str">
            <v>JA4-10</v>
          </cell>
        </row>
        <row r="564">
          <cell r="A564" t="str">
            <v>Spandrel Panels Curtain Walls</v>
          </cell>
          <cell r="B564" t="str">
            <v>Aluminum w/out Thrml Break - Single glass pane. stone. or metal pane - R15 Ins.</v>
          </cell>
          <cell r="C564">
            <v>4.47</v>
          </cell>
          <cell r="D564">
            <v>4.0759999999999996</v>
          </cell>
          <cell r="E564">
            <v>9.1700000000000004E-2</v>
          </cell>
          <cell r="F564">
            <v>15.23</v>
          </cell>
          <cell r="G564">
            <v>0.27</v>
          </cell>
          <cell r="H564" t="str">
            <v>Smooth</v>
          </cell>
          <cell r="I564" t="str">
            <v>JA4-10</v>
          </cell>
        </row>
        <row r="565">
          <cell r="A565" t="str">
            <v>Spandrel Panels Curtain Walls</v>
          </cell>
          <cell r="B565" t="str">
            <v>Aluminum w/out Thrml Break - Single glass pane. stone. or metal pane - R20 Ins.</v>
          </cell>
          <cell r="C565">
            <v>5.67</v>
          </cell>
          <cell r="D565">
            <v>4.2009999999999996</v>
          </cell>
          <cell r="E565">
            <v>0.1125</v>
          </cell>
          <cell r="F565">
            <v>12.22</v>
          </cell>
          <cell r="G565">
            <v>0.27</v>
          </cell>
          <cell r="H565" t="str">
            <v>Smooth</v>
          </cell>
          <cell r="I565" t="str">
            <v>JA4-10</v>
          </cell>
        </row>
        <row r="566">
          <cell r="A566" t="str">
            <v>Spandrel Panels Curtain Walls</v>
          </cell>
          <cell r="B566" t="str">
            <v>Aluminum w/out Thrml Break - Single glass pane. stone. or metal pane - R25 Ins.</v>
          </cell>
          <cell r="C566">
            <v>6.87</v>
          </cell>
          <cell r="D566">
            <v>4.2779999999999996</v>
          </cell>
          <cell r="E566">
            <v>0.13420000000000001</v>
          </cell>
          <cell r="F566">
            <v>10.26</v>
          </cell>
          <cell r="G566">
            <v>0.27</v>
          </cell>
          <cell r="H566" t="str">
            <v>Smooth</v>
          </cell>
          <cell r="I566" t="str">
            <v>JA4-10</v>
          </cell>
        </row>
        <row r="567">
          <cell r="A567" t="str">
            <v>Spandrel Panels Curtain Walls</v>
          </cell>
          <cell r="B567" t="str">
            <v>Aluminum w/out Thrml Break - Single glass pane. stone. or metal pane - R30 Ins.</v>
          </cell>
          <cell r="C567">
            <v>8.07</v>
          </cell>
          <cell r="D567">
            <v>4.3310000000000004</v>
          </cell>
          <cell r="E567">
            <v>0.155</v>
          </cell>
          <cell r="F567">
            <v>8.8800000000000008</v>
          </cell>
          <cell r="G567">
            <v>0.27</v>
          </cell>
          <cell r="H567" t="str">
            <v>Smooth</v>
          </cell>
          <cell r="I567" t="str">
            <v>JA4-10</v>
          </cell>
        </row>
        <row r="568">
          <cell r="A568" t="str">
            <v>Spandrel Panels Curtain Walls</v>
          </cell>
          <cell r="B568" t="str">
            <v>Aluminum w/out Thrml Break - Double glass with no low e coatings - No Ins.</v>
          </cell>
          <cell r="C568">
            <v>2.27</v>
          </cell>
          <cell r="D568">
            <v>2.5169999999999999</v>
          </cell>
          <cell r="E568">
            <v>7.5149999999999995E-2</v>
          </cell>
          <cell r="F568">
            <v>29.09</v>
          </cell>
          <cell r="G568">
            <v>0.26</v>
          </cell>
          <cell r="H568" t="str">
            <v>Smooth</v>
          </cell>
          <cell r="I568" t="str">
            <v>JA4-10</v>
          </cell>
        </row>
        <row r="569">
          <cell r="A569" t="str">
            <v>Spandrel Panels Curtain Walls</v>
          </cell>
          <cell r="B569" t="str">
            <v>Aluminum w/out Thrml Break - Double glass with no low e coatings - R4 Ins.</v>
          </cell>
          <cell r="C569">
            <v>1.83</v>
          </cell>
          <cell r="D569">
            <v>3.4420000000000002</v>
          </cell>
          <cell r="E569">
            <v>4.4299999999999999E-2</v>
          </cell>
          <cell r="F569">
            <v>35.69</v>
          </cell>
          <cell r="G569">
            <v>0.26</v>
          </cell>
          <cell r="H569" t="str">
            <v>Smooth</v>
          </cell>
          <cell r="I569" t="str">
            <v>JA4-10</v>
          </cell>
        </row>
        <row r="570">
          <cell r="A570" t="str">
            <v>Spandrel Panels Curtain Walls</v>
          </cell>
          <cell r="B570" t="str">
            <v>Aluminum w/out Thrml Break - Double glass with no low e coatings - R7 Ins.</v>
          </cell>
          <cell r="C570">
            <v>2.5499999999999998</v>
          </cell>
          <cell r="D570">
            <v>3.7370000000000001</v>
          </cell>
          <cell r="E570">
            <v>5.6860000000000001E-2</v>
          </cell>
          <cell r="F570">
            <v>25.92</v>
          </cell>
          <cell r="G570">
            <v>0.26</v>
          </cell>
          <cell r="H570" t="str">
            <v>Smooth</v>
          </cell>
          <cell r="I570" t="str">
            <v>JA4-10</v>
          </cell>
        </row>
        <row r="571">
          <cell r="A571" t="str">
            <v>Spandrel Panels Curtain Walls</v>
          </cell>
          <cell r="B571" t="str">
            <v>Aluminum w/out Thrml Break - Double glass with no low e coatings - R10 Ins.</v>
          </cell>
          <cell r="C571">
            <v>3.27</v>
          </cell>
          <cell r="D571">
            <v>3.9350000000000001</v>
          </cell>
          <cell r="E571">
            <v>6.9250000000000006E-2</v>
          </cell>
          <cell r="F571">
            <v>20.440000000000001</v>
          </cell>
          <cell r="G571">
            <v>0.26</v>
          </cell>
          <cell r="H571" t="str">
            <v>Smooth</v>
          </cell>
          <cell r="I571" t="str">
            <v>JA4-10</v>
          </cell>
        </row>
        <row r="572">
          <cell r="A572" t="str">
            <v>Spandrel Panels Curtain Walls</v>
          </cell>
          <cell r="B572" t="str">
            <v>Aluminum w/out Thrml Break - Double glass with no low e coatings - R15 Ins.</v>
          </cell>
          <cell r="C572">
            <v>4.47</v>
          </cell>
          <cell r="D572">
            <v>4.0999999999999996</v>
          </cell>
          <cell r="E572">
            <v>9.085E-2</v>
          </cell>
          <cell r="F572">
            <v>15.23</v>
          </cell>
          <cell r="G572">
            <v>0.27</v>
          </cell>
          <cell r="H572" t="str">
            <v>Smooth</v>
          </cell>
          <cell r="I572" t="str">
            <v>JA4-10</v>
          </cell>
        </row>
        <row r="573">
          <cell r="A573" t="str">
            <v>Spandrel Panels Curtain Walls</v>
          </cell>
          <cell r="B573" t="str">
            <v>Aluminum w/out Thrml Break - Double glass with no low e coatings - R20 Ins.</v>
          </cell>
          <cell r="C573">
            <v>5.67</v>
          </cell>
          <cell r="D573">
            <v>4.226</v>
          </cell>
          <cell r="E573">
            <v>0.1118</v>
          </cell>
          <cell r="F573">
            <v>12.22</v>
          </cell>
          <cell r="G573">
            <v>0.27</v>
          </cell>
          <cell r="H573" t="str">
            <v>Smooth</v>
          </cell>
          <cell r="I573" t="str">
            <v>JA4-10</v>
          </cell>
        </row>
        <row r="574">
          <cell r="A574" t="str">
            <v>Spandrel Panels Curtain Walls</v>
          </cell>
          <cell r="B574" t="str">
            <v>Aluminum w/out Thrml Break - Double glass with no low e coatings - R25 Ins.</v>
          </cell>
          <cell r="C574">
            <v>6.87</v>
          </cell>
          <cell r="D574">
            <v>4.3049999999999997</v>
          </cell>
          <cell r="E574">
            <v>0.13297999999999999</v>
          </cell>
          <cell r="F574">
            <v>10.26</v>
          </cell>
          <cell r="G574">
            <v>0.27</v>
          </cell>
          <cell r="H574" t="str">
            <v>Smooth</v>
          </cell>
          <cell r="I574" t="str">
            <v>JA4-10</v>
          </cell>
        </row>
        <row r="575">
          <cell r="A575" t="str">
            <v>Spandrel Panels Curtain Walls</v>
          </cell>
          <cell r="B575" t="str">
            <v>Aluminum w/out Thrml Break - Double glass with no low e coatings - R30 Ins.</v>
          </cell>
          <cell r="C575">
            <v>8.07</v>
          </cell>
          <cell r="D575">
            <v>4.3579999999999997</v>
          </cell>
          <cell r="E575">
            <v>0.15429999999999999</v>
          </cell>
          <cell r="F575">
            <v>8.8800000000000008</v>
          </cell>
          <cell r="G575">
            <v>0.27</v>
          </cell>
          <cell r="H575" t="str">
            <v>Smooth</v>
          </cell>
          <cell r="I575" t="str">
            <v>JA4-10</v>
          </cell>
        </row>
        <row r="576">
          <cell r="A576" t="str">
            <v>Spandrel Panels Curtain Walls</v>
          </cell>
          <cell r="B576" t="str">
            <v>Aluminum w/out Thrml Break - Triple or low e glass - No Ins.</v>
          </cell>
          <cell r="C576">
            <v>2.27</v>
          </cell>
          <cell r="D576">
            <v>2.895</v>
          </cell>
          <cell r="E576">
            <v>6.5000000000000002E-2</v>
          </cell>
          <cell r="F576">
            <v>29.09</v>
          </cell>
          <cell r="G576">
            <v>0.26</v>
          </cell>
          <cell r="H576" t="str">
            <v>Smooth</v>
          </cell>
          <cell r="I576" t="str">
            <v>JA4-10</v>
          </cell>
        </row>
        <row r="577">
          <cell r="A577" t="str">
            <v>Spandrel Panels Curtain Walls</v>
          </cell>
          <cell r="B577" t="str">
            <v>Aluminum w/out Thrml Break - Triple or low e glass - R4 Ins.</v>
          </cell>
          <cell r="C577">
            <v>1.83</v>
          </cell>
          <cell r="D577">
            <v>3.5750000000000002</v>
          </cell>
          <cell r="E577">
            <v>4.2500000000000003E-2</v>
          </cell>
          <cell r="F577">
            <v>35.69</v>
          </cell>
          <cell r="G577">
            <v>0.26</v>
          </cell>
          <cell r="H577" t="str">
            <v>Smooth</v>
          </cell>
          <cell r="I577" t="str">
            <v>JA4-10</v>
          </cell>
        </row>
        <row r="578">
          <cell r="A578" t="str">
            <v>Spandrel Panels Curtain Walls</v>
          </cell>
          <cell r="B578" t="str">
            <v>Aluminum w/out Thrml Break - Triple or low e glass - R7 Ins.</v>
          </cell>
          <cell r="C578">
            <v>2.5499999999999998</v>
          </cell>
          <cell r="D578">
            <v>3.823</v>
          </cell>
          <cell r="E578">
            <v>5.5800000000000002E-2</v>
          </cell>
          <cell r="F578">
            <v>25.92</v>
          </cell>
          <cell r="G578">
            <v>0.26</v>
          </cell>
          <cell r="H578" t="str">
            <v>Smooth</v>
          </cell>
          <cell r="I578" t="str">
            <v>JA4-10</v>
          </cell>
        </row>
        <row r="579">
          <cell r="A579" t="str">
            <v>Spandrel Panels Curtain Walls</v>
          </cell>
          <cell r="B579" t="str">
            <v>Aluminum w/out Thrml Break - Triple or low e glass - R10 Ins.</v>
          </cell>
          <cell r="C579">
            <v>3.27</v>
          </cell>
          <cell r="D579">
            <v>3.9809999999999999</v>
          </cell>
          <cell r="E579">
            <v>6.83E-2</v>
          </cell>
          <cell r="F579">
            <v>20.440000000000001</v>
          </cell>
          <cell r="G579">
            <v>0.26</v>
          </cell>
          <cell r="H579" t="str">
            <v>Smooth</v>
          </cell>
          <cell r="I579" t="str">
            <v>JA4-10</v>
          </cell>
        </row>
        <row r="580">
          <cell r="A580" t="str">
            <v>Spandrel Panels Curtain Walls</v>
          </cell>
          <cell r="B580" t="str">
            <v>Aluminum w/out Thrml Break - Triple or low e glass - R15 Ins.</v>
          </cell>
          <cell r="C580">
            <v>4.47</v>
          </cell>
          <cell r="D580">
            <v>4.1500000000000004</v>
          </cell>
          <cell r="E580">
            <v>0.09</v>
          </cell>
          <cell r="F580">
            <v>15.23</v>
          </cell>
          <cell r="G580">
            <v>0.27</v>
          </cell>
          <cell r="H580" t="str">
            <v>Smooth</v>
          </cell>
          <cell r="I580" t="str">
            <v>JA4-10</v>
          </cell>
        </row>
        <row r="581">
          <cell r="A581" t="str">
            <v>Spandrel Panels Curtain Walls</v>
          </cell>
          <cell r="B581" t="str">
            <v>Aluminum w/out Thrml Break - Triple or low e glass - R20 Ins.</v>
          </cell>
          <cell r="C581">
            <v>5.67</v>
          </cell>
          <cell r="D581">
            <v>4.2519999999999998</v>
          </cell>
          <cell r="E581">
            <v>0.1108</v>
          </cell>
          <cell r="F581">
            <v>12.22</v>
          </cell>
          <cell r="G581">
            <v>0.27</v>
          </cell>
          <cell r="H581" t="str">
            <v>Smooth</v>
          </cell>
          <cell r="I581" t="str">
            <v>JA4-10</v>
          </cell>
        </row>
        <row r="582">
          <cell r="A582" t="str">
            <v>Spandrel Panels Curtain Walls</v>
          </cell>
          <cell r="B582" t="str">
            <v>Aluminum w/out Thrml Break - Triple or low e glass - R25 Ins.</v>
          </cell>
          <cell r="C582">
            <v>6.87</v>
          </cell>
          <cell r="D582">
            <v>4.3049999999999997</v>
          </cell>
          <cell r="E582">
            <v>0.1333</v>
          </cell>
          <cell r="F582">
            <v>10.26</v>
          </cell>
          <cell r="G582">
            <v>0.27</v>
          </cell>
          <cell r="H582" t="str">
            <v>Smooth</v>
          </cell>
          <cell r="I582" t="str">
            <v>JA4-10</v>
          </cell>
        </row>
        <row r="583">
          <cell r="A583" t="str">
            <v>Spandrel Panels Curtain Walls</v>
          </cell>
          <cell r="B583" t="str">
            <v>Aluminum w/out Thrml Break - Triple or low e glass - R30 Ins.</v>
          </cell>
          <cell r="C583">
            <v>8.07</v>
          </cell>
          <cell r="D583">
            <v>4.3579999999999997</v>
          </cell>
          <cell r="E583">
            <v>0.1542</v>
          </cell>
          <cell r="F583">
            <v>8.8800000000000008</v>
          </cell>
          <cell r="G583">
            <v>0.27</v>
          </cell>
          <cell r="H583" t="str">
            <v>Smooth</v>
          </cell>
          <cell r="I583" t="str">
            <v>JA4-10</v>
          </cell>
        </row>
        <row r="584">
          <cell r="A584" t="str">
            <v>Spandrel Panels Curtain Walls</v>
          </cell>
          <cell r="B584" t="str">
            <v>Aluminum w/ Thrml Break - Single glass pane. stone. or metal pane - No Ins.</v>
          </cell>
          <cell r="C584">
            <v>2.27</v>
          </cell>
          <cell r="D584">
            <v>2.0070000000000001</v>
          </cell>
          <cell r="E584">
            <v>9.4200000000000006E-2</v>
          </cell>
          <cell r="F584">
            <v>29.09</v>
          </cell>
          <cell r="G584">
            <v>0.26</v>
          </cell>
          <cell r="H584" t="str">
            <v>Smooth</v>
          </cell>
          <cell r="I584" t="str">
            <v>JA4-10</v>
          </cell>
        </row>
        <row r="585">
          <cell r="A585" t="str">
            <v>Spandrel Panels Curtain Walls</v>
          </cell>
          <cell r="B585" t="str">
            <v>Aluminum w/ Thrml Break - Single glass pane. stone. or metal pane - R4 Ins.</v>
          </cell>
          <cell r="C585">
            <v>1.83</v>
          </cell>
          <cell r="D585">
            <v>3.8889999999999998</v>
          </cell>
          <cell r="E585">
            <v>3.9199999999999999E-2</v>
          </cell>
          <cell r="F585">
            <v>35.69</v>
          </cell>
          <cell r="G585">
            <v>0.26</v>
          </cell>
          <cell r="H585" t="str">
            <v>Smooth</v>
          </cell>
          <cell r="I585" t="str">
            <v>JA4-10</v>
          </cell>
        </row>
        <row r="586">
          <cell r="A586" t="str">
            <v>Spandrel Panels Curtain Walls</v>
          </cell>
          <cell r="B586" t="str">
            <v>Aluminum w/ Thrml Break - Single glass pane. stone. or metal pane - R7 Ins.</v>
          </cell>
          <cell r="C586">
            <v>2.5499999999999998</v>
          </cell>
          <cell r="D586">
            <v>4.5259999999999998</v>
          </cell>
          <cell r="E586">
            <v>4.6699999999999998E-2</v>
          </cell>
          <cell r="F586">
            <v>25.92</v>
          </cell>
          <cell r="G586">
            <v>0.26</v>
          </cell>
          <cell r="H586" t="str">
            <v>Smooth</v>
          </cell>
          <cell r="I586" t="str">
            <v>JA4-10</v>
          </cell>
        </row>
        <row r="587">
          <cell r="A587" t="str">
            <v>Spandrel Panels Curtain Walls</v>
          </cell>
          <cell r="B587" t="str">
            <v>Aluminum w/ Thrml Break - Single glass pane. stone. or metal pane - R10 Ins.</v>
          </cell>
          <cell r="C587">
            <v>3.27</v>
          </cell>
          <cell r="D587">
            <v>4.93</v>
          </cell>
          <cell r="E587">
            <v>5.5E-2</v>
          </cell>
          <cell r="F587">
            <v>20.440000000000001</v>
          </cell>
          <cell r="G587">
            <v>0.26</v>
          </cell>
          <cell r="H587" t="str">
            <v>Smooth</v>
          </cell>
          <cell r="I587" t="str">
            <v>JA4-10</v>
          </cell>
        </row>
        <row r="588">
          <cell r="A588" t="str">
            <v>Spandrel Panels Curtain Walls</v>
          </cell>
          <cell r="B588" t="str">
            <v>Aluminum w/ Thrml Break - Single glass pane. stone. or metal pane - R15 Ins.</v>
          </cell>
          <cell r="C588">
            <v>4.47</v>
          </cell>
          <cell r="D588">
            <v>5.3230000000000004</v>
          </cell>
          <cell r="E588">
            <v>7.0000000000000007E-2</v>
          </cell>
          <cell r="F588">
            <v>15.23</v>
          </cell>
          <cell r="G588">
            <v>0.27</v>
          </cell>
          <cell r="H588" t="str">
            <v>Smooth</v>
          </cell>
          <cell r="I588" t="str">
            <v>JA4-10</v>
          </cell>
        </row>
        <row r="589">
          <cell r="A589" t="str">
            <v>Spandrel Panels Curtain Walls</v>
          </cell>
          <cell r="B589" t="str">
            <v>Aluminum w/ Thrml Break - Single glass pane. stone. or metal pane - R20 Ins.</v>
          </cell>
          <cell r="C589">
            <v>5.67</v>
          </cell>
          <cell r="D589">
            <v>5.6020000000000003</v>
          </cell>
          <cell r="E589">
            <v>8.4199999999999997E-2</v>
          </cell>
          <cell r="F589">
            <v>12.22</v>
          </cell>
          <cell r="G589">
            <v>0.27</v>
          </cell>
          <cell r="H589" t="str">
            <v>Smooth</v>
          </cell>
          <cell r="I589" t="str">
            <v>JA4-10</v>
          </cell>
        </row>
        <row r="590">
          <cell r="A590" t="str">
            <v>Spandrel Panels Curtain Walls</v>
          </cell>
          <cell r="B590" t="str">
            <v>Aluminum w/ Thrml Break - Single glass pane. stone. or metal pane - R25 Ins.</v>
          </cell>
          <cell r="C590">
            <v>6.87</v>
          </cell>
          <cell r="D590">
            <v>5.7729999999999997</v>
          </cell>
          <cell r="E590">
            <v>9.9199999999999997E-2</v>
          </cell>
          <cell r="F590">
            <v>10.26</v>
          </cell>
          <cell r="G590">
            <v>0.27</v>
          </cell>
          <cell r="H590" t="str">
            <v>Smooth</v>
          </cell>
          <cell r="I590" t="str">
            <v>JA4-10</v>
          </cell>
        </row>
        <row r="591">
          <cell r="A591" t="str">
            <v>Spandrel Panels Curtain Walls</v>
          </cell>
          <cell r="B591" t="str">
            <v>Aluminum w/ Thrml Break - Single glass pane. stone. or metal pane - R30 Ins.</v>
          </cell>
          <cell r="C591">
            <v>8.07</v>
          </cell>
          <cell r="D591">
            <v>5.8609999999999998</v>
          </cell>
          <cell r="E591">
            <v>0.115</v>
          </cell>
          <cell r="F591">
            <v>8.8800000000000008</v>
          </cell>
          <cell r="G591">
            <v>0.27</v>
          </cell>
          <cell r="H591" t="str">
            <v>Smooth</v>
          </cell>
          <cell r="I591" t="str">
            <v>JA4-10</v>
          </cell>
        </row>
        <row r="592">
          <cell r="A592" t="str">
            <v>Spandrel Panels Curtain Walls</v>
          </cell>
          <cell r="B592" t="str">
            <v>Aluminum w/ Thrml Break - Double glass with no low e - No Ins.</v>
          </cell>
          <cell r="C592">
            <v>2.27</v>
          </cell>
          <cell r="D592">
            <v>2.7469999999999999</v>
          </cell>
          <cell r="E592">
            <v>6.8860000000000005E-2</v>
          </cell>
          <cell r="F592">
            <v>29.09</v>
          </cell>
          <cell r="G592">
            <v>0.26</v>
          </cell>
          <cell r="H592" t="str">
            <v>Smooth</v>
          </cell>
          <cell r="I592" t="str">
            <v>JA4-10</v>
          </cell>
        </row>
        <row r="593">
          <cell r="A593" t="str">
            <v>Spandrel Panels Curtain Walls</v>
          </cell>
          <cell r="B593" t="str">
            <v>Aluminum w/ Thrml Break - Double glass with no low e - R4 Ins.</v>
          </cell>
          <cell r="C593">
            <v>1.83</v>
          </cell>
          <cell r="D593">
            <v>4.1500000000000004</v>
          </cell>
          <cell r="E593">
            <v>3.6740000000000002E-2</v>
          </cell>
          <cell r="F593">
            <v>35.69</v>
          </cell>
          <cell r="G593">
            <v>0.26</v>
          </cell>
          <cell r="H593" t="str">
            <v>Smooth</v>
          </cell>
          <cell r="I593" t="str">
            <v>JA4-10</v>
          </cell>
        </row>
        <row r="594">
          <cell r="A594" t="str">
            <v>Spandrel Panels Curtain Walls</v>
          </cell>
          <cell r="B594" t="str">
            <v>Aluminum w/ Thrml Break - Double glass with no low e - R7 Ins.</v>
          </cell>
          <cell r="C594">
            <v>2.5499999999999998</v>
          </cell>
          <cell r="D594">
            <v>4.7060000000000004</v>
          </cell>
          <cell r="E594">
            <v>4.5150000000000003E-2</v>
          </cell>
          <cell r="F594">
            <v>25.92</v>
          </cell>
          <cell r="G594">
            <v>0.26</v>
          </cell>
          <cell r="H594" t="str">
            <v>Smooth</v>
          </cell>
          <cell r="I594" t="str">
            <v>JA4-10</v>
          </cell>
        </row>
        <row r="595">
          <cell r="A595" t="str">
            <v>Spandrel Panels Curtain Walls</v>
          </cell>
          <cell r="B595" t="str">
            <v>Aluminum w/ Thrml Break - Double glass with no low e - R10 Ins.</v>
          </cell>
          <cell r="C595">
            <v>3.27</v>
          </cell>
          <cell r="D595">
            <v>5.032</v>
          </cell>
          <cell r="E595">
            <v>5.4149999999999997E-2</v>
          </cell>
          <cell r="F595">
            <v>20.440000000000001</v>
          </cell>
          <cell r="G595">
            <v>0.26</v>
          </cell>
          <cell r="H595" t="str">
            <v>Smooth</v>
          </cell>
          <cell r="I595" t="str">
            <v>JA4-10</v>
          </cell>
        </row>
        <row r="596">
          <cell r="A596" t="str">
            <v>Spandrel Panels Curtain Walls</v>
          </cell>
          <cell r="B596" t="str">
            <v>Aluminum w/ Thrml Break - Double glass with no low e - R15 Ins.</v>
          </cell>
          <cell r="C596">
            <v>4.47</v>
          </cell>
          <cell r="D596">
            <v>5.4</v>
          </cell>
          <cell r="E596">
            <v>6.898E-2</v>
          </cell>
          <cell r="F596">
            <v>15.23</v>
          </cell>
          <cell r="G596">
            <v>0.27</v>
          </cell>
          <cell r="H596" t="str">
            <v>Smooth</v>
          </cell>
          <cell r="I596" t="str">
            <v>JA4-10</v>
          </cell>
        </row>
        <row r="597">
          <cell r="A597" t="str">
            <v>Spandrel Panels Curtain Walls</v>
          </cell>
          <cell r="B597" t="str">
            <v>Aluminum w/ Thrml Break - Double glass with no low e - R20 Ins.</v>
          </cell>
          <cell r="C597">
            <v>5.67</v>
          </cell>
          <cell r="D597">
            <v>5.6440000000000001</v>
          </cell>
          <cell r="E597">
            <v>8.3710000000000007E-2</v>
          </cell>
          <cell r="F597">
            <v>12.22</v>
          </cell>
          <cell r="G597">
            <v>0.27</v>
          </cell>
          <cell r="H597" t="str">
            <v>Smooth</v>
          </cell>
          <cell r="I597" t="str">
            <v>JA4-10</v>
          </cell>
        </row>
        <row r="598">
          <cell r="A598" t="str">
            <v>Spandrel Panels Curtain Walls</v>
          </cell>
          <cell r="B598" t="str">
            <v>Aluminum w/ Thrml Break - Double glass with no low e - R25 Ins.</v>
          </cell>
          <cell r="C598">
            <v>6.87</v>
          </cell>
          <cell r="D598">
            <v>5.7729999999999997</v>
          </cell>
          <cell r="E598">
            <v>9.9159999999999998E-2</v>
          </cell>
          <cell r="F598">
            <v>10.26</v>
          </cell>
          <cell r="G598">
            <v>0.27</v>
          </cell>
          <cell r="H598" t="str">
            <v>Smooth</v>
          </cell>
          <cell r="I598" t="str">
            <v>JA4-10</v>
          </cell>
        </row>
        <row r="599">
          <cell r="A599" t="str">
            <v>Spandrel Panels Curtain Walls</v>
          </cell>
          <cell r="B599" t="str">
            <v>Aluminum w/ Thrml Break - Double glass with no low e - R30 Ins.</v>
          </cell>
          <cell r="C599">
            <v>8.07</v>
          </cell>
          <cell r="D599">
            <v>5.907</v>
          </cell>
          <cell r="E599">
            <v>0.11384</v>
          </cell>
          <cell r="F599">
            <v>8.8800000000000008</v>
          </cell>
          <cell r="G599">
            <v>0.27</v>
          </cell>
          <cell r="H599" t="str">
            <v>Smooth</v>
          </cell>
          <cell r="I599" t="str">
            <v>JA4-10</v>
          </cell>
        </row>
        <row r="600">
          <cell r="A600" t="str">
            <v>Spandrel Panels Curtain Walls</v>
          </cell>
          <cell r="B600" t="str">
            <v>Aluminum w/ Thrml Break - Triple or low e glass - No Ins.</v>
          </cell>
          <cell r="C600">
            <v>2.27</v>
          </cell>
          <cell r="D600">
            <v>3.2989999999999999</v>
          </cell>
          <cell r="E600">
            <v>5.7500000000000002E-2</v>
          </cell>
          <cell r="F600">
            <v>29.09</v>
          </cell>
          <cell r="G600">
            <v>0.26</v>
          </cell>
          <cell r="H600" t="str">
            <v>Smooth</v>
          </cell>
          <cell r="I600" t="str">
            <v>JA4-10</v>
          </cell>
        </row>
        <row r="601">
          <cell r="A601" t="str">
            <v>Spandrel Panels Curtain Walls</v>
          </cell>
          <cell r="B601" t="str">
            <v>Aluminum w/ Thrml Break - Triple or low e glass - R4 Ins.</v>
          </cell>
          <cell r="C601">
            <v>1.83</v>
          </cell>
          <cell r="D601">
            <v>4.3860000000000001</v>
          </cell>
          <cell r="E601">
            <v>3.4770000000000002E-2</v>
          </cell>
          <cell r="F601">
            <v>35.69</v>
          </cell>
          <cell r="G601">
            <v>0.26</v>
          </cell>
          <cell r="H601" t="str">
            <v>Smooth</v>
          </cell>
          <cell r="I601" t="str">
            <v>JA4-10</v>
          </cell>
        </row>
        <row r="602">
          <cell r="A602" t="str">
            <v>Spandrel Panels Curtain Walls</v>
          </cell>
          <cell r="B602" t="str">
            <v>Aluminum w/ Thrml Break - Triple or low e glass - R7 Ins.</v>
          </cell>
          <cell r="C602">
            <v>2.5499999999999998</v>
          </cell>
          <cell r="D602">
            <v>4.8319999999999999</v>
          </cell>
          <cell r="E602">
            <v>4.4200000000000003E-2</v>
          </cell>
          <cell r="F602">
            <v>25.92</v>
          </cell>
          <cell r="G602">
            <v>0.26</v>
          </cell>
          <cell r="H602" t="str">
            <v>Smooth</v>
          </cell>
          <cell r="I602" t="str">
            <v>JA4-10</v>
          </cell>
        </row>
        <row r="603">
          <cell r="A603" t="str">
            <v>Spandrel Panels Curtain Walls</v>
          </cell>
          <cell r="B603" t="str">
            <v>Aluminum w/ Thrml Break - Triple or low e glass - R10 Ins.</v>
          </cell>
          <cell r="C603">
            <v>3.27</v>
          </cell>
          <cell r="D603">
            <v>5.1379999999999999</v>
          </cell>
          <cell r="E603">
            <v>5.3039999999999997E-2</v>
          </cell>
          <cell r="F603">
            <v>20.440000000000001</v>
          </cell>
          <cell r="G603">
            <v>0.26</v>
          </cell>
          <cell r="H603" t="str">
            <v>Smooth</v>
          </cell>
          <cell r="I603" t="str">
            <v>JA4-10</v>
          </cell>
        </row>
        <row r="604">
          <cell r="A604" t="str">
            <v>Spandrel Panels Curtain Walls</v>
          </cell>
          <cell r="B604" t="str">
            <v>Aluminum w/ Thrml Break - Triple or low e glass - R15 Ins.</v>
          </cell>
          <cell r="C604">
            <v>4.47</v>
          </cell>
          <cell r="D604">
            <v>5.4390000000000001</v>
          </cell>
          <cell r="E604">
            <v>6.83E-2</v>
          </cell>
          <cell r="F604">
            <v>15.23</v>
          </cell>
          <cell r="G604">
            <v>0.27</v>
          </cell>
          <cell r="H604" t="str">
            <v>Smooth</v>
          </cell>
          <cell r="I604" t="str">
            <v>JA4-10</v>
          </cell>
        </row>
        <row r="605">
          <cell r="A605" t="str">
            <v>Spandrel Panels Curtain Walls</v>
          </cell>
          <cell r="B605" t="str">
            <v>Aluminum w/ Thrml Break - Triple or low e glass - R20 Ins.</v>
          </cell>
          <cell r="C605">
            <v>5.67</v>
          </cell>
          <cell r="D605">
            <v>5.6859999999999999</v>
          </cell>
          <cell r="E605">
            <v>8.3299999999999999E-2</v>
          </cell>
          <cell r="F605">
            <v>12.22</v>
          </cell>
          <cell r="G605">
            <v>0.27</v>
          </cell>
          <cell r="H605" t="str">
            <v>Smooth</v>
          </cell>
          <cell r="I605" t="str">
            <v>JA4-10</v>
          </cell>
        </row>
        <row r="606">
          <cell r="A606" t="str">
            <v>Spandrel Panels Curtain Walls</v>
          </cell>
          <cell r="B606" t="str">
            <v>Aluminum w/ Thrml Break - Triple or low e glass - R25 Ins.</v>
          </cell>
          <cell r="C606">
            <v>6.87</v>
          </cell>
          <cell r="D606">
            <v>5.8170000000000002</v>
          </cell>
          <cell r="E606">
            <v>9.8299999999999998E-2</v>
          </cell>
          <cell r="F606">
            <v>10.26</v>
          </cell>
          <cell r="G606">
            <v>0.27</v>
          </cell>
          <cell r="H606" t="str">
            <v>Smooth</v>
          </cell>
          <cell r="I606" t="str">
            <v>JA4-10</v>
          </cell>
        </row>
        <row r="607">
          <cell r="A607" t="str">
            <v>Spandrel Panels Curtain Walls</v>
          </cell>
          <cell r="B607" t="str">
            <v>Aluminum w/ Thrml Break - Triple or low e glass - R30 Ins.</v>
          </cell>
          <cell r="C607">
            <v>8.07</v>
          </cell>
          <cell r="D607">
            <v>5.907</v>
          </cell>
          <cell r="E607">
            <v>0.1142</v>
          </cell>
          <cell r="F607">
            <v>8.8800000000000008</v>
          </cell>
          <cell r="G607">
            <v>0.27</v>
          </cell>
          <cell r="H607" t="str">
            <v>Smooth</v>
          </cell>
          <cell r="I607" t="str">
            <v>JA4-10</v>
          </cell>
        </row>
        <row r="608">
          <cell r="A608" t="str">
            <v>Spandrel Panels Curtain Walls</v>
          </cell>
          <cell r="B608" t="str">
            <v>Continuous Ins. - Single glass pane. stone. or metal pane - No Ins.</v>
          </cell>
          <cell r="C608">
            <v>2.27</v>
          </cell>
          <cell r="D608">
            <v>1.9279999999999999</v>
          </cell>
          <cell r="E608">
            <v>9.8299999999999998E-2</v>
          </cell>
          <cell r="F608">
            <v>29.09</v>
          </cell>
          <cell r="G608">
            <v>0.26</v>
          </cell>
          <cell r="H608" t="str">
            <v>Smooth</v>
          </cell>
          <cell r="I608" t="str">
            <v>JA4-10</v>
          </cell>
        </row>
        <row r="609">
          <cell r="A609" t="str">
            <v>Spandrel Panels Curtain Walls</v>
          </cell>
          <cell r="B609" t="str">
            <v>Continuous Ins. - Single glass pane. stone. or metal pane - R4 Ins.</v>
          </cell>
          <cell r="C609">
            <v>1.83</v>
          </cell>
          <cell r="D609">
            <v>5.907</v>
          </cell>
          <cell r="E609">
            <v>2.58E-2</v>
          </cell>
          <cell r="F609">
            <v>35.69</v>
          </cell>
          <cell r="G609">
            <v>0.26</v>
          </cell>
          <cell r="H609" t="str">
            <v>Smooth</v>
          </cell>
          <cell r="I609" t="str">
            <v>JA4-10</v>
          </cell>
        </row>
        <row r="610">
          <cell r="A610" t="str">
            <v>Spandrel Panels Curtain Walls</v>
          </cell>
          <cell r="B610" t="str">
            <v>Continuous Ins. - Single glass pane. stone. or metal pane - R7 Ins.</v>
          </cell>
          <cell r="C610">
            <v>2.5499999999999998</v>
          </cell>
          <cell r="D610">
            <v>8.9540000000000006</v>
          </cell>
          <cell r="E610">
            <v>2.3730000000000001E-2</v>
          </cell>
          <cell r="F610">
            <v>25.92</v>
          </cell>
          <cell r="G610">
            <v>0.26</v>
          </cell>
          <cell r="H610" t="str">
            <v>Smooth</v>
          </cell>
          <cell r="I610" t="str">
            <v>JA4-10</v>
          </cell>
        </row>
        <row r="611">
          <cell r="A611" t="str">
            <v>Spandrel Panels Curtain Walls</v>
          </cell>
          <cell r="B611" t="str">
            <v>Continuous Ins. - Single glass pane. stone. or metal pane - R10 Ins.</v>
          </cell>
          <cell r="C611">
            <v>3.27</v>
          </cell>
          <cell r="D611">
            <v>11.971</v>
          </cell>
          <cell r="E611">
            <v>2.2759999999999999E-2</v>
          </cell>
          <cell r="F611">
            <v>20.440000000000001</v>
          </cell>
          <cell r="G611">
            <v>0.26</v>
          </cell>
          <cell r="H611" t="str">
            <v>Smooth</v>
          </cell>
          <cell r="I611" t="str">
            <v>JA4-10</v>
          </cell>
        </row>
        <row r="612">
          <cell r="A612" t="str">
            <v>Spandrel Panels Curtain Walls</v>
          </cell>
          <cell r="B612" t="str">
            <v>Continuous Ins. - Single glass pane. stone. or metal pane - R15 Ins.</v>
          </cell>
          <cell r="C612">
            <v>4.47</v>
          </cell>
          <cell r="D612">
            <v>17.007000000000001</v>
          </cell>
          <cell r="E612">
            <v>2.1899999999999999E-2</v>
          </cell>
          <cell r="F612">
            <v>15.23</v>
          </cell>
          <cell r="G612">
            <v>0.27</v>
          </cell>
          <cell r="H612" t="str">
            <v>Smooth</v>
          </cell>
          <cell r="I612" t="str">
            <v>JA4-10</v>
          </cell>
        </row>
        <row r="613">
          <cell r="A613" t="str">
            <v>Spandrel Panels Curtain Walls</v>
          </cell>
          <cell r="B613" t="str">
            <v>Continuous Ins. - Single glass pane. stone. or metal pane - R20 Ins.</v>
          </cell>
          <cell r="C613">
            <v>5.67</v>
          </cell>
          <cell r="D613">
            <v>21.876999999999999</v>
          </cell>
          <cell r="E613">
            <v>2.1600000000000001E-2</v>
          </cell>
          <cell r="F613">
            <v>12.22</v>
          </cell>
          <cell r="G613">
            <v>0.27</v>
          </cell>
          <cell r="H613" t="str">
            <v>Smooth</v>
          </cell>
          <cell r="I613" t="str">
            <v>JA4-10</v>
          </cell>
        </row>
        <row r="614">
          <cell r="A614" t="str">
            <v>Spandrel Panels Curtain Walls</v>
          </cell>
          <cell r="B614" t="str">
            <v>Continuous Ins. - Single glass pane. stone. or metal pane - R25 Ins.</v>
          </cell>
          <cell r="C614">
            <v>6.87</v>
          </cell>
          <cell r="D614">
            <v>26.928000000000001</v>
          </cell>
          <cell r="E614">
            <v>2.1260000000000001E-2</v>
          </cell>
          <cell r="F614">
            <v>10.26</v>
          </cell>
          <cell r="G614">
            <v>0.27</v>
          </cell>
          <cell r="H614" t="str">
            <v>Smooth</v>
          </cell>
          <cell r="I614" t="str">
            <v>JA4-10</v>
          </cell>
        </row>
        <row r="615">
          <cell r="A615" t="str">
            <v>Spandrel Panels Curtain Walls</v>
          </cell>
          <cell r="B615" t="str">
            <v>Continuous Ins. - Single glass pane. stone. or metal pane - R30 Ins.</v>
          </cell>
          <cell r="C615">
            <v>8.07</v>
          </cell>
          <cell r="D615">
            <v>31.408000000000001</v>
          </cell>
          <cell r="E615">
            <v>2.1409999999999998E-2</v>
          </cell>
          <cell r="F615">
            <v>8.8800000000000008</v>
          </cell>
          <cell r="G615">
            <v>0.27</v>
          </cell>
          <cell r="H615" t="str">
            <v>Smooth</v>
          </cell>
          <cell r="I615" t="str">
            <v>JA4-10</v>
          </cell>
        </row>
        <row r="616">
          <cell r="A616" t="str">
            <v>Spandrel Panels Curtain Walls</v>
          </cell>
          <cell r="B616" t="str">
            <v>Continuous Ins. - Double glass with no low e coatings - No Ins.</v>
          </cell>
          <cell r="C616">
            <v>2.27</v>
          </cell>
          <cell r="D616">
            <v>2.5169999999999999</v>
          </cell>
          <cell r="E616">
            <v>7.4999999999999997E-2</v>
          </cell>
          <cell r="F616">
            <v>29.09</v>
          </cell>
          <cell r="G616">
            <v>0.26</v>
          </cell>
          <cell r="H616" t="str">
            <v>Smooth</v>
          </cell>
          <cell r="I616" t="str">
            <v>JA4-10</v>
          </cell>
        </row>
        <row r="617">
          <cell r="A617" t="str">
            <v>Spandrel Panels Curtain Walls</v>
          </cell>
          <cell r="B617" t="str">
            <v>Continuous Ins. - Double glass with no low e coatings - R4 Ins.</v>
          </cell>
          <cell r="C617">
            <v>1.83</v>
          </cell>
          <cell r="D617">
            <v>6.5030000000000001</v>
          </cell>
          <cell r="E617">
            <v>2.3449999999999999E-2</v>
          </cell>
          <cell r="F617">
            <v>35.69</v>
          </cell>
          <cell r="G617">
            <v>0.26</v>
          </cell>
          <cell r="H617" t="str">
            <v>Smooth</v>
          </cell>
          <cell r="I617" t="str">
            <v>JA4-10</v>
          </cell>
        </row>
        <row r="618">
          <cell r="A618" t="str">
            <v>Spandrel Panels Curtain Walls</v>
          </cell>
          <cell r="B618" t="str">
            <v>Continuous Ins. - Double glass with no low e coatings - R7 Ins.</v>
          </cell>
          <cell r="C618">
            <v>2.5499999999999998</v>
          </cell>
          <cell r="D618">
            <v>9.4589999999999996</v>
          </cell>
          <cell r="E618">
            <v>2.2499999999999999E-2</v>
          </cell>
          <cell r="F618">
            <v>25.92</v>
          </cell>
          <cell r="G618">
            <v>0.26</v>
          </cell>
          <cell r="H618" t="str">
            <v>Smooth</v>
          </cell>
          <cell r="I618" t="str">
            <v>JA4-10</v>
          </cell>
        </row>
        <row r="619">
          <cell r="A619" t="str">
            <v>Spandrel Panels Curtain Walls</v>
          </cell>
          <cell r="B619" t="str">
            <v>Continuous Ins. - Double glass with no low e coatings - R10 Ins.</v>
          </cell>
          <cell r="C619">
            <v>3.27</v>
          </cell>
          <cell r="D619">
            <v>12.483000000000001</v>
          </cell>
          <cell r="E619">
            <v>2.1829999999999999E-2</v>
          </cell>
          <cell r="F619">
            <v>20.440000000000001</v>
          </cell>
          <cell r="G619">
            <v>0.26</v>
          </cell>
          <cell r="H619" t="str">
            <v>Smooth</v>
          </cell>
          <cell r="I619" t="str">
            <v>JA4-10</v>
          </cell>
        </row>
        <row r="620">
          <cell r="A620" t="str">
            <v>Spandrel Panels Curtain Walls</v>
          </cell>
          <cell r="B620" t="str">
            <v>Continuous Ins. - Double glass with no low e coatings - R15 Ins.</v>
          </cell>
          <cell r="C620">
            <v>4.47</v>
          </cell>
          <cell r="D620">
            <v>17.669</v>
          </cell>
          <cell r="E620">
            <v>2.1080000000000002E-2</v>
          </cell>
          <cell r="F620">
            <v>15.23</v>
          </cell>
          <cell r="G620">
            <v>0.27</v>
          </cell>
          <cell r="H620" t="str">
            <v>Smooth</v>
          </cell>
          <cell r="I620" t="str">
            <v>JA4-10</v>
          </cell>
        </row>
        <row r="621">
          <cell r="A621" t="str">
            <v>Spandrel Panels Curtain Walls</v>
          </cell>
          <cell r="B621" t="str">
            <v>Continuous Ins. - Double glass with no low e coatings - R20 Ins.</v>
          </cell>
          <cell r="C621">
            <v>5.67</v>
          </cell>
          <cell r="D621">
            <v>22.405999999999999</v>
          </cell>
          <cell r="E621">
            <v>2.1090000000000001E-2</v>
          </cell>
          <cell r="F621">
            <v>12.22</v>
          </cell>
          <cell r="G621">
            <v>0.27</v>
          </cell>
          <cell r="H621" t="str">
            <v>Smooth</v>
          </cell>
          <cell r="I621" t="str">
            <v>JA4-10</v>
          </cell>
        </row>
        <row r="622">
          <cell r="A622" t="str">
            <v>Spandrel Panels Curtain Walls</v>
          </cell>
          <cell r="B622" t="str">
            <v>Continuous Ins. - Double glass with no low e coatings - R25 Ins.</v>
          </cell>
          <cell r="C622">
            <v>6.87</v>
          </cell>
          <cell r="D622">
            <v>27.721</v>
          </cell>
          <cell r="E622">
            <v>2.0650000000000002E-2</v>
          </cell>
          <cell r="F622">
            <v>10.26</v>
          </cell>
          <cell r="G622">
            <v>0.27</v>
          </cell>
          <cell r="H622" t="str">
            <v>Smooth</v>
          </cell>
          <cell r="I622" t="str">
            <v>JA4-10</v>
          </cell>
        </row>
        <row r="623">
          <cell r="A623" t="str">
            <v>Spandrel Panels Curtain Walls</v>
          </cell>
          <cell r="B623" t="str">
            <v>Continuous Ins. - Double glass with no low e coatings - R30 Ins.</v>
          </cell>
          <cell r="C623">
            <v>8.07</v>
          </cell>
          <cell r="D623">
            <v>32.482999999999997</v>
          </cell>
          <cell r="E623">
            <v>2.07E-2</v>
          </cell>
          <cell r="F623">
            <v>8.8800000000000008</v>
          </cell>
          <cell r="G623">
            <v>0.27</v>
          </cell>
          <cell r="H623" t="str">
            <v>Smooth</v>
          </cell>
          <cell r="I623" t="str">
            <v>JA4-10</v>
          </cell>
        </row>
        <row r="624">
          <cell r="A624" t="str">
            <v>Spandrel Panels Curtain Walls</v>
          </cell>
          <cell r="B624" t="str">
            <v>Continuous Ins. - Triple or low e glass - No Ins.</v>
          </cell>
          <cell r="C624">
            <v>2.27</v>
          </cell>
          <cell r="D624">
            <v>2.895</v>
          </cell>
          <cell r="E624">
            <v>6.5000000000000002E-2</v>
          </cell>
          <cell r="F624">
            <v>29.09</v>
          </cell>
          <cell r="G624">
            <v>0.26</v>
          </cell>
          <cell r="H624" t="str">
            <v>Smooth</v>
          </cell>
          <cell r="I624" t="str">
            <v>JA4-10</v>
          </cell>
        </row>
        <row r="625">
          <cell r="A625" t="str">
            <v>Spandrel Panels Curtain Walls</v>
          </cell>
          <cell r="B625" t="str">
            <v>Continuous Ins. - Triple or low e glass - R4 Ins.</v>
          </cell>
          <cell r="C625">
            <v>1.83</v>
          </cell>
          <cell r="D625">
            <v>6.9020000000000001</v>
          </cell>
          <cell r="E625">
            <v>2.2100000000000002E-2</v>
          </cell>
          <cell r="F625">
            <v>35.69</v>
          </cell>
          <cell r="G625">
            <v>0.26</v>
          </cell>
          <cell r="H625" t="str">
            <v>Smooth</v>
          </cell>
          <cell r="I625" t="str">
            <v>JA4-10</v>
          </cell>
        </row>
        <row r="626">
          <cell r="A626" t="str">
            <v>Spandrel Panels Curtain Walls</v>
          </cell>
          <cell r="B626" t="str">
            <v>Continuous Ins. - Triple or low e glass - R7 Ins.</v>
          </cell>
          <cell r="C626">
            <v>2.5499999999999998</v>
          </cell>
          <cell r="D626">
            <v>9.9030000000000005</v>
          </cell>
          <cell r="E626">
            <v>2.146E-2</v>
          </cell>
          <cell r="F626">
            <v>25.92</v>
          </cell>
          <cell r="G626">
            <v>0.26</v>
          </cell>
          <cell r="H626" t="str">
            <v>Smooth</v>
          </cell>
          <cell r="I626" t="str">
            <v>JA4-10</v>
          </cell>
        </row>
        <row r="627">
          <cell r="A627" t="str">
            <v>Spandrel Panels Curtain Walls</v>
          </cell>
          <cell r="B627" t="str">
            <v>Continuous Ins. - Triple or low e glass - R10 Ins.</v>
          </cell>
          <cell r="C627">
            <v>3.27</v>
          </cell>
          <cell r="D627">
            <v>12.849</v>
          </cell>
          <cell r="E627">
            <v>2.121E-2</v>
          </cell>
          <cell r="F627">
            <v>20.440000000000001</v>
          </cell>
          <cell r="G627">
            <v>0.26</v>
          </cell>
          <cell r="H627" t="str">
            <v>Smooth</v>
          </cell>
          <cell r="I627" t="str">
            <v>JA4-10</v>
          </cell>
        </row>
        <row r="628">
          <cell r="A628" t="str">
            <v>Spandrel Panels Curtain Walls</v>
          </cell>
          <cell r="B628" t="str">
            <v>Continuous Ins. - Triple or low e glass - R15 Ins.</v>
          </cell>
          <cell r="C628">
            <v>4.47</v>
          </cell>
          <cell r="D628">
            <v>18.018000000000001</v>
          </cell>
          <cell r="E628">
            <v>2.0670000000000001E-2</v>
          </cell>
          <cell r="F628">
            <v>15.23</v>
          </cell>
          <cell r="G628">
            <v>0.27</v>
          </cell>
          <cell r="H628" t="str">
            <v>Smooth</v>
          </cell>
          <cell r="I628" t="str">
            <v>JA4-10</v>
          </cell>
        </row>
        <row r="629">
          <cell r="A629" t="str">
            <v>Spandrel Panels Curtain Walls</v>
          </cell>
          <cell r="B629" t="str">
            <v>Continuous Ins. - Triple or low e glass - R20 Ins.</v>
          </cell>
          <cell r="C629">
            <v>5.67</v>
          </cell>
          <cell r="D629">
            <v>22.96</v>
          </cell>
          <cell r="E629">
            <v>2.0580000000000001E-2</v>
          </cell>
          <cell r="F629">
            <v>12.22</v>
          </cell>
          <cell r="G629">
            <v>0.27</v>
          </cell>
          <cell r="H629" t="str">
            <v>Smooth</v>
          </cell>
          <cell r="I629" t="str">
            <v>JA4-10</v>
          </cell>
        </row>
        <row r="630">
          <cell r="A630" t="str">
            <v>Spandrel Panels Curtain Walls</v>
          </cell>
          <cell r="B630" t="str">
            <v>Continuous Ins. - Triple or low e glass - R25 Ins.</v>
          </cell>
          <cell r="C630">
            <v>6.87</v>
          </cell>
          <cell r="D630">
            <v>27.721</v>
          </cell>
          <cell r="E630">
            <v>2.0650000000000002E-2</v>
          </cell>
          <cell r="F630">
            <v>10.26</v>
          </cell>
          <cell r="G630">
            <v>0.27</v>
          </cell>
          <cell r="H630" t="str">
            <v>Smooth</v>
          </cell>
          <cell r="I630" t="str">
            <v>JA4-10</v>
          </cell>
        </row>
        <row r="631">
          <cell r="A631" t="str">
            <v>Spandrel Panels Curtain Walls</v>
          </cell>
          <cell r="B631" t="str">
            <v>Continuous Ins. - Triple or low e glass - R30 Ins.</v>
          </cell>
          <cell r="C631">
            <v>8.07</v>
          </cell>
          <cell r="D631">
            <v>32.482999999999997</v>
          </cell>
          <cell r="E631">
            <v>2.07E-2</v>
          </cell>
          <cell r="F631">
            <v>8.8800000000000008</v>
          </cell>
          <cell r="G631">
            <v>0.27</v>
          </cell>
          <cell r="H631" t="str">
            <v>Smooth</v>
          </cell>
          <cell r="I631" t="str">
            <v>JA4-10</v>
          </cell>
        </row>
        <row r="632">
          <cell r="A632" t="str">
            <v>Spandrel Panels Curtain Walls</v>
          </cell>
          <cell r="B632" t="str">
            <v>Structural Glazing - Single glass pane. stone. or metal pane - No Ins.</v>
          </cell>
          <cell r="C632">
            <v>2.52</v>
          </cell>
          <cell r="D632">
            <v>1.9750000000000001</v>
          </cell>
          <cell r="E632">
            <v>0.1067</v>
          </cell>
          <cell r="F632">
            <v>41.9</v>
          </cell>
          <cell r="G632">
            <v>0.26</v>
          </cell>
          <cell r="H632" t="str">
            <v>Smooth</v>
          </cell>
          <cell r="I632" t="str">
            <v>JA4-10</v>
          </cell>
        </row>
        <row r="633">
          <cell r="A633" t="str">
            <v>Spandrel Panels Curtain Walls</v>
          </cell>
          <cell r="B633" t="str">
            <v>Structural Glazing - Single glass pane. stone. or metal pane - R4 Ins.</v>
          </cell>
          <cell r="C633">
            <v>2.08</v>
          </cell>
          <cell r="D633">
            <v>4.2779999999999996</v>
          </cell>
          <cell r="E633">
            <v>4.052E-2</v>
          </cell>
          <cell r="F633">
            <v>50.36</v>
          </cell>
          <cell r="G633">
            <v>0.25</v>
          </cell>
          <cell r="H633" t="str">
            <v>Smooth</v>
          </cell>
          <cell r="I633" t="str">
            <v>JA4-10</v>
          </cell>
        </row>
        <row r="634">
          <cell r="A634" t="str">
            <v>Spandrel Panels Curtain Walls</v>
          </cell>
          <cell r="B634" t="str">
            <v>Structural Glazing - Single glass pane. stone. or metal pane - R7 Ins.</v>
          </cell>
          <cell r="C634">
            <v>2.8</v>
          </cell>
          <cell r="D634">
            <v>5.2850000000000001</v>
          </cell>
          <cell r="E634">
            <v>4.4200000000000003E-2</v>
          </cell>
          <cell r="F634">
            <v>37.69</v>
          </cell>
          <cell r="G634">
            <v>0.26</v>
          </cell>
          <cell r="H634" t="str">
            <v>Smooth</v>
          </cell>
          <cell r="I634" t="str">
            <v>JA4-10</v>
          </cell>
        </row>
        <row r="635">
          <cell r="A635" t="str">
            <v>Spandrel Panels Curtain Walls</v>
          </cell>
          <cell r="B635" t="str">
            <v>Structural Glazing - Single glass pane. stone. or metal pane - R10 Ins.</v>
          </cell>
          <cell r="C635">
            <v>3.52</v>
          </cell>
          <cell r="D635">
            <v>5.9530000000000003</v>
          </cell>
          <cell r="E635">
            <v>4.9200000000000001E-2</v>
          </cell>
          <cell r="F635">
            <v>30.2</v>
          </cell>
          <cell r="G635">
            <v>0.26</v>
          </cell>
          <cell r="H635" t="str">
            <v>Smooth</v>
          </cell>
          <cell r="I635" t="str">
            <v>JA4-10</v>
          </cell>
        </row>
        <row r="636">
          <cell r="A636" t="str">
            <v>Spandrel Panels Curtain Walls</v>
          </cell>
          <cell r="B636" t="str">
            <v>Structural Glazing - Single glass pane. stone. or metal pane - R15 Ins.</v>
          </cell>
          <cell r="C636">
            <v>4.72</v>
          </cell>
          <cell r="D636">
            <v>6.726</v>
          </cell>
          <cell r="E636">
            <v>5.8299999999999998E-2</v>
          </cell>
          <cell r="F636">
            <v>22.79</v>
          </cell>
          <cell r="G636">
            <v>0.26</v>
          </cell>
          <cell r="H636" t="str">
            <v>Smooth</v>
          </cell>
          <cell r="I636" t="str">
            <v>JA4-10</v>
          </cell>
        </row>
        <row r="637">
          <cell r="A637" t="str">
            <v>Spandrel Panels Curtain Walls</v>
          </cell>
          <cell r="B637" t="str">
            <v>Structural Glazing - Single glass pane. stone. or metal pane - R20 Ins.</v>
          </cell>
          <cell r="C637">
            <v>5.92</v>
          </cell>
          <cell r="D637">
            <v>7.28</v>
          </cell>
          <cell r="E637">
            <v>6.7769999999999997E-2</v>
          </cell>
          <cell r="F637">
            <v>18.37</v>
          </cell>
          <cell r="G637">
            <v>0.26</v>
          </cell>
          <cell r="H637" t="str">
            <v>Smooth</v>
          </cell>
          <cell r="I637" t="str">
            <v>JA4-10</v>
          </cell>
        </row>
        <row r="638">
          <cell r="A638" t="str">
            <v>Spandrel Panels Curtain Walls</v>
          </cell>
          <cell r="B638" t="str">
            <v>Structural Glazing - Single glass pane. stone. or metal pane - R25 Ins.</v>
          </cell>
          <cell r="C638">
            <v>7.12</v>
          </cell>
          <cell r="D638">
            <v>7.625</v>
          </cell>
          <cell r="E638">
            <v>7.7810000000000004E-2</v>
          </cell>
          <cell r="F638">
            <v>15.45</v>
          </cell>
          <cell r="G638">
            <v>0.27</v>
          </cell>
          <cell r="H638" t="str">
            <v>Smooth</v>
          </cell>
          <cell r="I638" t="str">
            <v>JA4-10</v>
          </cell>
        </row>
        <row r="639">
          <cell r="A639" t="str">
            <v>Spandrel Panels Curtain Walls</v>
          </cell>
          <cell r="B639" t="str">
            <v>Structural Glazing - Single glass pane. stone. or metal pane - R30 Ins.</v>
          </cell>
          <cell r="C639">
            <v>8.32</v>
          </cell>
          <cell r="D639">
            <v>7.9219999999999997</v>
          </cell>
          <cell r="E639">
            <v>8.7499999999999994E-2</v>
          </cell>
          <cell r="F639">
            <v>13.37</v>
          </cell>
          <cell r="G639">
            <v>0.27</v>
          </cell>
          <cell r="H639" t="str">
            <v>Smooth</v>
          </cell>
          <cell r="I639" t="str">
            <v>JA4-10</v>
          </cell>
        </row>
        <row r="640">
          <cell r="A640" t="str">
            <v>Spandrel Panels Curtain Walls</v>
          </cell>
          <cell r="B640" t="str">
            <v>Structural Glazing - Double glass with no low e coatings - No Ins.</v>
          </cell>
          <cell r="C640">
            <v>2.27</v>
          </cell>
          <cell r="D640">
            <v>2.8</v>
          </cell>
          <cell r="E640">
            <v>6.7500000000000004E-2</v>
          </cell>
          <cell r="F640">
            <v>29.09</v>
          </cell>
          <cell r="G640">
            <v>0.26</v>
          </cell>
          <cell r="H640" t="str">
            <v>Smooth</v>
          </cell>
          <cell r="I640" t="str">
            <v>JA4-10</v>
          </cell>
        </row>
        <row r="641">
          <cell r="A641" t="str">
            <v>Spandrel Panels Curtain Walls</v>
          </cell>
          <cell r="B641" t="str">
            <v>Structural Glazing - Double glass with no low e coatings - R4 Ins.</v>
          </cell>
          <cell r="C641">
            <v>1.83</v>
          </cell>
          <cell r="D641">
            <v>4.7060000000000004</v>
          </cell>
          <cell r="E641">
            <v>3.2500000000000001E-2</v>
          </cell>
          <cell r="F641">
            <v>35.69</v>
          </cell>
          <cell r="G641">
            <v>0.26</v>
          </cell>
          <cell r="H641" t="str">
            <v>Smooth</v>
          </cell>
          <cell r="I641" t="str">
            <v>JA4-10</v>
          </cell>
        </row>
        <row r="642">
          <cell r="A642" t="str">
            <v>Spandrel Panels Curtain Walls</v>
          </cell>
          <cell r="B642" t="str">
            <v>Structural Glazing - Double glass with no low e coatings - R7 Ins.</v>
          </cell>
          <cell r="C642">
            <v>2.5499999999999998</v>
          </cell>
          <cell r="D642">
            <v>5.56</v>
          </cell>
          <cell r="E642">
            <v>3.8300000000000001E-2</v>
          </cell>
          <cell r="F642">
            <v>25.92</v>
          </cell>
          <cell r="G642">
            <v>0.26</v>
          </cell>
          <cell r="H642" t="str">
            <v>Smooth</v>
          </cell>
          <cell r="I642" t="str">
            <v>JA4-10</v>
          </cell>
        </row>
        <row r="643">
          <cell r="A643" t="str">
            <v>Spandrel Panels Curtain Walls</v>
          </cell>
          <cell r="B643" t="str">
            <v>Structural Glazing - Double glass with no low e coatings - R10 Ins.</v>
          </cell>
          <cell r="C643">
            <v>3.27</v>
          </cell>
          <cell r="D643">
            <v>6.1920000000000002</v>
          </cell>
          <cell r="E643">
            <v>4.4200000000000003E-2</v>
          </cell>
          <cell r="F643">
            <v>20.440000000000001</v>
          </cell>
          <cell r="G643">
            <v>0.26</v>
          </cell>
          <cell r="H643" t="str">
            <v>Smooth</v>
          </cell>
          <cell r="I643" t="str">
            <v>JA4-10</v>
          </cell>
        </row>
        <row r="644">
          <cell r="A644" t="str">
            <v>Spandrel Panels Curtain Walls</v>
          </cell>
          <cell r="B644" t="str">
            <v>Structural Glazing - Double glass with no low e coatings - R15 Ins.</v>
          </cell>
          <cell r="C644">
            <v>4.47</v>
          </cell>
          <cell r="D644">
            <v>6.9020000000000001</v>
          </cell>
          <cell r="E644">
            <v>5.3969999999999997E-2</v>
          </cell>
          <cell r="F644">
            <v>15.23</v>
          </cell>
          <cell r="G644">
            <v>0.27</v>
          </cell>
          <cell r="H644" t="str">
            <v>Smooth</v>
          </cell>
          <cell r="I644" t="str">
            <v>JA4-10</v>
          </cell>
        </row>
        <row r="645">
          <cell r="A645" t="str">
            <v>Spandrel Panels Curtain Walls</v>
          </cell>
          <cell r="B645" t="str">
            <v>Structural Glazing - Double glass with no low e coatings - R20 Ins.</v>
          </cell>
          <cell r="C645">
            <v>5.67</v>
          </cell>
          <cell r="D645">
            <v>7.3470000000000004</v>
          </cell>
          <cell r="E645">
            <v>6.4199999999999993E-2</v>
          </cell>
          <cell r="F645">
            <v>12.22</v>
          </cell>
          <cell r="G645">
            <v>0.27</v>
          </cell>
          <cell r="H645" t="str">
            <v>Smooth</v>
          </cell>
          <cell r="I645" t="str">
            <v>JA4-10</v>
          </cell>
        </row>
        <row r="646">
          <cell r="A646" t="str">
            <v>Spandrel Panels Curtain Walls</v>
          </cell>
          <cell r="B646" t="str">
            <v>Structural Glazing - Double glass with no low e coatings - R25 Ins.</v>
          </cell>
          <cell r="C646">
            <v>6.87</v>
          </cell>
          <cell r="D646">
            <v>7.6970000000000001</v>
          </cell>
          <cell r="E646">
            <v>7.4200000000000002E-2</v>
          </cell>
          <cell r="F646">
            <v>10.26</v>
          </cell>
          <cell r="G646">
            <v>0.27</v>
          </cell>
          <cell r="H646" t="str">
            <v>Smooth</v>
          </cell>
          <cell r="I646" t="str">
            <v>JA4-10</v>
          </cell>
        </row>
        <row r="647">
          <cell r="A647" t="str">
            <v>Spandrel Panels Curtain Walls</v>
          </cell>
          <cell r="B647" t="str">
            <v>Structural Glazing - Double glass with no low e coatings - R30 Ins.</v>
          </cell>
          <cell r="C647">
            <v>8.07</v>
          </cell>
          <cell r="D647">
            <v>7.9219999999999997</v>
          </cell>
          <cell r="E647">
            <v>8.5000000000000006E-2</v>
          </cell>
          <cell r="F647">
            <v>8.8800000000000008</v>
          </cell>
          <cell r="G647">
            <v>0.27</v>
          </cell>
          <cell r="H647" t="str">
            <v>Smooth</v>
          </cell>
          <cell r="I647" t="str">
            <v>JA4-10</v>
          </cell>
        </row>
        <row r="648">
          <cell r="A648" t="str">
            <v>Spandrel Panels Curtain Walls</v>
          </cell>
          <cell r="B648" t="str">
            <v>Structural Glazing - Triple or low e glass - No Ins.</v>
          </cell>
          <cell r="C648">
            <v>2.27</v>
          </cell>
          <cell r="D648">
            <v>3.4790000000000001</v>
          </cell>
          <cell r="E648">
            <v>5.4199999999999998E-2</v>
          </cell>
          <cell r="F648">
            <v>29.09</v>
          </cell>
          <cell r="G648">
            <v>0.26</v>
          </cell>
          <cell r="H648" t="str">
            <v>Smooth</v>
          </cell>
          <cell r="I648" t="str">
            <v>JA4-10</v>
          </cell>
        </row>
        <row r="649">
          <cell r="A649" t="str">
            <v>Spandrel Panels Curtain Walls</v>
          </cell>
          <cell r="B649" t="str">
            <v>Structural Glazing - Triple or low e glass - R4 Ins.</v>
          </cell>
          <cell r="C649">
            <v>1.83</v>
          </cell>
          <cell r="D649">
            <v>5.0670000000000002</v>
          </cell>
          <cell r="E649">
            <v>0.03</v>
          </cell>
          <cell r="F649">
            <v>35.69</v>
          </cell>
          <cell r="G649">
            <v>0.26</v>
          </cell>
          <cell r="H649" t="str">
            <v>Smooth</v>
          </cell>
          <cell r="I649" t="str">
            <v>JA4-10</v>
          </cell>
        </row>
        <row r="650">
          <cell r="A650" t="str">
            <v>Spandrel Panels Curtain Walls</v>
          </cell>
          <cell r="B650" t="str">
            <v>Structural Glazing - Triple or low e glass - R7 Ins.</v>
          </cell>
          <cell r="C650">
            <v>2.5499999999999998</v>
          </cell>
          <cell r="D650">
            <v>5.8170000000000002</v>
          </cell>
          <cell r="E650">
            <v>3.653E-2</v>
          </cell>
          <cell r="F650">
            <v>25.92</v>
          </cell>
          <cell r="G650">
            <v>0.26</v>
          </cell>
          <cell r="H650" t="str">
            <v>Smooth</v>
          </cell>
          <cell r="I650" t="str">
            <v>JA4-10</v>
          </cell>
        </row>
        <row r="651">
          <cell r="A651" t="str">
            <v>Spandrel Panels Curtain Walls</v>
          </cell>
          <cell r="B651" t="str">
            <v>Structural Glazing - Triple or low e glass - R10 Ins.</v>
          </cell>
          <cell r="C651">
            <v>3.27</v>
          </cell>
          <cell r="D651">
            <v>6.3959999999999999</v>
          </cell>
          <cell r="E651">
            <v>4.2500000000000003E-2</v>
          </cell>
          <cell r="F651">
            <v>20.440000000000001</v>
          </cell>
          <cell r="G651">
            <v>0.26</v>
          </cell>
          <cell r="H651" t="str">
            <v>Smooth</v>
          </cell>
          <cell r="I651" t="str">
            <v>JA4-10</v>
          </cell>
        </row>
        <row r="652">
          <cell r="A652" t="str">
            <v>Spandrel Panels Curtain Walls</v>
          </cell>
          <cell r="B652" t="str">
            <v>Structural Glazing - Triple or low e glass - R15 Ins.</v>
          </cell>
          <cell r="C652">
            <v>4.47</v>
          </cell>
          <cell r="D652">
            <v>7.024</v>
          </cell>
          <cell r="E652">
            <v>5.3030000000000001E-2</v>
          </cell>
          <cell r="F652">
            <v>15.23</v>
          </cell>
          <cell r="G652">
            <v>0.27</v>
          </cell>
          <cell r="H652" t="str">
            <v>Smooth</v>
          </cell>
          <cell r="I652" t="str">
            <v>JA4-10</v>
          </cell>
        </row>
        <row r="653">
          <cell r="A653" t="str">
            <v>Spandrel Panels Curtain Walls</v>
          </cell>
          <cell r="B653" t="str">
            <v>Structural Glazing - Triple or low e glass - R20 Ins.</v>
          </cell>
          <cell r="C653">
            <v>5.67</v>
          </cell>
          <cell r="D653">
            <v>7.4139999999999997</v>
          </cell>
          <cell r="E653">
            <v>6.3729999999999995E-2</v>
          </cell>
          <cell r="F653">
            <v>12.22</v>
          </cell>
          <cell r="G653">
            <v>0.27</v>
          </cell>
          <cell r="H653" t="str">
            <v>Smooth</v>
          </cell>
          <cell r="I653" t="str">
            <v>JA4-10</v>
          </cell>
        </row>
        <row r="654">
          <cell r="A654" t="str">
            <v>Spandrel Panels Curtain Walls</v>
          </cell>
          <cell r="B654" t="str">
            <v>Structural Glazing - Triple or low e glass - R25 Ins.</v>
          </cell>
          <cell r="C654">
            <v>6.87</v>
          </cell>
          <cell r="D654">
            <v>7.7709999999999999</v>
          </cell>
          <cell r="E654">
            <v>7.3669999999999999E-2</v>
          </cell>
          <cell r="F654">
            <v>10.26</v>
          </cell>
          <cell r="G654">
            <v>0.27</v>
          </cell>
          <cell r="H654" t="str">
            <v>Smooth</v>
          </cell>
          <cell r="I654" t="str">
            <v>JA4-10</v>
          </cell>
        </row>
        <row r="655">
          <cell r="A655" t="str">
            <v>Spandrel Panels Curtain Walls</v>
          </cell>
          <cell r="B655" t="str">
            <v>Structural Glazing - Triple or low e glass - R30 Ins.</v>
          </cell>
          <cell r="C655">
            <v>8.07</v>
          </cell>
          <cell r="D655">
            <v>8</v>
          </cell>
          <cell r="E655">
            <v>8.4199999999999997E-2</v>
          </cell>
          <cell r="F655">
            <v>8.8800000000000008</v>
          </cell>
          <cell r="G655">
            <v>0.27</v>
          </cell>
          <cell r="H655" t="str">
            <v>Smooth</v>
          </cell>
          <cell r="I655" t="str">
            <v>JA4-10</v>
          </cell>
        </row>
        <row r="656">
          <cell r="A656" t="str">
            <v>Straw Bale Wall</v>
          </cell>
          <cell r="B656" t="str">
            <v>Straw Bale - Int and Ext Stucco - 18 in.</v>
          </cell>
          <cell r="C656">
            <v>19.5</v>
          </cell>
          <cell r="D656">
            <v>30</v>
          </cell>
          <cell r="E656">
            <v>5.4199999999999998E-2</v>
          </cell>
          <cell r="F656">
            <v>12.95</v>
          </cell>
          <cell r="G656">
            <v>0.11</v>
          </cell>
          <cell r="H656" t="str">
            <v>Smooth</v>
          </cell>
          <cell r="I656" t="str">
            <v>JA4-10</v>
          </cell>
        </row>
        <row r="657">
          <cell r="A657" t="str">
            <v>Woods</v>
          </cell>
          <cell r="B657" t="str">
            <v>Ash - 1 in.</v>
          </cell>
          <cell r="C657">
            <v>1</v>
          </cell>
          <cell r="D657">
            <v>0.91</v>
          </cell>
          <cell r="E657">
            <v>9.1700000000000004E-2</v>
          </cell>
          <cell r="F657">
            <v>40.0608</v>
          </cell>
          <cell r="G657">
            <v>0.38957000000000003</v>
          </cell>
          <cell r="H657" t="str">
            <v>MediumSmooth</v>
          </cell>
          <cell r="I657" t="str">
            <v>AEC</v>
          </cell>
        </row>
        <row r="658">
          <cell r="A658" t="str">
            <v>Woods</v>
          </cell>
          <cell r="B658" t="str">
            <v>Birch - 1 in.</v>
          </cell>
          <cell r="C658">
            <v>1</v>
          </cell>
          <cell r="D658">
            <v>0.84</v>
          </cell>
          <cell r="E658">
            <v>9.9199999999999997E-2</v>
          </cell>
          <cell r="F658">
            <v>43.929600000000001</v>
          </cell>
          <cell r="G658">
            <v>0.38957000000000003</v>
          </cell>
          <cell r="H658" t="str">
            <v>MediumSmooth</v>
          </cell>
          <cell r="I658" t="str">
            <v>AEC</v>
          </cell>
        </row>
        <row r="659">
          <cell r="A659" t="str">
            <v>Woods</v>
          </cell>
          <cell r="B659" t="str">
            <v>California Redwood - 1 in.</v>
          </cell>
          <cell r="C659">
            <v>1</v>
          </cell>
          <cell r="D659">
            <v>1.28</v>
          </cell>
          <cell r="E659">
            <v>6.5000000000000002E-2</v>
          </cell>
          <cell r="F659">
            <v>26.207999999999998</v>
          </cell>
          <cell r="G659">
            <v>0.38957000000000003</v>
          </cell>
          <cell r="H659" t="str">
            <v>MediumSmooth</v>
          </cell>
          <cell r="I659" t="str">
            <v>AEC</v>
          </cell>
        </row>
        <row r="660">
          <cell r="A660" t="str">
            <v>Woods</v>
          </cell>
          <cell r="B660" t="str">
            <v>Douglas Fir-Larch - 1 in.</v>
          </cell>
          <cell r="C660">
            <v>1</v>
          </cell>
          <cell r="D660">
            <v>1.02</v>
          </cell>
          <cell r="E660">
            <v>8.1699999999999995E-2</v>
          </cell>
          <cell r="F660">
            <v>34.881599999999999</v>
          </cell>
          <cell r="G660">
            <v>0.38957000000000003</v>
          </cell>
          <cell r="H660" t="str">
            <v>MediumSmooth</v>
          </cell>
          <cell r="I660" t="str">
            <v>AEC</v>
          </cell>
        </row>
        <row r="661">
          <cell r="A661" t="str">
            <v>Woods</v>
          </cell>
          <cell r="B661" t="str">
            <v>Hardwood - 1 in.</v>
          </cell>
          <cell r="C661">
            <v>1</v>
          </cell>
          <cell r="D661">
            <v>0.86</v>
          </cell>
          <cell r="E661">
            <v>9.6699999999999994E-2</v>
          </cell>
          <cell r="F661">
            <v>42.431999999999995</v>
          </cell>
          <cell r="G661">
            <v>0.38957000000000003</v>
          </cell>
          <cell r="H661" t="str">
            <v>MediumSmooth</v>
          </cell>
          <cell r="I661" t="str">
            <v>AEC</v>
          </cell>
        </row>
        <row r="662">
          <cell r="A662" t="str">
            <v>Woods</v>
          </cell>
          <cell r="B662" t="str">
            <v>Hardwood - 1/2 in.</v>
          </cell>
          <cell r="C662">
            <v>0.5</v>
          </cell>
          <cell r="D662">
            <v>0.43</v>
          </cell>
          <cell r="E662">
            <v>9.6699999999999994E-2</v>
          </cell>
          <cell r="F662">
            <v>42.432000000000002</v>
          </cell>
          <cell r="G662">
            <v>0.38957000000000003</v>
          </cell>
          <cell r="H662" t="str">
            <v>MediumSmooth</v>
          </cell>
          <cell r="I662" t="str">
            <v>AEC</v>
          </cell>
        </row>
        <row r="663">
          <cell r="A663" t="str">
            <v>Woods</v>
          </cell>
          <cell r="B663" t="str">
            <v>Hardwood - 3/4 in.</v>
          </cell>
          <cell r="C663">
            <v>0.75</v>
          </cell>
          <cell r="D663">
            <v>0.65</v>
          </cell>
          <cell r="E663">
            <v>9.6699999999999994E-2</v>
          </cell>
          <cell r="F663">
            <v>42.432000000000002</v>
          </cell>
          <cell r="G663">
            <v>0.38957000000000003</v>
          </cell>
          <cell r="H663" t="str">
            <v>MediumSmooth</v>
          </cell>
          <cell r="I663" t="str">
            <v>AEC</v>
          </cell>
        </row>
        <row r="664">
          <cell r="A664" t="str">
            <v>Woods</v>
          </cell>
          <cell r="B664" t="str">
            <v>Maple - 1 in.</v>
          </cell>
          <cell r="C664">
            <v>1</v>
          </cell>
          <cell r="D664">
            <v>0.88</v>
          </cell>
          <cell r="E664">
            <v>9.5000000000000001E-2</v>
          </cell>
          <cell r="F664">
            <v>41.870399999999997</v>
          </cell>
          <cell r="G664">
            <v>0.38957000000000003</v>
          </cell>
          <cell r="H664" t="str">
            <v>MediumSmooth</v>
          </cell>
          <cell r="I664" t="str">
            <v>AEC</v>
          </cell>
        </row>
        <row r="665">
          <cell r="A665" t="str">
            <v>Woods</v>
          </cell>
          <cell r="B665" t="str">
            <v>Oak - 1 in.</v>
          </cell>
          <cell r="C665">
            <v>1</v>
          </cell>
          <cell r="D665">
            <v>0.85</v>
          </cell>
          <cell r="E665">
            <v>9.8299999999999998E-2</v>
          </cell>
          <cell r="F665">
            <v>43.929600000000001</v>
          </cell>
          <cell r="G665">
            <v>0.38957000000000003</v>
          </cell>
          <cell r="H665" t="str">
            <v>MediumSmooth</v>
          </cell>
          <cell r="I665" t="str">
            <v>AEC</v>
          </cell>
        </row>
        <row r="666">
          <cell r="A666" t="str">
            <v>Woods</v>
          </cell>
          <cell r="B666" t="str">
            <v>Pine (oven-dried) - 1 in.</v>
          </cell>
          <cell r="C666">
            <v>1</v>
          </cell>
          <cell r="D666">
            <v>1.56</v>
          </cell>
          <cell r="E666">
            <v>5.33E-2</v>
          </cell>
          <cell r="F666">
            <v>23</v>
          </cell>
          <cell r="G666">
            <v>0.45</v>
          </cell>
          <cell r="H666" t="str">
            <v>MediumSmooth</v>
          </cell>
          <cell r="I666" t="str">
            <v>AEC</v>
          </cell>
        </row>
        <row r="667">
          <cell r="A667" t="str">
            <v>Woods</v>
          </cell>
          <cell r="B667" t="str">
            <v>Wood - 1 in.</v>
          </cell>
          <cell r="C667">
            <v>1</v>
          </cell>
          <cell r="D667">
            <v>0.96</v>
          </cell>
          <cell r="E667">
            <v>8.6699999999999999E-2</v>
          </cell>
          <cell r="F667">
            <v>37.9392</v>
          </cell>
          <cell r="G667">
            <v>0.38957000000000003</v>
          </cell>
          <cell r="H667" t="str">
            <v>MediumSmooth</v>
          </cell>
          <cell r="I667" t="str">
            <v>AEC</v>
          </cell>
        </row>
        <row r="668">
          <cell r="A668" t="str">
            <v>Woods</v>
          </cell>
          <cell r="B668" t="str">
            <v>Wood - 1/2 in.</v>
          </cell>
          <cell r="C668">
            <v>0.5</v>
          </cell>
          <cell r="D668">
            <v>0.48</v>
          </cell>
          <cell r="E668">
            <v>8.6699999999999999E-2</v>
          </cell>
          <cell r="F668">
            <v>37.9392</v>
          </cell>
          <cell r="G668">
            <v>0.38957000000000003</v>
          </cell>
          <cell r="H668" t="str">
            <v>MediumSmooth</v>
          </cell>
          <cell r="I668" t="str">
            <v>AEC</v>
          </cell>
        </row>
        <row r="669">
          <cell r="A669" t="str">
            <v>Woods</v>
          </cell>
          <cell r="B669" t="str">
            <v>Wood - 2 in.</v>
          </cell>
          <cell r="C669">
            <v>2</v>
          </cell>
          <cell r="D669">
            <v>1.92</v>
          </cell>
          <cell r="E669">
            <v>8.6699999999999999E-2</v>
          </cell>
          <cell r="F669">
            <v>37.9392</v>
          </cell>
          <cell r="G669">
            <v>0.38957000000000003</v>
          </cell>
          <cell r="H669" t="str">
            <v>MediumSmooth</v>
          </cell>
          <cell r="I669" t="str">
            <v>AEC</v>
          </cell>
        </row>
        <row r="670">
          <cell r="A670" t="str">
            <v>Woods</v>
          </cell>
          <cell r="B670" t="str">
            <v>Wood - 4 in.</v>
          </cell>
          <cell r="C670">
            <v>4</v>
          </cell>
          <cell r="D670">
            <v>3.84</v>
          </cell>
          <cell r="E670">
            <v>8.6699999999999999E-2</v>
          </cell>
          <cell r="F670">
            <v>37.9392</v>
          </cell>
          <cell r="G670">
            <v>0.38957000000000003</v>
          </cell>
          <cell r="H670" t="str">
            <v>MediumSmooth</v>
          </cell>
          <cell r="I670" t="str">
            <v>AEC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804"/>
  <sheetViews>
    <sheetView tabSelected="1" zoomScaleNormal="100" workbookViewId="0">
      <selection activeCell="A305" sqref="A305"/>
    </sheetView>
  </sheetViews>
  <sheetFormatPr defaultRowHeight="15" x14ac:dyDescent="0.25"/>
  <cols>
    <col min="1" max="1" width="52.7109375" customWidth="1"/>
    <col min="2" max="2" width="27.140625" customWidth="1"/>
    <col min="3" max="4" width="11.85546875" style="1" customWidth="1"/>
    <col min="5" max="5" width="14.85546875" style="1" customWidth="1"/>
    <col min="6" max="6" width="11.5703125" style="1" bestFit="1" customWidth="1"/>
    <col min="7" max="7" width="12.42578125" style="1" bestFit="1" customWidth="1"/>
    <col min="8" max="8" width="15.42578125" style="1" bestFit="1" customWidth="1"/>
    <col min="9" max="9" width="9.28515625" style="1" bestFit="1" customWidth="1"/>
    <col min="20" max="21" width="21" customWidth="1"/>
    <col min="22" max="22" width="21.85546875" bestFit="1" customWidth="1"/>
    <col min="23" max="23" width="38.42578125" customWidth="1"/>
  </cols>
  <sheetData>
    <row r="2" spans="1:15" x14ac:dyDescent="0.25">
      <c r="A2" s="13" t="s">
        <v>129</v>
      </c>
      <c r="I2" s="15" t="str">
        <f>A2</f>
        <v>// ------------------------------ EXTERIOR WALL CONSTRUCTIONS ---------------------------</v>
      </c>
    </row>
    <row r="4" spans="1:15" x14ac:dyDescent="0.25">
      <c r="A4" s="13" t="s">
        <v>195</v>
      </c>
      <c r="I4" s="15" t="str">
        <f>A4</f>
        <v>// Metal Framed Wall Constructions</v>
      </c>
    </row>
    <row r="5" spans="1:15" x14ac:dyDescent="0.25">
      <c r="A5" s="10"/>
      <c r="B5" s="10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0"/>
    </row>
    <row r="6" spans="1:15" x14ac:dyDescent="0.25">
      <c r="A6" s="12" t="s">
        <v>202</v>
      </c>
      <c r="I6" s="15" t="str">
        <f>A6</f>
        <v>ConsAssm   "MetalFrameWallU048"</v>
      </c>
      <c r="K6" s="10"/>
      <c r="L6" s="10"/>
      <c r="M6" s="10"/>
      <c r="N6" s="10"/>
      <c r="O6" s="10"/>
    </row>
    <row r="7" spans="1:15" x14ac:dyDescent="0.25">
      <c r="A7" t="s">
        <v>24</v>
      </c>
      <c r="C7" s="7">
        <f>IF(ISBLANK(A7),0,VLOOKUP(A7,MatLibrary!$B$2:$L$671,10,FALSE))</f>
        <v>0.17</v>
      </c>
      <c r="E7" s="1" t="s">
        <v>25</v>
      </c>
      <c r="F7" s="5">
        <f>1/SUM(C7:C15)</f>
        <v>4.7996878401767813E-2</v>
      </c>
      <c r="G7" s="1">
        <f>ROUND(F7,3)</f>
        <v>4.8000000000000001E-2</v>
      </c>
      <c r="K7" s="10"/>
      <c r="L7" s="10"/>
      <c r="M7" s="10"/>
      <c r="N7" s="10"/>
      <c r="O7" s="10"/>
    </row>
    <row r="8" spans="1:15" x14ac:dyDescent="0.25">
      <c r="A8" t="s">
        <v>12</v>
      </c>
      <c r="C8" s="7">
        <f>IF(ISBLANK(A8),0,VLOOKUP(A8,MatLibrary!$B$2:$L$671,10,FALSE))</f>
        <v>0.1800411522633745</v>
      </c>
      <c r="E8" s="1" t="s">
        <v>28</v>
      </c>
      <c r="F8" s="5">
        <f>VALUE(LEFT(RIGHT(A6,4),3))/1000</f>
        <v>4.8000000000000001E-2</v>
      </c>
      <c r="I8" s="15" t="str">
        <f>"   MatRef = ( """&amp;A8&amp;""""&amp;","</f>
        <v xml:space="preserve">   MatRef = ( "Stucco - 7/8 in.",</v>
      </c>
      <c r="K8" s="10"/>
      <c r="L8" s="10"/>
      <c r="M8" s="10"/>
      <c r="N8" s="10"/>
      <c r="O8" s="10"/>
    </row>
    <row r="9" spans="1:15" x14ac:dyDescent="0.25">
      <c r="A9" t="s">
        <v>104</v>
      </c>
      <c r="C9" s="7">
        <f>IF(ISBLANK(A9),0,VLOOKUP(A9,MatLibrary!$B$2:$L$671,10,FALSE))</f>
        <v>14.6</v>
      </c>
      <c r="F9" s="5"/>
      <c r="I9" s="15" t="str">
        <f t="shared" ref="I9:I11" si="0">"              "&amp;""""&amp;A9&amp;""""&amp;","</f>
        <v xml:space="preserve">              "Compliance Insulation R14.60",</v>
      </c>
      <c r="K9" s="10"/>
      <c r="L9" s="10"/>
      <c r="M9" s="10"/>
      <c r="N9" s="10"/>
      <c r="O9" s="10"/>
    </row>
    <row r="10" spans="1:15" x14ac:dyDescent="0.25">
      <c r="A10" t="s">
        <v>140</v>
      </c>
      <c r="C10" s="7">
        <f>IF(ISBLANK(A10),0,VLOOKUP(A10,MatLibrary!$B$2:$L$671,10,FALSE))</f>
        <v>2</v>
      </c>
      <c r="F10" s="5"/>
      <c r="I10" s="15" t="str">
        <f t="shared" si="0"/>
        <v xml:space="preserve">              "Compliance Insulation R2.00",</v>
      </c>
      <c r="K10" s="10"/>
      <c r="L10" s="10"/>
      <c r="M10" s="10"/>
      <c r="N10" s="10"/>
      <c r="O10" s="10"/>
    </row>
    <row r="11" spans="1:15" x14ac:dyDescent="0.25">
      <c r="A11" t="s">
        <v>140</v>
      </c>
      <c r="C11" s="7">
        <f>IF(ISBLANK(A11),0,VLOOKUP(A11,MatLibrary!$B$2:$L$671,10,FALSE))</f>
        <v>2</v>
      </c>
      <c r="F11" s="5"/>
      <c r="I11" s="15" t="str">
        <f t="shared" si="0"/>
        <v xml:space="preserve">              "Compliance Insulation R2.00",</v>
      </c>
      <c r="K11" s="10"/>
      <c r="L11" s="10"/>
      <c r="M11" s="10"/>
      <c r="N11" s="10"/>
      <c r="O11" s="10"/>
    </row>
    <row r="12" spans="1:15" x14ac:dyDescent="0.25">
      <c r="A12" t="s">
        <v>93</v>
      </c>
      <c r="C12" s="7">
        <f>IF(ISBLANK(A12),0,VLOOKUP(A12,MatLibrary!$B$2:$L$671,10,FALSE))</f>
        <v>0.10000000000000002</v>
      </c>
      <c r="F12" s="5"/>
      <c r="I12" s="15" t="str">
        <f>"              "&amp;""""&amp;A12&amp;""""&amp;","</f>
        <v xml:space="preserve">              "Compliance Insulation R0.10",</v>
      </c>
      <c r="K12" s="10"/>
      <c r="L12" s="10"/>
      <c r="M12" s="10"/>
      <c r="N12" s="10"/>
      <c r="O12" s="10"/>
    </row>
    <row r="13" spans="1:15" x14ac:dyDescent="0.25">
      <c r="A13" t="s">
        <v>15</v>
      </c>
      <c r="C13" s="7">
        <f>IF(ISBLANK(A13),0,VLOOKUP(A13,MatLibrary!$B$2:$L$671,10,FALSE))</f>
        <v>0.65011820330969272</v>
      </c>
      <c r="F13" s="5"/>
      <c r="I13" s="15" t="str">
        <f>"              "&amp;""""&amp;A13&amp;""""&amp;","</f>
        <v xml:space="preserve">              "Air - Metal Wall Framing - 16 or 24 in. OC",</v>
      </c>
      <c r="K13" s="10"/>
      <c r="L13" s="10"/>
      <c r="M13" s="10"/>
      <c r="N13" s="10"/>
      <c r="O13" s="10"/>
    </row>
    <row r="14" spans="1:15" x14ac:dyDescent="0.25">
      <c r="A14" s="14" t="s">
        <v>17</v>
      </c>
      <c r="C14" s="7">
        <f>IF(ISBLANK(A14),0,VLOOKUP(A14,MatLibrary!$B$2:$L$671,10,FALSE))</f>
        <v>0.45452892622086466</v>
      </c>
      <c r="F14" s="5"/>
      <c r="I14" s="15" t="str">
        <f>"              "&amp;""""&amp;A14&amp;""""&amp;" )"</f>
        <v xml:space="preserve">              "Gypsum Board - 1/2 in." )</v>
      </c>
      <c r="K14" s="10"/>
      <c r="L14" s="10"/>
      <c r="M14" s="10"/>
      <c r="N14" s="10"/>
      <c r="O14" s="10"/>
    </row>
    <row r="15" spans="1:15" x14ac:dyDescent="0.25">
      <c r="A15" t="s">
        <v>22</v>
      </c>
      <c r="C15" s="7">
        <f>IF(ISBLANK(A15),0,VLOOKUP(A15,MatLibrary!$B$2:$L$671,10,FALSE))</f>
        <v>0.68</v>
      </c>
      <c r="F15" s="5"/>
      <c r="I15" s="1" t="s">
        <v>0</v>
      </c>
      <c r="K15" s="10"/>
      <c r="L15" s="10"/>
      <c r="M15" s="10"/>
      <c r="N15" s="10"/>
      <c r="O15" s="10"/>
    </row>
    <row r="16" spans="1:15" x14ac:dyDescent="0.25">
      <c r="A16" t="s">
        <v>0</v>
      </c>
      <c r="B16" s="1" t="s">
        <v>61</v>
      </c>
      <c r="C16" s="16">
        <f>1/F8-SUM(C7:C15)</f>
        <v>-1.3549484605981377E-3</v>
      </c>
      <c r="F16" s="5"/>
      <c r="K16" s="10"/>
      <c r="L16" s="10"/>
      <c r="M16" s="10"/>
      <c r="N16" s="10"/>
      <c r="O16" s="10"/>
    </row>
    <row r="17" spans="1:22" x14ac:dyDescent="0.25">
      <c r="A17" s="10"/>
      <c r="B17" s="10"/>
      <c r="C17" s="11"/>
      <c r="D17" s="11"/>
      <c r="E17" s="11"/>
      <c r="F17" s="11"/>
      <c r="G17" s="11"/>
      <c r="H17" s="11"/>
      <c r="I17" s="11"/>
      <c r="J17" s="10"/>
      <c r="K17" s="10"/>
      <c r="L17" s="10"/>
      <c r="M17" s="10"/>
      <c r="N17" s="10"/>
      <c r="O17" s="10"/>
    </row>
    <row r="18" spans="1:22" x14ac:dyDescent="0.25">
      <c r="A18" s="12" t="s">
        <v>128</v>
      </c>
      <c r="C18" s="7"/>
      <c r="F18" s="5"/>
      <c r="I18" s="15" t="str">
        <f>A18</f>
        <v>ConsAssm   "MetalFrameWallU057"</v>
      </c>
      <c r="K18" s="10"/>
      <c r="L18" s="10"/>
      <c r="M18" s="10"/>
      <c r="N18" s="10"/>
      <c r="O18" s="10"/>
    </row>
    <row r="19" spans="1:22" x14ac:dyDescent="0.25">
      <c r="A19" t="s">
        <v>24</v>
      </c>
      <c r="C19" s="7">
        <f>IF(ISBLANK(A19),0,VLOOKUP(A19,MatLibrary!$B$2:$L$671,10,FALSE))</f>
        <v>0.17</v>
      </c>
      <c r="E19" s="1" t="s">
        <v>25</v>
      </c>
      <c r="F19" s="5">
        <f>1/SUM(C19:C27)</f>
        <v>5.6997307899604971E-2</v>
      </c>
      <c r="G19" s="5">
        <f>ROUND(F19,3)</f>
        <v>5.7000000000000002E-2</v>
      </c>
      <c r="K19" s="10"/>
      <c r="L19" s="10"/>
      <c r="M19" s="10"/>
      <c r="N19" s="10"/>
      <c r="O19" s="10"/>
    </row>
    <row r="20" spans="1:22" x14ac:dyDescent="0.25">
      <c r="A20" t="s">
        <v>12</v>
      </c>
      <c r="C20" s="7">
        <f>IF(ISBLANK(A20),0,VLOOKUP(A20,MatLibrary!$B$2:$L$671,10,FALSE))</f>
        <v>0.1800411522633745</v>
      </c>
      <c r="E20" s="1" t="s">
        <v>28</v>
      </c>
      <c r="F20" s="5">
        <f>VALUE(LEFT(RIGHT(A18,4),3))/1000</f>
        <v>5.7000000000000002E-2</v>
      </c>
      <c r="I20" s="15" t="str">
        <f>"   MatRef = ( """&amp;A20&amp;""""&amp;","</f>
        <v xml:space="preserve">   MatRef = ( "Stucco - 7/8 in.",</v>
      </c>
      <c r="K20" s="10"/>
      <c r="L20" s="10"/>
      <c r="M20" s="10"/>
      <c r="N20" s="10"/>
      <c r="O20" s="10"/>
    </row>
    <row r="21" spans="1:22" x14ac:dyDescent="0.25">
      <c r="A21" t="s">
        <v>84</v>
      </c>
      <c r="C21" s="7">
        <f>IF(ISBLANK(A21),0,VLOOKUP(A21,MatLibrary!$B$2:$L$671,10,FALSE))</f>
        <v>10.06</v>
      </c>
      <c r="F21" s="5"/>
      <c r="I21" s="15" t="str">
        <f t="shared" ref="I21:I23" si="1">"              "&amp;""""&amp;A21&amp;""""&amp;","</f>
        <v xml:space="preserve">              "Compliance Insulation R10.06",</v>
      </c>
      <c r="K21" s="10"/>
      <c r="L21" s="10"/>
      <c r="M21" s="10"/>
      <c r="N21" s="10"/>
      <c r="O21" s="10"/>
    </row>
    <row r="22" spans="1:22" x14ac:dyDescent="0.25">
      <c r="A22" t="s">
        <v>90</v>
      </c>
      <c r="C22" s="7">
        <f>IF(ISBLANK(A22),0,VLOOKUP(A22,MatLibrary!$B$2:$L$671,10,FALSE))</f>
        <v>2.85</v>
      </c>
      <c r="F22" s="5"/>
      <c r="I22" s="15" t="str">
        <f t="shared" si="1"/>
        <v xml:space="preserve">              "Compliance Insulation R2.85",</v>
      </c>
      <c r="K22" s="10"/>
      <c r="L22" s="10"/>
      <c r="M22" s="10"/>
      <c r="N22" s="10"/>
      <c r="O22" s="10"/>
    </row>
    <row r="23" spans="1:22" x14ac:dyDescent="0.25">
      <c r="A23" t="s">
        <v>140</v>
      </c>
      <c r="C23" s="7">
        <f>IF(ISBLANK(A23),0,VLOOKUP(A23,MatLibrary!$B$2:$L$671,10,FALSE))</f>
        <v>2</v>
      </c>
      <c r="F23" s="5"/>
      <c r="I23" s="15" t="str">
        <f t="shared" si="1"/>
        <v xml:space="preserve">              "Compliance Insulation R2.00",</v>
      </c>
      <c r="K23" s="10"/>
      <c r="L23" s="10"/>
      <c r="M23" s="10"/>
      <c r="N23" s="10"/>
      <c r="O23" s="10"/>
    </row>
    <row r="24" spans="1:22" x14ac:dyDescent="0.25">
      <c r="A24" t="s">
        <v>138</v>
      </c>
      <c r="C24" s="7">
        <f>IF(ISBLANK(A24),0,VLOOKUP(A24,MatLibrary!$B$2:$L$671,10,FALSE))</f>
        <v>0.5</v>
      </c>
      <c r="F24" s="5"/>
      <c r="I24" s="15" t="str">
        <f>"              "&amp;""""&amp;A24&amp;""""&amp;","</f>
        <v xml:space="preserve">              "Compliance Insulation R0.50",</v>
      </c>
      <c r="K24" s="10"/>
      <c r="L24" s="10"/>
      <c r="M24" s="10"/>
      <c r="N24" s="10"/>
      <c r="O24" s="10"/>
    </row>
    <row r="25" spans="1:22" x14ac:dyDescent="0.25">
      <c r="A25" t="s">
        <v>15</v>
      </c>
      <c r="C25" s="7">
        <f>IF(ISBLANK(A25),0,VLOOKUP(A25,MatLibrary!$B$2:$L$671,10,FALSE))</f>
        <v>0.65011820330969272</v>
      </c>
      <c r="F25" s="5"/>
      <c r="I25" s="15" t="str">
        <f>"              "&amp;""""&amp;A25&amp;""""&amp;","</f>
        <v xml:space="preserve">              "Air - Metal Wall Framing - 16 or 24 in. OC",</v>
      </c>
      <c r="K25" s="10"/>
      <c r="L25" s="10"/>
      <c r="M25" s="10"/>
      <c r="N25" s="10"/>
      <c r="O25" s="10"/>
    </row>
    <row r="26" spans="1:22" x14ac:dyDescent="0.25">
      <c r="A26" s="14" t="s">
        <v>17</v>
      </c>
      <c r="C26" s="7">
        <f>IF(ISBLANK(A26),0,VLOOKUP(A26,MatLibrary!$B$2:$L$671,10,FALSE))</f>
        <v>0.45452892622086466</v>
      </c>
      <c r="F26" s="5"/>
      <c r="I26" s="15" t="str">
        <f>"              "&amp;""""&amp;A26&amp;""""&amp;" )"</f>
        <v xml:space="preserve">              "Gypsum Board - 1/2 in." )</v>
      </c>
      <c r="K26" s="10"/>
      <c r="L26" s="10"/>
      <c r="M26" s="10"/>
      <c r="N26" s="10"/>
      <c r="O26" s="10"/>
    </row>
    <row r="27" spans="1:22" x14ac:dyDescent="0.25">
      <c r="A27" t="s">
        <v>22</v>
      </c>
      <c r="C27" s="7">
        <f>IF(ISBLANK(A27),0,VLOOKUP(A27,MatLibrary!$B$2:$L$671,10,FALSE))</f>
        <v>0.68</v>
      </c>
      <c r="F27" s="5"/>
      <c r="I27" s="1" t="s">
        <v>0</v>
      </c>
      <c r="K27" s="10"/>
      <c r="L27" s="10"/>
      <c r="M27" s="10"/>
      <c r="N27" s="10"/>
      <c r="O27" s="10"/>
    </row>
    <row r="28" spans="1:22" x14ac:dyDescent="0.25">
      <c r="A28" t="s">
        <v>1</v>
      </c>
      <c r="B28" s="1" t="s">
        <v>61</v>
      </c>
      <c r="C28" s="7">
        <f>1/F20-SUM(C19:C27)</f>
        <v>-8.2863267112642802E-4</v>
      </c>
      <c r="F28" s="5"/>
      <c r="K28" s="10"/>
      <c r="L28" s="10"/>
      <c r="M28" s="10"/>
      <c r="N28" s="10"/>
      <c r="O28" s="10"/>
    </row>
    <row r="29" spans="1:22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0"/>
      <c r="K29" s="10"/>
      <c r="L29" s="10"/>
      <c r="M29" s="10"/>
      <c r="N29" s="10"/>
      <c r="O29" s="10"/>
    </row>
    <row r="30" spans="1:22" x14ac:dyDescent="0.25">
      <c r="A30" s="12" t="s">
        <v>30</v>
      </c>
      <c r="I30" s="15" t="str">
        <f>A30</f>
        <v>ConsAssm   "MetalFrameWallU062"</v>
      </c>
      <c r="T30" t="str">
        <f t="shared" ref="T30:T36" si="2">IF(B30="Additional R-value needed",C30,"")</f>
        <v/>
      </c>
      <c r="U30">
        <v>7.9967222597128185E-3</v>
      </c>
      <c r="V30" s="4">
        <f>ROUND(U30,2)</f>
        <v>0.01</v>
      </c>
    </row>
    <row r="31" spans="1:22" x14ac:dyDescent="0.25">
      <c r="A31" t="s">
        <v>24</v>
      </c>
      <c r="C31" s="7">
        <f>IF(ISBLANK(A31),0,VLOOKUP(A31,MatLibrary!$B$2:$L$671,10,FALSE))</f>
        <v>0.17</v>
      </c>
      <c r="E31" s="1" t="s">
        <v>25</v>
      </c>
      <c r="F31" s="5">
        <f>1/SUM(C31:C36)</f>
        <v>6.2016702743275989E-2</v>
      </c>
      <c r="G31" s="1">
        <f>ROUND(F31,3)</f>
        <v>6.2E-2</v>
      </c>
      <c r="T31" t="str">
        <f t="shared" si="2"/>
        <v/>
      </c>
      <c r="U31">
        <v>2.2440823167151347E-2</v>
      </c>
      <c r="V31" s="4">
        <f t="shared" ref="V31:V38" si="3">ROUND(U31,2)</f>
        <v>0.02</v>
      </c>
    </row>
    <row r="32" spans="1:22" x14ac:dyDescent="0.25">
      <c r="A32" t="s">
        <v>12</v>
      </c>
      <c r="C32" s="7">
        <f>IF(ISBLANK(A32),0,VLOOKUP(A32,MatLibrary!$B$2:$L$671,10,FALSE))</f>
        <v>0.1800411522633745</v>
      </c>
      <c r="E32" s="1" t="s">
        <v>28</v>
      </c>
      <c r="F32" s="5">
        <f>VALUE(LEFT(RIGHT(A30,4),3))/1000</f>
        <v>6.2E-2</v>
      </c>
      <c r="I32" s="15" t="str">
        <f>"   MatRef = ( """&amp;A32&amp;""""&amp;","</f>
        <v xml:space="preserve">   MatRef = ( "Stucco - 7/8 in.",</v>
      </c>
      <c r="T32" t="str">
        <f t="shared" si="2"/>
        <v/>
      </c>
      <c r="U32">
        <v>9.7182898402410345E-2</v>
      </c>
      <c r="V32" s="4">
        <f t="shared" si="3"/>
        <v>0.1</v>
      </c>
    </row>
    <row r="33" spans="1:22" x14ac:dyDescent="0.25">
      <c r="A33" t="s">
        <v>83</v>
      </c>
      <c r="C33" s="7">
        <f>IF(ISBLANK(A33),0,VLOOKUP(A33,MatLibrary!$B$2:$L$671,10,FALSE))</f>
        <v>13.99</v>
      </c>
      <c r="F33" s="5"/>
      <c r="I33" s="15" t="str">
        <f>"              "&amp;""""&amp;A33&amp;""""&amp;","</f>
        <v xml:space="preserve">              "Compliance Insulation R13.99",</v>
      </c>
      <c r="T33" t="str">
        <f t="shared" si="2"/>
        <v/>
      </c>
      <c r="U33">
        <v>1.3468358525981516</v>
      </c>
      <c r="V33" s="4">
        <f t="shared" si="3"/>
        <v>1.35</v>
      </c>
    </row>
    <row r="34" spans="1:22" x14ac:dyDescent="0.25">
      <c r="A34" t="s">
        <v>15</v>
      </c>
      <c r="C34" s="7">
        <f>IF(ISBLANK(A34),0,VLOOKUP(A34,MatLibrary!$B$2:$L$671,10,FALSE))</f>
        <v>0.65011820330969272</v>
      </c>
      <c r="F34" s="5"/>
      <c r="I34" s="15" t="str">
        <f>"              "&amp;""""&amp;A34&amp;""""&amp;","</f>
        <v xml:space="preserve">              "Air - Metal Wall Framing - 16 or 24 in. OC",</v>
      </c>
      <c r="T34" t="str">
        <f t="shared" si="2"/>
        <v/>
      </c>
      <c r="U34">
        <v>1.4066434003707888</v>
      </c>
      <c r="V34" s="4">
        <f t="shared" si="3"/>
        <v>1.41</v>
      </c>
    </row>
    <row r="35" spans="1:22" x14ac:dyDescent="0.25">
      <c r="A35" s="14" t="s">
        <v>17</v>
      </c>
      <c r="C35" s="7">
        <f>IF(ISBLANK(A35),0,VLOOKUP(A35,MatLibrary!$B$2:$L$671,10,FALSE))</f>
        <v>0.45452892622086466</v>
      </c>
      <c r="F35" s="5"/>
      <c r="I35" s="15" t="str">
        <f>"              "&amp;""""&amp;A35&amp;""""&amp;" )"</f>
        <v xml:space="preserve">              "Gypsum Board - 1/2 in." )</v>
      </c>
      <c r="T35" t="str">
        <f t="shared" si="2"/>
        <v/>
      </c>
      <c r="U35">
        <v>1.544726352152932</v>
      </c>
      <c r="V35" s="4">
        <f t="shared" si="3"/>
        <v>1.54</v>
      </c>
    </row>
    <row r="36" spans="1:22" x14ac:dyDescent="0.25">
      <c r="A36" t="s">
        <v>22</v>
      </c>
      <c r="C36" s="7">
        <f>IF(ISBLANK(A36),0,VLOOKUP(A36,MatLibrary!$B$2:$L$671,10,FALSE))</f>
        <v>0.68</v>
      </c>
      <c r="F36" s="5"/>
      <c r="I36" s="1" t="s">
        <v>0</v>
      </c>
      <c r="T36" t="str">
        <f t="shared" si="2"/>
        <v/>
      </c>
      <c r="U36">
        <v>2.1549998940522128</v>
      </c>
      <c r="V36" s="4">
        <f t="shared" si="3"/>
        <v>2.15</v>
      </c>
    </row>
    <row r="37" spans="1:22" x14ac:dyDescent="0.25">
      <c r="A37" t="s">
        <v>0</v>
      </c>
      <c r="B37" s="1" t="s">
        <v>61</v>
      </c>
      <c r="C37" s="16">
        <f>1/F32-SUM(C31:C36)</f>
        <v>4.3439762705830276E-3</v>
      </c>
      <c r="F37" s="5"/>
      <c r="T37">
        <f>IF(B37="Additional R-value needed",C37,"")</f>
        <v>4.3439762705830276E-3</v>
      </c>
      <c r="U37">
        <v>2.19341072330131</v>
      </c>
      <c r="V37" s="4">
        <f t="shared" si="3"/>
        <v>2.19</v>
      </c>
    </row>
    <row r="38" spans="1:22" x14ac:dyDescent="0.25">
      <c r="C38" s="7"/>
      <c r="F38" s="5"/>
      <c r="T38" t="str">
        <f t="shared" ref="T38" si="4">IF(B38="Additional R-value needed",C38,"")</f>
        <v/>
      </c>
      <c r="U38">
        <v>2.8517543667664089</v>
      </c>
      <c r="V38" s="4">
        <f t="shared" si="3"/>
        <v>2.85</v>
      </c>
    </row>
    <row r="39" spans="1:22" x14ac:dyDescent="0.25">
      <c r="A39" s="12" t="s">
        <v>127</v>
      </c>
      <c r="C39" s="7"/>
      <c r="F39" s="5"/>
      <c r="I39" s="15" t="str">
        <f>A39</f>
        <v>ConsAssm   "MetalFrameWallU069"</v>
      </c>
      <c r="T39" t="str">
        <f t="shared" ref="T39:T50" si="5">IF(B39="Additional R-value needed",C39,"")</f>
        <v/>
      </c>
      <c r="U39">
        <v>2.888856839105967</v>
      </c>
      <c r="V39" s="4">
        <f t="shared" ref="V39:V50" si="6">ROUND(U39,2)</f>
        <v>2.89</v>
      </c>
    </row>
    <row r="40" spans="1:22" x14ac:dyDescent="0.25">
      <c r="A40" t="s">
        <v>24</v>
      </c>
      <c r="C40" s="7">
        <f>IF(ISBLANK(A40),0,VLOOKUP(A40,MatLibrary!$B$2:$L$671,10,FALSE))</f>
        <v>0.17</v>
      </c>
      <c r="E40" s="1" t="s">
        <v>25</v>
      </c>
      <c r="F40" s="5">
        <f>1/SUM(C40:C48)</f>
        <v>6.8990790319792591E-2</v>
      </c>
      <c r="G40" s="5">
        <f>ROUND(F40,3)</f>
        <v>6.9000000000000006E-2</v>
      </c>
      <c r="T40" t="str">
        <f t="shared" si="5"/>
        <v/>
      </c>
      <c r="U40">
        <v>3.6320664916163485</v>
      </c>
      <c r="V40" s="4">
        <f t="shared" si="6"/>
        <v>3.63</v>
      </c>
    </row>
    <row r="41" spans="1:22" x14ac:dyDescent="0.25">
      <c r="A41" t="s">
        <v>12</v>
      </c>
      <c r="C41" s="7">
        <f>IF(ISBLANK(A41),0,VLOOKUP(A41,MatLibrary!$B$2:$L$671,10,FALSE))</f>
        <v>0.1800411522633745</v>
      </c>
      <c r="E41" s="1" t="s">
        <v>28</v>
      </c>
      <c r="F41" s="5">
        <f>VALUE(LEFT(RIGHT(A39,4),3))/1000</f>
        <v>6.9000000000000006E-2</v>
      </c>
      <c r="I41" s="15" t="str">
        <f>"   MatRef = ( """&amp;A41&amp;""""&amp;","</f>
        <v xml:space="preserve">   MatRef = ( "Stucco - 7/8 in.",</v>
      </c>
      <c r="T41" t="str">
        <f t="shared" si="5"/>
        <v/>
      </c>
      <c r="U41">
        <v>3.7040742304103147</v>
      </c>
      <c r="V41" s="4">
        <f t="shared" si="6"/>
        <v>3.7</v>
      </c>
    </row>
    <row r="42" spans="1:22" x14ac:dyDescent="0.25">
      <c r="A42" t="s">
        <v>84</v>
      </c>
      <c r="C42" s="7">
        <f>IF(ISBLANK(A42),0,VLOOKUP(A42,MatLibrary!$B$2:$L$671,10,FALSE))</f>
        <v>10.06</v>
      </c>
      <c r="F42" s="5"/>
      <c r="I42" s="15" t="str">
        <f>"              "&amp;""""&amp;A42&amp;""""&amp;","</f>
        <v xml:space="preserve">              "Compliance Insulation R10.06",</v>
      </c>
      <c r="T42" t="str">
        <f t="shared" si="5"/>
        <v/>
      </c>
      <c r="U42">
        <v>6.3203935950718213</v>
      </c>
      <c r="V42" s="4">
        <f t="shared" si="6"/>
        <v>6.32</v>
      </c>
    </row>
    <row r="43" spans="1:22" x14ac:dyDescent="0.25">
      <c r="A43" t="s">
        <v>140</v>
      </c>
      <c r="C43" s="7">
        <f>IF(ISBLANK(A43),0,VLOOKUP(A43,MatLibrary!$B$2:$L$671,10,FALSE))</f>
        <v>2</v>
      </c>
      <c r="F43" s="5"/>
      <c r="I43" s="15" t="str">
        <f t="shared" ref="I43:I45" si="7">"              "&amp;""""&amp;A43&amp;""""&amp;","</f>
        <v xml:space="preserve">              "Compliance Insulation R2.00",</v>
      </c>
      <c r="V43" s="4"/>
    </row>
    <row r="44" spans="1:22" x14ac:dyDescent="0.25">
      <c r="A44" t="s">
        <v>137</v>
      </c>
      <c r="C44" s="7">
        <f>IF(ISBLANK(A44),0,VLOOKUP(A44,MatLibrary!$B$2:$L$671,10,FALSE))</f>
        <v>0.20000000000000004</v>
      </c>
      <c r="F44" s="5"/>
      <c r="I44" s="15" t="str">
        <f t="shared" si="7"/>
        <v xml:space="preserve">              "Compliance Insulation R0.20",</v>
      </c>
      <c r="V44" s="4"/>
    </row>
    <row r="45" spans="1:22" x14ac:dyDescent="0.25">
      <c r="A45" t="s">
        <v>93</v>
      </c>
      <c r="C45" s="7">
        <f>IF(ISBLANK(A45),0,VLOOKUP(A45,MatLibrary!$B$2:$L$671,10,FALSE))</f>
        <v>0.10000000000000002</v>
      </c>
      <c r="F45" s="5"/>
      <c r="I45" s="15" t="str">
        <f t="shared" si="7"/>
        <v xml:space="preserve">              "Compliance Insulation R0.10",</v>
      </c>
      <c r="V45" s="4"/>
    </row>
    <row r="46" spans="1:22" x14ac:dyDescent="0.25">
      <c r="A46" t="s">
        <v>15</v>
      </c>
      <c r="C46" s="7">
        <f>IF(ISBLANK(A46),0,VLOOKUP(A46,MatLibrary!$B$2:$L$671,10,FALSE))</f>
        <v>0.65011820330969272</v>
      </c>
      <c r="F46" s="5"/>
      <c r="I46" s="15" t="str">
        <f>"              "&amp;""""&amp;A46&amp;""""&amp;","</f>
        <v xml:space="preserve">              "Air - Metal Wall Framing - 16 or 24 in. OC",</v>
      </c>
      <c r="T46" t="str">
        <f t="shared" si="5"/>
        <v/>
      </c>
      <c r="U46">
        <v>6.4627877461571384</v>
      </c>
      <c r="V46" s="4">
        <f t="shared" si="6"/>
        <v>6.46</v>
      </c>
    </row>
    <row r="47" spans="1:22" x14ac:dyDescent="0.25">
      <c r="A47" s="14" t="s">
        <v>17</v>
      </c>
      <c r="C47" s="7">
        <f>IF(ISBLANK(A47),0,VLOOKUP(A47,MatLibrary!$B$2:$L$671,10,FALSE))</f>
        <v>0.45452892622086466</v>
      </c>
      <c r="F47" s="5"/>
      <c r="I47" s="15" t="str">
        <f>"              "&amp;""""&amp;A47&amp;""""&amp;" )"</f>
        <v xml:space="preserve">              "Gypsum Board - 1/2 in." )</v>
      </c>
      <c r="T47" t="str">
        <f t="shared" si="5"/>
        <v/>
      </c>
      <c r="U47">
        <v>7.3880924354312292</v>
      </c>
      <c r="V47" s="4">
        <f t="shared" si="6"/>
        <v>7.39</v>
      </c>
    </row>
    <row r="48" spans="1:22" x14ac:dyDescent="0.25">
      <c r="A48" t="s">
        <v>22</v>
      </c>
      <c r="C48" s="7">
        <f>IF(ISBLANK(A48),0,VLOOKUP(A48,MatLibrary!$B$2:$L$671,10,FALSE))</f>
        <v>0.68</v>
      </c>
      <c r="F48" s="5"/>
      <c r="I48" s="1" t="s">
        <v>0</v>
      </c>
      <c r="T48" t="str">
        <f t="shared" si="5"/>
        <v/>
      </c>
      <c r="U48">
        <v>7.8259184271851918</v>
      </c>
      <c r="V48" s="4">
        <f t="shared" si="6"/>
        <v>7.83</v>
      </c>
    </row>
    <row r="49" spans="1:22" x14ac:dyDescent="0.25">
      <c r="A49" t="s">
        <v>1</v>
      </c>
      <c r="B49" s="1" t="s">
        <v>61</v>
      </c>
      <c r="C49" s="7">
        <f>1/F41-SUM(C40:C48)</f>
        <v>-1.9346586055277726E-3</v>
      </c>
      <c r="F49" s="5"/>
      <c r="T49">
        <f t="shared" si="5"/>
        <v>-1.9346586055277726E-3</v>
      </c>
      <c r="U49">
        <v>7.9983075221238931</v>
      </c>
      <c r="V49" s="4">
        <f t="shared" si="6"/>
        <v>8</v>
      </c>
    </row>
    <row r="50" spans="1:22" x14ac:dyDescent="0.25">
      <c r="C50" s="7"/>
      <c r="F50" s="5"/>
      <c r="T50" t="str">
        <f t="shared" si="5"/>
        <v/>
      </c>
      <c r="U50">
        <v>8.0683645442747665</v>
      </c>
      <c r="V50" s="4">
        <f t="shared" si="6"/>
        <v>8.07</v>
      </c>
    </row>
    <row r="51" spans="1:22" x14ac:dyDescent="0.25">
      <c r="A51" s="12" t="s">
        <v>31</v>
      </c>
      <c r="C51" s="7"/>
      <c r="F51" s="5"/>
      <c r="I51" s="15" t="str">
        <f>A51</f>
        <v>ConsAssm   "MetalFrameWallU082"</v>
      </c>
      <c r="T51" t="str">
        <f t="shared" ref="T51:T132" si="8">IF(B51="Additional R-value needed",C51,"")</f>
        <v/>
      </c>
      <c r="U51">
        <v>2.888856839105967</v>
      </c>
      <c r="V51" s="4">
        <f t="shared" ref="V51:V100" si="9">ROUND(U51,2)</f>
        <v>2.89</v>
      </c>
    </row>
    <row r="52" spans="1:22" x14ac:dyDescent="0.25">
      <c r="A52" t="s">
        <v>24</v>
      </c>
      <c r="C52" s="7">
        <f>IF(ISBLANK(A52),0,VLOOKUP(A52,MatLibrary!$B$2:$L$671,10,FALSE))</f>
        <v>0.17</v>
      </c>
      <c r="E52" s="1" t="s">
        <v>25</v>
      </c>
      <c r="F52" s="5">
        <f>1/SUM(C52:C57)</f>
        <v>8.2002916096916609E-2</v>
      </c>
      <c r="G52" s="5">
        <f>ROUND(F52,3)</f>
        <v>8.2000000000000003E-2</v>
      </c>
      <c r="T52" t="str">
        <f t="shared" si="8"/>
        <v/>
      </c>
      <c r="U52">
        <v>3.6320664916163485</v>
      </c>
      <c r="V52" s="4">
        <f t="shared" si="9"/>
        <v>3.63</v>
      </c>
    </row>
    <row r="53" spans="1:22" x14ac:dyDescent="0.25">
      <c r="A53" t="s">
        <v>12</v>
      </c>
      <c r="C53" s="7">
        <f>IF(ISBLANK(A53),0,VLOOKUP(A53,MatLibrary!$B$2:$L$671,10,FALSE))</f>
        <v>0.1800411522633745</v>
      </c>
      <c r="E53" s="1" t="s">
        <v>28</v>
      </c>
      <c r="F53" s="5">
        <f>VALUE(LEFT(RIGHT(A51,4),3))/1000</f>
        <v>8.2000000000000003E-2</v>
      </c>
      <c r="I53" s="15" t="str">
        <f>"   MatRef = ( """&amp;A53&amp;""""&amp;","</f>
        <v xml:space="preserve">   MatRef = ( "Stucco - 7/8 in.",</v>
      </c>
      <c r="T53" t="str">
        <f t="shared" si="8"/>
        <v/>
      </c>
      <c r="U53">
        <v>3.7040742304103147</v>
      </c>
      <c r="V53" s="4">
        <f t="shared" si="9"/>
        <v>3.7</v>
      </c>
    </row>
    <row r="54" spans="1:22" x14ac:dyDescent="0.25">
      <c r="A54" t="s">
        <v>84</v>
      </c>
      <c r="C54" s="7">
        <f>IF(ISBLANK(A54),0,VLOOKUP(A54,MatLibrary!$B$2:$L$671,10,FALSE))</f>
        <v>10.06</v>
      </c>
      <c r="F54" s="5"/>
      <c r="I54" s="15" t="str">
        <f>"              "&amp;""""&amp;A54&amp;""""&amp;","</f>
        <v xml:space="preserve">              "Compliance Insulation R10.06",</v>
      </c>
      <c r="T54" t="str">
        <f t="shared" si="8"/>
        <v/>
      </c>
      <c r="U54">
        <v>6.3203935950718213</v>
      </c>
      <c r="V54" s="4">
        <f t="shared" si="9"/>
        <v>6.32</v>
      </c>
    </row>
    <row r="55" spans="1:22" x14ac:dyDescent="0.25">
      <c r="A55" t="s">
        <v>15</v>
      </c>
      <c r="C55" s="7">
        <f>IF(ISBLANK(A55),0,VLOOKUP(A55,MatLibrary!$B$2:$L$671,10,FALSE))</f>
        <v>0.65011820330969272</v>
      </c>
      <c r="F55" s="5"/>
      <c r="I55" s="15" t="str">
        <f>"              "&amp;""""&amp;A55&amp;""""&amp;","</f>
        <v xml:space="preserve">              "Air - Metal Wall Framing - 16 or 24 in. OC",</v>
      </c>
      <c r="T55" t="str">
        <f t="shared" si="8"/>
        <v/>
      </c>
      <c r="U55">
        <v>6.4627877461571384</v>
      </c>
      <c r="V55" s="4">
        <f t="shared" si="9"/>
        <v>6.46</v>
      </c>
    </row>
    <row r="56" spans="1:22" x14ac:dyDescent="0.25">
      <c r="A56" s="14" t="s">
        <v>17</v>
      </c>
      <c r="C56" s="7">
        <f>IF(ISBLANK(A56),0,VLOOKUP(A56,MatLibrary!$B$2:$L$671,10,FALSE))</f>
        <v>0.45452892622086466</v>
      </c>
      <c r="F56" s="5"/>
      <c r="I56" s="15" t="str">
        <f>"              "&amp;""""&amp;A56&amp;""""&amp;" )"</f>
        <v xml:space="preserve">              "Gypsum Board - 1/2 in." )</v>
      </c>
      <c r="T56" t="str">
        <f t="shared" si="8"/>
        <v/>
      </c>
      <c r="U56">
        <v>7.3880924354312292</v>
      </c>
      <c r="V56" s="4">
        <f t="shared" si="9"/>
        <v>7.39</v>
      </c>
    </row>
    <row r="57" spans="1:22" x14ac:dyDescent="0.25">
      <c r="A57" t="s">
        <v>22</v>
      </c>
      <c r="C57" s="7">
        <f>IF(ISBLANK(A57),0,VLOOKUP(A57,MatLibrary!$B$2:$L$671,10,FALSE))</f>
        <v>0.68</v>
      </c>
      <c r="F57" s="5"/>
      <c r="I57" s="1" t="s">
        <v>0</v>
      </c>
      <c r="T57" t="str">
        <f t="shared" si="8"/>
        <v/>
      </c>
      <c r="U57">
        <v>7.8259184271851918</v>
      </c>
      <c r="V57" s="4">
        <f t="shared" si="9"/>
        <v>7.83</v>
      </c>
    </row>
    <row r="58" spans="1:22" x14ac:dyDescent="0.25">
      <c r="A58" t="s">
        <v>1</v>
      </c>
      <c r="B58" s="1" t="s">
        <v>61</v>
      </c>
      <c r="C58" s="7">
        <f>1/F53-SUM(C52:C57)</f>
        <v>4.3366942557909738E-4</v>
      </c>
      <c r="F58" s="5"/>
      <c r="T58">
        <f t="shared" si="8"/>
        <v>4.3366942557909738E-4</v>
      </c>
      <c r="U58">
        <v>7.9983075221238931</v>
      </c>
      <c r="V58" s="4">
        <f t="shared" si="9"/>
        <v>8</v>
      </c>
    </row>
    <row r="59" spans="1:22" x14ac:dyDescent="0.25">
      <c r="C59" s="7"/>
      <c r="F59" s="5"/>
      <c r="T59" t="str">
        <f t="shared" si="8"/>
        <v/>
      </c>
      <c r="U59">
        <v>8.0683645442747665</v>
      </c>
      <c r="V59" s="4">
        <f t="shared" si="9"/>
        <v>8.07</v>
      </c>
    </row>
    <row r="60" spans="1:22" x14ac:dyDescent="0.25">
      <c r="A60" s="12" t="s">
        <v>32</v>
      </c>
      <c r="C60" s="7"/>
      <c r="F60" s="5"/>
      <c r="I60" s="15" t="str">
        <f>A60</f>
        <v>ConsAssm   "MetalFrameWallU098"</v>
      </c>
      <c r="T60" t="str">
        <f t="shared" si="8"/>
        <v/>
      </c>
      <c r="U60">
        <v>9.8309747399636009</v>
      </c>
      <c r="V60" s="4">
        <f t="shared" si="9"/>
        <v>9.83</v>
      </c>
    </row>
    <row r="61" spans="1:22" x14ac:dyDescent="0.25">
      <c r="A61" t="s">
        <v>24</v>
      </c>
      <c r="C61" s="7">
        <f>IF(ISBLANK(A61),0,VLOOKUP(A61,MatLibrary!$B$2:$L$671,10,FALSE))</f>
        <v>0.17</v>
      </c>
      <c r="E61" s="1" t="s">
        <v>25</v>
      </c>
      <c r="F61" s="5">
        <f>1/SUM(C61:C66)</f>
        <v>9.7994174088010949E-2</v>
      </c>
      <c r="G61" s="1">
        <f>ROUND(F61,3)</f>
        <v>9.8000000000000004E-2</v>
      </c>
      <c r="T61" t="str">
        <f t="shared" si="8"/>
        <v/>
      </c>
      <c r="U61">
        <v>9.943582000868922</v>
      </c>
      <c r="V61" s="4">
        <f t="shared" si="9"/>
        <v>9.94</v>
      </c>
    </row>
    <row r="62" spans="1:22" x14ac:dyDescent="0.25">
      <c r="A62" t="s">
        <v>12</v>
      </c>
      <c r="C62" s="7">
        <f>IF(ISBLANK(A62),0,VLOOKUP(A62,MatLibrary!$B$2:$L$671,10,FALSE))</f>
        <v>0.1800411522633745</v>
      </c>
      <c r="E62" s="1" t="s">
        <v>28</v>
      </c>
      <c r="F62" s="5">
        <f>VALUE(LEFT(RIGHT(A60,4),3))/1000</f>
        <v>9.8000000000000004E-2</v>
      </c>
      <c r="I62" s="15" t="str">
        <f>"   MatRef = ( """&amp;A62&amp;""""&amp;","</f>
        <v xml:space="preserve">   MatRef = ( "Stucco - 7/8 in.",</v>
      </c>
      <c r="T62" t="str">
        <f t="shared" si="8"/>
        <v/>
      </c>
      <c r="U62">
        <v>10.059404862841218</v>
      </c>
      <c r="V62" s="4">
        <f t="shared" si="9"/>
        <v>10.06</v>
      </c>
    </row>
    <row r="63" spans="1:22" x14ac:dyDescent="0.25">
      <c r="A63" t="s">
        <v>85</v>
      </c>
      <c r="C63" s="7">
        <f>IF(ISBLANK(A63),0,VLOOKUP(A63,MatLibrary!$B$2:$L$671,10,FALSE))</f>
        <v>8.07</v>
      </c>
      <c r="F63" s="5"/>
      <c r="I63" s="15" t="str">
        <f>"              "&amp;""""&amp;A63&amp;""""&amp;","</f>
        <v xml:space="preserve">              "Compliance Insulation R8.07",</v>
      </c>
      <c r="T63" t="str">
        <f t="shared" si="8"/>
        <v/>
      </c>
      <c r="U63">
        <v>12.552083333333334</v>
      </c>
      <c r="V63" s="4">
        <f t="shared" si="9"/>
        <v>12.55</v>
      </c>
    </row>
    <row r="64" spans="1:22" x14ac:dyDescent="0.25">
      <c r="A64" t="s">
        <v>15</v>
      </c>
      <c r="C64" s="7">
        <f>IF(ISBLANK(A64),0,VLOOKUP(A64,MatLibrary!$B$2:$L$671,10,FALSE))</f>
        <v>0.65011820330969272</v>
      </c>
      <c r="F64" s="5"/>
      <c r="I64" s="15" t="str">
        <f>"              "&amp;""""&amp;A64&amp;""""&amp;","</f>
        <v xml:space="preserve">              "Air - Metal Wall Framing - 16 or 24 in. OC",</v>
      </c>
      <c r="T64" t="str">
        <f t="shared" si="8"/>
        <v/>
      </c>
      <c r="U64">
        <v>12.692207688025341</v>
      </c>
      <c r="V64" s="4">
        <f t="shared" si="9"/>
        <v>12.69</v>
      </c>
    </row>
    <row r="65" spans="1:22" x14ac:dyDescent="0.25">
      <c r="A65" s="14" t="s">
        <v>17</v>
      </c>
      <c r="C65" s="7">
        <f>IF(ISBLANK(A65),0,VLOOKUP(A65,MatLibrary!$B$2:$L$671,10,FALSE))</f>
        <v>0.45452892622086466</v>
      </c>
      <c r="F65" s="5"/>
      <c r="I65" s="15" t="str">
        <f>"              "&amp;""""&amp;A65&amp;""""&amp;" )"</f>
        <v xml:space="preserve">              "Gypsum Board - 1/2 in." )</v>
      </c>
      <c r="T65" t="str">
        <f t="shared" si="8"/>
        <v/>
      </c>
      <c r="U65">
        <v>13.993315169686221</v>
      </c>
      <c r="V65" s="4">
        <f t="shared" si="9"/>
        <v>13.99</v>
      </c>
    </row>
    <row r="66" spans="1:22" x14ac:dyDescent="0.25">
      <c r="A66" t="s">
        <v>22</v>
      </c>
      <c r="C66" s="7">
        <f>IF(ISBLANK(A66),0,VLOOKUP(A66,MatLibrary!$B$2:$L$671,10,FALSE))</f>
        <v>0.68</v>
      </c>
      <c r="F66" s="5"/>
      <c r="I66" s="1" t="s">
        <v>0</v>
      </c>
      <c r="T66" t="str">
        <f t="shared" si="8"/>
        <v/>
      </c>
      <c r="U66">
        <v>14.144123134328357</v>
      </c>
      <c r="V66" s="4">
        <f t="shared" si="9"/>
        <v>14.14</v>
      </c>
    </row>
    <row r="67" spans="1:22" x14ac:dyDescent="0.25">
      <c r="A67" t="s">
        <v>1</v>
      </c>
      <c r="B67" s="1" t="s">
        <v>61</v>
      </c>
      <c r="C67" s="7">
        <f>1/F62-SUM(C61:C66)</f>
        <v>-6.0664914087205091E-4</v>
      </c>
      <c r="D67" s="7">
        <f>SUM(C61:C66)</f>
        <v>10.204688281793933</v>
      </c>
      <c r="F67" s="5"/>
      <c r="T67">
        <f t="shared" si="8"/>
        <v>-6.0664914087205091E-4</v>
      </c>
      <c r="U67">
        <v>14.321031197620929</v>
      </c>
      <c r="V67" s="4">
        <f t="shared" si="9"/>
        <v>14.32</v>
      </c>
    </row>
    <row r="68" spans="1:22" x14ac:dyDescent="0.25">
      <c r="C68" s="7"/>
      <c r="D68" s="1">
        <f>1/D67</f>
        <v>9.7994174088010949E-2</v>
      </c>
      <c r="F68" s="5"/>
      <c r="T68" t="str">
        <f t="shared" si="8"/>
        <v/>
      </c>
      <c r="U68">
        <v>14.603365384615383</v>
      </c>
      <c r="V68" s="4">
        <f t="shared" si="9"/>
        <v>14.6</v>
      </c>
    </row>
    <row r="69" spans="1:22" x14ac:dyDescent="0.25">
      <c r="A69" s="12" t="s">
        <v>33</v>
      </c>
      <c r="C69" s="7"/>
      <c r="F69" s="5"/>
      <c r="I69" s="15" t="str">
        <f>A69</f>
        <v>ConsAssm   "MetalFrameWallU105"</v>
      </c>
      <c r="T69" t="str">
        <f t="shared" si="8"/>
        <v/>
      </c>
      <c r="U69">
        <v>15.542192622950818</v>
      </c>
      <c r="V69" s="4">
        <f t="shared" si="9"/>
        <v>15.54</v>
      </c>
    </row>
    <row r="70" spans="1:22" x14ac:dyDescent="0.25">
      <c r="A70" t="s">
        <v>24</v>
      </c>
      <c r="C70" s="7">
        <f>IF(ISBLANK(A70),0,VLOOKUP(A70,MatLibrary!$B$2:$L$671,10,FALSE))</f>
        <v>0.17</v>
      </c>
      <c r="E70" s="1" t="s">
        <v>25</v>
      </c>
      <c r="F70" s="5">
        <f>1/SUM(C70:C75)</f>
        <v>0.10499031258707553</v>
      </c>
      <c r="G70" s="1">
        <f>ROUND(F70,3)</f>
        <v>0.105</v>
      </c>
      <c r="T70" t="str">
        <f t="shared" si="8"/>
        <v/>
      </c>
      <c r="U70">
        <v>16.579801031043413</v>
      </c>
      <c r="V70" s="4">
        <f t="shared" si="9"/>
        <v>16.579999999999998</v>
      </c>
    </row>
    <row r="71" spans="1:22" x14ac:dyDescent="0.25">
      <c r="A71" t="s">
        <v>12</v>
      </c>
      <c r="C71" s="7">
        <f>IF(ISBLANK(A71),0,VLOOKUP(A71,MatLibrary!$B$2:$L$671,10,FALSE))</f>
        <v>0.1800411522633745</v>
      </c>
      <c r="E71" s="1" t="s">
        <v>28</v>
      </c>
      <c r="F71" s="5">
        <f>VALUE(LEFT(RIGHT(A69,4),3))/1000</f>
        <v>0.105</v>
      </c>
      <c r="I71" s="15" t="str">
        <f>"   MatRef = ( """&amp;A71&amp;""""&amp;","</f>
        <v xml:space="preserve">   MatRef = ( "Stucco - 7/8 in.",</v>
      </c>
      <c r="T71" t="str">
        <f t="shared" si="8"/>
        <v/>
      </c>
      <c r="U71">
        <v>16.692609649122804</v>
      </c>
      <c r="V71" s="4">
        <f t="shared" si="9"/>
        <v>16.690000000000001</v>
      </c>
    </row>
    <row r="72" spans="1:22" x14ac:dyDescent="0.25">
      <c r="A72" t="s">
        <v>86</v>
      </c>
      <c r="C72" s="7">
        <f>IF(ISBLANK(A72),0,VLOOKUP(A72,MatLibrary!$B$2:$L$671,10,FALSE))</f>
        <v>7.3899999999999979</v>
      </c>
      <c r="F72" s="5"/>
      <c r="I72" s="15" t="str">
        <f>"              "&amp;""""&amp;A72&amp;""""&amp;","</f>
        <v xml:space="preserve">              "Compliance Insulation R7.39",</v>
      </c>
      <c r="T72" t="str">
        <f t="shared" si="8"/>
        <v/>
      </c>
      <c r="U72">
        <v>17.673050599902737</v>
      </c>
      <c r="V72" s="4">
        <f t="shared" si="9"/>
        <v>17.670000000000002</v>
      </c>
    </row>
    <row r="73" spans="1:22" x14ac:dyDescent="0.25">
      <c r="A73" t="s">
        <v>15</v>
      </c>
      <c r="C73" s="7">
        <f>IF(ISBLANK(A73),0,VLOOKUP(A73,MatLibrary!$B$2:$L$671,10,FALSE))</f>
        <v>0.65011820330969272</v>
      </c>
      <c r="F73" s="5"/>
      <c r="I73" s="15" t="str">
        <f>"              "&amp;""""&amp;A73&amp;""""&amp;","</f>
        <v xml:space="preserve">              "Air - Metal Wall Framing - 16 or 24 in. OC",</v>
      </c>
      <c r="T73" t="str">
        <f t="shared" si="8"/>
        <v/>
      </c>
      <c r="U73">
        <v>19.626913265306122</v>
      </c>
      <c r="V73" s="4">
        <f t="shared" si="9"/>
        <v>19.63</v>
      </c>
    </row>
    <row r="74" spans="1:22" x14ac:dyDescent="0.25">
      <c r="A74" s="14" t="s">
        <v>17</v>
      </c>
      <c r="C74" s="7">
        <f>IF(ISBLANK(A74),0,VLOOKUP(A74,MatLibrary!$B$2:$L$671,10,FALSE))</f>
        <v>0.45452892622086466</v>
      </c>
      <c r="F74" s="5"/>
      <c r="I74" s="15" t="str">
        <f>"              "&amp;""""&amp;A74&amp;""""&amp;" )"</f>
        <v xml:space="preserve">              "Gypsum Board - 1/2 in." )</v>
      </c>
      <c r="T74" t="str">
        <f t="shared" si="8"/>
        <v/>
      </c>
      <c r="U74">
        <v>20.052083333333332</v>
      </c>
      <c r="V74" s="4">
        <f t="shared" si="9"/>
        <v>20.05</v>
      </c>
    </row>
    <row r="75" spans="1:22" x14ac:dyDescent="0.25">
      <c r="A75" t="s">
        <v>22</v>
      </c>
      <c r="C75" s="7">
        <f>IF(ISBLANK(A75),0,VLOOKUP(A75,MatLibrary!$B$2:$L$671,10,FALSE))</f>
        <v>0.68</v>
      </c>
      <c r="F75" s="5"/>
      <c r="I75" s="1" t="s">
        <v>0</v>
      </c>
      <c r="T75" t="str">
        <f t="shared" si="8"/>
        <v/>
      </c>
      <c r="U75">
        <v>21.181402464771853</v>
      </c>
      <c r="V75" s="4">
        <f t="shared" si="9"/>
        <v>21.18</v>
      </c>
    </row>
    <row r="76" spans="1:22" x14ac:dyDescent="0.25">
      <c r="A76" t="s">
        <v>1</v>
      </c>
      <c r="B76" s="1" t="s">
        <v>61</v>
      </c>
      <c r="C76" s="7">
        <f>1/F71-SUM(C70:C75)</f>
        <v>-8.7875798440606445E-4</v>
      </c>
      <c r="F76" s="5"/>
      <c r="T76">
        <f t="shared" si="8"/>
        <v>-8.7875798440606445E-4</v>
      </c>
      <c r="U76">
        <v>21.387493338735723</v>
      </c>
      <c r="V76" s="4">
        <f t="shared" si="9"/>
        <v>21.39</v>
      </c>
    </row>
    <row r="77" spans="1:22" x14ac:dyDescent="0.25">
      <c r="B77" s="1"/>
      <c r="F77" s="5"/>
      <c r="V77" s="4"/>
    </row>
    <row r="78" spans="1:22" x14ac:dyDescent="0.25">
      <c r="A78" s="12" t="s">
        <v>143</v>
      </c>
      <c r="C78" s="7"/>
      <c r="F78" s="5"/>
      <c r="I78" s="15" t="str">
        <f>A78</f>
        <v>ConsAssm   "MetalFrameWallU217"</v>
      </c>
      <c r="V78" s="4"/>
    </row>
    <row r="79" spans="1:22" x14ac:dyDescent="0.25">
      <c r="A79" t="s">
        <v>24</v>
      </c>
      <c r="C79" s="7">
        <f>IF(ISBLANK(A79),0,VLOOKUP(A79,MatLibrary!$B$2:$L$671,10,FALSE))</f>
        <v>0.17</v>
      </c>
      <c r="E79" s="1" t="s">
        <v>25</v>
      </c>
      <c r="F79" s="5">
        <f>1/SUM(C79:C88)</f>
        <v>0.2171699665216886</v>
      </c>
      <c r="G79" s="1">
        <f>ROUND(F79,3)</f>
        <v>0.217</v>
      </c>
      <c r="V79" s="4"/>
    </row>
    <row r="80" spans="1:22" x14ac:dyDescent="0.25">
      <c r="A80" t="s">
        <v>12</v>
      </c>
      <c r="C80" s="7">
        <f>IF(ISBLANK(A80),0,VLOOKUP(A80,MatLibrary!$B$2:$L$671,10,FALSE))</f>
        <v>0.1800411522633745</v>
      </c>
      <c r="E80" s="1" t="s">
        <v>28</v>
      </c>
      <c r="F80" s="5">
        <f>VALUE(LEFT(RIGHT(A78,4),3))/1000</f>
        <v>0.217</v>
      </c>
      <c r="I80" s="15" t="str">
        <f>"   MatRef = ( """&amp;A80&amp;""""&amp;","</f>
        <v xml:space="preserve">   MatRef = ( "Stucco - 7/8 in.",</v>
      </c>
      <c r="V80" s="4"/>
    </row>
    <row r="81" spans="1:22" x14ac:dyDescent="0.25">
      <c r="A81" t="s">
        <v>140</v>
      </c>
      <c r="C81" s="7">
        <f>IF(ISBLANK(A81),0,VLOOKUP(A81,MatLibrary!$B$2:$L$671,10,FALSE))</f>
        <v>2</v>
      </c>
      <c r="F81" s="5"/>
      <c r="I81" s="15" t="str">
        <f>"              "&amp;""""&amp;A81&amp;""""&amp;","</f>
        <v xml:space="preserve">              "Compliance Insulation R2.00",</v>
      </c>
      <c r="V81" s="4"/>
    </row>
    <row r="82" spans="1:22" x14ac:dyDescent="0.25">
      <c r="A82" t="s">
        <v>137</v>
      </c>
      <c r="C82" s="7">
        <f>IF(ISBLANK(A82),0,VLOOKUP(A82,MatLibrary!$B$2:$L$671,10,FALSE))</f>
        <v>0.20000000000000004</v>
      </c>
      <c r="F82" s="5"/>
      <c r="I82" s="15" t="str">
        <f t="shared" ref="I82:I85" si="10">"              "&amp;""""&amp;A82&amp;""""&amp;","</f>
        <v xml:space="preserve">              "Compliance Insulation R0.20",</v>
      </c>
      <c r="V82" s="4"/>
    </row>
    <row r="83" spans="1:22" x14ac:dyDescent="0.25">
      <c r="A83" t="s">
        <v>137</v>
      </c>
      <c r="C83" s="7">
        <f>IF(ISBLANK(A83),0,VLOOKUP(A83,MatLibrary!$B$2:$L$671,10,FALSE))</f>
        <v>0.20000000000000004</v>
      </c>
      <c r="F83" s="5"/>
      <c r="I83" s="15" t="str">
        <f t="shared" si="10"/>
        <v xml:space="preserve">              "Compliance Insulation R0.20",</v>
      </c>
      <c r="V83" s="4"/>
    </row>
    <row r="84" spans="1:22" x14ac:dyDescent="0.25">
      <c r="A84" t="s">
        <v>136</v>
      </c>
      <c r="C84" s="7">
        <f>IF(ISBLANK(A84),0,VLOOKUP(A84,MatLibrary!$B$2:$L$671,10,FALSE))</f>
        <v>5.000000000000001E-2</v>
      </c>
      <c r="F84" s="5"/>
      <c r="I84" s="15" t="str">
        <f t="shared" si="10"/>
        <v xml:space="preserve">              "Compliance Insulation R0.05",</v>
      </c>
      <c r="V84" s="4"/>
    </row>
    <row r="85" spans="1:22" x14ac:dyDescent="0.25">
      <c r="A85" t="s">
        <v>87</v>
      </c>
      <c r="C85" s="7">
        <f>IF(ISBLANK(A85),0,VLOOKUP(A85,MatLibrary!$B$2:$L$671,10,FALSE))</f>
        <v>0.02</v>
      </c>
      <c r="F85" s="5"/>
      <c r="I85" s="15" t="str">
        <f t="shared" si="10"/>
        <v xml:space="preserve">              "Compliance Insulation R0.02",</v>
      </c>
      <c r="V85" s="4"/>
    </row>
    <row r="86" spans="1:22" x14ac:dyDescent="0.25">
      <c r="A86" t="s">
        <v>15</v>
      </c>
      <c r="C86" s="7">
        <f>IF(ISBLANK(A86),0,VLOOKUP(A86,MatLibrary!$B$2:$L$671,10,FALSE))</f>
        <v>0.65011820330969272</v>
      </c>
      <c r="F86" s="5"/>
      <c r="I86" s="15" t="str">
        <f>"              "&amp;""""&amp;A86&amp;""""&amp;","</f>
        <v xml:space="preserve">              "Air - Metal Wall Framing - 16 or 24 in. OC",</v>
      </c>
      <c r="V86" s="4"/>
    </row>
    <row r="87" spans="1:22" x14ac:dyDescent="0.25">
      <c r="A87" s="14" t="s">
        <v>17</v>
      </c>
      <c r="C87" s="7">
        <f>IF(ISBLANK(A87),0,VLOOKUP(A87,MatLibrary!$B$2:$L$671,10,FALSE))</f>
        <v>0.45452892622086466</v>
      </c>
      <c r="F87" s="5"/>
      <c r="I87" s="15" t="str">
        <f>"              "&amp;""""&amp;A87&amp;""""&amp;" )"</f>
        <v xml:space="preserve">              "Gypsum Board - 1/2 in." )</v>
      </c>
      <c r="V87" s="4"/>
    </row>
    <row r="88" spans="1:22" x14ac:dyDescent="0.25">
      <c r="A88" t="s">
        <v>22</v>
      </c>
      <c r="C88" s="7">
        <f>IF(ISBLANK(A88),0,VLOOKUP(A88,MatLibrary!$B$2:$L$671,10,FALSE))</f>
        <v>0.68</v>
      </c>
      <c r="F88" s="5"/>
      <c r="I88" s="1" t="s">
        <v>0</v>
      </c>
      <c r="V88" s="4"/>
    </row>
    <row r="89" spans="1:22" x14ac:dyDescent="0.25">
      <c r="A89" t="s">
        <v>1</v>
      </c>
      <c r="B89" s="1" t="s">
        <v>61</v>
      </c>
      <c r="C89" s="7">
        <f>1/F80-SUM(C79:C88)</f>
        <v>3.6066490816448749E-3</v>
      </c>
      <c r="F89" s="5"/>
      <c r="V89" s="4"/>
    </row>
    <row r="90" spans="1:22" x14ac:dyDescent="0.25">
      <c r="B90" s="1"/>
      <c r="F90" s="5"/>
      <c r="V90" s="4"/>
    </row>
    <row r="91" spans="1:22" x14ac:dyDescent="0.25">
      <c r="A91" s="12" t="s">
        <v>125</v>
      </c>
      <c r="C91" s="7"/>
      <c r="F91" s="5"/>
      <c r="I91" s="15" t="str">
        <f>A91</f>
        <v>ConsAssm   "MetalFrameWallUnconditioned"</v>
      </c>
      <c r="T91" t="str">
        <f t="shared" ref="T91:T95" si="11">IF(B91="Additional R-value needed",C91,"")</f>
        <v/>
      </c>
      <c r="U91">
        <v>15.542192622950818</v>
      </c>
      <c r="V91" s="4">
        <f t="shared" ref="V91:V95" si="12">ROUND(U91,2)</f>
        <v>15.54</v>
      </c>
    </row>
    <row r="92" spans="1:22" x14ac:dyDescent="0.25">
      <c r="A92" t="s">
        <v>24</v>
      </c>
      <c r="C92" s="7">
        <f>IF(ISBLANK(A92),0,VLOOKUP(A92,MatLibrary!$B$2:$L$671,10,FALSE))</f>
        <v>0.17</v>
      </c>
      <c r="E92" s="1" t="s">
        <v>25</v>
      </c>
      <c r="F92" s="5">
        <f>1/SUM(C92:C94)</f>
        <v>0.97083499800239703</v>
      </c>
      <c r="G92" s="1">
        <f>ROUND(F92,3)</f>
        <v>0.97099999999999997</v>
      </c>
      <c r="T92" t="str">
        <f t="shared" si="11"/>
        <v/>
      </c>
      <c r="U92">
        <v>16.579801031043413</v>
      </c>
      <c r="V92" s="4">
        <f t="shared" si="12"/>
        <v>16.579999999999998</v>
      </c>
    </row>
    <row r="93" spans="1:22" x14ac:dyDescent="0.25">
      <c r="A93" t="s">
        <v>12</v>
      </c>
      <c r="C93" s="7">
        <f>IF(ISBLANK(A93),0,VLOOKUP(A93,MatLibrary!$B$2:$L$671,10,FALSE))</f>
        <v>0.1800411522633745</v>
      </c>
      <c r="E93" s="1" t="s">
        <v>28</v>
      </c>
      <c r="F93" s="5">
        <v>99</v>
      </c>
      <c r="I93" s="15" t="str">
        <f>"   MatRef = ( """&amp;A93&amp;""""&amp;")"</f>
        <v xml:space="preserve">   MatRef = ( "Stucco - 7/8 in.")</v>
      </c>
      <c r="T93" t="str">
        <f t="shared" si="11"/>
        <v/>
      </c>
      <c r="U93">
        <v>16.692609649122804</v>
      </c>
      <c r="V93" s="4">
        <f t="shared" si="12"/>
        <v>16.690000000000001</v>
      </c>
    </row>
    <row r="94" spans="1:22" x14ac:dyDescent="0.25">
      <c r="A94" t="s">
        <v>22</v>
      </c>
      <c r="C94" s="7">
        <f>IF(ISBLANK(A94),0,VLOOKUP(A94,MatLibrary!$B$2:$L$671,10,FALSE))</f>
        <v>0.68</v>
      </c>
      <c r="F94" s="5"/>
      <c r="I94" s="1" t="s">
        <v>0</v>
      </c>
      <c r="T94" t="str">
        <f t="shared" si="11"/>
        <v/>
      </c>
      <c r="U94">
        <v>21.181402464771853</v>
      </c>
      <c r="V94" s="4">
        <f t="shared" si="12"/>
        <v>21.18</v>
      </c>
    </row>
    <row r="95" spans="1:22" x14ac:dyDescent="0.25">
      <c r="A95" t="s">
        <v>1</v>
      </c>
      <c r="B95" s="1" t="s">
        <v>61</v>
      </c>
      <c r="C95" s="7">
        <f>1/F93-SUM(C92:C94)</f>
        <v>-1.0199401421623644</v>
      </c>
      <c r="F95" s="5"/>
      <c r="T95">
        <f t="shared" si="11"/>
        <v>-1.0199401421623644</v>
      </c>
      <c r="U95">
        <v>21.387493338735723</v>
      </c>
      <c r="V95" s="4">
        <f t="shared" si="12"/>
        <v>21.39</v>
      </c>
    </row>
    <row r="96" spans="1:22" x14ac:dyDescent="0.25">
      <c r="C96" s="7"/>
      <c r="F96" s="5"/>
      <c r="T96" t="str">
        <f t="shared" si="8"/>
        <v/>
      </c>
      <c r="U96">
        <v>22.477855404707544</v>
      </c>
      <c r="V96" s="4">
        <f t="shared" si="9"/>
        <v>22.48</v>
      </c>
    </row>
    <row r="97" spans="1:22" x14ac:dyDescent="0.25">
      <c r="A97" s="13" t="s">
        <v>2</v>
      </c>
      <c r="C97" s="7"/>
      <c r="F97" s="5"/>
      <c r="I97" s="15" t="str">
        <f>A97</f>
        <v>// Mass Light Wall Constructions</v>
      </c>
      <c r="T97" t="str">
        <f t="shared" si="8"/>
        <v/>
      </c>
      <c r="U97">
        <v>24.859775641025642</v>
      </c>
      <c r="V97" s="4">
        <f t="shared" si="9"/>
        <v>24.86</v>
      </c>
    </row>
    <row r="98" spans="1:22" x14ac:dyDescent="0.25">
      <c r="C98" s="7"/>
      <c r="F98" s="5"/>
      <c r="T98" t="str">
        <f t="shared" si="8"/>
        <v/>
      </c>
      <c r="U98">
        <v>25.158232403592432</v>
      </c>
      <c r="V98" s="4">
        <f t="shared" si="9"/>
        <v>25.16</v>
      </c>
    </row>
    <row r="99" spans="1:22" x14ac:dyDescent="0.25">
      <c r="A99" s="12" t="s">
        <v>34</v>
      </c>
      <c r="C99" s="7"/>
      <c r="F99" s="5"/>
      <c r="I99" s="15" t="str">
        <f>A99</f>
        <v>ConsAssm   "MassLightWallU440"</v>
      </c>
      <c r="T99" t="str">
        <f t="shared" si="8"/>
        <v/>
      </c>
      <c r="U99">
        <v>28.630514705882351</v>
      </c>
      <c r="V99" s="4">
        <f t="shared" si="9"/>
        <v>28.63</v>
      </c>
    </row>
    <row r="100" spans="1:22" x14ac:dyDescent="0.25">
      <c r="A100" t="s">
        <v>24</v>
      </c>
      <c r="C100" s="7">
        <f>IF(ISBLANK(A100),0,VLOOKUP(A100,MatLibrary!$B$2:$L$671,10,FALSE))</f>
        <v>0.17</v>
      </c>
      <c r="D100" s="6">
        <f>IF(ISBLANK(A100),0,VLOOKUP(A100,MatLibrary!$B$2:$L$671,11,FALSE))</f>
        <v>0</v>
      </c>
      <c r="E100" s="1" t="s">
        <v>25</v>
      </c>
      <c r="F100" s="5">
        <f>1/SUM(C100:C105)</f>
        <v>0.44047305140448451</v>
      </c>
      <c r="G100" s="1">
        <f>ROUND(F100,3)</f>
        <v>0.44</v>
      </c>
      <c r="T100" t="str">
        <f t="shared" si="8"/>
        <v/>
      </c>
      <c r="U100">
        <v>34.933035714285715</v>
      </c>
      <c r="V100" s="4">
        <f t="shared" si="9"/>
        <v>34.93</v>
      </c>
    </row>
    <row r="101" spans="1:22" x14ac:dyDescent="0.25">
      <c r="A101" t="s">
        <v>26</v>
      </c>
      <c r="C101" s="7">
        <f>IF(ISBLANK(A101),0,VLOOKUP(A101,MatLibrary!$B$2:$L$671,10,FALSE))</f>
        <v>0.29563932002956395</v>
      </c>
      <c r="D101" s="6">
        <f>IF(ISBLANK(A101),0,VLOOKUP(A101,MatLibrary!$B$2:$L$671,11,FALSE))</f>
        <v>10.0219392</v>
      </c>
      <c r="E101" s="1" t="s">
        <v>28</v>
      </c>
      <c r="F101" s="5">
        <f>VALUE(LEFT(RIGHT(A99,4),3))/1000</f>
        <v>0.44</v>
      </c>
      <c r="I101" s="15" t="str">
        <f>"   MatRef = ( """&amp;A101&amp;""""&amp;","</f>
        <v xml:space="preserve">   MatRef = ( "Concrete - 140 lb/ft3 - 4 in.",</v>
      </c>
      <c r="T101" t="str">
        <f t="shared" si="8"/>
        <v/>
      </c>
      <c r="U101" t="s">
        <v>79</v>
      </c>
    </row>
    <row r="102" spans="1:22" x14ac:dyDescent="0.25">
      <c r="A102" t="s">
        <v>87</v>
      </c>
      <c r="C102" s="7">
        <f>IF(ISBLANK(A102),0,VLOOKUP(A102,MatLibrary!$B$2:$L$671,10,FALSE))</f>
        <v>0.02</v>
      </c>
      <c r="D102" s="6"/>
      <c r="F102" s="5"/>
      <c r="I102" s="15" t="str">
        <f t="shared" ref="I102:I103" si="13">"              "&amp;""""&amp;A102&amp;""""&amp;","</f>
        <v xml:space="preserve">              "Compliance Insulation R0.02",</v>
      </c>
      <c r="T102" t="str">
        <f t="shared" si="8"/>
        <v/>
      </c>
      <c r="U102" t="s">
        <v>79</v>
      </c>
    </row>
    <row r="103" spans="1:22" x14ac:dyDescent="0.25">
      <c r="A103" t="s">
        <v>15</v>
      </c>
      <c r="C103" s="7">
        <f>IF(ISBLANK(A103),0,VLOOKUP(A103,MatLibrary!$B$2:$L$671,10,FALSE))</f>
        <v>0.65011820330969272</v>
      </c>
      <c r="D103" s="6"/>
      <c r="F103" s="5"/>
      <c r="I103" s="15" t="str">
        <f t="shared" si="13"/>
        <v xml:space="preserve">              "Air - Metal Wall Framing - 16 or 24 in. OC",</v>
      </c>
      <c r="T103" t="str">
        <f t="shared" si="8"/>
        <v/>
      </c>
      <c r="U103" t="s">
        <v>79</v>
      </c>
    </row>
    <row r="104" spans="1:22" x14ac:dyDescent="0.25">
      <c r="A104" s="14" t="s">
        <v>17</v>
      </c>
      <c r="C104" s="7">
        <f>IF(ISBLANK(A104),0,VLOOKUP(A104,MatLibrary!$B$2:$L$671,10,FALSE))</f>
        <v>0.45452892622086466</v>
      </c>
      <c r="D104" s="6">
        <f>IF(ISBLANK(A104),0,VLOOKUP(A104,MatLibrary!$B$2:$L$671,11,FALSE))</f>
        <v>0.45</v>
      </c>
      <c r="F104" s="5"/>
      <c r="I104" s="15" t="str">
        <f>"              "&amp;""""&amp;A104&amp;""""&amp;" )"</f>
        <v xml:space="preserve">              "Gypsum Board - 1/2 in." )</v>
      </c>
      <c r="T104" t="str">
        <f t="shared" si="8"/>
        <v/>
      </c>
      <c r="U104" t="s">
        <v>79</v>
      </c>
    </row>
    <row r="105" spans="1:22" x14ac:dyDescent="0.25">
      <c r="A105" t="s">
        <v>22</v>
      </c>
      <c r="C105" s="7">
        <f>IF(ISBLANK(A105),0,VLOOKUP(A105,MatLibrary!$B$2:$L$671,10,FALSE))</f>
        <v>0.68</v>
      </c>
      <c r="D105" s="6">
        <f>IF(ISBLANK(A105),0,VLOOKUP(A105,MatLibrary!$B$2:$L$671,11,FALSE))</f>
        <v>0</v>
      </c>
      <c r="F105" s="5"/>
      <c r="I105" s="15" t="s">
        <v>0</v>
      </c>
      <c r="T105" t="str">
        <f t="shared" si="8"/>
        <v/>
      </c>
      <c r="U105" t="s">
        <v>79</v>
      </c>
    </row>
    <row r="106" spans="1:22" x14ac:dyDescent="0.25">
      <c r="A106" t="s">
        <v>1</v>
      </c>
      <c r="B106" s="1" t="s">
        <v>61</v>
      </c>
      <c r="C106" s="7">
        <f>1/F101-SUM(C100:C105)</f>
        <v>2.4408231671513292E-3</v>
      </c>
      <c r="F106" s="5"/>
      <c r="I106" s="15"/>
      <c r="T106">
        <f t="shared" si="8"/>
        <v>2.4408231671513292E-3</v>
      </c>
      <c r="U106" t="s">
        <v>79</v>
      </c>
    </row>
    <row r="107" spans="1:22" x14ac:dyDescent="0.25">
      <c r="C107" s="7"/>
      <c r="F107" s="5"/>
      <c r="I107" s="15"/>
      <c r="T107" t="str">
        <f t="shared" si="8"/>
        <v/>
      </c>
      <c r="U107" t="s">
        <v>79</v>
      </c>
    </row>
    <row r="108" spans="1:22" x14ac:dyDescent="0.25">
      <c r="A108" s="12" t="s">
        <v>35</v>
      </c>
      <c r="C108" s="7"/>
      <c r="F108" s="5"/>
      <c r="I108" s="15" t="str">
        <f>A108</f>
        <v>ConsAssm   "MassLightWallU278"</v>
      </c>
      <c r="T108" t="str">
        <f t="shared" si="8"/>
        <v/>
      </c>
      <c r="U108" t="s">
        <v>79</v>
      </c>
    </row>
    <row r="109" spans="1:22" x14ac:dyDescent="0.25">
      <c r="A109" t="s">
        <v>24</v>
      </c>
      <c r="C109" s="7">
        <f>IF(ISBLANK(A109),0,VLOOKUP(A109,MatLibrary!$B$2:$L$671,10,FALSE))</f>
        <v>0.17</v>
      </c>
      <c r="D109" s="6">
        <f>IF(ISBLANK(A109),0,VLOOKUP(A109,MatLibrary!$B$2:$L$671,11,FALSE))</f>
        <v>0</v>
      </c>
      <c r="E109" s="1" t="s">
        <v>25</v>
      </c>
      <c r="F109" s="5">
        <f>1/SUM(C109:C114)</f>
        <v>0.27775567694681041</v>
      </c>
      <c r="G109" s="1">
        <f>ROUND(F109,3)</f>
        <v>0.27800000000000002</v>
      </c>
      <c r="T109" t="str">
        <f t="shared" si="8"/>
        <v/>
      </c>
      <c r="U109" t="s">
        <v>79</v>
      </c>
    </row>
    <row r="110" spans="1:22" x14ac:dyDescent="0.25">
      <c r="A110" t="s">
        <v>26</v>
      </c>
      <c r="C110" s="7">
        <f>IF(ISBLANK(A110),0,VLOOKUP(A110,MatLibrary!$B$2:$L$671,10,FALSE))</f>
        <v>0.29563932002956395</v>
      </c>
      <c r="D110" s="6">
        <f>IF(ISBLANK(A110),0,VLOOKUP(A110,MatLibrary!$B$2:$L$671,11,FALSE))</f>
        <v>10.0219392</v>
      </c>
      <c r="E110" s="1" t="s">
        <v>28</v>
      </c>
      <c r="F110" s="5">
        <f>VALUE(LEFT(RIGHT(A108,4),3))/1000</f>
        <v>0.27800000000000002</v>
      </c>
      <c r="I110" s="15" t="str">
        <f>"   MatRef = ( """&amp;A110&amp;""""&amp;","</f>
        <v xml:space="preserve">   MatRef = ( "Concrete - 140 lb/ft3 - 4 in.",</v>
      </c>
      <c r="T110" t="str">
        <f t="shared" si="8"/>
        <v/>
      </c>
      <c r="U110" t="s">
        <v>79</v>
      </c>
    </row>
    <row r="111" spans="1:22" x14ac:dyDescent="0.25">
      <c r="A111" t="s">
        <v>88</v>
      </c>
      <c r="C111" s="7">
        <f>IF(ISBLANK(A111),0,VLOOKUP(A111,MatLibrary!$B$2:$L$671,10,FALSE))</f>
        <v>1.3499999999999999</v>
      </c>
      <c r="D111" s="6"/>
      <c r="F111" s="5"/>
      <c r="I111" s="15" t="str">
        <f t="shared" ref="I111:I112" si="14">"              "&amp;""""&amp;A111&amp;""""&amp;","</f>
        <v xml:space="preserve">              "Compliance Insulation R1.35",</v>
      </c>
      <c r="T111" t="str">
        <f t="shared" si="8"/>
        <v/>
      </c>
      <c r="U111" t="s">
        <v>79</v>
      </c>
    </row>
    <row r="112" spans="1:22" x14ac:dyDescent="0.25">
      <c r="A112" t="s">
        <v>15</v>
      </c>
      <c r="C112" s="7">
        <f>IF(ISBLANK(A112),0,VLOOKUP(A112,MatLibrary!$B$2:$L$671,10,FALSE))</f>
        <v>0.65011820330969272</v>
      </c>
      <c r="D112" s="6"/>
      <c r="F112" s="5"/>
      <c r="I112" s="15" t="str">
        <f t="shared" si="14"/>
        <v xml:space="preserve">              "Air - Metal Wall Framing - 16 or 24 in. OC",</v>
      </c>
      <c r="T112" t="str">
        <f t="shared" si="8"/>
        <v/>
      </c>
      <c r="U112" t="s">
        <v>79</v>
      </c>
    </row>
    <row r="113" spans="1:21" x14ac:dyDescent="0.25">
      <c r="A113" s="14" t="s">
        <v>17</v>
      </c>
      <c r="C113" s="7">
        <f>IF(ISBLANK(A113),0,VLOOKUP(A113,MatLibrary!$B$2:$L$671,10,FALSE))</f>
        <v>0.45452892622086466</v>
      </c>
      <c r="D113" s="6">
        <f>IF(ISBLANK(A113),0,VLOOKUP(A113,MatLibrary!$B$2:$L$671,11,FALSE))</f>
        <v>0.45</v>
      </c>
      <c r="F113" s="5"/>
      <c r="I113" s="15" t="str">
        <f>"              "&amp;""""&amp;A113&amp;""""&amp;" )"</f>
        <v xml:space="preserve">              "Gypsum Board - 1/2 in." )</v>
      </c>
      <c r="T113" t="str">
        <f t="shared" si="8"/>
        <v/>
      </c>
      <c r="U113" t="s">
        <v>79</v>
      </c>
    </row>
    <row r="114" spans="1:21" x14ac:dyDescent="0.25">
      <c r="A114" t="s">
        <v>22</v>
      </c>
      <c r="C114" s="7">
        <f>IF(ISBLANK(A114),0,VLOOKUP(A114,MatLibrary!$B$2:$L$671,10,FALSE))</f>
        <v>0.68</v>
      </c>
      <c r="D114" s="6">
        <f>IF(ISBLANK(A114),0,VLOOKUP(A114,MatLibrary!$B$2:$L$671,11,FALSE))</f>
        <v>0</v>
      </c>
      <c r="F114" s="5"/>
      <c r="I114" s="15" t="s">
        <v>0</v>
      </c>
      <c r="T114" t="str">
        <f t="shared" si="8"/>
        <v/>
      </c>
      <c r="U114" t="s">
        <v>79</v>
      </c>
    </row>
    <row r="115" spans="1:21" x14ac:dyDescent="0.25">
      <c r="A115" t="s">
        <v>1</v>
      </c>
      <c r="B115" s="1" t="s">
        <v>61</v>
      </c>
      <c r="C115" s="7">
        <f>1/F110-SUM(C109:C114)</f>
        <v>-3.1641474018480054E-3</v>
      </c>
      <c r="F115" s="5"/>
      <c r="I115" s="15"/>
      <c r="T115">
        <f t="shared" si="8"/>
        <v>-3.1641474018480054E-3</v>
      </c>
      <c r="U115" t="s">
        <v>79</v>
      </c>
    </row>
    <row r="116" spans="1:21" x14ac:dyDescent="0.25">
      <c r="C116" s="7"/>
      <c r="F116" s="5"/>
      <c r="I116" s="15"/>
      <c r="T116" t="str">
        <f t="shared" si="8"/>
        <v/>
      </c>
      <c r="U116" t="s">
        <v>79</v>
      </c>
    </row>
    <row r="117" spans="1:21" x14ac:dyDescent="0.25">
      <c r="A117" s="12" t="s">
        <v>36</v>
      </c>
      <c r="C117" s="7"/>
      <c r="F117" s="5"/>
      <c r="I117" s="15" t="str">
        <f>A117</f>
        <v>ConsAssm   "MassLightWallU227"</v>
      </c>
      <c r="T117" t="str">
        <f t="shared" si="8"/>
        <v/>
      </c>
      <c r="U117" t="s">
        <v>79</v>
      </c>
    </row>
    <row r="118" spans="1:21" x14ac:dyDescent="0.25">
      <c r="A118" t="s">
        <v>24</v>
      </c>
      <c r="C118" s="7">
        <f>IF(ISBLANK(A118),0,VLOOKUP(A118,MatLibrary!$B$2:$L$671,10,FALSE))</f>
        <v>0.17</v>
      </c>
      <c r="D118" s="6">
        <f>IF(ISBLANK(A118),0,VLOOKUP(A118,MatLibrary!$B$2:$L$671,11,FALSE))</f>
        <v>0</v>
      </c>
      <c r="E118" s="1" t="s">
        <v>25</v>
      </c>
      <c r="F118" s="5">
        <f>1/SUM(C118:C123)</f>
        <v>0.22725793228755958</v>
      </c>
      <c r="G118" s="1">
        <f>ROUND(F118,3)</f>
        <v>0.22700000000000001</v>
      </c>
      <c r="T118" t="str">
        <f t="shared" si="8"/>
        <v/>
      </c>
      <c r="U118" t="s">
        <v>79</v>
      </c>
    </row>
    <row r="119" spans="1:21" x14ac:dyDescent="0.25">
      <c r="A119" t="s">
        <v>26</v>
      </c>
      <c r="C119" s="7">
        <f>IF(ISBLANK(A119),0,VLOOKUP(A119,MatLibrary!$B$2:$L$671,10,FALSE))</f>
        <v>0.29563932002956395</v>
      </c>
      <c r="D119" s="6">
        <f>IF(ISBLANK(A119),0,VLOOKUP(A119,MatLibrary!$B$2:$L$671,11,FALSE))</f>
        <v>10.0219392</v>
      </c>
      <c r="E119" s="1" t="s">
        <v>28</v>
      </c>
      <c r="F119" s="5">
        <f>VALUE(LEFT(RIGHT(A117,4),3))/1000</f>
        <v>0.22700000000000001</v>
      </c>
      <c r="I119" s="15" t="str">
        <f>"   MatRef = ( """&amp;A119&amp;""""&amp;","</f>
        <v xml:space="preserve">   MatRef = ( "Concrete - 140 lb/ft3 - 4 in.",</v>
      </c>
      <c r="T119" t="str">
        <f t="shared" si="8"/>
        <v/>
      </c>
      <c r="U119" t="s">
        <v>79</v>
      </c>
    </row>
    <row r="120" spans="1:21" x14ac:dyDescent="0.25">
      <c r="A120" t="s">
        <v>89</v>
      </c>
      <c r="C120" s="7">
        <f>IF(ISBLANK(A120),0,VLOOKUP(A120,MatLibrary!$B$2:$L$671,10,FALSE))</f>
        <v>2.15</v>
      </c>
      <c r="D120" s="6"/>
      <c r="F120" s="5"/>
      <c r="I120" s="15" t="str">
        <f t="shared" ref="I120:I121" si="15">"              "&amp;""""&amp;A120&amp;""""&amp;","</f>
        <v xml:space="preserve">              "Compliance Insulation R2.15",</v>
      </c>
      <c r="T120" t="str">
        <f t="shared" si="8"/>
        <v/>
      </c>
      <c r="U120" t="s">
        <v>79</v>
      </c>
    </row>
    <row r="121" spans="1:21" x14ac:dyDescent="0.25">
      <c r="A121" t="s">
        <v>15</v>
      </c>
      <c r="C121" s="7">
        <f>IF(ISBLANK(A121),0,VLOOKUP(A121,MatLibrary!$B$2:$L$671,10,FALSE))</f>
        <v>0.65011820330969272</v>
      </c>
      <c r="D121" s="6"/>
      <c r="F121" s="5"/>
      <c r="I121" s="15" t="str">
        <f t="shared" si="15"/>
        <v xml:space="preserve">              "Air - Metal Wall Framing - 16 or 24 in. OC",</v>
      </c>
      <c r="T121" t="str">
        <f t="shared" si="8"/>
        <v/>
      </c>
      <c r="U121" t="s">
        <v>79</v>
      </c>
    </row>
    <row r="122" spans="1:21" x14ac:dyDescent="0.25">
      <c r="A122" s="14" t="s">
        <v>17</v>
      </c>
      <c r="C122" s="7">
        <f>IF(ISBLANK(A122),0,VLOOKUP(A122,MatLibrary!$B$2:$L$671,10,FALSE))</f>
        <v>0.45452892622086466</v>
      </c>
      <c r="D122" s="6">
        <f>IF(ISBLANK(A122),0,VLOOKUP(A122,MatLibrary!$B$2:$L$671,11,FALSE))</f>
        <v>0.45</v>
      </c>
      <c r="F122" s="5"/>
      <c r="I122" s="15" t="str">
        <f>"              "&amp;""""&amp;A122&amp;""""&amp;" )"</f>
        <v xml:space="preserve">              "Gypsum Board - 1/2 in." )</v>
      </c>
      <c r="T122" t="str">
        <f t="shared" si="8"/>
        <v/>
      </c>
      <c r="U122" t="s">
        <v>79</v>
      </c>
    </row>
    <row r="123" spans="1:21" x14ac:dyDescent="0.25">
      <c r="A123" t="s">
        <v>22</v>
      </c>
      <c r="C123" s="7">
        <f>IF(ISBLANK(A123),0,VLOOKUP(A123,MatLibrary!$B$2:$L$671,10,FALSE))</f>
        <v>0.68</v>
      </c>
      <c r="D123" s="6">
        <f>IF(ISBLANK(A123),0,VLOOKUP(A123,MatLibrary!$B$2:$L$671,11,FALSE))</f>
        <v>0</v>
      </c>
      <c r="F123" s="5"/>
      <c r="I123" s="15" t="s">
        <v>0</v>
      </c>
      <c r="T123" t="str">
        <f t="shared" si="8"/>
        <v/>
      </c>
      <c r="U123" t="s">
        <v>79</v>
      </c>
    </row>
    <row r="124" spans="1:21" x14ac:dyDescent="0.25">
      <c r="A124" t="s">
        <v>1</v>
      </c>
      <c r="B124" s="1" t="s">
        <v>61</v>
      </c>
      <c r="C124" s="7">
        <f>1/F119-SUM(C118:C123)</f>
        <v>4.9998940522133495E-3</v>
      </c>
      <c r="F124" s="5"/>
      <c r="I124" s="15"/>
      <c r="T124">
        <f t="shared" si="8"/>
        <v>4.9998940522133495E-3</v>
      </c>
      <c r="U124" t="s">
        <v>79</v>
      </c>
    </row>
    <row r="125" spans="1:21" x14ac:dyDescent="0.25">
      <c r="C125" s="7"/>
      <c r="F125" s="5"/>
      <c r="I125" s="15"/>
      <c r="T125" t="str">
        <f t="shared" si="8"/>
        <v/>
      </c>
      <c r="U125" t="s">
        <v>79</v>
      </c>
    </row>
    <row r="126" spans="1:21" x14ac:dyDescent="0.25">
      <c r="A126" s="12" t="s">
        <v>37</v>
      </c>
      <c r="C126" s="7"/>
      <c r="F126" s="5"/>
      <c r="I126" s="15" t="str">
        <f>A126</f>
        <v>ConsAssm   "MassLightWallU196"</v>
      </c>
      <c r="T126" t="str">
        <f t="shared" si="8"/>
        <v/>
      </c>
      <c r="U126" t="s">
        <v>79</v>
      </c>
    </row>
    <row r="127" spans="1:21" x14ac:dyDescent="0.25">
      <c r="A127" t="s">
        <v>24</v>
      </c>
      <c r="C127" s="7">
        <f>IF(ISBLANK(A127),0,VLOOKUP(A127,MatLibrary!$B$2:$L$671,10,FALSE))</f>
        <v>0.17</v>
      </c>
      <c r="D127" s="6">
        <f>IF(ISBLANK(A127),0,VLOOKUP(A127,MatLibrary!$B$2:$L$671,11,FALSE))</f>
        <v>0</v>
      </c>
      <c r="E127" s="1" t="s">
        <v>25</v>
      </c>
      <c r="F127" s="5">
        <f>1/SUM(C127:C132)</f>
        <v>0.19606741893609642</v>
      </c>
      <c r="G127" s="1">
        <f>ROUND(F127,3)</f>
        <v>0.19600000000000001</v>
      </c>
      <c r="T127" t="str">
        <f t="shared" si="8"/>
        <v/>
      </c>
      <c r="U127" t="s">
        <v>79</v>
      </c>
    </row>
    <row r="128" spans="1:21" x14ac:dyDescent="0.25">
      <c r="A128" t="s">
        <v>26</v>
      </c>
      <c r="C128" s="7">
        <f>IF(ISBLANK(A128),0,VLOOKUP(A128,MatLibrary!$B$2:$L$671,10,FALSE))</f>
        <v>0.29563932002956395</v>
      </c>
      <c r="D128" s="6">
        <f>IF(ISBLANK(A128),0,VLOOKUP(A128,MatLibrary!$B$2:$L$671,11,FALSE))</f>
        <v>10.0219392</v>
      </c>
      <c r="E128" s="1" t="s">
        <v>28</v>
      </c>
      <c r="F128" s="5">
        <f>VALUE(LEFT(RIGHT(A126,4),3))/1000</f>
        <v>0.19600000000000001</v>
      </c>
      <c r="I128" s="15" t="str">
        <f>"   MatRef = ( """&amp;A128&amp;""""&amp;","</f>
        <v xml:space="preserve">   MatRef = ( "Concrete - 140 lb/ft3 - 4 in.",</v>
      </c>
      <c r="T128" t="str">
        <f t="shared" si="8"/>
        <v/>
      </c>
      <c r="U128" t="s">
        <v>79</v>
      </c>
    </row>
    <row r="129" spans="1:21" x14ac:dyDescent="0.25">
      <c r="A129" t="s">
        <v>90</v>
      </c>
      <c r="C129" s="7">
        <f>IF(ISBLANK(A129),0,VLOOKUP(A129,MatLibrary!$B$2:$L$671,10,FALSE))</f>
        <v>2.85</v>
      </c>
      <c r="D129" s="6"/>
      <c r="F129" s="5"/>
      <c r="I129" s="15" t="str">
        <f>"              "&amp;""""&amp;A129&amp;""""&amp;","</f>
        <v xml:space="preserve">              "Compliance Insulation R2.85",</v>
      </c>
      <c r="T129" t="str">
        <f t="shared" si="8"/>
        <v/>
      </c>
      <c r="U129" t="s">
        <v>79</v>
      </c>
    </row>
    <row r="130" spans="1:21" x14ac:dyDescent="0.25">
      <c r="A130" t="s">
        <v>15</v>
      </c>
      <c r="C130" s="7">
        <f>IF(ISBLANK(A130),0,VLOOKUP(A130,MatLibrary!$B$2:$L$671,10,FALSE))</f>
        <v>0.65011820330969272</v>
      </c>
      <c r="D130" s="6">
        <f>IF(ISBLANK(A130),0,VLOOKUP(A130,MatLibrary!$B$2:$L$671,11,FALSE))</f>
        <v>8.2499999999999987E-3</v>
      </c>
      <c r="F130" s="5"/>
      <c r="I130" s="15" t="str">
        <f>"              "&amp;""""&amp;A130&amp;""""&amp;","</f>
        <v xml:space="preserve">              "Air - Metal Wall Framing - 16 or 24 in. OC",</v>
      </c>
      <c r="T130" t="str">
        <f t="shared" si="8"/>
        <v/>
      </c>
      <c r="U130" t="s">
        <v>79</v>
      </c>
    </row>
    <row r="131" spans="1:21" x14ac:dyDescent="0.25">
      <c r="A131" s="14" t="s">
        <v>17</v>
      </c>
      <c r="C131" s="7">
        <f>IF(ISBLANK(A131),0,VLOOKUP(A131,MatLibrary!$B$2:$L$671,10,FALSE))</f>
        <v>0.45452892622086466</v>
      </c>
      <c r="D131" s="6">
        <f>IF(ISBLANK(A131),0,VLOOKUP(A131,MatLibrary!$B$2:$L$671,11,FALSE))</f>
        <v>0.45</v>
      </c>
      <c r="F131" s="5"/>
      <c r="I131" s="15" t="str">
        <f>"              "&amp;""""&amp;A131&amp;""""&amp;" )"</f>
        <v xml:space="preserve">              "Gypsum Board - 1/2 in." )</v>
      </c>
      <c r="T131" t="str">
        <f t="shared" si="8"/>
        <v/>
      </c>
      <c r="U131" t="s">
        <v>79</v>
      </c>
    </row>
    <row r="132" spans="1:21" x14ac:dyDescent="0.25">
      <c r="A132" t="s">
        <v>22</v>
      </c>
      <c r="C132" s="7">
        <f>IF(ISBLANK(A132),0,VLOOKUP(A132,MatLibrary!$B$2:$L$671,10,FALSE))</f>
        <v>0.68</v>
      </c>
      <c r="D132" s="6">
        <f>IF(ISBLANK(A132),0,VLOOKUP(A132,MatLibrary!$B$2:$L$671,11,FALSE))</f>
        <v>0</v>
      </c>
      <c r="F132" s="5"/>
      <c r="I132" s="15" t="s">
        <v>0</v>
      </c>
      <c r="T132" t="str">
        <f t="shared" si="8"/>
        <v/>
      </c>
      <c r="U132" t="s">
        <v>79</v>
      </c>
    </row>
    <row r="133" spans="1:21" x14ac:dyDescent="0.25">
      <c r="A133" t="s">
        <v>1</v>
      </c>
      <c r="B133" s="1" t="s">
        <v>61</v>
      </c>
      <c r="C133" s="7">
        <f>1/F128-SUM(C127:C132)</f>
        <v>1.7543667664092766E-3</v>
      </c>
      <c r="F133" s="5"/>
      <c r="I133" s="15"/>
      <c r="T133">
        <f t="shared" ref="T133:T202" si="16">IF(B133="Additional R-value needed",C133,"")</f>
        <v>1.7543667664092766E-3</v>
      </c>
      <c r="U133" t="s">
        <v>79</v>
      </c>
    </row>
    <row r="134" spans="1:21" x14ac:dyDescent="0.25">
      <c r="C134" s="7"/>
      <c r="F134" s="5"/>
      <c r="T134" t="str">
        <f t="shared" si="16"/>
        <v/>
      </c>
      <c r="U134" t="s">
        <v>79</v>
      </c>
    </row>
    <row r="135" spans="1:21" x14ac:dyDescent="0.25">
      <c r="A135" s="12" t="s">
        <v>38</v>
      </c>
      <c r="C135" s="7"/>
      <c r="F135" s="5"/>
      <c r="I135" s="15" t="str">
        <f>A135</f>
        <v>ConsAssm   "MassLightWallU170"</v>
      </c>
      <c r="T135" t="str">
        <f t="shared" ref="T135:T143" si="17">IF(B135="Additional R-value needed",C135,"")</f>
        <v/>
      </c>
      <c r="U135" t="s">
        <v>79</v>
      </c>
    </row>
    <row r="136" spans="1:21" x14ac:dyDescent="0.25">
      <c r="A136" t="s">
        <v>24</v>
      </c>
      <c r="C136" s="7">
        <f>IF(ISBLANK(A136),0,VLOOKUP(A136,MatLibrary!$B$2:$L$671,10,FALSE))</f>
        <v>0.17</v>
      </c>
      <c r="D136" s="6">
        <f>IF(ISBLANK(A136),0,VLOOKUP(A136,MatLibrary!$B$2:$L$671,11,FALSE))</f>
        <v>0</v>
      </c>
      <c r="E136" s="1" t="s">
        <v>25</v>
      </c>
      <c r="F136" s="5">
        <f>1/SUM(C136:C141)</f>
        <v>0.17005974259549989</v>
      </c>
      <c r="G136" s="1">
        <f>ROUND(F136,3)</f>
        <v>0.17</v>
      </c>
      <c r="T136" t="str">
        <f t="shared" si="17"/>
        <v/>
      </c>
      <c r="U136" t="s">
        <v>79</v>
      </c>
    </row>
    <row r="137" spans="1:21" x14ac:dyDescent="0.25">
      <c r="A137" t="s">
        <v>26</v>
      </c>
      <c r="C137" s="7">
        <f>IF(ISBLANK(A137),0,VLOOKUP(A137,MatLibrary!$B$2:$L$671,10,FALSE))</f>
        <v>0.29563932002956395</v>
      </c>
      <c r="D137" s="6">
        <f>IF(ISBLANK(A137),0,VLOOKUP(A137,MatLibrary!$B$2:$L$671,11,FALSE))</f>
        <v>10.0219392</v>
      </c>
      <c r="E137" s="1" t="s">
        <v>28</v>
      </c>
      <c r="F137" s="5">
        <f>VALUE(LEFT(RIGHT(A135,4),3))/1000</f>
        <v>0.17</v>
      </c>
      <c r="I137" s="15" t="str">
        <f>"   MatRef = ( """&amp;A137&amp;""""&amp;","</f>
        <v xml:space="preserve">   MatRef = ( "Concrete - 140 lb/ft3 - 4 in.",</v>
      </c>
      <c r="T137" t="str">
        <f t="shared" si="17"/>
        <v/>
      </c>
      <c r="U137" t="s">
        <v>79</v>
      </c>
    </row>
    <row r="138" spans="1:21" x14ac:dyDescent="0.25">
      <c r="A138" t="s">
        <v>91</v>
      </c>
      <c r="C138" s="7">
        <f>IF(ISBLANK(A138),0,VLOOKUP(A138,MatLibrary!$B$2:$L$671,10,FALSE))</f>
        <v>3.63</v>
      </c>
      <c r="D138" s="6"/>
      <c r="F138" s="5"/>
      <c r="I138" s="15" t="str">
        <f>"              "&amp;""""&amp;A138&amp;""""&amp;","</f>
        <v xml:space="preserve">              "Compliance Insulation R3.63",</v>
      </c>
      <c r="T138" t="str">
        <f t="shared" si="17"/>
        <v/>
      </c>
      <c r="U138" t="s">
        <v>79</v>
      </c>
    </row>
    <row r="139" spans="1:21" x14ac:dyDescent="0.25">
      <c r="A139" t="s">
        <v>15</v>
      </c>
      <c r="C139" s="7">
        <f>IF(ISBLANK(A139),0,VLOOKUP(A139,MatLibrary!$B$2:$L$671,10,FALSE))</f>
        <v>0.65011820330969272</v>
      </c>
      <c r="D139" s="6">
        <f>IF(ISBLANK(A139),0,VLOOKUP(A139,MatLibrary!$B$2:$L$671,11,FALSE))</f>
        <v>8.2499999999999987E-3</v>
      </c>
      <c r="F139" s="5"/>
      <c r="I139" s="15" t="str">
        <f>"              "&amp;""""&amp;A139&amp;""""&amp;","</f>
        <v xml:space="preserve">              "Air - Metal Wall Framing - 16 or 24 in. OC",</v>
      </c>
      <c r="T139" t="str">
        <f t="shared" si="17"/>
        <v/>
      </c>
      <c r="U139" t="s">
        <v>79</v>
      </c>
    </row>
    <row r="140" spans="1:21" x14ac:dyDescent="0.25">
      <c r="A140" s="14" t="s">
        <v>17</v>
      </c>
      <c r="C140" s="7">
        <f>IF(ISBLANK(A140),0,VLOOKUP(A140,MatLibrary!$B$2:$L$671,10,FALSE))</f>
        <v>0.45452892622086466</v>
      </c>
      <c r="D140" s="6">
        <f>IF(ISBLANK(A140),0,VLOOKUP(A140,MatLibrary!$B$2:$L$671,11,FALSE))</f>
        <v>0.45</v>
      </c>
      <c r="F140" s="5"/>
      <c r="I140" s="15" t="str">
        <f>"              "&amp;""""&amp;A140&amp;""""&amp;" )"</f>
        <v xml:space="preserve">              "Gypsum Board - 1/2 in." )</v>
      </c>
      <c r="T140" t="str">
        <f t="shared" si="17"/>
        <v/>
      </c>
      <c r="U140" t="s">
        <v>79</v>
      </c>
    </row>
    <row r="141" spans="1:21" x14ac:dyDescent="0.25">
      <c r="A141" t="s">
        <v>22</v>
      </c>
      <c r="C141" s="7">
        <f>IF(ISBLANK(A141),0,VLOOKUP(A141,MatLibrary!$B$2:$L$671,10,FALSE))</f>
        <v>0.68</v>
      </c>
      <c r="D141" s="6">
        <f>IF(ISBLANK(A141),0,VLOOKUP(A141,MatLibrary!$B$2:$L$671,11,FALSE))</f>
        <v>0</v>
      </c>
      <c r="F141" s="5"/>
      <c r="I141" s="15" t="s">
        <v>0</v>
      </c>
      <c r="T141" t="str">
        <f t="shared" si="17"/>
        <v/>
      </c>
      <c r="U141" t="s">
        <v>79</v>
      </c>
    </row>
    <row r="142" spans="1:21" x14ac:dyDescent="0.25">
      <c r="A142" t="s">
        <v>1</v>
      </c>
      <c r="B142" s="1" t="s">
        <v>61</v>
      </c>
      <c r="C142" s="7">
        <f>1/F137-SUM(C136:C141)</f>
        <v>2.0664916163495306E-3</v>
      </c>
      <c r="F142" s="5"/>
      <c r="I142" s="15"/>
      <c r="T142">
        <f t="shared" si="17"/>
        <v>2.0664916163495306E-3</v>
      </c>
      <c r="U142" t="s">
        <v>79</v>
      </c>
    </row>
    <row r="143" spans="1:21" x14ac:dyDescent="0.25">
      <c r="C143" s="7"/>
      <c r="F143" s="5"/>
      <c r="T143" t="str">
        <f t="shared" si="17"/>
        <v/>
      </c>
      <c r="U143" t="s">
        <v>79</v>
      </c>
    </row>
    <row r="144" spans="1:21" x14ac:dyDescent="0.25">
      <c r="A144" s="12" t="s">
        <v>123</v>
      </c>
      <c r="C144" s="7"/>
      <c r="F144" s="5"/>
      <c r="I144" s="15" t="str">
        <f>A144</f>
        <v>ConsAssm   "MassLightWallU107"</v>
      </c>
      <c r="T144" t="str">
        <f t="shared" si="16"/>
        <v/>
      </c>
      <c r="U144" t="s">
        <v>79</v>
      </c>
    </row>
    <row r="145" spans="1:21" x14ac:dyDescent="0.25">
      <c r="A145" t="s">
        <v>24</v>
      </c>
      <c r="C145" s="7">
        <f>IF(ISBLANK(A145),0,VLOOKUP(A145,MatLibrary!$B$2:$L$671,10,FALSE))</f>
        <v>0.17</v>
      </c>
      <c r="D145" s="6">
        <f>IF(ISBLANK(A145),0,VLOOKUP(A145,MatLibrary!$B$2:$L$671,11,FALSE))</f>
        <v>0</v>
      </c>
      <c r="E145" s="1" t="s">
        <v>25</v>
      </c>
      <c r="F145" s="5">
        <f>1/SUM(C145:C150)</f>
        <v>0.1069485951467342</v>
      </c>
      <c r="G145" s="1">
        <f>ROUND(F145,3)</f>
        <v>0.107</v>
      </c>
      <c r="T145" t="str">
        <f t="shared" si="16"/>
        <v/>
      </c>
      <c r="U145" t="s">
        <v>79</v>
      </c>
    </row>
    <row r="146" spans="1:21" x14ac:dyDescent="0.25">
      <c r="A146" t="s">
        <v>26</v>
      </c>
      <c r="C146" s="7">
        <f>IF(ISBLANK(A146),0,VLOOKUP(A146,MatLibrary!$B$2:$L$671,10,FALSE))</f>
        <v>0.29563932002956395</v>
      </c>
      <c r="D146" s="6">
        <f>IF(ISBLANK(A146),0,VLOOKUP(A146,MatLibrary!$B$2:$L$671,11,FALSE))</f>
        <v>10.0219392</v>
      </c>
      <c r="E146" s="1" t="s">
        <v>28</v>
      </c>
      <c r="F146" s="5">
        <f>VALUE(LEFT(RIGHT(A144,4),3))/1000</f>
        <v>0.107</v>
      </c>
      <c r="I146" s="15" t="str">
        <f>"   MatRef = ( """&amp;A146&amp;""""&amp;","</f>
        <v xml:space="preserve">   MatRef = ( "Concrete - 140 lb/ft3 - 4 in.",</v>
      </c>
      <c r="T146" t="str">
        <f t="shared" si="16"/>
        <v/>
      </c>
      <c r="U146" t="s">
        <v>79</v>
      </c>
    </row>
    <row r="147" spans="1:21" x14ac:dyDescent="0.25">
      <c r="A147" t="s">
        <v>124</v>
      </c>
      <c r="C147" s="7">
        <f>IF(ISBLANK(A147),0,VLOOKUP(A147,MatLibrary!$B$2:$L$671,10,FALSE))</f>
        <v>7.0999999999999979</v>
      </c>
      <c r="D147" s="6"/>
      <c r="F147" s="5"/>
      <c r="I147" s="15" t="str">
        <f>"              "&amp;""""&amp;A147&amp;""""&amp;","</f>
        <v xml:space="preserve">              "Compliance Insulation R7.10",</v>
      </c>
      <c r="T147" t="str">
        <f t="shared" si="16"/>
        <v/>
      </c>
      <c r="U147" t="s">
        <v>79</v>
      </c>
    </row>
    <row r="148" spans="1:21" x14ac:dyDescent="0.25">
      <c r="A148" t="s">
        <v>15</v>
      </c>
      <c r="C148" s="7">
        <f>IF(ISBLANK(A148),0,VLOOKUP(A148,MatLibrary!$B$2:$L$671,10,FALSE))</f>
        <v>0.65011820330969272</v>
      </c>
      <c r="D148" s="6">
        <f>IF(ISBLANK(A148),0,VLOOKUP(A148,MatLibrary!$B$2:$L$671,11,FALSE))</f>
        <v>8.2499999999999987E-3</v>
      </c>
      <c r="F148" s="5"/>
      <c r="I148" s="15" t="str">
        <f>"              "&amp;""""&amp;A148&amp;""""&amp;","</f>
        <v xml:space="preserve">              "Air - Metal Wall Framing - 16 or 24 in. OC",</v>
      </c>
      <c r="T148" t="str">
        <f t="shared" si="16"/>
        <v/>
      </c>
      <c r="U148" t="s">
        <v>79</v>
      </c>
    </row>
    <row r="149" spans="1:21" x14ac:dyDescent="0.25">
      <c r="A149" s="14" t="s">
        <v>17</v>
      </c>
      <c r="C149" s="7">
        <f>IF(ISBLANK(A149),0,VLOOKUP(A149,MatLibrary!$B$2:$L$671,10,FALSE))</f>
        <v>0.45452892622086466</v>
      </c>
      <c r="D149" s="6">
        <f>IF(ISBLANK(A149),0,VLOOKUP(A149,MatLibrary!$B$2:$L$671,11,FALSE))</f>
        <v>0.45</v>
      </c>
      <c r="F149" s="5"/>
      <c r="I149" s="15" t="str">
        <f>"              "&amp;""""&amp;A149&amp;""""&amp;" )"</f>
        <v xml:space="preserve">              "Gypsum Board - 1/2 in." )</v>
      </c>
      <c r="T149" t="str">
        <f t="shared" si="16"/>
        <v/>
      </c>
      <c r="U149" t="s">
        <v>79</v>
      </c>
    </row>
    <row r="150" spans="1:21" x14ac:dyDescent="0.25">
      <c r="A150" t="s">
        <v>22</v>
      </c>
      <c r="C150" s="7">
        <f>IF(ISBLANK(A150),0,VLOOKUP(A150,MatLibrary!$B$2:$L$671,10,FALSE))</f>
        <v>0.68</v>
      </c>
      <c r="D150" s="6">
        <f>IF(ISBLANK(A150),0,VLOOKUP(A150,MatLibrary!$B$2:$L$671,11,FALSE))</f>
        <v>0</v>
      </c>
      <c r="F150" s="5"/>
      <c r="I150" s="15" t="s">
        <v>0</v>
      </c>
      <c r="T150" t="str">
        <f t="shared" si="16"/>
        <v/>
      </c>
      <c r="U150" t="s">
        <v>79</v>
      </c>
    </row>
    <row r="151" spans="1:21" x14ac:dyDescent="0.25">
      <c r="A151" t="s">
        <v>1</v>
      </c>
      <c r="B151" s="1" t="s">
        <v>61</v>
      </c>
      <c r="C151" s="7">
        <f>1/F146-SUM(C145:C150)</f>
        <v>-4.4920570367548152E-3</v>
      </c>
      <c r="F151" s="5"/>
      <c r="I151" s="15"/>
      <c r="T151">
        <f t="shared" si="16"/>
        <v>-4.4920570367548152E-3</v>
      </c>
      <c r="U151" t="s">
        <v>79</v>
      </c>
    </row>
    <row r="152" spans="1:21" x14ac:dyDescent="0.25">
      <c r="C152" s="7"/>
      <c r="F152" s="5"/>
      <c r="T152" t="str">
        <f t="shared" si="16"/>
        <v/>
      </c>
      <c r="U152" t="s">
        <v>79</v>
      </c>
    </row>
    <row r="153" spans="1:21" x14ac:dyDescent="0.25">
      <c r="A153" s="13" t="s">
        <v>3</v>
      </c>
      <c r="C153" s="7"/>
      <c r="F153" s="5"/>
      <c r="I153" s="15" t="str">
        <f>A153</f>
        <v>// Mass Heavy Wall Constructions</v>
      </c>
      <c r="T153" t="str">
        <f t="shared" si="16"/>
        <v/>
      </c>
      <c r="U153" t="s">
        <v>79</v>
      </c>
    </row>
    <row r="154" spans="1:21" x14ac:dyDescent="0.25">
      <c r="A154" s="13"/>
      <c r="C154" s="7"/>
      <c r="F154" s="5"/>
      <c r="I154" s="15"/>
    </row>
    <row r="155" spans="1:21" x14ac:dyDescent="0.25">
      <c r="A155" s="12" t="s">
        <v>39</v>
      </c>
      <c r="C155" s="7"/>
      <c r="F155" s="5"/>
      <c r="I155" s="15" t="str">
        <f>A155</f>
        <v>ConsAssm   "MassHeavyWallU690"</v>
      </c>
      <c r="T155" t="str">
        <f t="shared" si="16"/>
        <v/>
      </c>
      <c r="U155" t="s">
        <v>79</v>
      </c>
    </row>
    <row r="156" spans="1:21" x14ac:dyDescent="0.25">
      <c r="A156" t="s">
        <v>24</v>
      </c>
      <c r="C156" s="7">
        <f>IF(ISBLANK(A156),0,VLOOKUP(A156,MatLibrary!$B$2:$L$671,10,FALSE))</f>
        <v>0.17</v>
      </c>
      <c r="D156" s="6">
        <f>IF(ISBLANK(A156),0,VLOOKUP(A156,MatLibrary!$B$2:$L$671,11,FALSE))</f>
        <v>0</v>
      </c>
      <c r="E156" s="1" t="s">
        <v>25</v>
      </c>
      <c r="F156" s="5">
        <f>1/SUM(C156:C159)</f>
        <v>0.68904755599466272</v>
      </c>
      <c r="G156" s="1">
        <f>ROUND(F156,3)</f>
        <v>0.68899999999999995</v>
      </c>
      <c r="T156" t="str">
        <f t="shared" si="16"/>
        <v/>
      </c>
      <c r="U156" t="s">
        <v>79</v>
      </c>
    </row>
    <row r="157" spans="1:21" x14ac:dyDescent="0.25">
      <c r="A157" t="s">
        <v>27</v>
      </c>
      <c r="C157" s="7">
        <f>IF(ISBLANK(A157),0,VLOOKUP(A157,MatLibrary!$B$2:$L$671,10,FALSE))</f>
        <v>0.59127864005912789</v>
      </c>
      <c r="D157" s="6">
        <f>IF(ISBLANK(A157),0,VLOOKUP(A157,MatLibrary!$B$2:$L$671,11,FALSE))</f>
        <v>20.043878400000001</v>
      </c>
      <c r="E157" s="1" t="s">
        <v>28</v>
      </c>
      <c r="F157" s="5">
        <f>VALUE(LEFT(RIGHT(A155,4),3))/1000</f>
        <v>0.69</v>
      </c>
      <c r="I157" s="15" t="str">
        <f>"   MatRef = ( """&amp;A157&amp;""""&amp;","</f>
        <v xml:space="preserve">   MatRef = ( "Concrete - 140 lb/ft3 - 8 in.",</v>
      </c>
      <c r="T157" t="str">
        <f t="shared" si="16"/>
        <v/>
      </c>
      <c r="U157" t="s">
        <v>79</v>
      </c>
    </row>
    <row r="158" spans="1:21" x14ac:dyDescent="0.25">
      <c r="A158" t="s">
        <v>92</v>
      </c>
      <c r="C158" s="7">
        <f>IF(ISBLANK(A158),0,VLOOKUP(A158,MatLibrary!$B$2:$L$671,10,FALSE))</f>
        <v>0.01</v>
      </c>
      <c r="D158" s="6"/>
      <c r="F158" s="5"/>
      <c r="I158" s="15" t="str">
        <f>"              "&amp;""""&amp;A158&amp;""""&amp;" )"</f>
        <v xml:space="preserve">              "Compliance Insulation R0.01" )</v>
      </c>
      <c r="T158" t="str">
        <f t="shared" si="16"/>
        <v/>
      </c>
      <c r="U158" t="s">
        <v>79</v>
      </c>
    </row>
    <row r="159" spans="1:21" x14ac:dyDescent="0.25">
      <c r="A159" t="s">
        <v>22</v>
      </c>
      <c r="C159" s="7">
        <f>IF(ISBLANK(A159),0,VLOOKUP(A159,MatLibrary!$B$2:$L$671,10,FALSE))</f>
        <v>0.68</v>
      </c>
      <c r="D159" s="6">
        <f>IF(ISBLANK(A159),0,VLOOKUP(A159,MatLibrary!$B$2:$L$671,11,FALSE))</f>
        <v>0</v>
      </c>
      <c r="F159" s="5"/>
      <c r="I159" s="15" t="s">
        <v>0</v>
      </c>
      <c r="T159" t="str">
        <f t="shared" si="16"/>
        <v/>
      </c>
      <c r="U159" t="s">
        <v>79</v>
      </c>
    </row>
    <row r="160" spans="1:21" x14ac:dyDescent="0.25">
      <c r="A160" t="s">
        <v>1</v>
      </c>
      <c r="B160" s="1" t="s">
        <v>61</v>
      </c>
      <c r="C160" s="7">
        <f>1/F157-SUM(C156:C159)</f>
        <v>-2.0032777402871904E-3</v>
      </c>
      <c r="F160" s="5"/>
      <c r="I160" s="15"/>
      <c r="T160">
        <f t="shared" si="16"/>
        <v>-2.0032777402871904E-3</v>
      </c>
      <c r="U160" t="s">
        <v>79</v>
      </c>
    </row>
    <row r="161" spans="1:21" x14ac:dyDescent="0.25">
      <c r="C161" s="7"/>
      <c r="F161" s="5"/>
      <c r="I161" s="15"/>
      <c r="T161" t="str">
        <f t="shared" si="16"/>
        <v/>
      </c>
      <c r="U161" t="s">
        <v>79</v>
      </c>
    </row>
    <row r="162" spans="1:21" x14ac:dyDescent="0.25">
      <c r="A162" s="12" t="s">
        <v>40</v>
      </c>
      <c r="C162" s="7"/>
      <c r="F162" s="5"/>
      <c r="I162" s="15" t="str">
        <f>A162</f>
        <v>ConsAssm   "MassHeavyWallU650"</v>
      </c>
      <c r="T162" t="str">
        <f t="shared" si="16"/>
        <v/>
      </c>
      <c r="U162" t="s">
        <v>79</v>
      </c>
    </row>
    <row r="163" spans="1:21" x14ac:dyDescent="0.25">
      <c r="A163" t="s">
        <v>24</v>
      </c>
      <c r="C163" s="7">
        <f>IF(ISBLANK(A163),0,VLOOKUP(A163,MatLibrary!$B$2:$L$671,10,FALSE))</f>
        <v>0.17</v>
      </c>
      <c r="D163" s="6">
        <f>IF(ISBLANK(A163),0,VLOOKUP(A163,MatLibrary!$B$2:$L$671,11,FALSE))</f>
        <v>0</v>
      </c>
      <c r="E163" s="1" t="s">
        <v>25</v>
      </c>
      <c r="F163" s="5">
        <f>1/SUM(C163:C166)</f>
        <v>0.64881195003236858</v>
      </c>
      <c r="G163" s="1">
        <f>ROUND(F163,3)</f>
        <v>0.64900000000000002</v>
      </c>
      <c r="T163" t="str">
        <f t="shared" si="16"/>
        <v/>
      </c>
      <c r="U163" t="s">
        <v>79</v>
      </c>
    </row>
    <row r="164" spans="1:21" x14ac:dyDescent="0.25">
      <c r="A164" t="s">
        <v>27</v>
      </c>
      <c r="C164" s="7">
        <f>IF(ISBLANK(A164),0,VLOOKUP(A164,MatLibrary!$B$2:$L$671,10,FALSE))</f>
        <v>0.59127864005912789</v>
      </c>
      <c r="D164" s="6">
        <f>IF(ISBLANK(A164),0,VLOOKUP(A164,MatLibrary!$B$2:$L$671,11,FALSE))</f>
        <v>20.043878400000001</v>
      </c>
      <c r="E164" s="1" t="s">
        <v>28</v>
      </c>
      <c r="F164" s="5">
        <f>VALUE(LEFT(RIGHT(A162,4),3))/1000</f>
        <v>0.65</v>
      </c>
      <c r="I164" s="15" t="str">
        <f>"   MatRef = ( """&amp;A164&amp;""""&amp;","</f>
        <v xml:space="preserve">   MatRef = ( "Concrete - 140 lb/ft3 - 8 in.",</v>
      </c>
      <c r="T164" t="str">
        <f t="shared" si="16"/>
        <v/>
      </c>
      <c r="U164" t="s">
        <v>79</v>
      </c>
    </row>
    <row r="165" spans="1:21" x14ac:dyDescent="0.25">
      <c r="A165" t="s">
        <v>93</v>
      </c>
      <c r="C165" s="7">
        <f>IF(ISBLANK(A165),0,VLOOKUP(A165,MatLibrary!$B$2:$L$671,10,FALSE))</f>
        <v>0.10000000000000002</v>
      </c>
      <c r="D165" s="6"/>
      <c r="F165" s="5"/>
      <c r="I165" s="15" t="str">
        <f>"              "&amp;""""&amp;A165&amp;""""&amp;" )"</f>
        <v xml:space="preserve">              "Compliance Insulation R0.10" )</v>
      </c>
      <c r="T165" t="str">
        <f t="shared" si="16"/>
        <v/>
      </c>
      <c r="U165" t="s">
        <v>79</v>
      </c>
    </row>
    <row r="166" spans="1:21" x14ac:dyDescent="0.25">
      <c r="A166" t="s">
        <v>22</v>
      </c>
      <c r="C166" s="7">
        <f>IF(ISBLANK(A166),0,VLOOKUP(A166,MatLibrary!$B$2:$L$671,10,FALSE))</f>
        <v>0.68</v>
      </c>
      <c r="D166" s="6">
        <f>IF(ISBLANK(A166),0,VLOOKUP(A166,MatLibrary!$B$2:$L$671,11,FALSE))</f>
        <v>0</v>
      </c>
      <c r="F166" s="5"/>
      <c r="I166" s="15" t="s">
        <v>0</v>
      </c>
      <c r="T166" t="str">
        <f t="shared" si="16"/>
        <v/>
      </c>
      <c r="U166" t="s">
        <v>79</v>
      </c>
    </row>
    <row r="167" spans="1:21" x14ac:dyDescent="0.25">
      <c r="A167" t="s">
        <v>1</v>
      </c>
      <c r="B167" s="1" t="s">
        <v>61</v>
      </c>
      <c r="C167" s="7">
        <f>1/F164-SUM(C163:C166)</f>
        <v>-2.817101597589744E-3</v>
      </c>
      <c r="F167" s="5"/>
      <c r="I167" s="15"/>
      <c r="T167">
        <f t="shared" si="16"/>
        <v>-2.817101597589744E-3</v>
      </c>
      <c r="U167" t="s">
        <v>79</v>
      </c>
    </row>
    <row r="168" spans="1:21" x14ac:dyDescent="0.25">
      <c r="C168" s="7"/>
      <c r="F168" s="5"/>
      <c r="I168" s="15"/>
      <c r="T168" t="str">
        <f t="shared" si="16"/>
        <v/>
      </c>
      <c r="U168" t="s">
        <v>79</v>
      </c>
    </row>
    <row r="169" spans="1:21" x14ac:dyDescent="0.25">
      <c r="A169" s="12" t="s">
        <v>41</v>
      </c>
      <c r="C169" s="7"/>
      <c r="F169" s="5"/>
      <c r="I169" s="15" t="str">
        <f>A169</f>
        <v>ConsAssm   "MassHeavyWallU253"</v>
      </c>
      <c r="T169" t="str">
        <f t="shared" si="16"/>
        <v/>
      </c>
      <c r="U169" t="s">
        <v>79</v>
      </c>
    </row>
    <row r="170" spans="1:21" x14ac:dyDescent="0.25">
      <c r="A170" t="s">
        <v>24</v>
      </c>
      <c r="C170" s="7">
        <f>IF(ISBLANK(A170),0,VLOOKUP(A170,MatLibrary!$B$2:$L$671,10,FALSE))</f>
        <v>0.17</v>
      </c>
      <c r="D170" s="6">
        <f>IF(ISBLANK(A170),0,VLOOKUP(A170,MatLibrary!$B$2:$L$671,11,FALSE))</f>
        <v>0</v>
      </c>
      <c r="E170" s="1" t="s">
        <v>25</v>
      </c>
      <c r="F170" s="5">
        <f>1/SUM(C170:C175)</f>
        <v>0.25278532971656886</v>
      </c>
      <c r="G170" s="1">
        <f>ROUND(F170,3)</f>
        <v>0.253</v>
      </c>
      <c r="T170" t="str">
        <f t="shared" si="16"/>
        <v/>
      </c>
      <c r="U170" t="s">
        <v>79</v>
      </c>
    </row>
    <row r="171" spans="1:21" x14ac:dyDescent="0.25">
      <c r="A171" t="s">
        <v>27</v>
      </c>
      <c r="C171" s="7">
        <f>IF(ISBLANK(A171),0,VLOOKUP(A171,MatLibrary!$B$2:$L$671,10,FALSE))</f>
        <v>0.59127864005912789</v>
      </c>
      <c r="D171" s="6">
        <f>IF(ISBLANK(A171),0,VLOOKUP(A171,MatLibrary!$B$2:$L$671,11,FALSE))</f>
        <v>20.043878400000001</v>
      </c>
      <c r="E171" s="1" t="s">
        <v>28</v>
      </c>
      <c r="F171" s="5">
        <f>VALUE(LEFT(RIGHT(A169,4),3))/1000</f>
        <v>0.253</v>
      </c>
      <c r="I171" s="15" t="str">
        <f>"   MatRef = ( """&amp;A171&amp;""""&amp;","</f>
        <v xml:space="preserve">   MatRef = ( "Concrete - 140 lb/ft3 - 8 in.",</v>
      </c>
      <c r="T171" t="str">
        <f t="shared" si="16"/>
        <v/>
      </c>
      <c r="U171" t="s">
        <v>79</v>
      </c>
    </row>
    <row r="172" spans="1:21" x14ac:dyDescent="0.25">
      <c r="A172" t="s">
        <v>94</v>
      </c>
      <c r="C172" s="7">
        <f>IF(ISBLANK(A172),0,VLOOKUP(A172,MatLibrary!$B$2:$L$671,10,FALSE))</f>
        <v>1.41</v>
      </c>
      <c r="D172" s="6"/>
      <c r="F172" s="5"/>
      <c r="I172" s="15" t="str">
        <f>"              "&amp;""""&amp;A172&amp;""""&amp;","</f>
        <v xml:space="preserve">              "Compliance Insulation R1.41",</v>
      </c>
      <c r="T172" t="str">
        <f t="shared" si="16"/>
        <v/>
      </c>
      <c r="U172" t="s">
        <v>79</v>
      </c>
    </row>
    <row r="173" spans="1:21" x14ac:dyDescent="0.25">
      <c r="A173" t="s">
        <v>15</v>
      </c>
      <c r="C173" s="7">
        <f>IF(ISBLANK(A173),0,VLOOKUP(A173,MatLibrary!$B$2:$L$671,10,FALSE))</f>
        <v>0.65011820330969272</v>
      </c>
      <c r="D173" s="6">
        <f>IF(ISBLANK(A173),0,VLOOKUP(A173,MatLibrary!$B$2:$L$671,11,FALSE))</f>
        <v>8.2499999999999987E-3</v>
      </c>
      <c r="F173" s="5"/>
      <c r="I173" s="15" t="str">
        <f>"              "&amp;""""&amp;A173&amp;""""&amp;","</f>
        <v xml:space="preserve">              "Air - Metal Wall Framing - 16 or 24 in. OC",</v>
      </c>
      <c r="T173" t="str">
        <f t="shared" si="16"/>
        <v/>
      </c>
      <c r="U173" t="s">
        <v>79</v>
      </c>
    </row>
    <row r="174" spans="1:21" x14ac:dyDescent="0.25">
      <c r="A174" s="14" t="s">
        <v>17</v>
      </c>
      <c r="C174" s="7">
        <f>IF(ISBLANK(A174),0,VLOOKUP(A174,MatLibrary!$B$2:$L$671,10,FALSE))</f>
        <v>0.45452892622086466</v>
      </c>
      <c r="D174" s="6">
        <f>IF(ISBLANK(A174),0,VLOOKUP(A174,MatLibrary!$B$2:$L$671,11,FALSE))</f>
        <v>0.45</v>
      </c>
      <c r="F174" s="5"/>
      <c r="I174" s="15" t="str">
        <f>"              "&amp;""""&amp;A174&amp;""""&amp;" )"</f>
        <v xml:space="preserve">              "Gypsum Board - 1/2 in." )</v>
      </c>
      <c r="T174" t="str">
        <f t="shared" si="16"/>
        <v/>
      </c>
      <c r="U174" t="s">
        <v>79</v>
      </c>
    </row>
    <row r="175" spans="1:21" x14ac:dyDescent="0.25">
      <c r="A175" t="s">
        <v>22</v>
      </c>
      <c r="C175" s="7">
        <f>IF(ISBLANK(A175),0,VLOOKUP(A175,MatLibrary!$B$2:$L$671,10,FALSE))</f>
        <v>0.68</v>
      </c>
      <c r="D175" s="6">
        <f>IF(ISBLANK(A175),0,VLOOKUP(A175,MatLibrary!$B$2:$L$671,11,FALSE))</f>
        <v>0</v>
      </c>
      <c r="F175" s="5"/>
      <c r="I175" s="1" t="s">
        <v>0</v>
      </c>
      <c r="T175" t="str">
        <f t="shared" si="16"/>
        <v/>
      </c>
      <c r="U175" t="s">
        <v>79</v>
      </c>
    </row>
    <row r="176" spans="1:21" x14ac:dyDescent="0.25">
      <c r="A176" t="s">
        <v>1</v>
      </c>
      <c r="B176" s="1" t="s">
        <v>61</v>
      </c>
      <c r="C176" s="7">
        <f>1/F171-SUM(C170:C175)</f>
        <v>-3.3565996292113098E-3</v>
      </c>
      <c r="F176" s="5"/>
      <c r="T176">
        <f t="shared" si="16"/>
        <v>-3.3565996292113098E-3</v>
      </c>
      <c r="U176" t="s">
        <v>79</v>
      </c>
    </row>
    <row r="177" spans="1:21" x14ac:dyDescent="0.25">
      <c r="C177" s="7"/>
      <c r="F177" s="5"/>
      <c r="T177" t="str">
        <f t="shared" si="16"/>
        <v/>
      </c>
      <c r="U177" t="s">
        <v>79</v>
      </c>
    </row>
    <row r="178" spans="1:21" x14ac:dyDescent="0.25">
      <c r="A178" s="12" t="s">
        <v>42</v>
      </c>
      <c r="C178" s="7"/>
      <c r="F178" s="5"/>
      <c r="I178" s="15" t="str">
        <f>A178</f>
        <v>ConsAssm   "MassHeavyWallU211"</v>
      </c>
      <c r="T178" t="str">
        <f t="shared" si="16"/>
        <v/>
      </c>
      <c r="U178" t="s">
        <v>79</v>
      </c>
    </row>
    <row r="179" spans="1:21" x14ac:dyDescent="0.25">
      <c r="A179" t="s">
        <v>24</v>
      </c>
      <c r="C179" s="7">
        <f>IF(ISBLANK(A179),0,VLOOKUP(A179,MatLibrary!$B$2:$L$671,10,FALSE))</f>
        <v>0.17</v>
      </c>
      <c r="D179" s="6">
        <f>IF(ISBLANK(A179),0,VLOOKUP(A179,MatLibrary!$B$2:$L$671,11,FALSE))</f>
        <v>0</v>
      </c>
      <c r="E179" s="1" t="s">
        <v>25</v>
      </c>
      <c r="F179" s="5">
        <f>1/SUM(C179:C184)</f>
        <v>0.21115195817071242</v>
      </c>
      <c r="G179" s="1">
        <f>ROUND(F179,3)</f>
        <v>0.21099999999999999</v>
      </c>
      <c r="T179" t="str">
        <f t="shared" si="16"/>
        <v/>
      </c>
      <c r="U179" t="s">
        <v>79</v>
      </c>
    </row>
    <row r="180" spans="1:21" x14ac:dyDescent="0.25">
      <c r="A180" t="s">
        <v>27</v>
      </c>
      <c r="C180" s="7">
        <f>IF(ISBLANK(A180),0,VLOOKUP(A180,MatLibrary!$B$2:$L$671,10,FALSE))</f>
        <v>0.59127864005912789</v>
      </c>
      <c r="D180" s="6">
        <f>IF(ISBLANK(A180),0,VLOOKUP(A180,MatLibrary!$B$2:$L$671,11,FALSE))</f>
        <v>20.043878400000001</v>
      </c>
      <c r="E180" s="1" t="s">
        <v>28</v>
      </c>
      <c r="F180" s="5">
        <f>VALUE(LEFT(RIGHT(A178,4),3))/1000</f>
        <v>0.21099999999999999</v>
      </c>
      <c r="I180" s="15" t="str">
        <f>"   MatRef = ( """&amp;A180&amp;""""&amp;","</f>
        <v xml:space="preserve">   MatRef = ( "Concrete - 140 lb/ft3 - 8 in.",</v>
      </c>
      <c r="T180" t="str">
        <f t="shared" si="16"/>
        <v/>
      </c>
      <c r="U180" t="s">
        <v>79</v>
      </c>
    </row>
    <row r="181" spans="1:21" x14ac:dyDescent="0.25">
      <c r="A181" t="s">
        <v>95</v>
      </c>
      <c r="C181" s="7">
        <f>IF(ISBLANK(A181),0,VLOOKUP(A181,MatLibrary!$B$2:$L$671,10,FALSE))</f>
        <v>2.19</v>
      </c>
      <c r="D181" s="6"/>
      <c r="F181" s="5"/>
      <c r="I181" s="15" t="str">
        <f>"              "&amp;""""&amp;A181&amp;""""&amp;","</f>
        <v xml:space="preserve">              "Compliance Insulation R2.19",</v>
      </c>
      <c r="T181" t="str">
        <f t="shared" si="16"/>
        <v/>
      </c>
      <c r="U181" t="s">
        <v>79</v>
      </c>
    </row>
    <row r="182" spans="1:21" x14ac:dyDescent="0.25">
      <c r="A182" t="s">
        <v>15</v>
      </c>
      <c r="C182" s="7">
        <f>IF(ISBLANK(A182),0,VLOOKUP(A182,MatLibrary!$B$2:$L$671,10,FALSE))</f>
        <v>0.65011820330969272</v>
      </c>
      <c r="D182" s="6">
        <f>IF(ISBLANK(A182),0,VLOOKUP(A182,MatLibrary!$B$2:$L$671,11,FALSE))</f>
        <v>8.2499999999999987E-3</v>
      </c>
      <c r="F182" s="5"/>
      <c r="I182" s="15" t="str">
        <f>"              "&amp;""""&amp;A182&amp;""""&amp;","</f>
        <v xml:space="preserve">              "Air - Metal Wall Framing - 16 or 24 in. OC",</v>
      </c>
      <c r="T182" t="str">
        <f t="shared" si="16"/>
        <v/>
      </c>
      <c r="U182" t="s">
        <v>79</v>
      </c>
    </row>
    <row r="183" spans="1:21" x14ac:dyDescent="0.25">
      <c r="A183" s="14" t="s">
        <v>17</v>
      </c>
      <c r="C183" s="7">
        <f>IF(ISBLANK(A183),0,VLOOKUP(A183,MatLibrary!$B$2:$L$671,10,FALSE))</f>
        <v>0.45452892622086466</v>
      </c>
      <c r="D183" s="6">
        <f>IF(ISBLANK(A183),0,VLOOKUP(A183,MatLibrary!$B$2:$L$671,11,FALSE))</f>
        <v>0.45</v>
      </c>
      <c r="F183" s="5"/>
      <c r="I183" s="15" t="str">
        <f>"              "&amp;""""&amp;A183&amp;""""&amp;" )"</f>
        <v xml:space="preserve">              "Gypsum Board - 1/2 in." )</v>
      </c>
      <c r="T183" t="str">
        <f t="shared" si="16"/>
        <v/>
      </c>
      <c r="U183" t="s">
        <v>79</v>
      </c>
    </row>
    <row r="184" spans="1:21" x14ac:dyDescent="0.25">
      <c r="A184" t="s">
        <v>22</v>
      </c>
      <c r="C184" s="7">
        <f>IF(ISBLANK(A184),0,VLOOKUP(A184,MatLibrary!$B$2:$L$671,10,FALSE))</f>
        <v>0.68</v>
      </c>
      <c r="D184" s="6">
        <f>IF(ISBLANK(A184),0,VLOOKUP(A184,MatLibrary!$B$2:$L$671,11,FALSE))</f>
        <v>0</v>
      </c>
      <c r="F184" s="5"/>
      <c r="I184" s="1" t="s">
        <v>0</v>
      </c>
      <c r="T184" t="str">
        <f t="shared" si="16"/>
        <v/>
      </c>
      <c r="U184" t="s">
        <v>79</v>
      </c>
    </row>
    <row r="185" spans="1:21" x14ac:dyDescent="0.25">
      <c r="A185" t="s">
        <v>1</v>
      </c>
      <c r="B185" s="1" t="s">
        <v>61</v>
      </c>
      <c r="C185" s="7">
        <f>1/F180-SUM(C179:C184)</f>
        <v>3.4107233013109806E-3</v>
      </c>
      <c r="F185" s="5"/>
      <c r="T185">
        <f t="shared" si="16"/>
        <v>3.4107233013109806E-3</v>
      </c>
      <c r="U185" t="s">
        <v>79</v>
      </c>
    </row>
    <row r="186" spans="1:21" x14ac:dyDescent="0.25">
      <c r="C186" s="7"/>
      <c r="F186" s="5"/>
      <c r="T186" t="str">
        <f t="shared" si="16"/>
        <v/>
      </c>
      <c r="U186" t="s">
        <v>79</v>
      </c>
    </row>
    <row r="187" spans="1:21" x14ac:dyDescent="0.25">
      <c r="A187" s="12" t="s">
        <v>43</v>
      </c>
      <c r="C187" s="7"/>
      <c r="F187" s="5"/>
      <c r="I187" s="15" t="str">
        <f>A187</f>
        <v>ConsAssm   "MassHeavyWallU184"</v>
      </c>
      <c r="T187" t="str">
        <f t="shared" si="16"/>
        <v/>
      </c>
      <c r="U187" t="s">
        <v>79</v>
      </c>
    </row>
    <row r="188" spans="1:21" x14ac:dyDescent="0.25">
      <c r="A188" t="s">
        <v>24</v>
      </c>
      <c r="C188" s="7">
        <f>IF(ISBLANK(A188),0,VLOOKUP(A188,MatLibrary!$B$2:$L$671,10,FALSE))</f>
        <v>0.17</v>
      </c>
      <c r="D188" s="6">
        <f>IF(ISBLANK(A188),0,VLOOKUP(A188,MatLibrary!$B$2:$L$671,11,FALSE))</f>
        <v>0</v>
      </c>
      <c r="E188" s="1" t="s">
        <v>25</v>
      </c>
      <c r="F188" s="5">
        <f>1/SUM(C188:C193)</f>
        <v>0.18396130528388033</v>
      </c>
      <c r="G188" s="1">
        <f>ROUND(F188,3)</f>
        <v>0.184</v>
      </c>
      <c r="T188" t="str">
        <f t="shared" si="16"/>
        <v/>
      </c>
      <c r="U188" t="s">
        <v>79</v>
      </c>
    </row>
    <row r="189" spans="1:21" x14ac:dyDescent="0.25">
      <c r="A189" t="s">
        <v>27</v>
      </c>
      <c r="C189" s="7">
        <f>IF(ISBLANK(A189),0,VLOOKUP(A189,MatLibrary!$B$2:$L$671,10,FALSE))</f>
        <v>0.59127864005912789</v>
      </c>
      <c r="D189" s="6">
        <f>IF(ISBLANK(A189),0,VLOOKUP(A189,MatLibrary!$B$2:$L$671,11,FALSE))</f>
        <v>20.043878400000001</v>
      </c>
      <c r="E189" s="1" t="s">
        <v>28</v>
      </c>
      <c r="F189" s="5">
        <f>VALUE(LEFT(RIGHT(A187,4),3))/1000</f>
        <v>0.184</v>
      </c>
      <c r="I189" s="15" t="str">
        <f>"   MatRef = ( """&amp;A189&amp;""""&amp;","</f>
        <v xml:space="preserve">   MatRef = ( "Concrete - 140 lb/ft3 - 8 in.",</v>
      </c>
      <c r="T189" t="str">
        <f t="shared" si="16"/>
        <v/>
      </c>
      <c r="U189" t="s">
        <v>79</v>
      </c>
    </row>
    <row r="190" spans="1:21" x14ac:dyDescent="0.25">
      <c r="A190" t="s">
        <v>96</v>
      </c>
      <c r="C190" s="7">
        <f>IF(ISBLANK(A190),0,VLOOKUP(A190,MatLibrary!$B$2:$L$671,10,FALSE))</f>
        <v>2.89</v>
      </c>
      <c r="D190" s="6"/>
      <c r="F190" s="5"/>
      <c r="I190" s="15" t="str">
        <f>"              "&amp;""""&amp;A190&amp;""""&amp;","</f>
        <v xml:space="preserve">              "Compliance Insulation R2.89",</v>
      </c>
      <c r="T190" t="str">
        <f t="shared" si="16"/>
        <v/>
      </c>
      <c r="U190" t="s">
        <v>79</v>
      </c>
    </row>
    <row r="191" spans="1:21" x14ac:dyDescent="0.25">
      <c r="A191" t="s">
        <v>15</v>
      </c>
      <c r="C191" s="7">
        <f>IF(ISBLANK(A191),0,VLOOKUP(A191,MatLibrary!$B$2:$L$671,10,FALSE))</f>
        <v>0.65011820330969272</v>
      </c>
      <c r="D191" s="6">
        <f>IF(ISBLANK(A191),0,VLOOKUP(A191,MatLibrary!$B$2:$L$671,11,FALSE))</f>
        <v>8.2499999999999987E-3</v>
      </c>
      <c r="F191" s="5"/>
      <c r="I191" s="15" t="str">
        <f>"              "&amp;""""&amp;A191&amp;""""&amp;","</f>
        <v xml:space="preserve">              "Air - Metal Wall Framing - 16 or 24 in. OC",</v>
      </c>
      <c r="T191" t="str">
        <f t="shared" si="16"/>
        <v/>
      </c>
      <c r="U191" t="s">
        <v>79</v>
      </c>
    </row>
    <row r="192" spans="1:21" x14ac:dyDescent="0.25">
      <c r="A192" s="14" t="s">
        <v>17</v>
      </c>
      <c r="C192" s="7">
        <f>IF(ISBLANK(A192),0,VLOOKUP(A192,MatLibrary!$B$2:$L$671,10,FALSE))</f>
        <v>0.45452892622086466</v>
      </c>
      <c r="D192" s="6">
        <f>IF(ISBLANK(A192),0,VLOOKUP(A192,MatLibrary!$B$2:$L$671,11,FALSE))</f>
        <v>0.45</v>
      </c>
      <c r="F192" s="5"/>
      <c r="I192" s="15" t="str">
        <f>"              "&amp;""""&amp;A192&amp;""""&amp;" )"</f>
        <v xml:space="preserve">              "Gypsum Board - 1/2 in." )</v>
      </c>
      <c r="T192" t="str">
        <f t="shared" si="16"/>
        <v/>
      </c>
      <c r="U192" t="s">
        <v>79</v>
      </c>
    </row>
    <row r="193" spans="1:21" x14ac:dyDescent="0.25">
      <c r="A193" t="s">
        <v>22</v>
      </c>
      <c r="C193" s="7">
        <f>IF(ISBLANK(A193),0,VLOOKUP(A193,MatLibrary!$B$2:$L$671,10,FALSE))</f>
        <v>0.68</v>
      </c>
      <c r="D193" s="6">
        <f>IF(ISBLANK(A193),0,VLOOKUP(A193,MatLibrary!$B$2:$L$671,11,FALSE))</f>
        <v>0</v>
      </c>
      <c r="F193" s="5"/>
      <c r="I193" s="1" t="s">
        <v>0</v>
      </c>
      <c r="T193" t="str">
        <f t="shared" si="16"/>
        <v/>
      </c>
      <c r="U193" t="s">
        <v>79</v>
      </c>
    </row>
    <row r="194" spans="1:21" x14ac:dyDescent="0.25">
      <c r="A194" t="s">
        <v>1</v>
      </c>
      <c r="B194" s="1" t="s">
        <v>61</v>
      </c>
      <c r="C194" s="7">
        <f>1/F189-SUM(C188:C193)</f>
        <v>-1.1431608940322135E-3</v>
      </c>
      <c r="F194" s="5"/>
      <c r="T194">
        <f t="shared" si="16"/>
        <v>-1.1431608940322135E-3</v>
      </c>
      <c r="U194" t="s">
        <v>79</v>
      </c>
    </row>
    <row r="195" spans="1:21" x14ac:dyDescent="0.25">
      <c r="C195" s="7"/>
      <c r="F195" s="5"/>
      <c r="T195" t="str">
        <f t="shared" si="16"/>
        <v/>
      </c>
      <c r="U195" t="s">
        <v>79</v>
      </c>
    </row>
    <row r="196" spans="1:21" x14ac:dyDescent="0.25">
      <c r="A196" s="12" t="s">
        <v>44</v>
      </c>
      <c r="C196" s="7"/>
      <c r="F196" s="5"/>
      <c r="I196" s="15" t="str">
        <f>A196</f>
        <v>ConsAssm   "MassHeavyWallU160"</v>
      </c>
      <c r="T196" t="str">
        <f t="shared" si="16"/>
        <v/>
      </c>
      <c r="U196" t="s">
        <v>79</v>
      </c>
    </row>
    <row r="197" spans="1:21" x14ac:dyDescent="0.25">
      <c r="A197" t="s">
        <v>24</v>
      </c>
      <c r="C197" s="7">
        <f>IF(ISBLANK(A197),0,VLOOKUP(A197,MatLibrary!$B$2:$L$671,10,FALSE))</f>
        <v>0.17</v>
      </c>
      <c r="D197" s="6">
        <f>IF(ISBLANK(A197),0,VLOOKUP(A197,MatLibrary!$B$2:$L$671,11,FALSE))</f>
        <v>0</v>
      </c>
      <c r="E197" s="1" t="s">
        <v>25</v>
      </c>
      <c r="F197" s="5">
        <f>1/SUM(C197:C202)</f>
        <v>0.1601043683338064</v>
      </c>
      <c r="G197" s="1">
        <f>ROUND(F197,3)</f>
        <v>0.16</v>
      </c>
      <c r="T197" t="str">
        <f t="shared" si="16"/>
        <v/>
      </c>
      <c r="U197" t="s">
        <v>79</v>
      </c>
    </row>
    <row r="198" spans="1:21" x14ac:dyDescent="0.25">
      <c r="A198" t="s">
        <v>27</v>
      </c>
      <c r="C198" s="7">
        <f>IF(ISBLANK(A198),0,VLOOKUP(A198,MatLibrary!$B$2:$L$671,10,FALSE))</f>
        <v>0.59127864005912789</v>
      </c>
      <c r="D198" s="6">
        <f>IF(ISBLANK(A198),0,VLOOKUP(A198,MatLibrary!$B$2:$L$671,11,FALSE))</f>
        <v>20.043878400000001</v>
      </c>
      <c r="E198" s="1" t="s">
        <v>28</v>
      </c>
      <c r="F198" s="5">
        <f>VALUE(LEFT(RIGHT(A196,4),3))/1000</f>
        <v>0.16</v>
      </c>
      <c r="I198" s="15" t="str">
        <f>"   MatRef = ( """&amp;A198&amp;""""&amp;","</f>
        <v xml:space="preserve">   MatRef = ( "Concrete - 140 lb/ft3 - 8 in.",</v>
      </c>
      <c r="T198" t="str">
        <f t="shared" si="16"/>
        <v/>
      </c>
      <c r="U198" t="s">
        <v>79</v>
      </c>
    </row>
    <row r="199" spans="1:21" x14ac:dyDescent="0.25">
      <c r="A199" t="s">
        <v>97</v>
      </c>
      <c r="C199" s="7">
        <f>IF(ISBLANK(A199),0,VLOOKUP(A199,MatLibrary!$B$2:$L$671,10,FALSE))</f>
        <v>3.6999999999999997</v>
      </c>
      <c r="D199" s="6"/>
      <c r="F199" s="5"/>
      <c r="I199" s="15" t="str">
        <f t="shared" ref="I199:I200" si="18">"              "&amp;""""&amp;A199&amp;""""&amp;","</f>
        <v xml:space="preserve">              "Compliance Insulation R3.70",</v>
      </c>
      <c r="T199" t="str">
        <f t="shared" si="16"/>
        <v/>
      </c>
      <c r="U199" t="s">
        <v>79</v>
      </c>
    </row>
    <row r="200" spans="1:21" x14ac:dyDescent="0.25">
      <c r="A200" t="s">
        <v>15</v>
      </c>
      <c r="C200" s="7">
        <f>IF(ISBLANK(A200),0,VLOOKUP(A200,MatLibrary!$B$2:$L$671,10,FALSE))</f>
        <v>0.65011820330969272</v>
      </c>
      <c r="D200" s="6"/>
      <c r="F200" s="5"/>
      <c r="I200" s="15" t="str">
        <f t="shared" si="18"/>
        <v xml:space="preserve">              "Air - Metal Wall Framing - 16 or 24 in. OC",</v>
      </c>
      <c r="T200" t="str">
        <f t="shared" si="16"/>
        <v/>
      </c>
      <c r="U200" t="s">
        <v>79</v>
      </c>
    </row>
    <row r="201" spans="1:21" x14ac:dyDescent="0.25">
      <c r="A201" s="14" t="s">
        <v>17</v>
      </c>
      <c r="C201" s="7">
        <f>IF(ISBLANK(A201),0,VLOOKUP(A201,MatLibrary!$B$2:$L$671,10,FALSE))</f>
        <v>0.45452892622086466</v>
      </c>
      <c r="D201" s="6">
        <f>IF(ISBLANK(A201),0,VLOOKUP(A201,MatLibrary!$B$2:$L$671,11,FALSE))</f>
        <v>0.45</v>
      </c>
      <c r="F201" s="5"/>
      <c r="I201" s="15" t="str">
        <f>"              "&amp;""""&amp;A201&amp;""""&amp;" )"</f>
        <v xml:space="preserve">              "Gypsum Board - 1/2 in." )</v>
      </c>
      <c r="T201" t="str">
        <f t="shared" si="16"/>
        <v/>
      </c>
      <c r="U201" t="s">
        <v>79</v>
      </c>
    </row>
    <row r="202" spans="1:21" x14ac:dyDescent="0.25">
      <c r="A202" t="s">
        <v>22</v>
      </c>
      <c r="C202" s="7">
        <f>IF(ISBLANK(A202),0,VLOOKUP(A202,MatLibrary!$B$2:$L$671,10,FALSE))</f>
        <v>0.68</v>
      </c>
      <c r="D202" s="6">
        <f>IF(ISBLANK(A202),0,VLOOKUP(A202,MatLibrary!$B$2:$L$671,11,FALSE))</f>
        <v>0</v>
      </c>
      <c r="F202" s="5"/>
      <c r="I202" s="1" t="s">
        <v>0</v>
      </c>
      <c r="T202" t="str">
        <f t="shared" si="16"/>
        <v/>
      </c>
      <c r="U202" t="s">
        <v>79</v>
      </c>
    </row>
    <row r="203" spans="1:21" x14ac:dyDescent="0.25">
      <c r="A203" t="s">
        <v>1</v>
      </c>
      <c r="B203" s="1" t="s">
        <v>61</v>
      </c>
      <c r="C203" s="7">
        <f>1/F198-SUM(C197:C202)</f>
        <v>4.0742304103158489E-3</v>
      </c>
      <c r="F203" s="5"/>
      <c r="T203">
        <f t="shared" ref="T203:T297" si="19">IF(B203="Additional R-value needed",C203,"")</f>
        <v>4.0742304103158489E-3</v>
      </c>
      <c r="U203" t="s">
        <v>79</v>
      </c>
    </row>
    <row r="204" spans="1:21" x14ac:dyDescent="0.25">
      <c r="C204" s="7"/>
      <c r="F204" s="5"/>
      <c r="T204" t="str">
        <f t="shared" si="19"/>
        <v/>
      </c>
      <c r="U204" t="s">
        <v>79</v>
      </c>
    </row>
    <row r="205" spans="1:21" x14ac:dyDescent="0.25">
      <c r="A205" s="13" t="s">
        <v>4</v>
      </c>
      <c r="C205" s="7"/>
      <c r="F205" s="5"/>
      <c r="I205" s="15" t="str">
        <f>A205</f>
        <v>// Metal Building Wall Constructions</v>
      </c>
      <c r="T205" t="str">
        <f t="shared" si="19"/>
        <v/>
      </c>
      <c r="U205" t="s">
        <v>79</v>
      </c>
    </row>
    <row r="206" spans="1:21" x14ac:dyDescent="0.25">
      <c r="C206" s="7"/>
      <c r="F206" s="5"/>
      <c r="T206" t="str">
        <f t="shared" si="19"/>
        <v/>
      </c>
      <c r="U206" t="s">
        <v>79</v>
      </c>
    </row>
    <row r="207" spans="1:21" x14ac:dyDescent="0.25">
      <c r="A207" s="12" t="s">
        <v>45</v>
      </c>
      <c r="C207" s="7"/>
      <c r="F207" s="5"/>
      <c r="I207" s="15" t="str">
        <f>A207</f>
        <v>ConsAssm   "MetalBldgWallU113"</v>
      </c>
      <c r="T207" t="str">
        <f t="shared" si="19"/>
        <v/>
      </c>
      <c r="U207" t="s">
        <v>79</v>
      </c>
    </row>
    <row r="208" spans="1:21" x14ac:dyDescent="0.25">
      <c r="A208" t="s">
        <v>24</v>
      </c>
      <c r="C208" s="7">
        <f>IF(ISBLANK(A208),0,VLOOKUP(A208,MatLibrary!$B$2:$L$671,10,FALSE))</f>
        <v>0.17</v>
      </c>
      <c r="D208" s="6"/>
      <c r="E208" s="1" t="s">
        <v>25</v>
      </c>
      <c r="F208" s="5">
        <f>1/SUM(C208:C211)</f>
        <v>0.11294242215906794</v>
      </c>
      <c r="G208" s="1">
        <f>ROUND(F208,3)</f>
        <v>0.113</v>
      </c>
      <c r="T208" t="str">
        <f t="shared" si="19"/>
        <v/>
      </c>
      <c r="U208" t="s">
        <v>79</v>
      </c>
    </row>
    <row r="209" spans="1:21" x14ac:dyDescent="0.25">
      <c r="A209" t="s">
        <v>19</v>
      </c>
      <c r="C209" s="7">
        <f>IF(ISBLANK(A209),0,VLOOKUP(A209,MatLibrary!$B$2:$L$671,10,FALSE))</f>
        <v>4.0690104166666661E-3</v>
      </c>
      <c r="D209" s="6"/>
      <c r="E209" s="1" t="s">
        <v>28</v>
      </c>
      <c r="F209" s="5">
        <f>VALUE(LEFT(RIGHT(A207,4),3))/1000</f>
        <v>0.113</v>
      </c>
      <c r="I209" s="15" t="str">
        <f>"   MatRef = ( """&amp;A209&amp;""""&amp;","</f>
        <v xml:space="preserve">   MatRef = ( "Metal Standing Seam - 1/16 in.",</v>
      </c>
      <c r="T209" t="str">
        <f t="shared" si="19"/>
        <v/>
      </c>
      <c r="U209" t="s">
        <v>79</v>
      </c>
    </row>
    <row r="210" spans="1:21" x14ac:dyDescent="0.25">
      <c r="A210" t="s">
        <v>98</v>
      </c>
      <c r="C210" s="7">
        <f>IF(ISBLANK(A210),0,VLOOKUP(A210,MatLibrary!$B$2:$L$671,10,FALSE))</f>
        <v>8</v>
      </c>
      <c r="D210" s="6"/>
      <c r="F210" s="5"/>
      <c r="I210" s="15" t="str">
        <f>"              "&amp;""""&amp;A210&amp;""""&amp;" )"</f>
        <v xml:space="preserve">              "Compliance Insulation R8.00" )</v>
      </c>
      <c r="T210" t="str">
        <f t="shared" si="19"/>
        <v/>
      </c>
      <c r="U210" t="s">
        <v>79</v>
      </c>
    </row>
    <row r="211" spans="1:21" x14ac:dyDescent="0.25">
      <c r="A211" t="s">
        <v>22</v>
      </c>
      <c r="C211" s="7">
        <f>IF(ISBLANK(A211),0,VLOOKUP(A211,MatLibrary!$B$2:$L$671,10,FALSE))</f>
        <v>0.68</v>
      </c>
      <c r="D211" s="6"/>
      <c r="F211" s="5"/>
      <c r="I211" s="1" t="s">
        <v>0</v>
      </c>
      <c r="T211" t="str">
        <f t="shared" si="19"/>
        <v/>
      </c>
      <c r="U211" t="s">
        <v>79</v>
      </c>
    </row>
    <row r="212" spans="1:21" x14ac:dyDescent="0.25">
      <c r="A212" t="s">
        <v>1</v>
      </c>
      <c r="B212" s="1" t="s">
        <v>61</v>
      </c>
      <c r="C212" s="7">
        <f>1/F209-SUM(C208:C211)</f>
        <v>-4.5114882927723698E-3</v>
      </c>
      <c r="F212" s="5"/>
      <c r="T212">
        <f t="shared" si="19"/>
        <v>-4.5114882927723698E-3</v>
      </c>
      <c r="U212" t="s">
        <v>79</v>
      </c>
    </row>
    <row r="213" spans="1:21" x14ac:dyDescent="0.25">
      <c r="C213" s="7"/>
      <c r="F213" s="5"/>
      <c r="T213" t="str">
        <f t="shared" si="19"/>
        <v/>
      </c>
      <c r="U213" t="s">
        <v>79</v>
      </c>
    </row>
    <row r="214" spans="1:21" x14ac:dyDescent="0.25">
      <c r="A214" s="12" t="s">
        <v>46</v>
      </c>
      <c r="C214" s="7"/>
      <c r="F214" s="5"/>
      <c r="I214" s="15" t="str">
        <f>A214</f>
        <v>ConsAssm   "MetalBldgWallU061"</v>
      </c>
      <c r="T214" t="str">
        <f t="shared" si="19"/>
        <v/>
      </c>
      <c r="U214" t="s">
        <v>79</v>
      </c>
    </row>
    <row r="215" spans="1:21" x14ac:dyDescent="0.25">
      <c r="A215" t="s">
        <v>24</v>
      </c>
      <c r="C215" s="7">
        <f>IF(ISBLANK(A215),0,VLOOKUP(A215,MatLibrary!$B$2:$L$671,10,FALSE))</f>
        <v>0.17</v>
      </c>
      <c r="D215" s="6"/>
      <c r="E215" s="1" t="s">
        <v>25</v>
      </c>
      <c r="F215" s="5">
        <f>1/SUM(C215:C218)</f>
        <v>6.0997669301294737E-2</v>
      </c>
      <c r="G215" s="1">
        <f>ROUND(F215,3)</f>
        <v>6.0999999999999999E-2</v>
      </c>
      <c r="T215" t="str">
        <f t="shared" si="19"/>
        <v/>
      </c>
      <c r="U215" t="s">
        <v>79</v>
      </c>
    </row>
    <row r="216" spans="1:21" x14ac:dyDescent="0.25">
      <c r="A216" t="s">
        <v>19</v>
      </c>
      <c r="C216" s="7">
        <f>IF(ISBLANK(A216),0,VLOOKUP(A216,MatLibrary!$B$2:$L$671,10,FALSE))</f>
        <v>4.0690104166666661E-3</v>
      </c>
      <c r="D216" s="6"/>
      <c r="E216" s="1" t="s">
        <v>28</v>
      </c>
      <c r="F216" s="5">
        <f>VALUE(LEFT(RIGHT(A214,4),3))/1000</f>
        <v>6.0999999999999999E-2</v>
      </c>
      <c r="I216" s="15" t="str">
        <f>"   MatRef = ( """&amp;A216&amp;""""&amp;","</f>
        <v xml:space="preserve">   MatRef = ( "Metal Standing Seam - 1/16 in.",</v>
      </c>
      <c r="T216" t="str">
        <f t="shared" si="19"/>
        <v/>
      </c>
      <c r="U216" t="s">
        <v>79</v>
      </c>
    </row>
    <row r="217" spans="1:21" x14ac:dyDescent="0.25">
      <c r="A217" t="s">
        <v>99</v>
      </c>
      <c r="C217" s="7">
        <f>IF(ISBLANK(A217),0,VLOOKUP(A217,MatLibrary!$B$2:$L$671,10,FALSE))</f>
        <v>15.539999999999997</v>
      </c>
      <c r="D217" s="6"/>
      <c r="F217" s="5"/>
      <c r="I217" s="15" t="str">
        <f>"              "&amp;""""&amp;A217&amp;""""&amp;" )"</f>
        <v xml:space="preserve">              "Compliance Insulation R15.54" )</v>
      </c>
      <c r="T217" t="str">
        <f t="shared" si="19"/>
        <v/>
      </c>
      <c r="U217" t="s">
        <v>79</v>
      </c>
    </row>
    <row r="218" spans="1:21" x14ac:dyDescent="0.25">
      <c r="A218" t="s">
        <v>22</v>
      </c>
      <c r="C218" s="7">
        <f>IF(ISBLANK(A218),0,VLOOKUP(A218,MatLibrary!$B$2:$L$671,10,FALSE))</f>
        <v>0.68</v>
      </c>
      <c r="D218" s="6"/>
      <c r="F218" s="5"/>
      <c r="I218" s="1" t="s">
        <v>0</v>
      </c>
      <c r="T218" t="str">
        <f t="shared" si="19"/>
        <v/>
      </c>
      <c r="U218" t="s">
        <v>79</v>
      </c>
    </row>
    <row r="219" spans="1:21" x14ac:dyDescent="0.25">
      <c r="A219" t="s">
        <v>1</v>
      </c>
      <c r="B219" s="1" t="s">
        <v>61</v>
      </c>
      <c r="C219" s="7">
        <f>1/F216-SUM(C215:C218)</f>
        <v>-6.2638746584653404E-4</v>
      </c>
      <c r="F219" s="5"/>
      <c r="T219">
        <f t="shared" si="19"/>
        <v>-6.2638746584653404E-4</v>
      </c>
      <c r="U219" t="s">
        <v>79</v>
      </c>
    </row>
    <row r="220" spans="1:21" x14ac:dyDescent="0.25">
      <c r="C220" s="7"/>
      <c r="F220" s="5"/>
      <c r="T220" t="str">
        <f t="shared" si="19"/>
        <v/>
      </c>
      <c r="U220" t="s">
        <v>79</v>
      </c>
    </row>
    <row r="221" spans="1:21" x14ac:dyDescent="0.25">
      <c r="A221" s="12" t="s">
        <v>47</v>
      </c>
      <c r="C221" s="7"/>
      <c r="F221" s="5"/>
      <c r="I221" s="15" t="str">
        <f>A221</f>
        <v>ConsAssm   "MetalBldgWallU057"</v>
      </c>
      <c r="T221" t="str">
        <f t="shared" si="19"/>
        <v/>
      </c>
      <c r="U221" t="s">
        <v>79</v>
      </c>
    </row>
    <row r="222" spans="1:21" x14ac:dyDescent="0.25">
      <c r="A222" t="s">
        <v>24</v>
      </c>
      <c r="C222" s="7">
        <f>IF(ISBLANK(A222),0,VLOOKUP(A222,MatLibrary!$B$2:$L$671,10,FALSE))</f>
        <v>0.17</v>
      </c>
      <c r="D222" s="6"/>
      <c r="E222" s="1" t="s">
        <v>25</v>
      </c>
      <c r="F222" s="5">
        <f>1/SUM(C222:C225)</f>
        <v>5.6999319793273558E-2</v>
      </c>
      <c r="G222" s="1">
        <f>ROUND(F222,3)</f>
        <v>5.7000000000000002E-2</v>
      </c>
      <c r="T222" t="str">
        <f t="shared" si="19"/>
        <v/>
      </c>
      <c r="U222" t="s">
        <v>79</v>
      </c>
    </row>
    <row r="223" spans="1:21" x14ac:dyDescent="0.25">
      <c r="A223" t="s">
        <v>19</v>
      </c>
      <c r="C223" s="7">
        <f>IF(ISBLANK(A223),0,VLOOKUP(A223,MatLibrary!$B$2:$L$671,10,FALSE))</f>
        <v>4.0690104166666661E-3</v>
      </c>
      <c r="D223" s="6"/>
      <c r="E223" s="1" t="s">
        <v>28</v>
      </c>
      <c r="F223" s="5">
        <f>VALUE(LEFT(RIGHT(A221,4),3))/1000</f>
        <v>5.7000000000000002E-2</v>
      </c>
      <c r="I223" s="15" t="str">
        <f>"   MatRef = ( """&amp;A223&amp;""""&amp;","</f>
        <v xml:space="preserve">   MatRef = ( "Metal Standing Seam - 1/16 in.",</v>
      </c>
      <c r="T223" t="str">
        <f t="shared" si="19"/>
        <v/>
      </c>
      <c r="U223" t="s">
        <v>79</v>
      </c>
    </row>
    <row r="224" spans="1:21" x14ac:dyDescent="0.25">
      <c r="A224" t="s">
        <v>100</v>
      </c>
      <c r="C224" s="7">
        <f>IF(ISBLANK(A224),0,VLOOKUP(A224,MatLibrary!$B$2:$L$671,10,FALSE))</f>
        <v>16.690000000000001</v>
      </c>
      <c r="D224" s="6"/>
      <c r="F224" s="5"/>
      <c r="I224" s="15" t="str">
        <f>"              "&amp;""""&amp;A224&amp;""""&amp;" )"</f>
        <v xml:space="preserve">              "Compliance Insulation R16.69" )</v>
      </c>
      <c r="T224" t="str">
        <f t="shared" si="19"/>
        <v/>
      </c>
      <c r="U224" t="s">
        <v>79</v>
      </c>
    </row>
    <row r="225" spans="1:21" x14ac:dyDescent="0.25">
      <c r="A225" t="s">
        <v>22</v>
      </c>
      <c r="C225" s="7">
        <f>IF(ISBLANK(A225),0,VLOOKUP(A225,MatLibrary!$B$2:$L$671,10,FALSE))</f>
        <v>0.68</v>
      </c>
      <c r="D225" s="6"/>
      <c r="F225" s="5"/>
      <c r="I225" s="1" t="s">
        <v>0</v>
      </c>
      <c r="T225" t="str">
        <f t="shared" si="19"/>
        <v/>
      </c>
      <c r="U225" t="s">
        <v>79</v>
      </c>
    </row>
    <row r="226" spans="1:21" x14ac:dyDescent="0.25">
      <c r="A226" t="s">
        <v>1</v>
      </c>
      <c r="B226" s="1" t="s">
        <v>61</v>
      </c>
      <c r="C226" s="7">
        <f>1/F223-SUM(C222:C225)</f>
        <v>-2.0936129386228686E-4</v>
      </c>
      <c r="F226" s="5"/>
      <c r="T226">
        <f t="shared" si="19"/>
        <v>-2.0936129386228686E-4</v>
      </c>
      <c r="U226" t="s">
        <v>79</v>
      </c>
    </row>
    <row r="227" spans="1:21" x14ac:dyDescent="0.25">
      <c r="C227" s="7"/>
      <c r="F227" s="5"/>
      <c r="T227" t="str">
        <f t="shared" si="19"/>
        <v/>
      </c>
      <c r="U227" t="s">
        <v>79</v>
      </c>
    </row>
    <row r="228" spans="1:21" x14ac:dyDescent="0.25">
      <c r="A228" s="13" t="s">
        <v>5</v>
      </c>
      <c r="C228" s="7"/>
      <c r="F228" s="5"/>
      <c r="I228" s="15" t="str">
        <f>A228</f>
        <v>// Wood Framed Wall Constructions</v>
      </c>
      <c r="T228" t="str">
        <f t="shared" si="19"/>
        <v/>
      </c>
      <c r="U228" t="s">
        <v>79</v>
      </c>
    </row>
    <row r="229" spans="1:21" x14ac:dyDescent="0.25">
      <c r="C229" s="7"/>
      <c r="F229" s="5"/>
      <c r="T229" t="str">
        <f t="shared" si="19"/>
        <v/>
      </c>
      <c r="U229" t="s">
        <v>79</v>
      </c>
    </row>
    <row r="230" spans="1:21" x14ac:dyDescent="0.25">
      <c r="A230" s="12" t="s">
        <v>144</v>
      </c>
      <c r="C230" s="7"/>
      <c r="F230" s="5"/>
      <c r="I230" s="15" t="str">
        <f>A230</f>
        <v>ConsAssm   "WoodWallU280"</v>
      </c>
    </row>
    <row r="231" spans="1:21" x14ac:dyDescent="0.25">
      <c r="A231" t="s">
        <v>24</v>
      </c>
      <c r="C231" s="7">
        <f>IF(ISBLANK(A231),0,VLOOKUP(A231,MatLibrary!$B$2:$L$671,10,FALSE))</f>
        <v>0.17</v>
      </c>
      <c r="D231" s="6"/>
      <c r="E231" s="1" t="s">
        <v>25</v>
      </c>
      <c r="F231" s="5">
        <f>1/SUM(C231:C239)</f>
        <v>0.27996504605792355</v>
      </c>
      <c r="G231" s="1">
        <f>ROUND(F231,3)</f>
        <v>0.28000000000000003</v>
      </c>
    </row>
    <row r="232" spans="1:21" x14ac:dyDescent="0.25">
      <c r="A232" t="s">
        <v>66</v>
      </c>
      <c r="C232" s="7">
        <f>IF(ISBLANK(A232),0,VLOOKUP(A232,MatLibrary!$B$2:$L$671,10,FALSE))</f>
        <v>0.78085957021489261</v>
      </c>
      <c r="D232" s="6"/>
      <c r="E232" s="1" t="s">
        <v>28</v>
      </c>
      <c r="F232" s="5">
        <f>VALUE(LEFT(RIGHT(A230,4),3))/1000</f>
        <v>0.28000000000000003</v>
      </c>
      <c r="I232" s="15" t="str">
        <f>"   MatRef = ( """&amp;A232&amp;""""&amp;","</f>
        <v xml:space="preserve">   MatRef = ( "Plywood - 5/8 in.",</v>
      </c>
    </row>
    <row r="233" spans="1:21" x14ac:dyDescent="0.25">
      <c r="A233" t="s">
        <v>138</v>
      </c>
      <c r="C233" s="7">
        <f>IF(ISBLANK(A233),0,VLOOKUP(A233,MatLibrary!$B$2:$L$671,10,FALSE))</f>
        <v>0.5</v>
      </c>
      <c r="D233" s="6"/>
      <c r="F233" s="5"/>
      <c r="I233" s="15" t="str">
        <f>"              "&amp;""""&amp;A233&amp;""""&amp;","</f>
        <v xml:space="preserve">              "Compliance Insulation R0.50",</v>
      </c>
    </row>
    <row r="234" spans="1:21" x14ac:dyDescent="0.25">
      <c r="A234" t="s">
        <v>137</v>
      </c>
      <c r="C234" s="7">
        <f>IF(ISBLANK(A234),0,VLOOKUP(A234,MatLibrary!$B$2:$L$671,10,FALSE))</f>
        <v>0.20000000000000004</v>
      </c>
      <c r="D234" s="6"/>
      <c r="F234" s="5"/>
      <c r="I234" s="15" t="str">
        <f t="shared" ref="I234:I236" si="20">"              "&amp;""""&amp;A234&amp;""""&amp;","</f>
        <v xml:space="preserve">              "Compliance Insulation R0.20",</v>
      </c>
    </row>
    <row r="235" spans="1:21" x14ac:dyDescent="0.25">
      <c r="A235" t="s">
        <v>137</v>
      </c>
      <c r="C235" s="7">
        <f>IF(ISBLANK(A235),0,VLOOKUP(A235,MatLibrary!$B$2:$L$671,10,FALSE))</f>
        <v>0.20000000000000004</v>
      </c>
      <c r="D235" s="6"/>
      <c r="F235" s="5"/>
      <c r="I235" s="15" t="str">
        <f t="shared" si="20"/>
        <v xml:space="preserve">              "Compliance Insulation R0.20",</v>
      </c>
    </row>
    <row r="236" spans="1:21" x14ac:dyDescent="0.25">
      <c r="A236" t="s">
        <v>136</v>
      </c>
      <c r="C236" s="7">
        <f>IF(ISBLANK(A236),0,VLOOKUP(A236,MatLibrary!$B$2:$L$671,10,FALSE))</f>
        <v>5.000000000000001E-2</v>
      </c>
      <c r="D236" s="6"/>
      <c r="F236" s="5"/>
      <c r="I236" s="15" t="str">
        <f t="shared" si="20"/>
        <v xml:space="preserve">              "Compliance Insulation R0.05",</v>
      </c>
    </row>
    <row r="237" spans="1:21" x14ac:dyDescent="0.25">
      <c r="A237" t="s">
        <v>15</v>
      </c>
      <c r="C237" s="7">
        <f>IF(ISBLANK(A237),0,VLOOKUP(A237,MatLibrary!$B$2:$L$671,10,FALSE))</f>
        <v>0.65011820330969272</v>
      </c>
      <c r="D237" s="6"/>
      <c r="F237" s="5"/>
      <c r="I237" s="15" t="str">
        <f>"              "&amp;""""&amp;A237&amp;""""&amp;","</f>
        <v xml:space="preserve">              "Air - Metal Wall Framing - 16 or 24 in. OC",</v>
      </c>
    </row>
    <row r="238" spans="1:21" x14ac:dyDescent="0.25">
      <c r="A238" s="14" t="s">
        <v>77</v>
      </c>
      <c r="C238" s="7">
        <f>IF(ISBLANK(A238),0,VLOOKUP(A238,MatLibrary!$B$2:$L$671,10,FALSE))</f>
        <v>0.34089669466564854</v>
      </c>
      <c r="D238" s="6"/>
      <c r="F238" s="5"/>
      <c r="I238" s="15" t="str">
        <f>"              "&amp;""""&amp;A238&amp;""""&amp;" )"</f>
        <v xml:space="preserve">              "Gypsum Board - 3/8 in." )</v>
      </c>
    </row>
    <row r="239" spans="1:21" x14ac:dyDescent="0.25">
      <c r="A239" t="s">
        <v>22</v>
      </c>
      <c r="C239" s="7">
        <f>IF(ISBLANK(A239),0,VLOOKUP(A239,MatLibrary!$B$2:$L$671,10,FALSE))</f>
        <v>0.68</v>
      </c>
      <c r="D239" s="6"/>
      <c r="F239" s="5"/>
      <c r="I239" s="1" t="s">
        <v>0</v>
      </c>
    </row>
    <row r="240" spans="1:21" x14ac:dyDescent="0.25">
      <c r="A240" t="s">
        <v>1</v>
      </c>
      <c r="B240" s="1" t="s">
        <v>61</v>
      </c>
      <c r="C240" s="7">
        <f>1/F232-SUM(C231:C239)</f>
        <v>-4.4589676166273406E-4</v>
      </c>
      <c r="F240" s="5"/>
    </row>
    <row r="241" spans="1:21" x14ac:dyDescent="0.25">
      <c r="C241" s="7"/>
      <c r="F241" s="5"/>
    </row>
    <row r="242" spans="1:21" x14ac:dyDescent="0.25">
      <c r="A242" s="12" t="s">
        <v>48</v>
      </c>
      <c r="C242" s="7"/>
      <c r="F242" s="5"/>
      <c r="I242" s="15" t="str">
        <f>A242</f>
        <v>ConsAssm   "WoodWallU110"</v>
      </c>
      <c r="T242" t="str">
        <f t="shared" si="19"/>
        <v/>
      </c>
      <c r="U242" t="s">
        <v>79</v>
      </c>
    </row>
    <row r="243" spans="1:21" x14ac:dyDescent="0.25">
      <c r="A243" t="s">
        <v>24</v>
      </c>
      <c r="C243" s="7">
        <f>IF(ISBLANK(A243),0,VLOOKUP(A243,MatLibrary!$B$2:$L$671,10,FALSE))</f>
        <v>0.17</v>
      </c>
      <c r="D243" s="6"/>
      <c r="E243" s="1" t="s">
        <v>25</v>
      </c>
      <c r="F243" s="5">
        <f>1/SUM(C243:C248)</f>
        <v>0.11010942768506161</v>
      </c>
      <c r="G243" s="1">
        <f>ROUND(F243,3)</f>
        <v>0.11</v>
      </c>
      <c r="T243" t="str">
        <f t="shared" si="19"/>
        <v/>
      </c>
      <c r="U243" t="s">
        <v>79</v>
      </c>
    </row>
    <row r="244" spans="1:21" x14ac:dyDescent="0.25">
      <c r="A244" t="s">
        <v>66</v>
      </c>
      <c r="C244" s="7">
        <f>IF(ISBLANK(A244),0,VLOOKUP(A244,MatLibrary!$B$2:$L$671,10,FALSE))</f>
        <v>0.78085957021489261</v>
      </c>
      <c r="D244" s="6"/>
      <c r="E244" s="1" t="s">
        <v>28</v>
      </c>
      <c r="F244" s="5">
        <f>VALUE(LEFT(RIGHT(A242,4),3))/1000</f>
        <v>0.11</v>
      </c>
      <c r="I244" s="15" t="str">
        <f>"   MatRef = ( """&amp;A244&amp;""""&amp;","</f>
        <v xml:space="preserve">   MatRef = ( "Plywood - 5/8 in.",</v>
      </c>
      <c r="T244" t="str">
        <f t="shared" si="19"/>
        <v/>
      </c>
      <c r="U244" t="s">
        <v>79</v>
      </c>
    </row>
    <row r="245" spans="1:21" x14ac:dyDescent="0.25">
      <c r="A245" t="s">
        <v>101</v>
      </c>
      <c r="C245" s="7">
        <f>IF(ISBLANK(A245),0,VLOOKUP(A245,MatLibrary!$B$2:$L$671,10,FALSE))</f>
        <v>6.46</v>
      </c>
      <c r="D245" s="6"/>
      <c r="F245" s="5"/>
      <c r="I245" s="15" t="str">
        <f>"              "&amp;""""&amp;A245&amp;""""&amp;","</f>
        <v xml:space="preserve">              "Compliance Insulation R6.46",</v>
      </c>
      <c r="T245" t="str">
        <f t="shared" si="19"/>
        <v/>
      </c>
      <c r="U245" t="s">
        <v>79</v>
      </c>
    </row>
    <row r="246" spans="1:21" x14ac:dyDescent="0.25">
      <c r="A246" t="s">
        <v>15</v>
      </c>
      <c r="C246" s="7">
        <f>IF(ISBLANK(A246),0,VLOOKUP(A246,MatLibrary!$B$2:$L$671,10,FALSE))</f>
        <v>0.65011820330969272</v>
      </c>
      <c r="D246" s="6"/>
      <c r="F246" s="5"/>
      <c r="I246" s="15" t="str">
        <f>"              "&amp;""""&amp;A246&amp;""""&amp;","</f>
        <v xml:space="preserve">              "Air - Metal Wall Framing - 16 or 24 in. OC",</v>
      </c>
      <c r="T246" t="str">
        <f t="shared" si="19"/>
        <v/>
      </c>
      <c r="U246" t="s">
        <v>79</v>
      </c>
    </row>
    <row r="247" spans="1:21" x14ac:dyDescent="0.25">
      <c r="A247" s="14" t="s">
        <v>77</v>
      </c>
      <c r="C247" s="7">
        <f>IF(ISBLANK(A247),0,VLOOKUP(A247,MatLibrary!$B$2:$L$671,10,FALSE))</f>
        <v>0.34089669466564854</v>
      </c>
      <c r="D247" s="6"/>
      <c r="F247" s="5"/>
      <c r="I247" s="15" t="str">
        <f>"              "&amp;""""&amp;A247&amp;""""&amp;" )"</f>
        <v xml:space="preserve">              "Gypsum Board - 3/8 in." )</v>
      </c>
      <c r="T247" t="str">
        <f t="shared" si="19"/>
        <v/>
      </c>
      <c r="U247" t="s">
        <v>79</v>
      </c>
    </row>
    <row r="248" spans="1:21" x14ac:dyDescent="0.25">
      <c r="A248" t="s">
        <v>22</v>
      </c>
      <c r="C248" s="7">
        <f>IF(ISBLANK(A248),0,VLOOKUP(A248,MatLibrary!$B$2:$L$671,10,FALSE))</f>
        <v>0.68</v>
      </c>
      <c r="D248" s="6"/>
      <c r="F248" s="5"/>
      <c r="I248" s="1" t="s">
        <v>0</v>
      </c>
      <c r="T248" t="str">
        <f t="shared" si="19"/>
        <v/>
      </c>
      <c r="U248" t="s">
        <v>79</v>
      </c>
    </row>
    <row r="249" spans="1:21" x14ac:dyDescent="0.25">
      <c r="A249" t="s">
        <v>1</v>
      </c>
      <c r="B249" s="1" t="s">
        <v>61</v>
      </c>
      <c r="C249" s="7">
        <f>1/F244-SUM(C243:C248)</f>
        <v>9.0346227188575767E-3</v>
      </c>
      <c r="F249" s="5"/>
      <c r="T249">
        <f t="shared" si="19"/>
        <v>9.0346227188575767E-3</v>
      </c>
      <c r="U249" t="s">
        <v>79</v>
      </c>
    </row>
    <row r="250" spans="1:21" x14ac:dyDescent="0.25">
      <c r="C250" s="7"/>
      <c r="F250" s="5"/>
      <c r="T250" t="str">
        <f t="shared" si="19"/>
        <v/>
      </c>
      <c r="U250" t="s">
        <v>79</v>
      </c>
    </row>
    <row r="251" spans="1:21" x14ac:dyDescent="0.25">
      <c r="A251" s="12" t="s">
        <v>49</v>
      </c>
      <c r="C251" s="7"/>
      <c r="F251" s="5"/>
      <c r="I251" s="15" t="str">
        <f>A251</f>
        <v>ConsAssm   "WoodWallU102"</v>
      </c>
      <c r="T251" t="str">
        <f t="shared" si="19"/>
        <v/>
      </c>
      <c r="U251" t="s">
        <v>79</v>
      </c>
    </row>
    <row r="252" spans="1:21" x14ac:dyDescent="0.25">
      <c r="A252" t="s">
        <v>24</v>
      </c>
      <c r="C252" s="7">
        <f>IF(ISBLANK(A252),0,VLOOKUP(A252,MatLibrary!$B$2:$L$671,10,FALSE))</f>
        <v>0.17</v>
      </c>
      <c r="D252" s="6"/>
      <c r="E252" s="1" t="s">
        <v>25</v>
      </c>
      <c r="F252" s="5">
        <f>1/SUM(C252:C257)</f>
        <v>0.10202130248099724</v>
      </c>
      <c r="G252" s="1">
        <f>ROUND(F252,3)</f>
        <v>0.10199999999999999</v>
      </c>
      <c r="T252" t="str">
        <f t="shared" si="19"/>
        <v/>
      </c>
      <c r="U252" t="s">
        <v>79</v>
      </c>
    </row>
    <row r="253" spans="1:21" x14ac:dyDescent="0.25">
      <c r="A253" t="s">
        <v>66</v>
      </c>
      <c r="C253" s="7">
        <f>IF(ISBLANK(A253),0,VLOOKUP(A253,MatLibrary!$B$2:$L$671,10,FALSE))</f>
        <v>0.78085957021489261</v>
      </c>
      <c r="D253" s="6"/>
      <c r="E253" s="1" t="s">
        <v>28</v>
      </c>
      <c r="F253" s="5">
        <f>VALUE(LEFT(RIGHT(A251,4),3))/1000</f>
        <v>0.10199999999999999</v>
      </c>
      <c r="I253" s="15" t="str">
        <f>"   MatRef = ( """&amp;A253&amp;""""&amp;","</f>
        <v xml:space="preserve">   MatRef = ( "Plywood - 5/8 in.",</v>
      </c>
      <c r="T253" t="str">
        <f t="shared" si="19"/>
        <v/>
      </c>
      <c r="U253" t="s">
        <v>79</v>
      </c>
    </row>
    <row r="254" spans="1:21" x14ac:dyDescent="0.25">
      <c r="A254" t="s">
        <v>122</v>
      </c>
      <c r="C254" s="7">
        <f>IF(ISBLANK(A254),0,VLOOKUP(A254,MatLibrary!$B$2:$L$671,10,FALSE))</f>
        <v>7.1800000000000015</v>
      </c>
      <c r="D254" s="6"/>
      <c r="F254" s="5"/>
      <c r="I254" s="15" t="str">
        <f>"              "&amp;""""&amp;A254&amp;""""&amp;","</f>
        <v xml:space="preserve">              "Compliance Insulation R7.18",</v>
      </c>
      <c r="T254" t="str">
        <f t="shared" si="19"/>
        <v/>
      </c>
      <c r="U254" t="s">
        <v>79</v>
      </c>
    </row>
    <row r="255" spans="1:21" x14ac:dyDescent="0.25">
      <c r="A255" t="s">
        <v>15</v>
      </c>
      <c r="C255" s="7">
        <f>IF(ISBLANK(A255),0,VLOOKUP(A255,MatLibrary!$B$2:$L$671,10,FALSE))</f>
        <v>0.65011820330969272</v>
      </c>
      <c r="D255" s="6"/>
      <c r="F255" s="5"/>
      <c r="I255" s="15" t="str">
        <f>"              "&amp;""""&amp;A255&amp;""""&amp;","</f>
        <v xml:space="preserve">              "Air - Metal Wall Framing - 16 or 24 in. OC",</v>
      </c>
      <c r="T255" t="str">
        <f t="shared" si="19"/>
        <v/>
      </c>
      <c r="U255" t="s">
        <v>79</v>
      </c>
    </row>
    <row r="256" spans="1:21" x14ac:dyDescent="0.25">
      <c r="A256" s="14" t="s">
        <v>77</v>
      </c>
      <c r="C256" s="7">
        <f>IF(ISBLANK(A256),0,VLOOKUP(A256,MatLibrary!$B$2:$L$671,10,FALSE))</f>
        <v>0.34089669466564854</v>
      </c>
      <c r="D256" s="6"/>
      <c r="F256" s="5"/>
      <c r="I256" s="15" t="str">
        <f>"              "&amp;""""&amp;A256&amp;""""&amp;" )"</f>
        <v xml:space="preserve">              "Gypsum Board - 3/8 in." )</v>
      </c>
      <c r="T256" t="str">
        <f t="shared" si="19"/>
        <v/>
      </c>
      <c r="U256" t="s">
        <v>79</v>
      </c>
    </row>
    <row r="257" spans="1:21" x14ac:dyDescent="0.25">
      <c r="A257" t="s">
        <v>22</v>
      </c>
      <c r="C257" s="7">
        <f>IF(ISBLANK(A257),0,VLOOKUP(A257,MatLibrary!$B$2:$L$671,10,FALSE))</f>
        <v>0.68</v>
      </c>
      <c r="D257" s="6"/>
      <c r="F257" s="5"/>
      <c r="I257" s="1" t="s">
        <v>0</v>
      </c>
      <c r="T257" t="str">
        <f t="shared" si="19"/>
        <v/>
      </c>
      <c r="U257" t="s">
        <v>79</v>
      </c>
    </row>
    <row r="258" spans="1:21" x14ac:dyDescent="0.25">
      <c r="A258" t="s">
        <v>1</v>
      </c>
      <c r="B258" s="1" t="s">
        <v>61</v>
      </c>
      <c r="C258" s="7">
        <f>1/F253-SUM(C252:C257)</f>
        <v>2.0471004372151214E-3</v>
      </c>
      <c r="F258" s="5"/>
      <c r="T258">
        <f t="shared" si="19"/>
        <v>2.0471004372151214E-3</v>
      </c>
      <c r="U258" t="s">
        <v>79</v>
      </c>
    </row>
    <row r="259" spans="1:21" x14ac:dyDescent="0.25">
      <c r="C259" s="7"/>
      <c r="F259" s="5"/>
      <c r="T259" t="str">
        <f t="shared" si="19"/>
        <v/>
      </c>
      <c r="U259" t="s">
        <v>79</v>
      </c>
    </row>
    <row r="260" spans="1:21" x14ac:dyDescent="0.25">
      <c r="A260" s="12" t="s">
        <v>201</v>
      </c>
      <c r="C260" s="7"/>
      <c r="F260" s="5"/>
      <c r="I260" s="15" t="str">
        <f>A260</f>
        <v>ConsAssm   "WoodWallU095"</v>
      </c>
    </row>
    <row r="261" spans="1:21" x14ac:dyDescent="0.25">
      <c r="A261" t="s">
        <v>24</v>
      </c>
      <c r="C261" s="7">
        <f>IF(ISBLANK(A261),0,VLOOKUP(A261,MatLibrary!$B$2:$L$671,10,FALSE))</f>
        <v>0.17</v>
      </c>
      <c r="D261" s="6"/>
      <c r="E261" s="1" t="s">
        <v>25</v>
      </c>
      <c r="F261" s="5">
        <f>1/SUM(C261:C268)</f>
        <v>9.5040099843730658E-2</v>
      </c>
      <c r="G261" s="1">
        <f>ROUND(F261,3)</f>
        <v>9.5000000000000001E-2</v>
      </c>
    </row>
    <row r="262" spans="1:21" x14ac:dyDescent="0.25">
      <c r="A262" t="s">
        <v>66</v>
      </c>
      <c r="C262" s="7">
        <f>IF(ISBLANK(A262),0,VLOOKUP(A262,MatLibrary!$B$2:$L$671,10,FALSE))</f>
        <v>0.78085957021489261</v>
      </c>
      <c r="D262" s="6"/>
      <c r="E262" s="1" t="s">
        <v>28</v>
      </c>
      <c r="F262" s="5">
        <f>VALUE(LEFT(RIGHT(A260,4),3))/1000</f>
        <v>9.5000000000000001E-2</v>
      </c>
      <c r="I262" s="15" t="str">
        <f>"   MatRef = ( """&amp;A262&amp;""""&amp;","</f>
        <v xml:space="preserve">   MatRef = ( "Plywood - 5/8 in.",</v>
      </c>
    </row>
    <row r="263" spans="1:21" x14ac:dyDescent="0.25">
      <c r="A263" t="s">
        <v>86</v>
      </c>
      <c r="C263" s="7">
        <f>IF(ISBLANK(A263),0,VLOOKUP(A263,MatLibrary!$B$2:$L$671,10,FALSE))</f>
        <v>7.3899999999999979</v>
      </c>
      <c r="D263" s="6"/>
      <c r="F263" s="5"/>
      <c r="I263" s="15" t="str">
        <f>"              "&amp;""""&amp;A263&amp;""""&amp;","</f>
        <v xml:space="preserve">              "Compliance Insulation R7.39",</v>
      </c>
    </row>
    <row r="264" spans="1:21" x14ac:dyDescent="0.25">
      <c r="A264" t="s">
        <v>138</v>
      </c>
      <c r="C264" s="7">
        <f>IF(ISBLANK(A264),0,VLOOKUP(A264,MatLibrary!$B$2:$L$671,10,FALSE))</f>
        <v>0.5</v>
      </c>
      <c r="D264" s="6"/>
      <c r="F264" s="5"/>
      <c r="I264" s="15" t="str">
        <f t="shared" ref="I264:I265" si="21">"              "&amp;""""&amp;A264&amp;""""&amp;","</f>
        <v xml:space="preserve">              "Compliance Insulation R0.50",</v>
      </c>
    </row>
    <row r="265" spans="1:21" x14ac:dyDescent="0.25">
      <c r="A265" t="s">
        <v>92</v>
      </c>
      <c r="C265" s="7">
        <f>IF(ISBLANK(A265),0,VLOOKUP(A265,MatLibrary!$B$2:$L$671,10,FALSE))</f>
        <v>0.01</v>
      </c>
      <c r="D265" s="6"/>
      <c r="F265" s="5"/>
      <c r="I265" s="15" t="str">
        <f t="shared" si="21"/>
        <v xml:space="preserve">              "Compliance Insulation R0.01",</v>
      </c>
    </row>
    <row r="266" spans="1:21" x14ac:dyDescent="0.25">
      <c r="A266" t="s">
        <v>15</v>
      </c>
      <c r="C266" s="7">
        <f>IF(ISBLANK(A266),0,VLOOKUP(A266,MatLibrary!$B$2:$L$671,10,FALSE))</f>
        <v>0.65011820330969272</v>
      </c>
      <c r="D266" s="6"/>
      <c r="F266" s="5"/>
      <c r="I266" s="15" t="str">
        <f>"              "&amp;""""&amp;A266&amp;""""&amp;","</f>
        <v xml:space="preserve">              "Air - Metal Wall Framing - 16 or 24 in. OC",</v>
      </c>
    </row>
    <row r="267" spans="1:21" x14ac:dyDescent="0.25">
      <c r="A267" s="14" t="s">
        <v>77</v>
      </c>
      <c r="C267" s="7">
        <f>IF(ISBLANK(A267),0,VLOOKUP(A267,MatLibrary!$B$2:$L$671,10,FALSE))</f>
        <v>0.34089669466564854</v>
      </c>
      <c r="D267" s="6"/>
      <c r="F267" s="5"/>
      <c r="I267" s="15" t="str">
        <f>"              "&amp;""""&amp;A267&amp;""""&amp;" )"</f>
        <v xml:space="preserve">              "Gypsum Board - 3/8 in." )</v>
      </c>
    </row>
    <row r="268" spans="1:21" x14ac:dyDescent="0.25">
      <c r="A268" t="s">
        <v>22</v>
      </c>
      <c r="C268" s="7">
        <f>IF(ISBLANK(A268),0,VLOOKUP(A268,MatLibrary!$B$2:$L$671,10,FALSE))</f>
        <v>0.68</v>
      </c>
      <c r="D268" s="6"/>
      <c r="F268" s="5"/>
      <c r="I268" s="1" t="s">
        <v>0</v>
      </c>
    </row>
    <row r="269" spans="1:21" x14ac:dyDescent="0.25">
      <c r="A269" t="s">
        <v>1</v>
      </c>
      <c r="B269" s="1" t="s">
        <v>61</v>
      </c>
      <c r="C269" s="7">
        <f>1/F262-SUM(C261:C268)</f>
        <v>4.4413212834530924E-3</v>
      </c>
      <c r="F269" s="5"/>
    </row>
    <row r="270" spans="1:21" x14ac:dyDescent="0.25">
      <c r="C270" s="7"/>
      <c r="F270" s="5"/>
    </row>
    <row r="271" spans="1:21" x14ac:dyDescent="0.25">
      <c r="A271" s="12" t="s">
        <v>50</v>
      </c>
      <c r="C271" s="7"/>
      <c r="F271" s="5"/>
      <c r="I271" s="15" t="str">
        <f>A271</f>
        <v>ConsAssm   "WoodWallU059"</v>
      </c>
      <c r="T271" t="str">
        <f t="shared" si="19"/>
        <v/>
      </c>
      <c r="U271" t="s">
        <v>79</v>
      </c>
    </row>
    <row r="272" spans="1:21" x14ac:dyDescent="0.25">
      <c r="A272" t="s">
        <v>24</v>
      </c>
      <c r="C272" s="7">
        <f>IF(ISBLANK(A272),0,VLOOKUP(A272,MatLibrary!$B$2:$L$671,10,FALSE))</f>
        <v>0.17</v>
      </c>
      <c r="D272" s="6"/>
      <c r="E272" s="1" t="s">
        <v>25</v>
      </c>
      <c r="F272" s="5">
        <f>1/SUM(C272:C277)</f>
        <v>5.9025345859903655E-2</v>
      </c>
      <c r="G272" s="1">
        <f>ROUND(F272,3)</f>
        <v>5.8999999999999997E-2</v>
      </c>
      <c r="T272" t="str">
        <f t="shared" si="19"/>
        <v/>
      </c>
      <c r="U272" t="s">
        <v>79</v>
      </c>
    </row>
    <row r="273" spans="1:21" x14ac:dyDescent="0.25">
      <c r="A273" t="s">
        <v>66</v>
      </c>
      <c r="C273" s="7">
        <f>IF(ISBLANK(A273),0,VLOOKUP(A273,MatLibrary!$B$2:$L$671,10,FALSE))</f>
        <v>0.78085957021489261</v>
      </c>
      <c r="D273" s="6"/>
      <c r="E273" s="1" t="s">
        <v>28</v>
      </c>
      <c r="F273" s="5">
        <f>VALUE(LEFT(RIGHT(A271,4),3))/1000</f>
        <v>5.8999999999999997E-2</v>
      </c>
      <c r="I273" s="15" t="str">
        <f>"   MatRef = ( """&amp;A273&amp;""""&amp;","</f>
        <v xml:space="preserve">   MatRef = ( "Plywood - 5/8 in.",</v>
      </c>
      <c r="T273" t="str">
        <f t="shared" si="19"/>
        <v/>
      </c>
      <c r="U273" t="s">
        <v>79</v>
      </c>
    </row>
    <row r="274" spans="1:21" x14ac:dyDescent="0.25">
      <c r="A274" t="s">
        <v>102</v>
      </c>
      <c r="C274" s="7">
        <f>IF(ISBLANK(A274),0,VLOOKUP(A274,MatLibrary!$B$2:$L$671,10,FALSE))</f>
        <v>14.32</v>
      </c>
      <c r="D274" s="6"/>
      <c r="F274" s="5"/>
      <c r="I274" s="15" t="str">
        <f>"              "&amp;""""&amp;A274&amp;""""&amp;","</f>
        <v xml:space="preserve">              "Compliance Insulation R14.32",</v>
      </c>
      <c r="T274" t="str">
        <f t="shared" si="19"/>
        <v/>
      </c>
      <c r="U274" t="s">
        <v>79</v>
      </c>
    </row>
    <row r="275" spans="1:21" x14ac:dyDescent="0.25">
      <c r="A275" t="s">
        <v>15</v>
      </c>
      <c r="C275" s="7">
        <f>IF(ISBLANK(A275),0,VLOOKUP(A275,MatLibrary!$B$2:$L$671,10,FALSE))</f>
        <v>0.65011820330969272</v>
      </c>
      <c r="D275" s="6"/>
      <c r="F275" s="5"/>
      <c r="I275" s="15" t="str">
        <f>"              "&amp;""""&amp;A275&amp;""""&amp;","</f>
        <v xml:space="preserve">              "Air - Metal Wall Framing - 16 or 24 in. OC",</v>
      </c>
      <c r="T275" t="str">
        <f t="shared" si="19"/>
        <v/>
      </c>
      <c r="U275" t="s">
        <v>79</v>
      </c>
    </row>
    <row r="276" spans="1:21" x14ac:dyDescent="0.25">
      <c r="A276" s="14" t="s">
        <v>77</v>
      </c>
      <c r="C276" s="7">
        <f>IF(ISBLANK(A276),0,VLOOKUP(A276,MatLibrary!$B$2:$L$671,10,FALSE))</f>
        <v>0.34089669466564854</v>
      </c>
      <c r="D276" s="6"/>
      <c r="F276" s="5"/>
      <c r="I276" s="15" t="str">
        <f>"              "&amp;""""&amp;A276&amp;""""&amp;" )"</f>
        <v xml:space="preserve">              "Gypsum Board - 3/8 in." )</v>
      </c>
      <c r="T276" t="str">
        <f t="shared" si="19"/>
        <v/>
      </c>
      <c r="U276" t="s">
        <v>79</v>
      </c>
    </row>
    <row r="277" spans="1:21" x14ac:dyDescent="0.25">
      <c r="A277" t="s">
        <v>22</v>
      </c>
      <c r="C277" s="7">
        <f>IF(ISBLANK(A277),0,VLOOKUP(A277,MatLibrary!$B$2:$L$671,10,FALSE))</f>
        <v>0.68</v>
      </c>
      <c r="D277" s="6"/>
      <c r="F277" s="5"/>
      <c r="I277" s="1" t="s">
        <v>0</v>
      </c>
      <c r="T277" t="str">
        <f t="shared" si="19"/>
        <v/>
      </c>
      <c r="U277" t="s">
        <v>79</v>
      </c>
    </row>
    <row r="278" spans="1:21" x14ac:dyDescent="0.25">
      <c r="A278" t="s">
        <v>1</v>
      </c>
      <c r="B278" s="1" t="s">
        <v>61</v>
      </c>
      <c r="C278" s="7">
        <f>1/F273-SUM(C272:C277)</f>
        <v>7.2780741826470319E-3</v>
      </c>
      <c r="F278" s="5"/>
      <c r="T278">
        <f t="shared" si="19"/>
        <v>7.2780741826470319E-3</v>
      </c>
      <c r="U278" t="s">
        <v>79</v>
      </c>
    </row>
    <row r="279" spans="1:21" x14ac:dyDescent="0.25">
      <c r="C279" s="7"/>
      <c r="F279" s="5"/>
      <c r="T279" t="str">
        <f t="shared" si="19"/>
        <v/>
      </c>
      <c r="U279" t="s">
        <v>79</v>
      </c>
    </row>
    <row r="280" spans="1:21" x14ac:dyDescent="0.25">
      <c r="A280" s="12" t="s">
        <v>199</v>
      </c>
      <c r="C280" s="7"/>
      <c r="F280" s="5"/>
      <c r="I280" s="15" t="str">
        <f>A280</f>
        <v>ConsAssm   "WoodWallU045"</v>
      </c>
    </row>
    <row r="281" spans="1:21" x14ac:dyDescent="0.25">
      <c r="A281" t="s">
        <v>24</v>
      </c>
      <c r="C281" s="7">
        <f>IF(ISBLANK(A281),0,VLOOKUP(A281,MatLibrary!$B$2:$L$671,10,FALSE))</f>
        <v>0.17</v>
      </c>
      <c r="D281" s="6"/>
      <c r="E281" s="1" t="s">
        <v>25</v>
      </c>
      <c r="F281" s="5">
        <f>1/SUM(C281:C287)</f>
        <v>4.5000704212934957E-2</v>
      </c>
      <c r="G281" s="1">
        <f>ROUND(F281,3)</f>
        <v>4.4999999999999998E-2</v>
      </c>
    </row>
    <row r="282" spans="1:21" x14ac:dyDescent="0.25">
      <c r="A282" t="s">
        <v>66</v>
      </c>
      <c r="C282" s="7">
        <f>IF(ISBLANK(A282),0,VLOOKUP(A282,MatLibrary!$B$2:$L$671,10,FALSE))</f>
        <v>0.78085957021489261</v>
      </c>
      <c r="D282" s="6"/>
      <c r="E282" s="1" t="s">
        <v>28</v>
      </c>
      <c r="F282" s="5">
        <f>VALUE(LEFT(RIGHT(A280,4),3))/1000</f>
        <v>4.4999999999999998E-2</v>
      </c>
      <c r="I282" s="15" t="str">
        <f>"   MatRef = ( """&amp;A282&amp;""""&amp;","</f>
        <v xml:space="preserve">   MatRef = ( "Plywood - 5/8 in.",</v>
      </c>
    </row>
    <row r="283" spans="1:21" x14ac:dyDescent="0.25">
      <c r="A283" t="s">
        <v>104</v>
      </c>
      <c r="C283" s="7">
        <f>IF(ISBLANK(A283),0,VLOOKUP(A283,MatLibrary!$B$2:$L$671,10,FALSE))</f>
        <v>14.6</v>
      </c>
      <c r="D283" s="6"/>
      <c r="F283" s="5"/>
      <c r="I283" s="15" t="str">
        <f>"              "&amp;""""&amp;A283&amp;""""&amp;","</f>
        <v xml:space="preserve">              "Compliance Insulation R14.60",</v>
      </c>
    </row>
    <row r="284" spans="1:21" x14ac:dyDescent="0.25">
      <c r="A284" t="s">
        <v>200</v>
      </c>
      <c r="C284" s="7">
        <f>IF(ISBLANK(A284),0,VLOOKUP(A284,MatLibrary!$B$2:$L$671,10,FALSE))</f>
        <v>5.0000000000000009</v>
      </c>
      <c r="D284" s="6"/>
      <c r="F284" s="5"/>
      <c r="I284" s="15" t="str">
        <f>"              "&amp;""""&amp;A284&amp;""""&amp;","</f>
        <v xml:space="preserve">              "Compliance Insulation R5.00",</v>
      </c>
    </row>
    <row r="285" spans="1:21" x14ac:dyDescent="0.25">
      <c r="A285" t="s">
        <v>15</v>
      </c>
      <c r="C285" s="7">
        <f>IF(ISBLANK(A285),0,VLOOKUP(A285,MatLibrary!$B$2:$L$671,10,FALSE))</f>
        <v>0.65011820330969272</v>
      </c>
      <c r="D285" s="6"/>
      <c r="F285" s="5"/>
      <c r="I285" s="15" t="str">
        <f>"              "&amp;""""&amp;A285&amp;""""&amp;","</f>
        <v xml:space="preserve">              "Air - Metal Wall Framing - 16 or 24 in. OC",</v>
      </c>
    </row>
    <row r="286" spans="1:21" x14ac:dyDescent="0.25">
      <c r="A286" s="14" t="s">
        <v>77</v>
      </c>
      <c r="C286" s="7">
        <f>IF(ISBLANK(A286),0,VLOOKUP(A286,MatLibrary!$B$2:$L$671,10,FALSE))</f>
        <v>0.34089669466564854</v>
      </c>
      <c r="D286" s="6"/>
      <c r="F286" s="5"/>
      <c r="I286" s="15" t="str">
        <f>"              "&amp;""""&amp;A286&amp;""""&amp;" )"</f>
        <v xml:space="preserve">              "Gypsum Board - 3/8 in." )</v>
      </c>
    </row>
    <row r="287" spans="1:21" x14ac:dyDescent="0.25">
      <c r="A287" t="s">
        <v>22</v>
      </c>
      <c r="C287" s="7">
        <f>IF(ISBLANK(A287),0,VLOOKUP(A287,MatLibrary!$B$2:$L$671,10,FALSE))</f>
        <v>0.68</v>
      </c>
      <c r="D287" s="6"/>
      <c r="F287" s="5"/>
      <c r="I287" s="1" t="s">
        <v>0</v>
      </c>
    </row>
    <row r="288" spans="1:21" x14ac:dyDescent="0.25">
      <c r="A288" t="s">
        <v>1</v>
      </c>
      <c r="B288" s="1" t="s">
        <v>61</v>
      </c>
      <c r="C288" s="7">
        <f>1/F282-SUM(C281:C287)</f>
        <v>3.4775403198850086E-4</v>
      </c>
      <c r="F288" s="5"/>
    </row>
    <row r="289" spans="1:21" x14ac:dyDescent="0.25">
      <c r="C289" s="7"/>
      <c r="F289" s="5"/>
    </row>
    <row r="290" spans="1:21" x14ac:dyDescent="0.25">
      <c r="A290" s="12" t="s">
        <v>51</v>
      </c>
      <c r="C290" s="7"/>
      <c r="F290" s="5"/>
      <c r="I290" s="15" t="str">
        <f>A290</f>
        <v>ConsAssm   "WoodWallU042"</v>
      </c>
      <c r="T290" t="str">
        <f t="shared" si="19"/>
        <v/>
      </c>
      <c r="U290" t="s">
        <v>79</v>
      </c>
    </row>
    <row r="291" spans="1:21" x14ac:dyDescent="0.25">
      <c r="A291" t="s">
        <v>24</v>
      </c>
      <c r="C291" s="7">
        <f>IF(ISBLANK(A291),0,VLOOKUP(A291,MatLibrary!$B$2:$L$671,10,FALSE))</f>
        <v>0.17</v>
      </c>
      <c r="D291" s="6"/>
      <c r="E291" s="1" t="s">
        <v>25</v>
      </c>
      <c r="F291" s="5">
        <f>1/SUM(C291:C296)</f>
        <v>4.2013497774573999E-2</v>
      </c>
      <c r="G291" s="1">
        <f>ROUND(F291,3)</f>
        <v>4.2000000000000003E-2</v>
      </c>
      <c r="T291" t="str">
        <f t="shared" si="19"/>
        <v/>
      </c>
      <c r="U291" t="s">
        <v>79</v>
      </c>
    </row>
    <row r="292" spans="1:21" x14ac:dyDescent="0.25">
      <c r="A292" t="s">
        <v>66</v>
      </c>
      <c r="C292" s="7">
        <f>IF(ISBLANK(A292),0,VLOOKUP(A292,MatLibrary!$B$2:$L$671,10,FALSE))</f>
        <v>0.78085957021489261</v>
      </c>
      <c r="D292" s="6"/>
      <c r="E292" s="1" t="s">
        <v>28</v>
      </c>
      <c r="F292" s="5">
        <f>VALUE(LEFT(RIGHT(A290,4),3))/1000</f>
        <v>4.2000000000000003E-2</v>
      </c>
      <c r="I292" s="15" t="str">
        <f>"   MatRef = ( """&amp;A292&amp;""""&amp;","</f>
        <v xml:space="preserve">   MatRef = ( "Plywood - 5/8 in.",</v>
      </c>
      <c r="T292" t="str">
        <f t="shared" si="19"/>
        <v/>
      </c>
      <c r="U292" t="s">
        <v>79</v>
      </c>
    </row>
    <row r="293" spans="1:21" x14ac:dyDescent="0.25">
      <c r="A293" t="s">
        <v>103</v>
      </c>
      <c r="C293" s="7">
        <f>IF(ISBLANK(A293),0,VLOOKUP(A293,MatLibrary!$B$2:$L$671,10,FALSE))</f>
        <v>21.18</v>
      </c>
      <c r="D293" s="6"/>
      <c r="F293" s="5"/>
      <c r="I293" s="15" t="str">
        <f>"              "&amp;""""&amp;A293&amp;""""&amp;","</f>
        <v xml:space="preserve">              "Compliance Insulation R21.18",</v>
      </c>
      <c r="T293" t="str">
        <f t="shared" si="19"/>
        <v/>
      </c>
      <c r="U293" t="s">
        <v>79</v>
      </c>
    </row>
    <row r="294" spans="1:21" x14ac:dyDescent="0.25">
      <c r="A294" t="s">
        <v>15</v>
      </c>
      <c r="C294" s="7">
        <f>IF(ISBLANK(A294),0,VLOOKUP(A294,MatLibrary!$B$2:$L$671,10,FALSE))</f>
        <v>0.65011820330969272</v>
      </c>
      <c r="D294" s="6"/>
      <c r="F294" s="5"/>
      <c r="I294" s="15" t="str">
        <f>"              "&amp;""""&amp;A294&amp;""""&amp;","</f>
        <v xml:space="preserve">              "Air - Metal Wall Framing - 16 or 24 in. OC",</v>
      </c>
      <c r="T294" t="str">
        <f t="shared" si="19"/>
        <v/>
      </c>
      <c r="U294" t="s">
        <v>79</v>
      </c>
    </row>
    <row r="295" spans="1:21" x14ac:dyDescent="0.25">
      <c r="A295" s="14" t="s">
        <v>77</v>
      </c>
      <c r="C295" s="7">
        <f>IF(ISBLANK(A295),0,VLOOKUP(A295,MatLibrary!$B$2:$L$671,10,FALSE))</f>
        <v>0.34089669466564854</v>
      </c>
      <c r="D295" s="6"/>
      <c r="F295" s="5"/>
      <c r="I295" s="15" t="str">
        <f>"              "&amp;""""&amp;A295&amp;""""&amp;" )"</f>
        <v xml:space="preserve">              "Gypsum Board - 3/8 in." )</v>
      </c>
      <c r="T295" t="str">
        <f t="shared" si="19"/>
        <v/>
      </c>
      <c r="U295" t="s">
        <v>79</v>
      </c>
    </row>
    <row r="296" spans="1:21" x14ac:dyDescent="0.25">
      <c r="A296" t="s">
        <v>22</v>
      </c>
      <c r="C296" s="7">
        <f>IF(ISBLANK(A296),0,VLOOKUP(A296,MatLibrary!$B$2:$L$671,10,FALSE))</f>
        <v>0.68</v>
      </c>
      <c r="D296" s="6"/>
      <c r="F296" s="5"/>
      <c r="I296" s="1" t="s">
        <v>0</v>
      </c>
      <c r="T296" t="str">
        <f t="shared" si="19"/>
        <v/>
      </c>
      <c r="U296" t="s">
        <v>79</v>
      </c>
    </row>
    <row r="297" spans="1:21" x14ac:dyDescent="0.25">
      <c r="A297" t="s">
        <v>1</v>
      </c>
      <c r="B297" s="1" t="s">
        <v>61</v>
      </c>
      <c r="C297" s="7">
        <f>1/F292-SUM(C291:C296)</f>
        <v>7.6493413335754212E-3</v>
      </c>
      <c r="F297" s="5"/>
      <c r="T297">
        <f t="shared" si="19"/>
        <v>7.6493413335754212E-3</v>
      </c>
      <c r="U297" t="s">
        <v>79</v>
      </c>
    </row>
    <row r="298" spans="1:21" x14ac:dyDescent="0.25">
      <c r="B298" s="1"/>
      <c r="F298" s="5"/>
    </row>
    <row r="299" spans="1:21" x14ac:dyDescent="0.25">
      <c r="C299" s="7"/>
      <c r="F299" s="5"/>
    </row>
    <row r="300" spans="1:21" x14ac:dyDescent="0.25">
      <c r="A300" s="13" t="s">
        <v>130</v>
      </c>
      <c r="C300" s="7"/>
      <c r="F300" s="5"/>
      <c r="I300" s="15" t="str">
        <f>A300</f>
        <v>// ------------------------------ INTERIOR WALL CONSTRUCTIONS ---------------------------</v>
      </c>
    </row>
    <row r="301" spans="1:21" x14ac:dyDescent="0.25">
      <c r="C301" s="7"/>
      <c r="F301" s="5"/>
    </row>
    <row r="302" spans="1:21" x14ac:dyDescent="0.25">
      <c r="A302" s="12" t="s">
        <v>134</v>
      </c>
      <c r="I302" s="15" t="str">
        <f>A302</f>
        <v>ConsAssm   "WoodFrameIntWallU099"</v>
      </c>
    </row>
    <row r="303" spans="1:21" x14ac:dyDescent="0.25">
      <c r="A303" t="s">
        <v>22</v>
      </c>
      <c r="C303" s="7">
        <f>IF(ISBLANK(A303),0,VLOOKUP(A303,MatLibrary!$B$2:$L$671,10,FALSE))</f>
        <v>0.68</v>
      </c>
      <c r="E303" s="1" t="s">
        <v>25</v>
      </c>
      <c r="F303" s="5">
        <f>1/SUM(C303:C307)</f>
        <v>9.901913768700929E-2</v>
      </c>
      <c r="G303" s="1">
        <f>ROUND(F303,3)</f>
        <v>9.9000000000000005E-2</v>
      </c>
    </row>
    <row r="304" spans="1:21" x14ac:dyDescent="0.25">
      <c r="A304" s="14" t="s">
        <v>17</v>
      </c>
      <c r="C304" s="7">
        <f>IF(ISBLANK(A304),0,VLOOKUP(A304,MatLibrary!$B$2:$L$671,10,FALSE))</f>
        <v>0.45452892622086466</v>
      </c>
      <c r="E304" s="1" t="s">
        <v>28</v>
      </c>
      <c r="F304" s="5">
        <f>VALUE(LEFT(RIGHT(A302,4),3))/1000</f>
        <v>9.9000000000000005E-2</v>
      </c>
      <c r="I304" s="15" t="str">
        <f>"   MatRef = ( """&amp;A304&amp;""""&amp;","</f>
        <v xml:space="preserve">   MatRef = ( "Gypsum Board - 1/2 in.",</v>
      </c>
    </row>
    <row r="305" spans="1:21" x14ac:dyDescent="0.25">
      <c r="A305" t="s">
        <v>131</v>
      </c>
      <c r="C305" s="7">
        <f>IF(ISBLANK(A305),0,VLOOKUP(A305,MatLibrary!$B$2:$L$671,10,FALSE))</f>
        <v>7.83</v>
      </c>
      <c r="F305" s="5"/>
      <c r="I305" s="15" t="str">
        <f>"              "&amp;""""&amp;A305&amp;""""&amp;","</f>
        <v xml:space="preserve">              "Wood Frame w/ R11.25",</v>
      </c>
    </row>
    <row r="306" spans="1:21" x14ac:dyDescent="0.25">
      <c r="A306" s="14" t="s">
        <v>17</v>
      </c>
      <c r="C306" s="7">
        <f>IF(ISBLANK(A306),0,VLOOKUP(A306,MatLibrary!$B$2:$L$671,10,FALSE))</f>
        <v>0.45452892622086466</v>
      </c>
      <c r="F306" s="5"/>
      <c r="I306" s="15" t="str">
        <f>"              "&amp;""""&amp;A306&amp;""""&amp;" )"</f>
        <v xml:space="preserve">              "Gypsum Board - 1/2 in." )</v>
      </c>
    </row>
    <row r="307" spans="1:21" x14ac:dyDescent="0.25">
      <c r="A307" t="s">
        <v>22</v>
      </c>
      <c r="C307" s="7">
        <f>IF(ISBLANK(A307),0,VLOOKUP(A307,MatLibrary!$B$2:$L$671,10,FALSE))</f>
        <v>0.68</v>
      </c>
      <c r="F307" s="5"/>
      <c r="I307" s="1" t="s">
        <v>0</v>
      </c>
    </row>
    <row r="308" spans="1:21" x14ac:dyDescent="0.25">
      <c r="A308" t="s">
        <v>0</v>
      </c>
      <c r="B308" s="1" t="s">
        <v>61</v>
      </c>
      <c r="C308" s="16">
        <f>1/F304-SUM(C303:C307)</f>
        <v>1.9522485683705071E-3</v>
      </c>
      <c r="F308" s="5"/>
    </row>
    <row r="309" spans="1:21" x14ac:dyDescent="0.25">
      <c r="C309" s="7"/>
      <c r="F309" s="5"/>
    </row>
    <row r="310" spans="1:21" x14ac:dyDescent="0.25">
      <c r="A310" s="12" t="s">
        <v>135</v>
      </c>
      <c r="I310" s="15" t="str">
        <f>A310</f>
        <v>ConsAssm   "MetalFrameIntWallU151"</v>
      </c>
    </row>
    <row r="311" spans="1:21" x14ac:dyDescent="0.25">
      <c r="A311" t="s">
        <v>22</v>
      </c>
      <c r="C311" s="7">
        <f>IF(ISBLANK(A311),0,VLOOKUP(A311,MatLibrary!$B$2:$L$671,10,FALSE))</f>
        <v>0.68</v>
      </c>
      <c r="E311" s="1" t="s">
        <v>25</v>
      </c>
      <c r="F311" s="5">
        <f>1/SUM(C311:C316)</f>
        <v>0.15107620519189804</v>
      </c>
      <c r="G311" s="1">
        <f>ROUND(F311,3)</f>
        <v>0.151</v>
      </c>
    </row>
    <row r="312" spans="1:21" x14ac:dyDescent="0.25">
      <c r="A312" s="14" t="s">
        <v>17</v>
      </c>
      <c r="C312" s="7">
        <f>IF(ISBLANK(A312),0,VLOOKUP(A312,MatLibrary!$B$2:$L$671,10,FALSE))</f>
        <v>0.45452892622086466</v>
      </c>
      <c r="E312" s="1" t="s">
        <v>28</v>
      </c>
      <c r="F312" s="5">
        <f>VALUE(LEFT(RIGHT(A310,4),3))/1000</f>
        <v>0.151</v>
      </c>
      <c r="I312" s="15" t="str">
        <f>"   MatRef = ( """&amp;A312&amp;""""&amp;","</f>
        <v xml:space="preserve">   MatRef = ( "Gypsum Board - 1/2 in.",</v>
      </c>
    </row>
    <row r="313" spans="1:21" x14ac:dyDescent="0.25">
      <c r="A313" s="14" t="s">
        <v>97</v>
      </c>
      <c r="C313" s="7">
        <f>IF(ISBLANK(A313),0,VLOOKUP(A313,MatLibrary!$B$2:$L$671,10,FALSE))</f>
        <v>3.6999999999999997</v>
      </c>
      <c r="F313" s="5"/>
      <c r="I313" s="15" t="str">
        <f>"              "&amp;""""&amp;A313&amp;""""&amp;","</f>
        <v xml:space="preserve">              "Compliance Insulation R3.70",</v>
      </c>
    </row>
    <row r="314" spans="1:21" x14ac:dyDescent="0.25">
      <c r="A314" t="s">
        <v>15</v>
      </c>
      <c r="C314" s="7">
        <f>IF(ISBLANK(A314),0,VLOOKUP(A314,MatLibrary!$B$2:$L$671,10,FALSE))</f>
        <v>0.65011820330969272</v>
      </c>
      <c r="F314" s="5"/>
      <c r="I314" s="15" t="str">
        <f>"              "&amp;""""&amp;A314&amp;""""&amp;","</f>
        <v xml:space="preserve">              "Air - Metal Wall Framing - 16 or 24 in. OC",</v>
      </c>
    </row>
    <row r="315" spans="1:21" x14ac:dyDescent="0.25">
      <c r="A315" s="14" t="s">
        <v>17</v>
      </c>
      <c r="C315" s="7">
        <f>IF(ISBLANK(A315),0,VLOOKUP(A315,MatLibrary!$B$2:$L$671,10,FALSE))</f>
        <v>0.45452892622086466</v>
      </c>
      <c r="F315" s="5"/>
      <c r="I315" s="15" t="str">
        <f>"              "&amp;""""&amp;A315&amp;""""&amp;" )"</f>
        <v xml:space="preserve">              "Gypsum Board - 1/2 in." )</v>
      </c>
    </row>
    <row r="316" spans="1:21" x14ac:dyDescent="0.25">
      <c r="A316" t="s">
        <v>22</v>
      </c>
      <c r="C316" s="7">
        <f>IF(ISBLANK(A316),0,VLOOKUP(A316,MatLibrary!$B$2:$L$671,10,FALSE))</f>
        <v>0.68</v>
      </c>
      <c r="F316" s="5"/>
      <c r="I316" s="1" t="s">
        <v>0</v>
      </c>
    </row>
    <row r="317" spans="1:21" x14ac:dyDescent="0.25">
      <c r="A317" t="s">
        <v>0</v>
      </c>
      <c r="B317" s="1" t="s">
        <v>61</v>
      </c>
      <c r="C317" s="16">
        <f>1/F312-SUM(C311:C316)</f>
        <v>3.3405005399700372E-3</v>
      </c>
      <c r="F317" s="5"/>
    </row>
    <row r="318" spans="1:21" x14ac:dyDescent="0.25">
      <c r="C318" s="7"/>
      <c r="F318" s="5"/>
    </row>
    <row r="319" spans="1:21" x14ac:dyDescent="0.25">
      <c r="C319" s="7"/>
      <c r="F319" s="5"/>
    </row>
    <row r="320" spans="1:21" x14ac:dyDescent="0.25">
      <c r="A320" s="13" t="s">
        <v>6</v>
      </c>
      <c r="C320" s="7"/>
      <c r="F320" s="5"/>
      <c r="I320" s="15" t="str">
        <f>A320</f>
        <v>// ------------------------------ ROOF CONSTRUCTIONS ---------------------------</v>
      </c>
      <c r="T320" t="str">
        <f t="shared" ref="T320:T699" si="22">IF(B320="Additional R-value needed",C320,"")</f>
        <v/>
      </c>
      <c r="U320" t="s">
        <v>79</v>
      </c>
    </row>
    <row r="321" spans="1:21" x14ac:dyDescent="0.25">
      <c r="C321" s="7"/>
      <c r="F321" s="5"/>
      <c r="T321" t="str">
        <f t="shared" si="22"/>
        <v/>
      </c>
      <c r="U321" t="s">
        <v>79</v>
      </c>
    </row>
    <row r="322" spans="1:21" hidden="1" x14ac:dyDescent="0.25">
      <c r="A322" s="12" t="s">
        <v>29</v>
      </c>
      <c r="C322" s="7"/>
      <c r="F322" s="5"/>
      <c r="I322" s="15" t="str">
        <f>A322</f>
        <v>ConsAssm   "MetalBuildingRoofU065"</v>
      </c>
      <c r="T322" t="str">
        <f t="shared" si="22"/>
        <v/>
      </c>
      <c r="U322" t="s">
        <v>79</v>
      </c>
    </row>
    <row r="323" spans="1:21" hidden="1" x14ac:dyDescent="0.25">
      <c r="A323" t="s">
        <v>24</v>
      </c>
      <c r="C323" s="7" t="e">
        <f>IF(ISBLANK(A323),0,VLOOKUP(A323,#REF!,10,FALSE))</f>
        <v>#REF!</v>
      </c>
      <c r="E323" s="1" t="s">
        <v>25</v>
      </c>
      <c r="F323" s="5" t="e">
        <f>1/SUM(C323:C326)</f>
        <v>#REF!</v>
      </c>
      <c r="G323" s="1" t="e">
        <f>ROUND(F323,3)</f>
        <v>#REF!</v>
      </c>
      <c r="T323" t="str">
        <f t="shared" si="22"/>
        <v/>
      </c>
      <c r="U323" t="s">
        <v>79</v>
      </c>
    </row>
    <row r="324" spans="1:21" hidden="1" x14ac:dyDescent="0.25">
      <c r="A324" t="s">
        <v>19</v>
      </c>
      <c r="C324" s="7" t="e">
        <f>IF(ISBLANK(A324),0,VLOOKUP(A324,#REF!,10,FALSE))</f>
        <v>#REF!</v>
      </c>
      <c r="E324" s="1" t="s">
        <v>28</v>
      </c>
      <c r="F324" s="5">
        <f>VALUE(LEFT(RIGHT(A322,4),3))/1000</f>
        <v>6.5000000000000002E-2</v>
      </c>
      <c r="I324" s="15" t="str">
        <f>"   MatRef = ( """&amp;A324&amp;""""&amp;","</f>
        <v xml:space="preserve">   MatRef = ( "Metal Standing Seam - 1/16 in.",</v>
      </c>
      <c r="T324" t="str">
        <f t="shared" si="22"/>
        <v/>
      </c>
      <c r="U324" t="s">
        <v>79</v>
      </c>
    </row>
    <row r="325" spans="1:21" hidden="1" x14ac:dyDescent="0.25">
      <c r="A325" t="s">
        <v>104</v>
      </c>
      <c r="C325" s="7" t="e">
        <f>IF(ISBLANK(A325),0,VLOOKUP(A325,#REF!,10,FALSE))</f>
        <v>#REF!</v>
      </c>
      <c r="F325" s="5"/>
      <c r="I325" s="15" t="str">
        <f>"              "&amp;""""&amp;A325&amp;""""&amp;" )"</f>
        <v xml:space="preserve">              "Compliance Insulation R14.60" )</v>
      </c>
      <c r="T325" t="str">
        <f t="shared" si="22"/>
        <v/>
      </c>
      <c r="U325" t="s">
        <v>79</v>
      </c>
    </row>
    <row r="326" spans="1:21" hidden="1" x14ac:dyDescent="0.25">
      <c r="A326" t="s">
        <v>20</v>
      </c>
      <c r="C326" s="7" t="e">
        <f>IF(ISBLANK(A326),0,VLOOKUP(A326,#REF!,10,FALSE))</f>
        <v>#REF!</v>
      </c>
      <c r="F326" s="5"/>
      <c r="I326" s="1" t="s">
        <v>0</v>
      </c>
      <c r="T326" t="str">
        <f t="shared" si="22"/>
        <v/>
      </c>
      <c r="U326" t="s">
        <v>79</v>
      </c>
    </row>
    <row r="327" spans="1:21" hidden="1" x14ac:dyDescent="0.25">
      <c r="A327" t="s">
        <v>1</v>
      </c>
      <c r="B327" s="1" t="s">
        <v>61</v>
      </c>
      <c r="C327" s="7" t="e">
        <f>1/F324-SUM(C323:C326)</f>
        <v>#REF!</v>
      </c>
      <c r="F327" s="5"/>
      <c r="T327" t="e">
        <f t="shared" si="22"/>
        <v>#REF!</v>
      </c>
      <c r="U327" t="s">
        <v>79</v>
      </c>
    </row>
    <row r="328" spans="1:21" hidden="1" x14ac:dyDescent="0.25">
      <c r="C328" s="7"/>
      <c r="F328" s="5"/>
      <c r="T328" t="str">
        <f t="shared" si="22"/>
        <v/>
      </c>
      <c r="U328" t="s">
        <v>79</v>
      </c>
    </row>
    <row r="329" spans="1:21" hidden="1" x14ac:dyDescent="0.25">
      <c r="A329" s="12" t="s">
        <v>52</v>
      </c>
      <c r="C329" s="7"/>
      <c r="F329" s="5"/>
      <c r="I329" s="15" t="str">
        <f>A329</f>
        <v>ConsAssm   "MetalBuildingRoofU048"</v>
      </c>
      <c r="T329" t="str">
        <f t="shared" si="22"/>
        <v/>
      </c>
      <c r="U329" t="s">
        <v>79</v>
      </c>
    </row>
    <row r="330" spans="1:21" hidden="1" x14ac:dyDescent="0.25">
      <c r="A330" t="s">
        <v>24</v>
      </c>
      <c r="C330" s="7" t="e">
        <f>IF(ISBLANK(A330),0,VLOOKUP(A330,#REF!,10,FALSE))</f>
        <v>#REF!</v>
      </c>
      <c r="E330" s="1" t="s">
        <v>25</v>
      </c>
      <c r="F330" s="5" t="e">
        <f>1/SUM(C330:C333)</f>
        <v>#REF!</v>
      </c>
      <c r="G330" s="1" t="e">
        <f>ROUND(F330,3)</f>
        <v>#REF!</v>
      </c>
      <c r="T330" t="str">
        <f t="shared" si="22"/>
        <v/>
      </c>
      <c r="U330" t="s">
        <v>79</v>
      </c>
    </row>
    <row r="331" spans="1:21" hidden="1" x14ac:dyDescent="0.25">
      <c r="A331" t="s">
        <v>19</v>
      </c>
      <c r="C331" s="7" t="e">
        <f>IF(ISBLANK(A331),0,VLOOKUP(A331,#REF!,10,FALSE))</f>
        <v>#REF!</v>
      </c>
      <c r="E331" s="1" t="s">
        <v>28</v>
      </c>
      <c r="F331" s="5">
        <f>VALUE(LEFT(RIGHT(A329,4),3))/1000</f>
        <v>4.8000000000000001E-2</v>
      </c>
      <c r="I331" s="15" t="str">
        <f>"   MatRef = ( """&amp;A331&amp;""""&amp;","</f>
        <v xml:space="preserve">   MatRef = ( "Metal Standing Seam - 1/16 in.",</v>
      </c>
      <c r="T331" t="str">
        <f t="shared" si="22"/>
        <v/>
      </c>
      <c r="U331" t="s">
        <v>79</v>
      </c>
    </row>
    <row r="332" spans="1:21" hidden="1" x14ac:dyDescent="0.25">
      <c r="A332" t="s">
        <v>105</v>
      </c>
      <c r="C332" s="7" t="e">
        <f>IF(ISBLANK(A332),0,VLOOKUP(A332,#REF!,10,FALSE))</f>
        <v>#REF!</v>
      </c>
      <c r="F332" s="5"/>
      <c r="I332" s="15" t="str">
        <f>"              "&amp;""""&amp;A332&amp;""""&amp;" )"</f>
        <v xml:space="preserve">              "Compliance Insulation R20.05" )</v>
      </c>
      <c r="T332" t="str">
        <f t="shared" si="22"/>
        <v/>
      </c>
      <c r="U332" t="s">
        <v>79</v>
      </c>
    </row>
    <row r="333" spans="1:21" hidden="1" x14ac:dyDescent="0.25">
      <c r="A333" t="s">
        <v>20</v>
      </c>
      <c r="C333" s="7" t="e">
        <f>IF(ISBLANK(A333),0,VLOOKUP(A333,#REF!,10,FALSE))</f>
        <v>#REF!</v>
      </c>
      <c r="F333" s="5"/>
      <c r="I333" s="1" t="s">
        <v>0</v>
      </c>
      <c r="T333" t="str">
        <f t="shared" si="22"/>
        <v/>
      </c>
      <c r="U333" t="s">
        <v>79</v>
      </c>
    </row>
    <row r="334" spans="1:21" hidden="1" x14ac:dyDescent="0.25">
      <c r="A334" t="s">
        <v>1</v>
      </c>
      <c r="B334" s="1" t="s">
        <v>61</v>
      </c>
      <c r="C334" s="7" t="e">
        <f>1/F331-SUM(C330:C333)</f>
        <v>#REF!</v>
      </c>
      <c r="F334" s="5"/>
      <c r="T334" t="e">
        <f t="shared" si="22"/>
        <v>#REF!</v>
      </c>
      <c r="U334" t="s">
        <v>79</v>
      </c>
    </row>
    <row r="335" spans="1:21" x14ac:dyDescent="0.25">
      <c r="A335" s="13" t="s">
        <v>158</v>
      </c>
      <c r="B335" s="1"/>
      <c r="C335" s="7"/>
      <c r="F335" s="5"/>
      <c r="I335" s="15" t="str">
        <f>A335</f>
        <v>// Flat Nonres Roof Constructions</v>
      </c>
    </row>
    <row r="336" spans="1:21" x14ac:dyDescent="0.25">
      <c r="B336" s="1"/>
      <c r="C336" s="7"/>
      <c r="F336" s="5"/>
    </row>
    <row r="337" spans="1:9" x14ac:dyDescent="0.25">
      <c r="A337" s="12" t="s">
        <v>160</v>
      </c>
      <c r="C337" s="7"/>
      <c r="F337" s="5"/>
      <c r="I337" s="15" t="str">
        <f>A337</f>
        <v>ConsAssm   "FlatNonresMetalBuildingRoofU065"</v>
      </c>
    </row>
    <row r="338" spans="1:9" x14ac:dyDescent="0.25">
      <c r="A338" t="s">
        <v>24</v>
      </c>
      <c r="C338" s="7">
        <f>IF(ISBLANK(A338),0,VLOOKUP(A338,MatLibrary!$B$2:$L$671,10,FALSE))</f>
        <v>0.17</v>
      </c>
      <c r="E338" s="1" t="s">
        <v>25</v>
      </c>
      <c r="F338" s="5">
        <f>1/SUM(C338:C341)</f>
        <v>6.5002308512974866E-2</v>
      </c>
      <c r="G338" s="1">
        <f>ROUND(F338,3)</f>
        <v>6.5000000000000002E-2</v>
      </c>
    </row>
    <row r="339" spans="1:9" x14ac:dyDescent="0.25">
      <c r="A339" t="s">
        <v>19</v>
      </c>
      <c r="C339" s="7">
        <f>IF(ISBLANK(A339),0,VLOOKUP(A339,MatLibrary!$B$2:$L$671,10,FALSE))</f>
        <v>4.0690104166666661E-3</v>
      </c>
      <c r="E339" s="1" t="s">
        <v>28</v>
      </c>
      <c r="F339" s="5">
        <f>VALUE(LEFT(RIGHT(A337,4),3))/1000</f>
        <v>6.5000000000000002E-2</v>
      </c>
      <c r="I339" s="15" t="str">
        <f>"   MatRef = ( """&amp;A339&amp;""""&amp;","</f>
        <v xml:space="preserve">   MatRef = ( "Metal Standing Seam - 1/16 in.",</v>
      </c>
    </row>
    <row r="340" spans="1:9" x14ac:dyDescent="0.25">
      <c r="A340" t="s">
        <v>104</v>
      </c>
      <c r="C340" s="7">
        <f>IF(ISBLANK(A340),0,VLOOKUP(A340,MatLibrary!$B$2:$L$671,10,FALSE))</f>
        <v>14.6</v>
      </c>
      <c r="F340" s="5"/>
      <c r="I340" s="15" t="str">
        <f>"              "&amp;""""&amp;A340&amp;""""&amp;" )"</f>
        <v xml:space="preserve">              "Compliance Insulation R14.60" )</v>
      </c>
    </row>
    <row r="341" spans="1:9" x14ac:dyDescent="0.25">
      <c r="A341" t="s">
        <v>20</v>
      </c>
      <c r="C341" s="7">
        <f>IF(ISBLANK(A341),0,VLOOKUP(A341,MatLibrary!$B$2:$L$671,10,FALSE))</f>
        <v>0.61</v>
      </c>
      <c r="F341" s="5"/>
      <c r="I341" s="1" t="s">
        <v>0</v>
      </c>
    </row>
    <row r="342" spans="1:9" x14ac:dyDescent="0.25">
      <c r="A342" t="s">
        <v>1</v>
      </c>
      <c r="B342" s="1" t="s">
        <v>61</v>
      </c>
      <c r="C342" s="7">
        <f>1/F339-SUM(C338:C341)</f>
        <v>5.4637419871816917E-4</v>
      </c>
      <c r="F342" s="5"/>
    </row>
    <row r="343" spans="1:9" x14ac:dyDescent="0.25">
      <c r="B343" s="1"/>
      <c r="C343" s="7"/>
      <c r="F343" s="5"/>
    </row>
    <row r="344" spans="1:9" x14ac:dyDescent="0.25">
      <c r="A344" s="12" t="s">
        <v>161</v>
      </c>
      <c r="C344" s="7"/>
      <c r="F344" s="5"/>
      <c r="I344" s="15" t="str">
        <f>A344</f>
        <v>ConsAssm   "FlatNonresMetalBuildingRoofU048"</v>
      </c>
    </row>
    <row r="345" spans="1:9" x14ac:dyDescent="0.25">
      <c r="A345" t="s">
        <v>24</v>
      </c>
      <c r="C345" s="7">
        <f>IF(ISBLANK(A345),0,VLOOKUP(A345,MatLibrary!$B$2:$L$671,10,FALSE))</f>
        <v>0.17</v>
      </c>
      <c r="E345" s="1" t="s">
        <v>25</v>
      </c>
      <c r="F345" s="5">
        <f>1/SUM(C345:C348)</f>
        <v>4.7998305059852572E-2</v>
      </c>
      <c r="G345" s="1">
        <f>ROUND(F345,3)</f>
        <v>4.8000000000000001E-2</v>
      </c>
    </row>
    <row r="346" spans="1:9" x14ac:dyDescent="0.25">
      <c r="A346" t="s">
        <v>19</v>
      </c>
      <c r="C346" s="7">
        <f>IF(ISBLANK(A346),0,VLOOKUP(A346,MatLibrary!$B$2:$L$671,10,FALSE))</f>
        <v>4.0690104166666661E-3</v>
      </c>
      <c r="E346" s="1" t="s">
        <v>28</v>
      </c>
      <c r="F346" s="5">
        <f>VALUE(LEFT(RIGHT(A344,4),3))/1000</f>
        <v>4.8000000000000001E-2</v>
      </c>
      <c r="I346" s="15" t="str">
        <f>"   MatRef = ( """&amp;A346&amp;""""&amp;","</f>
        <v xml:space="preserve">   MatRef = ( "Metal Standing Seam - 1/16 in.",</v>
      </c>
    </row>
    <row r="347" spans="1:9" x14ac:dyDescent="0.25">
      <c r="A347" t="s">
        <v>105</v>
      </c>
      <c r="C347" s="7">
        <f>IF(ISBLANK(A347),0,VLOOKUP(A347,MatLibrary!$B$2:$L$671,10,FALSE))</f>
        <v>20.05</v>
      </c>
      <c r="F347" s="5"/>
      <c r="I347" s="15" t="str">
        <f>"              "&amp;""""&amp;A347&amp;""""&amp;" )"</f>
        <v xml:space="preserve">              "Compliance Insulation R20.05" )</v>
      </c>
    </row>
    <row r="348" spans="1:9" x14ac:dyDescent="0.25">
      <c r="A348" t="s">
        <v>20</v>
      </c>
      <c r="C348" s="7">
        <f>IF(ISBLANK(A348),0,VLOOKUP(A348,MatLibrary!$B$2:$L$671,10,FALSE))</f>
        <v>0.61</v>
      </c>
      <c r="F348" s="5"/>
      <c r="I348" s="1" t="s">
        <v>0</v>
      </c>
    </row>
    <row r="349" spans="1:9" x14ac:dyDescent="0.25">
      <c r="A349" t="s">
        <v>1</v>
      </c>
      <c r="B349" s="1" t="s">
        <v>61</v>
      </c>
      <c r="C349" s="7">
        <f>1/F346-SUM(C345:C348)</f>
        <v>-7.3567708333399651E-4</v>
      </c>
      <c r="F349" s="5"/>
    </row>
    <row r="350" spans="1:9" x14ac:dyDescent="0.25">
      <c r="B350" s="1"/>
      <c r="C350" s="7"/>
      <c r="F350" s="5"/>
    </row>
    <row r="351" spans="1:9" x14ac:dyDescent="0.25">
      <c r="A351" s="12" t="s">
        <v>162</v>
      </c>
      <c r="C351" s="7"/>
      <c r="F351" s="5"/>
      <c r="I351" s="15" t="str">
        <f>A351</f>
        <v>ConsAssm   "FlatNonresMetalBuildingRoofU041"</v>
      </c>
    </row>
    <row r="352" spans="1:9" x14ac:dyDescent="0.25">
      <c r="A352" t="s">
        <v>24</v>
      </c>
      <c r="C352" s="7">
        <f>IF(ISBLANK(A352),0,VLOOKUP(A352,MatLibrary!$B$2:$L$671,10,FALSE))</f>
        <v>0.17</v>
      </c>
      <c r="E352" s="1" t="s">
        <v>25</v>
      </c>
      <c r="F352" s="5">
        <f>1/SUM(C352:C360)</f>
        <v>4.0993571001745693E-2</v>
      </c>
      <c r="G352" s="1">
        <f>ROUND(F352,3)</f>
        <v>4.1000000000000002E-2</v>
      </c>
    </row>
    <row r="353" spans="1:9" x14ac:dyDescent="0.25">
      <c r="A353" t="s">
        <v>19</v>
      </c>
      <c r="C353" s="7">
        <f>IF(ISBLANK(A353),0,VLOOKUP(A353,MatLibrary!$B$2:$L$671,10,FALSE))</f>
        <v>4.0690104166666661E-3</v>
      </c>
      <c r="E353" s="1" t="s">
        <v>28</v>
      </c>
      <c r="F353" s="5">
        <f>VALUE(LEFT(RIGHT(A351,4),3))/1000</f>
        <v>4.1000000000000002E-2</v>
      </c>
      <c r="I353" s="15" t="str">
        <f>"   MatRef = ( """&amp;A353&amp;""""&amp;","</f>
        <v xml:space="preserve">   MatRef = ( "Metal Standing Seam - 1/16 in.",</v>
      </c>
    </row>
    <row r="354" spans="1:9" x14ac:dyDescent="0.25">
      <c r="A354" t="s">
        <v>105</v>
      </c>
      <c r="C354" s="7">
        <f>IF(ISBLANK(A354),0,VLOOKUP(A354,MatLibrary!$B$2:$L$671,10,FALSE))</f>
        <v>20.05</v>
      </c>
      <c r="F354" s="5"/>
      <c r="I354" s="15" t="str">
        <f t="shared" ref="I354:I358" si="23">"              "&amp;""""&amp;A354&amp;""""&amp;","</f>
        <v xml:space="preserve">              "Compliance Insulation R20.05",</v>
      </c>
    </row>
    <row r="355" spans="1:9" x14ac:dyDescent="0.25">
      <c r="A355" t="s">
        <v>140</v>
      </c>
      <c r="C355" s="7">
        <f>IF(ISBLANK(A355),0,VLOOKUP(A355,MatLibrary!$B$2:$L$671,10,FALSE))</f>
        <v>2</v>
      </c>
      <c r="F355" s="5"/>
      <c r="I355" s="15" t="str">
        <f t="shared" si="23"/>
        <v xml:space="preserve">              "Compliance Insulation R2.00",</v>
      </c>
    </row>
    <row r="356" spans="1:9" x14ac:dyDescent="0.25">
      <c r="A356" t="s">
        <v>139</v>
      </c>
      <c r="C356" s="7">
        <f>IF(ISBLANK(A356),0,VLOOKUP(A356,MatLibrary!$B$2:$L$671,10,FALSE))</f>
        <v>1</v>
      </c>
      <c r="F356" s="5"/>
      <c r="I356" s="15" t="str">
        <f t="shared" si="23"/>
        <v xml:space="preserve">              "Compliance Insulation R1.00",</v>
      </c>
    </row>
    <row r="357" spans="1:9" x14ac:dyDescent="0.25">
      <c r="A357" t="s">
        <v>138</v>
      </c>
      <c r="C357" s="7">
        <f>IF(ISBLANK(A357),0,VLOOKUP(A357,MatLibrary!$B$2:$L$671,10,FALSE))</f>
        <v>0.5</v>
      </c>
      <c r="F357" s="5"/>
      <c r="I357" s="15" t="str">
        <f t="shared" si="23"/>
        <v xml:space="preserve">              "Compliance Insulation R0.50",</v>
      </c>
    </row>
    <row r="358" spans="1:9" x14ac:dyDescent="0.25">
      <c r="A358" t="s">
        <v>136</v>
      </c>
      <c r="C358" s="7">
        <f>IF(ISBLANK(A358),0,VLOOKUP(A358,MatLibrary!$B$2:$L$671,10,FALSE))</f>
        <v>5.000000000000001E-2</v>
      </c>
      <c r="F358" s="5"/>
      <c r="I358" s="15" t="str">
        <f t="shared" si="23"/>
        <v xml:space="preserve">              "Compliance Insulation R0.05",</v>
      </c>
    </row>
    <row r="359" spans="1:9" x14ac:dyDescent="0.25">
      <c r="A359" t="s">
        <v>92</v>
      </c>
      <c r="C359" s="7">
        <f>IF(ISBLANK(A359),0,VLOOKUP(A359,MatLibrary!$B$2:$L$671,10,FALSE))</f>
        <v>0.01</v>
      </c>
      <c r="F359" s="5"/>
      <c r="I359" s="15" t="str">
        <f>"              "&amp;""""&amp;A359&amp;""""&amp;" )"</f>
        <v xml:space="preserve">              "Compliance Insulation R0.01" )</v>
      </c>
    </row>
    <row r="360" spans="1:9" x14ac:dyDescent="0.25">
      <c r="A360" t="s">
        <v>20</v>
      </c>
      <c r="C360" s="7">
        <f>IF(ISBLANK(A360),0,VLOOKUP(A360,MatLibrary!$B$2:$L$671,10,FALSE))</f>
        <v>0.61</v>
      </c>
      <c r="F360" s="5"/>
      <c r="I360" s="1" t="s">
        <v>0</v>
      </c>
    </row>
    <row r="361" spans="1:9" x14ac:dyDescent="0.25">
      <c r="A361" t="s">
        <v>1</v>
      </c>
      <c r="B361" s="1" t="s">
        <v>61</v>
      </c>
      <c r="C361" s="7">
        <f>1/F353-SUM(C352:C360)</f>
        <v>-3.8251079776436825E-3</v>
      </c>
      <c r="F361" s="5"/>
    </row>
    <row r="362" spans="1:9" x14ac:dyDescent="0.25">
      <c r="B362" s="1"/>
      <c r="C362" s="7"/>
      <c r="F362" s="5"/>
    </row>
    <row r="363" spans="1:9" x14ac:dyDescent="0.25">
      <c r="A363" s="12" t="s">
        <v>163</v>
      </c>
      <c r="C363" s="7"/>
      <c r="F363" s="5"/>
      <c r="I363" s="15" t="str">
        <f>A363</f>
        <v>ConsAssm   "FlatNonresWoodFramingAndOtherRoofU028"</v>
      </c>
    </row>
    <row r="364" spans="1:9" x14ac:dyDescent="0.25">
      <c r="A364" t="s">
        <v>24</v>
      </c>
      <c r="C364" s="7">
        <f>IF(ISBLANK(A364),0,VLOOKUP(A364,MatLibrary!$B$2:$L$671,10,FALSE))</f>
        <v>0.17</v>
      </c>
      <c r="E364" s="1" t="s">
        <v>25</v>
      </c>
      <c r="F364" s="5">
        <f>1/SUM(C364:C367)</f>
        <v>2.800016989686422E-2</v>
      </c>
      <c r="G364" s="1">
        <f>ROUND(F364,3)</f>
        <v>2.8000000000000001E-2</v>
      </c>
    </row>
    <row r="365" spans="1:9" x14ac:dyDescent="0.25">
      <c r="A365" t="s">
        <v>19</v>
      </c>
      <c r="C365" s="7">
        <f>IF(ISBLANK(A365),0,VLOOKUP(A365,MatLibrary!$B$2:$L$671,10,FALSE))</f>
        <v>4.0690104166666661E-3</v>
      </c>
      <c r="E365" s="1" t="s">
        <v>28</v>
      </c>
      <c r="F365" s="5">
        <f>VALUE(LEFT(RIGHT(A363,4),3))/1000</f>
        <v>2.8000000000000001E-2</v>
      </c>
      <c r="I365" s="15" t="str">
        <f>"   MatRef = ( """&amp;A365&amp;""""&amp;","</f>
        <v xml:space="preserve">   MatRef = ( "Metal Standing Seam - 1/16 in.",</v>
      </c>
    </row>
    <row r="366" spans="1:9" x14ac:dyDescent="0.25">
      <c r="A366" t="s">
        <v>106</v>
      </c>
      <c r="C366" s="7">
        <f>IF(ISBLANK(A366),0,VLOOKUP(A366,MatLibrary!$B$2:$L$671,10,FALSE))</f>
        <v>34.93</v>
      </c>
      <c r="F366" s="5"/>
      <c r="I366" s="15" t="str">
        <f>"              "&amp;""""&amp;A366&amp;""""&amp;" )"</f>
        <v xml:space="preserve">              "Compliance Insulation R34.93" )</v>
      </c>
    </row>
    <row r="367" spans="1:9" x14ac:dyDescent="0.25">
      <c r="A367" t="s">
        <v>20</v>
      </c>
      <c r="C367" s="7">
        <f>IF(ISBLANK(A367),0,VLOOKUP(A367,MatLibrary!$B$2:$L$671,10,FALSE))</f>
        <v>0.61</v>
      </c>
      <c r="F367" s="5"/>
      <c r="I367" s="1" t="s">
        <v>0</v>
      </c>
    </row>
    <row r="368" spans="1:9" x14ac:dyDescent="0.25">
      <c r="A368" t="s">
        <v>1</v>
      </c>
      <c r="B368" s="1" t="s">
        <v>61</v>
      </c>
      <c r="C368" s="7">
        <f>1/F365-SUM(C364:C367)</f>
        <v>2.1670386905014993E-4</v>
      </c>
      <c r="F368" s="5"/>
    </row>
    <row r="369" spans="1:9" x14ac:dyDescent="0.25">
      <c r="B369" s="1"/>
      <c r="C369" s="7"/>
      <c r="F369" s="5"/>
    </row>
    <row r="370" spans="1:9" x14ac:dyDescent="0.25">
      <c r="A370" s="12" t="s">
        <v>164</v>
      </c>
      <c r="C370" s="7"/>
      <c r="F370" s="5"/>
      <c r="I370" s="15" t="str">
        <f>A370</f>
        <v>ConsAssm   "FlatNonresWoodFramingAndOtherRoofU034"</v>
      </c>
    </row>
    <row r="371" spans="1:9" x14ac:dyDescent="0.25">
      <c r="A371" t="s">
        <v>24</v>
      </c>
      <c r="C371" s="7">
        <f>IF(ISBLANK(A371),0,VLOOKUP(A371,MatLibrary!$B$2:$L$671,10,FALSE))</f>
        <v>0.17</v>
      </c>
      <c r="E371" s="1" t="s">
        <v>25</v>
      </c>
      <c r="F371" s="5">
        <f>1/SUM(C371:C374)</f>
        <v>3.3997336432639129E-2</v>
      </c>
      <c r="G371" s="1">
        <f>ROUND(F371,3)</f>
        <v>3.4000000000000002E-2</v>
      </c>
    </row>
    <row r="372" spans="1:9" x14ac:dyDescent="0.25">
      <c r="A372" t="s">
        <v>19</v>
      </c>
      <c r="C372" s="7">
        <f>IF(ISBLANK(A372),0,VLOOKUP(A372,MatLibrary!$B$2:$L$671,10,FALSE))</f>
        <v>4.0690104166666661E-3</v>
      </c>
      <c r="E372" s="1" t="s">
        <v>28</v>
      </c>
      <c r="F372" s="5">
        <f>VALUE(LEFT(RIGHT(A370,4),3))/1000</f>
        <v>3.4000000000000002E-2</v>
      </c>
      <c r="I372" s="15" t="str">
        <f>"   MatRef = ( """&amp;A372&amp;""""&amp;","</f>
        <v xml:space="preserve">   MatRef = ( "Metal Standing Seam - 1/16 in.",</v>
      </c>
    </row>
    <row r="373" spans="1:9" x14ac:dyDescent="0.25">
      <c r="A373" t="s">
        <v>107</v>
      </c>
      <c r="C373" s="7">
        <f>IF(ISBLANK(A373),0,VLOOKUP(A373,MatLibrary!$B$2:$L$671,10,FALSE))</f>
        <v>28.63</v>
      </c>
      <c r="F373" s="5"/>
      <c r="I373" s="15" t="str">
        <f>"              "&amp;""""&amp;A373&amp;""""&amp;" )"</f>
        <v xml:space="preserve">              "Compliance Insulation R28.63" )</v>
      </c>
    </row>
    <row r="374" spans="1:9" x14ac:dyDescent="0.25">
      <c r="A374" t="s">
        <v>20</v>
      </c>
      <c r="C374" s="7">
        <f>IF(ISBLANK(A374),0,VLOOKUP(A374,MatLibrary!$B$2:$L$671,10,FALSE))</f>
        <v>0.61</v>
      </c>
      <c r="F374" s="5"/>
      <c r="I374" s="1" t="s">
        <v>0</v>
      </c>
    </row>
    <row r="375" spans="1:9" x14ac:dyDescent="0.25">
      <c r="A375" t="s">
        <v>1</v>
      </c>
      <c r="B375" s="1" t="s">
        <v>61</v>
      </c>
      <c r="C375" s="7">
        <f>1/F372-SUM(C371:C374)</f>
        <v>-2.304304534312962E-3</v>
      </c>
      <c r="F375" s="5"/>
    </row>
    <row r="376" spans="1:9" x14ac:dyDescent="0.25">
      <c r="B376" s="1"/>
      <c r="C376" s="7"/>
      <c r="F376" s="5"/>
    </row>
    <row r="377" spans="1:9" x14ac:dyDescent="0.25">
      <c r="A377" s="12" t="s">
        <v>165</v>
      </c>
      <c r="C377" s="7"/>
      <c r="F377" s="5"/>
      <c r="I377" s="15" t="str">
        <f>A377</f>
        <v>ConsAssm   "FlatNonresWoodFramingAndOtherRoofU039"</v>
      </c>
    </row>
    <row r="378" spans="1:9" x14ac:dyDescent="0.25">
      <c r="A378" t="s">
        <v>24</v>
      </c>
      <c r="C378" s="7">
        <f>IF(ISBLANK(A378),0,VLOOKUP(A378,MatLibrary!$B$2:$L$671,10,FALSE))</f>
        <v>0.17</v>
      </c>
      <c r="E378" s="1" t="s">
        <v>25</v>
      </c>
      <c r="F378" s="5">
        <f>1/SUM(C378:C381)</f>
        <v>3.8995371584509393E-2</v>
      </c>
      <c r="G378" s="1">
        <f>ROUND(F378,3)</f>
        <v>3.9E-2</v>
      </c>
    </row>
    <row r="379" spans="1:9" x14ac:dyDescent="0.25">
      <c r="A379" t="s">
        <v>19</v>
      </c>
      <c r="C379" s="7">
        <f>IF(ISBLANK(A379),0,VLOOKUP(A379,MatLibrary!$B$2:$L$671,10,FALSE))</f>
        <v>4.0690104166666661E-3</v>
      </c>
      <c r="E379" s="1" t="s">
        <v>28</v>
      </c>
      <c r="F379" s="5">
        <f>VALUE(LEFT(RIGHT(A377,4),3))/1000</f>
        <v>3.9E-2</v>
      </c>
      <c r="I379" s="15" t="str">
        <f>"   MatRef = ( """&amp;A379&amp;""""&amp;","</f>
        <v xml:space="preserve">   MatRef = ( "Metal Standing Seam - 1/16 in.",</v>
      </c>
    </row>
    <row r="380" spans="1:9" x14ac:dyDescent="0.25">
      <c r="A380" t="s">
        <v>108</v>
      </c>
      <c r="C380" s="7">
        <f>IF(ISBLANK(A380),0,VLOOKUP(A380,MatLibrary!$B$2:$L$671,10,FALSE))</f>
        <v>24.86</v>
      </c>
      <c r="F380" s="5"/>
      <c r="I380" s="15" t="str">
        <f>"              "&amp;""""&amp;A380&amp;""""&amp;" )"</f>
        <v xml:space="preserve">              "Compliance Insulation R24.86" )</v>
      </c>
    </row>
    <row r="381" spans="1:9" x14ac:dyDescent="0.25">
      <c r="A381" t="s">
        <v>20</v>
      </c>
      <c r="C381" s="7">
        <f>IF(ISBLANK(A381),0,VLOOKUP(A381,MatLibrary!$B$2:$L$671,10,FALSE))</f>
        <v>0.61</v>
      </c>
      <c r="F381" s="5"/>
      <c r="I381" s="1" t="s">
        <v>0</v>
      </c>
    </row>
    <row r="382" spans="1:9" x14ac:dyDescent="0.25">
      <c r="A382" t="s">
        <v>1</v>
      </c>
      <c r="B382" s="1" t="s">
        <v>61</v>
      </c>
      <c r="C382" s="7">
        <f>1/F379-SUM(C378:C381)</f>
        <v>-3.0433693910225657E-3</v>
      </c>
      <c r="F382" s="5"/>
    </row>
    <row r="383" spans="1:9" x14ac:dyDescent="0.25">
      <c r="B383" s="1"/>
      <c r="C383" s="7"/>
      <c r="F383" s="5"/>
    </row>
    <row r="384" spans="1:9" x14ac:dyDescent="0.25">
      <c r="A384" s="12" t="s">
        <v>166</v>
      </c>
      <c r="C384" s="7"/>
      <c r="F384" s="5"/>
      <c r="I384" s="15" t="str">
        <f>A384</f>
        <v>ConsAssm   "FlatNonresWoodFramingAndOtherRoofU049"</v>
      </c>
    </row>
    <row r="385" spans="1:9" x14ac:dyDescent="0.25">
      <c r="A385" t="s">
        <v>24</v>
      </c>
      <c r="C385" s="7">
        <f>IF(ISBLANK(A385),0,VLOOKUP(A385,MatLibrary!$B$2:$L$671,10,FALSE))</f>
        <v>0.17</v>
      </c>
      <c r="E385" s="1" t="s">
        <v>25</v>
      </c>
      <c r="F385" s="5">
        <f>1/SUM(C385:C388)</f>
        <v>4.8985824408143773E-2</v>
      </c>
      <c r="G385" s="1">
        <f>ROUND(F385,3)</f>
        <v>4.9000000000000002E-2</v>
      </c>
    </row>
    <row r="386" spans="1:9" x14ac:dyDescent="0.25">
      <c r="A386" t="s">
        <v>19</v>
      </c>
      <c r="C386" s="7">
        <f>IF(ISBLANK(A386),0,VLOOKUP(A386,MatLibrary!$B$2:$L$671,10,FALSE))</f>
        <v>4.0690104166666661E-3</v>
      </c>
      <c r="E386" s="1" t="s">
        <v>28</v>
      </c>
      <c r="F386" s="5">
        <f>VALUE(LEFT(RIGHT(A384,4),3))/1000</f>
        <v>4.9000000000000002E-2</v>
      </c>
      <c r="I386" s="15" t="str">
        <f>"   MatRef = ( """&amp;A386&amp;""""&amp;","</f>
        <v xml:space="preserve">   MatRef = ( "Metal Standing Seam - 1/16 in.",</v>
      </c>
    </row>
    <row r="387" spans="1:9" x14ac:dyDescent="0.25">
      <c r="A387" t="s">
        <v>109</v>
      </c>
      <c r="C387" s="7">
        <f>IF(ISBLANK(A387),0,VLOOKUP(A387,MatLibrary!$B$2:$L$671,10,FALSE))</f>
        <v>19.63</v>
      </c>
      <c r="F387" s="5"/>
      <c r="I387" s="15" t="str">
        <f>"              "&amp;""""&amp;A387&amp;""""&amp;" )"</f>
        <v xml:space="preserve">              "Compliance Insulation R19.63" )</v>
      </c>
    </row>
    <row r="388" spans="1:9" x14ac:dyDescent="0.25">
      <c r="A388" t="s">
        <v>20</v>
      </c>
      <c r="C388" s="7">
        <f>IF(ISBLANK(A388),0,VLOOKUP(A388,MatLibrary!$B$2:$L$671,10,FALSE))</f>
        <v>0.61</v>
      </c>
      <c r="F388" s="5"/>
      <c r="I388" s="1" t="s">
        <v>0</v>
      </c>
    </row>
    <row r="389" spans="1:9" x14ac:dyDescent="0.25">
      <c r="A389" t="s">
        <v>1</v>
      </c>
      <c r="B389" s="1" t="s">
        <v>61</v>
      </c>
      <c r="C389" s="7">
        <f>1/F386-SUM(C385:C388)</f>
        <v>-5.9057451105424263E-3</v>
      </c>
      <c r="F389" s="5"/>
    </row>
    <row r="390" spans="1:9" x14ac:dyDescent="0.25">
      <c r="B390" s="1"/>
      <c r="C390" s="7"/>
      <c r="F390" s="5"/>
    </row>
    <row r="391" spans="1:9" x14ac:dyDescent="0.25">
      <c r="A391" s="12" t="s">
        <v>170</v>
      </c>
      <c r="C391" s="7"/>
      <c r="F391" s="5"/>
      <c r="I391" s="15" t="str">
        <f>A391</f>
        <v>ConsAssm   "FlatNonresWoodFramingAndOtherRoofU055"</v>
      </c>
    </row>
    <row r="392" spans="1:9" x14ac:dyDescent="0.25">
      <c r="A392" t="s">
        <v>24</v>
      </c>
      <c r="C392" s="7">
        <f>IF(ISBLANK(A392),0,VLOOKUP(A392,MatLibrary!$B$2:$L$671,10,FALSE))</f>
        <v>0.17</v>
      </c>
      <c r="E392" s="1" t="s">
        <v>25</v>
      </c>
      <c r="F392" s="5">
        <f>1/SUM(C392:C397)</f>
        <v>5.4993192086279168E-2</v>
      </c>
      <c r="G392" s="1">
        <f>ROUND(F392,3)</f>
        <v>5.5E-2</v>
      </c>
    </row>
    <row r="393" spans="1:9" x14ac:dyDescent="0.25">
      <c r="A393" t="s">
        <v>19</v>
      </c>
      <c r="C393" s="7">
        <f>IF(ISBLANK(A393),0,VLOOKUP(A393,MatLibrary!$B$2:$L$671,10,FALSE))</f>
        <v>4.0690104166666661E-3</v>
      </c>
      <c r="E393" s="1" t="s">
        <v>28</v>
      </c>
      <c r="F393" s="5">
        <f>VALUE(LEFT(RIGHT(A391,4),3))/1000</f>
        <v>5.5E-2</v>
      </c>
      <c r="I393" s="15" t="str">
        <f>"   MatRef = ( """&amp;A393&amp;""""&amp;","</f>
        <v xml:space="preserve">   MatRef = ( "Metal Standing Seam - 1/16 in.",</v>
      </c>
    </row>
    <row r="394" spans="1:9" x14ac:dyDescent="0.25">
      <c r="A394" t="s">
        <v>142</v>
      </c>
      <c r="C394" s="7">
        <f>IF(ISBLANK(A394),0,VLOOKUP(A394,MatLibrary!$B$2:$L$671,10,FALSE))</f>
        <v>17</v>
      </c>
      <c r="F394" s="5"/>
      <c r="I394" s="15" t="str">
        <f t="shared" ref="I394:I395" si="24">"              "&amp;""""&amp;A394&amp;""""&amp;","</f>
        <v xml:space="preserve">              "Compliance Insulation R17.00",</v>
      </c>
    </row>
    <row r="395" spans="1:9" x14ac:dyDescent="0.25">
      <c r="A395" t="s">
        <v>137</v>
      </c>
      <c r="C395" s="7">
        <f>IF(ISBLANK(A395),0,VLOOKUP(A395,MatLibrary!$B$2:$L$671,10,FALSE))</f>
        <v>0.20000000000000004</v>
      </c>
      <c r="F395" s="5"/>
      <c r="I395" s="15" t="str">
        <f t="shared" si="24"/>
        <v xml:space="preserve">              "Compliance Insulation R0.20",</v>
      </c>
    </row>
    <row r="396" spans="1:9" x14ac:dyDescent="0.25">
      <c r="A396" t="s">
        <v>137</v>
      </c>
      <c r="C396" s="7">
        <f>IF(ISBLANK(A396),0,VLOOKUP(A396,MatLibrary!$B$2:$L$671,10,FALSE))</f>
        <v>0.20000000000000004</v>
      </c>
      <c r="F396" s="5"/>
      <c r="I396" s="15" t="str">
        <f t="shared" ref="I396" si="25">"              "&amp;""""&amp;A396&amp;""""&amp;" )"</f>
        <v xml:space="preserve">              "Compliance Insulation R0.20" )</v>
      </c>
    </row>
    <row r="397" spans="1:9" x14ac:dyDescent="0.25">
      <c r="A397" t="s">
        <v>20</v>
      </c>
      <c r="C397" s="7">
        <f>IF(ISBLANK(A397),0,VLOOKUP(A397,MatLibrary!$B$2:$L$671,10,FALSE))</f>
        <v>0.61</v>
      </c>
      <c r="F397" s="5"/>
      <c r="I397" s="1" t="s">
        <v>0</v>
      </c>
    </row>
    <row r="398" spans="1:9" x14ac:dyDescent="0.25">
      <c r="A398" t="s">
        <v>1</v>
      </c>
      <c r="B398" s="1" t="s">
        <v>61</v>
      </c>
      <c r="C398" s="7">
        <f>1/F393-SUM(C392:C397)</f>
        <v>-2.2508285984805809E-3</v>
      </c>
      <c r="F398" s="5"/>
    </row>
    <row r="399" spans="1:9" x14ac:dyDescent="0.25">
      <c r="B399" s="1"/>
      <c r="C399" s="7"/>
      <c r="F399" s="5"/>
    </row>
    <row r="400" spans="1:9" x14ac:dyDescent="0.25">
      <c r="A400" s="12" t="s">
        <v>167</v>
      </c>
      <c r="C400" s="7"/>
      <c r="F400" s="5"/>
      <c r="I400" s="15" t="str">
        <f>A400</f>
        <v>ConsAssm   "FlatNonresWoodFramingAndOtherRoofU067"</v>
      </c>
    </row>
    <row r="401" spans="1:9" x14ac:dyDescent="0.25">
      <c r="A401" t="s">
        <v>24</v>
      </c>
      <c r="C401" s="7">
        <f>IF(ISBLANK(A401),0,VLOOKUP(A401,MatLibrary!$B$2:$L$671,10,FALSE))</f>
        <v>0.17</v>
      </c>
      <c r="E401" s="1" t="s">
        <v>25</v>
      </c>
      <c r="F401" s="5">
        <f>1/SUM(C401:C404)</f>
        <v>6.7005854723803687E-2</v>
      </c>
      <c r="G401" s="1">
        <f>ROUND(F401,3)</f>
        <v>6.7000000000000004E-2</v>
      </c>
    </row>
    <row r="402" spans="1:9" x14ac:dyDescent="0.25">
      <c r="A402" t="s">
        <v>19</v>
      </c>
      <c r="C402" s="7">
        <f>IF(ISBLANK(A402),0,VLOOKUP(A402,MatLibrary!$B$2:$L$671,10,FALSE))</f>
        <v>4.0690104166666661E-3</v>
      </c>
      <c r="E402" s="1" t="s">
        <v>28</v>
      </c>
      <c r="F402" s="5">
        <f>VALUE(LEFT(RIGHT(A400,4),3))/1000</f>
        <v>6.7000000000000004E-2</v>
      </c>
      <c r="I402" s="15" t="str">
        <f>"   MatRef = ( """&amp;A402&amp;""""&amp;","</f>
        <v xml:space="preserve">   MatRef = ( "Metal Standing Seam - 1/16 in.",</v>
      </c>
    </row>
    <row r="403" spans="1:9" x14ac:dyDescent="0.25">
      <c r="A403" t="s">
        <v>110</v>
      </c>
      <c r="C403" s="7">
        <f>IF(ISBLANK(A403),0,VLOOKUP(A403,MatLibrary!$B$2:$L$671,10,FALSE))</f>
        <v>14.140000000000004</v>
      </c>
      <c r="F403" s="5"/>
      <c r="I403" s="15" t="str">
        <f>"              "&amp;""""&amp;A403&amp;""""&amp;" )"</f>
        <v xml:space="preserve">              "Compliance Insulation R14.14" )</v>
      </c>
    </row>
    <row r="404" spans="1:9" x14ac:dyDescent="0.25">
      <c r="A404" t="s">
        <v>20</v>
      </c>
      <c r="C404" s="7">
        <f>IF(ISBLANK(A404),0,VLOOKUP(A404,MatLibrary!$B$2:$L$671,10,FALSE))</f>
        <v>0.61</v>
      </c>
      <c r="F404" s="5"/>
      <c r="I404" s="1" t="s">
        <v>0</v>
      </c>
    </row>
    <row r="405" spans="1:9" x14ac:dyDescent="0.25">
      <c r="A405" t="s">
        <v>1</v>
      </c>
      <c r="B405" s="1" t="s">
        <v>61</v>
      </c>
      <c r="C405" s="7">
        <f>1/F402-SUM(C401:C404)</f>
        <v>1.3041239116873271E-3</v>
      </c>
      <c r="F405" s="5"/>
    </row>
    <row r="406" spans="1:9" x14ac:dyDescent="0.25">
      <c r="B406" s="1"/>
      <c r="C406" s="7"/>
      <c r="F406" s="5"/>
    </row>
    <row r="407" spans="1:9" x14ac:dyDescent="0.25">
      <c r="A407" s="12" t="s">
        <v>168</v>
      </c>
      <c r="C407" s="7"/>
      <c r="F407" s="5"/>
      <c r="I407" s="15" t="str">
        <f>A407</f>
        <v>ConsAssm   "FlatNonresWoodFramingAndOtherRoofU075"</v>
      </c>
    </row>
    <row r="408" spans="1:9" x14ac:dyDescent="0.25">
      <c r="A408" t="s">
        <v>24</v>
      </c>
      <c r="C408" s="7">
        <f>IF(ISBLANK(A408),0,VLOOKUP(A408,MatLibrary!$B$2:$L$671,10,FALSE))</f>
        <v>0.17</v>
      </c>
      <c r="E408" s="1" t="s">
        <v>25</v>
      </c>
      <c r="F408" s="5">
        <f>1/SUM(C408:C411)</f>
        <v>7.4995862044721168E-2</v>
      </c>
      <c r="G408" s="1">
        <f>ROUND(F408,3)</f>
        <v>7.4999999999999997E-2</v>
      </c>
    </row>
    <row r="409" spans="1:9" x14ac:dyDescent="0.25">
      <c r="A409" t="s">
        <v>19</v>
      </c>
      <c r="C409" s="7">
        <f>IF(ISBLANK(A409),0,VLOOKUP(A409,MatLibrary!$B$2:$L$671,10,FALSE))</f>
        <v>4.0690104166666661E-3</v>
      </c>
      <c r="E409" s="1" t="s">
        <v>28</v>
      </c>
      <c r="F409" s="5">
        <f>VALUE(LEFT(RIGHT(A407,4),3))/1000</f>
        <v>7.4999999999999997E-2</v>
      </c>
      <c r="I409" s="15" t="str">
        <f>"   MatRef = ( """&amp;A409&amp;""""&amp;","</f>
        <v xml:space="preserve">   MatRef = ( "Metal Standing Seam - 1/16 in.",</v>
      </c>
    </row>
    <row r="410" spans="1:9" x14ac:dyDescent="0.25">
      <c r="A410" t="s">
        <v>111</v>
      </c>
      <c r="C410" s="7">
        <f>IF(ISBLANK(A410),0,VLOOKUP(A410,MatLibrary!$B$2:$L$671,10,FALSE))</f>
        <v>12.55</v>
      </c>
      <c r="F410" s="5"/>
      <c r="I410" s="15" t="str">
        <f>"              "&amp;""""&amp;A410&amp;""""&amp;" )"</f>
        <v xml:space="preserve">              "Compliance Insulation R12.55" )</v>
      </c>
    </row>
    <row r="411" spans="1:9" x14ac:dyDescent="0.25">
      <c r="A411" t="s">
        <v>20</v>
      </c>
      <c r="C411" s="7">
        <f>IF(ISBLANK(A411),0,VLOOKUP(A411,MatLibrary!$B$2:$L$671,10,FALSE))</f>
        <v>0.61</v>
      </c>
      <c r="F411" s="5"/>
      <c r="I411" s="1" t="s">
        <v>0</v>
      </c>
    </row>
    <row r="412" spans="1:9" x14ac:dyDescent="0.25">
      <c r="A412" t="s">
        <v>1</v>
      </c>
      <c r="B412" s="1" t="s">
        <v>61</v>
      </c>
      <c r="C412" s="7">
        <f>1/F409-SUM(C408:C411)</f>
        <v>-7.3567708333222015E-4</v>
      </c>
      <c r="F412" s="5"/>
    </row>
    <row r="413" spans="1:9" x14ac:dyDescent="0.25">
      <c r="B413" s="1"/>
      <c r="C413" s="7"/>
      <c r="F413" s="5"/>
    </row>
    <row r="414" spans="1:9" x14ac:dyDescent="0.25">
      <c r="A414" s="12" t="s">
        <v>171</v>
      </c>
      <c r="C414" s="7"/>
      <c r="F414" s="5"/>
      <c r="I414" s="15" t="str">
        <f>A414</f>
        <v>ConsAssm   "FlatNonresWoodFramingAndOtherRoofU082"</v>
      </c>
    </row>
    <row r="415" spans="1:9" x14ac:dyDescent="0.25">
      <c r="A415" t="s">
        <v>24</v>
      </c>
      <c r="C415" s="7">
        <f>IF(ISBLANK(A415),0,VLOOKUP(A415,MatLibrary!$B$2:$L$671,10,FALSE))</f>
        <v>0.17</v>
      </c>
      <c r="E415" s="1" t="s">
        <v>25</v>
      </c>
      <c r="F415" s="5">
        <f>1/SUM(C415:C419)</f>
        <v>8.2007080585304176E-2</v>
      </c>
      <c r="G415" s="1">
        <f>ROUND(F415,3)</f>
        <v>8.2000000000000003E-2</v>
      </c>
    </row>
    <row r="416" spans="1:9" x14ac:dyDescent="0.25">
      <c r="A416" t="s">
        <v>19</v>
      </c>
      <c r="C416" s="7">
        <f>IF(ISBLANK(A416),0,VLOOKUP(A416,MatLibrary!$B$2:$L$671,10,FALSE))</f>
        <v>4.0690104166666661E-3</v>
      </c>
      <c r="E416" s="1" t="s">
        <v>28</v>
      </c>
      <c r="F416" s="5">
        <f>VALUE(LEFT(RIGHT(A414,4),3))/1000</f>
        <v>8.2000000000000003E-2</v>
      </c>
      <c r="I416" s="15" t="str">
        <f>"   MatRef = ( """&amp;A416&amp;""""&amp;","</f>
        <v xml:space="preserve">   MatRef = ( "Metal Standing Seam - 1/16 in.",</v>
      </c>
    </row>
    <row r="417" spans="1:9" x14ac:dyDescent="0.25">
      <c r="A417" t="s">
        <v>141</v>
      </c>
      <c r="C417" s="7">
        <f>IF(ISBLANK(A417),0,VLOOKUP(A417,MatLibrary!$B$2:$L$671,10,FALSE))</f>
        <v>10.000000000000002</v>
      </c>
      <c r="F417" s="5"/>
      <c r="I417" s="15" t="str">
        <f>"              "&amp;""""&amp;A417&amp;""""&amp;","</f>
        <v xml:space="preserve">              "Compliance Insulation R10.00",</v>
      </c>
    </row>
    <row r="418" spans="1:9" x14ac:dyDescent="0.25">
      <c r="A418" t="s">
        <v>94</v>
      </c>
      <c r="C418" s="7">
        <f>IF(ISBLANK(A418),0,VLOOKUP(A418,MatLibrary!$B$2:$L$671,10,FALSE))</f>
        <v>1.41</v>
      </c>
      <c r="F418" s="5"/>
      <c r="I418" s="15" t="str">
        <f>"              "&amp;""""&amp;A418&amp;""""&amp;" )"</f>
        <v xml:space="preserve">              "Compliance Insulation R1.41" )</v>
      </c>
    </row>
    <row r="419" spans="1:9" x14ac:dyDescent="0.25">
      <c r="A419" t="s">
        <v>20</v>
      </c>
      <c r="C419" s="7">
        <f>IF(ISBLANK(A419),0,VLOOKUP(A419,MatLibrary!$B$2:$L$671,10,FALSE))</f>
        <v>0.61</v>
      </c>
      <c r="F419" s="5"/>
      <c r="I419" s="1" t="s">
        <v>0</v>
      </c>
    </row>
    <row r="420" spans="1:9" x14ac:dyDescent="0.25">
      <c r="A420" t="s">
        <v>1</v>
      </c>
      <c r="B420" s="1" t="s">
        <v>61</v>
      </c>
      <c r="C420" s="7">
        <f>1/F416-SUM(C415:C419)</f>
        <v>1.0529408028450149E-3</v>
      </c>
      <c r="F420" s="5"/>
    </row>
    <row r="421" spans="1:9" x14ac:dyDescent="0.25">
      <c r="B421" s="1"/>
      <c r="C421" s="7"/>
      <c r="F421" s="5"/>
    </row>
    <row r="422" spans="1:9" x14ac:dyDescent="0.25">
      <c r="A422" s="12" t="s">
        <v>169</v>
      </c>
      <c r="C422" s="7"/>
      <c r="F422" s="5"/>
      <c r="I422" s="15" t="str">
        <f>A422</f>
        <v>ConsAssm   "FlatNonresWoodFramingAndOtherRoofUnconditioned"</v>
      </c>
    </row>
    <row r="423" spans="1:9" x14ac:dyDescent="0.25">
      <c r="A423" t="s">
        <v>24</v>
      </c>
      <c r="C423" s="7">
        <f>IF(ISBLANK(A423),0,VLOOKUP(A423,MatLibrary!$B$2:$L$671,10,FALSE))</f>
        <v>0.17</v>
      </c>
      <c r="E423" s="1" t="s">
        <v>25</v>
      </c>
      <c r="F423" s="5">
        <f>1/SUM(C423:C425)</f>
        <v>1.2753979391030699</v>
      </c>
      <c r="G423" s="1">
        <f>ROUND(F423,3)</f>
        <v>1.2749999999999999</v>
      </c>
    </row>
    <row r="424" spans="1:9" x14ac:dyDescent="0.25">
      <c r="A424" t="s">
        <v>19</v>
      </c>
      <c r="C424" s="7">
        <f>IF(ISBLANK(A424),0,VLOOKUP(A424,MatLibrary!$B$2:$L$671,10,FALSE))</f>
        <v>4.0690104166666661E-3</v>
      </c>
      <c r="E424" s="1" t="s">
        <v>28</v>
      </c>
      <c r="F424" s="5">
        <v>99</v>
      </c>
      <c r="I424" s="15" t="str">
        <f>"   MatRef = ( """&amp;A424&amp;""""&amp;")"</f>
        <v xml:space="preserve">   MatRef = ( "Metal Standing Seam - 1/16 in.")</v>
      </c>
    </row>
    <row r="425" spans="1:9" x14ac:dyDescent="0.25">
      <c r="A425" t="s">
        <v>20</v>
      </c>
      <c r="C425" s="7">
        <f>IF(ISBLANK(A425),0,VLOOKUP(A425,MatLibrary!$B$2:$L$671,10,FALSE))</f>
        <v>0.61</v>
      </c>
      <c r="F425" s="5"/>
      <c r="I425" s="1" t="s">
        <v>0</v>
      </c>
    </row>
    <row r="426" spans="1:9" x14ac:dyDescent="0.25">
      <c r="A426" t="s">
        <v>1</v>
      </c>
      <c r="B426" s="1" t="s">
        <v>61</v>
      </c>
      <c r="C426" s="7">
        <f>1/F424-SUM(C423:C425)</f>
        <v>-0.7739680003156566</v>
      </c>
      <c r="F426" s="5"/>
    </row>
    <row r="427" spans="1:9" x14ac:dyDescent="0.25">
      <c r="B427" s="1"/>
      <c r="C427" s="7"/>
      <c r="F427" s="5"/>
    </row>
    <row r="428" spans="1:9" x14ac:dyDescent="0.25">
      <c r="B428" s="1"/>
      <c r="C428" s="7"/>
      <c r="F428" s="5"/>
    </row>
    <row r="429" spans="1:9" x14ac:dyDescent="0.25">
      <c r="A429" s="13" t="s">
        <v>145</v>
      </c>
      <c r="B429" s="1"/>
      <c r="C429" s="7"/>
      <c r="F429" s="5"/>
      <c r="I429" s="15" t="str">
        <f>A429</f>
        <v>// Steep Nonres Roof Constructions</v>
      </c>
    </row>
    <row r="430" spans="1:9" x14ac:dyDescent="0.25">
      <c r="B430" s="1"/>
      <c r="C430" s="7"/>
      <c r="F430" s="5"/>
    </row>
    <row r="431" spans="1:9" x14ac:dyDescent="0.25">
      <c r="A431" s="12" t="s">
        <v>146</v>
      </c>
      <c r="C431" s="7"/>
      <c r="F431" s="5"/>
      <c r="I431" s="15" t="str">
        <f>A431</f>
        <v>ConsAssm   "SteepNonresMetalBuildingRoofU065"</v>
      </c>
    </row>
    <row r="432" spans="1:9" x14ac:dyDescent="0.25">
      <c r="A432" t="s">
        <v>24</v>
      </c>
      <c r="C432" s="7">
        <f>IF(ISBLANK(A432),0,VLOOKUP(A432,MatLibrary!$B$2:$L$671,10,FALSE))</f>
        <v>0.17</v>
      </c>
      <c r="E432" s="1" t="s">
        <v>25</v>
      </c>
      <c r="F432" s="5">
        <f>1/SUM(C432:C435)</f>
        <v>6.5002308512974866E-2</v>
      </c>
      <c r="G432" s="1">
        <f>ROUND(F432,3)</f>
        <v>6.5000000000000002E-2</v>
      </c>
    </row>
    <row r="433" spans="1:9" x14ac:dyDescent="0.25">
      <c r="A433" t="s">
        <v>19</v>
      </c>
      <c r="C433" s="7">
        <f>IF(ISBLANK(A433),0,VLOOKUP(A433,MatLibrary!$B$2:$L$671,10,FALSE))</f>
        <v>4.0690104166666661E-3</v>
      </c>
      <c r="E433" s="1" t="s">
        <v>28</v>
      </c>
      <c r="F433" s="5">
        <f>VALUE(LEFT(RIGHT(A431,4),3))/1000</f>
        <v>6.5000000000000002E-2</v>
      </c>
      <c r="I433" s="15" t="str">
        <f>"   MatRef = ( """&amp;A433&amp;""""&amp;","</f>
        <v xml:space="preserve">   MatRef = ( "Metal Standing Seam - 1/16 in.",</v>
      </c>
    </row>
    <row r="434" spans="1:9" x14ac:dyDescent="0.25">
      <c r="A434" t="s">
        <v>104</v>
      </c>
      <c r="C434" s="7">
        <f>IF(ISBLANK(A434),0,VLOOKUP(A434,MatLibrary!$B$2:$L$671,10,FALSE))</f>
        <v>14.6</v>
      </c>
      <c r="F434" s="5"/>
      <c r="I434" s="15" t="str">
        <f>"              "&amp;""""&amp;A434&amp;""""&amp;" )"</f>
        <v xml:space="preserve">              "Compliance Insulation R14.60" )</v>
      </c>
    </row>
    <row r="435" spans="1:9" x14ac:dyDescent="0.25">
      <c r="A435" t="s">
        <v>20</v>
      </c>
      <c r="C435" s="7">
        <f>IF(ISBLANK(A435),0,VLOOKUP(A435,MatLibrary!$B$2:$L$671,10,FALSE))</f>
        <v>0.61</v>
      </c>
      <c r="F435" s="5"/>
      <c r="I435" s="1" t="s">
        <v>0</v>
      </c>
    </row>
    <row r="436" spans="1:9" x14ac:dyDescent="0.25">
      <c r="A436" t="s">
        <v>1</v>
      </c>
      <c r="B436" s="1" t="s">
        <v>61</v>
      </c>
      <c r="C436" s="7">
        <f>1/F433-SUM(C432:C435)</f>
        <v>5.4637419871816917E-4</v>
      </c>
      <c r="F436" s="5"/>
    </row>
    <row r="437" spans="1:9" x14ac:dyDescent="0.25">
      <c r="B437" s="1"/>
      <c r="C437" s="7"/>
      <c r="F437" s="5"/>
    </row>
    <row r="438" spans="1:9" x14ac:dyDescent="0.25">
      <c r="A438" s="12" t="s">
        <v>147</v>
      </c>
      <c r="C438" s="7"/>
      <c r="F438" s="5"/>
      <c r="I438" s="15" t="str">
        <f>A438</f>
        <v>ConsAssm   "SteepNonresMetalBuildingRoofU048"</v>
      </c>
    </row>
    <row r="439" spans="1:9" x14ac:dyDescent="0.25">
      <c r="A439" t="s">
        <v>24</v>
      </c>
      <c r="C439" s="7">
        <f>IF(ISBLANK(A439),0,VLOOKUP(A439,MatLibrary!$B$2:$L$671,10,FALSE))</f>
        <v>0.17</v>
      </c>
      <c r="E439" s="1" t="s">
        <v>25</v>
      </c>
      <c r="F439" s="5">
        <f>1/SUM(C439:C442)</f>
        <v>4.7998305059852572E-2</v>
      </c>
      <c r="G439" s="1">
        <f>ROUND(F439,3)</f>
        <v>4.8000000000000001E-2</v>
      </c>
    </row>
    <row r="440" spans="1:9" x14ac:dyDescent="0.25">
      <c r="A440" t="s">
        <v>19</v>
      </c>
      <c r="C440" s="7">
        <f>IF(ISBLANK(A440),0,VLOOKUP(A440,MatLibrary!$B$2:$L$671,10,FALSE))</f>
        <v>4.0690104166666661E-3</v>
      </c>
      <c r="E440" s="1" t="s">
        <v>28</v>
      </c>
      <c r="F440" s="5">
        <f>VALUE(LEFT(RIGHT(A438,4),3))/1000</f>
        <v>4.8000000000000001E-2</v>
      </c>
      <c r="I440" s="15" t="str">
        <f>"   MatRef = ( """&amp;A440&amp;""""&amp;","</f>
        <v xml:space="preserve">   MatRef = ( "Metal Standing Seam - 1/16 in.",</v>
      </c>
    </row>
    <row r="441" spans="1:9" x14ac:dyDescent="0.25">
      <c r="A441" t="s">
        <v>105</v>
      </c>
      <c r="C441" s="7">
        <f>IF(ISBLANK(A441),0,VLOOKUP(A441,MatLibrary!$B$2:$L$671,10,FALSE))</f>
        <v>20.05</v>
      </c>
      <c r="F441" s="5"/>
      <c r="I441" s="15" t="str">
        <f>"              "&amp;""""&amp;A441&amp;""""&amp;" )"</f>
        <v xml:space="preserve">              "Compliance Insulation R20.05" )</v>
      </c>
    </row>
    <row r="442" spans="1:9" x14ac:dyDescent="0.25">
      <c r="A442" t="s">
        <v>20</v>
      </c>
      <c r="C442" s="7">
        <f>IF(ISBLANK(A442),0,VLOOKUP(A442,MatLibrary!$B$2:$L$671,10,FALSE))</f>
        <v>0.61</v>
      </c>
      <c r="F442" s="5"/>
      <c r="I442" s="1" t="s">
        <v>0</v>
      </c>
    </row>
    <row r="443" spans="1:9" x14ac:dyDescent="0.25">
      <c r="A443" t="s">
        <v>1</v>
      </c>
      <c r="B443" s="1" t="s">
        <v>61</v>
      </c>
      <c r="C443" s="7">
        <f>1/F440-SUM(C439:C442)</f>
        <v>-7.3567708333399651E-4</v>
      </c>
      <c r="F443" s="5"/>
    </row>
    <row r="444" spans="1:9" x14ac:dyDescent="0.25">
      <c r="B444" s="1"/>
      <c r="C444" s="7"/>
      <c r="F444" s="5"/>
    </row>
    <row r="445" spans="1:9" x14ac:dyDescent="0.25">
      <c r="A445" s="12" t="s">
        <v>148</v>
      </c>
      <c r="C445" s="7"/>
      <c r="F445" s="5"/>
      <c r="I445" s="15" t="str">
        <f>A445</f>
        <v>ConsAssm   "SteepNonresMetalBuildingRoofU041"</v>
      </c>
    </row>
    <row r="446" spans="1:9" x14ac:dyDescent="0.25">
      <c r="A446" t="s">
        <v>24</v>
      </c>
      <c r="C446" s="7">
        <f>IF(ISBLANK(A446),0,VLOOKUP(A446,MatLibrary!$B$2:$L$671,10,FALSE))</f>
        <v>0.17</v>
      </c>
      <c r="E446" s="1" t="s">
        <v>25</v>
      </c>
      <c r="F446" s="5">
        <f>1/SUM(C446:C454)</f>
        <v>4.0993571001745693E-2</v>
      </c>
      <c r="G446" s="1">
        <f>ROUND(F446,3)</f>
        <v>4.1000000000000002E-2</v>
      </c>
    </row>
    <row r="447" spans="1:9" x14ac:dyDescent="0.25">
      <c r="A447" t="s">
        <v>19</v>
      </c>
      <c r="C447" s="7">
        <f>IF(ISBLANK(A447),0,VLOOKUP(A447,MatLibrary!$B$2:$L$671,10,FALSE))</f>
        <v>4.0690104166666661E-3</v>
      </c>
      <c r="E447" s="1" t="s">
        <v>28</v>
      </c>
      <c r="F447" s="5">
        <f>VALUE(LEFT(RIGHT(A445,4),3))/1000</f>
        <v>4.1000000000000002E-2</v>
      </c>
      <c r="I447" s="15" t="str">
        <f>"   MatRef = ( """&amp;A447&amp;""""&amp;","</f>
        <v xml:space="preserve">   MatRef = ( "Metal Standing Seam - 1/16 in.",</v>
      </c>
    </row>
    <row r="448" spans="1:9" x14ac:dyDescent="0.25">
      <c r="A448" t="s">
        <v>105</v>
      </c>
      <c r="C448" s="7">
        <f>IF(ISBLANK(A448),0,VLOOKUP(A448,MatLibrary!$B$2:$L$671,10,FALSE))</f>
        <v>20.05</v>
      </c>
      <c r="F448" s="5"/>
      <c r="I448" s="15" t="str">
        <f t="shared" ref="I448:I452" si="26">"              "&amp;""""&amp;A448&amp;""""&amp;","</f>
        <v xml:space="preserve">              "Compliance Insulation R20.05",</v>
      </c>
    </row>
    <row r="449" spans="1:9" x14ac:dyDescent="0.25">
      <c r="A449" t="s">
        <v>140</v>
      </c>
      <c r="C449" s="7">
        <f>IF(ISBLANK(A449),0,VLOOKUP(A449,MatLibrary!$B$2:$L$671,10,FALSE))</f>
        <v>2</v>
      </c>
      <c r="F449" s="5"/>
      <c r="I449" s="15" t="str">
        <f t="shared" si="26"/>
        <v xml:space="preserve">              "Compliance Insulation R2.00",</v>
      </c>
    </row>
    <row r="450" spans="1:9" x14ac:dyDescent="0.25">
      <c r="A450" t="s">
        <v>139</v>
      </c>
      <c r="C450" s="7">
        <f>IF(ISBLANK(A450),0,VLOOKUP(A450,MatLibrary!$B$2:$L$671,10,FALSE))</f>
        <v>1</v>
      </c>
      <c r="F450" s="5"/>
      <c r="I450" s="15" t="str">
        <f t="shared" si="26"/>
        <v xml:space="preserve">              "Compliance Insulation R1.00",</v>
      </c>
    </row>
    <row r="451" spans="1:9" x14ac:dyDescent="0.25">
      <c r="A451" t="s">
        <v>138</v>
      </c>
      <c r="C451" s="7">
        <f>IF(ISBLANK(A451),0,VLOOKUP(A451,MatLibrary!$B$2:$L$671,10,FALSE))</f>
        <v>0.5</v>
      </c>
      <c r="F451" s="5"/>
      <c r="I451" s="15" t="str">
        <f t="shared" si="26"/>
        <v xml:space="preserve">              "Compliance Insulation R0.50",</v>
      </c>
    </row>
    <row r="452" spans="1:9" x14ac:dyDescent="0.25">
      <c r="A452" t="s">
        <v>136</v>
      </c>
      <c r="C452" s="7">
        <f>IF(ISBLANK(A452),0,VLOOKUP(A452,MatLibrary!$B$2:$L$671,10,FALSE))</f>
        <v>5.000000000000001E-2</v>
      </c>
      <c r="F452" s="5"/>
      <c r="I452" s="15" t="str">
        <f t="shared" si="26"/>
        <v xml:space="preserve">              "Compliance Insulation R0.05",</v>
      </c>
    </row>
    <row r="453" spans="1:9" x14ac:dyDescent="0.25">
      <c r="A453" t="s">
        <v>92</v>
      </c>
      <c r="C453" s="7">
        <f>IF(ISBLANK(A453),0,VLOOKUP(A453,MatLibrary!$B$2:$L$671,10,FALSE))</f>
        <v>0.01</v>
      </c>
      <c r="F453" s="5"/>
      <c r="I453" s="15" t="str">
        <f>"              "&amp;""""&amp;A453&amp;""""&amp;" )"</f>
        <v xml:space="preserve">              "Compliance Insulation R0.01" )</v>
      </c>
    </row>
    <row r="454" spans="1:9" x14ac:dyDescent="0.25">
      <c r="A454" t="s">
        <v>20</v>
      </c>
      <c r="C454" s="7">
        <f>IF(ISBLANK(A454),0,VLOOKUP(A454,MatLibrary!$B$2:$L$671,10,FALSE))</f>
        <v>0.61</v>
      </c>
      <c r="F454" s="5"/>
      <c r="I454" s="1" t="s">
        <v>0</v>
      </c>
    </row>
    <row r="455" spans="1:9" x14ac:dyDescent="0.25">
      <c r="A455" t="s">
        <v>1</v>
      </c>
      <c r="B455" s="1" t="s">
        <v>61</v>
      </c>
      <c r="C455" s="7">
        <f>1/F447-SUM(C446:C454)</f>
        <v>-3.8251079776436825E-3</v>
      </c>
      <c r="F455" s="5"/>
    </row>
    <row r="456" spans="1:9" x14ac:dyDescent="0.25">
      <c r="B456" s="1"/>
      <c r="C456" s="7"/>
      <c r="F456" s="5"/>
    </row>
    <row r="457" spans="1:9" x14ac:dyDescent="0.25">
      <c r="A457" s="12" t="s">
        <v>149</v>
      </c>
      <c r="C457" s="7"/>
      <c r="F457" s="5"/>
      <c r="I457" s="15" t="str">
        <f>A457</f>
        <v>ConsAssm   "SteepNonresWoodFramingAndOtherRoofU028"</v>
      </c>
    </row>
    <row r="458" spans="1:9" x14ac:dyDescent="0.25">
      <c r="A458" t="s">
        <v>24</v>
      </c>
      <c r="C458" s="7">
        <f>IF(ISBLANK(A458),0,VLOOKUP(A458,MatLibrary!$B$2:$L$671,10,FALSE))</f>
        <v>0.17</v>
      </c>
      <c r="E458" s="1" t="s">
        <v>25</v>
      </c>
      <c r="F458" s="5">
        <f>1/SUM(C458:C461)</f>
        <v>2.800016989686422E-2</v>
      </c>
      <c r="G458" s="1">
        <f>ROUND(F458,3)</f>
        <v>2.8000000000000001E-2</v>
      </c>
    </row>
    <row r="459" spans="1:9" x14ac:dyDescent="0.25">
      <c r="A459" t="s">
        <v>19</v>
      </c>
      <c r="C459" s="7">
        <f>IF(ISBLANK(A459),0,VLOOKUP(A459,MatLibrary!$B$2:$L$671,10,FALSE))</f>
        <v>4.0690104166666661E-3</v>
      </c>
      <c r="E459" s="1" t="s">
        <v>28</v>
      </c>
      <c r="F459" s="5">
        <f>VALUE(LEFT(RIGHT(A457,4),3))/1000</f>
        <v>2.8000000000000001E-2</v>
      </c>
      <c r="I459" s="15" t="str">
        <f>"   MatRef = ( """&amp;A459&amp;""""&amp;","</f>
        <v xml:space="preserve">   MatRef = ( "Metal Standing Seam - 1/16 in.",</v>
      </c>
    </row>
    <row r="460" spans="1:9" x14ac:dyDescent="0.25">
      <c r="A460" t="s">
        <v>106</v>
      </c>
      <c r="C460" s="7">
        <f>IF(ISBLANK(A460),0,VLOOKUP(A460,MatLibrary!$B$2:$L$671,10,FALSE))</f>
        <v>34.93</v>
      </c>
      <c r="F460" s="5"/>
      <c r="I460" s="15" t="str">
        <f>"              "&amp;""""&amp;A460&amp;""""&amp;" )"</f>
        <v xml:space="preserve">              "Compliance Insulation R34.93" )</v>
      </c>
    </row>
    <row r="461" spans="1:9" x14ac:dyDescent="0.25">
      <c r="A461" t="s">
        <v>20</v>
      </c>
      <c r="C461" s="7">
        <f>IF(ISBLANK(A461),0,VLOOKUP(A461,MatLibrary!$B$2:$L$671,10,FALSE))</f>
        <v>0.61</v>
      </c>
      <c r="F461" s="5"/>
      <c r="I461" s="1" t="s">
        <v>0</v>
      </c>
    </row>
    <row r="462" spans="1:9" x14ac:dyDescent="0.25">
      <c r="A462" t="s">
        <v>1</v>
      </c>
      <c r="B462" s="1" t="s">
        <v>61</v>
      </c>
      <c r="C462" s="7">
        <f>1/F459-SUM(C458:C461)</f>
        <v>2.1670386905014993E-4</v>
      </c>
      <c r="F462" s="5"/>
    </row>
    <row r="463" spans="1:9" x14ac:dyDescent="0.25">
      <c r="B463" s="1"/>
      <c r="C463" s="7"/>
      <c r="F463" s="5"/>
    </row>
    <row r="464" spans="1:9" x14ac:dyDescent="0.25">
      <c r="A464" s="12" t="s">
        <v>151</v>
      </c>
      <c r="C464" s="7"/>
      <c r="F464" s="5"/>
      <c r="I464" s="15" t="str">
        <f>A464</f>
        <v>ConsAssm   "SteepNonresWoodFramingAndOtherRoofU034"</v>
      </c>
    </row>
    <row r="465" spans="1:9" x14ac:dyDescent="0.25">
      <c r="A465" t="s">
        <v>24</v>
      </c>
      <c r="C465" s="7">
        <f>IF(ISBLANK(A465),0,VLOOKUP(A465,MatLibrary!$B$2:$L$671,10,FALSE))</f>
        <v>0.17</v>
      </c>
      <c r="E465" s="1" t="s">
        <v>25</v>
      </c>
      <c r="F465" s="5">
        <f>1/SUM(C465:C468)</f>
        <v>3.3997336432639129E-2</v>
      </c>
      <c r="G465" s="1">
        <f>ROUND(F465,3)</f>
        <v>3.4000000000000002E-2</v>
      </c>
    </row>
    <row r="466" spans="1:9" x14ac:dyDescent="0.25">
      <c r="A466" t="s">
        <v>19</v>
      </c>
      <c r="C466" s="7">
        <f>IF(ISBLANK(A466),0,VLOOKUP(A466,MatLibrary!$B$2:$L$671,10,FALSE))</f>
        <v>4.0690104166666661E-3</v>
      </c>
      <c r="E466" s="1" t="s">
        <v>28</v>
      </c>
      <c r="F466" s="5">
        <f>VALUE(LEFT(RIGHT(A464,4),3))/1000</f>
        <v>3.4000000000000002E-2</v>
      </c>
      <c r="I466" s="15" t="str">
        <f>"   MatRef = ( """&amp;A466&amp;""""&amp;","</f>
        <v xml:space="preserve">   MatRef = ( "Metal Standing Seam - 1/16 in.",</v>
      </c>
    </row>
    <row r="467" spans="1:9" x14ac:dyDescent="0.25">
      <c r="A467" t="s">
        <v>107</v>
      </c>
      <c r="C467" s="7">
        <f>IF(ISBLANK(A467),0,VLOOKUP(A467,MatLibrary!$B$2:$L$671,10,FALSE))</f>
        <v>28.63</v>
      </c>
      <c r="F467" s="5"/>
      <c r="I467" s="15" t="str">
        <f>"              "&amp;""""&amp;A467&amp;""""&amp;" )"</f>
        <v xml:space="preserve">              "Compliance Insulation R28.63" )</v>
      </c>
    </row>
    <row r="468" spans="1:9" x14ac:dyDescent="0.25">
      <c r="A468" t="s">
        <v>20</v>
      </c>
      <c r="C468" s="7">
        <f>IF(ISBLANK(A468),0,VLOOKUP(A468,MatLibrary!$B$2:$L$671,10,FALSE))</f>
        <v>0.61</v>
      </c>
      <c r="F468" s="5"/>
      <c r="I468" s="1" t="s">
        <v>0</v>
      </c>
    </row>
    <row r="469" spans="1:9" x14ac:dyDescent="0.25">
      <c r="A469" t="s">
        <v>1</v>
      </c>
      <c r="B469" s="1" t="s">
        <v>61</v>
      </c>
      <c r="C469" s="7">
        <f>1/F466-SUM(C465:C468)</f>
        <v>-2.304304534312962E-3</v>
      </c>
      <c r="F469" s="5"/>
    </row>
    <row r="470" spans="1:9" x14ac:dyDescent="0.25">
      <c r="B470" s="1"/>
      <c r="C470" s="7"/>
      <c r="F470" s="5"/>
    </row>
    <row r="471" spans="1:9" x14ac:dyDescent="0.25">
      <c r="A471" s="12" t="s">
        <v>150</v>
      </c>
      <c r="C471" s="7"/>
      <c r="F471" s="5"/>
      <c r="I471" s="15" t="str">
        <f>A471</f>
        <v>ConsAssm   "SteepNonresWoodFramingAndOtherRoofU039"</v>
      </c>
    </row>
    <row r="472" spans="1:9" x14ac:dyDescent="0.25">
      <c r="A472" t="s">
        <v>24</v>
      </c>
      <c r="C472" s="7">
        <f>IF(ISBLANK(A472),0,VLOOKUP(A472,MatLibrary!$B$2:$L$671,10,FALSE))</f>
        <v>0.17</v>
      </c>
      <c r="E472" s="1" t="s">
        <v>25</v>
      </c>
      <c r="F472" s="5">
        <f>1/SUM(C472:C475)</f>
        <v>3.8995371584509393E-2</v>
      </c>
      <c r="G472" s="1">
        <f>ROUND(F472,3)</f>
        <v>3.9E-2</v>
      </c>
    </row>
    <row r="473" spans="1:9" x14ac:dyDescent="0.25">
      <c r="A473" t="s">
        <v>19</v>
      </c>
      <c r="C473" s="7">
        <f>IF(ISBLANK(A473),0,VLOOKUP(A473,MatLibrary!$B$2:$L$671,10,FALSE))</f>
        <v>4.0690104166666661E-3</v>
      </c>
      <c r="E473" s="1" t="s">
        <v>28</v>
      </c>
      <c r="F473" s="5">
        <f>VALUE(LEFT(RIGHT(A471,4),3))/1000</f>
        <v>3.9E-2</v>
      </c>
      <c r="I473" s="15" t="str">
        <f>"   MatRef = ( """&amp;A473&amp;""""&amp;","</f>
        <v xml:space="preserve">   MatRef = ( "Metal Standing Seam - 1/16 in.",</v>
      </c>
    </row>
    <row r="474" spans="1:9" x14ac:dyDescent="0.25">
      <c r="A474" t="s">
        <v>108</v>
      </c>
      <c r="C474" s="7">
        <f>IF(ISBLANK(A474),0,VLOOKUP(A474,MatLibrary!$B$2:$L$671,10,FALSE))</f>
        <v>24.86</v>
      </c>
      <c r="F474" s="5"/>
      <c r="I474" s="15" t="str">
        <f>"              "&amp;""""&amp;A474&amp;""""&amp;" )"</f>
        <v xml:space="preserve">              "Compliance Insulation R24.86" )</v>
      </c>
    </row>
    <row r="475" spans="1:9" x14ac:dyDescent="0.25">
      <c r="A475" t="s">
        <v>20</v>
      </c>
      <c r="C475" s="7">
        <f>IF(ISBLANK(A475),0,VLOOKUP(A475,MatLibrary!$B$2:$L$671,10,FALSE))</f>
        <v>0.61</v>
      </c>
      <c r="F475" s="5"/>
      <c r="I475" s="1" t="s">
        <v>0</v>
      </c>
    </row>
    <row r="476" spans="1:9" x14ac:dyDescent="0.25">
      <c r="A476" t="s">
        <v>1</v>
      </c>
      <c r="B476" s="1" t="s">
        <v>61</v>
      </c>
      <c r="C476" s="7">
        <f>1/F473-SUM(C472:C475)</f>
        <v>-3.0433693910225657E-3</v>
      </c>
      <c r="F476" s="5"/>
    </row>
    <row r="477" spans="1:9" x14ac:dyDescent="0.25">
      <c r="B477" s="1"/>
      <c r="C477" s="7"/>
      <c r="F477" s="5"/>
    </row>
    <row r="478" spans="1:9" x14ac:dyDescent="0.25">
      <c r="A478" s="12" t="s">
        <v>152</v>
      </c>
      <c r="C478" s="7"/>
      <c r="F478" s="5"/>
      <c r="I478" s="15" t="str">
        <f>A478</f>
        <v>ConsAssm   "SteepNonresWoodFramingAndOtherRoofU049"</v>
      </c>
    </row>
    <row r="479" spans="1:9" x14ac:dyDescent="0.25">
      <c r="A479" t="s">
        <v>24</v>
      </c>
      <c r="C479" s="7">
        <f>IF(ISBLANK(A479),0,VLOOKUP(A479,MatLibrary!$B$2:$L$671,10,FALSE))</f>
        <v>0.17</v>
      </c>
      <c r="E479" s="1" t="s">
        <v>25</v>
      </c>
      <c r="F479" s="5">
        <f>1/SUM(C479:C482)</f>
        <v>4.8985824408143773E-2</v>
      </c>
      <c r="G479" s="1">
        <f>ROUND(F479,3)</f>
        <v>4.9000000000000002E-2</v>
      </c>
    </row>
    <row r="480" spans="1:9" x14ac:dyDescent="0.25">
      <c r="A480" t="s">
        <v>19</v>
      </c>
      <c r="C480" s="7">
        <f>IF(ISBLANK(A480),0,VLOOKUP(A480,MatLibrary!$B$2:$L$671,10,FALSE))</f>
        <v>4.0690104166666661E-3</v>
      </c>
      <c r="E480" s="1" t="s">
        <v>28</v>
      </c>
      <c r="F480" s="5">
        <f>VALUE(LEFT(RIGHT(A478,4),3))/1000</f>
        <v>4.9000000000000002E-2</v>
      </c>
      <c r="I480" s="15" t="str">
        <f>"   MatRef = ( """&amp;A480&amp;""""&amp;","</f>
        <v xml:space="preserve">   MatRef = ( "Metal Standing Seam - 1/16 in.",</v>
      </c>
    </row>
    <row r="481" spans="1:9" x14ac:dyDescent="0.25">
      <c r="A481" t="s">
        <v>109</v>
      </c>
      <c r="C481" s="7">
        <f>IF(ISBLANK(A481),0,VLOOKUP(A481,MatLibrary!$B$2:$L$671,10,FALSE))</f>
        <v>19.63</v>
      </c>
      <c r="F481" s="5"/>
      <c r="I481" s="15" t="str">
        <f>"              "&amp;""""&amp;A481&amp;""""&amp;" )"</f>
        <v xml:space="preserve">              "Compliance Insulation R19.63" )</v>
      </c>
    </row>
    <row r="482" spans="1:9" x14ac:dyDescent="0.25">
      <c r="A482" t="s">
        <v>20</v>
      </c>
      <c r="C482" s="7">
        <f>IF(ISBLANK(A482),0,VLOOKUP(A482,MatLibrary!$B$2:$L$671,10,FALSE))</f>
        <v>0.61</v>
      </c>
      <c r="F482" s="5"/>
      <c r="I482" s="1" t="s">
        <v>0</v>
      </c>
    </row>
    <row r="483" spans="1:9" x14ac:dyDescent="0.25">
      <c r="A483" t="s">
        <v>1</v>
      </c>
      <c r="B483" s="1" t="s">
        <v>61</v>
      </c>
      <c r="C483" s="7">
        <f>1/F480-SUM(C479:C482)</f>
        <v>-5.9057451105424263E-3</v>
      </c>
      <c r="F483" s="5"/>
    </row>
    <row r="484" spans="1:9" x14ac:dyDescent="0.25">
      <c r="B484" s="1"/>
      <c r="C484" s="7"/>
      <c r="F484" s="5"/>
    </row>
    <row r="485" spans="1:9" x14ac:dyDescent="0.25">
      <c r="A485" s="12" t="s">
        <v>155</v>
      </c>
      <c r="C485" s="7"/>
      <c r="F485" s="5"/>
      <c r="I485" s="15" t="str">
        <f>A485</f>
        <v>ConsAssm   "SteepNonresWoodFramingAndOtherRoofU055"</v>
      </c>
    </row>
    <row r="486" spans="1:9" x14ac:dyDescent="0.25">
      <c r="A486" t="s">
        <v>24</v>
      </c>
      <c r="C486" s="7">
        <f>IF(ISBLANK(A486),0,VLOOKUP(A486,MatLibrary!$B$2:$L$671,10,FALSE))</f>
        <v>0.17</v>
      </c>
      <c r="E486" s="1" t="s">
        <v>25</v>
      </c>
      <c r="F486" s="5">
        <f>1/SUM(C486:C491)</f>
        <v>5.4993192086279168E-2</v>
      </c>
      <c r="G486" s="1">
        <f>ROUND(F486,3)</f>
        <v>5.5E-2</v>
      </c>
    </row>
    <row r="487" spans="1:9" x14ac:dyDescent="0.25">
      <c r="A487" t="s">
        <v>19</v>
      </c>
      <c r="C487" s="7">
        <f>IF(ISBLANK(A487),0,VLOOKUP(A487,MatLibrary!$B$2:$L$671,10,FALSE))</f>
        <v>4.0690104166666661E-3</v>
      </c>
      <c r="E487" s="1" t="s">
        <v>28</v>
      </c>
      <c r="F487" s="5">
        <f>VALUE(LEFT(RIGHT(A485,4),3))/1000</f>
        <v>5.5E-2</v>
      </c>
      <c r="I487" s="15" t="str">
        <f>"   MatRef = ( """&amp;A487&amp;""""&amp;","</f>
        <v xml:space="preserve">   MatRef = ( "Metal Standing Seam - 1/16 in.",</v>
      </c>
    </row>
    <row r="488" spans="1:9" x14ac:dyDescent="0.25">
      <c r="A488" t="s">
        <v>142</v>
      </c>
      <c r="C488" s="7">
        <f>IF(ISBLANK(A488),0,VLOOKUP(A488,MatLibrary!$B$2:$L$671,10,FALSE))</f>
        <v>17</v>
      </c>
      <c r="F488" s="5"/>
      <c r="I488" s="15" t="str">
        <f t="shared" ref="I488:I489" si="27">"              "&amp;""""&amp;A488&amp;""""&amp;","</f>
        <v xml:space="preserve">              "Compliance Insulation R17.00",</v>
      </c>
    </row>
    <row r="489" spans="1:9" x14ac:dyDescent="0.25">
      <c r="A489" t="s">
        <v>137</v>
      </c>
      <c r="C489" s="7">
        <f>IF(ISBLANK(A489),0,VLOOKUP(A489,MatLibrary!$B$2:$L$671,10,FALSE))</f>
        <v>0.20000000000000004</v>
      </c>
      <c r="F489" s="5"/>
      <c r="I489" s="15" t="str">
        <f t="shared" si="27"/>
        <v xml:space="preserve">              "Compliance Insulation R0.20",</v>
      </c>
    </row>
    <row r="490" spans="1:9" x14ac:dyDescent="0.25">
      <c r="A490" t="s">
        <v>137</v>
      </c>
      <c r="C490" s="7">
        <f>IF(ISBLANK(A490),0,VLOOKUP(A490,MatLibrary!$B$2:$L$671,10,FALSE))</f>
        <v>0.20000000000000004</v>
      </c>
      <c r="F490" s="5"/>
      <c r="I490" s="15" t="str">
        <f t="shared" ref="I490" si="28">"              "&amp;""""&amp;A490&amp;""""&amp;" )"</f>
        <v xml:space="preserve">              "Compliance Insulation R0.20" )</v>
      </c>
    </row>
    <row r="491" spans="1:9" x14ac:dyDescent="0.25">
      <c r="A491" t="s">
        <v>20</v>
      </c>
      <c r="C491" s="7">
        <f>IF(ISBLANK(A491),0,VLOOKUP(A491,MatLibrary!$B$2:$L$671,10,FALSE))</f>
        <v>0.61</v>
      </c>
      <c r="F491" s="5"/>
      <c r="I491" s="1" t="s">
        <v>0</v>
      </c>
    </row>
    <row r="492" spans="1:9" x14ac:dyDescent="0.25">
      <c r="A492" t="s">
        <v>1</v>
      </c>
      <c r="B492" s="1" t="s">
        <v>61</v>
      </c>
      <c r="C492" s="7">
        <f>1/F487-SUM(C486:C491)</f>
        <v>-2.2508285984805809E-3</v>
      </c>
      <c r="F492" s="5"/>
    </row>
    <row r="493" spans="1:9" x14ac:dyDescent="0.25">
      <c r="B493" s="1"/>
      <c r="C493" s="7"/>
      <c r="F493" s="5"/>
    </row>
    <row r="494" spans="1:9" x14ac:dyDescent="0.25">
      <c r="A494" s="12" t="s">
        <v>153</v>
      </c>
      <c r="C494" s="7"/>
      <c r="F494" s="5"/>
      <c r="I494" s="15" t="str">
        <f>A494</f>
        <v>ConsAssm   "SteepNonresWoodFramingAndOtherRoofU067"</v>
      </c>
    </row>
    <row r="495" spans="1:9" x14ac:dyDescent="0.25">
      <c r="A495" t="s">
        <v>24</v>
      </c>
      <c r="C495" s="7">
        <f>IF(ISBLANK(A495),0,VLOOKUP(A495,MatLibrary!$B$2:$L$671,10,FALSE))</f>
        <v>0.17</v>
      </c>
      <c r="E495" s="1" t="s">
        <v>25</v>
      </c>
      <c r="F495" s="5">
        <f>1/SUM(C495:C498)</f>
        <v>6.7005854723803687E-2</v>
      </c>
      <c r="G495" s="1">
        <f>ROUND(F495,3)</f>
        <v>6.7000000000000004E-2</v>
      </c>
    </row>
    <row r="496" spans="1:9" x14ac:dyDescent="0.25">
      <c r="A496" t="s">
        <v>19</v>
      </c>
      <c r="C496" s="7">
        <f>IF(ISBLANK(A496),0,VLOOKUP(A496,MatLibrary!$B$2:$L$671,10,FALSE))</f>
        <v>4.0690104166666661E-3</v>
      </c>
      <c r="E496" s="1" t="s">
        <v>28</v>
      </c>
      <c r="F496" s="5">
        <f>VALUE(LEFT(RIGHT(A494,4),3))/1000</f>
        <v>6.7000000000000004E-2</v>
      </c>
      <c r="I496" s="15" t="str">
        <f>"   MatRef = ( """&amp;A496&amp;""""&amp;","</f>
        <v xml:space="preserve">   MatRef = ( "Metal Standing Seam - 1/16 in.",</v>
      </c>
    </row>
    <row r="497" spans="1:9" x14ac:dyDescent="0.25">
      <c r="A497" t="s">
        <v>110</v>
      </c>
      <c r="C497" s="7">
        <f>IF(ISBLANK(A497),0,VLOOKUP(A497,MatLibrary!$B$2:$L$671,10,FALSE))</f>
        <v>14.140000000000004</v>
      </c>
      <c r="F497" s="5"/>
      <c r="I497" s="15" t="str">
        <f>"              "&amp;""""&amp;A497&amp;""""&amp;" )"</f>
        <v xml:space="preserve">              "Compliance Insulation R14.14" )</v>
      </c>
    </row>
    <row r="498" spans="1:9" x14ac:dyDescent="0.25">
      <c r="A498" t="s">
        <v>20</v>
      </c>
      <c r="C498" s="7">
        <f>IF(ISBLANK(A498),0,VLOOKUP(A498,MatLibrary!$B$2:$L$671,10,FALSE))</f>
        <v>0.61</v>
      </c>
      <c r="F498" s="5"/>
      <c r="I498" s="1" t="s">
        <v>0</v>
      </c>
    </row>
    <row r="499" spans="1:9" x14ac:dyDescent="0.25">
      <c r="A499" t="s">
        <v>1</v>
      </c>
      <c r="B499" s="1" t="s">
        <v>61</v>
      </c>
      <c r="C499" s="7">
        <f>1/F496-SUM(C495:C498)</f>
        <v>1.3041239116873271E-3</v>
      </c>
      <c r="F499" s="5"/>
    </row>
    <row r="500" spans="1:9" x14ac:dyDescent="0.25">
      <c r="B500" s="1"/>
      <c r="C500" s="7"/>
      <c r="F500" s="5"/>
    </row>
    <row r="501" spans="1:9" x14ac:dyDescent="0.25">
      <c r="A501" s="12" t="s">
        <v>154</v>
      </c>
      <c r="C501" s="7"/>
      <c r="F501" s="5"/>
      <c r="I501" s="15" t="str">
        <f>A501</f>
        <v>ConsAssm   "SteepNonresWoodFramingAndOtherRoofU075"</v>
      </c>
    </row>
    <row r="502" spans="1:9" x14ac:dyDescent="0.25">
      <c r="A502" t="s">
        <v>24</v>
      </c>
      <c r="C502" s="7">
        <f>IF(ISBLANK(A502),0,VLOOKUP(A502,MatLibrary!$B$2:$L$671,10,FALSE))</f>
        <v>0.17</v>
      </c>
      <c r="E502" s="1" t="s">
        <v>25</v>
      </c>
      <c r="F502" s="5">
        <f>1/SUM(C502:C505)</f>
        <v>7.4995862044721168E-2</v>
      </c>
      <c r="G502" s="1">
        <f>ROUND(F502,3)</f>
        <v>7.4999999999999997E-2</v>
      </c>
    </row>
    <row r="503" spans="1:9" x14ac:dyDescent="0.25">
      <c r="A503" t="s">
        <v>19</v>
      </c>
      <c r="C503" s="7">
        <f>IF(ISBLANK(A503),0,VLOOKUP(A503,MatLibrary!$B$2:$L$671,10,FALSE))</f>
        <v>4.0690104166666661E-3</v>
      </c>
      <c r="E503" s="1" t="s">
        <v>28</v>
      </c>
      <c r="F503" s="5">
        <f>VALUE(LEFT(RIGHT(A501,4),3))/1000</f>
        <v>7.4999999999999997E-2</v>
      </c>
      <c r="I503" s="15" t="str">
        <f>"   MatRef = ( """&amp;A503&amp;""""&amp;","</f>
        <v xml:space="preserve">   MatRef = ( "Metal Standing Seam - 1/16 in.",</v>
      </c>
    </row>
    <row r="504" spans="1:9" x14ac:dyDescent="0.25">
      <c r="A504" t="s">
        <v>111</v>
      </c>
      <c r="C504" s="7">
        <f>IF(ISBLANK(A504),0,VLOOKUP(A504,MatLibrary!$B$2:$L$671,10,FALSE))</f>
        <v>12.55</v>
      </c>
      <c r="F504" s="5"/>
      <c r="I504" s="15" t="str">
        <f>"              "&amp;""""&amp;A504&amp;""""&amp;" )"</f>
        <v xml:space="preserve">              "Compliance Insulation R12.55" )</v>
      </c>
    </row>
    <row r="505" spans="1:9" x14ac:dyDescent="0.25">
      <c r="A505" t="s">
        <v>20</v>
      </c>
      <c r="C505" s="7">
        <f>IF(ISBLANK(A505),0,VLOOKUP(A505,MatLibrary!$B$2:$L$671,10,FALSE))</f>
        <v>0.61</v>
      </c>
      <c r="F505" s="5"/>
      <c r="I505" s="1" t="s">
        <v>0</v>
      </c>
    </row>
    <row r="506" spans="1:9" x14ac:dyDescent="0.25">
      <c r="A506" t="s">
        <v>1</v>
      </c>
      <c r="B506" s="1" t="s">
        <v>61</v>
      </c>
      <c r="C506" s="7">
        <f>1/F503-SUM(C502:C505)</f>
        <v>-7.3567708333222015E-4</v>
      </c>
      <c r="F506" s="5"/>
    </row>
    <row r="507" spans="1:9" x14ac:dyDescent="0.25">
      <c r="B507" s="1"/>
      <c r="C507" s="7"/>
      <c r="F507" s="5"/>
    </row>
    <row r="508" spans="1:9" x14ac:dyDescent="0.25">
      <c r="A508" s="12" t="s">
        <v>156</v>
      </c>
      <c r="C508" s="7"/>
      <c r="F508" s="5"/>
      <c r="I508" s="15" t="str">
        <f>A508</f>
        <v>ConsAssm   "SteepNonresWoodFramingAndOtherRoofU082"</v>
      </c>
    </row>
    <row r="509" spans="1:9" x14ac:dyDescent="0.25">
      <c r="A509" t="s">
        <v>24</v>
      </c>
      <c r="C509" s="7">
        <f>IF(ISBLANK(A509),0,VLOOKUP(A509,MatLibrary!$B$2:$L$671,10,FALSE))</f>
        <v>0.17</v>
      </c>
      <c r="E509" s="1" t="s">
        <v>25</v>
      </c>
      <c r="F509" s="5">
        <f>1/SUM(C509:C513)</f>
        <v>8.2007080585304176E-2</v>
      </c>
      <c r="G509" s="1">
        <f>ROUND(F509,3)</f>
        <v>8.2000000000000003E-2</v>
      </c>
    </row>
    <row r="510" spans="1:9" x14ac:dyDescent="0.25">
      <c r="A510" t="s">
        <v>19</v>
      </c>
      <c r="C510" s="7">
        <f>IF(ISBLANK(A510),0,VLOOKUP(A510,MatLibrary!$B$2:$L$671,10,FALSE))</f>
        <v>4.0690104166666661E-3</v>
      </c>
      <c r="E510" s="1" t="s">
        <v>28</v>
      </c>
      <c r="F510" s="5">
        <f>VALUE(LEFT(RIGHT(A508,4),3))/1000</f>
        <v>8.2000000000000003E-2</v>
      </c>
      <c r="I510" s="15" t="str">
        <f>"   MatRef = ( """&amp;A510&amp;""""&amp;","</f>
        <v xml:space="preserve">   MatRef = ( "Metal Standing Seam - 1/16 in.",</v>
      </c>
    </row>
    <row r="511" spans="1:9" x14ac:dyDescent="0.25">
      <c r="A511" t="s">
        <v>141</v>
      </c>
      <c r="C511" s="7">
        <f>IF(ISBLANK(A511),0,VLOOKUP(A511,MatLibrary!$B$2:$L$671,10,FALSE))</f>
        <v>10.000000000000002</v>
      </c>
      <c r="F511" s="5"/>
      <c r="I511" s="15" t="str">
        <f>"              "&amp;""""&amp;A511&amp;""""&amp;","</f>
        <v xml:space="preserve">              "Compliance Insulation R10.00",</v>
      </c>
    </row>
    <row r="512" spans="1:9" x14ac:dyDescent="0.25">
      <c r="A512" t="s">
        <v>94</v>
      </c>
      <c r="C512" s="7">
        <f>IF(ISBLANK(A512),0,VLOOKUP(A512,MatLibrary!$B$2:$L$671,10,FALSE))</f>
        <v>1.41</v>
      </c>
      <c r="F512" s="5"/>
      <c r="I512" s="15" t="str">
        <f>"              "&amp;""""&amp;A512&amp;""""&amp;" )"</f>
        <v xml:space="preserve">              "Compliance Insulation R1.41" )</v>
      </c>
    </row>
    <row r="513" spans="1:9" x14ac:dyDescent="0.25">
      <c r="A513" t="s">
        <v>20</v>
      </c>
      <c r="C513" s="7">
        <f>IF(ISBLANK(A513),0,VLOOKUP(A513,MatLibrary!$B$2:$L$671,10,FALSE))</f>
        <v>0.61</v>
      </c>
      <c r="F513" s="5"/>
      <c r="I513" s="1" t="s">
        <v>0</v>
      </c>
    </row>
    <row r="514" spans="1:9" x14ac:dyDescent="0.25">
      <c r="A514" t="s">
        <v>1</v>
      </c>
      <c r="B514" s="1" t="s">
        <v>61</v>
      </c>
      <c r="C514" s="7">
        <f>1/F510-SUM(C509:C513)</f>
        <v>1.0529408028450149E-3</v>
      </c>
      <c r="F514" s="5"/>
    </row>
    <row r="515" spans="1:9" x14ac:dyDescent="0.25">
      <c r="B515" s="1"/>
      <c r="C515" s="7"/>
      <c r="F515" s="5"/>
    </row>
    <row r="516" spans="1:9" x14ac:dyDescent="0.25">
      <c r="A516" s="12" t="s">
        <v>157</v>
      </c>
      <c r="C516" s="7"/>
      <c r="F516" s="5"/>
      <c r="I516" s="15" t="str">
        <f>A516</f>
        <v>ConsAssm   "SteepNonresWoodFramingAndOtherRoofUnconditioned"</v>
      </c>
    </row>
    <row r="517" spans="1:9" x14ac:dyDescent="0.25">
      <c r="A517" t="s">
        <v>24</v>
      </c>
      <c r="C517" s="7">
        <f>IF(ISBLANK(A517),0,VLOOKUP(A517,MatLibrary!$B$2:$L$671,10,FALSE))</f>
        <v>0.17</v>
      </c>
      <c r="E517" s="1" t="s">
        <v>25</v>
      </c>
      <c r="F517" s="5">
        <f>1/SUM(C517:C519)</f>
        <v>1.2753979391030699</v>
      </c>
      <c r="G517" s="1">
        <f>ROUND(F517,3)</f>
        <v>1.2749999999999999</v>
      </c>
    </row>
    <row r="518" spans="1:9" x14ac:dyDescent="0.25">
      <c r="A518" t="s">
        <v>19</v>
      </c>
      <c r="C518" s="7">
        <f>IF(ISBLANK(A518),0,VLOOKUP(A518,MatLibrary!$B$2:$L$671,10,FALSE))</f>
        <v>4.0690104166666661E-3</v>
      </c>
      <c r="E518" s="1" t="s">
        <v>28</v>
      </c>
      <c r="F518" s="5">
        <v>99</v>
      </c>
      <c r="I518" s="15" t="str">
        <f>"   MatRef = ( """&amp;A518&amp;""""&amp;")"</f>
        <v xml:space="preserve">   MatRef = ( "Metal Standing Seam - 1/16 in.")</v>
      </c>
    </row>
    <row r="519" spans="1:9" x14ac:dyDescent="0.25">
      <c r="A519" t="s">
        <v>20</v>
      </c>
      <c r="C519" s="7">
        <f>IF(ISBLANK(A519),0,VLOOKUP(A519,MatLibrary!$B$2:$L$671,10,FALSE))</f>
        <v>0.61</v>
      </c>
      <c r="F519" s="5"/>
      <c r="I519" s="1" t="s">
        <v>0</v>
      </c>
    </row>
    <row r="520" spans="1:9" x14ac:dyDescent="0.25">
      <c r="A520" t="s">
        <v>1</v>
      </c>
      <c r="B520" s="1" t="s">
        <v>61</v>
      </c>
      <c r="C520" s="7">
        <f>1/F518-SUM(C517:C519)</f>
        <v>-0.7739680003156566</v>
      </c>
      <c r="F520" s="5"/>
    </row>
    <row r="521" spans="1:9" x14ac:dyDescent="0.25">
      <c r="B521" s="1"/>
      <c r="C521" s="7"/>
      <c r="F521" s="5"/>
    </row>
    <row r="522" spans="1:9" x14ac:dyDescent="0.25">
      <c r="B522" s="1"/>
      <c r="C522" s="7"/>
      <c r="F522" s="5"/>
    </row>
    <row r="523" spans="1:9" x14ac:dyDescent="0.25">
      <c r="A523" s="13" t="s">
        <v>159</v>
      </c>
      <c r="B523" s="1"/>
      <c r="C523" s="7"/>
      <c r="F523" s="5"/>
      <c r="I523" s="15" t="str">
        <f>A523</f>
        <v>// Flat Res Roof Constructions</v>
      </c>
    </row>
    <row r="524" spans="1:9" x14ac:dyDescent="0.25">
      <c r="B524" s="1"/>
      <c r="C524" s="7"/>
      <c r="F524" s="5"/>
    </row>
    <row r="525" spans="1:9" x14ac:dyDescent="0.25">
      <c r="A525" s="12" t="s">
        <v>172</v>
      </c>
      <c r="C525" s="7"/>
      <c r="F525" s="5"/>
      <c r="I525" s="15" t="str">
        <f>A525</f>
        <v>ConsAssm   "FlatResMetalBuildingRoofU065"</v>
      </c>
    </row>
    <row r="526" spans="1:9" x14ac:dyDescent="0.25">
      <c r="A526" t="s">
        <v>24</v>
      </c>
      <c r="C526" s="7">
        <f>IF(ISBLANK(A526),0,VLOOKUP(A526,MatLibrary!$B$2:$L$671,10,FALSE))</f>
        <v>0.17</v>
      </c>
      <c r="E526" s="1" t="s">
        <v>25</v>
      </c>
      <c r="F526" s="5">
        <f>1/SUM(C526:C529)</f>
        <v>6.5002308512974866E-2</v>
      </c>
      <c r="G526" s="1">
        <f>ROUND(F526,3)</f>
        <v>6.5000000000000002E-2</v>
      </c>
    </row>
    <row r="527" spans="1:9" x14ac:dyDescent="0.25">
      <c r="A527" t="s">
        <v>19</v>
      </c>
      <c r="C527" s="7">
        <f>IF(ISBLANK(A527),0,VLOOKUP(A527,MatLibrary!$B$2:$L$671,10,FALSE))</f>
        <v>4.0690104166666661E-3</v>
      </c>
      <c r="E527" s="1" t="s">
        <v>28</v>
      </c>
      <c r="F527" s="5">
        <f>VALUE(LEFT(RIGHT(A525,4),3))/1000</f>
        <v>6.5000000000000002E-2</v>
      </c>
      <c r="I527" s="15" t="str">
        <f>"   MatRef = ( """&amp;A527&amp;""""&amp;","</f>
        <v xml:space="preserve">   MatRef = ( "Metal Standing Seam - 1/16 in.",</v>
      </c>
    </row>
    <row r="528" spans="1:9" x14ac:dyDescent="0.25">
      <c r="A528" t="s">
        <v>104</v>
      </c>
      <c r="C528" s="7">
        <f>IF(ISBLANK(A528),0,VLOOKUP(A528,MatLibrary!$B$2:$L$671,10,FALSE))</f>
        <v>14.6</v>
      </c>
      <c r="F528" s="5"/>
      <c r="I528" s="15" t="str">
        <f>"              "&amp;""""&amp;A528&amp;""""&amp;" )"</f>
        <v xml:space="preserve">              "Compliance Insulation R14.60" )</v>
      </c>
    </row>
    <row r="529" spans="1:9" x14ac:dyDescent="0.25">
      <c r="A529" t="s">
        <v>20</v>
      </c>
      <c r="C529" s="7">
        <f>IF(ISBLANK(A529),0,VLOOKUP(A529,MatLibrary!$B$2:$L$671,10,FALSE))</f>
        <v>0.61</v>
      </c>
      <c r="F529" s="5"/>
      <c r="I529" s="1" t="s">
        <v>0</v>
      </c>
    </row>
    <row r="530" spans="1:9" x14ac:dyDescent="0.25">
      <c r="A530" t="s">
        <v>1</v>
      </c>
      <c r="B530" s="1" t="s">
        <v>61</v>
      </c>
      <c r="C530" s="7">
        <f>1/F527-SUM(C526:C529)</f>
        <v>5.4637419871816917E-4</v>
      </c>
      <c r="F530" s="5"/>
    </row>
    <row r="531" spans="1:9" x14ac:dyDescent="0.25">
      <c r="B531" s="1"/>
      <c r="C531" s="7"/>
      <c r="F531" s="5"/>
    </row>
    <row r="532" spans="1:9" x14ac:dyDescent="0.25">
      <c r="A532" s="12" t="s">
        <v>173</v>
      </c>
      <c r="C532" s="7"/>
      <c r="F532" s="5"/>
      <c r="I532" s="15" t="str">
        <f>A532</f>
        <v>ConsAssm   "FlatResMetalBuildingRoofU048"</v>
      </c>
    </row>
    <row r="533" spans="1:9" x14ac:dyDescent="0.25">
      <c r="A533" t="s">
        <v>24</v>
      </c>
      <c r="C533" s="7">
        <f>IF(ISBLANK(A533),0,VLOOKUP(A533,MatLibrary!$B$2:$L$671,10,FALSE))</f>
        <v>0.17</v>
      </c>
      <c r="E533" s="1" t="s">
        <v>25</v>
      </c>
      <c r="F533" s="5">
        <f>1/SUM(C533:C536)</f>
        <v>4.7998305059852572E-2</v>
      </c>
      <c r="G533" s="1">
        <f>ROUND(F533,3)</f>
        <v>4.8000000000000001E-2</v>
      </c>
    </row>
    <row r="534" spans="1:9" x14ac:dyDescent="0.25">
      <c r="A534" t="s">
        <v>19</v>
      </c>
      <c r="C534" s="7">
        <f>IF(ISBLANK(A534),0,VLOOKUP(A534,MatLibrary!$B$2:$L$671,10,FALSE))</f>
        <v>4.0690104166666661E-3</v>
      </c>
      <c r="E534" s="1" t="s">
        <v>28</v>
      </c>
      <c r="F534" s="5">
        <f>VALUE(LEFT(RIGHT(A532,4),3))/1000</f>
        <v>4.8000000000000001E-2</v>
      </c>
      <c r="I534" s="15" t="str">
        <f>"   MatRef = ( """&amp;A534&amp;""""&amp;","</f>
        <v xml:space="preserve">   MatRef = ( "Metal Standing Seam - 1/16 in.",</v>
      </c>
    </row>
    <row r="535" spans="1:9" x14ac:dyDescent="0.25">
      <c r="A535" t="s">
        <v>105</v>
      </c>
      <c r="C535" s="7">
        <f>IF(ISBLANK(A535),0,VLOOKUP(A535,MatLibrary!$B$2:$L$671,10,FALSE))</f>
        <v>20.05</v>
      </c>
      <c r="F535" s="5"/>
      <c r="I535" s="15" t="str">
        <f>"              "&amp;""""&amp;A535&amp;""""&amp;" )"</f>
        <v xml:space="preserve">              "Compliance Insulation R20.05" )</v>
      </c>
    </row>
    <row r="536" spans="1:9" x14ac:dyDescent="0.25">
      <c r="A536" t="s">
        <v>20</v>
      </c>
      <c r="C536" s="7">
        <f>IF(ISBLANK(A536),0,VLOOKUP(A536,MatLibrary!$B$2:$L$671,10,FALSE))</f>
        <v>0.61</v>
      </c>
      <c r="F536" s="5"/>
      <c r="I536" s="1" t="s">
        <v>0</v>
      </c>
    </row>
    <row r="537" spans="1:9" x14ac:dyDescent="0.25">
      <c r="A537" t="s">
        <v>1</v>
      </c>
      <c r="B537" s="1" t="s">
        <v>61</v>
      </c>
      <c r="C537" s="7">
        <f>1/F534-SUM(C533:C536)</f>
        <v>-7.3567708333399651E-4</v>
      </c>
      <c r="F537" s="5"/>
    </row>
    <row r="538" spans="1:9" x14ac:dyDescent="0.25">
      <c r="B538" s="1"/>
      <c r="C538" s="7"/>
      <c r="F538" s="5"/>
    </row>
    <row r="539" spans="1:9" x14ac:dyDescent="0.25">
      <c r="A539" s="12" t="s">
        <v>174</v>
      </c>
      <c r="C539" s="7"/>
      <c r="F539" s="5"/>
      <c r="I539" s="15" t="str">
        <f>A539</f>
        <v>ConsAssm   "FlatResMetalBuildingRoofU041"</v>
      </c>
    </row>
    <row r="540" spans="1:9" x14ac:dyDescent="0.25">
      <c r="A540" t="s">
        <v>24</v>
      </c>
      <c r="C540" s="7">
        <f>IF(ISBLANK(A540),0,VLOOKUP(A540,MatLibrary!$B$2:$L$671,10,FALSE))</f>
        <v>0.17</v>
      </c>
      <c r="E540" s="1" t="s">
        <v>25</v>
      </c>
      <c r="F540" s="5">
        <f>1/SUM(C540:C548)</f>
        <v>4.0993571001745693E-2</v>
      </c>
      <c r="G540" s="1">
        <f>ROUND(F540,3)</f>
        <v>4.1000000000000002E-2</v>
      </c>
    </row>
    <row r="541" spans="1:9" x14ac:dyDescent="0.25">
      <c r="A541" t="s">
        <v>19</v>
      </c>
      <c r="C541" s="7">
        <f>IF(ISBLANK(A541),0,VLOOKUP(A541,MatLibrary!$B$2:$L$671,10,FALSE))</f>
        <v>4.0690104166666661E-3</v>
      </c>
      <c r="E541" s="1" t="s">
        <v>28</v>
      </c>
      <c r="F541" s="5">
        <f>VALUE(LEFT(RIGHT(A539,4),3))/1000</f>
        <v>4.1000000000000002E-2</v>
      </c>
      <c r="I541" s="15" t="str">
        <f>"   MatRef = ( """&amp;A541&amp;""""&amp;","</f>
        <v xml:space="preserve">   MatRef = ( "Metal Standing Seam - 1/16 in.",</v>
      </c>
    </row>
    <row r="542" spans="1:9" x14ac:dyDescent="0.25">
      <c r="A542" t="s">
        <v>105</v>
      </c>
      <c r="C542" s="7">
        <f>IF(ISBLANK(A542),0,VLOOKUP(A542,MatLibrary!$B$2:$L$671,10,FALSE))</f>
        <v>20.05</v>
      </c>
      <c r="F542" s="5"/>
      <c r="I542" s="15" t="str">
        <f t="shared" ref="I542:I546" si="29">"              "&amp;""""&amp;A542&amp;""""&amp;","</f>
        <v xml:space="preserve">              "Compliance Insulation R20.05",</v>
      </c>
    </row>
    <row r="543" spans="1:9" x14ac:dyDescent="0.25">
      <c r="A543" t="s">
        <v>140</v>
      </c>
      <c r="C543" s="7">
        <f>IF(ISBLANK(A543),0,VLOOKUP(A543,MatLibrary!$B$2:$L$671,10,FALSE))</f>
        <v>2</v>
      </c>
      <c r="F543" s="5"/>
      <c r="I543" s="15" t="str">
        <f t="shared" si="29"/>
        <v xml:space="preserve">              "Compliance Insulation R2.00",</v>
      </c>
    </row>
    <row r="544" spans="1:9" x14ac:dyDescent="0.25">
      <c r="A544" t="s">
        <v>139</v>
      </c>
      <c r="C544" s="7">
        <f>IF(ISBLANK(A544),0,VLOOKUP(A544,MatLibrary!$B$2:$L$671,10,FALSE))</f>
        <v>1</v>
      </c>
      <c r="F544" s="5"/>
      <c r="I544" s="15" t="str">
        <f t="shared" si="29"/>
        <v xml:space="preserve">              "Compliance Insulation R1.00",</v>
      </c>
    </row>
    <row r="545" spans="1:9" x14ac:dyDescent="0.25">
      <c r="A545" t="s">
        <v>138</v>
      </c>
      <c r="C545" s="7">
        <f>IF(ISBLANK(A545),0,VLOOKUP(A545,MatLibrary!$B$2:$L$671,10,FALSE))</f>
        <v>0.5</v>
      </c>
      <c r="F545" s="5"/>
      <c r="I545" s="15" t="str">
        <f t="shared" si="29"/>
        <v xml:space="preserve">              "Compliance Insulation R0.50",</v>
      </c>
    </row>
    <row r="546" spans="1:9" x14ac:dyDescent="0.25">
      <c r="A546" t="s">
        <v>136</v>
      </c>
      <c r="C546" s="7">
        <f>IF(ISBLANK(A546),0,VLOOKUP(A546,MatLibrary!$B$2:$L$671,10,FALSE))</f>
        <v>5.000000000000001E-2</v>
      </c>
      <c r="F546" s="5"/>
      <c r="I546" s="15" t="str">
        <f t="shared" si="29"/>
        <v xml:space="preserve">              "Compliance Insulation R0.05",</v>
      </c>
    </row>
    <row r="547" spans="1:9" x14ac:dyDescent="0.25">
      <c r="A547" t="s">
        <v>92</v>
      </c>
      <c r="C547" s="7">
        <f>IF(ISBLANK(A547),0,VLOOKUP(A547,MatLibrary!$B$2:$L$671,10,FALSE))</f>
        <v>0.01</v>
      </c>
      <c r="F547" s="5"/>
      <c r="I547" s="15" t="str">
        <f>"              "&amp;""""&amp;A547&amp;""""&amp;" )"</f>
        <v xml:space="preserve">              "Compliance Insulation R0.01" )</v>
      </c>
    </row>
    <row r="548" spans="1:9" x14ac:dyDescent="0.25">
      <c r="A548" t="s">
        <v>20</v>
      </c>
      <c r="C548" s="7">
        <f>IF(ISBLANK(A548),0,VLOOKUP(A548,MatLibrary!$B$2:$L$671,10,FALSE))</f>
        <v>0.61</v>
      </c>
      <c r="F548" s="5"/>
      <c r="I548" s="1" t="s">
        <v>0</v>
      </c>
    </row>
    <row r="549" spans="1:9" x14ac:dyDescent="0.25">
      <c r="A549" t="s">
        <v>1</v>
      </c>
      <c r="B549" s="1" t="s">
        <v>61</v>
      </c>
      <c r="C549" s="7">
        <f>1/F541-SUM(C540:C548)</f>
        <v>-3.8251079776436825E-3</v>
      </c>
      <c r="F549" s="5"/>
    </row>
    <row r="550" spans="1:9" x14ac:dyDescent="0.25">
      <c r="B550" s="1"/>
      <c r="C550" s="7"/>
      <c r="F550" s="5"/>
    </row>
    <row r="551" spans="1:9" x14ac:dyDescent="0.25">
      <c r="A551" s="12" t="s">
        <v>175</v>
      </c>
      <c r="C551" s="7"/>
      <c r="F551" s="5"/>
      <c r="I551" s="15" t="str">
        <f>A551</f>
        <v>ConsAssm   "FlatResWoodFramingAndOtherRoofU028"</v>
      </c>
    </row>
    <row r="552" spans="1:9" x14ac:dyDescent="0.25">
      <c r="A552" t="s">
        <v>24</v>
      </c>
      <c r="C552" s="7">
        <f>IF(ISBLANK(A552),0,VLOOKUP(A552,MatLibrary!$B$2:$L$671,10,FALSE))</f>
        <v>0.17</v>
      </c>
      <c r="E552" s="1" t="s">
        <v>25</v>
      </c>
      <c r="F552" s="5">
        <f>1/SUM(C552:C555)</f>
        <v>2.800016989686422E-2</v>
      </c>
      <c r="G552" s="1">
        <f>ROUND(F552,3)</f>
        <v>2.8000000000000001E-2</v>
      </c>
    </row>
    <row r="553" spans="1:9" x14ac:dyDescent="0.25">
      <c r="A553" t="s">
        <v>19</v>
      </c>
      <c r="C553" s="7">
        <f>IF(ISBLANK(A553),0,VLOOKUP(A553,MatLibrary!$B$2:$L$671,10,FALSE))</f>
        <v>4.0690104166666661E-3</v>
      </c>
      <c r="E553" s="1" t="s">
        <v>28</v>
      </c>
      <c r="F553" s="5">
        <f>VALUE(LEFT(RIGHT(A551,4),3))/1000</f>
        <v>2.8000000000000001E-2</v>
      </c>
      <c r="I553" s="15" t="str">
        <f>"   MatRef = ( """&amp;A553&amp;""""&amp;","</f>
        <v xml:space="preserve">   MatRef = ( "Metal Standing Seam - 1/16 in.",</v>
      </c>
    </row>
    <row r="554" spans="1:9" x14ac:dyDescent="0.25">
      <c r="A554" t="s">
        <v>106</v>
      </c>
      <c r="C554" s="7">
        <f>IF(ISBLANK(A554),0,VLOOKUP(A554,MatLibrary!$B$2:$L$671,10,FALSE))</f>
        <v>34.93</v>
      </c>
      <c r="F554" s="5"/>
      <c r="I554" s="15" t="str">
        <f>"              "&amp;""""&amp;A554&amp;""""&amp;" )"</f>
        <v xml:space="preserve">              "Compliance Insulation R34.93" )</v>
      </c>
    </row>
    <row r="555" spans="1:9" x14ac:dyDescent="0.25">
      <c r="A555" t="s">
        <v>20</v>
      </c>
      <c r="C555" s="7">
        <f>IF(ISBLANK(A555),0,VLOOKUP(A555,MatLibrary!$B$2:$L$671,10,FALSE))</f>
        <v>0.61</v>
      </c>
      <c r="F555" s="5"/>
      <c r="I555" s="1" t="s">
        <v>0</v>
      </c>
    </row>
    <row r="556" spans="1:9" x14ac:dyDescent="0.25">
      <c r="A556" t="s">
        <v>1</v>
      </c>
      <c r="B556" s="1" t="s">
        <v>61</v>
      </c>
      <c r="C556" s="7">
        <f>1/F553-SUM(C552:C555)</f>
        <v>2.1670386905014993E-4</v>
      </c>
      <c r="F556" s="5"/>
    </row>
    <row r="557" spans="1:9" x14ac:dyDescent="0.25">
      <c r="B557" s="1"/>
      <c r="C557" s="7"/>
      <c r="F557" s="5"/>
    </row>
    <row r="558" spans="1:9" x14ac:dyDescent="0.25">
      <c r="A558" s="12" t="s">
        <v>176</v>
      </c>
      <c r="C558" s="7"/>
      <c r="F558" s="5"/>
      <c r="I558" s="15" t="str">
        <f>A558</f>
        <v>ConsAssm   "FlatResWoodFramingAndOtherRoofU034"</v>
      </c>
    </row>
    <row r="559" spans="1:9" x14ac:dyDescent="0.25">
      <c r="A559" t="s">
        <v>24</v>
      </c>
      <c r="C559" s="7">
        <f>IF(ISBLANK(A559),0,VLOOKUP(A559,MatLibrary!$B$2:$L$671,10,FALSE))</f>
        <v>0.17</v>
      </c>
      <c r="E559" s="1" t="s">
        <v>25</v>
      </c>
      <c r="F559" s="5">
        <f>1/SUM(C559:C562)</f>
        <v>3.3997336432639129E-2</v>
      </c>
      <c r="G559" s="1">
        <f>ROUND(F559,3)</f>
        <v>3.4000000000000002E-2</v>
      </c>
    </row>
    <row r="560" spans="1:9" x14ac:dyDescent="0.25">
      <c r="A560" t="s">
        <v>19</v>
      </c>
      <c r="C560" s="7">
        <f>IF(ISBLANK(A560),0,VLOOKUP(A560,MatLibrary!$B$2:$L$671,10,FALSE))</f>
        <v>4.0690104166666661E-3</v>
      </c>
      <c r="E560" s="1" t="s">
        <v>28</v>
      </c>
      <c r="F560" s="5">
        <f>VALUE(LEFT(RIGHT(A558,4),3))/1000</f>
        <v>3.4000000000000002E-2</v>
      </c>
      <c r="I560" s="15" t="str">
        <f>"   MatRef = ( """&amp;A560&amp;""""&amp;","</f>
        <v xml:space="preserve">   MatRef = ( "Metal Standing Seam - 1/16 in.",</v>
      </c>
    </row>
    <row r="561" spans="1:9" x14ac:dyDescent="0.25">
      <c r="A561" t="s">
        <v>107</v>
      </c>
      <c r="C561" s="7">
        <f>IF(ISBLANK(A561),0,VLOOKUP(A561,MatLibrary!$B$2:$L$671,10,FALSE))</f>
        <v>28.63</v>
      </c>
      <c r="F561" s="5"/>
      <c r="I561" s="15" t="str">
        <f>"              "&amp;""""&amp;A561&amp;""""&amp;" )"</f>
        <v xml:space="preserve">              "Compliance Insulation R28.63" )</v>
      </c>
    </row>
    <row r="562" spans="1:9" x14ac:dyDescent="0.25">
      <c r="A562" t="s">
        <v>20</v>
      </c>
      <c r="C562" s="7">
        <f>IF(ISBLANK(A562),0,VLOOKUP(A562,MatLibrary!$B$2:$L$671,10,FALSE))</f>
        <v>0.61</v>
      </c>
      <c r="F562" s="5"/>
      <c r="I562" s="1" t="s">
        <v>0</v>
      </c>
    </row>
    <row r="563" spans="1:9" x14ac:dyDescent="0.25">
      <c r="A563" t="s">
        <v>1</v>
      </c>
      <c r="B563" s="1" t="s">
        <v>61</v>
      </c>
      <c r="C563" s="7">
        <f>1/F560-SUM(C559:C562)</f>
        <v>-2.304304534312962E-3</v>
      </c>
      <c r="F563" s="5"/>
    </row>
    <row r="564" spans="1:9" x14ac:dyDescent="0.25">
      <c r="B564" s="1"/>
      <c r="C564" s="7"/>
      <c r="F564" s="5"/>
    </row>
    <row r="565" spans="1:9" x14ac:dyDescent="0.25">
      <c r="A565" s="12" t="s">
        <v>177</v>
      </c>
      <c r="C565" s="7"/>
      <c r="F565" s="5"/>
      <c r="I565" s="15" t="str">
        <f>A565</f>
        <v>ConsAssm   "FlatResWoodFramingAndOtherRoofU039"</v>
      </c>
    </row>
    <row r="566" spans="1:9" x14ac:dyDescent="0.25">
      <c r="A566" t="s">
        <v>24</v>
      </c>
      <c r="C566" s="7">
        <f>IF(ISBLANK(A566),0,VLOOKUP(A566,MatLibrary!$B$2:$L$671,10,FALSE))</f>
        <v>0.17</v>
      </c>
      <c r="E566" s="1" t="s">
        <v>25</v>
      </c>
      <c r="F566" s="5">
        <f>1/SUM(C566:C569)</f>
        <v>3.8995371584509393E-2</v>
      </c>
      <c r="G566" s="1">
        <f>ROUND(F566,3)</f>
        <v>3.9E-2</v>
      </c>
    </row>
    <row r="567" spans="1:9" x14ac:dyDescent="0.25">
      <c r="A567" t="s">
        <v>19</v>
      </c>
      <c r="C567" s="7">
        <f>IF(ISBLANK(A567),0,VLOOKUP(A567,MatLibrary!$B$2:$L$671,10,FALSE))</f>
        <v>4.0690104166666661E-3</v>
      </c>
      <c r="E567" s="1" t="s">
        <v>28</v>
      </c>
      <c r="F567" s="5">
        <f>VALUE(LEFT(RIGHT(A565,4),3))/1000</f>
        <v>3.9E-2</v>
      </c>
      <c r="I567" s="15" t="str">
        <f>"   MatRef = ( """&amp;A567&amp;""""&amp;","</f>
        <v xml:space="preserve">   MatRef = ( "Metal Standing Seam - 1/16 in.",</v>
      </c>
    </row>
    <row r="568" spans="1:9" x14ac:dyDescent="0.25">
      <c r="A568" t="s">
        <v>108</v>
      </c>
      <c r="C568" s="7">
        <f>IF(ISBLANK(A568),0,VLOOKUP(A568,MatLibrary!$B$2:$L$671,10,FALSE))</f>
        <v>24.86</v>
      </c>
      <c r="F568" s="5"/>
      <c r="I568" s="15" t="str">
        <f>"              "&amp;""""&amp;A568&amp;""""&amp;" )"</f>
        <v xml:space="preserve">              "Compliance Insulation R24.86" )</v>
      </c>
    </row>
    <row r="569" spans="1:9" x14ac:dyDescent="0.25">
      <c r="A569" t="s">
        <v>20</v>
      </c>
      <c r="C569" s="7">
        <f>IF(ISBLANK(A569),0,VLOOKUP(A569,MatLibrary!$B$2:$L$671,10,FALSE))</f>
        <v>0.61</v>
      </c>
      <c r="F569" s="5"/>
      <c r="I569" s="1" t="s">
        <v>0</v>
      </c>
    </row>
    <row r="570" spans="1:9" x14ac:dyDescent="0.25">
      <c r="A570" t="s">
        <v>1</v>
      </c>
      <c r="B570" s="1" t="s">
        <v>61</v>
      </c>
      <c r="C570" s="7">
        <f>1/F567-SUM(C566:C569)</f>
        <v>-3.0433693910225657E-3</v>
      </c>
      <c r="F570" s="5"/>
    </row>
    <row r="571" spans="1:9" x14ac:dyDescent="0.25">
      <c r="B571" s="1"/>
      <c r="C571" s="7"/>
      <c r="F571" s="5"/>
    </row>
    <row r="572" spans="1:9" x14ac:dyDescent="0.25">
      <c r="A572" s="12" t="s">
        <v>178</v>
      </c>
      <c r="C572" s="7"/>
      <c r="F572" s="5"/>
      <c r="I572" s="15" t="str">
        <f>A572</f>
        <v>ConsAssm   "FlatResWoodFramingAndOtherRoofU049"</v>
      </c>
    </row>
    <row r="573" spans="1:9" x14ac:dyDescent="0.25">
      <c r="A573" t="s">
        <v>24</v>
      </c>
      <c r="C573" s="7">
        <f>IF(ISBLANK(A573),0,VLOOKUP(A573,MatLibrary!$B$2:$L$671,10,FALSE))</f>
        <v>0.17</v>
      </c>
      <c r="E573" s="1" t="s">
        <v>25</v>
      </c>
      <c r="F573" s="5">
        <f>1/SUM(C573:C576)</f>
        <v>4.8985824408143773E-2</v>
      </c>
      <c r="G573" s="1">
        <f>ROUND(F573,3)</f>
        <v>4.9000000000000002E-2</v>
      </c>
    </row>
    <row r="574" spans="1:9" x14ac:dyDescent="0.25">
      <c r="A574" t="s">
        <v>19</v>
      </c>
      <c r="C574" s="7">
        <f>IF(ISBLANK(A574),0,VLOOKUP(A574,MatLibrary!$B$2:$L$671,10,FALSE))</f>
        <v>4.0690104166666661E-3</v>
      </c>
      <c r="E574" s="1" t="s">
        <v>28</v>
      </c>
      <c r="F574" s="5">
        <f>VALUE(LEFT(RIGHT(A572,4),3))/1000</f>
        <v>4.9000000000000002E-2</v>
      </c>
      <c r="I574" s="15" t="str">
        <f>"   MatRef = ( """&amp;A574&amp;""""&amp;","</f>
        <v xml:space="preserve">   MatRef = ( "Metal Standing Seam - 1/16 in.",</v>
      </c>
    </row>
    <row r="575" spans="1:9" x14ac:dyDescent="0.25">
      <c r="A575" t="s">
        <v>109</v>
      </c>
      <c r="C575" s="7">
        <f>IF(ISBLANK(A575),0,VLOOKUP(A575,MatLibrary!$B$2:$L$671,10,FALSE))</f>
        <v>19.63</v>
      </c>
      <c r="F575" s="5"/>
      <c r="I575" s="15" t="str">
        <f>"              "&amp;""""&amp;A575&amp;""""&amp;" )"</f>
        <v xml:space="preserve">              "Compliance Insulation R19.63" )</v>
      </c>
    </row>
    <row r="576" spans="1:9" x14ac:dyDescent="0.25">
      <c r="A576" t="s">
        <v>20</v>
      </c>
      <c r="C576" s="7">
        <f>IF(ISBLANK(A576),0,VLOOKUP(A576,MatLibrary!$B$2:$L$671,10,FALSE))</f>
        <v>0.61</v>
      </c>
      <c r="F576" s="5"/>
      <c r="I576" s="1" t="s">
        <v>0</v>
      </c>
    </row>
    <row r="577" spans="1:9" x14ac:dyDescent="0.25">
      <c r="A577" t="s">
        <v>1</v>
      </c>
      <c r="B577" s="1" t="s">
        <v>61</v>
      </c>
      <c r="C577" s="7">
        <f>1/F574-SUM(C573:C576)</f>
        <v>-5.9057451105424263E-3</v>
      </c>
      <c r="F577" s="5"/>
    </row>
    <row r="578" spans="1:9" x14ac:dyDescent="0.25">
      <c r="B578" s="1"/>
      <c r="C578" s="7"/>
      <c r="F578" s="5"/>
    </row>
    <row r="579" spans="1:9" x14ac:dyDescent="0.25">
      <c r="A579" s="12" t="s">
        <v>179</v>
      </c>
      <c r="C579" s="7"/>
      <c r="F579" s="5"/>
      <c r="I579" s="15" t="str">
        <f>A579</f>
        <v>ConsAssm   "FlatResWoodFramingAndOtherRoofU055"</v>
      </c>
    </row>
    <row r="580" spans="1:9" x14ac:dyDescent="0.25">
      <c r="A580" t="s">
        <v>24</v>
      </c>
      <c r="C580" s="7">
        <f>IF(ISBLANK(A580),0,VLOOKUP(A580,MatLibrary!$B$2:$L$671,10,FALSE))</f>
        <v>0.17</v>
      </c>
      <c r="E580" s="1" t="s">
        <v>25</v>
      </c>
      <c r="F580" s="5">
        <f>1/SUM(C580:C585)</f>
        <v>5.4993192086279168E-2</v>
      </c>
      <c r="G580" s="1">
        <f>ROUND(F580,3)</f>
        <v>5.5E-2</v>
      </c>
    </row>
    <row r="581" spans="1:9" x14ac:dyDescent="0.25">
      <c r="A581" t="s">
        <v>19</v>
      </c>
      <c r="C581" s="7">
        <f>IF(ISBLANK(A581),0,VLOOKUP(A581,MatLibrary!$B$2:$L$671,10,FALSE))</f>
        <v>4.0690104166666661E-3</v>
      </c>
      <c r="E581" s="1" t="s">
        <v>28</v>
      </c>
      <c r="F581" s="5">
        <f>VALUE(LEFT(RIGHT(A579,4),3))/1000</f>
        <v>5.5E-2</v>
      </c>
      <c r="I581" s="15" t="str">
        <f>"   MatRef = ( """&amp;A581&amp;""""&amp;","</f>
        <v xml:space="preserve">   MatRef = ( "Metal Standing Seam - 1/16 in.",</v>
      </c>
    </row>
    <row r="582" spans="1:9" x14ac:dyDescent="0.25">
      <c r="A582" t="s">
        <v>142</v>
      </c>
      <c r="C582" s="7">
        <f>IF(ISBLANK(A582),0,VLOOKUP(A582,MatLibrary!$B$2:$L$671,10,FALSE))</f>
        <v>17</v>
      </c>
      <c r="F582" s="5"/>
      <c r="I582" s="15" t="str">
        <f t="shared" ref="I582:I583" si="30">"              "&amp;""""&amp;A582&amp;""""&amp;","</f>
        <v xml:space="preserve">              "Compliance Insulation R17.00",</v>
      </c>
    </row>
    <row r="583" spans="1:9" x14ac:dyDescent="0.25">
      <c r="A583" t="s">
        <v>137</v>
      </c>
      <c r="C583" s="7">
        <f>IF(ISBLANK(A583),0,VLOOKUP(A583,MatLibrary!$B$2:$L$671,10,FALSE))</f>
        <v>0.20000000000000004</v>
      </c>
      <c r="F583" s="5"/>
      <c r="I583" s="15" t="str">
        <f t="shared" si="30"/>
        <v xml:space="preserve">              "Compliance Insulation R0.20",</v>
      </c>
    </row>
    <row r="584" spans="1:9" x14ac:dyDescent="0.25">
      <c r="A584" t="s">
        <v>137</v>
      </c>
      <c r="C584" s="7">
        <f>IF(ISBLANK(A584),0,VLOOKUP(A584,MatLibrary!$B$2:$L$671,10,FALSE))</f>
        <v>0.20000000000000004</v>
      </c>
      <c r="F584" s="5"/>
      <c r="I584" s="15" t="str">
        <f t="shared" ref="I584" si="31">"              "&amp;""""&amp;A584&amp;""""&amp;" )"</f>
        <v xml:space="preserve">              "Compliance Insulation R0.20" )</v>
      </c>
    </row>
    <row r="585" spans="1:9" x14ac:dyDescent="0.25">
      <c r="A585" t="s">
        <v>20</v>
      </c>
      <c r="C585" s="7">
        <f>IF(ISBLANK(A585),0,VLOOKUP(A585,MatLibrary!$B$2:$L$671,10,FALSE))</f>
        <v>0.61</v>
      </c>
      <c r="F585" s="5"/>
      <c r="I585" s="1" t="s">
        <v>0</v>
      </c>
    </row>
    <row r="586" spans="1:9" x14ac:dyDescent="0.25">
      <c r="A586" t="s">
        <v>1</v>
      </c>
      <c r="B586" s="1" t="s">
        <v>61</v>
      </c>
      <c r="C586" s="7">
        <f>1/F581-SUM(C580:C585)</f>
        <v>-2.2508285984805809E-3</v>
      </c>
      <c r="F586" s="5"/>
    </row>
    <row r="587" spans="1:9" x14ac:dyDescent="0.25">
      <c r="B587" s="1"/>
      <c r="C587" s="7"/>
      <c r="F587" s="5"/>
    </row>
    <row r="588" spans="1:9" x14ac:dyDescent="0.25">
      <c r="A588" s="12" t="s">
        <v>180</v>
      </c>
      <c r="C588" s="7"/>
      <c r="F588" s="5"/>
      <c r="I588" s="15" t="str">
        <f>A588</f>
        <v>ConsAssm   "FlatResWoodFramingAndOtherRoofU067"</v>
      </c>
    </row>
    <row r="589" spans="1:9" x14ac:dyDescent="0.25">
      <c r="A589" t="s">
        <v>24</v>
      </c>
      <c r="C589" s="7">
        <f>IF(ISBLANK(A589),0,VLOOKUP(A589,MatLibrary!$B$2:$L$671,10,FALSE))</f>
        <v>0.17</v>
      </c>
      <c r="E589" s="1" t="s">
        <v>25</v>
      </c>
      <c r="F589" s="5">
        <f>1/SUM(C589:C592)</f>
        <v>6.7005854723803687E-2</v>
      </c>
      <c r="G589" s="1">
        <f>ROUND(F589,3)</f>
        <v>6.7000000000000004E-2</v>
      </c>
    </row>
    <row r="590" spans="1:9" x14ac:dyDescent="0.25">
      <c r="A590" t="s">
        <v>19</v>
      </c>
      <c r="C590" s="7">
        <f>IF(ISBLANK(A590),0,VLOOKUP(A590,MatLibrary!$B$2:$L$671,10,FALSE))</f>
        <v>4.0690104166666661E-3</v>
      </c>
      <c r="E590" s="1" t="s">
        <v>28</v>
      </c>
      <c r="F590" s="5">
        <f>VALUE(LEFT(RIGHT(A588,4),3))/1000</f>
        <v>6.7000000000000004E-2</v>
      </c>
      <c r="I590" s="15" t="str">
        <f>"   MatRef = ( """&amp;A590&amp;""""&amp;","</f>
        <v xml:space="preserve">   MatRef = ( "Metal Standing Seam - 1/16 in.",</v>
      </c>
    </row>
    <row r="591" spans="1:9" x14ac:dyDescent="0.25">
      <c r="A591" t="s">
        <v>110</v>
      </c>
      <c r="C591" s="7">
        <f>IF(ISBLANK(A591),0,VLOOKUP(A591,MatLibrary!$B$2:$L$671,10,FALSE))</f>
        <v>14.140000000000004</v>
      </c>
      <c r="F591" s="5"/>
      <c r="I591" s="15" t="str">
        <f>"              "&amp;""""&amp;A591&amp;""""&amp;" )"</f>
        <v xml:space="preserve">              "Compliance Insulation R14.14" )</v>
      </c>
    </row>
    <row r="592" spans="1:9" x14ac:dyDescent="0.25">
      <c r="A592" t="s">
        <v>20</v>
      </c>
      <c r="C592" s="7">
        <f>IF(ISBLANK(A592),0,VLOOKUP(A592,MatLibrary!$B$2:$L$671,10,FALSE))</f>
        <v>0.61</v>
      </c>
      <c r="F592" s="5"/>
      <c r="I592" s="1" t="s">
        <v>0</v>
      </c>
    </row>
    <row r="593" spans="1:9" x14ac:dyDescent="0.25">
      <c r="A593" t="s">
        <v>1</v>
      </c>
      <c r="B593" s="1" t="s">
        <v>61</v>
      </c>
      <c r="C593" s="7">
        <f>1/F590-SUM(C589:C592)</f>
        <v>1.3041239116873271E-3</v>
      </c>
      <c r="F593" s="5"/>
    </row>
    <row r="594" spans="1:9" x14ac:dyDescent="0.25">
      <c r="B594" s="1"/>
      <c r="C594" s="7"/>
      <c r="F594" s="5"/>
    </row>
    <row r="595" spans="1:9" x14ac:dyDescent="0.25">
      <c r="A595" s="12" t="s">
        <v>181</v>
      </c>
      <c r="C595" s="7"/>
      <c r="F595" s="5"/>
      <c r="I595" s="15" t="str">
        <f>A595</f>
        <v>ConsAssm   "FlatResWoodFramingAndOtherRoofU075"</v>
      </c>
    </row>
    <row r="596" spans="1:9" x14ac:dyDescent="0.25">
      <c r="A596" t="s">
        <v>24</v>
      </c>
      <c r="C596" s="7">
        <f>IF(ISBLANK(A596),0,VLOOKUP(A596,MatLibrary!$B$2:$L$671,10,FALSE))</f>
        <v>0.17</v>
      </c>
      <c r="E596" s="1" t="s">
        <v>25</v>
      </c>
      <c r="F596" s="5">
        <f>1/SUM(C596:C599)</f>
        <v>7.4995862044721168E-2</v>
      </c>
      <c r="G596" s="1">
        <f>ROUND(F596,3)</f>
        <v>7.4999999999999997E-2</v>
      </c>
    </row>
    <row r="597" spans="1:9" x14ac:dyDescent="0.25">
      <c r="A597" t="s">
        <v>19</v>
      </c>
      <c r="C597" s="7">
        <f>IF(ISBLANK(A597),0,VLOOKUP(A597,MatLibrary!$B$2:$L$671,10,FALSE))</f>
        <v>4.0690104166666661E-3</v>
      </c>
      <c r="E597" s="1" t="s">
        <v>28</v>
      </c>
      <c r="F597" s="5">
        <f>VALUE(LEFT(RIGHT(A595,4),3))/1000</f>
        <v>7.4999999999999997E-2</v>
      </c>
      <c r="I597" s="15" t="str">
        <f>"   MatRef = ( """&amp;A597&amp;""""&amp;","</f>
        <v xml:space="preserve">   MatRef = ( "Metal Standing Seam - 1/16 in.",</v>
      </c>
    </row>
    <row r="598" spans="1:9" x14ac:dyDescent="0.25">
      <c r="A598" t="s">
        <v>111</v>
      </c>
      <c r="C598" s="7">
        <f>IF(ISBLANK(A598),0,VLOOKUP(A598,MatLibrary!$B$2:$L$671,10,FALSE))</f>
        <v>12.55</v>
      </c>
      <c r="F598" s="5"/>
      <c r="I598" s="15" t="str">
        <f>"              "&amp;""""&amp;A598&amp;""""&amp;" )"</f>
        <v xml:space="preserve">              "Compliance Insulation R12.55" )</v>
      </c>
    </row>
    <row r="599" spans="1:9" x14ac:dyDescent="0.25">
      <c r="A599" t="s">
        <v>20</v>
      </c>
      <c r="C599" s="7">
        <f>IF(ISBLANK(A599),0,VLOOKUP(A599,MatLibrary!$B$2:$L$671,10,FALSE))</f>
        <v>0.61</v>
      </c>
      <c r="F599" s="5"/>
      <c r="I599" s="1" t="s">
        <v>0</v>
      </c>
    </row>
    <row r="600" spans="1:9" x14ac:dyDescent="0.25">
      <c r="A600" t="s">
        <v>1</v>
      </c>
      <c r="B600" s="1" t="s">
        <v>61</v>
      </c>
      <c r="C600" s="7">
        <f>1/F597-SUM(C596:C599)</f>
        <v>-7.3567708333222015E-4</v>
      </c>
      <c r="F600" s="5"/>
    </row>
    <row r="601" spans="1:9" x14ac:dyDescent="0.25">
      <c r="B601" s="1"/>
      <c r="C601" s="7"/>
      <c r="F601" s="5"/>
    </row>
    <row r="602" spans="1:9" x14ac:dyDescent="0.25">
      <c r="A602" s="12" t="s">
        <v>182</v>
      </c>
      <c r="C602" s="7"/>
      <c r="F602" s="5"/>
      <c r="I602" s="15" t="str">
        <f>A602</f>
        <v>ConsAssm   "FlatResWoodFramingAndOtherRoofUnconditioned"</v>
      </c>
    </row>
    <row r="603" spans="1:9" x14ac:dyDescent="0.25">
      <c r="A603" t="s">
        <v>24</v>
      </c>
      <c r="C603" s="7">
        <f>IF(ISBLANK(A603),0,VLOOKUP(A603,MatLibrary!$B$2:$L$671,10,FALSE))</f>
        <v>0.17</v>
      </c>
      <c r="E603" s="1" t="s">
        <v>25</v>
      </c>
      <c r="F603" s="5">
        <f>1/SUM(C603:C605)</f>
        <v>1.2753979391030699</v>
      </c>
      <c r="G603" s="1">
        <f>ROUND(F603,3)</f>
        <v>1.2749999999999999</v>
      </c>
    </row>
    <row r="604" spans="1:9" x14ac:dyDescent="0.25">
      <c r="A604" t="s">
        <v>19</v>
      </c>
      <c r="C604" s="7">
        <f>IF(ISBLANK(A604),0,VLOOKUP(A604,MatLibrary!$B$2:$L$671,10,FALSE))</f>
        <v>4.0690104166666661E-3</v>
      </c>
      <c r="E604" s="1" t="s">
        <v>28</v>
      </c>
      <c r="F604" s="5">
        <v>99</v>
      </c>
      <c r="I604" s="15" t="str">
        <f>"   MatRef = ( """&amp;A604&amp;""""&amp;")"</f>
        <v xml:space="preserve">   MatRef = ( "Metal Standing Seam - 1/16 in.")</v>
      </c>
    </row>
    <row r="605" spans="1:9" x14ac:dyDescent="0.25">
      <c r="A605" t="s">
        <v>20</v>
      </c>
      <c r="C605" s="7">
        <f>IF(ISBLANK(A605),0,VLOOKUP(A605,MatLibrary!$B$2:$L$671,10,FALSE))</f>
        <v>0.61</v>
      </c>
      <c r="F605" s="5"/>
      <c r="I605" s="1" t="s">
        <v>0</v>
      </c>
    </row>
    <row r="606" spans="1:9" x14ac:dyDescent="0.25">
      <c r="A606" t="s">
        <v>1</v>
      </c>
      <c r="B606" s="1" t="s">
        <v>61</v>
      </c>
      <c r="C606" s="7">
        <f>1/F604-SUM(C603:C605)</f>
        <v>-0.7739680003156566</v>
      </c>
      <c r="F606" s="5"/>
    </row>
    <row r="607" spans="1:9" x14ac:dyDescent="0.25">
      <c r="B607" s="1"/>
      <c r="C607" s="7"/>
      <c r="F607" s="5"/>
    </row>
    <row r="608" spans="1:9" x14ac:dyDescent="0.25">
      <c r="B608" s="1"/>
      <c r="C608" s="7"/>
      <c r="F608" s="5"/>
    </row>
    <row r="609" spans="1:9" x14ac:dyDescent="0.25">
      <c r="A609" s="13" t="s">
        <v>183</v>
      </c>
      <c r="B609" s="1"/>
      <c r="C609" s="7"/>
      <c r="F609" s="5"/>
      <c r="I609" s="15" t="str">
        <f>A609</f>
        <v>// Steep Res Roof Constructions</v>
      </c>
    </row>
    <row r="610" spans="1:9" x14ac:dyDescent="0.25">
      <c r="B610" s="1"/>
      <c r="C610" s="7"/>
      <c r="F610" s="5"/>
    </row>
    <row r="611" spans="1:9" x14ac:dyDescent="0.25">
      <c r="A611" s="12" t="s">
        <v>184</v>
      </c>
      <c r="C611" s="7"/>
      <c r="F611" s="5"/>
      <c r="I611" s="15" t="str">
        <f>A611</f>
        <v>ConsAssm   "SteepResMetalBuildingRoofU065"</v>
      </c>
    </row>
    <row r="612" spans="1:9" x14ac:dyDescent="0.25">
      <c r="A612" t="s">
        <v>24</v>
      </c>
      <c r="C612" s="7">
        <f>IF(ISBLANK(A612),0,VLOOKUP(A612,MatLibrary!$B$2:$L$671,10,FALSE))</f>
        <v>0.17</v>
      </c>
      <c r="E612" s="1" t="s">
        <v>25</v>
      </c>
      <c r="F612" s="5">
        <f>1/SUM(C612:C615)</f>
        <v>6.5002308512974866E-2</v>
      </c>
      <c r="G612" s="1">
        <f>ROUND(F612,3)</f>
        <v>6.5000000000000002E-2</v>
      </c>
    </row>
    <row r="613" spans="1:9" x14ac:dyDescent="0.25">
      <c r="A613" t="s">
        <v>19</v>
      </c>
      <c r="C613" s="7">
        <f>IF(ISBLANK(A613),0,VLOOKUP(A613,MatLibrary!$B$2:$L$671,10,FALSE))</f>
        <v>4.0690104166666661E-3</v>
      </c>
      <c r="E613" s="1" t="s">
        <v>28</v>
      </c>
      <c r="F613" s="5">
        <f>VALUE(LEFT(RIGHT(A611,4),3))/1000</f>
        <v>6.5000000000000002E-2</v>
      </c>
      <c r="I613" s="15" t="str">
        <f>"   MatRef = ( """&amp;A613&amp;""""&amp;","</f>
        <v xml:space="preserve">   MatRef = ( "Metal Standing Seam - 1/16 in.",</v>
      </c>
    </row>
    <row r="614" spans="1:9" x14ac:dyDescent="0.25">
      <c r="A614" t="s">
        <v>104</v>
      </c>
      <c r="C614" s="7">
        <f>IF(ISBLANK(A614),0,VLOOKUP(A614,MatLibrary!$B$2:$L$671,10,FALSE))</f>
        <v>14.6</v>
      </c>
      <c r="F614" s="5"/>
      <c r="I614" s="15" t="str">
        <f>"              "&amp;""""&amp;A614&amp;""""&amp;" )"</f>
        <v xml:space="preserve">              "Compliance Insulation R14.60" )</v>
      </c>
    </row>
    <row r="615" spans="1:9" x14ac:dyDescent="0.25">
      <c r="A615" t="s">
        <v>20</v>
      </c>
      <c r="C615" s="7">
        <f>IF(ISBLANK(A615),0,VLOOKUP(A615,MatLibrary!$B$2:$L$671,10,FALSE))</f>
        <v>0.61</v>
      </c>
      <c r="F615" s="5"/>
      <c r="I615" s="1" t="s">
        <v>0</v>
      </c>
    </row>
    <row r="616" spans="1:9" x14ac:dyDescent="0.25">
      <c r="A616" t="s">
        <v>1</v>
      </c>
      <c r="B616" s="1" t="s">
        <v>61</v>
      </c>
      <c r="C616" s="7">
        <f>1/F613-SUM(C612:C615)</f>
        <v>5.4637419871816917E-4</v>
      </c>
      <c r="F616" s="5"/>
    </row>
    <row r="617" spans="1:9" x14ac:dyDescent="0.25">
      <c r="B617" s="1"/>
      <c r="C617" s="7"/>
      <c r="F617" s="5"/>
    </row>
    <row r="618" spans="1:9" x14ac:dyDescent="0.25">
      <c r="A618" s="12" t="s">
        <v>185</v>
      </c>
      <c r="C618" s="7"/>
      <c r="F618" s="5"/>
      <c r="I618" s="15" t="str">
        <f>A618</f>
        <v>ConsAssm   "SteepResMetalBuildingRoofU048"</v>
      </c>
    </row>
    <row r="619" spans="1:9" x14ac:dyDescent="0.25">
      <c r="A619" t="s">
        <v>24</v>
      </c>
      <c r="C619" s="7">
        <f>IF(ISBLANK(A619),0,VLOOKUP(A619,MatLibrary!$B$2:$L$671,10,FALSE))</f>
        <v>0.17</v>
      </c>
      <c r="E619" s="1" t="s">
        <v>25</v>
      </c>
      <c r="F619" s="5">
        <f>1/SUM(C619:C622)</f>
        <v>4.7998305059852572E-2</v>
      </c>
      <c r="G619" s="1">
        <f>ROUND(F619,3)</f>
        <v>4.8000000000000001E-2</v>
      </c>
    </row>
    <row r="620" spans="1:9" x14ac:dyDescent="0.25">
      <c r="A620" t="s">
        <v>19</v>
      </c>
      <c r="C620" s="7">
        <f>IF(ISBLANK(A620),0,VLOOKUP(A620,MatLibrary!$B$2:$L$671,10,FALSE))</f>
        <v>4.0690104166666661E-3</v>
      </c>
      <c r="E620" s="1" t="s">
        <v>28</v>
      </c>
      <c r="F620" s="5">
        <f>VALUE(LEFT(RIGHT(A618,4),3))/1000</f>
        <v>4.8000000000000001E-2</v>
      </c>
      <c r="I620" s="15" t="str">
        <f>"   MatRef = ( """&amp;A620&amp;""""&amp;","</f>
        <v xml:space="preserve">   MatRef = ( "Metal Standing Seam - 1/16 in.",</v>
      </c>
    </row>
    <row r="621" spans="1:9" x14ac:dyDescent="0.25">
      <c r="A621" t="s">
        <v>105</v>
      </c>
      <c r="C621" s="7">
        <f>IF(ISBLANK(A621),0,VLOOKUP(A621,MatLibrary!$B$2:$L$671,10,FALSE))</f>
        <v>20.05</v>
      </c>
      <c r="F621" s="5"/>
      <c r="I621" s="15" t="str">
        <f>"              "&amp;""""&amp;A621&amp;""""&amp;" )"</f>
        <v xml:space="preserve">              "Compliance Insulation R20.05" )</v>
      </c>
    </row>
    <row r="622" spans="1:9" x14ac:dyDescent="0.25">
      <c r="A622" t="s">
        <v>20</v>
      </c>
      <c r="C622" s="7">
        <f>IF(ISBLANK(A622),0,VLOOKUP(A622,MatLibrary!$B$2:$L$671,10,FALSE))</f>
        <v>0.61</v>
      </c>
      <c r="F622" s="5"/>
      <c r="I622" s="1" t="s">
        <v>0</v>
      </c>
    </row>
    <row r="623" spans="1:9" x14ac:dyDescent="0.25">
      <c r="A623" t="s">
        <v>1</v>
      </c>
      <c r="B623" s="1" t="s">
        <v>61</v>
      </c>
      <c r="C623" s="7">
        <f>1/F620-SUM(C619:C622)</f>
        <v>-7.3567708333399651E-4</v>
      </c>
      <c r="F623" s="5"/>
    </row>
    <row r="624" spans="1:9" x14ac:dyDescent="0.25">
      <c r="B624" s="1"/>
      <c r="C624" s="7"/>
      <c r="F624" s="5"/>
    </row>
    <row r="625" spans="1:9" x14ac:dyDescent="0.25">
      <c r="A625" s="12" t="s">
        <v>186</v>
      </c>
      <c r="C625" s="7"/>
      <c r="F625" s="5"/>
      <c r="I625" s="15" t="str">
        <f>A625</f>
        <v>ConsAssm   "SteepResMetalBuildingRoofU041"</v>
      </c>
    </row>
    <row r="626" spans="1:9" x14ac:dyDescent="0.25">
      <c r="A626" t="s">
        <v>24</v>
      </c>
      <c r="C626" s="7">
        <f>IF(ISBLANK(A626),0,VLOOKUP(A626,MatLibrary!$B$2:$L$671,10,FALSE))</f>
        <v>0.17</v>
      </c>
      <c r="E626" s="1" t="s">
        <v>25</v>
      </c>
      <c r="F626" s="5">
        <f>1/SUM(C626:C634)</f>
        <v>4.0993571001745693E-2</v>
      </c>
      <c r="G626" s="1">
        <f>ROUND(F626,3)</f>
        <v>4.1000000000000002E-2</v>
      </c>
    </row>
    <row r="627" spans="1:9" x14ac:dyDescent="0.25">
      <c r="A627" t="s">
        <v>19</v>
      </c>
      <c r="C627" s="7">
        <f>IF(ISBLANK(A627),0,VLOOKUP(A627,MatLibrary!$B$2:$L$671,10,FALSE))</f>
        <v>4.0690104166666661E-3</v>
      </c>
      <c r="E627" s="1" t="s">
        <v>28</v>
      </c>
      <c r="F627" s="5">
        <f>VALUE(LEFT(RIGHT(A625,4),3))/1000</f>
        <v>4.1000000000000002E-2</v>
      </c>
      <c r="I627" s="15" t="str">
        <f>"   MatRef = ( """&amp;A627&amp;""""&amp;","</f>
        <v xml:space="preserve">   MatRef = ( "Metal Standing Seam - 1/16 in.",</v>
      </c>
    </row>
    <row r="628" spans="1:9" x14ac:dyDescent="0.25">
      <c r="A628" t="s">
        <v>105</v>
      </c>
      <c r="C628" s="7">
        <f>IF(ISBLANK(A628),0,VLOOKUP(A628,MatLibrary!$B$2:$L$671,10,FALSE))</f>
        <v>20.05</v>
      </c>
      <c r="F628" s="5"/>
      <c r="I628" s="15" t="str">
        <f t="shared" ref="I628:I632" si="32">"              "&amp;""""&amp;A628&amp;""""&amp;","</f>
        <v xml:space="preserve">              "Compliance Insulation R20.05",</v>
      </c>
    </row>
    <row r="629" spans="1:9" x14ac:dyDescent="0.25">
      <c r="A629" t="s">
        <v>140</v>
      </c>
      <c r="C629" s="7">
        <f>IF(ISBLANK(A629),0,VLOOKUP(A629,MatLibrary!$B$2:$L$671,10,FALSE))</f>
        <v>2</v>
      </c>
      <c r="F629" s="5"/>
      <c r="I629" s="15" t="str">
        <f t="shared" si="32"/>
        <v xml:space="preserve">              "Compliance Insulation R2.00",</v>
      </c>
    </row>
    <row r="630" spans="1:9" x14ac:dyDescent="0.25">
      <c r="A630" t="s">
        <v>139</v>
      </c>
      <c r="C630" s="7">
        <f>IF(ISBLANK(A630),0,VLOOKUP(A630,MatLibrary!$B$2:$L$671,10,FALSE))</f>
        <v>1</v>
      </c>
      <c r="F630" s="5"/>
      <c r="I630" s="15" t="str">
        <f t="shared" si="32"/>
        <v xml:space="preserve">              "Compliance Insulation R1.00",</v>
      </c>
    </row>
    <row r="631" spans="1:9" x14ac:dyDescent="0.25">
      <c r="A631" t="s">
        <v>138</v>
      </c>
      <c r="C631" s="7">
        <f>IF(ISBLANK(A631),0,VLOOKUP(A631,MatLibrary!$B$2:$L$671,10,FALSE))</f>
        <v>0.5</v>
      </c>
      <c r="F631" s="5"/>
      <c r="I631" s="15" t="str">
        <f t="shared" si="32"/>
        <v xml:space="preserve">              "Compliance Insulation R0.50",</v>
      </c>
    </row>
    <row r="632" spans="1:9" x14ac:dyDescent="0.25">
      <c r="A632" t="s">
        <v>136</v>
      </c>
      <c r="C632" s="7">
        <f>IF(ISBLANK(A632),0,VLOOKUP(A632,MatLibrary!$B$2:$L$671,10,FALSE))</f>
        <v>5.000000000000001E-2</v>
      </c>
      <c r="F632" s="5"/>
      <c r="I632" s="15" t="str">
        <f t="shared" si="32"/>
        <v xml:space="preserve">              "Compliance Insulation R0.05",</v>
      </c>
    </row>
    <row r="633" spans="1:9" x14ac:dyDescent="0.25">
      <c r="A633" t="s">
        <v>92</v>
      </c>
      <c r="C633" s="7">
        <f>IF(ISBLANK(A633),0,VLOOKUP(A633,MatLibrary!$B$2:$L$671,10,FALSE))</f>
        <v>0.01</v>
      </c>
      <c r="F633" s="5"/>
      <c r="I633" s="15" t="str">
        <f>"              "&amp;""""&amp;A633&amp;""""&amp;" )"</f>
        <v xml:space="preserve">              "Compliance Insulation R0.01" )</v>
      </c>
    </row>
    <row r="634" spans="1:9" x14ac:dyDescent="0.25">
      <c r="A634" t="s">
        <v>20</v>
      </c>
      <c r="C634" s="7">
        <f>IF(ISBLANK(A634),0,VLOOKUP(A634,MatLibrary!$B$2:$L$671,10,FALSE))</f>
        <v>0.61</v>
      </c>
      <c r="F634" s="5"/>
      <c r="I634" s="1" t="s">
        <v>0</v>
      </c>
    </row>
    <row r="635" spans="1:9" x14ac:dyDescent="0.25">
      <c r="A635" t="s">
        <v>1</v>
      </c>
      <c r="B635" s="1" t="s">
        <v>61</v>
      </c>
      <c r="C635" s="7">
        <f>1/F627-SUM(C626:C634)</f>
        <v>-3.8251079776436825E-3</v>
      </c>
      <c r="F635" s="5"/>
    </row>
    <row r="636" spans="1:9" x14ac:dyDescent="0.25">
      <c r="B636" s="1"/>
      <c r="C636" s="7"/>
      <c r="F636" s="5"/>
    </row>
    <row r="637" spans="1:9" x14ac:dyDescent="0.25">
      <c r="A637" s="12" t="s">
        <v>187</v>
      </c>
      <c r="C637" s="7"/>
      <c r="F637" s="5"/>
      <c r="I637" s="15" t="str">
        <f>A637</f>
        <v>ConsAssm   "SteepResWoodFramingAndOtherRoofU028"</v>
      </c>
    </row>
    <row r="638" spans="1:9" x14ac:dyDescent="0.25">
      <c r="A638" t="s">
        <v>24</v>
      </c>
      <c r="C638" s="7">
        <f>IF(ISBLANK(A638),0,VLOOKUP(A638,MatLibrary!$B$2:$L$671,10,FALSE))</f>
        <v>0.17</v>
      </c>
      <c r="E638" s="1" t="s">
        <v>25</v>
      </c>
      <c r="F638" s="5">
        <f>1/SUM(C638:C641)</f>
        <v>2.800016989686422E-2</v>
      </c>
      <c r="G638" s="1">
        <f>ROUND(F638,3)</f>
        <v>2.8000000000000001E-2</v>
      </c>
    </row>
    <row r="639" spans="1:9" x14ac:dyDescent="0.25">
      <c r="A639" t="s">
        <v>19</v>
      </c>
      <c r="C639" s="7">
        <f>IF(ISBLANK(A639),0,VLOOKUP(A639,MatLibrary!$B$2:$L$671,10,FALSE))</f>
        <v>4.0690104166666661E-3</v>
      </c>
      <c r="E639" s="1" t="s">
        <v>28</v>
      </c>
      <c r="F639" s="5">
        <f>VALUE(LEFT(RIGHT(A637,4),3))/1000</f>
        <v>2.8000000000000001E-2</v>
      </c>
      <c r="I639" s="15" t="str">
        <f>"   MatRef = ( """&amp;A639&amp;""""&amp;","</f>
        <v xml:space="preserve">   MatRef = ( "Metal Standing Seam - 1/16 in.",</v>
      </c>
    </row>
    <row r="640" spans="1:9" x14ac:dyDescent="0.25">
      <c r="A640" t="s">
        <v>106</v>
      </c>
      <c r="C640" s="7">
        <f>IF(ISBLANK(A640),0,VLOOKUP(A640,MatLibrary!$B$2:$L$671,10,FALSE))</f>
        <v>34.93</v>
      </c>
      <c r="F640" s="5"/>
      <c r="I640" s="15" t="str">
        <f>"              "&amp;""""&amp;A640&amp;""""&amp;" )"</f>
        <v xml:space="preserve">              "Compliance Insulation R34.93" )</v>
      </c>
    </row>
    <row r="641" spans="1:21" x14ac:dyDescent="0.25">
      <c r="A641" t="s">
        <v>20</v>
      </c>
      <c r="C641" s="7">
        <f>IF(ISBLANK(A641),0,VLOOKUP(A641,MatLibrary!$B$2:$L$671,10,FALSE))</f>
        <v>0.61</v>
      </c>
      <c r="F641" s="5"/>
      <c r="I641" s="1" t="s">
        <v>0</v>
      </c>
    </row>
    <row r="642" spans="1:21" x14ac:dyDescent="0.25">
      <c r="A642" t="s">
        <v>1</v>
      </c>
      <c r="B642" s="1" t="s">
        <v>61</v>
      </c>
      <c r="C642" s="7">
        <f>1/F639-SUM(C638:C641)</f>
        <v>2.1670386905014993E-4</v>
      </c>
      <c r="F642" s="5"/>
    </row>
    <row r="643" spans="1:21" x14ac:dyDescent="0.25">
      <c r="B643" s="1"/>
      <c r="C643" s="7"/>
      <c r="F643" s="5"/>
    </row>
    <row r="644" spans="1:21" x14ac:dyDescent="0.25">
      <c r="A644" s="12" t="s">
        <v>188</v>
      </c>
      <c r="C644" s="7"/>
      <c r="F644" s="5"/>
      <c r="I644" s="15" t="str">
        <f>A644</f>
        <v>ConsAssm   "SteepResWoodFramingAndOtherRoofU034"</v>
      </c>
    </row>
    <row r="645" spans="1:21" x14ac:dyDescent="0.25">
      <c r="A645" t="s">
        <v>24</v>
      </c>
      <c r="C645" s="7">
        <f>IF(ISBLANK(A645),0,VLOOKUP(A645,MatLibrary!$B$2:$L$671,10,FALSE))</f>
        <v>0.17</v>
      </c>
      <c r="E645" s="1" t="s">
        <v>25</v>
      </c>
      <c r="F645" s="5">
        <f>1/SUM(C645:C648)</f>
        <v>3.3997336432639129E-2</v>
      </c>
      <c r="G645" s="1">
        <f>ROUND(F645,3)</f>
        <v>3.4000000000000002E-2</v>
      </c>
      <c r="T645" t="str">
        <f t="shared" si="22"/>
        <v/>
      </c>
      <c r="U645" t="s">
        <v>79</v>
      </c>
    </row>
    <row r="646" spans="1:21" x14ac:dyDescent="0.25">
      <c r="A646" t="s">
        <v>19</v>
      </c>
      <c r="C646" s="7">
        <f>IF(ISBLANK(A646),0,VLOOKUP(A646,MatLibrary!$B$2:$L$671,10,FALSE))</f>
        <v>4.0690104166666661E-3</v>
      </c>
      <c r="E646" s="1" t="s">
        <v>28</v>
      </c>
      <c r="F646" s="5">
        <f>VALUE(LEFT(RIGHT(A644,4),3))/1000</f>
        <v>3.4000000000000002E-2</v>
      </c>
      <c r="I646" s="15" t="str">
        <f>"   MatRef = ( """&amp;A646&amp;""""&amp;","</f>
        <v xml:space="preserve">   MatRef = ( "Metal Standing Seam - 1/16 in.",</v>
      </c>
      <c r="T646" t="str">
        <f t="shared" si="22"/>
        <v/>
      </c>
      <c r="U646" t="s">
        <v>79</v>
      </c>
    </row>
    <row r="647" spans="1:21" x14ac:dyDescent="0.25">
      <c r="A647" t="s">
        <v>107</v>
      </c>
      <c r="C647" s="7">
        <f>IF(ISBLANK(A647),0,VLOOKUP(A647,MatLibrary!$B$2:$L$671,10,FALSE))</f>
        <v>28.63</v>
      </c>
      <c r="F647" s="5"/>
      <c r="I647" s="15" t="str">
        <f>"              "&amp;""""&amp;A647&amp;""""&amp;" )"</f>
        <v xml:space="preserve">              "Compliance Insulation R28.63" )</v>
      </c>
      <c r="T647" t="str">
        <f t="shared" si="22"/>
        <v/>
      </c>
      <c r="U647" t="s">
        <v>79</v>
      </c>
    </row>
    <row r="648" spans="1:21" x14ac:dyDescent="0.25">
      <c r="A648" t="s">
        <v>20</v>
      </c>
      <c r="C648" s="7">
        <f>IF(ISBLANK(A648),0,VLOOKUP(A648,MatLibrary!$B$2:$L$671,10,FALSE))</f>
        <v>0.61</v>
      </c>
      <c r="F648" s="5"/>
      <c r="I648" s="1" t="s">
        <v>0</v>
      </c>
      <c r="T648" t="str">
        <f t="shared" si="22"/>
        <v/>
      </c>
      <c r="U648" t="s">
        <v>79</v>
      </c>
    </row>
    <row r="649" spans="1:21" x14ac:dyDescent="0.25">
      <c r="A649" t="s">
        <v>1</v>
      </c>
      <c r="B649" s="1" t="s">
        <v>61</v>
      </c>
      <c r="C649" s="7">
        <f>1/F646-SUM(C645:C648)</f>
        <v>-2.304304534312962E-3</v>
      </c>
      <c r="F649" s="5"/>
      <c r="T649">
        <f t="shared" si="22"/>
        <v>-2.304304534312962E-3</v>
      </c>
      <c r="U649" t="s">
        <v>79</v>
      </c>
    </row>
    <row r="650" spans="1:21" x14ac:dyDescent="0.25">
      <c r="B650" s="1"/>
      <c r="C650" s="7"/>
      <c r="F650" s="5"/>
      <c r="T650" t="str">
        <f t="shared" si="22"/>
        <v/>
      </c>
      <c r="U650" t="s">
        <v>79</v>
      </c>
    </row>
    <row r="651" spans="1:21" x14ac:dyDescent="0.25">
      <c r="A651" s="12" t="s">
        <v>189</v>
      </c>
      <c r="C651" s="7"/>
      <c r="F651" s="5"/>
      <c r="I651" s="15" t="str">
        <f>A651</f>
        <v>ConsAssm   "SteepResWoodFramingAndOtherRoofU039"</v>
      </c>
      <c r="T651" t="str">
        <f t="shared" si="22"/>
        <v/>
      </c>
      <c r="U651" t="s">
        <v>79</v>
      </c>
    </row>
    <row r="652" spans="1:21" x14ac:dyDescent="0.25">
      <c r="A652" t="s">
        <v>24</v>
      </c>
      <c r="C652" s="7">
        <f>IF(ISBLANK(A652),0,VLOOKUP(A652,MatLibrary!$B$2:$L$671,10,FALSE))</f>
        <v>0.17</v>
      </c>
      <c r="E652" s="1" t="s">
        <v>25</v>
      </c>
      <c r="F652" s="5">
        <f>1/SUM(C652:C655)</f>
        <v>3.8995371584509393E-2</v>
      </c>
      <c r="G652" s="1">
        <f>ROUND(F652,3)</f>
        <v>3.9E-2</v>
      </c>
      <c r="T652" t="str">
        <f t="shared" si="22"/>
        <v/>
      </c>
      <c r="U652" t="s">
        <v>79</v>
      </c>
    </row>
    <row r="653" spans="1:21" x14ac:dyDescent="0.25">
      <c r="A653" t="s">
        <v>19</v>
      </c>
      <c r="C653" s="7">
        <f>IF(ISBLANK(A653),0,VLOOKUP(A653,MatLibrary!$B$2:$L$671,10,FALSE))</f>
        <v>4.0690104166666661E-3</v>
      </c>
      <c r="E653" s="1" t="s">
        <v>28</v>
      </c>
      <c r="F653" s="5">
        <f>VALUE(LEFT(RIGHT(A651,4),3))/1000</f>
        <v>3.9E-2</v>
      </c>
      <c r="I653" s="15" t="str">
        <f>"   MatRef = ( """&amp;A653&amp;""""&amp;","</f>
        <v xml:space="preserve">   MatRef = ( "Metal Standing Seam - 1/16 in.",</v>
      </c>
      <c r="T653" t="str">
        <f t="shared" si="22"/>
        <v/>
      </c>
      <c r="U653" t="s">
        <v>79</v>
      </c>
    </row>
    <row r="654" spans="1:21" x14ac:dyDescent="0.25">
      <c r="A654" t="s">
        <v>108</v>
      </c>
      <c r="C654" s="7">
        <f>IF(ISBLANK(A654),0,VLOOKUP(A654,MatLibrary!$B$2:$L$671,10,FALSE))</f>
        <v>24.86</v>
      </c>
      <c r="F654" s="5"/>
      <c r="I654" s="15" t="str">
        <f>"              "&amp;""""&amp;A654&amp;""""&amp;" )"</f>
        <v xml:space="preserve">              "Compliance Insulation R24.86" )</v>
      </c>
      <c r="T654" t="str">
        <f t="shared" si="22"/>
        <v/>
      </c>
      <c r="U654" t="s">
        <v>79</v>
      </c>
    </row>
    <row r="655" spans="1:21" x14ac:dyDescent="0.25">
      <c r="A655" t="s">
        <v>20</v>
      </c>
      <c r="C655" s="7">
        <f>IF(ISBLANK(A655),0,VLOOKUP(A655,MatLibrary!$B$2:$L$671,10,FALSE))</f>
        <v>0.61</v>
      </c>
      <c r="F655" s="5"/>
      <c r="I655" s="1" t="s">
        <v>0</v>
      </c>
      <c r="T655" t="str">
        <f t="shared" si="22"/>
        <v/>
      </c>
      <c r="U655" t="s">
        <v>79</v>
      </c>
    </row>
    <row r="656" spans="1:21" x14ac:dyDescent="0.25">
      <c r="A656" t="s">
        <v>1</v>
      </c>
      <c r="B656" s="1" t="s">
        <v>61</v>
      </c>
      <c r="C656" s="7">
        <f>1/F653-SUM(C652:C655)</f>
        <v>-3.0433693910225657E-3</v>
      </c>
      <c r="F656" s="5"/>
      <c r="T656">
        <f t="shared" si="22"/>
        <v>-3.0433693910225657E-3</v>
      </c>
      <c r="U656" t="s">
        <v>79</v>
      </c>
    </row>
    <row r="657" spans="1:21" x14ac:dyDescent="0.25">
      <c r="B657" s="1"/>
      <c r="C657" s="7"/>
      <c r="F657" s="5"/>
      <c r="T657" t="str">
        <f t="shared" si="22"/>
        <v/>
      </c>
      <c r="U657" t="s">
        <v>79</v>
      </c>
    </row>
    <row r="658" spans="1:21" x14ac:dyDescent="0.25">
      <c r="A658" s="12" t="s">
        <v>190</v>
      </c>
      <c r="C658" s="7"/>
      <c r="F658" s="5"/>
      <c r="I658" s="15" t="str">
        <f>A658</f>
        <v>ConsAssm   "SteepResWoodFramingAndOtherRoofU049"</v>
      </c>
      <c r="T658" t="str">
        <f t="shared" si="22"/>
        <v/>
      </c>
      <c r="U658" t="s">
        <v>79</v>
      </c>
    </row>
    <row r="659" spans="1:21" x14ac:dyDescent="0.25">
      <c r="A659" t="s">
        <v>24</v>
      </c>
      <c r="C659" s="7">
        <f>IF(ISBLANK(A659),0,VLOOKUP(A659,MatLibrary!$B$2:$L$671,10,FALSE))</f>
        <v>0.17</v>
      </c>
      <c r="E659" s="1" t="s">
        <v>25</v>
      </c>
      <c r="F659" s="5">
        <f>1/SUM(C659:C662)</f>
        <v>4.8985824408143773E-2</v>
      </c>
      <c r="G659" s="1">
        <f>ROUND(F659,3)</f>
        <v>4.9000000000000002E-2</v>
      </c>
      <c r="T659" t="str">
        <f t="shared" si="22"/>
        <v/>
      </c>
      <c r="U659" t="s">
        <v>79</v>
      </c>
    </row>
    <row r="660" spans="1:21" x14ac:dyDescent="0.25">
      <c r="A660" t="s">
        <v>19</v>
      </c>
      <c r="C660" s="7">
        <f>IF(ISBLANK(A660),0,VLOOKUP(A660,MatLibrary!$B$2:$L$671,10,FALSE))</f>
        <v>4.0690104166666661E-3</v>
      </c>
      <c r="E660" s="1" t="s">
        <v>28</v>
      </c>
      <c r="F660" s="5">
        <f>VALUE(LEFT(RIGHT(A658,4),3))/1000</f>
        <v>4.9000000000000002E-2</v>
      </c>
      <c r="I660" s="15" t="str">
        <f>"   MatRef = ( """&amp;A660&amp;""""&amp;","</f>
        <v xml:space="preserve">   MatRef = ( "Metal Standing Seam - 1/16 in.",</v>
      </c>
      <c r="T660" t="str">
        <f t="shared" si="22"/>
        <v/>
      </c>
      <c r="U660" t="s">
        <v>79</v>
      </c>
    </row>
    <row r="661" spans="1:21" x14ac:dyDescent="0.25">
      <c r="A661" t="s">
        <v>109</v>
      </c>
      <c r="C661" s="7">
        <f>IF(ISBLANK(A661),0,VLOOKUP(A661,MatLibrary!$B$2:$L$671,10,FALSE))</f>
        <v>19.63</v>
      </c>
      <c r="F661" s="5"/>
      <c r="I661" s="15" t="str">
        <f>"              "&amp;""""&amp;A661&amp;""""&amp;" )"</f>
        <v xml:space="preserve">              "Compliance Insulation R19.63" )</v>
      </c>
      <c r="T661" t="str">
        <f t="shared" si="22"/>
        <v/>
      </c>
      <c r="U661" t="s">
        <v>79</v>
      </c>
    </row>
    <row r="662" spans="1:21" x14ac:dyDescent="0.25">
      <c r="A662" t="s">
        <v>20</v>
      </c>
      <c r="C662" s="7">
        <f>IF(ISBLANK(A662),0,VLOOKUP(A662,MatLibrary!$B$2:$L$671,10,FALSE))</f>
        <v>0.61</v>
      </c>
      <c r="F662" s="5"/>
      <c r="I662" s="1" t="s">
        <v>0</v>
      </c>
      <c r="T662" t="str">
        <f t="shared" si="22"/>
        <v/>
      </c>
      <c r="U662" t="s">
        <v>79</v>
      </c>
    </row>
    <row r="663" spans="1:21" x14ac:dyDescent="0.25">
      <c r="A663" t="s">
        <v>1</v>
      </c>
      <c r="B663" s="1" t="s">
        <v>61</v>
      </c>
      <c r="C663" s="7">
        <f>1/F660-SUM(C659:C662)</f>
        <v>-5.9057451105424263E-3</v>
      </c>
      <c r="F663" s="5"/>
      <c r="T663">
        <f t="shared" si="22"/>
        <v>-5.9057451105424263E-3</v>
      </c>
      <c r="U663" t="s">
        <v>79</v>
      </c>
    </row>
    <row r="664" spans="1:21" x14ac:dyDescent="0.25">
      <c r="B664" s="1"/>
      <c r="C664" s="7"/>
      <c r="F664" s="5"/>
      <c r="T664" t="str">
        <f t="shared" si="22"/>
        <v/>
      </c>
      <c r="U664" t="s">
        <v>79</v>
      </c>
    </row>
    <row r="665" spans="1:21" x14ac:dyDescent="0.25">
      <c r="A665" s="12" t="s">
        <v>191</v>
      </c>
      <c r="C665" s="7"/>
      <c r="F665" s="5"/>
      <c r="I665" s="15" t="str">
        <f>A665</f>
        <v>ConsAssm   "SteepResWoodFramingAndOtherRoofU055"</v>
      </c>
      <c r="T665" t="str">
        <f t="shared" si="22"/>
        <v/>
      </c>
      <c r="U665" t="s">
        <v>79</v>
      </c>
    </row>
    <row r="666" spans="1:21" x14ac:dyDescent="0.25">
      <c r="A666" t="s">
        <v>24</v>
      </c>
      <c r="C666" s="7">
        <f>IF(ISBLANK(A666),0,VLOOKUP(A666,MatLibrary!$B$2:$L$671,10,FALSE))</f>
        <v>0.17</v>
      </c>
      <c r="E666" s="1" t="s">
        <v>25</v>
      </c>
      <c r="F666" s="5">
        <f>1/SUM(C666:C671)</f>
        <v>5.4993192086279168E-2</v>
      </c>
      <c r="G666" s="1">
        <f>ROUND(F666,3)</f>
        <v>5.5E-2</v>
      </c>
      <c r="T666" t="str">
        <f t="shared" si="22"/>
        <v/>
      </c>
      <c r="U666" t="s">
        <v>79</v>
      </c>
    </row>
    <row r="667" spans="1:21" x14ac:dyDescent="0.25">
      <c r="A667" t="s">
        <v>19</v>
      </c>
      <c r="C667" s="7">
        <f>IF(ISBLANK(A667),0,VLOOKUP(A667,MatLibrary!$B$2:$L$671,10,FALSE))</f>
        <v>4.0690104166666661E-3</v>
      </c>
      <c r="E667" s="1" t="s">
        <v>28</v>
      </c>
      <c r="F667" s="5">
        <f>VALUE(LEFT(RIGHT(A665,4),3))/1000</f>
        <v>5.5E-2</v>
      </c>
      <c r="I667" s="15" t="str">
        <f>"   MatRef = ( """&amp;A667&amp;""""&amp;","</f>
        <v xml:space="preserve">   MatRef = ( "Metal Standing Seam - 1/16 in.",</v>
      </c>
      <c r="T667" t="str">
        <f t="shared" si="22"/>
        <v/>
      </c>
      <c r="U667" t="s">
        <v>79</v>
      </c>
    </row>
    <row r="668" spans="1:21" x14ac:dyDescent="0.25">
      <c r="A668" t="s">
        <v>142</v>
      </c>
      <c r="C668" s="7">
        <f>IF(ISBLANK(A668),0,VLOOKUP(A668,MatLibrary!$B$2:$L$671,10,FALSE))</f>
        <v>17</v>
      </c>
      <c r="F668" s="5"/>
      <c r="I668" s="15" t="str">
        <f t="shared" ref="I668:I669" si="33">"              "&amp;""""&amp;A668&amp;""""&amp;","</f>
        <v xml:space="preserve">              "Compliance Insulation R17.00",</v>
      </c>
      <c r="T668" t="str">
        <f t="shared" si="22"/>
        <v/>
      </c>
      <c r="U668" t="s">
        <v>79</v>
      </c>
    </row>
    <row r="669" spans="1:21" x14ac:dyDescent="0.25">
      <c r="A669" t="s">
        <v>137</v>
      </c>
      <c r="C669" s="7">
        <f>IF(ISBLANK(A669),0,VLOOKUP(A669,MatLibrary!$B$2:$L$671,10,FALSE))</f>
        <v>0.20000000000000004</v>
      </c>
      <c r="F669" s="5"/>
      <c r="I669" s="15" t="str">
        <f t="shared" si="33"/>
        <v xml:space="preserve">              "Compliance Insulation R0.20",</v>
      </c>
      <c r="T669" t="str">
        <f t="shared" si="22"/>
        <v/>
      </c>
      <c r="U669" t="s">
        <v>79</v>
      </c>
    </row>
    <row r="670" spans="1:21" x14ac:dyDescent="0.25">
      <c r="A670" t="s">
        <v>137</v>
      </c>
      <c r="C670" s="7">
        <f>IF(ISBLANK(A670),0,VLOOKUP(A670,MatLibrary!$B$2:$L$671,10,FALSE))</f>
        <v>0.20000000000000004</v>
      </c>
      <c r="F670" s="5"/>
      <c r="I670" s="15" t="str">
        <f t="shared" ref="I670" si="34">"              "&amp;""""&amp;A670&amp;""""&amp;" )"</f>
        <v xml:space="preserve">              "Compliance Insulation R0.20" )</v>
      </c>
      <c r="T670" t="str">
        <f t="shared" si="22"/>
        <v/>
      </c>
      <c r="U670" t="s">
        <v>79</v>
      </c>
    </row>
    <row r="671" spans="1:21" x14ac:dyDescent="0.25">
      <c r="A671" t="s">
        <v>20</v>
      </c>
      <c r="C671" s="7">
        <f>IF(ISBLANK(A671),0,VLOOKUP(A671,MatLibrary!$B$2:$L$671,10,FALSE))</f>
        <v>0.61</v>
      </c>
      <c r="F671" s="5"/>
      <c r="I671" s="1" t="s">
        <v>0</v>
      </c>
      <c r="T671" t="str">
        <f t="shared" si="22"/>
        <v/>
      </c>
      <c r="U671" t="s">
        <v>79</v>
      </c>
    </row>
    <row r="672" spans="1:21" x14ac:dyDescent="0.25">
      <c r="A672" t="s">
        <v>1</v>
      </c>
      <c r="B672" s="1" t="s">
        <v>61</v>
      </c>
      <c r="C672" s="7">
        <f>1/F667-SUM(C666:C671)</f>
        <v>-2.2508285984805809E-3</v>
      </c>
      <c r="F672" s="5"/>
      <c r="T672">
        <f t="shared" si="22"/>
        <v>-2.2508285984805809E-3</v>
      </c>
      <c r="U672" t="s">
        <v>79</v>
      </c>
    </row>
    <row r="673" spans="1:21" x14ac:dyDescent="0.25">
      <c r="B673" s="1"/>
      <c r="C673" s="7"/>
      <c r="F673" s="5"/>
      <c r="T673" t="str">
        <f t="shared" si="22"/>
        <v/>
      </c>
      <c r="U673" t="s">
        <v>79</v>
      </c>
    </row>
    <row r="674" spans="1:21" x14ac:dyDescent="0.25">
      <c r="A674" s="12" t="s">
        <v>192</v>
      </c>
      <c r="C674" s="7"/>
      <c r="F674" s="5"/>
      <c r="I674" s="15" t="str">
        <f>A674</f>
        <v>ConsAssm   "SteepResWoodFramingAndOtherRoofU067"</v>
      </c>
      <c r="T674" t="str">
        <f t="shared" si="22"/>
        <v/>
      </c>
      <c r="U674" t="s">
        <v>79</v>
      </c>
    </row>
    <row r="675" spans="1:21" x14ac:dyDescent="0.25">
      <c r="A675" t="s">
        <v>24</v>
      </c>
      <c r="C675" s="7">
        <f>IF(ISBLANK(A675),0,VLOOKUP(A675,MatLibrary!$B$2:$L$671,10,FALSE))</f>
        <v>0.17</v>
      </c>
      <c r="E675" s="1" t="s">
        <v>25</v>
      </c>
      <c r="F675" s="5">
        <f>1/SUM(C675:C678)</f>
        <v>6.7005854723803687E-2</v>
      </c>
      <c r="G675" s="1">
        <f>ROUND(F675,3)</f>
        <v>6.7000000000000004E-2</v>
      </c>
      <c r="T675" t="str">
        <f t="shared" si="22"/>
        <v/>
      </c>
      <c r="U675" t="s">
        <v>79</v>
      </c>
    </row>
    <row r="676" spans="1:21" x14ac:dyDescent="0.25">
      <c r="A676" t="s">
        <v>19</v>
      </c>
      <c r="C676" s="7">
        <f>IF(ISBLANK(A676),0,VLOOKUP(A676,MatLibrary!$B$2:$L$671,10,FALSE))</f>
        <v>4.0690104166666661E-3</v>
      </c>
      <c r="E676" s="1" t="s">
        <v>28</v>
      </c>
      <c r="F676" s="5">
        <f>VALUE(LEFT(RIGHT(A674,4),3))/1000</f>
        <v>6.7000000000000004E-2</v>
      </c>
      <c r="I676" s="15" t="str">
        <f>"   MatRef = ( """&amp;A676&amp;""""&amp;","</f>
        <v xml:space="preserve">   MatRef = ( "Metal Standing Seam - 1/16 in.",</v>
      </c>
      <c r="T676" t="str">
        <f t="shared" si="22"/>
        <v/>
      </c>
      <c r="U676" t="s">
        <v>79</v>
      </c>
    </row>
    <row r="677" spans="1:21" x14ac:dyDescent="0.25">
      <c r="A677" t="s">
        <v>110</v>
      </c>
      <c r="C677" s="7">
        <f>IF(ISBLANK(A677),0,VLOOKUP(A677,MatLibrary!$B$2:$L$671,10,FALSE))</f>
        <v>14.140000000000004</v>
      </c>
      <c r="F677" s="5"/>
      <c r="I677" s="15" t="str">
        <f>"              "&amp;""""&amp;A677&amp;""""&amp;" )"</f>
        <v xml:space="preserve">              "Compliance Insulation R14.14" )</v>
      </c>
      <c r="T677" t="str">
        <f t="shared" si="22"/>
        <v/>
      </c>
      <c r="U677" t="s">
        <v>79</v>
      </c>
    </row>
    <row r="678" spans="1:21" x14ac:dyDescent="0.25">
      <c r="A678" t="s">
        <v>20</v>
      </c>
      <c r="C678" s="7">
        <f>IF(ISBLANK(A678),0,VLOOKUP(A678,MatLibrary!$B$2:$L$671,10,FALSE))</f>
        <v>0.61</v>
      </c>
      <c r="F678" s="5"/>
      <c r="I678" s="1" t="s">
        <v>0</v>
      </c>
      <c r="T678" t="str">
        <f t="shared" si="22"/>
        <v/>
      </c>
      <c r="U678" t="s">
        <v>79</v>
      </c>
    </row>
    <row r="679" spans="1:21" x14ac:dyDescent="0.25">
      <c r="A679" t="s">
        <v>1</v>
      </c>
      <c r="B679" s="1" t="s">
        <v>61</v>
      </c>
      <c r="C679" s="7">
        <f>1/F676-SUM(C675:C678)</f>
        <v>1.3041239116873271E-3</v>
      </c>
      <c r="F679" s="5"/>
      <c r="T679">
        <f t="shared" si="22"/>
        <v>1.3041239116873271E-3</v>
      </c>
      <c r="U679" t="s">
        <v>79</v>
      </c>
    </row>
    <row r="680" spans="1:21" x14ac:dyDescent="0.25">
      <c r="B680" s="1"/>
      <c r="C680" s="7"/>
      <c r="F680" s="5"/>
      <c r="T680" t="str">
        <f t="shared" ref="T680:T685" si="35">IF(B680="Additional R-value needed",C680,"")</f>
        <v/>
      </c>
      <c r="U680" t="s">
        <v>79</v>
      </c>
    </row>
    <row r="681" spans="1:21" x14ac:dyDescent="0.25">
      <c r="A681" s="12" t="s">
        <v>193</v>
      </c>
      <c r="C681" s="7"/>
      <c r="F681" s="5"/>
      <c r="I681" s="15" t="str">
        <f>A681</f>
        <v>ConsAssm   "SteepResWoodFramingAndOtherRoofU075"</v>
      </c>
      <c r="T681" t="str">
        <f t="shared" si="35"/>
        <v/>
      </c>
      <c r="U681" t="s">
        <v>79</v>
      </c>
    </row>
    <row r="682" spans="1:21" x14ac:dyDescent="0.25">
      <c r="A682" t="s">
        <v>24</v>
      </c>
      <c r="C682" s="7">
        <f>IF(ISBLANK(A682),0,VLOOKUP(A682,MatLibrary!$B$2:$L$671,10,FALSE))</f>
        <v>0.17</v>
      </c>
      <c r="E682" s="1" t="s">
        <v>25</v>
      </c>
      <c r="F682" s="5">
        <f>1/SUM(C682:C685)</f>
        <v>7.4995862044721168E-2</v>
      </c>
      <c r="G682" s="1">
        <f>ROUND(F682,3)</f>
        <v>7.4999999999999997E-2</v>
      </c>
      <c r="T682" t="str">
        <f t="shared" si="35"/>
        <v/>
      </c>
      <c r="U682" t="s">
        <v>79</v>
      </c>
    </row>
    <row r="683" spans="1:21" x14ac:dyDescent="0.25">
      <c r="A683" t="s">
        <v>19</v>
      </c>
      <c r="C683" s="7">
        <f>IF(ISBLANK(A683),0,VLOOKUP(A683,MatLibrary!$B$2:$L$671,10,FALSE))</f>
        <v>4.0690104166666661E-3</v>
      </c>
      <c r="E683" s="1" t="s">
        <v>28</v>
      </c>
      <c r="F683" s="5">
        <f>VALUE(LEFT(RIGHT(A681,4),3))/1000</f>
        <v>7.4999999999999997E-2</v>
      </c>
      <c r="I683" s="15" t="str">
        <f>"   MatRef = ( """&amp;A683&amp;""""&amp;","</f>
        <v xml:space="preserve">   MatRef = ( "Metal Standing Seam - 1/16 in.",</v>
      </c>
      <c r="T683" t="str">
        <f t="shared" si="35"/>
        <v/>
      </c>
      <c r="U683" t="s">
        <v>79</v>
      </c>
    </row>
    <row r="684" spans="1:21" x14ac:dyDescent="0.25">
      <c r="A684" t="s">
        <v>111</v>
      </c>
      <c r="C684" s="7">
        <f>IF(ISBLANK(A684),0,VLOOKUP(A684,MatLibrary!$B$2:$L$671,10,FALSE))</f>
        <v>12.55</v>
      </c>
      <c r="F684" s="5"/>
      <c r="I684" s="15" t="str">
        <f>"              "&amp;""""&amp;A684&amp;""""&amp;" )"</f>
        <v xml:space="preserve">              "Compliance Insulation R12.55" )</v>
      </c>
      <c r="T684" t="str">
        <f t="shared" si="35"/>
        <v/>
      </c>
      <c r="U684" t="s">
        <v>79</v>
      </c>
    </row>
    <row r="685" spans="1:21" x14ac:dyDescent="0.25">
      <c r="A685" t="s">
        <v>20</v>
      </c>
      <c r="C685" s="7">
        <f>IF(ISBLANK(A685),0,VLOOKUP(A685,MatLibrary!$B$2:$L$671,10,FALSE))</f>
        <v>0.61</v>
      </c>
      <c r="F685" s="5"/>
      <c r="I685" s="1" t="s">
        <v>0</v>
      </c>
      <c r="T685" t="str">
        <f t="shared" si="35"/>
        <v/>
      </c>
      <c r="U685" t="s">
        <v>79</v>
      </c>
    </row>
    <row r="686" spans="1:21" x14ac:dyDescent="0.25">
      <c r="A686" t="s">
        <v>1</v>
      </c>
      <c r="B686" s="1" t="s">
        <v>61</v>
      </c>
      <c r="C686" s="7">
        <f>1/F683-SUM(C682:C685)</f>
        <v>-7.3567708333222015E-4</v>
      </c>
      <c r="F686" s="5"/>
    </row>
    <row r="687" spans="1:21" x14ac:dyDescent="0.25">
      <c r="B687" s="1"/>
      <c r="C687" s="7"/>
      <c r="F687" s="5"/>
      <c r="T687" t="str">
        <f t="shared" si="22"/>
        <v/>
      </c>
      <c r="U687" t="s">
        <v>79</v>
      </c>
    </row>
    <row r="688" spans="1:21" x14ac:dyDescent="0.25">
      <c r="A688" s="12" t="s">
        <v>194</v>
      </c>
      <c r="C688" s="7"/>
      <c r="F688" s="5"/>
      <c r="I688" s="15" t="str">
        <f>A688</f>
        <v>ConsAssm   "SteepResWoodFramingAndOtherRoofUnconditioned"</v>
      </c>
    </row>
    <row r="689" spans="1:21" x14ac:dyDescent="0.25">
      <c r="A689" t="s">
        <v>24</v>
      </c>
      <c r="C689" s="7">
        <f>IF(ISBLANK(A689),0,VLOOKUP(A689,MatLibrary!$B$2:$L$671,10,FALSE))</f>
        <v>0.17</v>
      </c>
      <c r="E689" s="1" t="s">
        <v>25</v>
      </c>
      <c r="F689" s="5">
        <f>1/SUM(C689:C691)</f>
        <v>1.2753979391030699</v>
      </c>
      <c r="G689" s="1">
        <f>ROUND(F689,3)</f>
        <v>1.2749999999999999</v>
      </c>
    </row>
    <row r="690" spans="1:21" x14ac:dyDescent="0.25">
      <c r="A690" t="s">
        <v>19</v>
      </c>
      <c r="C690" s="7">
        <f>IF(ISBLANK(A690),0,VLOOKUP(A690,MatLibrary!$B$2:$L$671,10,FALSE))</f>
        <v>4.0690104166666661E-3</v>
      </c>
      <c r="E690" s="1" t="s">
        <v>28</v>
      </c>
      <c r="F690" s="5">
        <v>99</v>
      </c>
      <c r="I690" s="15" t="str">
        <f>"   MatRef = ( """&amp;A690&amp;""""&amp;")"</f>
        <v xml:space="preserve">   MatRef = ( "Metal Standing Seam - 1/16 in.")</v>
      </c>
    </row>
    <row r="691" spans="1:21" x14ac:dyDescent="0.25">
      <c r="A691" t="s">
        <v>20</v>
      </c>
      <c r="C691" s="7">
        <f>IF(ISBLANK(A691),0,VLOOKUP(A691,MatLibrary!$B$2:$L$671,10,FALSE))</f>
        <v>0.61</v>
      </c>
      <c r="F691" s="5"/>
      <c r="I691" s="1" t="s">
        <v>0</v>
      </c>
    </row>
    <row r="692" spans="1:21" x14ac:dyDescent="0.25">
      <c r="A692" t="s">
        <v>1</v>
      </c>
      <c r="B692" s="1" t="s">
        <v>61</v>
      </c>
      <c r="C692" s="7">
        <f>1/F690-SUM(C689:C691)</f>
        <v>-0.7739680003156566</v>
      </c>
      <c r="F692" s="5"/>
    </row>
    <row r="693" spans="1:21" x14ac:dyDescent="0.25">
      <c r="B693" s="1"/>
      <c r="C693" s="7"/>
      <c r="F693" s="5"/>
    </row>
    <row r="694" spans="1:21" x14ac:dyDescent="0.25">
      <c r="B694" s="1"/>
      <c r="C694" s="7"/>
      <c r="F694" s="5"/>
    </row>
    <row r="695" spans="1:21" x14ac:dyDescent="0.25">
      <c r="A695" s="13" t="s">
        <v>62</v>
      </c>
      <c r="B695" s="1"/>
      <c r="C695" s="7"/>
      <c r="F695" s="5"/>
      <c r="I695" s="15" t="str">
        <f>A695</f>
        <v>// ------------------------------ FLOOR CONSTRUCTIONS ---------------------------</v>
      </c>
      <c r="T695" t="str">
        <f t="shared" si="22"/>
        <v/>
      </c>
      <c r="U695" t="s">
        <v>79</v>
      </c>
    </row>
    <row r="696" spans="1:21" x14ac:dyDescent="0.25">
      <c r="B696" s="1"/>
      <c r="C696" s="7"/>
      <c r="F696" s="5"/>
      <c r="T696" t="str">
        <f t="shared" si="22"/>
        <v/>
      </c>
      <c r="U696" t="s">
        <v>79</v>
      </c>
    </row>
    <row r="697" spans="1:21" x14ac:dyDescent="0.25">
      <c r="A697" s="12" t="s">
        <v>68</v>
      </c>
      <c r="C697" s="7"/>
      <c r="F697" s="5"/>
      <c r="I697" s="15" t="str">
        <f>A697</f>
        <v>ConsAssm   "OtherFloorU034"</v>
      </c>
      <c r="T697" t="str">
        <f t="shared" si="22"/>
        <v/>
      </c>
      <c r="U697" t="s">
        <v>79</v>
      </c>
    </row>
    <row r="698" spans="1:21" x14ac:dyDescent="0.25">
      <c r="A698" t="s">
        <v>24</v>
      </c>
      <c r="C698" s="7">
        <f>IF(ISBLANK(A698),0,VLOOKUP(A698,MatLibrary!$B$2:$L$671,10,FALSE))</f>
        <v>0.17</v>
      </c>
      <c r="E698" s="1" t="s">
        <v>25</v>
      </c>
      <c r="F698" s="5">
        <f>1/SUM(C698:C702)</f>
        <v>3.400517883657183E-2</v>
      </c>
      <c r="G698" s="1">
        <f>ROUND(F698,3)</f>
        <v>3.4000000000000002E-2</v>
      </c>
      <c r="T698" t="str">
        <f t="shared" si="22"/>
        <v/>
      </c>
      <c r="U698" t="s">
        <v>79</v>
      </c>
    </row>
    <row r="699" spans="1:21" x14ac:dyDescent="0.25">
      <c r="A699" t="s">
        <v>112</v>
      </c>
      <c r="C699" s="7">
        <f>IF(ISBLANK(A699),0,VLOOKUP(A699,MatLibrary!$B$2:$L$671,10,FALSE))</f>
        <v>25.16</v>
      </c>
      <c r="E699" s="1" t="s">
        <v>28</v>
      </c>
      <c r="F699" s="5">
        <f>VALUE(LEFT(RIGHT(A697,4),3))/1000</f>
        <v>3.4000000000000002E-2</v>
      </c>
      <c r="I699" s="15" t="str">
        <f>"   MatRef = ( """&amp;A699&amp;""""&amp;","</f>
        <v xml:space="preserve">   MatRef = ( "Compliance Insulation R25.16",</v>
      </c>
      <c r="T699" t="str">
        <f t="shared" si="22"/>
        <v/>
      </c>
      <c r="U699" t="s">
        <v>79</v>
      </c>
    </row>
    <row r="700" spans="1:21" x14ac:dyDescent="0.25">
      <c r="A700" t="s">
        <v>66</v>
      </c>
      <c r="C700" s="7">
        <f>IF(ISBLANK(A700),0,VLOOKUP(A700,MatLibrary!$B$2:$L$671,10,FALSE))</f>
        <v>0.78085957021489261</v>
      </c>
      <c r="F700" s="5"/>
      <c r="I700" s="15" t="str">
        <f>"              "&amp;""""&amp;A700&amp;""""&amp;","</f>
        <v xml:space="preserve">              "Plywood - 5/8 in.",</v>
      </c>
      <c r="T700" t="str">
        <f t="shared" ref="T700:T769" si="36">IF(B700="Additional R-value needed",C700,"")</f>
        <v/>
      </c>
      <c r="U700" t="s">
        <v>79</v>
      </c>
    </row>
    <row r="701" spans="1:21" x14ac:dyDescent="0.25">
      <c r="A701" t="s">
        <v>67</v>
      </c>
      <c r="C701" s="7">
        <f>IF(ISBLANK(A701),0,VLOOKUP(A701,MatLibrary!$B$2:$L$671,10,FALSE))</f>
        <v>2.376425855513308</v>
      </c>
      <c r="F701" s="5"/>
      <c r="I701" s="15" t="str">
        <f>"              "&amp;""""&amp;A701&amp;""""&amp;" )"</f>
        <v xml:space="preserve">              "Carpet - 3/4 in." )</v>
      </c>
      <c r="T701" t="str">
        <f t="shared" si="36"/>
        <v/>
      </c>
      <c r="U701" t="s">
        <v>79</v>
      </c>
    </row>
    <row r="702" spans="1:21" x14ac:dyDescent="0.25">
      <c r="A702" t="s">
        <v>21</v>
      </c>
      <c r="C702" s="7">
        <f>IF(ISBLANK(A702),0,VLOOKUP(A702,MatLibrary!$B$2:$L$671,10,FALSE))</f>
        <v>0.92</v>
      </c>
      <c r="F702" s="5"/>
      <c r="I702" s="1" t="s">
        <v>0</v>
      </c>
      <c r="T702" t="str">
        <f t="shared" si="36"/>
        <v/>
      </c>
      <c r="U702" t="s">
        <v>79</v>
      </c>
    </row>
    <row r="703" spans="1:21" x14ac:dyDescent="0.25">
      <c r="A703" t="s">
        <v>1</v>
      </c>
      <c r="B703" s="1" t="s">
        <v>61</v>
      </c>
      <c r="C703" s="7">
        <f>1/F699-SUM(C698:C702)</f>
        <v>4.4792801541468918E-3</v>
      </c>
      <c r="F703" s="5"/>
      <c r="T703">
        <f t="shared" si="36"/>
        <v>4.4792801541468918E-3</v>
      </c>
      <c r="U703" t="s">
        <v>79</v>
      </c>
    </row>
    <row r="704" spans="1:21" x14ac:dyDescent="0.25">
      <c r="B704" s="1"/>
      <c r="C704" s="7"/>
      <c r="F704" s="5"/>
      <c r="T704" t="str">
        <f t="shared" si="36"/>
        <v/>
      </c>
      <c r="U704" t="s">
        <v>79</v>
      </c>
    </row>
    <row r="705" spans="1:21" x14ac:dyDescent="0.25">
      <c r="A705" s="12" t="s">
        <v>64</v>
      </c>
      <c r="C705" s="7"/>
      <c r="F705" s="5"/>
      <c r="I705" s="15" t="str">
        <f>A705</f>
        <v>ConsAssm   "OtherFloorU039"</v>
      </c>
      <c r="T705" t="str">
        <f t="shared" si="36"/>
        <v/>
      </c>
      <c r="U705" t="s">
        <v>79</v>
      </c>
    </row>
    <row r="706" spans="1:21" x14ac:dyDescent="0.25">
      <c r="A706" t="s">
        <v>24</v>
      </c>
      <c r="C706" s="7">
        <f>IF(ISBLANK(A706),0,VLOOKUP(A706,MatLibrary!$B$2:$L$671,10,FALSE))</f>
        <v>0.17</v>
      </c>
      <c r="E706" s="1" t="s">
        <v>25</v>
      </c>
      <c r="F706" s="5">
        <f>1/SUM(C706:C710)</f>
        <v>3.9005689697414442E-2</v>
      </c>
      <c r="G706" s="1">
        <f>ROUND(F706,3)</f>
        <v>3.9E-2</v>
      </c>
      <c r="T706" t="str">
        <f t="shared" si="36"/>
        <v/>
      </c>
      <c r="U706" t="s">
        <v>79</v>
      </c>
    </row>
    <row r="707" spans="1:21" x14ac:dyDescent="0.25">
      <c r="A707" t="s">
        <v>113</v>
      </c>
      <c r="C707" s="7">
        <f>IF(ISBLANK(A707),0,VLOOKUP(A707,MatLibrary!$B$2:$L$671,10,FALSE))</f>
        <v>21.39</v>
      </c>
      <c r="E707" s="1" t="s">
        <v>28</v>
      </c>
      <c r="F707" s="5">
        <f>VALUE(LEFT(RIGHT(A705,4),3))/1000</f>
        <v>3.9E-2</v>
      </c>
      <c r="I707" s="15" t="str">
        <f>"   MatRef = ( """&amp;A707&amp;""""&amp;","</f>
        <v xml:space="preserve">   MatRef = ( "Compliance Insulation R21.39",</v>
      </c>
      <c r="T707" t="str">
        <f t="shared" si="36"/>
        <v/>
      </c>
      <c r="U707" t="s">
        <v>79</v>
      </c>
    </row>
    <row r="708" spans="1:21" x14ac:dyDescent="0.25">
      <c r="A708" t="s">
        <v>66</v>
      </c>
      <c r="C708" s="7">
        <f>IF(ISBLANK(A708),0,VLOOKUP(A708,MatLibrary!$B$2:$L$671,10,FALSE))</f>
        <v>0.78085957021489261</v>
      </c>
      <c r="F708" s="5"/>
      <c r="I708" s="15" t="str">
        <f>"              "&amp;""""&amp;A708&amp;""""&amp;","</f>
        <v xml:space="preserve">              "Plywood - 5/8 in.",</v>
      </c>
      <c r="T708" t="str">
        <f t="shared" si="36"/>
        <v/>
      </c>
      <c r="U708" t="s">
        <v>79</v>
      </c>
    </row>
    <row r="709" spans="1:21" x14ac:dyDescent="0.25">
      <c r="A709" t="s">
        <v>67</v>
      </c>
      <c r="C709" s="7">
        <f>IF(ISBLANK(A709),0,VLOOKUP(A709,MatLibrary!$B$2:$L$671,10,FALSE))</f>
        <v>2.376425855513308</v>
      </c>
      <c r="F709" s="5"/>
      <c r="I709" s="15" t="str">
        <f>"              "&amp;""""&amp;A709&amp;""""&amp;" )"</f>
        <v xml:space="preserve">              "Carpet - 3/4 in." )</v>
      </c>
      <c r="T709" t="str">
        <f t="shared" si="36"/>
        <v/>
      </c>
      <c r="U709" t="s">
        <v>79</v>
      </c>
    </row>
    <row r="710" spans="1:21" x14ac:dyDescent="0.25">
      <c r="A710" t="s">
        <v>21</v>
      </c>
      <c r="C710" s="7">
        <f>IF(ISBLANK(A710),0,VLOOKUP(A710,MatLibrary!$B$2:$L$671,10,FALSE))</f>
        <v>0.92</v>
      </c>
      <c r="F710" s="5"/>
      <c r="I710" s="1" t="s">
        <v>0</v>
      </c>
      <c r="T710" t="str">
        <f t="shared" si="36"/>
        <v/>
      </c>
      <c r="U710" t="s">
        <v>79</v>
      </c>
    </row>
    <row r="711" spans="1:21" x14ac:dyDescent="0.25">
      <c r="A711" t="s">
        <v>1</v>
      </c>
      <c r="B711" s="1" t="s">
        <v>61</v>
      </c>
      <c r="C711" s="7">
        <f>1/F707-SUM(C706:C710)</f>
        <v>3.7402152974372882E-3</v>
      </c>
      <c r="F711" s="5"/>
      <c r="T711">
        <f t="shared" si="36"/>
        <v>3.7402152974372882E-3</v>
      </c>
      <c r="U711" t="s">
        <v>79</v>
      </c>
    </row>
    <row r="712" spans="1:21" x14ac:dyDescent="0.25">
      <c r="C712" s="7"/>
      <c r="F712" s="5"/>
      <c r="T712" t="str">
        <f t="shared" si="36"/>
        <v/>
      </c>
      <c r="U712" t="s">
        <v>79</v>
      </c>
    </row>
    <row r="713" spans="1:21" x14ac:dyDescent="0.25">
      <c r="A713" s="12" t="s">
        <v>63</v>
      </c>
      <c r="C713" s="7"/>
      <c r="F713" s="5"/>
      <c r="I713" s="15" t="str">
        <f>A713</f>
        <v>ConsAssm   "OtherFloorU048"</v>
      </c>
      <c r="T713" t="str">
        <f t="shared" si="36"/>
        <v/>
      </c>
      <c r="U713" t="s">
        <v>79</v>
      </c>
    </row>
    <row r="714" spans="1:21" x14ac:dyDescent="0.25">
      <c r="A714" t="s">
        <v>24</v>
      </c>
      <c r="C714" s="7">
        <f>IF(ISBLANK(A714),0,VLOOKUP(A714,MatLibrary!$B$2:$L$671,10,FALSE))</f>
        <v>0.17</v>
      </c>
      <c r="E714" s="1" t="s">
        <v>25</v>
      </c>
      <c r="F714" s="5">
        <f>1/SUM(C714:C718)</f>
        <v>4.8013938425441063E-2</v>
      </c>
      <c r="G714" s="1">
        <f>ROUND(F714,3)</f>
        <v>4.8000000000000001E-2</v>
      </c>
      <c r="T714" t="str">
        <f t="shared" si="36"/>
        <v/>
      </c>
      <c r="U714" t="s">
        <v>79</v>
      </c>
    </row>
    <row r="715" spans="1:21" x14ac:dyDescent="0.25">
      <c r="A715" t="s">
        <v>114</v>
      </c>
      <c r="C715" s="7">
        <f>IF(ISBLANK(A715),0,VLOOKUP(A715,MatLibrary!$B$2:$L$671,10,FALSE))</f>
        <v>16.579999999999998</v>
      </c>
      <c r="E715" s="1" t="s">
        <v>28</v>
      </c>
      <c r="F715" s="5">
        <f>VALUE(LEFT(RIGHT(A713,4),3))/1000</f>
        <v>4.8000000000000001E-2</v>
      </c>
      <c r="I715" s="15" t="str">
        <f>"   MatRef = ( """&amp;A715&amp;""""&amp;","</f>
        <v xml:space="preserve">   MatRef = ( "Compliance Insulation R16.58",</v>
      </c>
      <c r="T715" t="str">
        <f t="shared" si="36"/>
        <v/>
      </c>
      <c r="U715" t="s">
        <v>79</v>
      </c>
    </row>
    <row r="716" spans="1:21" x14ac:dyDescent="0.25">
      <c r="A716" t="s">
        <v>66</v>
      </c>
      <c r="C716" s="7">
        <f>IF(ISBLANK(A716),0,VLOOKUP(A716,MatLibrary!$B$2:$L$671,10,FALSE))</f>
        <v>0.78085957021489261</v>
      </c>
      <c r="F716" s="5"/>
      <c r="I716" s="15" t="str">
        <f>"              "&amp;""""&amp;A716&amp;""""&amp;","</f>
        <v xml:space="preserve">              "Plywood - 5/8 in.",</v>
      </c>
      <c r="T716" t="str">
        <f t="shared" si="36"/>
        <v/>
      </c>
      <c r="U716" t="s">
        <v>79</v>
      </c>
    </row>
    <row r="717" spans="1:21" x14ac:dyDescent="0.25">
      <c r="A717" t="s">
        <v>67</v>
      </c>
      <c r="C717" s="7">
        <f>IF(ISBLANK(A717),0,VLOOKUP(A717,MatLibrary!$B$2:$L$671,10,FALSE))</f>
        <v>2.376425855513308</v>
      </c>
      <c r="F717" s="5"/>
      <c r="I717" s="15" t="str">
        <f>"              "&amp;""""&amp;A717&amp;""""&amp;" )"</f>
        <v xml:space="preserve">              "Carpet - 3/4 in." )</v>
      </c>
      <c r="T717" t="str">
        <f t="shared" si="36"/>
        <v/>
      </c>
      <c r="U717" t="s">
        <v>79</v>
      </c>
    </row>
    <row r="718" spans="1:21" x14ac:dyDescent="0.25">
      <c r="A718" t="s">
        <v>21</v>
      </c>
      <c r="C718" s="7">
        <f>IF(ISBLANK(A718),0,VLOOKUP(A718,MatLibrary!$B$2:$L$671,10,FALSE))</f>
        <v>0.92</v>
      </c>
      <c r="F718" s="5"/>
      <c r="I718" s="1" t="s">
        <v>0</v>
      </c>
      <c r="T718" t="str">
        <f t="shared" si="36"/>
        <v/>
      </c>
      <c r="U718" t="s">
        <v>79</v>
      </c>
    </row>
    <row r="719" spans="1:21" x14ac:dyDescent="0.25">
      <c r="A719" t="s">
        <v>1</v>
      </c>
      <c r="B719" s="1" t="s">
        <v>61</v>
      </c>
      <c r="C719" s="7">
        <f>1/F715-SUM(C714:C718)</f>
        <v>6.0479076051294101E-3</v>
      </c>
      <c r="F719" s="5"/>
      <c r="T719">
        <f t="shared" si="36"/>
        <v>6.0479076051294101E-3</v>
      </c>
      <c r="U719" t="s">
        <v>79</v>
      </c>
    </row>
    <row r="720" spans="1:21" x14ac:dyDescent="0.25">
      <c r="T720" t="str">
        <f t="shared" si="36"/>
        <v/>
      </c>
      <c r="U720" t="s">
        <v>79</v>
      </c>
    </row>
    <row r="721" spans="1:21" x14ac:dyDescent="0.25">
      <c r="A721" s="12" t="s">
        <v>65</v>
      </c>
      <c r="C721" s="7"/>
      <c r="F721" s="5"/>
      <c r="I721" s="15" t="str">
        <f>A721</f>
        <v>ConsAssm   "OtherFloorU071"</v>
      </c>
      <c r="T721" t="str">
        <f t="shared" si="36"/>
        <v/>
      </c>
      <c r="U721" t="s">
        <v>79</v>
      </c>
    </row>
    <row r="722" spans="1:21" x14ac:dyDescent="0.25">
      <c r="A722" t="s">
        <v>24</v>
      </c>
      <c r="C722" s="7">
        <f>IF(ISBLANK(A722),0,VLOOKUP(A722,MatLibrary!$B$2:$L$671,10,FALSE))</f>
        <v>0.17</v>
      </c>
      <c r="E722" s="1" t="s">
        <v>25</v>
      </c>
      <c r="F722" s="5">
        <f>1/SUM(C722:C726)</f>
        <v>7.1011705198327862E-2</v>
      </c>
      <c r="G722" s="1">
        <f>ROUND(F722,3)</f>
        <v>7.0999999999999994E-2</v>
      </c>
      <c r="T722" t="str">
        <f t="shared" si="36"/>
        <v/>
      </c>
      <c r="U722" t="s">
        <v>79</v>
      </c>
    </row>
    <row r="723" spans="1:21" x14ac:dyDescent="0.25">
      <c r="A723" t="s">
        <v>115</v>
      </c>
      <c r="C723" s="7">
        <f>IF(ISBLANK(A723),0,VLOOKUP(A723,MatLibrary!$B$2:$L$671,10,FALSE))</f>
        <v>9.8349000000000011</v>
      </c>
      <c r="E723" s="1" t="s">
        <v>28</v>
      </c>
      <c r="F723" s="5">
        <f>VALUE(LEFT(RIGHT(A721,4),3))/1000</f>
        <v>7.0999999999999994E-2</v>
      </c>
      <c r="I723" s="15" t="str">
        <f>"   MatRef = ( """&amp;A723&amp;""""&amp;","</f>
        <v xml:space="preserve">   MatRef = ( "Compliance Insulation R9.83",</v>
      </c>
      <c r="T723" t="str">
        <f t="shared" si="36"/>
        <v/>
      </c>
      <c r="U723" t="s">
        <v>79</v>
      </c>
    </row>
    <row r="724" spans="1:21" x14ac:dyDescent="0.25">
      <c r="A724" t="s">
        <v>66</v>
      </c>
      <c r="C724" s="7">
        <f>IF(ISBLANK(A724),0,VLOOKUP(A724,MatLibrary!$B$2:$L$671,10,FALSE))</f>
        <v>0.78085957021489261</v>
      </c>
      <c r="E724" s="1">
        <v>0.78710644677661168</v>
      </c>
      <c r="F724" s="5"/>
      <c r="I724" s="15" t="str">
        <f>"              "&amp;""""&amp;A724&amp;""""&amp;","</f>
        <v xml:space="preserve">              "Plywood - 5/8 in.",</v>
      </c>
      <c r="T724" t="str">
        <f t="shared" si="36"/>
        <v/>
      </c>
      <c r="U724" t="s">
        <v>79</v>
      </c>
    </row>
    <row r="725" spans="1:21" x14ac:dyDescent="0.25">
      <c r="A725" t="s">
        <v>67</v>
      </c>
      <c r="C725" s="7">
        <f>IF(ISBLANK(A725),0,VLOOKUP(A725,MatLibrary!$B$2:$L$671,10,FALSE))</f>
        <v>2.376425855513308</v>
      </c>
      <c r="F725" s="5"/>
      <c r="I725" s="15" t="str">
        <f>"              "&amp;""""&amp;A725&amp;""""&amp;" )"</f>
        <v xml:space="preserve">              "Carpet - 3/4 in." )</v>
      </c>
      <c r="T725" t="str">
        <f t="shared" si="36"/>
        <v/>
      </c>
      <c r="U725" t="s">
        <v>79</v>
      </c>
    </row>
    <row r="726" spans="1:21" x14ac:dyDescent="0.25">
      <c r="A726" t="s">
        <v>21</v>
      </c>
      <c r="C726" s="7">
        <f>IF(ISBLANK(A726),0,VLOOKUP(A726,MatLibrary!$B$2:$L$671,10,FALSE))</f>
        <v>0.92</v>
      </c>
      <c r="E726" s="1">
        <v>2.376425855513308</v>
      </c>
      <c r="F726" s="5"/>
      <c r="I726" s="1" t="s">
        <v>0</v>
      </c>
      <c r="T726" t="str">
        <f t="shared" si="36"/>
        <v/>
      </c>
      <c r="U726" t="s">
        <v>79</v>
      </c>
    </row>
    <row r="727" spans="1:21" x14ac:dyDescent="0.25">
      <c r="A727" t="s">
        <v>1</v>
      </c>
      <c r="B727" s="1" t="s">
        <v>61</v>
      </c>
      <c r="C727" s="17">
        <f>1/F723-SUM(C722:C726)</f>
        <v>2.3216165253217014E-3</v>
      </c>
      <c r="E727" s="1">
        <v>9.8348999999999993</v>
      </c>
      <c r="F727" s="5"/>
      <c r="T727">
        <f t="shared" si="36"/>
        <v>2.3216165253217014E-3</v>
      </c>
      <c r="U727" t="s">
        <v>79</v>
      </c>
    </row>
    <row r="728" spans="1:21" x14ac:dyDescent="0.25">
      <c r="B728" s="1"/>
      <c r="F728" s="5"/>
    </row>
    <row r="729" spans="1:21" x14ac:dyDescent="0.25">
      <c r="A729" s="12" t="s">
        <v>126</v>
      </c>
      <c r="C729" s="7"/>
      <c r="F729" s="5"/>
      <c r="I729" s="15" t="str">
        <f>A729</f>
        <v>ConsAssm   "OtherFloorUnconditioned"</v>
      </c>
      <c r="T729" t="str">
        <f t="shared" ref="T729:T733" si="37">IF(B729="Additional R-value needed",C729,"")</f>
        <v/>
      </c>
      <c r="U729" t="s">
        <v>79</v>
      </c>
    </row>
    <row r="730" spans="1:21" x14ac:dyDescent="0.25">
      <c r="A730" t="s">
        <v>24</v>
      </c>
      <c r="C730" s="7">
        <f>IF(ISBLANK(A730),0,VLOOKUP(A730,MatLibrary!$B$2:$L$671,10,FALSE))</f>
        <v>0.17</v>
      </c>
      <c r="E730" s="1" t="s">
        <v>25</v>
      </c>
      <c r="F730" s="5">
        <f>1/SUM(C730:C732)</f>
        <v>0.53451366201961215</v>
      </c>
      <c r="G730" s="1">
        <f>ROUND(F730,3)</f>
        <v>0.53500000000000003</v>
      </c>
      <c r="T730" t="str">
        <f t="shared" si="37"/>
        <v/>
      </c>
      <c r="U730" t="s">
        <v>79</v>
      </c>
    </row>
    <row r="731" spans="1:21" x14ac:dyDescent="0.25">
      <c r="A731" t="s">
        <v>66</v>
      </c>
      <c r="C731" s="7">
        <f>IF(ISBLANK(A731),0,VLOOKUP(A731,MatLibrary!$B$2:$L$671,10,FALSE))</f>
        <v>0.78085957021489261</v>
      </c>
      <c r="E731" s="1" t="s">
        <v>28</v>
      </c>
      <c r="F731" s="5">
        <v>99</v>
      </c>
      <c r="I731" s="15" t="str">
        <f>"   MatRef = ( """&amp;A731&amp;""""&amp;")"</f>
        <v xml:space="preserve">   MatRef = ( "Plywood - 5/8 in.")</v>
      </c>
      <c r="T731" t="str">
        <f t="shared" si="37"/>
        <v/>
      </c>
      <c r="U731" t="s">
        <v>79</v>
      </c>
    </row>
    <row r="732" spans="1:21" x14ac:dyDescent="0.25">
      <c r="A732" t="s">
        <v>21</v>
      </c>
      <c r="C732" s="7">
        <f>IF(ISBLANK(A732),0,VLOOKUP(A732,MatLibrary!$B$2:$L$671,10,FALSE))</f>
        <v>0.92</v>
      </c>
      <c r="F732" s="5"/>
      <c r="I732" s="1" t="s">
        <v>0</v>
      </c>
      <c r="T732" t="str">
        <f t="shared" si="37"/>
        <v/>
      </c>
      <c r="U732" t="s">
        <v>79</v>
      </c>
    </row>
    <row r="733" spans="1:21" x14ac:dyDescent="0.25">
      <c r="A733" t="s">
        <v>1</v>
      </c>
      <c r="B733" s="1" t="s">
        <v>61</v>
      </c>
      <c r="C733" s="7">
        <f>1/F731-SUM(C730:C732)</f>
        <v>-1.8607585601138825</v>
      </c>
      <c r="F733" s="5"/>
      <c r="T733">
        <f t="shared" si="37"/>
        <v>-1.8607585601138825</v>
      </c>
      <c r="U733" t="s">
        <v>79</v>
      </c>
    </row>
    <row r="734" spans="1:21" x14ac:dyDescent="0.25">
      <c r="T734" t="str">
        <f t="shared" si="36"/>
        <v/>
      </c>
      <c r="U734" t="s">
        <v>79</v>
      </c>
    </row>
    <row r="735" spans="1:21" x14ac:dyDescent="0.25">
      <c r="A735" s="12" t="s">
        <v>74</v>
      </c>
      <c r="C735" s="7"/>
      <c r="F735" s="5"/>
      <c r="I735" s="15" t="str">
        <f>A735</f>
        <v>ConsAssm   "MassFloorU037"</v>
      </c>
      <c r="T735" t="str">
        <f t="shared" si="36"/>
        <v/>
      </c>
      <c r="U735" t="s">
        <v>79</v>
      </c>
    </row>
    <row r="736" spans="1:21" x14ac:dyDescent="0.25">
      <c r="A736" t="s">
        <v>24</v>
      </c>
      <c r="C736" s="7">
        <f>IF(ISBLANK(A736),0,VLOOKUP(A736,MatLibrary!$B$2:$L$671,10,FALSE))</f>
        <v>0.17</v>
      </c>
      <c r="E736" s="1" t="s">
        <v>25</v>
      </c>
      <c r="F736" s="5">
        <f>1/SUM(C736:C741)</f>
        <v>3.7005616875611755E-2</v>
      </c>
      <c r="G736" s="1">
        <f>ROUND(F736,3)</f>
        <v>3.6999999999999998E-2</v>
      </c>
      <c r="T736" t="str">
        <f t="shared" si="36"/>
        <v/>
      </c>
      <c r="U736" t="s">
        <v>79</v>
      </c>
    </row>
    <row r="737" spans="1:21" x14ac:dyDescent="0.25">
      <c r="A737" t="s">
        <v>26</v>
      </c>
      <c r="C737" s="7">
        <f>IF(ISBLANK(A737),0,VLOOKUP(A737,MatLibrary!$B$2:$L$671,10,FALSE))</f>
        <v>0.29563932002956395</v>
      </c>
      <c r="D737" s="6">
        <f>IF(ISBLANK(A737),0,VLOOKUP(A737,MatLibrary!$B$2:$L$671,11,FALSE))</f>
        <v>10.0219392</v>
      </c>
      <c r="E737" s="1" t="s">
        <v>28</v>
      </c>
      <c r="F737" s="5">
        <f>VALUE(LEFT(RIGHT(A735,4),3))/1000</f>
        <v>3.6999999999999998E-2</v>
      </c>
      <c r="I737" s="15" t="str">
        <f>"   MatRef = ( """&amp;A737&amp;""""&amp;","</f>
        <v xml:space="preserve">   MatRef = ( "Concrete - 140 lb/ft3 - 4 in.",</v>
      </c>
      <c r="T737" t="str">
        <f t="shared" si="36"/>
        <v/>
      </c>
      <c r="U737" t="s">
        <v>79</v>
      </c>
    </row>
    <row r="738" spans="1:21" x14ac:dyDescent="0.25">
      <c r="A738" t="s">
        <v>116</v>
      </c>
      <c r="C738" s="7">
        <f>IF(ISBLANK(A738),0,VLOOKUP(A738,MatLibrary!$B$2:$L$671,10,FALSE))</f>
        <v>22.48</v>
      </c>
      <c r="F738" s="5"/>
      <c r="I738" s="15" t="str">
        <f>"              "&amp;""""&amp;A738&amp;""""&amp;","</f>
        <v xml:space="preserve">              "Compliance Insulation R22.48",</v>
      </c>
      <c r="T738" t="str">
        <f t="shared" si="36"/>
        <v/>
      </c>
      <c r="U738" t="s">
        <v>79</v>
      </c>
    </row>
    <row r="739" spans="1:21" x14ac:dyDescent="0.25">
      <c r="A739" t="s">
        <v>66</v>
      </c>
      <c r="C739" s="7">
        <f>IF(ISBLANK(A739),0,VLOOKUP(A739,MatLibrary!$B$2:$L$671,10,FALSE))</f>
        <v>0.78085957021489261</v>
      </c>
      <c r="D739" s="6">
        <f>IF(ISBLANK(A739),0,VLOOKUP(A739,MatLibrary!$B$2:$L$671,11,FALSE))</f>
        <v>0.703125</v>
      </c>
      <c r="F739" s="5"/>
      <c r="I739" s="15" t="str">
        <f>"              "&amp;""""&amp;A739&amp;""""&amp;","</f>
        <v xml:space="preserve">              "Plywood - 5/8 in.",</v>
      </c>
      <c r="T739" t="str">
        <f t="shared" si="36"/>
        <v/>
      </c>
      <c r="U739" t="s">
        <v>79</v>
      </c>
    </row>
    <row r="740" spans="1:21" x14ac:dyDescent="0.25">
      <c r="A740" t="s">
        <v>67</v>
      </c>
      <c r="C740" s="7">
        <f>IF(ISBLANK(A740),0,VLOOKUP(A740,MatLibrary!$B$2:$L$671,10,FALSE))</f>
        <v>2.376425855513308</v>
      </c>
      <c r="D740" s="6">
        <f>IF(ISBLANK(A740),0,VLOOKUP(A740,MatLibrary!$B$2:$L$671,11,FALSE))</f>
        <v>0.37125000000000002</v>
      </c>
      <c r="F740" s="5"/>
      <c r="I740" s="15" t="str">
        <f>"              "&amp;""""&amp;A740&amp;""""&amp;" )"</f>
        <v xml:space="preserve">              "Carpet - 3/4 in." )</v>
      </c>
      <c r="T740" t="str">
        <f t="shared" si="36"/>
        <v/>
      </c>
      <c r="U740" t="s">
        <v>79</v>
      </c>
    </row>
    <row r="741" spans="1:21" x14ac:dyDescent="0.25">
      <c r="A741" t="s">
        <v>21</v>
      </c>
      <c r="C741" s="7">
        <f>IF(ISBLANK(A741),0,VLOOKUP(A741,MatLibrary!$B$2:$L$671,10,FALSE))</f>
        <v>0.92</v>
      </c>
      <c r="F741" s="5"/>
      <c r="I741" s="1" t="s">
        <v>0</v>
      </c>
      <c r="T741" t="str">
        <f t="shared" si="36"/>
        <v/>
      </c>
      <c r="U741" t="s">
        <v>79</v>
      </c>
    </row>
    <row r="742" spans="1:21" x14ac:dyDescent="0.25">
      <c r="A742" t="s">
        <v>1</v>
      </c>
      <c r="B742" s="1" t="s">
        <v>61</v>
      </c>
      <c r="C742" s="7">
        <f>1/F737-SUM(C736:C741)</f>
        <v>4.1022812692617094E-3</v>
      </c>
      <c r="F742" s="5"/>
      <c r="T742">
        <f t="shared" si="36"/>
        <v>4.1022812692617094E-3</v>
      </c>
      <c r="U742" t="s">
        <v>79</v>
      </c>
    </row>
    <row r="743" spans="1:21" x14ac:dyDescent="0.25">
      <c r="T743" t="str">
        <f t="shared" si="36"/>
        <v/>
      </c>
      <c r="U743" t="s">
        <v>79</v>
      </c>
    </row>
    <row r="744" spans="1:21" x14ac:dyDescent="0.25">
      <c r="A744" s="12" t="s">
        <v>73</v>
      </c>
      <c r="C744" s="7"/>
      <c r="F744" s="5"/>
      <c r="I744" s="15" t="str">
        <f>A744</f>
        <v>ConsAssm   "MassFloorU045"</v>
      </c>
      <c r="T744" t="str">
        <f t="shared" si="36"/>
        <v/>
      </c>
      <c r="U744" t="s">
        <v>79</v>
      </c>
    </row>
    <row r="745" spans="1:21" x14ac:dyDescent="0.25">
      <c r="A745" t="s">
        <v>24</v>
      </c>
      <c r="C745" s="7">
        <f>IF(ISBLANK(A745),0,VLOOKUP(A745,MatLibrary!$B$2:$L$671,10,FALSE))</f>
        <v>0.17</v>
      </c>
      <c r="E745" s="1" t="s">
        <v>25</v>
      </c>
      <c r="F745" s="5">
        <f>1/SUM(C745:C750)</f>
        <v>4.5018835270262209E-2</v>
      </c>
      <c r="G745" s="1">
        <f>ROUND(F745,3)</f>
        <v>4.4999999999999998E-2</v>
      </c>
      <c r="T745" t="str">
        <f t="shared" si="36"/>
        <v/>
      </c>
      <c r="U745" t="s">
        <v>79</v>
      </c>
    </row>
    <row r="746" spans="1:21" x14ac:dyDescent="0.25">
      <c r="A746" t="s">
        <v>26</v>
      </c>
      <c r="C746" s="7">
        <f>IF(ISBLANK(A746),0,VLOOKUP(A746,MatLibrary!$B$2:$L$671,10,FALSE))</f>
        <v>0.29563932002956395</v>
      </c>
      <c r="D746" s="6">
        <f>IF(ISBLANK(A746),0,VLOOKUP(A746,MatLibrary!$B$2:$L$671,11,FALSE))</f>
        <v>10.0219392</v>
      </c>
      <c r="E746" s="1" t="s">
        <v>28</v>
      </c>
      <c r="F746" s="5">
        <f>VALUE(LEFT(RIGHT(A744,4),3))/1000</f>
        <v>4.4999999999999998E-2</v>
      </c>
      <c r="I746" s="15" t="str">
        <f>"   MatRef = ( """&amp;A746&amp;""""&amp;","</f>
        <v xml:space="preserve">   MatRef = ( "Concrete - 140 lb/ft3 - 4 in.",</v>
      </c>
      <c r="T746" t="str">
        <f t="shared" si="36"/>
        <v/>
      </c>
      <c r="U746" t="s">
        <v>79</v>
      </c>
    </row>
    <row r="747" spans="1:21" x14ac:dyDescent="0.25">
      <c r="A747" t="s">
        <v>117</v>
      </c>
      <c r="C747" s="7">
        <f>IF(ISBLANK(A747),0,VLOOKUP(A747,MatLibrary!$B$2:$L$671,10,FALSE))</f>
        <v>17.670000000000002</v>
      </c>
      <c r="F747" s="5"/>
      <c r="I747" s="15" t="str">
        <f>"              "&amp;""""&amp;A747&amp;""""&amp;","</f>
        <v xml:space="preserve">              "Compliance Insulation R17.67",</v>
      </c>
      <c r="T747" t="str">
        <f t="shared" si="36"/>
        <v/>
      </c>
      <c r="U747" t="s">
        <v>79</v>
      </c>
    </row>
    <row r="748" spans="1:21" x14ac:dyDescent="0.25">
      <c r="A748" t="s">
        <v>66</v>
      </c>
      <c r="C748" s="7">
        <f>IF(ISBLANK(A748),0,VLOOKUP(A748,MatLibrary!$B$2:$L$671,10,FALSE))</f>
        <v>0.78085957021489261</v>
      </c>
      <c r="D748" s="6">
        <f>IF(ISBLANK(A748),0,VLOOKUP(A748,MatLibrary!$B$2:$L$671,11,FALSE))</f>
        <v>0.703125</v>
      </c>
      <c r="F748" s="5"/>
      <c r="I748" s="15" t="str">
        <f>"              "&amp;""""&amp;A748&amp;""""&amp;","</f>
        <v xml:space="preserve">              "Plywood - 5/8 in.",</v>
      </c>
      <c r="T748" t="str">
        <f t="shared" si="36"/>
        <v/>
      </c>
      <c r="U748" t="s">
        <v>79</v>
      </c>
    </row>
    <row r="749" spans="1:21" x14ac:dyDescent="0.25">
      <c r="A749" t="s">
        <v>67</v>
      </c>
      <c r="C749" s="7">
        <f>IF(ISBLANK(A749),0,VLOOKUP(A749,MatLibrary!$B$2:$L$671,10,FALSE))</f>
        <v>2.376425855513308</v>
      </c>
      <c r="D749" s="6">
        <f>IF(ISBLANK(A749),0,VLOOKUP(A749,MatLibrary!$B$2:$L$671,11,FALSE))</f>
        <v>0.37125000000000002</v>
      </c>
      <c r="F749" s="5"/>
      <c r="I749" s="15" t="str">
        <f>"              "&amp;""""&amp;A749&amp;""""&amp;" )"</f>
        <v xml:space="preserve">              "Carpet - 3/4 in." )</v>
      </c>
      <c r="T749" t="str">
        <f t="shared" si="36"/>
        <v/>
      </c>
      <c r="U749" t="s">
        <v>79</v>
      </c>
    </row>
    <row r="750" spans="1:21" x14ac:dyDescent="0.25">
      <c r="A750" t="s">
        <v>21</v>
      </c>
      <c r="C750" s="7">
        <f>IF(ISBLANK(A750),0,VLOOKUP(A750,MatLibrary!$B$2:$L$671,10,FALSE))</f>
        <v>0.92</v>
      </c>
      <c r="F750" s="5"/>
      <c r="I750" s="1" t="s">
        <v>0</v>
      </c>
      <c r="T750" t="str">
        <f t="shared" si="36"/>
        <v/>
      </c>
      <c r="U750" t="s">
        <v>79</v>
      </c>
    </row>
    <row r="751" spans="1:21" x14ac:dyDescent="0.25">
      <c r="A751" t="s">
        <v>1</v>
      </c>
      <c r="B751" s="1" t="s">
        <v>61</v>
      </c>
      <c r="C751" s="7">
        <f>1/F746-SUM(C745:C750)</f>
        <v>9.29747646445378E-3</v>
      </c>
      <c r="F751" s="5"/>
      <c r="T751">
        <f t="shared" si="36"/>
        <v>9.29747646445378E-3</v>
      </c>
      <c r="U751" t="s">
        <v>79</v>
      </c>
    </row>
    <row r="752" spans="1:21" x14ac:dyDescent="0.25">
      <c r="T752" t="str">
        <f t="shared" si="36"/>
        <v/>
      </c>
      <c r="U752" t="s">
        <v>79</v>
      </c>
    </row>
    <row r="753" spans="1:21" x14ac:dyDescent="0.25">
      <c r="A753" s="12" t="s">
        <v>72</v>
      </c>
      <c r="C753" s="7"/>
      <c r="F753" s="5"/>
      <c r="I753" s="15" t="str">
        <f>A753</f>
        <v>ConsAssm   "MassFloorU058"</v>
      </c>
      <c r="T753" t="str">
        <f t="shared" si="36"/>
        <v/>
      </c>
      <c r="U753" t="s">
        <v>79</v>
      </c>
    </row>
    <row r="754" spans="1:21" x14ac:dyDescent="0.25">
      <c r="A754" t="s">
        <v>24</v>
      </c>
      <c r="C754" s="7">
        <f>IF(ISBLANK(A754),0,VLOOKUP(A754,MatLibrary!$B$2:$L$671,10,FALSE))</f>
        <v>0.17</v>
      </c>
      <c r="E754" s="1" t="s">
        <v>25</v>
      </c>
      <c r="F754" s="5">
        <f>1/SUM(C754:C759)</f>
        <v>5.802845510865301E-2</v>
      </c>
      <c r="G754" s="1">
        <f>ROUND(F754,3)</f>
        <v>5.8000000000000003E-2</v>
      </c>
      <c r="T754" t="str">
        <f t="shared" si="36"/>
        <v/>
      </c>
      <c r="U754" t="s">
        <v>79</v>
      </c>
    </row>
    <row r="755" spans="1:21" x14ac:dyDescent="0.25">
      <c r="A755" t="s">
        <v>26</v>
      </c>
      <c r="C755" s="7">
        <f>IF(ISBLANK(A755),0,VLOOKUP(A755,MatLibrary!$B$2:$L$671,10,FALSE))</f>
        <v>0.29563932002956395</v>
      </c>
      <c r="D755" s="6">
        <f>IF(ISBLANK(A755),0,VLOOKUP(A755,MatLibrary!$B$2:$L$671,11,FALSE))</f>
        <v>10.0219392</v>
      </c>
      <c r="E755" s="1" t="s">
        <v>28</v>
      </c>
      <c r="F755" s="5">
        <f>VALUE(LEFT(RIGHT(A753,4),3))/1000</f>
        <v>5.8000000000000003E-2</v>
      </c>
      <c r="I755" s="15" t="str">
        <f>"   MatRef = ( """&amp;A755&amp;""""&amp;","</f>
        <v xml:space="preserve">   MatRef = ( "Concrete - 140 lb/ft3 - 4 in.",</v>
      </c>
      <c r="T755" t="str">
        <f t="shared" si="36"/>
        <v/>
      </c>
      <c r="U755" t="s">
        <v>79</v>
      </c>
    </row>
    <row r="756" spans="1:21" x14ac:dyDescent="0.25">
      <c r="A756" t="s">
        <v>118</v>
      </c>
      <c r="C756" s="7">
        <f>IF(ISBLANK(A756),0,VLOOKUP(A756,MatLibrary!$B$2:$L$671,10,FALSE))</f>
        <v>12.69</v>
      </c>
      <c r="F756" s="5"/>
      <c r="I756" s="15" t="str">
        <f>"              "&amp;""""&amp;A756&amp;""""&amp;","</f>
        <v xml:space="preserve">              "Compliance Insulation R12.69",</v>
      </c>
      <c r="T756" t="str">
        <f t="shared" si="36"/>
        <v/>
      </c>
      <c r="U756" t="s">
        <v>79</v>
      </c>
    </row>
    <row r="757" spans="1:21" x14ac:dyDescent="0.25">
      <c r="A757" t="s">
        <v>66</v>
      </c>
      <c r="C757" s="7">
        <f>IF(ISBLANK(A757),0,VLOOKUP(A757,MatLibrary!$B$2:$L$671,10,FALSE))</f>
        <v>0.78085957021489261</v>
      </c>
      <c r="D757" s="6">
        <f>IF(ISBLANK(A757),0,VLOOKUP(A757,MatLibrary!$B$2:$L$671,11,FALSE))</f>
        <v>0.703125</v>
      </c>
      <c r="F757" s="5"/>
      <c r="I757" s="15" t="str">
        <f>"              "&amp;""""&amp;A757&amp;""""&amp;","</f>
        <v xml:space="preserve">              "Plywood - 5/8 in.",</v>
      </c>
      <c r="T757" t="str">
        <f t="shared" si="36"/>
        <v/>
      </c>
      <c r="U757" t="s">
        <v>79</v>
      </c>
    </row>
    <row r="758" spans="1:21" x14ac:dyDescent="0.25">
      <c r="A758" t="s">
        <v>67</v>
      </c>
      <c r="C758" s="7">
        <f>IF(ISBLANK(A758),0,VLOOKUP(A758,MatLibrary!$B$2:$L$671,10,FALSE))</f>
        <v>2.376425855513308</v>
      </c>
      <c r="D758" s="6">
        <f>IF(ISBLANK(A758),0,VLOOKUP(A758,MatLibrary!$B$2:$L$671,11,FALSE))</f>
        <v>0.37125000000000002</v>
      </c>
      <c r="F758" s="5"/>
      <c r="I758" s="15" t="str">
        <f>"              "&amp;""""&amp;A758&amp;""""&amp;" )"</f>
        <v xml:space="preserve">              "Carpet - 3/4 in." )</v>
      </c>
      <c r="T758" t="str">
        <f t="shared" si="36"/>
        <v/>
      </c>
      <c r="U758" t="s">
        <v>79</v>
      </c>
    </row>
    <row r="759" spans="1:21" x14ac:dyDescent="0.25">
      <c r="A759" t="s">
        <v>21</v>
      </c>
      <c r="C759" s="7">
        <f>IF(ISBLANK(A759),0,VLOOKUP(A759,MatLibrary!$B$2:$L$671,10,FALSE))</f>
        <v>0.92</v>
      </c>
      <c r="F759" s="5"/>
      <c r="I759" s="1" t="s">
        <v>0</v>
      </c>
      <c r="T759" t="str">
        <f t="shared" si="36"/>
        <v/>
      </c>
      <c r="U759" t="s">
        <v>79</v>
      </c>
    </row>
    <row r="760" spans="1:21" x14ac:dyDescent="0.25">
      <c r="A760" t="s">
        <v>1</v>
      </c>
      <c r="B760" s="1" t="s">
        <v>61</v>
      </c>
      <c r="C760" s="7">
        <f>1/F755-SUM(C754:C759)</f>
        <v>8.4545645870619524E-3</v>
      </c>
      <c r="F760" s="5"/>
      <c r="T760">
        <f t="shared" si="36"/>
        <v>8.4545645870619524E-3</v>
      </c>
      <c r="U760" t="s">
        <v>79</v>
      </c>
    </row>
    <row r="761" spans="1:21" x14ac:dyDescent="0.25">
      <c r="T761" t="str">
        <f t="shared" si="36"/>
        <v/>
      </c>
      <c r="U761" t="s">
        <v>79</v>
      </c>
    </row>
    <row r="762" spans="1:21" x14ac:dyDescent="0.25">
      <c r="A762" s="12" t="s">
        <v>71</v>
      </c>
      <c r="C762" s="7"/>
      <c r="F762" s="5"/>
      <c r="I762" s="15" t="str">
        <f>A762</f>
        <v>ConsAssm   "MassFloorU069"</v>
      </c>
      <c r="T762" t="str">
        <f t="shared" si="36"/>
        <v/>
      </c>
      <c r="U762" t="s">
        <v>79</v>
      </c>
    </row>
    <row r="763" spans="1:21" x14ac:dyDescent="0.25">
      <c r="A763" t="s">
        <v>24</v>
      </c>
      <c r="C763" s="7">
        <f>IF(ISBLANK(A763),0,VLOOKUP(A763,MatLibrary!$B$2:$L$671,10,FALSE))</f>
        <v>0.17</v>
      </c>
      <c r="E763" s="1" t="s">
        <v>25</v>
      </c>
      <c r="F763" s="5">
        <f>1/SUM(C763:C768)</f>
        <v>6.9046827043198797E-2</v>
      </c>
      <c r="G763" s="1">
        <f>ROUND(F763,3)</f>
        <v>6.9000000000000006E-2</v>
      </c>
      <c r="T763" t="str">
        <f t="shared" si="36"/>
        <v/>
      </c>
      <c r="U763" t="s">
        <v>79</v>
      </c>
    </row>
    <row r="764" spans="1:21" x14ac:dyDescent="0.25">
      <c r="A764" t="s">
        <v>26</v>
      </c>
      <c r="C764" s="7">
        <f>IF(ISBLANK(A764),0,VLOOKUP(A764,MatLibrary!$B$2:$L$671,10,FALSE))</f>
        <v>0.29563932002956395</v>
      </c>
      <c r="D764" s="6">
        <f>IF(ISBLANK(A764),0,VLOOKUP(A764,MatLibrary!$B$2:$L$671,11,FALSE))</f>
        <v>10.0219392</v>
      </c>
      <c r="E764" s="1" t="s">
        <v>28</v>
      </c>
      <c r="F764" s="5">
        <f>VALUE(LEFT(RIGHT(A762,4),3))/1000</f>
        <v>6.9000000000000006E-2</v>
      </c>
      <c r="I764" s="15" t="str">
        <f>"   MatRef = ( """&amp;A764&amp;""""&amp;","</f>
        <v xml:space="preserve">   MatRef = ( "Concrete - 140 lb/ft3 - 4 in.",</v>
      </c>
      <c r="T764" t="str">
        <f t="shared" si="36"/>
        <v/>
      </c>
      <c r="U764" t="s">
        <v>79</v>
      </c>
    </row>
    <row r="765" spans="1:21" x14ac:dyDescent="0.25">
      <c r="A765" t="s">
        <v>119</v>
      </c>
      <c r="C765" s="7">
        <f>IF(ISBLANK(A765),0,VLOOKUP(A765,MatLibrary!$B$2:$L$671,10,FALSE))</f>
        <v>9.94</v>
      </c>
      <c r="F765" s="5"/>
      <c r="I765" s="15" t="str">
        <f>"              "&amp;""""&amp;A765&amp;""""&amp;","</f>
        <v xml:space="preserve">              "Compliance Insulation R9.94",</v>
      </c>
      <c r="T765" t="str">
        <f t="shared" si="36"/>
        <v/>
      </c>
      <c r="U765" t="s">
        <v>79</v>
      </c>
    </row>
    <row r="766" spans="1:21" x14ac:dyDescent="0.25">
      <c r="A766" t="s">
        <v>66</v>
      </c>
      <c r="C766" s="7">
        <f>IF(ISBLANK(A766),0,VLOOKUP(A766,MatLibrary!$B$2:$L$671,10,FALSE))</f>
        <v>0.78085957021489261</v>
      </c>
      <c r="D766" s="6">
        <f>IF(ISBLANK(A766),0,VLOOKUP(A766,MatLibrary!$B$2:$L$671,11,FALSE))</f>
        <v>0.703125</v>
      </c>
      <c r="F766" s="5"/>
      <c r="I766" s="15" t="str">
        <f>"              "&amp;""""&amp;A766&amp;""""&amp;","</f>
        <v xml:space="preserve">              "Plywood - 5/8 in.",</v>
      </c>
      <c r="T766" t="str">
        <f t="shared" si="36"/>
        <v/>
      </c>
      <c r="U766" t="s">
        <v>79</v>
      </c>
    </row>
    <row r="767" spans="1:21" x14ac:dyDescent="0.25">
      <c r="A767" t="s">
        <v>67</v>
      </c>
      <c r="C767" s="7">
        <f>IF(ISBLANK(A767),0,VLOOKUP(A767,MatLibrary!$B$2:$L$671,10,FALSE))</f>
        <v>2.376425855513308</v>
      </c>
      <c r="D767" s="6">
        <f>IF(ISBLANK(A767),0,VLOOKUP(A767,MatLibrary!$B$2:$L$671,11,FALSE))</f>
        <v>0.37125000000000002</v>
      </c>
      <c r="F767" s="5"/>
      <c r="I767" s="15" t="str">
        <f>"              "&amp;""""&amp;A767&amp;""""&amp;" )"</f>
        <v xml:space="preserve">              "Carpet - 3/4 in." )</v>
      </c>
      <c r="T767" t="str">
        <f t="shared" si="36"/>
        <v/>
      </c>
      <c r="U767" t="s">
        <v>79</v>
      </c>
    </row>
    <row r="768" spans="1:21" x14ac:dyDescent="0.25">
      <c r="A768" t="s">
        <v>21</v>
      </c>
      <c r="C768" s="7">
        <f>IF(ISBLANK(A768),0,VLOOKUP(A768,MatLibrary!$B$2:$L$671,10,FALSE))</f>
        <v>0.92</v>
      </c>
      <c r="F768" s="5"/>
      <c r="I768" s="1" t="s">
        <v>0</v>
      </c>
      <c r="T768" t="str">
        <f t="shared" si="36"/>
        <v/>
      </c>
      <c r="U768" t="s">
        <v>79</v>
      </c>
    </row>
    <row r="769" spans="1:21" x14ac:dyDescent="0.25">
      <c r="A769" t="s">
        <v>1</v>
      </c>
      <c r="B769" s="1" t="s">
        <v>61</v>
      </c>
      <c r="C769" s="7">
        <f>1/F764-SUM(C763:C768)</f>
        <v>9.8288774306425353E-3</v>
      </c>
      <c r="F769" s="5"/>
      <c r="T769">
        <f t="shared" si="36"/>
        <v>9.8288774306425353E-3</v>
      </c>
      <c r="U769" t="s">
        <v>79</v>
      </c>
    </row>
    <row r="770" spans="1:21" x14ac:dyDescent="0.25">
      <c r="T770" t="str">
        <f t="shared" ref="T770:T798" si="38">IF(B770="Additional R-value needed",C770,"")</f>
        <v/>
      </c>
      <c r="U770" t="s">
        <v>79</v>
      </c>
    </row>
    <row r="771" spans="1:21" x14ac:dyDescent="0.25">
      <c r="A771" s="12" t="s">
        <v>70</v>
      </c>
      <c r="C771" s="7"/>
      <c r="F771" s="5"/>
      <c r="I771" s="15" t="str">
        <f>A771</f>
        <v>ConsAssm   "MassFloorU092"</v>
      </c>
      <c r="T771" t="str">
        <f t="shared" si="38"/>
        <v/>
      </c>
      <c r="U771" t="s">
        <v>79</v>
      </c>
    </row>
    <row r="772" spans="1:21" x14ac:dyDescent="0.25">
      <c r="A772" t="s">
        <v>24</v>
      </c>
      <c r="C772" s="7">
        <f>IF(ISBLANK(A772),0,VLOOKUP(A772,MatLibrary!$B$2:$L$671,10,FALSE))</f>
        <v>0.17</v>
      </c>
      <c r="E772" s="1" t="s">
        <v>25</v>
      </c>
      <c r="F772" s="5">
        <f>1/SUM(C772:C777)</f>
        <v>9.2056239309816087E-2</v>
      </c>
      <c r="G772" s="1">
        <f>ROUND(F772,3)</f>
        <v>9.1999999999999998E-2</v>
      </c>
      <c r="T772" t="str">
        <f t="shared" si="38"/>
        <v/>
      </c>
      <c r="U772" t="s">
        <v>79</v>
      </c>
    </row>
    <row r="773" spans="1:21" x14ac:dyDescent="0.25">
      <c r="A773" t="s">
        <v>26</v>
      </c>
      <c r="C773" s="7">
        <f>IF(ISBLANK(A773),0,VLOOKUP(A773,MatLibrary!$B$2:$L$671,10,FALSE))</f>
        <v>0.29563932002956395</v>
      </c>
      <c r="D773" s="6">
        <f>IF(ISBLANK(A773),0,VLOOKUP(A773,MatLibrary!$B$2:$L$671,11,FALSE))</f>
        <v>10.0219392</v>
      </c>
      <c r="E773" s="1" t="s">
        <v>28</v>
      </c>
      <c r="F773" s="5">
        <f>VALUE(LEFT(RIGHT(A771,4),3))/1000</f>
        <v>9.1999999999999998E-2</v>
      </c>
      <c r="I773" s="15" t="str">
        <f>"   MatRef = ( """&amp;A773&amp;""""&amp;","</f>
        <v xml:space="preserve">   MatRef = ( "Concrete - 140 lb/ft3 - 4 in.",</v>
      </c>
      <c r="T773" t="str">
        <f t="shared" si="38"/>
        <v/>
      </c>
      <c r="U773" t="s">
        <v>79</v>
      </c>
    </row>
    <row r="774" spans="1:21" x14ac:dyDescent="0.25">
      <c r="A774" t="s">
        <v>120</v>
      </c>
      <c r="C774" s="7">
        <f>IF(ISBLANK(A774),0,VLOOKUP(A774,MatLibrary!$B$2:$L$671,10,FALSE))</f>
        <v>6.3200000000000012</v>
      </c>
      <c r="F774" s="5"/>
      <c r="I774" s="15" t="str">
        <f>"              "&amp;""""&amp;A774&amp;""""&amp;","</f>
        <v xml:space="preserve">              "Compliance Insulation R6.32",</v>
      </c>
      <c r="T774" t="str">
        <f t="shared" si="38"/>
        <v/>
      </c>
      <c r="U774" t="s">
        <v>79</v>
      </c>
    </row>
    <row r="775" spans="1:21" x14ac:dyDescent="0.25">
      <c r="A775" t="s">
        <v>66</v>
      </c>
      <c r="C775" s="7">
        <f>IF(ISBLANK(A775),0,VLOOKUP(A775,MatLibrary!$B$2:$L$671,10,FALSE))</f>
        <v>0.78085957021489261</v>
      </c>
      <c r="D775" s="6">
        <f>IF(ISBLANK(A775),0,VLOOKUP(A775,MatLibrary!$B$2:$L$671,11,FALSE))</f>
        <v>0.703125</v>
      </c>
      <c r="F775" s="5"/>
      <c r="I775" s="15" t="str">
        <f>"              "&amp;""""&amp;A775&amp;""""&amp;","</f>
        <v xml:space="preserve">              "Plywood - 5/8 in.",</v>
      </c>
      <c r="T775" t="str">
        <f t="shared" si="38"/>
        <v/>
      </c>
      <c r="U775" t="s">
        <v>79</v>
      </c>
    </row>
    <row r="776" spans="1:21" x14ac:dyDescent="0.25">
      <c r="A776" t="s">
        <v>67</v>
      </c>
      <c r="C776" s="7">
        <f>IF(ISBLANK(A776),0,VLOOKUP(A776,MatLibrary!$B$2:$L$671,10,FALSE))</f>
        <v>2.376425855513308</v>
      </c>
      <c r="D776" s="6">
        <f>IF(ISBLANK(A776),0,VLOOKUP(A776,MatLibrary!$B$2:$L$671,11,FALSE))</f>
        <v>0.37125000000000002</v>
      </c>
      <c r="F776" s="5"/>
      <c r="I776" s="15" t="str">
        <f>"              "&amp;""""&amp;A776&amp;""""&amp;" )"</f>
        <v xml:space="preserve">              "Carpet - 3/4 in." )</v>
      </c>
      <c r="T776" t="str">
        <f t="shared" si="38"/>
        <v/>
      </c>
      <c r="U776" t="s">
        <v>79</v>
      </c>
    </row>
    <row r="777" spans="1:21" x14ac:dyDescent="0.25">
      <c r="A777" t="s">
        <v>21</v>
      </c>
      <c r="C777" s="7">
        <f>IF(ISBLANK(A777),0,VLOOKUP(A777,MatLibrary!$B$2:$L$671,10,FALSE))</f>
        <v>0.92</v>
      </c>
      <c r="F777" s="5"/>
      <c r="I777" s="15" t="s">
        <v>0</v>
      </c>
      <c r="T777" t="str">
        <f t="shared" si="38"/>
        <v/>
      </c>
      <c r="U777" t="s">
        <v>79</v>
      </c>
    </row>
    <row r="778" spans="1:21" x14ac:dyDescent="0.25">
      <c r="A778" t="s">
        <v>1</v>
      </c>
      <c r="B778" s="1" t="s">
        <v>61</v>
      </c>
      <c r="C778" s="7">
        <f>1/F773-SUM(C772:C777)</f>
        <v>6.6404716335384251E-3</v>
      </c>
      <c r="F778" s="5"/>
      <c r="T778">
        <f t="shared" si="38"/>
        <v>6.6404716335384251E-3</v>
      </c>
      <c r="U778" t="s">
        <v>79</v>
      </c>
    </row>
    <row r="779" spans="1:21" x14ac:dyDescent="0.25">
      <c r="T779" t="str">
        <f t="shared" si="38"/>
        <v/>
      </c>
      <c r="U779" t="s">
        <v>79</v>
      </c>
    </row>
    <row r="780" spans="1:21" x14ac:dyDescent="0.25">
      <c r="A780" s="12" t="s">
        <v>197</v>
      </c>
      <c r="C780" s="7"/>
      <c r="F780" s="5"/>
      <c r="I780" s="15" t="str">
        <f>A780</f>
        <v>ConsAssm   "MassFloorU111"</v>
      </c>
    </row>
    <row r="781" spans="1:21" x14ac:dyDescent="0.25">
      <c r="A781" t="s">
        <v>24</v>
      </c>
      <c r="C781" s="7">
        <f>IF(ISBLANK(A781),0,VLOOKUP(A781,MatLibrary!$B$2:$L$671,10,FALSE))</f>
        <v>0.17</v>
      </c>
      <c r="E781" s="1" t="s">
        <v>25</v>
      </c>
      <c r="F781" s="5">
        <f>1/SUM(C781:C789)</f>
        <v>0.11095177516828637</v>
      </c>
      <c r="G781" s="1">
        <f>ROUND(F781,3)</f>
        <v>0.111</v>
      </c>
    </row>
    <row r="782" spans="1:21" x14ac:dyDescent="0.25">
      <c r="A782" t="s">
        <v>26</v>
      </c>
      <c r="C782" s="7">
        <f>IF(ISBLANK(A782),0,VLOOKUP(A782,MatLibrary!$B$2:$L$671,10,FALSE))</f>
        <v>0.29563932002956395</v>
      </c>
      <c r="D782" s="6">
        <f>IF(ISBLANK(A782),0,VLOOKUP(A782,MatLibrary!$B$2:$L$671,11,FALSE))</f>
        <v>10.0219392</v>
      </c>
      <c r="E782" s="1" t="s">
        <v>28</v>
      </c>
      <c r="F782" s="5">
        <f>VALUE(LEFT(RIGHT(A780,4),3))/1000</f>
        <v>0.111</v>
      </c>
      <c r="I782" s="15" t="str">
        <f>"   MatRef = ( """&amp;A782&amp;""""&amp;","</f>
        <v xml:space="preserve">   MatRef = ( "Concrete - 140 lb/ft3 - 4 in.",</v>
      </c>
    </row>
    <row r="783" spans="1:21" x14ac:dyDescent="0.25">
      <c r="A783" t="s">
        <v>198</v>
      </c>
      <c r="C783" s="7">
        <f>IF(ISBLANK(A783),0,VLOOKUP(A783,MatLibrary!$B$2:$L$671,10,FALSE))</f>
        <v>3</v>
      </c>
      <c r="D783" s="6"/>
      <c r="F783" s="5"/>
      <c r="I783" s="15" t="str">
        <f t="shared" ref="I783:I785" si="39">"              "&amp;""""&amp;A783&amp;""""&amp;","</f>
        <v xml:space="preserve">              "Compliance Insulation R3.00",</v>
      </c>
    </row>
    <row r="784" spans="1:21" x14ac:dyDescent="0.25">
      <c r="A784" t="s">
        <v>88</v>
      </c>
      <c r="C784" s="7">
        <f>IF(ISBLANK(A784),0,VLOOKUP(A784,MatLibrary!$B$2:$L$671,10,FALSE))</f>
        <v>1.3499999999999999</v>
      </c>
      <c r="D784" s="6"/>
      <c r="F784" s="5"/>
      <c r="I784" s="15" t="str">
        <f t="shared" si="39"/>
        <v xml:space="preserve">              "Compliance Insulation R1.35",</v>
      </c>
    </row>
    <row r="785" spans="1:21" x14ac:dyDescent="0.25">
      <c r="A785" t="s">
        <v>93</v>
      </c>
      <c r="C785" s="7">
        <f>IF(ISBLANK(A785),0,VLOOKUP(A785,MatLibrary!$B$2:$L$671,10,FALSE))</f>
        <v>0.10000000000000002</v>
      </c>
      <c r="D785" s="6"/>
      <c r="F785" s="5"/>
      <c r="I785" s="15" t="str">
        <f t="shared" si="39"/>
        <v xml:space="preserve">              "Compliance Insulation R0.10",</v>
      </c>
    </row>
    <row r="786" spans="1:21" x14ac:dyDescent="0.25">
      <c r="A786" t="s">
        <v>87</v>
      </c>
      <c r="C786" s="7">
        <f>IF(ISBLANK(A786),0,VLOOKUP(A786,MatLibrary!$B$2:$L$671,10,FALSE))</f>
        <v>0.02</v>
      </c>
      <c r="F786" s="5"/>
      <c r="I786" s="15" t="str">
        <f>"              "&amp;""""&amp;A786&amp;""""&amp;","</f>
        <v xml:space="preserve">              "Compliance Insulation R0.02",</v>
      </c>
    </row>
    <row r="787" spans="1:21" x14ac:dyDescent="0.25">
      <c r="A787" t="s">
        <v>66</v>
      </c>
      <c r="C787" s="7">
        <f>IF(ISBLANK(A787),0,VLOOKUP(A787,MatLibrary!$B$2:$L$671,10,FALSE))</f>
        <v>0.78085957021489261</v>
      </c>
      <c r="D787" s="6">
        <f>IF(ISBLANK(A787),0,VLOOKUP(A787,MatLibrary!$B$2:$L$671,11,FALSE))</f>
        <v>0.703125</v>
      </c>
      <c r="F787" s="5"/>
      <c r="I787" s="15" t="str">
        <f>"              "&amp;""""&amp;A787&amp;""""&amp;","</f>
        <v xml:space="preserve">              "Plywood - 5/8 in.",</v>
      </c>
    </row>
    <row r="788" spans="1:21" x14ac:dyDescent="0.25">
      <c r="A788" t="s">
        <v>67</v>
      </c>
      <c r="C788" s="7">
        <f>IF(ISBLANK(A788),0,VLOOKUP(A788,MatLibrary!$B$2:$L$671,10,FALSE))</f>
        <v>2.376425855513308</v>
      </c>
      <c r="D788" s="6">
        <f>IF(ISBLANK(A788),0,VLOOKUP(A788,MatLibrary!$B$2:$L$671,11,FALSE))</f>
        <v>0.37125000000000002</v>
      </c>
      <c r="F788" s="5"/>
      <c r="I788" s="15" t="str">
        <f>"              "&amp;""""&amp;A788&amp;""""&amp;" )"</f>
        <v xml:space="preserve">              "Carpet - 3/4 in." )</v>
      </c>
    </row>
    <row r="789" spans="1:21" x14ac:dyDescent="0.25">
      <c r="A789" t="s">
        <v>21</v>
      </c>
      <c r="C789" s="7">
        <f>IF(ISBLANK(A789),0,VLOOKUP(A789,MatLibrary!$B$2:$L$671,10,FALSE))</f>
        <v>0.92</v>
      </c>
      <c r="F789" s="5"/>
      <c r="I789" s="15" t="s">
        <v>0</v>
      </c>
    </row>
    <row r="790" spans="1:21" x14ac:dyDescent="0.25">
      <c r="A790" t="s">
        <v>1</v>
      </c>
      <c r="B790" s="1" t="s">
        <v>61</v>
      </c>
      <c r="C790" s="7">
        <f>1/F782-SUM(C781:C789)</f>
        <v>-3.9157367487536732E-3</v>
      </c>
      <c r="F790" s="5"/>
    </row>
    <row r="792" spans="1:21" x14ac:dyDescent="0.25">
      <c r="A792" s="12" t="s">
        <v>69</v>
      </c>
      <c r="C792" s="7"/>
      <c r="F792" s="5"/>
      <c r="I792" s="15" t="str">
        <f>A792</f>
        <v>ConsAssm   "MassFloorU269"</v>
      </c>
      <c r="T792" t="str">
        <f t="shared" si="38"/>
        <v/>
      </c>
      <c r="U792" t="s">
        <v>79</v>
      </c>
    </row>
    <row r="793" spans="1:21" x14ac:dyDescent="0.25">
      <c r="A793" t="s">
        <v>24</v>
      </c>
      <c r="C793" s="7">
        <f>IF(ISBLANK(A793),0,VLOOKUP(A793,MatLibrary!$B$2:$L$671,10,FALSE))</f>
        <v>0.17</v>
      </c>
      <c r="E793" s="1" t="s">
        <v>25</v>
      </c>
      <c r="F793" s="5">
        <f>1/SUM(C793:C797)</f>
        <v>0.2697963845698188</v>
      </c>
      <c r="G793" s="1">
        <f>ROUND(F793,3)</f>
        <v>0.27</v>
      </c>
      <c r="T793" t="str">
        <f t="shared" si="38"/>
        <v/>
      </c>
      <c r="U793" t="s">
        <v>79</v>
      </c>
    </row>
    <row r="794" spans="1:21" x14ac:dyDescent="0.25">
      <c r="A794" t="s">
        <v>26</v>
      </c>
      <c r="C794" s="7">
        <f>IF(ISBLANK(A794),0,VLOOKUP(A794,MatLibrary!$B$2:$L$671,10,FALSE))</f>
        <v>0.29563932002956395</v>
      </c>
      <c r="D794" s="6">
        <f>IF(ISBLANK(A794),0,VLOOKUP(A794,MatLibrary!$B$2:$L$671,11,FALSE))</f>
        <v>10.0219392</v>
      </c>
      <c r="E794" s="1" t="s">
        <v>28</v>
      </c>
      <c r="F794" s="5">
        <f>VALUE(LEFT(RIGHT(A792,4),3))/1000</f>
        <v>0.26900000000000002</v>
      </c>
      <c r="I794" s="15" t="str">
        <f>"   MatRef = ( """&amp;A794&amp;""""&amp;","</f>
        <v xml:space="preserve">   MatRef = ( "Concrete - 140 lb/ft3 - 4 in.",</v>
      </c>
      <c r="T794" t="str">
        <f t="shared" si="38"/>
        <v/>
      </c>
      <c r="U794" t="s">
        <v>79</v>
      </c>
    </row>
    <row r="795" spans="1:21" x14ac:dyDescent="0.25">
      <c r="A795" t="s">
        <v>121</v>
      </c>
      <c r="C795" s="7">
        <f>IF(ISBLANK(A795),0,VLOOKUP(A795,MatLibrary!$B$2:$L$671,10,FALSE))</f>
        <v>1.54</v>
      </c>
      <c r="F795" s="5"/>
      <c r="I795" s="15" t="str">
        <f>"              "&amp;""""&amp;A795&amp;""""&amp;","</f>
        <v xml:space="preserve">              "Compliance Insulation R1.54",</v>
      </c>
      <c r="T795" t="str">
        <f t="shared" si="38"/>
        <v/>
      </c>
      <c r="U795" t="s">
        <v>79</v>
      </c>
    </row>
    <row r="796" spans="1:21" x14ac:dyDescent="0.25">
      <c r="A796" t="s">
        <v>66</v>
      </c>
      <c r="C796" s="7">
        <f>IF(ISBLANK(A796),0,VLOOKUP(A796,MatLibrary!$B$2:$L$671,10,FALSE))</f>
        <v>0.78085957021489261</v>
      </c>
      <c r="D796" s="6">
        <f>IF(ISBLANK(A796),0,VLOOKUP(A796,MatLibrary!$B$2:$L$671,11,FALSE))</f>
        <v>0.703125</v>
      </c>
      <c r="F796" s="5"/>
      <c r="I796" s="15" t="str">
        <f>"              "&amp;""""&amp;A796&amp;""""&amp;" )"</f>
        <v xml:space="preserve">              "Plywood - 5/8 in." )</v>
      </c>
      <c r="T796" t="str">
        <f t="shared" si="38"/>
        <v/>
      </c>
      <c r="U796" t="s">
        <v>79</v>
      </c>
    </row>
    <row r="797" spans="1:21" x14ac:dyDescent="0.25">
      <c r="A797" t="s">
        <v>21</v>
      </c>
      <c r="C797" s="7">
        <f>IF(ISBLANK(A797),0,VLOOKUP(A797,MatLibrary!$B$2:$L$671,10,FALSE))</f>
        <v>0.92</v>
      </c>
      <c r="D797" s="6"/>
      <c r="F797" s="5"/>
      <c r="I797" s="1" t="s">
        <v>0</v>
      </c>
      <c r="T797" t="str">
        <f t="shared" si="38"/>
        <v/>
      </c>
      <c r="U797" t="s">
        <v>79</v>
      </c>
    </row>
    <row r="798" spans="1:21" x14ac:dyDescent="0.25">
      <c r="A798" t="s">
        <v>1</v>
      </c>
      <c r="B798" s="1" t="s">
        <v>61</v>
      </c>
      <c r="C798" s="7">
        <f>1/F794-SUM(C793:C797)</f>
        <v>1.0973228714651118E-2</v>
      </c>
      <c r="F798" s="5"/>
      <c r="T798">
        <f t="shared" si="38"/>
        <v>1.0973228714651118E-2</v>
      </c>
      <c r="U798" t="s">
        <v>79</v>
      </c>
    </row>
    <row r="800" spans="1:21" x14ac:dyDescent="0.25">
      <c r="A800" s="12" t="s">
        <v>196</v>
      </c>
      <c r="C800" s="7"/>
      <c r="F800" s="5"/>
      <c r="I800" s="15" t="str">
        <f>A800</f>
        <v>ConsAssm   "MassFloorUnconditioned"</v>
      </c>
    </row>
    <row r="801" spans="1:9" x14ac:dyDescent="0.25">
      <c r="A801" t="s">
        <v>24</v>
      </c>
      <c r="C801" s="7">
        <f>IF(ISBLANK(A801),0,VLOOKUP(A801,MatLibrary!$B$2:$L$671,10,FALSE))</f>
        <v>0.17</v>
      </c>
      <c r="E801" s="1" t="s">
        <v>25</v>
      </c>
      <c r="F801" s="5">
        <f>1/SUM(C801:C803)</f>
        <v>0.72168852712599407</v>
      </c>
      <c r="G801" s="1">
        <f>ROUND(F801,3)</f>
        <v>0.72199999999999998</v>
      </c>
    </row>
    <row r="802" spans="1:9" x14ac:dyDescent="0.25">
      <c r="A802" t="s">
        <v>26</v>
      </c>
      <c r="C802" s="7">
        <f>IF(ISBLANK(A802),0,VLOOKUP(A802,MatLibrary!$B$2:$L$671,10,FALSE))</f>
        <v>0.29563932002956395</v>
      </c>
      <c r="D802" s="6">
        <f>IF(ISBLANK(A802),0,VLOOKUP(A802,MatLibrary!$B$2:$L$671,11,FALSE))</f>
        <v>10.0219392</v>
      </c>
      <c r="E802" s="1" t="s">
        <v>28</v>
      </c>
      <c r="F802" s="5">
        <v>99</v>
      </c>
      <c r="I802" s="15" t="str">
        <f>"   MatRef = ( """&amp;A802&amp;""""&amp;")"</f>
        <v xml:space="preserve">   MatRef = ( "Concrete - 140 lb/ft3 - 4 in.")</v>
      </c>
    </row>
    <row r="803" spans="1:9" x14ac:dyDescent="0.25">
      <c r="A803" t="s">
        <v>21</v>
      </c>
      <c r="C803" s="7">
        <f>IF(ISBLANK(A803),0,VLOOKUP(A803,MatLibrary!$B$2:$L$671,10,FALSE))</f>
        <v>0.92</v>
      </c>
      <c r="F803" s="5"/>
      <c r="I803" s="1" t="s">
        <v>0</v>
      </c>
    </row>
    <row r="804" spans="1:9" x14ac:dyDescent="0.25">
      <c r="A804" t="s">
        <v>1</v>
      </c>
      <c r="B804" s="1" t="s">
        <v>61</v>
      </c>
      <c r="C804" s="7">
        <f>1/F802-SUM(C801:C803)</f>
        <v>-1.3755383099285539</v>
      </c>
      <c r="F804" s="5"/>
    </row>
  </sheetData>
  <sortState ref="U241:U581">
    <sortCondition ref="U241:U581"/>
  </sortState>
  <conditionalFormatting sqref="C249">
    <cfRule type="cellIs" dxfId="410" priority="545" operator="lessThan">
      <formula>-0.25</formula>
    </cfRule>
    <cfRule type="cellIs" dxfId="409" priority="546" operator="greaterThan">
      <formula>0.25</formula>
    </cfRule>
    <cfRule type="cellIs" dxfId="408" priority="547" operator="between">
      <formula>0.1</formula>
      <formula>-0.1</formula>
    </cfRule>
    <cfRule type="cellIs" dxfId="407" priority="548" operator="between">
      <formula>0.25</formula>
      <formula>-0.25</formula>
    </cfRule>
  </conditionalFormatting>
  <conditionalFormatting sqref="C151">
    <cfRule type="cellIs" dxfId="406" priority="493" operator="lessThan">
      <formula>-0.25</formula>
    </cfRule>
    <cfRule type="cellIs" dxfId="405" priority="494" operator="greaterThan">
      <formula>0.25</formula>
    </cfRule>
    <cfRule type="cellIs" dxfId="404" priority="495" operator="between">
      <formula>0.1</formula>
      <formula>-0.1</formula>
    </cfRule>
    <cfRule type="cellIs" dxfId="403" priority="496" operator="between">
      <formula>0.25</formula>
      <formula>-0.25</formula>
    </cfRule>
  </conditionalFormatting>
  <conditionalFormatting sqref="C226">
    <cfRule type="cellIs" dxfId="402" priority="537" operator="lessThan">
      <formula>-0.25</formula>
    </cfRule>
    <cfRule type="cellIs" dxfId="401" priority="538" operator="greaterThan">
      <formula>0.25</formula>
    </cfRule>
    <cfRule type="cellIs" dxfId="400" priority="539" operator="between">
      <formula>0.1</formula>
      <formula>-0.1</formula>
    </cfRule>
    <cfRule type="cellIs" dxfId="399" priority="540" operator="between">
      <formula>0.25</formula>
      <formula>-0.25</formula>
    </cfRule>
  </conditionalFormatting>
  <conditionalFormatting sqref="C219">
    <cfRule type="cellIs" dxfId="398" priority="533" operator="lessThan">
      <formula>-0.25</formula>
    </cfRule>
    <cfRule type="cellIs" dxfId="397" priority="534" operator="greaterThan">
      <formula>0.25</formula>
    </cfRule>
    <cfRule type="cellIs" dxfId="396" priority="535" operator="between">
      <formula>0.1</formula>
      <formula>-0.1</formula>
    </cfRule>
    <cfRule type="cellIs" dxfId="395" priority="536" operator="between">
      <formula>0.25</formula>
      <formula>-0.25</formula>
    </cfRule>
  </conditionalFormatting>
  <conditionalFormatting sqref="C278">
    <cfRule type="cellIs" dxfId="394" priority="529" operator="lessThan">
      <formula>-0.25</formula>
    </cfRule>
    <cfRule type="cellIs" dxfId="393" priority="530" operator="greaterThan">
      <formula>0.25</formula>
    </cfRule>
    <cfRule type="cellIs" dxfId="392" priority="531" operator="between">
      <formula>0.1</formula>
      <formula>-0.1</formula>
    </cfRule>
    <cfRule type="cellIs" dxfId="391" priority="532" operator="between">
      <formula>0.25</formula>
      <formula>-0.25</formula>
    </cfRule>
  </conditionalFormatting>
  <conditionalFormatting sqref="C297">
    <cfRule type="cellIs" dxfId="390" priority="525" operator="lessThan">
      <formula>-0.25</formula>
    </cfRule>
    <cfRule type="cellIs" dxfId="389" priority="526" operator="greaterThan">
      <formula>0.25</formula>
    </cfRule>
    <cfRule type="cellIs" dxfId="388" priority="527" operator="between">
      <formula>0.1</formula>
      <formula>-0.1</formula>
    </cfRule>
    <cfRule type="cellIs" dxfId="387" priority="528" operator="between">
      <formula>0.25</formula>
      <formula>-0.25</formula>
    </cfRule>
  </conditionalFormatting>
  <conditionalFormatting sqref="C258">
    <cfRule type="cellIs" dxfId="386" priority="521" operator="lessThan">
      <formula>-0.25</formula>
    </cfRule>
    <cfRule type="cellIs" dxfId="385" priority="522" operator="greaterThan">
      <formula>0.25</formula>
    </cfRule>
    <cfRule type="cellIs" dxfId="384" priority="523" operator="between">
      <formula>0.1</formula>
      <formula>-0.1</formula>
    </cfRule>
    <cfRule type="cellIs" dxfId="383" priority="524" operator="between">
      <formula>0.25</formula>
      <formula>-0.25</formula>
    </cfRule>
  </conditionalFormatting>
  <conditionalFormatting sqref="C203">
    <cfRule type="cellIs" dxfId="382" priority="517" operator="lessThan">
      <formula>-0.25</formula>
    </cfRule>
    <cfRule type="cellIs" dxfId="381" priority="518" operator="greaterThan">
      <formula>0.25</formula>
    </cfRule>
    <cfRule type="cellIs" dxfId="380" priority="519" operator="between">
      <formula>0.1</formula>
      <formula>-0.1</formula>
    </cfRule>
    <cfRule type="cellIs" dxfId="379" priority="520" operator="between">
      <formula>0.25</formula>
      <formula>-0.25</formula>
    </cfRule>
  </conditionalFormatting>
  <conditionalFormatting sqref="C194">
    <cfRule type="cellIs" dxfId="378" priority="513" operator="lessThan">
      <formula>-0.25</formula>
    </cfRule>
    <cfRule type="cellIs" dxfId="377" priority="514" operator="greaterThan">
      <formula>0.25</formula>
    </cfRule>
    <cfRule type="cellIs" dxfId="376" priority="515" operator="between">
      <formula>0.1</formula>
      <formula>-0.1</formula>
    </cfRule>
    <cfRule type="cellIs" dxfId="375" priority="516" operator="between">
      <formula>0.25</formula>
      <formula>-0.25</formula>
    </cfRule>
  </conditionalFormatting>
  <conditionalFormatting sqref="C185">
    <cfRule type="cellIs" dxfId="374" priority="509" operator="lessThan">
      <formula>-0.25</formula>
    </cfRule>
    <cfRule type="cellIs" dxfId="373" priority="510" operator="greaterThan">
      <formula>0.25</formula>
    </cfRule>
    <cfRule type="cellIs" dxfId="372" priority="511" operator="between">
      <formula>0.1</formula>
      <formula>-0.1</formula>
    </cfRule>
    <cfRule type="cellIs" dxfId="371" priority="512" operator="between">
      <formula>0.25</formula>
      <formula>-0.25</formula>
    </cfRule>
  </conditionalFormatting>
  <conditionalFormatting sqref="C176">
    <cfRule type="cellIs" dxfId="370" priority="505" operator="lessThan">
      <formula>-0.25</formula>
    </cfRule>
    <cfRule type="cellIs" dxfId="369" priority="506" operator="greaterThan">
      <formula>0.25</formula>
    </cfRule>
    <cfRule type="cellIs" dxfId="368" priority="507" operator="between">
      <formula>0.1</formula>
      <formula>-0.1</formula>
    </cfRule>
    <cfRule type="cellIs" dxfId="367" priority="508" operator="between">
      <formula>0.25</formula>
      <formula>-0.25</formula>
    </cfRule>
  </conditionalFormatting>
  <conditionalFormatting sqref="C167">
    <cfRule type="cellIs" dxfId="366" priority="501" operator="lessThan">
      <formula>-0.25</formula>
    </cfRule>
    <cfRule type="cellIs" dxfId="365" priority="502" operator="greaterThan">
      <formula>0.25</formula>
    </cfRule>
    <cfRule type="cellIs" dxfId="364" priority="503" operator="between">
      <formula>0.1</formula>
      <formula>-0.1</formula>
    </cfRule>
    <cfRule type="cellIs" dxfId="363" priority="504" operator="between">
      <formula>0.25</formula>
      <formula>-0.25</formula>
    </cfRule>
  </conditionalFormatting>
  <conditionalFormatting sqref="C160">
    <cfRule type="cellIs" dxfId="362" priority="497" operator="lessThan">
      <formula>-0.25</formula>
    </cfRule>
    <cfRule type="cellIs" dxfId="361" priority="498" operator="greaterThan">
      <formula>0.25</formula>
    </cfRule>
    <cfRule type="cellIs" dxfId="360" priority="499" operator="between">
      <formula>0.1</formula>
      <formula>-0.1</formula>
    </cfRule>
    <cfRule type="cellIs" dxfId="359" priority="500" operator="between">
      <formula>0.25</formula>
      <formula>-0.25</formula>
    </cfRule>
  </conditionalFormatting>
  <conditionalFormatting sqref="C133">
    <cfRule type="cellIs" dxfId="358" priority="489" operator="lessThan">
      <formula>-0.25</formula>
    </cfRule>
    <cfRule type="cellIs" dxfId="357" priority="490" operator="greaterThan">
      <formula>0.25</formula>
    </cfRule>
    <cfRule type="cellIs" dxfId="356" priority="491" operator="between">
      <formula>0.1</formula>
      <formula>-0.1</formula>
    </cfRule>
    <cfRule type="cellIs" dxfId="355" priority="492" operator="between">
      <formula>0.25</formula>
      <formula>-0.25</formula>
    </cfRule>
  </conditionalFormatting>
  <conditionalFormatting sqref="C124">
    <cfRule type="cellIs" dxfId="354" priority="485" operator="lessThan">
      <formula>-0.25</formula>
    </cfRule>
    <cfRule type="cellIs" dxfId="353" priority="486" operator="greaterThan">
      <formula>0.25</formula>
    </cfRule>
    <cfRule type="cellIs" dxfId="352" priority="487" operator="between">
      <formula>0.1</formula>
      <formula>-0.1</formula>
    </cfRule>
    <cfRule type="cellIs" dxfId="351" priority="488" operator="between">
      <formula>0.25</formula>
      <formula>-0.25</formula>
    </cfRule>
  </conditionalFormatting>
  <conditionalFormatting sqref="C115">
    <cfRule type="cellIs" dxfId="350" priority="481" operator="lessThan">
      <formula>-0.25</formula>
    </cfRule>
    <cfRule type="cellIs" dxfId="349" priority="482" operator="greaterThan">
      <formula>0.25</formula>
    </cfRule>
    <cfRule type="cellIs" dxfId="348" priority="483" operator="between">
      <formula>0.1</formula>
      <formula>-0.1</formula>
    </cfRule>
    <cfRule type="cellIs" dxfId="347" priority="484" operator="between">
      <formula>0.25</formula>
      <formula>-0.25</formula>
    </cfRule>
  </conditionalFormatting>
  <conditionalFormatting sqref="C106">
    <cfRule type="cellIs" dxfId="346" priority="477" operator="lessThan">
      <formula>-0.25</formula>
    </cfRule>
    <cfRule type="cellIs" dxfId="345" priority="478" operator="greaterThan">
      <formula>0.25</formula>
    </cfRule>
    <cfRule type="cellIs" dxfId="344" priority="479" operator="between">
      <formula>0.1</formula>
      <formula>-0.1</formula>
    </cfRule>
    <cfRule type="cellIs" dxfId="343" priority="480" operator="between">
      <formula>0.25</formula>
      <formula>-0.25</formula>
    </cfRule>
  </conditionalFormatting>
  <conditionalFormatting sqref="C327">
    <cfRule type="cellIs" dxfId="342" priority="470" operator="lessThan">
      <formula>-0.25</formula>
    </cfRule>
    <cfRule type="cellIs" dxfId="341" priority="471" operator="greaterThan">
      <formula>0.25</formula>
    </cfRule>
    <cfRule type="cellIs" dxfId="340" priority="472" operator="between">
      <formula>0.1</formula>
      <formula>-0.1</formula>
    </cfRule>
    <cfRule type="cellIs" dxfId="339" priority="473" operator="between">
      <formula>0.25</formula>
      <formula>-0.25</formula>
    </cfRule>
  </conditionalFormatting>
  <conditionalFormatting sqref="C334">
    <cfRule type="cellIs" dxfId="338" priority="466" operator="lessThan">
      <formula>-0.25</formula>
    </cfRule>
    <cfRule type="cellIs" dxfId="337" priority="467" operator="greaterThan">
      <formula>0.25</formula>
    </cfRule>
    <cfRule type="cellIs" dxfId="336" priority="468" operator="between">
      <formula>0.1</formula>
      <formula>-0.1</formula>
    </cfRule>
    <cfRule type="cellIs" dxfId="335" priority="469" operator="between">
      <formula>0.25</formula>
      <formula>-0.25</formula>
    </cfRule>
  </conditionalFormatting>
  <conditionalFormatting sqref="C703">
    <cfRule type="cellIs" dxfId="334" priority="438" operator="lessThan">
      <formula>-0.25</formula>
    </cfRule>
    <cfRule type="cellIs" dxfId="333" priority="439" operator="greaterThan">
      <formula>0.25</formula>
    </cfRule>
    <cfRule type="cellIs" dxfId="332" priority="440" operator="between">
      <formula>0.1</formula>
      <formula>-0.1</formula>
    </cfRule>
    <cfRule type="cellIs" dxfId="331" priority="441" operator="between">
      <formula>0.25</formula>
      <formula>-0.25</formula>
    </cfRule>
  </conditionalFormatting>
  <conditionalFormatting sqref="C711">
    <cfRule type="cellIs" dxfId="330" priority="434" operator="lessThan">
      <formula>-0.25</formula>
    </cfRule>
    <cfRule type="cellIs" dxfId="329" priority="435" operator="greaterThan">
      <formula>0.25</formula>
    </cfRule>
    <cfRule type="cellIs" dxfId="328" priority="436" operator="between">
      <formula>0.1</formula>
      <formula>-0.1</formula>
    </cfRule>
    <cfRule type="cellIs" dxfId="327" priority="437" operator="between">
      <formula>0.25</formula>
      <formula>-0.25</formula>
    </cfRule>
  </conditionalFormatting>
  <conditionalFormatting sqref="C719">
    <cfRule type="cellIs" dxfId="326" priority="430" operator="lessThan">
      <formula>-0.25</formula>
    </cfRule>
    <cfRule type="cellIs" dxfId="325" priority="431" operator="greaterThan">
      <formula>0.25</formula>
    </cfRule>
    <cfRule type="cellIs" dxfId="324" priority="432" operator="between">
      <formula>0.1</formula>
      <formula>-0.1</formula>
    </cfRule>
    <cfRule type="cellIs" dxfId="323" priority="433" operator="between">
      <formula>0.25</formula>
      <formula>-0.25</formula>
    </cfRule>
  </conditionalFormatting>
  <conditionalFormatting sqref="C727">
    <cfRule type="cellIs" dxfId="322" priority="426" operator="lessThan">
      <formula>-0.25</formula>
    </cfRule>
    <cfRule type="cellIs" dxfId="321" priority="427" operator="greaterThan">
      <formula>0.25</formula>
    </cfRule>
    <cfRule type="cellIs" dxfId="320" priority="428" operator="between">
      <formula>0.1</formula>
      <formula>-0.1</formula>
    </cfRule>
    <cfRule type="cellIs" dxfId="319" priority="429" operator="between">
      <formula>0.25</formula>
      <formula>-0.25</formula>
    </cfRule>
  </conditionalFormatting>
  <conditionalFormatting sqref="C742">
    <cfRule type="cellIs" dxfId="318" priority="422" operator="lessThan">
      <formula>-0.25</formula>
    </cfRule>
    <cfRule type="cellIs" dxfId="317" priority="423" operator="greaterThan">
      <formula>0.25</formula>
    </cfRule>
    <cfRule type="cellIs" dxfId="316" priority="424" operator="between">
      <formula>0.1</formula>
      <formula>-0.1</formula>
    </cfRule>
    <cfRule type="cellIs" dxfId="315" priority="425" operator="between">
      <formula>0.25</formula>
      <formula>-0.25</formula>
    </cfRule>
  </conditionalFormatting>
  <conditionalFormatting sqref="C751">
    <cfRule type="cellIs" dxfId="314" priority="418" operator="lessThan">
      <formula>-0.25</formula>
    </cfRule>
    <cfRule type="cellIs" dxfId="313" priority="419" operator="greaterThan">
      <formula>0.25</formula>
    </cfRule>
    <cfRule type="cellIs" dxfId="312" priority="420" operator="between">
      <formula>0.1</formula>
      <formula>-0.1</formula>
    </cfRule>
    <cfRule type="cellIs" dxfId="311" priority="421" operator="between">
      <formula>0.25</formula>
      <formula>-0.25</formula>
    </cfRule>
  </conditionalFormatting>
  <conditionalFormatting sqref="C760">
    <cfRule type="cellIs" dxfId="310" priority="414" operator="lessThan">
      <formula>-0.25</formula>
    </cfRule>
    <cfRule type="cellIs" dxfId="309" priority="415" operator="greaterThan">
      <formula>0.25</formula>
    </cfRule>
    <cfRule type="cellIs" dxfId="308" priority="416" operator="between">
      <formula>0.1</formula>
      <formula>-0.1</formula>
    </cfRule>
    <cfRule type="cellIs" dxfId="307" priority="417" operator="between">
      <formula>0.25</formula>
      <formula>-0.25</formula>
    </cfRule>
  </conditionalFormatting>
  <conditionalFormatting sqref="C769">
    <cfRule type="cellIs" dxfId="306" priority="410" operator="lessThan">
      <formula>-0.25</formula>
    </cfRule>
    <cfRule type="cellIs" dxfId="305" priority="411" operator="greaterThan">
      <formula>0.25</formula>
    </cfRule>
    <cfRule type="cellIs" dxfId="304" priority="412" operator="between">
      <formula>0.1</formula>
      <formula>-0.1</formula>
    </cfRule>
    <cfRule type="cellIs" dxfId="303" priority="413" operator="between">
      <formula>0.25</formula>
      <formula>-0.25</formula>
    </cfRule>
  </conditionalFormatting>
  <conditionalFormatting sqref="C778">
    <cfRule type="cellIs" dxfId="302" priority="406" operator="lessThan">
      <formula>-0.25</formula>
    </cfRule>
    <cfRule type="cellIs" dxfId="301" priority="407" operator="greaterThan">
      <formula>0.25</formula>
    </cfRule>
    <cfRule type="cellIs" dxfId="300" priority="408" operator="between">
      <formula>0.1</formula>
      <formula>-0.1</formula>
    </cfRule>
    <cfRule type="cellIs" dxfId="299" priority="409" operator="between">
      <formula>0.25</formula>
      <formula>-0.25</formula>
    </cfRule>
  </conditionalFormatting>
  <conditionalFormatting sqref="C798">
    <cfRule type="cellIs" dxfId="298" priority="402" operator="lessThan">
      <formula>-0.25</formula>
    </cfRule>
    <cfRule type="cellIs" dxfId="297" priority="403" operator="greaterThan">
      <formula>0.25</formula>
    </cfRule>
    <cfRule type="cellIs" dxfId="296" priority="404" operator="between">
      <formula>0.1</formula>
      <formula>-0.1</formula>
    </cfRule>
    <cfRule type="cellIs" dxfId="295" priority="405" operator="between">
      <formula>0.25</formula>
      <formula>-0.25</formula>
    </cfRule>
  </conditionalFormatting>
  <conditionalFormatting sqref="C67">
    <cfRule type="cellIs" dxfId="290" priority="378" operator="lessThan">
      <formula>-0.25</formula>
    </cfRule>
    <cfRule type="cellIs" dxfId="289" priority="379" operator="greaterThan">
      <formula>0.25</formula>
    </cfRule>
    <cfRule type="cellIs" dxfId="288" priority="380" operator="between">
      <formula>0.1</formula>
      <formula>-0.1</formula>
    </cfRule>
    <cfRule type="cellIs" dxfId="287" priority="381" operator="between">
      <formula>0.25</formula>
      <formula>-0.25</formula>
    </cfRule>
  </conditionalFormatting>
  <conditionalFormatting sqref="C58">
    <cfRule type="cellIs" dxfId="286" priority="382" operator="lessThan">
      <formula>-0.25</formula>
    </cfRule>
    <cfRule type="cellIs" dxfId="285" priority="383" operator="greaterThan">
      <formula>0.25</formula>
    </cfRule>
    <cfRule type="cellIs" dxfId="284" priority="384" operator="between">
      <formula>0.1</formula>
      <formula>-0.1</formula>
    </cfRule>
    <cfRule type="cellIs" dxfId="283" priority="385" operator="between">
      <formula>0.25</formula>
      <formula>-0.25</formula>
    </cfRule>
  </conditionalFormatting>
  <conditionalFormatting sqref="C76">
    <cfRule type="cellIs" dxfId="282" priority="374" operator="lessThan">
      <formula>-0.25</formula>
    </cfRule>
    <cfRule type="cellIs" dxfId="281" priority="375" operator="greaterThan">
      <formula>0.25</formula>
    </cfRule>
    <cfRule type="cellIs" dxfId="280" priority="376" operator="between">
      <formula>0.1</formula>
      <formula>-0.1</formula>
    </cfRule>
    <cfRule type="cellIs" dxfId="279" priority="377" operator="between">
      <formula>0.25</formula>
      <formula>-0.25</formula>
    </cfRule>
  </conditionalFormatting>
  <conditionalFormatting sqref="C212">
    <cfRule type="cellIs" dxfId="278" priority="363" operator="lessThan">
      <formula>-0.25</formula>
    </cfRule>
    <cfRule type="cellIs" dxfId="277" priority="364" operator="greaterThan">
      <formula>0.25</formula>
    </cfRule>
    <cfRule type="cellIs" dxfId="276" priority="365" operator="between">
      <formula>0.1</formula>
      <formula>-0.1</formula>
    </cfRule>
    <cfRule type="cellIs" dxfId="275" priority="366" operator="between">
      <formula>0.25</formula>
      <formula>-0.25</formula>
    </cfRule>
  </conditionalFormatting>
  <conditionalFormatting sqref="C142">
    <cfRule type="cellIs" dxfId="274" priority="348" operator="lessThan">
      <formula>-0.25</formula>
    </cfRule>
    <cfRule type="cellIs" dxfId="273" priority="349" operator="greaterThan">
      <formula>0.25</formula>
    </cfRule>
    <cfRule type="cellIs" dxfId="272" priority="350" operator="between">
      <formula>0.1</formula>
      <formula>-0.1</formula>
    </cfRule>
    <cfRule type="cellIs" dxfId="271" priority="351" operator="between">
      <formula>0.25</formula>
      <formula>-0.25</formula>
    </cfRule>
  </conditionalFormatting>
  <conditionalFormatting sqref="C95">
    <cfRule type="cellIs" dxfId="270" priority="337" operator="lessThan">
      <formula>-0.25</formula>
    </cfRule>
    <cfRule type="cellIs" dxfId="269" priority="338" operator="greaterThan">
      <formula>0.25</formula>
    </cfRule>
    <cfRule type="cellIs" dxfId="268" priority="339" operator="between">
      <formula>0.1</formula>
      <formula>-0.1</formula>
    </cfRule>
    <cfRule type="cellIs" dxfId="267" priority="340" operator="between">
      <formula>0.25</formula>
      <formula>-0.25</formula>
    </cfRule>
  </conditionalFormatting>
  <conditionalFormatting sqref="C733">
    <cfRule type="cellIs" dxfId="266" priority="333" operator="lessThan">
      <formula>-0.25</formula>
    </cfRule>
    <cfRule type="cellIs" dxfId="265" priority="334" operator="greaterThan">
      <formula>0.25</formula>
    </cfRule>
    <cfRule type="cellIs" dxfId="264" priority="335" operator="between">
      <formula>0.1</formula>
      <formula>-0.1</formula>
    </cfRule>
    <cfRule type="cellIs" dxfId="263" priority="336" operator="between">
      <formula>0.25</formula>
      <formula>-0.25</formula>
    </cfRule>
  </conditionalFormatting>
  <conditionalFormatting sqref="C37">
    <cfRule type="cellIs" dxfId="262" priority="329" operator="lessThan">
      <formula>-0.25</formula>
    </cfRule>
    <cfRule type="cellIs" dxfId="261" priority="330" operator="greaterThan">
      <formula>0.25</formula>
    </cfRule>
    <cfRule type="cellIs" dxfId="260" priority="331" operator="between">
      <formula>0.1</formula>
      <formula>-0.1</formula>
    </cfRule>
    <cfRule type="cellIs" dxfId="259" priority="332" operator="between">
      <formula>0.25</formula>
      <formula>-0.25</formula>
    </cfRule>
  </conditionalFormatting>
  <conditionalFormatting sqref="C49">
    <cfRule type="cellIs" dxfId="258" priority="325" operator="lessThan">
      <formula>-0.25</formula>
    </cfRule>
    <cfRule type="cellIs" dxfId="257" priority="326" operator="greaterThan">
      <formula>0.25</formula>
    </cfRule>
    <cfRule type="cellIs" dxfId="256" priority="327" operator="between">
      <formula>0.1</formula>
      <formula>-0.1</formula>
    </cfRule>
    <cfRule type="cellIs" dxfId="255" priority="328" operator="between">
      <formula>0.25</formula>
      <formula>-0.25</formula>
    </cfRule>
  </conditionalFormatting>
  <conditionalFormatting sqref="C308">
    <cfRule type="cellIs" dxfId="254" priority="317" operator="lessThan">
      <formula>-0.25</formula>
    </cfRule>
    <cfRule type="cellIs" dxfId="253" priority="318" operator="greaterThan">
      <formula>0.25</formula>
    </cfRule>
    <cfRule type="cellIs" dxfId="252" priority="319" operator="between">
      <formula>0.1</formula>
      <formula>-0.1</formula>
    </cfRule>
    <cfRule type="cellIs" dxfId="251" priority="320" operator="between">
      <formula>0.25</formula>
      <formula>-0.25</formula>
    </cfRule>
  </conditionalFormatting>
  <conditionalFormatting sqref="C317">
    <cfRule type="cellIs" dxfId="250" priority="313" operator="lessThan">
      <formula>-0.25</formula>
    </cfRule>
    <cfRule type="cellIs" dxfId="249" priority="314" operator="greaterThan">
      <formula>0.25</formula>
    </cfRule>
    <cfRule type="cellIs" dxfId="248" priority="315" operator="between">
      <formula>0.1</formula>
      <formula>-0.1</formula>
    </cfRule>
    <cfRule type="cellIs" dxfId="247" priority="316" operator="between">
      <formula>0.25</formula>
      <formula>-0.25</formula>
    </cfRule>
  </conditionalFormatting>
  <conditionalFormatting sqref="C89">
    <cfRule type="cellIs" dxfId="246" priority="309" operator="lessThan">
      <formula>-0.25</formula>
    </cfRule>
    <cfRule type="cellIs" dxfId="245" priority="310" operator="greaterThan">
      <formula>0.25</formula>
    </cfRule>
    <cfRule type="cellIs" dxfId="244" priority="311" operator="between">
      <formula>0.1</formula>
      <formula>-0.1</formula>
    </cfRule>
    <cfRule type="cellIs" dxfId="243" priority="312" operator="between">
      <formula>0.25</formula>
      <formula>-0.25</formula>
    </cfRule>
  </conditionalFormatting>
  <conditionalFormatting sqref="C436">
    <cfRule type="cellIs" dxfId="238" priority="301" operator="lessThan">
      <formula>-0.25</formula>
    </cfRule>
    <cfRule type="cellIs" dxfId="237" priority="302" operator="greaterThan">
      <formula>0.25</formula>
    </cfRule>
    <cfRule type="cellIs" dxfId="236" priority="303" operator="between">
      <formula>0.1</formula>
      <formula>-0.1</formula>
    </cfRule>
    <cfRule type="cellIs" dxfId="235" priority="304" operator="between">
      <formula>0.25</formula>
      <formula>-0.25</formula>
    </cfRule>
  </conditionalFormatting>
  <conditionalFormatting sqref="C443">
    <cfRule type="cellIs" dxfId="234" priority="297" operator="lessThan">
      <formula>-0.25</formula>
    </cfRule>
    <cfRule type="cellIs" dxfId="233" priority="298" operator="greaterThan">
      <formula>0.25</formula>
    </cfRule>
    <cfRule type="cellIs" dxfId="232" priority="299" operator="between">
      <formula>0.1</formula>
      <formula>-0.1</formula>
    </cfRule>
    <cfRule type="cellIs" dxfId="231" priority="300" operator="between">
      <formula>0.25</formula>
      <formula>-0.25</formula>
    </cfRule>
  </conditionalFormatting>
  <conditionalFormatting sqref="C455">
    <cfRule type="cellIs" dxfId="230" priority="293" operator="lessThan">
      <formula>-0.25</formula>
    </cfRule>
    <cfRule type="cellIs" dxfId="229" priority="294" operator="greaterThan">
      <formula>0.25</formula>
    </cfRule>
    <cfRule type="cellIs" dxfId="228" priority="295" operator="between">
      <formula>0.1</formula>
      <formula>-0.1</formula>
    </cfRule>
    <cfRule type="cellIs" dxfId="227" priority="296" operator="between">
      <formula>0.25</formula>
      <formula>-0.25</formula>
    </cfRule>
  </conditionalFormatting>
  <conditionalFormatting sqref="C462">
    <cfRule type="cellIs" dxfId="226" priority="289" operator="lessThan">
      <formula>-0.25</formula>
    </cfRule>
    <cfRule type="cellIs" dxfId="225" priority="290" operator="greaterThan">
      <formula>0.25</formula>
    </cfRule>
    <cfRule type="cellIs" dxfId="224" priority="291" operator="between">
      <formula>0.1</formula>
      <formula>-0.1</formula>
    </cfRule>
    <cfRule type="cellIs" dxfId="223" priority="292" operator="between">
      <formula>0.25</formula>
      <formula>-0.25</formula>
    </cfRule>
  </conditionalFormatting>
  <conditionalFormatting sqref="C469">
    <cfRule type="cellIs" dxfId="218" priority="285" operator="lessThan">
      <formula>-0.25</formula>
    </cfRule>
    <cfRule type="cellIs" dxfId="217" priority="286" operator="greaterThan">
      <formula>0.25</formula>
    </cfRule>
    <cfRule type="cellIs" dxfId="216" priority="287" operator="between">
      <formula>0.1</formula>
      <formula>-0.1</formula>
    </cfRule>
    <cfRule type="cellIs" dxfId="215" priority="288" operator="between">
      <formula>0.25</formula>
      <formula>-0.25</formula>
    </cfRule>
  </conditionalFormatting>
  <conditionalFormatting sqref="C476">
    <cfRule type="cellIs" dxfId="214" priority="281" operator="lessThan">
      <formula>-0.25</formula>
    </cfRule>
    <cfRule type="cellIs" dxfId="213" priority="282" operator="greaterThan">
      <formula>0.25</formula>
    </cfRule>
    <cfRule type="cellIs" dxfId="212" priority="283" operator="between">
      <formula>0.1</formula>
      <formula>-0.1</formula>
    </cfRule>
    <cfRule type="cellIs" dxfId="211" priority="284" operator="between">
      <formula>0.25</formula>
      <formula>-0.25</formula>
    </cfRule>
  </conditionalFormatting>
  <conditionalFormatting sqref="C342">
    <cfRule type="cellIs" dxfId="210" priority="181" operator="lessThan">
      <formula>-0.25</formula>
    </cfRule>
    <cfRule type="cellIs" dxfId="209" priority="182" operator="greaterThan">
      <formula>0.25</formula>
    </cfRule>
    <cfRule type="cellIs" dxfId="208" priority="183" operator="between">
      <formula>0.1</formula>
      <formula>-0.1</formula>
    </cfRule>
    <cfRule type="cellIs" dxfId="207" priority="184" operator="between">
      <formula>0.25</formula>
      <formula>-0.25</formula>
    </cfRule>
  </conditionalFormatting>
  <conditionalFormatting sqref="C349">
    <cfRule type="cellIs" dxfId="206" priority="177" operator="lessThan">
      <formula>-0.25</formula>
    </cfRule>
    <cfRule type="cellIs" dxfId="205" priority="178" operator="greaterThan">
      <formula>0.25</formula>
    </cfRule>
    <cfRule type="cellIs" dxfId="204" priority="179" operator="between">
      <formula>0.1</formula>
      <formula>-0.1</formula>
    </cfRule>
    <cfRule type="cellIs" dxfId="203" priority="180" operator="between">
      <formula>0.25</formula>
      <formula>-0.25</formula>
    </cfRule>
  </conditionalFormatting>
  <conditionalFormatting sqref="C361">
    <cfRule type="cellIs" dxfId="202" priority="173" operator="lessThan">
      <formula>-0.25</formula>
    </cfRule>
    <cfRule type="cellIs" dxfId="201" priority="174" operator="greaterThan">
      <formula>0.25</formula>
    </cfRule>
    <cfRule type="cellIs" dxfId="200" priority="175" operator="between">
      <formula>0.1</formula>
      <formula>-0.1</formula>
    </cfRule>
    <cfRule type="cellIs" dxfId="199" priority="176" operator="between">
      <formula>0.25</formula>
      <formula>-0.25</formula>
    </cfRule>
  </conditionalFormatting>
  <conditionalFormatting sqref="C368">
    <cfRule type="cellIs" dxfId="198" priority="169" operator="lessThan">
      <formula>-0.25</formula>
    </cfRule>
    <cfRule type="cellIs" dxfId="197" priority="170" operator="greaterThan">
      <formula>0.25</formula>
    </cfRule>
    <cfRule type="cellIs" dxfId="196" priority="171" operator="between">
      <formula>0.1</formula>
      <formula>-0.1</formula>
    </cfRule>
    <cfRule type="cellIs" dxfId="195" priority="172" operator="between">
      <formula>0.25</formula>
      <formula>-0.25</formula>
    </cfRule>
  </conditionalFormatting>
  <conditionalFormatting sqref="C375">
    <cfRule type="cellIs" dxfId="194" priority="165" operator="lessThan">
      <formula>-0.25</formula>
    </cfRule>
    <cfRule type="cellIs" dxfId="193" priority="166" operator="greaterThan">
      <formula>0.25</formula>
    </cfRule>
    <cfRule type="cellIs" dxfId="192" priority="167" operator="between">
      <formula>0.1</formula>
      <formula>-0.1</formula>
    </cfRule>
    <cfRule type="cellIs" dxfId="191" priority="168" operator="between">
      <formula>0.25</formula>
      <formula>-0.25</formula>
    </cfRule>
  </conditionalFormatting>
  <conditionalFormatting sqref="C382">
    <cfRule type="cellIs" dxfId="190" priority="161" operator="lessThan">
      <formula>-0.25</formula>
    </cfRule>
    <cfRule type="cellIs" dxfId="189" priority="162" operator="greaterThan">
      <formula>0.25</formula>
    </cfRule>
    <cfRule type="cellIs" dxfId="188" priority="163" operator="between">
      <formula>0.1</formula>
      <formula>-0.1</formula>
    </cfRule>
    <cfRule type="cellIs" dxfId="187" priority="164" operator="between">
      <formula>0.25</formula>
      <formula>-0.25</formula>
    </cfRule>
  </conditionalFormatting>
  <conditionalFormatting sqref="C389">
    <cfRule type="cellIs" dxfId="186" priority="157" operator="lessThan">
      <formula>-0.25</formula>
    </cfRule>
    <cfRule type="cellIs" dxfId="185" priority="158" operator="greaterThan">
      <formula>0.25</formula>
    </cfRule>
    <cfRule type="cellIs" dxfId="184" priority="159" operator="between">
      <formula>0.1</formula>
      <formula>-0.1</formula>
    </cfRule>
    <cfRule type="cellIs" dxfId="183" priority="160" operator="between">
      <formula>0.25</formula>
      <formula>-0.25</formula>
    </cfRule>
  </conditionalFormatting>
  <conditionalFormatting sqref="C405">
    <cfRule type="cellIs" dxfId="182" priority="153" operator="lessThan">
      <formula>-0.25</formula>
    </cfRule>
    <cfRule type="cellIs" dxfId="181" priority="154" operator="greaterThan">
      <formula>0.25</formula>
    </cfRule>
    <cfRule type="cellIs" dxfId="180" priority="155" operator="between">
      <formula>0.1</formula>
      <formula>-0.1</formula>
    </cfRule>
    <cfRule type="cellIs" dxfId="179" priority="156" operator="between">
      <formula>0.25</formula>
      <formula>-0.25</formula>
    </cfRule>
  </conditionalFormatting>
  <conditionalFormatting sqref="C412">
    <cfRule type="cellIs" dxfId="178" priority="149" operator="lessThan">
      <formula>-0.25</formula>
    </cfRule>
    <cfRule type="cellIs" dxfId="177" priority="150" operator="greaterThan">
      <formula>0.25</formula>
    </cfRule>
    <cfRule type="cellIs" dxfId="176" priority="151" operator="between">
      <formula>0.1</formula>
      <formula>-0.1</formula>
    </cfRule>
    <cfRule type="cellIs" dxfId="175" priority="152" operator="between">
      <formula>0.25</formula>
      <formula>-0.25</formula>
    </cfRule>
  </conditionalFormatting>
  <conditionalFormatting sqref="C420">
    <cfRule type="cellIs" dxfId="174" priority="145" operator="lessThan">
      <formula>-0.25</formula>
    </cfRule>
    <cfRule type="cellIs" dxfId="173" priority="146" operator="greaterThan">
      <formula>0.25</formula>
    </cfRule>
    <cfRule type="cellIs" dxfId="172" priority="147" operator="between">
      <formula>0.1</formula>
      <formula>-0.1</formula>
    </cfRule>
    <cfRule type="cellIs" dxfId="171" priority="148" operator="between">
      <formula>0.25</formula>
      <formula>-0.25</formula>
    </cfRule>
  </conditionalFormatting>
  <conditionalFormatting sqref="C398">
    <cfRule type="cellIs" dxfId="170" priority="141" operator="lessThan">
      <formula>-0.25</formula>
    </cfRule>
    <cfRule type="cellIs" dxfId="169" priority="142" operator="greaterThan">
      <formula>0.25</formula>
    </cfRule>
    <cfRule type="cellIs" dxfId="168" priority="143" operator="between">
      <formula>0.1</formula>
      <formula>-0.1</formula>
    </cfRule>
    <cfRule type="cellIs" dxfId="167" priority="144" operator="between">
      <formula>0.25</formula>
      <formula>-0.25</formula>
    </cfRule>
  </conditionalFormatting>
  <conditionalFormatting sqref="C426">
    <cfRule type="cellIs" dxfId="166" priority="137" operator="lessThan">
      <formula>-0.25</formula>
    </cfRule>
    <cfRule type="cellIs" dxfId="165" priority="138" operator="greaterThan">
      <formula>0.25</formula>
    </cfRule>
    <cfRule type="cellIs" dxfId="164" priority="139" operator="between">
      <formula>0.1</formula>
      <formula>-0.1</formula>
    </cfRule>
    <cfRule type="cellIs" dxfId="163" priority="140" operator="between">
      <formula>0.25</formula>
      <formula>-0.25</formula>
    </cfRule>
  </conditionalFormatting>
  <conditionalFormatting sqref="C616">
    <cfRule type="cellIs" dxfId="162" priority="133" operator="lessThan">
      <formula>-0.25</formula>
    </cfRule>
    <cfRule type="cellIs" dxfId="161" priority="134" operator="greaterThan">
      <formula>0.25</formula>
    </cfRule>
    <cfRule type="cellIs" dxfId="160" priority="135" operator="between">
      <formula>0.1</formula>
      <formula>-0.1</formula>
    </cfRule>
    <cfRule type="cellIs" dxfId="159" priority="136" operator="between">
      <formula>0.25</formula>
      <formula>-0.25</formula>
    </cfRule>
  </conditionalFormatting>
  <conditionalFormatting sqref="C623">
    <cfRule type="cellIs" dxfId="158" priority="129" operator="lessThan">
      <formula>-0.25</formula>
    </cfRule>
    <cfRule type="cellIs" dxfId="157" priority="130" operator="greaterThan">
      <formula>0.25</formula>
    </cfRule>
    <cfRule type="cellIs" dxfId="156" priority="131" operator="between">
      <formula>0.1</formula>
      <formula>-0.1</formula>
    </cfRule>
    <cfRule type="cellIs" dxfId="155" priority="132" operator="between">
      <formula>0.25</formula>
      <formula>-0.25</formula>
    </cfRule>
  </conditionalFormatting>
  <conditionalFormatting sqref="C635">
    <cfRule type="cellIs" dxfId="154" priority="125" operator="lessThan">
      <formula>-0.25</formula>
    </cfRule>
    <cfRule type="cellIs" dxfId="153" priority="126" operator="greaterThan">
      <formula>0.25</formula>
    </cfRule>
    <cfRule type="cellIs" dxfId="152" priority="127" operator="between">
      <formula>0.1</formula>
      <formula>-0.1</formula>
    </cfRule>
    <cfRule type="cellIs" dxfId="151" priority="128" operator="between">
      <formula>0.25</formula>
      <formula>-0.25</formula>
    </cfRule>
  </conditionalFormatting>
  <conditionalFormatting sqref="C642">
    <cfRule type="cellIs" dxfId="150" priority="121" operator="lessThan">
      <formula>-0.25</formula>
    </cfRule>
    <cfRule type="cellIs" dxfId="149" priority="122" operator="greaterThan">
      <formula>0.25</formula>
    </cfRule>
    <cfRule type="cellIs" dxfId="148" priority="123" operator="between">
      <formula>0.1</formula>
      <formula>-0.1</formula>
    </cfRule>
    <cfRule type="cellIs" dxfId="147" priority="124" operator="between">
      <formula>0.25</formula>
      <formula>-0.25</formula>
    </cfRule>
  </conditionalFormatting>
  <conditionalFormatting sqref="C483">
    <cfRule type="cellIs" dxfId="146" priority="213" operator="lessThan">
      <formula>-0.25</formula>
    </cfRule>
    <cfRule type="cellIs" dxfId="145" priority="214" operator="greaterThan">
      <formula>0.25</formula>
    </cfRule>
    <cfRule type="cellIs" dxfId="144" priority="215" operator="between">
      <formula>0.1</formula>
      <formula>-0.1</formula>
    </cfRule>
    <cfRule type="cellIs" dxfId="143" priority="216" operator="between">
      <formula>0.25</formula>
      <formula>-0.25</formula>
    </cfRule>
  </conditionalFormatting>
  <conditionalFormatting sqref="C499">
    <cfRule type="cellIs" dxfId="142" priority="209" operator="lessThan">
      <formula>-0.25</formula>
    </cfRule>
    <cfRule type="cellIs" dxfId="141" priority="210" operator="greaterThan">
      <formula>0.25</formula>
    </cfRule>
    <cfRule type="cellIs" dxfId="140" priority="211" operator="between">
      <formula>0.1</formula>
      <formula>-0.1</formula>
    </cfRule>
    <cfRule type="cellIs" dxfId="139" priority="212" operator="between">
      <formula>0.25</formula>
      <formula>-0.25</formula>
    </cfRule>
  </conditionalFormatting>
  <conditionalFormatting sqref="C506">
    <cfRule type="cellIs" dxfId="138" priority="205" operator="lessThan">
      <formula>-0.25</formula>
    </cfRule>
    <cfRule type="cellIs" dxfId="137" priority="206" operator="greaterThan">
      <formula>0.25</formula>
    </cfRule>
    <cfRule type="cellIs" dxfId="136" priority="207" operator="between">
      <formula>0.1</formula>
      <formula>-0.1</formula>
    </cfRule>
    <cfRule type="cellIs" dxfId="135" priority="208" operator="between">
      <formula>0.25</formula>
      <formula>-0.25</formula>
    </cfRule>
  </conditionalFormatting>
  <conditionalFormatting sqref="C514">
    <cfRule type="cellIs" dxfId="134" priority="201" operator="lessThan">
      <formula>-0.25</formula>
    </cfRule>
    <cfRule type="cellIs" dxfId="133" priority="202" operator="greaterThan">
      <formula>0.25</formula>
    </cfRule>
    <cfRule type="cellIs" dxfId="132" priority="203" operator="between">
      <formula>0.1</formula>
      <formula>-0.1</formula>
    </cfRule>
    <cfRule type="cellIs" dxfId="131" priority="204" operator="between">
      <formula>0.25</formula>
      <formula>-0.25</formula>
    </cfRule>
  </conditionalFormatting>
  <conditionalFormatting sqref="C492">
    <cfRule type="cellIs" dxfId="130" priority="197" operator="lessThan">
      <formula>-0.25</formula>
    </cfRule>
    <cfRule type="cellIs" dxfId="129" priority="198" operator="greaterThan">
      <formula>0.25</formula>
    </cfRule>
    <cfRule type="cellIs" dxfId="128" priority="199" operator="between">
      <formula>0.1</formula>
      <formula>-0.1</formula>
    </cfRule>
    <cfRule type="cellIs" dxfId="127" priority="200" operator="between">
      <formula>0.25</formula>
      <formula>-0.25</formula>
    </cfRule>
  </conditionalFormatting>
  <conditionalFormatting sqref="C520">
    <cfRule type="cellIs" dxfId="126" priority="193" operator="lessThan">
      <formula>-0.25</formula>
    </cfRule>
    <cfRule type="cellIs" dxfId="125" priority="194" operator="greaterThan">
      <formula>0.25</formula>
    </cfRule>
    <cfRule type="cellIs" dxfId="124" priority="195" operator="between">
      <formula>0.1</formula>
      <formula>-0.1</formula>
    </cfRule>
    <cfRule type="cellIs" dxfId="123" priority="196" operator="between">
      <formula>0.25</formula>
      <formula>-0.25</formula>
    </cfRule>
  </conditionalFormatting>
  <conditionalFormatting sqref="C672">
    <cfRule type="cellIs" dxfId="122" priority="93" operator="lessThan">
      <formula>-0.25</formula>
    </cfRule>
    <cfRule type="cellIs" dxfId="121" priority="94" operator="greaterThan">
      <formula>0.25</formula>
    </cfRule>
    <cfRule type="cellIs" dxfId="120" priority="95" operator="between">
      <formula>0.1</formula>
      <formula>-0.1</formula>
    </cfRule>
    <cfRule type="cellIs" dxfId="119" priority="96" operator="between">
      <formula>0.25</formula>
      <formula>-0.25</formula>
    </cfRule>
  </conditionalFormatting>
  <conditionalFormatting sqref="C692">
    <cfRule type="cellIs" dxfId="118" priority="89" operator="lessThan">
      <formula>-0.25</formula>
    </cfRule>
    <cfRule type="cellIs" dxfId="117" priority="90" operator="greaterThan">
      <formula>0.25</formula>
    </cfRule>
    <cfRule type="cellIs" dxfId="116" priority="91" operator="between">
      <formula>0.1</formula>
      <formula>-0.1</formula>
    </cfRule>
    <cfRule type="cellIs" dxfId="115" priority="92" operator="between">
      <formula>0.25</formula>
      <formula>-0.25</formula>
    </cfRule>
  </conditionalFormatting>
  <conditionalFormatting sqref="C649">
    <cfRule type="cellIs" dxfId="114" priority="117" operator="lessThan">
      <formula>-0.25</formula>
    </cfRule>
    <cfRule type="cellIs" dxfId="113" priority="118" operator="greaterThan">
      <formula>0.25</formula>
    </cfRule>
    <cfRule type="cellIs" dxfId="112" priority="119" operator="between">
      <formula>0.1</formula>
      <formula>-0.1</formula>
    </cfRule>
    <cfRule type="cellIs" dxfId="111" priority="120" operator="between">
      <formula>0.25</formula>
      <formula>-0.25</formula>
    </cfRule>
  </conditionalFormatting>
  <conditionalFormatting sqref="C656">
    <cfRule type="cellIs" dxfId="110" priority="113" operator="lessThan">
      <formula>-0.25</formula>
    </cfRule>
    <cfRule type="cellIs" dxfId="109" priority="114" operator="greaterThan">
      <formula>0.25</formula>
    </cfRule>
    <cfRule type="cellIs" dxfId="108" priority="115" operator="between">
      <formula>0.1</formula>
      <formula>-0.1</formula>
    </cfRule>
    <cfRule type="cellIs" dxfId="107" priority="116" operator="between">
      <formula>0.25</formula>
      <formula>-0.25</formula>
    </cfRule>
  </conditionalFormatting>
  <conditionalFormatting sqref="C663">
    <cfRule type="cellIs" dxfId="106" priority="109" operator="lessThan">
      <formula>-0.25</formula>
    </cfRule>
    <cfRule type="cellIs" dxfId="105" priority="110" operator="greaterThan">
      <formula>0.25</formula>
    </cfRule>
    <cfRule type="cellIs" dxfId="104" priority="111" operator="between">
      <formula>0.1</formula>
      <formula>-0.1</formula>
    </cfRule>
    <cfRule type="cellIs" dxfId="103" priority="112" operator="between">
      <formula>0.25</formula>
      <formula>-0.25</formula>
    </cfRule>
  </conditionalFormatting>
  <conditionalFormatting sqref="C679">
    <cfRule type="cellIs" dxfId="102" priority="105" operator="lessThan">
      <formula>-0.25</formula>
    </cfRule>
    <cfRule type="cellIs" dxfId="101" priority="106" operator="greaterThan">
      <formula>0.25</formula>
    </cfRule>
    <cfRule type="cellIs" dxfId="100" priority="107" operator="between">
      <formula>0.1</formula>
      <formula>-0.1</formula>
    </cfRule>
    <cfRule type="cellIs" dxfId="99" priority="108" operator="between">
      <formula>0.25</formula>
      <formula>-0.25</formula>
    </cfRule>
  </conditionalFormatting>
  <conditionalFormatting sqref="C686">
    <cfRule type="cellIs" dxfId="98" priority="101" operator="lessThan">
      <formula>-0.25</formula>
    </cfRule>
    <cfRule type="cellIs" dxfId="97" priority="102" operator="greaterThan">
      <formula>0.25</formula>
    </cfRule>
    <cfRule type="cellIs" dxfId="96" priority="103" operator="between">
      <formula>0.1</formula>
      <formula>-0.1</formula>
    </cfRule>
    <cfRule type="cellIs" dxfId="95" priority="104" operator="between">
      <formula>0.25</formula>
      <formula>-0.25</formula>
    </cfRule>
  </conditionalFormatting>
  <conditionalFormatting sqref="C530">
    <cfRule type="cellIs" dxfId="94" priority="85" operator="lessThan">
      <formula>-0.25</formula>
    </cfRule>
    <cfRule type="cellIs" dxfId="93" priority="86" operator="greaterThan">
      <formula>0.25</formula>
    </cfRule>
    <cfRule type="cellIs" dxfId="92" priority="87" operator="between">
      <formula>0.1</formula>
      <formula>-0.1</formula>
    </cfRule>
    <cfRule type="cellIs" dxfId="91" priority="88" operator="between">
      <formula>0.25</formula>
      <formula>-0.25</formula>
    </cfRule>
  </conditionalFormatting>
  <conditionalFormatting sqref="C537">
    <cfRule type="cellIs" dxfId="90" priority="81" operator="lessThan">
      <formula>-0.25</formula>
    </cfRule>
    <cfRule type="cellIs" dxfId="89" priority="82" operator="greaterThan">
      <formula>0.25</formula>
    </cfRule>
    <cfRule type="cellIs" dxfId="88" priority="83" operator="between">
      <formula>0.1</formula>
      <formula>-0.1</formula>
    </cfRule>
    <cfRule type="cellIs" dxfId="87" priority="84" operator="between">
      <formula>0.25</formula>
      <formula>-0.25</formula>
    </cfRule>
  </conditionalFormatting>
  <conditionalFormatting sqref="C549">
    <cfRule type="cellIs" dxfId="86" priority="77" operator="lessThan">
      <formula>-0.25</formula>
    </cfRule>
    <cfRule type="cellIs" dxfId="85" priority="78" operator="greaterThan">
      <formula>0.25</formula>
    </cfRule>
    <cfRule type="cellIs" dxfId="84" priority="79" operator="between">
      <formula>0.1</formula>
      <formula>-0.1</formula>
    </cfRule>
    <cfRule type="cellIs" dxfId="83" priority="80" operator="between">
      <formula>0.25</formula>
      <formula>-0.25</formula>
    </cfRule>
  </conditionalFormatting>
  <conditionalFormatting sqref="C556">
    <cfRule type="cellIs" dxfId="82" priority="73" operator="lessThan">
      <formula>-0.25</formula>
    </cfRule>
    <cfRule type="cellIs" dxfId="81" priority="74" operator="greaterThan">
      <formula>0.25</formula>
    </cfRule>
    <cfRule type="cellIs" dxfId="80" priority="75" operator="between">
      <formula>0.1</formula>
      <formula>-0.1</formula>
    </cfRule>
    <cfRule type="cellIs" dxfId="79" priority="76" operator="between">
      <formula>0.25</formula>
      <formula>-0.25</formula>
    </cfRule>
  </conditionalFormatting>
  <conditionalFormatting sqref="C563">
    <cfRule type="cellIs" dxfId="78" priority="69" operator="lessThan">
      <formula>-0.25</formula>
    </cfRule>
    <cfRule type="cellIs" dxfId="77" priority="70" operator="greaterThan">
      <formula>0.25</formula>
    </cfRule>
    <cfRule type="cellIs" dxfId="76" priority="71" operator="between">
      <formula>0.1</formula>
      <formula>-0.1</formula>
    </cfRule>
    <cfRule type="cellIs" dxfId="75" priority="72" operator="between">
      <formula>0.25</formula>
      <formula>-0.25</formula>
    </cfRule>
  </conditionalFormatting>
  <conditionalFormatting sqref="C570">
    <cfRule type="cellIs" dxfId="74" priority="65" operator="lessThan">
      <formula>-0.25</formula>
    </cfRule>
    <cfRule type="cellIs" dxfId="73" priority="66" operator="greaterThan">
      <formula>0.25</formula>
    </cfRule>
    <cfRule type="cellIs" dxfId="72" priority="67" operator="between">
      <formula>0.1</formula>
      <formula>-0.1</formula>
    </cfRule>
    <cfRule type="cellIs" dxfId="71" priority="68" operator="between">
      <formula>0.25</formula>
      <formula>-0.25</formula>
    </cfRule>
  </conditionalFormatting>
  <conditionalFormatting sqref="C577">
    <cfRule type="cellIs" dxfId="70" priority="61" operator="lessThan">
      <formula>-0.25</formula>
    </cfRule>
    <cfRule type="cellIs" dxfId="69" priority="62" operator="greaterThan">
      <formula>0.25</formula>
    </cfRule>
    <cfRule type="cellIs" dxfId="68" priority="63" operator="between">
      <formula>0.1</formula>
      <formula>-0.1</formula>
    </cfRule>
    <cfRule type="cellIs" dxfId="67" priority="64" operator="between">
      <formula>0.25</formula>
      <formula>-0.25</formula>
    </cfRule>
  </conditionalFormatting>
  <conditionalFormatting sqref="C593">
    <cfRule type="cellIs" dxfId="66" priority="57" operator="lessThan">
      <formula>-0.25</formula>
    </cfRule>
    <cfRule type="cellIs" dxfId="65" priority="58" operator="greaterThan">
      <formula>0.25</formula>
    </cfRule>
    <cfRule type="cellIs" dxfId="64" priority="59" operator="between">
      <formula>0.1</formula>
      <formula>-0.1</formula>
    </cfRule>
    <cfRule type="cellIs" dxfId="63" priority="60" operator="between">
      <formula>0.25</formula>
      <formula>-0.25</formula>
    </cfRule>
  </conditionalFormatting>
  <conditionalFormatting sqref="C600">
    <cfRule type="cellIs" dxfId="62" priority="53" operator="lessThan">
      <formula>-0.25</formula>
    </cfRule>
    <cfRule type="cellIs" dxfId="61" priority="54" operator="greaterThan">
      <formula>0.25</formula>
    </cfRule>
    <cfRule type="cellIs" dxfId="60" priority="55" operator="between">
      <formula>0.1</formula>
      <formula>-0.1</formula>
    </cfRule>
    <cfRule type="cellIs" dxfId="59" priority="56" operator="between">
      <formula>0.25</formula>
      <formula>-0.25</formula>
    </cfRule>
  </conditionalFormatting>
  <conditionalFormatting sqref="C586">
    <cfRule type="cellIs" dxfId="58" priority="45" operator="lessThan">
      <formula>-0.25</formula>
    </cfRule>
    <cfRule type="cellIs" dxfId="57" priority="46" operator="greaterThan">
      <formula>0.25</formula>
    </cfRule>
    <cfRule type="cellIs" dxfId="56" priority="47" operator="between">
      <formula>0.1</formula>
      <formula>-0.1</formula>
    </cfRule>
    <cfRule type="cellIs" dxfId="55" priority="48" operator="between">
      <formula>0.25</formula>
      <formula>-0.25</formula>
    </cfRule>
  </conditionalFormatting>
  <conditionalFormatting sqref="C606">
    <cfRule type="cellIs" dxfId="54" priority="41" operator="lessThan">
      <formula>-0.25</formula>
    </cfRule>
    <cfRule type="cellIs" dxfId="53" priority="42" operator="greaterThan">
      <formula>0.25</formula>
    </cfRule>
    <cfRule type="cellIs" dxfId="52" priority="43" operator="between">
      <formula>0.1</formula>
      <formula>-0.1</formula>
    </cfRule>
    <cfRule type="cellIs" dxfId="51" priority="44" operator="between">
      <formula>0.25</formula>
      <formula>-0.25</formula>
    </cfRule>
  </conditionalFormatting>
  <conditionalFormatting sqref="C804">
    <cfRule type="cellIs" dxfId="50" priority="37" operator="lessThan">
      <formula>-0.25</formula>
    </cfRule>
    <cfRule type="cellIs" dxfId="49" priority="38" operator="greaterThan">
      <formula>0.25</formula>
    </cfRule>
    <cfRule type="cellIs" dxfId="48" priority="39" operator="between">
      <formula>0.1</formula>
      <formula>-0.1</formula>
    </cfRule>
    <cfRule type="cellIs" dxfId="47" priority="40" operator="between">
      <formula>0.25</formula>
      <formula>-0.25</formula>
    </cfRule>
  </conditionalFormatting>
  <conditionalFormatting sqref="C790">
    <cfRule type="cellIs" dxfId="46" priority="29" operator="lessThan">
      <formula>-0.25</formula>
    </cfRule>
    <cfRule type="cellIs" dxfId="45" priority="30" operator="greaterThan">
      <formula>0.25</formula>
    </cfRule>
    <cfRule type="cellIs" dxfId="44" priority="31" operator="between">
      <formula>0.1</formula>
      <formula>-0.1</formula>
    </cfRule>
    <cfRule type="cellIs" dxfId="43" priority="32" operator="between">
      <formula>0.25</formula>
      <formula>-0.25</formula>
    </cfRule>
  </conditionalFormatting>
  <conditionalFormatting sqref="C288">
    <cfRule type="cellIs" dxfId="42" priority="25" operator="lessThan">
      <formula>-0.25</formula>
    </cfRule>
    <cfRule type="cellIs" dxfId="41" priority="26" operator="greaterThan">
      <formula>0.25</formula>
    </cfRule>
    <cfRule type="cellIs" dxfId="40" priority="27" operator="between">
      <formula>0.1</formula>
      <formula>-0.1</formula>
    </cfRule>
    <cfRule type="cellIs" dxfId="39" priority="28" operator="between">
      <formula>0.25</formula>
      <formula>-0.25</formula>
    </cfRule>
  </conditionalFormatting>
  <conditionalFormatting sqref="C269">
    <cfRule type="cellIs" dxfId="38" priority="21" operator="lessThan">
      <formula>-0.25</formula>
    </cfRule>
    <cfRule type="cellIs" dxfId="37" priority="22" operator="greaterThan">
      <formula>0.25</formula>
    </cfRule>
    <cfRule type="cellIs" dxfId="36" priority="23" operator="between">
      <formula>0.1</formula>
      <formula>-0.1</formula>
    </cfRule>
    <cfRule type="cellIs" dxfId="35" priority="24" operator="between">
      <formula>0.25</formula>
      <formula>-0.25</formula>
    </cfRule>
  </conditionalFormatting>
  <conditionalFormatting sqref="C240">
    <cfRule type="cellIs" dxfId="34" priority="17" operator="lessThan">
      <formula>-0.25</formula>
    </cfRule>
    <cfRule type="cellIs" dxfId="33" priority="18" operator="greaterThan">
      <formula>0.25</formula>
    </cfRule>
    <cfRule type="cellIs" dxfId="32" priority="19" operator="between">
      <formula>0.1</formula>
      <formula>-0.1</formula>
    </cfRule>
    <cfRule type="cellIs" dxfId="31" priority="20" operator="between">
      <formula>0.25</formula>
      <formula>-0.25</formula>
    </cfRule>
  </conditionalFormatting>
  <conditionalFormatting sqref="C16">
    <cfRule type="cellIs" dxfId="26" priority="9" operator="lessThan">
      <formula>-0.25</formula>
    </cfRule>
    <cfRule type="cellIs" dxfId="25" priority="10" operator="greaterThan">
      <formula>0.25</formula>
    </cfRule>
    <cfRule type="cellIs" dxfId="24" priority="11" operator="between">
      <formula>0.1</formula>
      <formula>-0.1</formula>
    </cfRule>
    <cfRule type="cellIs" dxfId="23" priority="12" operator="between">
      <formula>0.25</formula>
      <formula>-0.25</formula>
    </cfRule>
  </conditionalFormatting>
  <conditionalFormatting sqref="C28">
    <cfRule type="cellIs" dxfId="22" priority="1" operator="lessThan">
      <formula>-0.25</formula>
    </cfRule>
    <cfRule type="cellIs" dxfId="21" priority="2" operator="greaterThan">
      <formula>0.25</formula>
    </cfRule>
    <cfRule type="cellIs" dxfId="20" priority="3" operator="between">
      <formula>0.1</formula>
      <formula>-0.1</formula>
    </cfRule>
    <cfRule type="cellIs" dxfId="19" priority="4" operator="between">
      <formula>0.25</formula>
      <formula>-0.25</formula>
    </cfRule>
  </conditionalFormatting>
  <pageMargins left="0.3" right="0.3" top="0.5" bottom="0.5" header="0.3" footer="0.3"/>
  <pageSetup scale="6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zoomScaleNormal="100" workbookViewId="0">
      <selection activeCell="D31" sqref="D31:D234"/>
    </sheetView>
  </sheetViews>
  <sheetFormatPr defaultRowHeight="15" x14ac:dyDescent="0.25"/>
  <cols>
    <col min="3" max="3" width="52" bestFit="1" customWidth="1"/>
  </cols>
  <sheetData>
    <row r="1" spans="1:4" x14ac:dyDescent="0.25">
      <c r="A1" t="s">
        <v>15</v>
      </c>
      <c r="B1" t="s">
        <v>14</v>
      </c>
      <c r="C1" t="s">
        <v>15</v>
      </c>
      <c r="D1" t="str">
        <f>"Material """&amp;A1&amp;""""</f>
        <v>Material "Air - Metal Wall Framing - 16 or 24 in. OC"</v>
      </c>
    </row>
    <row r="2" spans="1:4" x14ac:dyDescent="0.25">
      <c r="D2" t="str">
        <f>"   CodeCat = """&amp;IF(OR(B1="Metal Building Roof",B1="Metal Framed Wall",B1="Other Floor"),"Composite",B1)&amp;""""</f>
        <v xml:space="preserve">   CodeCat = "Air"</v>
      </c>
    </row>
    <row r="3" spans="1:4" x14ac:dyDescent="0.25">
      <c r="D3" t="str">
        <f>IF(OR(B1="Metal Building Roof",B1="Metal Framed Wall",B1="Other Floor"),"   FrmMat = "&amp;"""Metal""","   CodeItem = """&amp;C1&amp;"""")</f>
        <v xml:space="preserve">   CodeItem = "Air - Metal Wall Framing - 16 or 24 in. OC"</v>
      </c>
    </row>
    <row r="4" spans="1:4" x14ac:dyDescent="0.25">
      <c r="D4" t="s">
        <v>1</v>
      </c>
    </row>
    <row r="6" spans="1:4" x14ac:dyDescent="0.25">
      <c r="A6" t="s">
        <v>17</v>
      </c>
      <c r="B6" t="s">
        <v>16</v>
      </c>
      <c r="C6" t="s">
        <v>17</v>
      </c>
      <c r="D6" t="str">
        <f>"Material """&amp;A6&amp;""""</f>
        <v>Material "Gypsum Board - 1/2 in."</v>
      </c>
    </row>
    <row r="7" spans="1:4" x14ac:dyDescent="0.25">
      <c r="D7" t="str">
        <f>"   CodeCat = """&amp;IF(OR(B6="Metal Building Roof",B6="Metal Framed Wall",B6="Other Floor"),"Composite",B6)&amp;""""</f>
        <v xml:space="preserve">   CodeCat = "Bldg Board and Siding"</v>
      </c>
    </row>
    <row r="8" spans="1:4" x14ac:dyDescent="0.25">
      <c r="D8" t="str">
        <f>IF(OR(B6="Metal Building Roof",B6="Metal Framed Wall",B6="Other Floor"),"   FrmMat = "&amp;"""Metal""","   CodeItem = """&amp;C6&amp;"""")</f>
        <v xml:space="preserve">   CodeItem = "Gypsum Board - 1/2 in."</v>
      </c>
    </row>
    <row r="9" spans="1:4" x14ac:dyDescent="0.25">
      <c r="D9" t="s">
        <v>1</v>
      </c>
    </row>
    <row r="11" spans="1:4" x14ac:dyDescent="0.25">
      <c r="A11" t="s">
        <v>76</v>
      </c>
      <c r="B11" t="s">
        <v>16</v>
      </c>
      <c r="C11" t="s">
        <v>76</v>
      </c>
      <c r="D11" t="str">
        <f>"Material """&amp;A11&amp;""""</f>
        <v>Material "Gypsum Board - 3/4 in."</v>
      </c>
    </row>
    <row r="12" spans="1:4" x14ac:dyDescent="0.25">
      <c r="D12" t="str">
        <f>"   CodeCat = """&amp;IF(OR(B11="Metal Building Roof",B11="Metal Framed Wall",B11="Other Floor"),"Composite",B11)&amp;""""</f>
        <v xml:space="preserve">   CodeCat = "Bldg Board and Siding"</v>
      </c>
    </row>
    <row r="13" spans="1:4" x14ac:dyDescent="0.25">
      <c r="D13" t="str">
        <f>IF(OR(B11="Metal Building Roof",B11="Metal Framed Wall",B11="Other Floor"),"   FrmMat = "&amp;"""Metal""","   CodeItem = """&amp;C11&amp;"""")</f>
        <v xml:space="preserve">   CodeItem = "Gypsum Board - 3/4 in."</v>
      </c>
    </row>
    <row r="14" spans="1:4" x14ac:dyDescent="0.25">
      <c r="D14" t="s">
        <v>1</v>
      </c>
    </row>
    <row r="16" spans="1:4" x14ac:dyDescent="0.25">
      <c r="A16" t="s">
        <v>77</v>
      </c>
      <c r="B16" t="s">
        <v>16</v>
      </c>
      <c r="C16" t="s">
        <v>77</v>
      </c>
      <c r="D16" t="str">
        <f>"Material """&amp;A16&amp;""""</f>
        <v>Material "Gypsum Board - 3/8 in."</v>
      </c>
    </row>
    <row r="17" spans="1:4" x14ac:dyDescent="0.25">
      <c r="D17" t="str">
        <f>"   CodeCat = """&amp;IF(OR(B16="Metal Building Roof",B16="Metal Framed Wall",B16="Other Floor"),"Composite",B16)&amp;""""</f>
        <v xml:space="preserve">   CodeCat = "Bldg Board and Siding"</v>
      </c>
    </row>
    <row r="18" spans="1:4" x14ac:dyDescent="0.25">
      <c r="D18" t="str">
        <f>IF(OR(B16="Metal Building Roof",B16="Metal Framed Wall",B16="Other Floor"),"   FrmMat = "&amp;"""Metal""","   CodeItem = """&amp;C16&amp;"""")</f>
        <v xml:space="preserve">   CodeItem = "Gypsum Board - 3/8 in."</v>
      </c>
    </row>
    <row r="19" spans="1:4" x14ac:dyDescent="0.25">
      <c r="D19" t="s">
        <v>1</v>
      </c>
    </row>
    <row r="21" spans="1:4" x14ac:dyDescent="0.25">
      <c r="A21" t="s">
        <v>78</v>
      </c>
      <c r="B21" t="s">
        <v>16</v>
      </c>
      <c r="C21" t="s">
        <v>78</v>
      </c>
      <c r="D21" t="str">
        <f>"Material """&amp;A21&amp;""""</f>
        <v>Material "Gypsum Board - 5/8 in."</v>
      </c>
    </row>
    <row r="22" spans="1:4" x14ac:dyDescent="0.25">
      <c r="D22" t="str">
        <f>"   CodeCat = """&amp;IF(OR(B21="Metal Building Roof",B21="Metal Framed Wall",B21="Other Floor"),"Composite",B21)&amp;""""</f>
        <v xml:space="preserve">   CodeCat = "Bldg Board and Siding"</v>
      </c>
    </row>
    <row r="23" spans="1:4" x14ac:dyDescent="0.25">
      <c r="D23" t="str">
        <f>IF(OR(B21="Metal Building Roof",B21="Metal Framed Wall",B21="Other Floor"),"   FrmMat = "&amp;"""Metal""","   CodeItem = """&amp;C21&amp;"""")</f>
        <v xml:space="preserve">   CodeItem = "Gypsum Board - 5/8 in."</v>
      </c>
    </row>
    <row r="24" spans="1:4" x14ac:dyDescent="0.25">
      <c r="D24" t="s">
        <v>1</v>
      </c>
    </row>
    <row r="26" spans="1:4" x14ac:dyDescent="0.25">
      <c r="A26" t="s">
        <v>66</v>
      </c>
      <c r="B26" t="s">
        <v>16</v>
      </c>
      <c r="C26" t="s">
        <v>66</v>
      </c>
      <c r="D26" t="str">
        <f>"Material """&amp;A26&amp;""""</f>
        <v>Material "Plywood - 5/8 in."</v>
      </c>
    </row>
    <row r="27" spans="1:4" x14ac:dyDescent="0.25">
      <c r="D27" t="str">
        <f>"   CodeCat = """&amp;IF(OR(B26="Metal Building Roof",B26="Metal Framed Wall",B26="Other Floor"),"Composite",B26)&amp;""""</f>
        <v xml:space="preserve">   CodeCat = "Bldg Board and Siding"</v>
      </c>
    </row>
    <row r="28" spans="1:4" x14ac:dyDescent="0.25">
      <c r="D28" t="str">
        <f>IF(OR(B26="Metal Building Roof",B26="Metal Framed Wall",B26="Other Floor"),"   FrmMat = "&amp;"""Metal""","   CodeItem = """&amp;C26&amp;"""")</f>
        <v xml:space="preserve">   CodeItem = "Plywood - 5/8 in."</v>
      </c>
    </row>
    <row r="29" spans="1:4" x14ac:dyDescent="0.25">
      <c r="D29" t="s">
        <v>1</v>
      </c>
    </row>
    <row r="31" spans="1:4" x14ac:dyDescent="0.25">
      <c r="A31" t="s">
        <v>92</v>
      </c>
      <c r="B31" t="s">
        <v>13</v>
      </c>
      <c r="C31" t="s">
        <v>92</v>
      </c>
      <c r="D31" t="str">
        <f>"Material """&amp;A31&amp;""""</f>
        <v>Material "Compliance Insulation R0.01"</v>
      </c>
    </row>
    <row r="32" spans="1:4" x14ac:dyDescent="0.25">
      <c r="D32" t="str">
        <f>"   CodeCat = """&amp;IF(OR(B31="Metal Building Roof",B31="Metal Framed Wall",B31="Other Floor"),"Composite",B31)&amp;""""</f>
        <v xml:space="preserve">   CodeCat = "Insulation Board"</v>
      </c>
    </row>
    <row r="33" spans="1:4" x14ac:dyDescent="0.25">
      <c r="D33" t="str">
        <f>IF(OR(B31="Metal Building Roof",B31="Metal Framed Wall",B31="Other Floor"),"   FrmMat = "&amp;"""Metal""","   CodeItem = """&amp;C31&amp;"""")</f>
        <v xml:space="preserve">   CodeItem = "Compliance Insulation R0.01"</v>
      </c>
    </row>
    <row r="34" spans="1:4" x14ac:dyDescent="0.25">
      <c r="D34" t="s">
        <v>1</v>
      </c>
    </row>
    <row r="36" spans="1:4" x14ac:dyDescent="0.25">
      <c r="A36" t="s">
        <v>87</v>
      </c>
      <c r="B36" t="s">
        <v>13</v>
      </c>
      <c r="C36" t="s">
        <v>87</v>
      </c>
      <c r="D36" t="str">
        <f>"Material """&amp;A36&amp;""""</f>
        <v>Material "Compliance Insulation R0.02"</v>
      </c>
    </row>
    <row r="37" spans="1:4" x14ac:dyDescent="0.25">
      <c r="D37" t="str">
        <f>"   CodeCat = """&amp;IF(OR(B36="Metal Building Roof",B36="Metal Framed Wall",B36="Other Floor"),"Composite",B36)&amp;""""</f>
        <v xml:space="preserve">   CodeCat = "Insulation Board"</v>
      </c>
    </row>
    <row r="38" spans="1:4" x14ac:dyDescent="0.25">
      <c r="D38" t="str">
        <f>IF(OR(B36="Metal Building Roof",B36="Metal Framed Wall",B36="Other Floor"),"   FrmMat = "&amp;"""Metal""","   CodeItem = """&amp;C36&amp;"""")</f>
        <v xml:space="preserve">   CodeItem = "Compliance Insulation R0.02"</v>
      </c>
    </row>
    <row r="39" spans="1:4" x14ac:dyDescent="0.25">
      <c r="D39" t="s">
        <v>1</v>
      </c>
    </row>
    <row r="41" spans="1:4" x14ac:dyDescent="0.25">
      <c r="A41" t="s">
        <v>93</v>
      </c>
      <c r="B41" t="s">
        <v>13</v>
      </c>
      <c r="C41" t="s">
        <v>93</v>
      </c>
      <c r="D41" t="str">
        <f>"Material """&amp;A41&amp;""""</f>
        <v>Material "Compliance Insulation R0.10"</v>
      </c>
    </row>
    <row r="42" spans="1:4" x14ac:dyDescent="0.25">
      <c r="D42" t="str">
        <f>"   CodeCat = """&amp;IF(OR(B41="Metal Building Roof",B41="Metal Framed Wall",B41="Other Floor"),"Composite",B41)&amp;""""</f>
        <v xml:space="preserve">   CodeCat = "Insulation Board"</v>
      </c>
    </row>
    <row r="43" spans="1:4" x14ac:dyDescent="0.25">
      <c r="D43" t="str">
        <f>IF(OR(B41="Metal Building Roof",B41="Metal Framed Wall",B41="Other Floor"),"   FrmMat = "&amp;"""Metal""","   CodeItem = """&amp;C41&amp;"""")</f>
        <v xml:space="preserve">   CodeItem = "Compliance Insulation R0.10"</v>
      </c>
    </row>
    <row r="44" spans="1:4" x14ac:dyDescent="0.25">
      <c r="D44" t="s">
        <v>1</v>
      </c>
    </row>
    <row r="46" spans="1:4" x14ac:dyDescent="0.25">
      <c r="A46" t="s">
        <v>88</v>
      </c>
      <c r="B46" t="s">
        <v>13</v>
      </c>
      <c r="C46" t="s">
        <v>88</v>
      </c>
      <c r="D46" t="str">
        <f>"Material """&amp;A46&amp;""""</f>
        <v>Material "Compliance Insulation R1.35"</v>
      </c>
    </row>
    <row r="47" spans="1:4" x14ac:dyDescent="0.25">
      <c r="D47" t="str">
        <f>"   CodeCat = """&amp;IF(OR(B46="Metal Building Roof",B46="Metal Framed Wall",B46="Other Floor"),"Composite",B46)&amp;""""</f>
        <v xml:space="preserve">   CodeCat = "Insulation Board"</v>
      </c>
    </row>
    <row r="48" spans="1:4" x14ac:dyDescent="0.25">
      <c r="D48" t="str">
        <f>IF(OR(B46="Metal Building Roof",B46="Metal Framed Wall",B46="Other Floor"),"   FrmMat = "&amp;"""Metal""","   CodeItem = """&amp;C46&amp;"""")</f>
        <v xml:space="preserve">   CodeItem = "Compliance Insulation R1.35"</v>
      </c>
    </row>
    <row r="49" spans="1:4" x14ac:dyDescent="0.25">
      <c r="D49" t="s">
        <v>1</v>
      </c>
    </row>
    <row r="51" spans="1:4" x14ac:dyDescent="0.25">
      <c r="A51" t="s">
        <v>94</v>
      </c>
      <c r="B51" t="s">
        <v>13</v>
      </c>
      <c r="C51" t="s">
        <v>94</v>
      </c>
      <c r="D51" t="str">
        <f>"Material """&amp;A51&amp;""""</f>
        <v>Material "Compliance Insulation R1.41"</v>
      </c>
    </row>
    <row r="52" spans="1:4" x14ac:dyDescent="0.25">
      <c r="D52" t="str">
        <f>"   CodeCat = """&amp;IF(OR(B51="Metal Building Roof",B51="Metal Framed Wall",B51="Other Floor"),"Composite",B51)&amp;""""</f>
        <v xml:space="preserve">   CodeCat = "Insulation Board"</v>
      </c>
    </row>
    <row r="53" spans="1:4" x14ac:dyDescent="0.25">
      <c r="D53" t="str">
        <f>IF(OR(B51="Metal Building Roof",B51="Metal Framed Wall",B51="Other Floor"),"   FrmMat = "&amp;"""Metal""","   CodeItem = """&amp;C51&amp;"""")</f>
        <v xml:space="preserve">   CodeItem = "Compliance Insulation R1.41"</v>
      </c>
    </row>
    <row r="54" spans="1:4" x14ac:dyDescent="0.25">
      <c r="D54" t="s">
        <v>1</v>
      </c>
    </row>
    <row r="56" spans="1:4" x14ac:dyDescent="0.25">
      <c r="A56" t="s">
        <v>121</v>
      </c>
      <c r="B56" t="s">
        <v>13</v>
      </c>
      <c r="C56" t="s">
        <v>121</v>
      </c>
      <c r="D56" t="str">
        <f>"Material """&amp;A56&amp;""""</f>
        <v>Material "Compliance Insulation R1.54"</v>
      </c>
    </row>
    <row r="57" spans="1:4" x14ac:dyDescent="0.25">
      <c r="D57" t="str">
        <f>"   CodeCat = """&amp;IF(OR(B56="Metal Building Roof",B56="Metal Framed Wall",B56="Other Floor"),"Composite",B56)&amp;""""</f>
        <v xml:space="preserve">   CodeCat = "Insulation Board"</v>
      </c>
    </row>
    <row r="58" spans="1:4" x14ac:dyDescent="0.25">
      <c r="D58" t="str">
        <f>IF(OR(B56="Metal Building Roof",B56="Metal Framed Wall",B56="Other Floor"),"   FrmMat = "&amp;"""Metal""","   CodeItem = """&amp;C56&amp;"""")</f>
        <v xml:space="preserve">   CodeItem = "Compliance Insulation R1.54"</v>
      </c>
    </row>
    <row r="59" spans="1:4" x14ac:dyDescent="0.25">
      <c r="D59" t="s">
        <v>1</v>
      </c>
    </row>
    <row r="61" spans="1:4" x14ac:dyDescent="0.25">
      <c r="A61" t="s">
        <v>89</v>
      </c>
      <c r="B61" t="s">
        <v>13</v>
      </c>
      <c r="C61" t="s">
        <v>89</v>
      </c>
      <c r="D61" t="str">
        <f>"Material """&amp;A61&amp;""""</f>
        <v>Material "Compliance Insulation R2.15"</v>
      </c>
    </row>
    <row r="62" spans="1:4" x14ac:dyDescent="0.25">
      <c r="D62" t="str">
        <f>"   CodeCat = """&amp;IF(OR(B61="Metal Building Roof",B61="Metal Framed Wall",B61="Other Floor"),"Composite",B61)&amp;""""</f>
        <v xml:space="preserve">   CodeCat = "Insulation Board"</v>
      </c>
    </row>
    <row r="63" spans="1:4" x14ac:dyDescent="0.25">
      <c r="D63" t="str">
        <f>IF(OR(B61="Metal Building Roof",B61="Metal Framed Wall",B61="Other Floor"),"   FrmMat = "&amp;"""Metal""","   CodeItem = """&amp;C61&amp;"""")</f>
        <v xml:space="preserve">   CodeItem = "Compliance Insulation R2.15"</v>
      </c>
    </row>
    <row r="64" spans="1:4" x14ac:dyDescent="0.25">
      <c r="D64" t="s">
        <v>1</v>
      </c>
    </row>
    <row r="66" spans="1:4" x14ac:dyDescent="0.25">
      <c r="A66" t="s">
        <v>95</v>
      </c>
      <c r="B66" t="s">
        <v>13</v>
      </c>
      <c r="C66" t="s">
        <v>95</v>
      </c>
      <c r="D66" t="str">
        <f>"Material """&amp;A66&amp;""""</f>
        <v>Material "Compliance Insulation R2.19"</v>
      </c>
    </row>
    <row r="67" spans="1:4" x14ac:dyDescent="0.25">
      <c r="D67" t="str">
        <f>"   CodeCat = """&amp;IF(OR(B66="Metal Building Roof",B66="Metal Framed Wall",B66="Other Floor"),"Composite",B66)&amp;""""</f>
        <v xml:space="preserve">   CodeCat = "Insulation Board"</v>
      </c>
    </row>
    <row r="68" spans="1:4" x14ac:dyDescent="0.25">
      <c r="D68" t="str">
        <f>IF(OR(B66="Metal Building Roof",B66="Metal Framed Wall",B66="Other Floor"),"   FrmMat = "&amp;"""Metal""","   CodeItem = """&amp;C66&amp;"""")</f>
        <v xml:space="preserve">   CodeItem = "Compliance Insulation R2.19"</v>
      </c>
    </row>
    <row r="69" spans="1:4" x14ac:dyDescent="0.25">
      <c r="D69" t="s">
        <v>1</v>
      </c>
    </row>
    <row r="71" spans="1:4" x14ac:dyDescent="0.25">
      <c r="A71" t="s">
        <v>90</v>
      </c>
      <c r="B71" t="s">
        <v>13</v>
      </c>
      <c r="C71" t="s">
        <v>90</v>
      </c>
      <c r="D71" t="str">
        <f>"Material """&amp;A71&amp;""""</f>
        <v>Material "Compliance Insulation R2.85"</v>
      </c>
    </row>
    <row r="72" spans="1:4" x14ac:dyDescent="0.25">
      <c r="D72" t="str">
        <f>"   CodeCat = """&amp;IF(OR(B71="Metal Building Roof",B71="Metal Framed Wall",B71="Other Floor"),"Composite",B71)&amp;""""</f>
        <v xml:space="preserve">   CodeCat = "Insulation Board"</v>
      </c>
    </row>
    <row r="73" spans="1:4" x14ac:dyDescent="0.25">
      <c r="D73" t="str">
        <f>IF(OR(B71="Metal Building Roof",B71="Metal Framed Wall",B71="Other Floor"),"   FrmMat = "&amp;"""Metal""","   CodeItem = """&amp;C71&amp;"""")</f>
        <v xml:space="preserve">   CodeItem = "Compliance Insulation R2.85"</v>
      </c>
    </row>
    <row r="74" spans="1:4" x14ac:dyDescent="0.25">
      <c r="D74" t="s">
        <v>1</v>
      </c>
    </row>
    <row r="76" spans="1:4" x14ac:dyDescent="0.25">
      <c r="A76" t="s">
        <v>96</v>
      </c>
      <c r="B76" t="s">
        <v>13</v>
      </c>
      <c r="C76" t="s">
        <v>96</v>
      </c>
      <c r="D76" t="str">
        <f>"Material """&amp;A76&amp;""""</f>
        <v>Material "Compliance Insulation R2.89"</v>
      </c>
    </row>
    <row r="77" spans="1:4" x14ac:dyDescent="0.25">
      <c r="D77" t="str">
        <f>"   CodeCat = """&amp;IF(OR(B76="Metal Building Roof",B76="Metal Framed Wall",B76="Other Floor"),"Composite",B76)&amp;""""</f>
        <v xml:space="preserve">   CodeCat = "Insulation Board"</v>
      </c>
    </row>
    <row r="78" spans="1:4" x14ac:dyDescent="0.25">
      <c r="D78" t="str">
        <f>IF(OR(B76="Metal Building Roof",B76="Metal Framed Wall",B76="Other Floor"),"   FrmMat = "&amp;"""Metal""","   CodeItem = """&amp;C76&amp;"""")</f>
        <v xml:space="preserve">   CodeItem = "Compliance Insulation R2.89"</v>
      </c>
    </row>
    <row r="79" spans="1:4" x14ac:dyDescent="0.25">
      <c r="D79" t="s">
        <v>1</v>
      </c>
    </row>
    <row r="81" spans="1:4" x14ac:dyDescent="0.25">
      <c r="A81" t="s">
        <v>91</v>
      </c>
      <c r="B81" t="s">
        <v>13</v>
      </c>
      <c r="C81" t="s">
        <v>91</v>
      </c>
      <c r="D81" t="str">
        <f>"Material """&amp;A81&amp;""""</f>
        <v>Material "Compliance Insulation R3.63"</v>
      </c>
    </row>
    <row r="82" spans="1:4" x14ac:dyDescent="0.25">
      <c r="D82" t="str">
        <f>"   CodeCat = """&amp;IF(OR(B81="Metal Building Roof",B81="Metal Framed Wall",B81="Other Floor"),"Composite",B81)&amp;""""</f>
        <v xml:space="preserve">   CodeCat = "Insulation Board"</v>
      </c>
    </row>
    <row r="83" spans="1:4" x14ac:dyDescent="0.25">
      <c r="D83" t="str">
        <f>IF(OR(B81="Metal Building Roof",B81="Metal Framed Wall",B81="Other Floor"),"   FrmMat = "&amp;"""Metal""","   CodeItem = """&amp;C81&amp;"""")</f>
        <v xml:space="preserve">   CodeItem = "Compliance Insulation R3.63"</v>
      </c>
    </row>
    <row r="84" spans="1:4" x14ac:dyDescent="0.25">
      <c r="D84" t="s">
        <v>1</v>
      </c>
    </row>
    <row r="86" spans="1:4" x14ac:dyDescent="0.25">
      <c r="A86" t="s">
        <v>97</v>
      </c>
      <c r="B86" t="s">
        <v>13</v>
      </c>
      <c r="C86" t="s">
        <v>97</v>
      </c>
      <c r="D86" t="str">
        <f>"Material """&amp;A86&amp;""""</f>
        <v>Material "Compliance Insulation R3.70"</v>
      </c>
    </row>
    <row r="87" spans="1:4" x14ac:dyDescent="0.25">
      <c r="D87" t="str">
        <f>"   CodeCat = """&amp;IF(OR(B86="Metal Building Roof",B86="Metal Framed Wall",B86="Other Floor"),"Composite",B86)&amp;""""</f>
        <v xml:space="preserve">   CodeCat = "Insulation Board"</v>
      </c>
    </row>
    <row r="88" spans="1:4" x14ac:dyDescent="0.25">
      <c r="D88" t="str">
        <f>IF(OR(B86="Metal Building Roof",B86="Metal Framed Wall",B86="Other Floor"),"   FrmMat = "&amp;"""Metal""","   CodeItem = """&amp;C86&amp;"""")</f>
        <v xml:space="preserve">   CodeItem = "Compliance Insulation R3.70"</v>
      </c>
    </row>
    <row r="89" spans="1:4" x14ac:dyDescent="0.25">
      <c r="D89" t="s">
        <v>1</v>
      </c>
    </row>
    <row r="91" spans="1:4" x14ac:dyDescent="0.25">
      <c r="A91" t="s">
        <v>120</v>
      </c>
      <c r="B91" t="s">
        <v>13</v>
      </c>
      <c r="C91" t="s">
        <v>120</v>
      </c>
      <c r="D91" t="str">
        <f>"Material """&amp;A91&amp;""""</f>
        <v>Material "Compliance Insulation R6.32"</v>
      </c>
    </row>
    <row r="92" spans="1:4" x14ac:dyDescent="0.25">
      <c r="D92" t="str">
        <f>"   CodeCat = """&amp;IF(OR(B91="Metal Building Roof",B91="Metal Framed Wall",B91="Other Floor"),"Composite",B91)&amp;""""</f>
        <v xml:space="preserve">   CodeCat = "Insulation Board"</v>
      </c>
    </row>
    <row r="93" spans="1:4" x14ac:dyDescent="0.25">
      <c r="D93" t="str">
        <f>IF(OR(B91="Metal Building Roof",B91="Metal Framed Wall",B91="Other Floor"),"   FrmMat = "&amp;"""Metal""","   CodeItem = """&amp;C91&amp;"""")</f>
        <v xml:space="preserve">   CodeItem = "Compliance Insulation R6.32"</v>
      </c>
    </row>
    <row r="94" spans="1:4" x14ac:dyDescent="0.25">
      <c r="D94" t="s">
        <v>1</v>
      </c>
    </row>
    <row r="96" spans="1:4" x14ac:dyDescent="0.25">
      <c r="A96" t="s">
        <v>101</v>
      </c>
      <c r="B96" t="s">
        <v>13</v>
      </c>
      <c r="C96" t="s">
        <v>101</v>
      </c>
      <c r="D96" t="str">
        <f>"Material """&amp;A96&amp;""""</f>
        <v>Material "Compliance Insulation R6.46"</v>
      </c>
    </row>
    <row r="97" spans="1:4" x14ac:dyDescent="0.25">
      <c r="D97" t="str">
        <f>"   CodeCat = """&amp;IF(OR(B96="Metal Building Roof",B96="Metal Framed Wall",B96="Other Floor"),"Composite",B96)&amp;""""</f>
        <v xml:space="preserve">   CodeCat = "Insulation Board"</v>
      </c>
    </row>
    <row r="98" spans="1:4" x14ac:dyDescent="0.25">
      <c r="D98" t="str">
        <f>IF(OR(B96="Metal Building Roof",B96="Metal Framed Wall",B96="Other Floor"),"   FrmMat = "&amp;"""Metal""","   CodeItem = """&amp;C96&amp;"""")</f>
        <v xml:space="preserve">   CodeItem = "Compliance Insulation R6.46"</v>
      </c>
    </row>
    <row r="99" spans="1:4" x14ac:dyDescent="0.25">
      <c r="D99" t="s">
        <v>1</v>
      </c>
    </row>
    <row r="101" spans="1:4" x14ac:dyDescent="0.25">
      <c r="A101" t="s">
        <v>124</v>
      </c>
      <c r="B101" t="s">
        <v>13</v>
      </c>
      <c r="C101" t="s">
        <v>124</v>
      </c>
      <c r="D101" t="str">
        <f>"Material """&amp;A101&amp;""""</f>
        <v>Material "Compliance Insulation R7.10"</v>
      </c>
    </row>
    <row r="102" spans="1:4" x14ac:dyDescent="0.25">
      <c r="D102" t="str">
        <f>"   CodeCat = """&amp;IF(OR(B101="Metal Building Roof",B101="Metal Framed Wall",B101="Other Floor"),"Composite",B101)&amp;""""</f>
        <v xml:space="preserve">   CodeCat = "Insulation Board"</v>
      </c>
    </row>
    <row r="103" spans="1:4" x14ac:dyDescent="0.25">
      <c r="D103" t="str">
        <f>IF(OR(B101="Metal Building Roof",B101="Metal Framed Wall",B101="Other Floor"),"   FrmMat = "&amp;"""Metal""","   CodeItem = """&amp;C101&amp;"""")</f>
        <v xml:space="preserve">   CodeItem = "Compliance Insulation R7.10"</v>
      </c>
    </row>
    <row r="104" spans="1:4" x14ac:dyDescent="0.25">
      <c r="D104" t="s">
        <v>1</v>
      </c>
    </row>
    <row r="106" spans="1:4" x14ac:dyDescent="0.25">
      <c r="A106" t="s">
        <v>122</v>
      </c>
      <c r="B106" t="s">
        <v>13</v>
      </c>
      <c r="C106" t="s">
        <v>122</v>
      </c>
      <c r="D106" t="str">
        <f>"Material """&amp;A106&amp;""""</f>
        <v>Material "Compliance Insulation R7.18"</v>
      </c>
    </row>
    <row r="107" spans="1:4" x14ac:dyDescent="0.25">
      <c r="D107" t="str">
        <f>"   CodeCat = """&amp;IF(OR(B106="Metal Building Roof",B106="Metal Framed Wall",B106="Other Floor"),"Composite",B106)&amp;""""</f>
        <v xml:space="preserve">   CodeCat = "Insulation Board"</v>
      </c>
    </row>
    <row r="108" spans="1:4" x14ac:dyDescent="0.25">
      <c r="D108" t="str">
        <f>IF(OR(B106="Metal Building Roof",B106="Metal Framed Wall",B106="Other Floor"),"   FrmMat = "&amp;"""Metal""","   CodeItem = """&amp;C106&amp;"""")</f>
        <v xml:space="preserve">   CodeItem = "Compliance Insulation R7.18"</v>
      </c>
    </row>
    <row r="109" spans="1:4" x14ac:dyDescent="0.25">
      <c r="D109" t="s">
        <v>1</v>
      </c>
    </row>
    <row r="111" spans="1:4" x14ac:dyDescent="0.25">
      <c r="A111" t="s">
        <v>86</v>
      </c>
      <c r="B111" t="s">
        <v>13</v>
      </c>
      <c r="C111" t="s">
        <v>86</v>
      </c>
      <c r="D111" t="str">
        <f>"Material """&amp;A111&amp;""""</f>
        <v>Material "Compliance Insulation R7.39"</v>
      </c>
    </row>
    <row r="112" spans="1:4" x14ac:dyDescent="0.25">
      <c r="D112" t="str">
        <f>"   CodeCat = """&amp;IF(OR(B111="Metal Building Roof",B111="Metal Framed Wall",B111="Other Floor"),"Composite",B111)&amp;""""</f>
        <v xml:space="preserve">   CodeCat = "Insulation Board"</v>
      </c>
    </row>
    <row r="113" spans="1:4" x14ac:dyDescent="0.25">
      <c r="D113" t="str">
        <f>IF(OR(B111="Metal Building Roof",B111="Metal Framed Wall",B111="Other Floor"),"   FrmMat = "&amp;"""Metal""","   CodeItem = """&amp;C111&amp;"""")</f>
        <v xml:space="preserve">   CodeItem = "Compliance Insulation R7.39"</v>
      </c>
    </row>
    <row r="114" spans="1:4" x14ac:dyDescent="0.25">
      <c r="D114" t="s">
        <v>1</v>
      </c>
    </row>
    <row r="116" spans="1:4" x14ac:dyDescent="0.25">
      <c r="A116" t="s">
        <v>98</v>
      </c>
      <c r="B116" t="s">
        <v>13</v>
      </c>
      <c r="C116" t="s">
        <v>98</v>
      </c>
      <c r="D116" t="str">
        <f>"Material """&amp;A116&amp;""""</f>
        <v>Material "Compliance Insulation R8.00"</v>
      </c>
    </row>
    <row r="117" spans="1:4" x14ac:dyDescent="0.25">
      <c r="D117" t="str">
        <f>"   CodeCat = """&amp;IF(OR(B116="Metal Building Roof",B116="Metal Framed Wall",B116="Other Floor"),"Composite",B116)&amp;""""</f>
        <v xml:space="preserve">   CodeCat = "Insulation Board"</v>
      </c>
    </row>
    <row r="118" spans="1:4" x14ac:dyDescent="0.25">
      <c r="D118" t="str">
        <f>IF(OR(B116="Metal Building Roof",B116="Metal Framed Wall",B116="Other Floor"),"   FrmMat = "&amp;"""Metal""","   CodeItem = """&amp;C116&amp;"""")</f>
        <v xml:space="preserve">   CodeItem = "Compliance Insulation R8.00"</v>
      </c>
    </row>
    <row r="119" spans="1:4" x14ac:dyDescent="0.25">
      <c r="D119" t="s">
        <v>1</v>
      </c>
    </row>
    <row r="121" spans="1:4" x14ac:dyDescent="0.25">
      <c r="A121" t="s">
        <v>85</v>
      </c>
      <c r="B121" t="s">
        <v>13</v>
      </c>
      <c r="C121" t="s">
        <v>85</v>
      </c>
      <c r="D121" t="str">
        <f>"Material """&amp;A121&amp;""""</f>
        <v>Material "Compliance Insulation R8.07"</v>
      </c>
    </row>
    <row r="122" spans="1:4" x14ac:dyDescent="0.25">
      <c r="D122" t="str">
        <f>"   CodeCat = """&amp;IF(OR(B121="Metal Building Roof",B121="Metal Framed Wall",B121="Other Floor"),"Composite",B121)&amp;""""</f>
        <v xml:space="preserve">   CodeCat = "Insulation Board"</v>
      </c>
    </row>
    <row r="123" spans="1:4" x14ac:dyDescent="0.25">
      <c r="D123" t="str">
        <f>IF(OR(B121="Metal Building Roof",B121="Metal Framed Wall",B121="Other Floor"),"   FrmMat = "&amp;"""Metal""","   CodeItem = """&amp;C121&amp;"""")</f>
        <v xml:space="preserve">   CodeItem = "Compliance Insulation R8.07"</v>
      </c>
    </row>
    <row r="124" spans="1:4" x14ac:dyDescent="0.25">
      <c r="D124" t="s">
        <v>1</v>
      </c>
    </row>
    <row r="126" spans="1:4" x14ac:dyDescent="0.25">
      <c r="A126" t="s">
        <v>115</v>
      </c>
      <c r="B126" t="s">
        <v>13</v>
      </c>
      <c r="C126" t="s">
        <v>115</v>
      </c>
      <c r="D126" t="str">
        <f>"Material """&amp;A126&amp;""""</f>
        <v>Material "Compliance Insulation R9.83"</v>
      </c>
    </row>
    <row r="127" spans="1:4" x14ac:dyDescent="0.25">
      <c r="D127" t="str">
        <f>"   CodeCat = """&amp;IF(OR(B126="Metal Building Roof",B126="Metal Framed Wall",B126="Other Floor"),"Composite",B126)&amp;""""</f>
        <v xml:space="preserve">   CodeCat = "Insulation Board"</v>
      </c>
    </row>
    <row r="128" spans="1:4" x14ac:dyDescent="0.25">
      <c r="D128" t="str">
        <f>IF(OR(B126="Metal Building Roof",B126="Metal Framed Wall",B126="Other Floor"),"   FrmMat = "&amp;"""Metal""","   CodeItem = """&amp;C126&amp;"""")</f>
        <v xml:space="preserve">   CodeItem = "Compliance Insulation R9.83"</v>
      </c>
    </row>
    <row r="129" spans="1:4" x14ac:dyDescent="0.25">
      <c r="D129" t="s">
        <v>1</v>
      </c>
    </row>
    <row r="131" spans="1:4" x14ac:dyDescent="0.25">
      <c r="A131" t="s">
        <v>119</v>
      </c>
      <c r="B131" t="s">
        <v>13</v>
      </c>
      <c r="C131" t="s">
        <v>119</v>
      </c>
      <c r="D131" t="str">
        <f>"Material """&amp;A131&amp;""""</f>
        <v>Material "Compliance Insulation R9.94"</v>
      </c>
    </row>
    <row r="132" spans="1:4" x14ac:dyDescent="0.25">
      <c r="D132" t="str">
        <f>"   CodeCat = """&amp;IF(OR(B131="Metal Building Roof",B131="Metal Framed Wall",B131="Other Floor"),"Composite",B131)&amp;""""</f>
        <v xml:space="preserve">   CodeCat = "Insulation Board"</v>
      </c>
    </row>
    <row r="133" spans="1:4" x14ac:dyDescent="0.25">
      <c r="D133" t="str">
        <f>IF(OR(B131="Metal Building Roof",B131="Metal Framed Wall",B131="Other Floor"),"   FrmMat = "&amp;"""Metal""","   CodeItem = """&amp;C131&amp;"""")</f>
        <v xml:space="preserve">   CodeItem = "Compliance Insulation R9.94"</v>
      </c>
    </row>
    <row r="134" spans="1:4" x14ac:dyDescent="0.25">
      <c r="D134" t="s">
        <v>1</v>
      </c>
    </row>
    <row r="136" spans="1:4" x14ac:dyDescent="0.25">
      <c r="A136" t="s">
        <v>84</v>
      </c>
      <c r="B136" t="s">
        <v>13</v>
      </c>
      <c r="C136" t="s">
        <v>84</v>
      </c>
      <c r="D136" t="str">
        <f>"Material """&amp;A136&amp;""""</f>
        <v>Material "Compliance Insulation R10.06"</v>
      </c>
    </row>
    <row r="137" spans="1:4" x14ac:dyDescent="0.25">
      <c r="D137" t="str">
        <f>"   CodeCat = """&amp;IF(OR(B136="Metal Building Roof",B136="Metal Framed Wall",B136="Other Floor"),"Composite",B136)&amp;""""</f>
        <v xml:space="preserve">   CodeCat = "Insulation Board"</v>
      </c>
    </row>
    <row r="138" spans="1:4" x14ac:dyDescent="0.25">
      <c r="D138" t="str">
        <f>IF(OR(B136="Metal Building Roof",B136="Metal Framed Wall",B136="Other Floor"),"   FrmMat = "&amp;"""Metal""","   CodeItem = """&amp;C136&amp;"""")</f>
        <v xml:space="preserve">   CodeItem = "Compliance Insulation R10.06"</v>
      </c>
    </row>
    <row r="139" spans="1:4" x14ac:dyDescent="0.25">
      <c r="D139" t="s">
        <v>1</v>
      </c>
    </row>
    <row r="141" spans="1:4" x14ac:dyDescent="0.25">
      <c r="A141" t="s">
        <v>111</v>
      </c>
      <c r="B141" t="s">
        <v>13</v>
      </c>
      <c r="C141" t="s">
        <v>111</v>
      </c>
      <c r="D141" t="str">
        <f>"Material """&amp;A141&amp;""""</f>
        <v>Material "Compliance Insulation R12.55"</v>
      </c>
    </row>
    <row r="142" spans="1:4" x14ac:dyDescent="0.25">
      <c r="D142" t="str">
        <f>"   CodeCat = """&amp;IF(OR(B141="Metal Building Roof",B141="Metal Framed Wall",B141="Other Floor"),"Composite",B141)&amp;""""</f>
        <v xml:space="preserve">   CodeCat = "Insulation Board"</v>
      </c>
    </row>
    <row r="143" spans="1:4" x14ac:dyDescent="0.25">
      <c r="D143" t="str">
        <f>IF(OR(B141="Metal Building Roof",B141="Metal Framed Wall",B141="Other Floor"),"   FrmMat = "&amp;"""Metal""","   CodeItem = """&amp;C141&amp;"""")</f>
        <v xml:space="preserve">   CodeItem = "Compliance Insulation R12.55"</v>
      </c>
    </row>
    <row r="144" spans="1:4" x14ac:dyDescent="0.25">
      <c r="D144" t="s">
        <v>1</v>
      </c>
    </row>
    <row r="146" spans="1:4" x14ac:dyDescent="0.25">
      <c r="A146" t="s">
        <v>118</v>
      </c>
      <c r="B146" t="s">
        <v>13</v>
      </c>
      <c r="C146" t="s">
        <v>118</v>
      </c>
      <c r="D146" t="str">
        <f>"Material """&amp;A146&amp;""""</f>
        <v>Material "Compliance Insulation R12.69"</v>
      </c>
    </row>
    <row r="147" spans="1:4" x14ac:dyDescent="0.25">
      <c r="D147" t="str">
        <f>"   CodeCat = """&amp;IF(OR(B146="Metal Building Roof",B146="Metal Framed Wall",B146="Other Floor"),"Composite",B146)&amp;""""</f>
        <v xml:space="preserve">   CodeCat = "Insulation Board"</v>
      </c>
    </row>
    <row r="148" spans="1:4" x14ac:dyDescent="0.25">
      <c r="D148" t="str">
        <f>IF(OR(B146="Metal Building Roof",B146="Metal Framed Wall",B146="Other Floor"),"   FrmMat = "&amp;"""Metal""","   CodeItem = """&amp;C146&amp;"""")</f>
        <v xml:space="preserve">   CodeItem = "Compliance Insulation R12.69"</v>
      </c>
    </row>
    <row r="149" spans="1:4" x14ac:dyDescent="0.25">
      <c r="D149" t="s">
        <v>1</v>
      </c>
    </row>
    <row r="151" spans="1:4" x14ac:dyDescent="0.25">
      <c r="A151" t="s">
        <v>83</v>
      </c>
      <c r="B151" t="s">
        <v>13</v>
      </c>
      <c r="C151" t="s">
        <v>83</v>
      </c>
      <c r="D151" t="str">
        <f>"Material """&amp;A151&amp;""""</f>
        <v>Material "Compliance Insulation R13.99"</v>
      </c>
    </row>
    <row r="152" spans="1:4" x14ac:dyDescent="0.25">
      <c r="D152" t="str">
        <f>"   CodeCat = """&amp;IF(OR(B151="Metal Building Roof",B151="Metal Framed Wall",B151="Other Floor"),"Composite",B151)&amp;""""</f>
        <v xml:space="preserve">   CodeCat = "Insulation Board"</v>
      </c>
    </row>
    <row r="153" spans="1:4" x14ac:dyDescent="0.25">
      <c r="D153" t="str">
        <f>IF(OR(B151="Metal Building Roof",B151="Metal Framed Wall",B151="Other Floor"),"   FrmMat = "&amp;"""Metal""","   CodeItem = """&amp;C151&amp;"""")</f>
        <v xml:space="preserve">   CodeItem = "Compliance Insulation R13.99"</v>
      </c>
    </row>
    <row r="154" spans="1:4" x14ac:dyDescent="0.25">
      <c r="D154" t="s">
        <v>1</v>
      </c>
    </row>
    <row r="156" spans="1:4" x14ac:dyDescent="0.25">
      <c r="A156" t="s">
        <v>110</v>
      </c>
      <c r="B156" t="s">
        <v>13</v>
      </c>
      <c r="C156" t="s">
        <v>110</v>
      </c>
      <c r="D156" t="str">
        <f>"Material """&amp;A156&amp;""""</f>
        <v>Material "Compliance Insulation R14.14"</v>
      </c>
    </row>
    <row r="157" spans="1:4" x14ac:dyDescent="0.25">
      <c r="D157" t="str">
        <f>"   CodeCat = """&amp;IF(OR(B156="Metal Building Roof",B156="Metal Framed Wall",B156="Other Floor"),"Composite",B156)&amp;""""</f>
        <v xml:space="preserve">   CodeCat = "Insulation Board"</v>
      </c>
    </row>
    <row r="158" spans="1:4" x14ac:dyDescent="0.25">
      <c r="D158" t="str">
        <f>IF(OR(B156="Metal Building Roof",B156="Metal Framed Wall",B156="Other Floor"),"   FrmMat = "&amp;"""Metal""","   CodeItem = """&amp;C156&amp;"""")</f>
        <v xml:space="preserve">   CodeItem = "Compliance Insulation R14.14"</v>
      </c>
    </row>
    <row r="159" spans="1:4" x14ac:dyDescent="0.25">
      <c r="D159" t="s">
        <v>1</v>
      </c>
    </row>
    <row r="161" spans="1:4" x14ac:dyDescent="0.25">
      <c r="A161" t="s">
        <v>102</v>
      </c>
      <c r="B161" t="s">
        <v>13</v>
      </c>
      <c r="C161" t="s">
        <v>102</v>
      </c>
      <c r="D161" t="str">
        <f>"Material """&amp;A161&amp;""""</f>
        <v>Material "Compliance Insulation R14.32"</v>
      </c>
    </row>
    <row r="162" spans="1:4" x14ac:dyDescent="0.25">
      <c r="D162" t="str">
        <f>"   CodeCat = """&amp;IF(OR(B161="Metal Building Roof",B161="Metal Framed Wall",B161="Other Floor"),"Composite",B161)&amp;""""</f>
        <v xml:space="preserve">   CodeCat = "Insulation Board"</v>
      </c>
    </row>
    <row r="163" spans="1:4" x14ac:dyDescent="0.25">
      <c r="D163" t="str">
        <f>IF(OR(B161="Metal Building Roof",B161="Metal Framed Wall",B161="Other Floor"),"   FrmMat = "&amp;"""Metal""","   CodeItem = """&amp;C161&amp;"""")</f>
        <v xml:space="preserve">   CodeItem = "Compliance Insulation R14.32"</v>
      </c>
    </row>
    <row r="164" spans="1:4" x14ac:dyDescent="0.25">
      <c r="D164" t="s">
        <v>1</v>
      </c>
    </row>
    <row r="166" spans="1:4" x14ac:dyDescent="0.25">
      <c r="A166" t="s">
        <v>104</v>
      </c>
      <c r="B166" t="s">
        <v>13</v>
      </c>
      <c r="C166" t="s">
        <v>104</v>
      </c>
      <c r="D166" t="str">
        <f>"Material """&amp;A166&amp;""""</f>
        <v>Material "Compliance Insulation R14.60"</v>
      </c>
    </row>
    <row r="167" spans="1:4" x14ac:dyDescent="0.25">
      <c r="D167" t="str">
        <f>"   CodeCat = """&amp;IF(OR(B166="Metal Building Roof",B166="Metal Framed Wall",B166="Other Floor"),"Composite",B166)&amp;""""</f>
        <v xml:space="preserve">   CodeCat = "Insulation Board"</v>
      </c>
    </row>
    <row r="168" spans="1:4" x14ac:dyDescent="0.25">
      <c r="D168" t="str">
        <f>IF(OR(B166="Metal Building Roof",B166="Metal Framed Wall",B166="Other Floor"),"   FrmMat = "&amp;"""Metal""","   CodeItem = """&amp;C166&amp;"""")</f>
        <v xml:space="preserve">   CodeItem = "Compliance Insulation R14.60"</v>
      </c>
    </row>
    <row r="169" spans="1:4" x14ac:dyDescent="0.25">
      <c r="D169" t="s">
        <v>1</v>
      </c>
    </row>
    <row r="171" spans="1:4" x14ac:dyDescent="0.25">
      <c r="A171" t="s">
        <v>99</v>
      </c>
      <c r="B171" t="s">
        <v>13</v>
      </c>
      <c r="C171" t="s">
        <v>99</v>
      </c>
      <c r="D171" t="str">
        <f>"Material """&amp;A171&amp;""""</f>
        <v>Material "Compliance Insulation R15.54"</v>
      </c>
    </row>
    <row r="172" spans="1:4" x14ac:dyDescent="0.25">
      <c r="D172" t="str">
        <f>"   CodeCat = """&amp;IF(OR(B171="Metal Building Roof",B171="Metal Framed Wall",B171="Other Floor"),"Composite",B171)&amp;""""</f>
        <v xml:space="preserve">   CodeCat = "Insulation Board"</v>
      </c>
    </row>
    <row r="173" spans="1:4" x14ac:dyDescent="0.25">
      <c r="D173" t="str">
        <f>IF(OR(B171="Metal Building Roof",B171="Metal Framed Wall",B171="Other Floor"),"   FrmMat = "&amp;"""Metal""","   CodeItem = """&amp;C171&amp;"""")</f>
        <v xml:space="preserve">   CodeItem = "Compliance Insulation R15.54"</v>
      </c>
    </row>
    <row r="174" spans="1:4" x14ac:dyDescent="0.25">
      <c r="D174" t="s">
        <v>1</v>
      </c>
    </row>
    <row r="176" spans="1:4" x14ac:dyDescent="0.25">
      <c r="A176" t="s">
        <v>114</v>
      </c>
      <c r="B176" t="s">
        <v>13</v>
      </c>
      <c r="C176" t="s">
        <v>114</v>
      </c>
      <c r="D176" t="str">
        <f>"Material """&amp;A176&amp;""""</f>
        <v>Material "Compliance Insulation R16.58"</v>
      </c>
    </row>
    <row r="177" spans="1:4" x14ac:dyDescent="0.25">
      <c r="D177" t="str">
        <f>"   CodeCat = """&amp;IF(OR(B176="Metal Building Roof",B176="Metal Framed Wall",B176="Other Floor"),"Composite",B176)&amp;""""</f>
        <v xml:space="preserve">   CodeCat = "Insulation Board"</v>
      </c>
    </row>
    <row r="178" spans="1:4" x14ac:dyDescent="0.25">
      <c r="D178" t="str">
        <f>IF(OR(B176="Metal Building Roof",B176="Metal Framed Wall",B176="Other Floor"),"   FrmMat = "&amp;"""Metal""","   CodeItem = """&amp;C176&amp;"""")</f>
        <v xml:space="preserve">   CodeItem = "Compliance Insulation R16.58"</v>
      </c>
    </row>
    <row r="179" spans="1:4" x14ac:dyDescent="0.25">
      <c r="D179" t="s">
        <v>1</v>
      </c>
    </row>
    <row r="181" spans="1:4" x14ac:dyDescent="0.25">
      <c r="A181" t="s">
        <v>100</v>
      </c>
      <c r="B181" t="s">
        <v>13</v>
      </c>
      <c r="C181" t="s">
        <v>100</v>
      </c>
      <c r="D181" t="str">
        <f>"Material """&amp;A181&amp;""""</f>
        <v>Material "Compliance Insulation R16.69"</v>
      </c>
    </row>
    <row r="182" spans="1:4" x14ac:dyDescent="0.25">
      <c r="D182" t="str">
        <f>"   CodeCat = """&amp;IF(OR(B181="Metal Building Roof",B181="Metal Framed Wall",B181="Other Floor"),"Composite",B181)&amp;""""</f>
        <v xml:space="preserve">   CodeCat = "Insulation Board"</v>
      </c>
    </row>
    <row r="183" spans="1:4" x14ac:dyDescent="0.25">
      <c r="D183" t="str">
        <f>IF(OR(B181="Metal Building Roof",B181="Metal Framed Wall",B181="Other Floor"),"   FrmMat = "&amp;"""Metal""","   CodeItem = """&amp;C181&amp;"""")</f>
        <v xml:space="preserve">   CodeItem = "Compliance Insulation R16.69"</v>
      </c>
    </row>
    <row r="184" spans="1:4" x14ac:dyDescent="0.25">
      <c r="D184" t="s">
        <v>1</v>
      </c>
    </row>
    <row r="186" spans="1:4" x14ac:dyDescent="0.25">
      <c r="A186" t="s">
        <v>117</v>
      </c>
      <c r="B186" t="s">
        <v>13</v>
      </c>
      <c r="C186" t="s">
        <v>117</v>
      </c>
      <c r="D186" t="str">
        <f>"Material """&amp;A186&amp;""""</f>
        <v>Material "Compliance Insulation R17.67"</v>
      </c>
    </row>
    <row r="187" spans="1:4" x14ac:dyDescent="0.25">
      <c r="D187" t="str">
        <f>"   CodeCat = """&amp;IF(OR(B186="Metal Building Roof",B186="Metal Framed Wall",B186="Other Floor"),"Composite",B186)&amp;""""</f>
        <v xml:space="preserve">   CodeCat = "Insulation Board"</v>
      </c>
    </row>
    <row r="188" spans="1:4" x14ac:dyDescent="0.25">
      <c r="D188" t="str">
        <f>IF(OR(B186="Metal Building Roof",B186="Metal Framed Wall",B186="Other Floor"),"   FrmMat = "&amp;"""Metal""","   CodeItem = """&amp;C186&amp;"""")</f>
        <v xml:space="preserve">   CodeItem = "Compliance Insulation R17.67"</v>
      </c>
    </row>
    <row r="189" spans="1:4" x14ac:dyDescent="0.25">
      <c r="D189" t="s">
        <v>1</v>
      </c>
    </row>
    <row r="191" spans="1:4" x14ac:dyDescent="0.25">
      <c r="A191" t="s">
        <v>109</v>
      </c>
      <c r="B191" t="s">
        <v>13</v>
      </c>
      <c r="C191" t="s">
        <v>109</v>
      </c>
      <c r="D191" t="str">
        <f>"Material """&amp;A191&amp;""""</f>
        <v>Material "Compliance Insulation R19.63"</v>
      </c>
    </row>
    <row r="192" spans="1:4" x14ac:dyDescent="0.25">
      <c r="D192" t="str">
        <f>"   CodeCat = """&amp;IF(OR(B191="Metal Building Roof",B191="Metal Framed Wall",B191="Other Floor"),"Composite",B191)&amp;""""</f>
        <v xml:space="preserve">   CodeCat = "Insulation Board"</v>
      </c>
    </row>
    <row r="193" spans="1:4" x14ac:dyDescent="0.25">
      <c r="D193" t="str">
        <f>IF(OR(B191="Metal Building Roof",B191="Metal Framed Wall",B191="Other Floor"),"   FrmMat = "&amp;"""Metal""","   CodeItem = """&amp;C191&amp;"""")</f>
        <v xml:space="preserve">   CodeItem = "Compliance Insulation R19.63"</v>
      </c>
    </row>
    <row r="194" spans="1:4" x14ac:dyDescent="0.25">
      <c r="D194" t="s">
        <v>1</v>
      </c>
    </row>
    <row r="196" spans="1:4" x14ac:dyDescent="0.25">
      <c r="A196" t="s">
        <v>105</v>
      </c>
      <c r="B196" t="s">
        <v>13</v>
      </c>
      <c r="C196" t="s">
        <v>105</v>
      </c>
      <c r="D196" t="str">
        <f>"Material """&amp;A196&amp;""""</f>
        <v>Material "Compliance Insulation R20.05"</v>
      </c>
    </row>
    <row r="197" spans="1:4" x14ac:dyDescent="0.25">
      <c r="D197" t="str">
        <f>"   CodeCat = """&amp;IF(OR(B196="Metal Building Roof",B196="Metal Framed Wall",B196="Other Floor"),"Composite",B196)&amp;""""</f>
        <v xml:space="preserve">   CodeCat = "Insulation Board"</v>
      </c>
    </row>
    <row r="198" spans="1:4" x14ac:dyDescent="0.25">
      <c r="D198" t="str">
        <f>IF(OR(B196="Metal Building Roof",B196="Metal Framed Wall",B196="Other Floor"),"   FrmMat = "&amp;"""Metal""","   CodeItem = """&amp;C196&amp;"""")</f>
        <v xml:space="preserve">   CodeItem = "Compliance Insulation R20.05"</v>
      </c>
    </row>
    <row r="199" spans="1:4" x14ac:dyDescent="0.25">
      <c r="D199" t="s">
        <v>1</v>
      </c>
    </row>
    <row r="201" spans="1:4" x14ac:dyDescent="0.25">
      <c r="A201" t="s">
        <v>103</v>
      </c>
      <c r="B201" t="s">
        <v>13</v>
      </c>
      <c r="C201" t="s">
        <v>103</v>
      </c>
      <c r="D201" t="str">
        <f>"Material """&amp;A201&amp;""""</f>
        <v>Material "Compliance Insulation R21.18"</v>
      </c>
    </row>
    <row r="202" spans="1:4" x14ac:dyDescent="0.25">
      <c r="D202" t="str">
        <f>"   CodeCat = """&amp;IF(OR(B201="Metal Building Roof",B201="Metal Framed Wall",B201="Other Floor"),"Composite",B201)&amp;""""</f>
        <v xml:space="preserve">   CodeCat = "Insulation Board"</v>
      </c>
    </row>
    <row r="203" spans="1:4" x14ac:dyDescent="0.25">
      <c r="D203" t="str">
        <f>IF(OR(B201="Metal Building Roof",B201="Metal Framed Wall",B201="Other Floor"),"   FrmMat = "&amp;"""Metal""","   CodeItem = """&amp;C201&amp;"""")</f>
        <v xml:space="preserve">   CodeItem = "Compliance Insulation R21.18"</v>
      </c>
    </row>
    <row r="204" spans="1:4" x14ac:dyDescent="0.25">
      <c r="D204" t="s">
        <v>1</v>
      </c>
    </row>
    <row r="206" spans="1:4" x14ac:dyDescent="0.25">
      <c r="A206" t="s">
        <v>113</v>
      </c>
      <c r="B206" t="s">
        <v>13</v>
      </c>
      <c r="C206" t="s">
        <v>113</v>
      </c>
      <c r="D206" t="str">
        <f>"Material """&amp;A206&amp;""""</f>
        <v>Material "Compliance Insulation R21.39"</v>
      </c>
    </row>
    <row r="207" spans="1:4" x14ac:dyDescent="0.25">
      <c r="D207" t="str">
        <f>"   CodeCat = """&amp;IF(OR(B206="Metal Building Roof",B206="Metal Framed Wall",B206="Other Floor"),"Composite",B206)&amp;""""</f>
        <v xml:space="preserve">   CodeCat = "Insulation Board"</v>
      </c>
    </row>
    <row r="208" spans="1:4" x14ac:dyDescent="0.25">
      <c r="D208" t="str">
        <f>IF(OR(B206="Metal Building Roof",B206="Metal Framed Wall",B206="Other Floor"),"   FrmMat = "&amp;"""Metal""","   CodeItem = """&amp;C206&amp;"""")</f>
        <v xml:space="preserve">   CodeItem = "Compliance Insulation R21.39"</v>
      </c>
    </row>
    <row r="209" spans="1:4" x14ac:dyDescent="0.25">
      <c r="D209" t="s">
        <v>1</v>
      </c>
    </row>
    <row r="211" spans="1:4" x14ac:dyDescent="0.25">
      <c r="A211" t="s">
        <v>116</v>
      </c>
      <c r="B211" t="s">
        <v>13</v>
      </c>
      <c r="C211" t="s">
        <v>116</v>
      </c>
      <c r="D211" t="str">
        <f>"Material """&amp;A211&amp;""""</f>
        <v>Material "Compliance Insulation R22.48"</v>
      </c>
    </row>
    <row r="212" spans="1:4" x14ac:dyDescent="0.25">
      <c r="D212" t="str">
        <f>"   CodeCat = """&amp;IF(OR(B211="Metal Building Roof",B211="Metal Framed Wall",B211="Other Floor"),"Composite",B211)&amp;""""</f>
        <v xml:space="preserve">   CodeCat = "Insulation Board"</v>
      </c>
    </row>
    <row r="213" spans="1:4" x14ac:dyDescent="0.25">
      <c r="D213" t="str">
        <f>IF(OR(B211="Metal Building Roof",B211="Metal Framed Wall",B211="Other Floor"),"   FrmMat = "&amp;"""Metal""","   CodeItem = """&amp;C211&amp;"""")</f>
        <v xml:space="preserve">   CodeItem = "Compliance Insulation R22.48"</v>
      </c>
    </row>
    <row r="214" spans="1:4" x14ac:dyDescent="0.25">
      <c r="D214" t="s">
        <v>1</v>
      </c>
    </row>
    <row r="216" spans="1:4" x14ac:dyDescent="0.25">
      <c r="A216" t="s">
        <v>108</v>
      </c>
      <c r="B216" t="s">
        <v>13</v>
      </c>
      <c r="C216" t="s">
        <v>108</v>
      </c>
      <c r="D216" t="str">
        <f>"Material """&amp;A216&amp;""""</f>
        <v>Material "Compliance Insulation R24.86"</v>
      </c>
    </row>
    <row r="217" spans="1:4" x14ac:dyDescent="0.25">
      <c r="D217" t="str">
        <f>"   CodeCat = """&amp;IF(OR(B216="Metal Building Roof",B216="Metal Framed Wall",B216="Other Floor"),"Composite",B216)&amp;""""</f>
        <v xml:space="preserve">   CodeCat = "Insulation Board"</v>
      </c>
    </row>
    <row r="218" spans="1:4" x14ac:dyDescent="0.25">
      <c r="D218" t="str">
        <f>IF(OR(B216="Metal Building Roof",B216="Metal Framed Wall",B216="Other Floor"),"   FrmMat = "&amp;"""Metal""","   CodeItem = """&amp;C216&amp;"""")</f>
        <v xml:space="preserve">   CodeItem = "Compliance Insulation R24.86"</v>
      </c>
    </row>
    <row r="219" spans="1:4" x14ac:dyDescent="0.25">
      <c r="D219" t="s">
        <v>1</v>
      </c>
    </row>
    <row r="221" spans="1:4" x14ac:dyDescent="0.25">
      <c r="A221" t="s">
        <v>112</v>
      </c>
      <c r="B221" t="s">
        <v>13</v>
      </c>
      <c r="C221" t="s">
        <v>112</v>
      </c>
      <c r="D221" t="str">
        <f>"Material """&amp;A221&amp;""""</f>
        <v>Material "Compliance Insulation R25.16"</v>
      </c>
    </row>
    <row r="222" spans="1:4" x14ac:dyDescent="0.25">
      <c r="D222" t="str">
        <f>"   CodeCat = """&amp;IF(OR(B221="Metal Building Roof",B221="Metal Framed Wall",B221="Other Floor"),"Composite",B221)&amp;""""</f>
        <v xml:space="preserve">   CodeCat = "Insulation Board"</v>
      </c>
    </row>
    <row r="223" spans="1:4" x14ac:dyDescent="0.25">
      <c r="D223" t="str">
        <f>IF(OR(B221="Metal Building Roof",B221="Metal Framed Wall",B221="Other Floor"),"   FrmMat = "&amp;"""Metal""","   CodeItem = """&amp;C221&amp;"""")</f>
        <v xml:space="preserve">   CodeItem = "Compliance Insulation R25.16"</v>
      </c>
    </row>
    <row r="224" spans="1:4" x14ac:dyDescent="0.25">
      <c r="D224" t="s">
        <v>1</v>
      </c>
    </row>
    <row r="226" spans="1:4" x14ac:dyDescent="0.25">
      <c r="A226" t="s">
        <v>107</v>
      </c>
      <c r="B226" t="s">
        <v>13</v>
      </c>
      <c r="C226" t="s">
        <v>107</v>
      </c>
      <c r="D226" t="str">
        <f>"Material """&amp;A226&amp;""""</f>
        <v>Material "Compliance Insulation R28.63"</v>
      </c>
    </row>
    <row r="227" spans="1:4" x14ac:dyDescent="0.25">
      <c r="D227" t="str">
        <f>"   CodeCat = """&amp;IF(OR(B226="Metal Building Roof",B226="Metal Framed Wall",B226="Other Floor"),"Composite",B226)&amp;""""</f>
        <v xml:space="preserve">   CodeCat = "Insulation Board"</v>
      </c>
    </row>
    <row r="228" spans="1:4" x14ac:dyDescent="0.25">
      <c r="D228" t="str">
        <f>IF(OR(B226="Metal Building Roof",B226="Metal Framed Wall",B226="Other Floor"),"   FrmMat = "&amp;"""Metal""","   CodeItem = """&amp;C226&amp;"""")</f>
        <v xml:space="preserve">   CodeItem = "Compliance Insulation R28.63"</v>
      </c>
    </row>
    <row r="229" spans="1:4" x14ac:dyDescent="0.25">
      <c r="D229" t="s">
        <v>1</v>
      </c>
    </row>
    <row r="231" spans="1:4" x14ac:dyDescent="0.25">
      <c r="A231" t="s">
        <v>106</v>
      </c>
      <c r="B231" t="s">
        <v>13</v>
      </c>
      <c r="C231" t="s">
        <v>106</v>
      </c>
      <c r="D231" t="str">
        <f>"Material """&amp;A231&amp;""""</f>
        <v>Material "Compliance Insulation R34.93"</v>
      </c>
    </row>
    <row r="232" spans="1:4" x14ac:dyDescent="0.25">
      <c r="D232" t="str">
        <f>"   CodeCat = """&amp;IF(OR(B231="Metal Building Roof",B231="Metal Framed Wall",B231="Other Floor"),"Composite",B231)&amp;""""</f>
        <v xml:space="preserve">   CodeCat = "Insulation Board"</v>
      </c>
    </row>
    <row r="233" spans="1:4" x14ac:dyDescent="0.25">
      <c r="D233" t="str">
        <f>IF(OR(B231="Metal Building Roof",B231="Metal Framed Wall",B231="Other Floor"),"   FrmMat = "&amp;"""Metal""","   CodeItem = """&amp;C231&amp;"""")</f>
        <v xml:space="preserve">   CodeItem = "Compliance Insulation R34.93"</v>
      </c>
    </row>
    <row r="234" spans="1:4" x14ac:dyDescent="0.25">
      <c r="D234" t="s">
        <v>1</v>
      </c>
    </row>
    <row r="236" spans="1:4" x14ac:dyDescent="0.25">
      <c r="A236" t="s">
        <v>12</v>
      </c>
      <c r="B236" t="s">
        <v>11</v>
      </c>
      <c r="C236" t="s">
        <v>12</v>
      </c>
      <c r="D236" t="str">
        <f>"Material """&amp;A236&amp;""""</f>
        <v>Material "Stucco - 7/8 in."</v>
      </c>
    </row>
    <row r="237" spans="1:4" x14ac:dyDescent="0.25">
      <c r="D237" t="str">
        <f>"   CodeCat = """&amp;IF(OR(B236="Metal Building Roof",B236="Metal Framed Wall",B236="Other Floor"),"Composite",B236)&amp;""""</f>
        <v xml:space="preserve">   CodeCat = "Plastering Materials"</v>
      </c>
    </row>
    <row r="238" spans="1:4" x14ac:dyDescent="0.25">
      <c r="D238" t="str">
        <f>IF(OR(B236="Metal Building Roof",B236="Metal Framed Wall",B236="Other Floor"),"   FrmMat = "&amp;"""Metal""","   CodeItem = """&amp;C236&amp;"""")</f>
        <v xml:space="preserve">   CodeItem = "Stucco - 7/8 in."</v>
      </c>
    </row>
    <row r="239" spans="1:4" x14ac:dyDescent="0.25">
      <c r="D239" t="s">
        <v>1</v>
      </c>
    </row>
    <row r="241" spans="1:4" x14ac:dyDescent="0.25">
      <c r="A241" t="s">
        <v>19</v>
      </c>
      <c r="B241" t="s">
        <v>18</v>
      </c>
      <c r="C241" t="s">
        <v>19</v>
      </c>
      <c r="D241" t="str">
        <f>"Material """&amp;A241&amp;""""</f>
        <v>Material "Metal Standing Seam - 1/16 in."</v>
      </c>
    </row>
    <row r="242" spans="1:4" x14ac:dyDescent="0.25">
      <c r="A242" t="s">
        <v>79</v>
      </c>
      <c r="B242" t="s">
        <v>79</v>
      </c>
      <c r="C242" t="s">
        <v>79</v>
      </c>
      <c r="D242" t="str">
        <f>"   CodeCat = """&amp;IF(OR(B241="Metal Building Roof",B241="Metal Framed Wall",B241="Other Floor"),"Composite",B241)&amp;""""</f>
        <v xml:space="preserve">   CodeCat = "Roofing"</v>
      </c>
    </row>
    <row r="243" spans="1:4" x14ac:dyDescent="0.25">
      <c r="A243" t="s">
        <v>79</v>
      </c>
      <c r="B243" t="s">
        <v>79</v>
      </c>
      <c r="C243" t="s">
        <v>79</v>
      </c>
      <c r="D243" t="str">
        <f>IF(OR(B241="Metal Building Roof",B241="Metal Framed Wall",B241="Other Floor"),"   FrmMat = "&amp;"""Metal""","   CodeItem = """&amp;C241&amp;"""")</f>
        <v xml:space="preserve">   CodeItem = "Metal Standing Seam - 1/16 in."</v>
      </c>
    </row>
    <row r="244" spans="1:4" x14ac:dyDescent="0.25">
      <c r="A244" t="s">
        <v>79</v>
      </c>
      <c r="B244" t="s">
        <v>79</v>
      </c>
      <c r="C244" t="s">
        <v>79</v>
      </c>
      <c r="D244" t="s">
        <v>1</v>
      </c>
    </row>
    <row r="245" spans="1:4" x14ac:dyDescent="0.25">
      <c r="A245" t="s">
        <v>79</v>
      </c>
      <c r="B245" t="s">
        <v>79</v>
      </c>
      <c r="C245" t="s">
        <v>79</v>
      </c>
    </row>
    <row r="246" spans="1:4" x14ac:dyDescent="0.25">
      <c r="A246" t="s">
        <v>54</v>
      </c>
      <c r="B246" t="s">
        <v>53</v>
      </c>
      <c r="C246" t="s">
        <v>54</v>
      </c>
      <c r="D246" t="str">
        <f>"Material """&amp;A246&amp;""""</f>
        <v>Material "Metal Framed Wall - 16inOC - 2x4 - R11 ins."</v>
      </c>
    </row>
    <row r="247" spans="1:4" x14ac:dyDescent="0.25">
      <c r="D247" t="str">
        <f>"   CodeCat = """&amp;IF(OR(B246="Metal Building Roof",B246="Metal Framed Wall",B246="Other Floor"),"Composite",B246)&amp;""""</f>
        <v xml:space="preserve">   CodeCat = "Composite"</v>
      </c>
    </row>
    <row r="248" spans="1:4" x14ac:dyDescent="0.25">
      <c r="D248" t="str">
        <f>IF(OR(B246="Metal Building Roof",B246="Metal Framed Wall",B246="Other Floor"),"   FrmMat = "&amp;"""Metal""","   CodeItem = """&amp;C246&amp;"""")</f>
        <v xml:space="preserve">   FrmMat = "Metal"</v>
      </c>
    </row>
    <row r="249" spans="1:4" x14ac:dyDescent="0.25">
      <c r="D249" t="s">
        <v>80</v>
      </c>
    </row>
    <row r="250" spans="1:4" x14ac:dyDescent="0.25">
      <c r="D250" t="s">
        <v>81</v>
      </c>
    </row>
    <row r="251" spans="1:4" x14ac:dyDescent="0.25">
      <c r="D251" t="s">
        <v>82</v>
      </c>
    </row>
    <row r="252" spans="1:4" x14ac:dyDescent="0.25">
      <c r="D252" t="s">
        <v>1</v>
      </c>
    </row>
    <row r="254" spans="1:4" x14ac:dyDescent="0.25">
      <c r="A254" t="s">
        <v>79</v>
      </c>
      <c r="B254" t="s">
        <v>79</v>
      </c>
      <c r="C254" t="s">
        <v>79</v>
      </c>
    </row>
    <row r="255" spans="1:4" x14ac:dyDescent="0.25">
      <c r="A255" t="s">
        <v>79</v>
      </c>
      <c r="B255" t="s">
        <v>79</v>
      </c>
      <c r="C255" t="s">
        <v>79</v>
      </c>
    </row>
    <row r="256" spans="1:4" x14ac:dyDescent="0.25">
      <c r="A256" t="s">
        <v>79</v>
      </c>
      <c r="B256" t="s">
        <v>79</v>
      </c>
      <c r="C256" t="s">
        <v>79</v>
      </c>
    </row>
    <row r="257" spans="1:3" x14ac:dyDescent="0.25">
      <c r="A257" t="s">
        <v>79</v>
      </c>
      <c r="B257" t="s">
        <v>79</v>
      </c>
      <c r="C257" t="s">
        <v>79</v>
      </c>
    </row>
    <row r="258" spans="1:3" x14ac:dyDescent="0.25">
      <c r="A258" t="s">
        <v>79</v>
      </c>
      <c r="B258" t="s">
        <v>79</v>
      </c>
      <c r="C258" t="s">
        <v>79</v>
      </c>
    </row>
    <row r="259" spans="1:3" x14ac:dyDescent="0.25">
      <c r="A259" t="s">
        <v>79</v>
      </c>
      <c r="B259" t="s">
        <v>79</v>
      </c>
      <c r="C259" t="s">
        <v>79</v>
      </c>
    </row>
    <row r="260" spans="1:3" x14ac:dyDescent="0.25">
      <c r="A260" t="s">
        <v>79</v>
      </c>
      <c r="B260" t="s">
        <v>79</v>
      </c>
      <c r="C260" t="s">
        <v>79</v>
      </c>
    </row>
    <row r="261" spans="1:3" x14ac:dyDescent="0.25">
      <c r="A261" t="s">
        <v>79</v>
      </c>
      <c r="B261" t="s">
        <v>79</v>
      </c>
      <c r="C261" t="s">
        <v>79</v>
      </c>
    </row>
    <row r="262" spans="1:3" x14ac:dyDescent="0.25">
      <c r="A262" t="s">
        <v>79</v>
      </c>
      <c r="B262" t="s">
        <v>79</v>
      </c>
      <c r="C262" t="s">
        <v>79</v>
      </c>
    </row>
    <row r="263" spans="1:3" x14ac:dyDescent="0.25">
      <c r="A263" t="s">
        <v>79</v>
      </c>
      <c r="B263" t="s">
        <v>79</v>
      </c>
      <c r="C263" t="s">
        <v>79</v>
      </c>
    </row>
    <row r="264" spans="1:3" x14ac:dyDescent="0.25">
      <c r="A264" t="s">
        <v>79</v>
      </c>
      <c r="B264" t="s">
        <v>79</v>
      </c>
      <c r="C264" t="s">
        <v>79</v>
      </c>
    </row>
    <row r="265" spans="1:3" x14ac:dyDescent="0.25">
      <c r="A265" t="s">
        <v>79</v>
      </c>
      <c r="B265" t="s">
        <v>79</v>
      </c>
      <c r="C265" t="s">
        <v>79</v>
      </c>
    </row>
    <row r="266" spans="1:3" x14ac:dyDescent="0.25">
      <c r="A266" t="s">
        <v>79</v>
      </c>
      <c r="B266" t="s">
        <v>79</v>
      </c>
      <c r="C266" t="s">
        <v>79</v>
      </c>
    </row>
    <row r="267" spans="1:3" x14ac:dyDescent="0.25">
      <c r="A267" t="s">
        <v>79</v>
      </c>
      <c r="B267" t="s">
        <v>79</v>
      </c>
      <c r="C267" t="s">
        <v>79</v>
      </c>
    </row>
    <row r="268" spans="1:3" x14ac:dyDescent="0.25">
      <c r="A268" t="s">
        <v>79</v>
      </c>
      <c r="B268" t="s">
        <v>79</v>
      </c>
      <c r="C268" t="s">
        <v>79</v>
      </c>
    </row>
    <row r="269" spans="1:3" x14ac:dyDescent="0.25">
      <c r="A269" t="s">
        <v>79</v>
      </c>
      <c r="B269" t="s">
        <v>79</v>
      </c>
      <c r="C269" t="s">
        <v>79</v>
      </c>
    </row>
    <row r="270" spans="1:3" x14ac:dyDescent="0.25">
      <c r="A270" t="s">
        <v>79</v>
      </c>
      <c r="B270" t="s">
        <v>79</v>
      </c>
      <c r="C270" t="s">
        <v>79</v>
      </c>
    </row>
    <row r="271" spans="1:3" x14ac:dyDescent="0.25">
      <c r="A271" t="s">
        <v>79</v>
      </c>
      <c r="B271" t="s">
        <v>79</v>
      </c>
      <c r="C271" t="s">
        <v>79</v>
      </c>
    </row>
    <row r="272" spans="1:3" x14ac:dyDescent="0.25">
      <c r="A272" t="s">
        <v>79</v>
      </c>
      <c r="B272" t="s">
        <v>79</v>
      </c>
      <c r="C272" t="s">
        <v>79</v>
      </c>
    </row>
    <row r="273" spans="1:3" x14ac:dyDescent="0.25">
      <c r="A273" t="s">
        <v>79</v>
      </c>
      <c r="B273" t="s">
        <v>79</v>
      </c>
      <c r="C273" t="s">
        <v>79</v>
      </c>
    </row>
    <row r="274" spans="1:3" x14ac:dyDescent="0.25">
      <c r="A274" t="s">
        <v>79</v>
      </c>
      <c r="B274" t="s">
        <v>79</v>
      </c>
      <c r="C274" t="s">
        <v>79</v>
      </c>
    </row>
    <row r="275" spans="1:3" x14ac:dyDescent="0.25">
      <c r="A275" t="s">
        <v>79</v>
      </c>
      <c r="B275" t="s">
        <v>79</v>
      </c>
      <c r="C275" t="s">
        <v>79</v>
      </c>
    </row>
    <row r="276" spans="1:3" x14ac:dyDescent="0.25">
      <c r="A276" t="s">
        <v>79</v>
      </c>
      <c r="B276" t="s">
        <v>79</v>
      </c>
      <c r="C276" t="s">
        <v>79</v>
      </c>
    </row>
    <row r="277" spans="1:3" x14ac:dyDescent="0.25">
      <c r="A277" t="s">
        <v>79</v>
      </c>
      <c r="B277" t="s">
        <v>79</v>
      </c>
      <c r="C277" t="s">
        <v>79</v>
      </c>
    </row>
    <row r="278" spans="1:3" x14ac:dyDescent="0.25">
      <c r="A278" t="s">
        <v>79</v>
      </c>
      <c r="B278" t="s">
        <v>79</v>
      </c>
      <c r="C278" t="s">
        <v>79</v>
      </c>
    </row>
    <row r="279" spans="1:3" x14ac:dyDescent="0.25">
      <c r="A279" t="s">
        <v>79</v>
      </c>
      <c r="B279" t="s">
        <v>79</v>
      </c>
      <c r="C279" t="s">
        <v>79</v>
      </c>
    </row>
    <row r="280" spans="1:3" x14ac:dyDescent="0.25">
      <c r="A280" t="s">
        <v>79</v>
      </c>
      <c r="B280" t="s">
        <v>79</v>
      </c>
      <c r="C280" t="s">
        <v>79</v>
      </c>
    </row>
    <row r="281" spans="1:3" x14ac:dyDescent="0.25">
      <c r="A281" t="s">
        <v>79</v>
      </c>
      <c r="B281" t="s">
        <v>79</v>
      </c>
      <c r="C281" t="s">
        <v>79</v>
      </c>
    </row>
    <row r="282" spans="1:3" x14ac:dyDescent="0.25">
      <c r="A282" t="s">
        <v>79</v>
      </c>
      <c r="B282" t="s">
        <v>79</v>
      </c>
      <c r="C282" t="s">
        <v>79</v>
      </c>
    </row>
    <row r="283" spans="1:3" x14ac:dyDescent="0.25">
      <c r="A283" t="s">
        <v>79</v>
      </c>
      <c r="B283" t="s">
        <v>79</v>
      </c>
      <c r="C283" t="s">
        <v>79</v>
      </c>
    </row>
    <row r="284" spans="1:3" x14ac:dyDescent="0.25">
      <c r="A284" t="s">
        <v>79</v>
      </c>
      <c r="B284" t="s">
        <v>79</v>
      </c>
      <c r="C284" t="s">
        <v>79</v>
      </c>
    </row>
    <row r="285" spans="1:3" x14ac:dyDescent="0.25">
      <c r="A285" t="s">
        <v>79</v>
      </c>
      <c r="B285" t="s">
        <v>79</v>
      </c>
      <c r="C285" t="s">
        <v>79</v>
      </c>
    </row>
    <row r="286" spans="1:3" x14ac:dyDescent="0.25">
      <c r="A286" t="s">
        <v>79</v>
      </c>
      <c r="B286" t="s">
        <v>79</v>
      </c>
      <c r="C286" t="s">
        <v>79</v>
      </c>
    </row>
    <row r="287" spans="1:3" x14ac:dyDescent="0.25">
      <c r="A287" t="s">
        <v>79</v>
      </c>
      <c r="B287" t="s">
        <v>79</v>
      </c>
      <c r="C287" t="s">
        <v>79</v>
      </c>
    </row>
    <row r="288" spans="1:3" x14ac:dyDescent="0.25">
      <c r="A288" t="s">
        <v>79</v>
      </c>
      <c r="B288" t="s">
        <v>79</v>
      </c>
      <c r="C288" t="s">
        <v>79</v>
      </c>
    </row>
    <row r="289" spans="1:3" x14ac:dyDescent="0.25">
      <c r="A289" t="s">
        <v>79</v>
      </c>
      <c r="B289" t="s">
        <v>79</v>
      </c>
      <c r="C289" t="s">
        <v>79</v>
      </c>
    </row>
    <row r="290" spans="1:3" x14ac:dyDescent="0.25">
      <c r="A290" t="s">
        <v>79</v>
      </c>
      <c r="B290" t="s">
        <v>79</v>
      </c>
      <c r="C290" t="s">
        <v>79</v>
      </c>
    </row>
    <row r="291" spans="1:3" x14ac:dyDescent="0.25">
      <c r="A291" t="s">
        <v>79</v>
      </c>
      <c r="B291" t="s">
        <v>79</v>
      </c>
      <c r="C291" t="s">
        <v>79</v>
      </c>
    </row>
    <row r="292" spans="1:3" x14ac:dyDescent="0.25">
      <c r="A292" t="s">
        <v>79</v>
      </c>
      <c r="B292" t="s">
        <v>79</v>
      </c>
      <c r="C292" t="s">
        <v>79</v>
      </c>
    </row>
    <row r="293" spans="1:3" x14ac:dyDescent="0.25">
      <c r="A293" t="s">
        <v>79</v>
      </c>
      <c r="B293" t="s">
        <v>79</v>
      </c>
      <c r="C293" t="s">
        <v>79</v>
      </c>
    </row>
    <row r="294" spans="1:3" x14ac:dyDescent="0.25">
      <c r="A294" t="s">
        <v>79</v>
      </c>
      <c r="B294" t="s">
        <v>79</v>
      </c>
      <c r="C294" t="s">
        <v>79</v>
      </c>
    </row>
    <row r="295" spans="1:3" x14ac:dyDescent="0.25">
      <c r="A295" t="s">
        <v>79</v>
      </c>
      <c r="B295" t="s">
        <v>79</v>
      </c>
      <c r="C295" t="s">
        <v>79</v>
      </c>
    </row>
    <row r="296" spans="1:3" x14ac:dyDescent="0.25">
      <c r="A296" t="s">
        <v>79</v>
      </c>
      <c r="B296" t="s">
        <v>79</v>
      </c>
      <c r="C296" t="s">
        <v>79</v>
      </c>
    </row>
    <row r="297" spans="1:3" x14ac:dyDescent="0.25">
      <c r="A297" t="s">
        <v>79</v>
      </c>
      <c r="B297" t="s">
        <v>79</v>
      </c>
      <c r="C297" t="s">
        <v>79</v>
      </c>
    </row>
    <row r="298" spans="1:3" x14ac:dyDescent="0.25">
      <c r="A298" t="s">
        <v>79</v>
      </c>
      <c r="B298" t="s">
        <v>79</v>
      </c>
      <c r="C298" t="s">
        <v>79</v>
      </c>
    </row>
    <row r="299" spans="1:3" x14ac:dyDescent="0.25">
      <c r="A299" t="s">
        <v>79</v>
      </c>
      <c r="B299" t="s">
        <v>79</v>
      </c>
      <c r="C299" t="s">
        <v>79</v>
      </c>
    </row>
    <row r="300" spans="1:3" x14ac:dyDescent="0.25">
      <c r="A300" t="s">
        <v>79</v>
      </c>
      <c r="B300" t="s">
        <v>79</v>
      </c>
      <c r="C300" t="s">
        <v>79</v>
      </c>
    </row>
    <row r="301" spans="1:3" x14ac:dyDescent="0.25">
      <c r="A301" t="s">
        <v>79</v>
      </c>
      <c r="B301" t="s">
        <v>79</v>
      </c>
      <c r="C301" t="s">
        <v>79</v>
      </c>
    </row>
    <row r="302" spans="1:3" x14ac:dyDescent="0.25">
      <c r="A302" t="s">
        <v>79</v>
      </c>
      <c r="B302" t="s">
        <v>79</v>
      </c>
      <c r="C302" t="s">
        <v>79</v>
      </c>
    </row>
    <row r="303" spans="1:3" x14ac:dyDescent="0.25">
      <c r="A303" t="s">
        <v>79</v>
      </c>
      <c r="B303" t="s">
        <v>79</v>
      </c>
      <c r="C303" t="s">
        <v>79</v>
      </c>
    </row>
    <row r="304" spans="1:3" x14ac:dyDescent="0.25">
      <c r="A304" t="s">
        <v>79</v>
      </c>
      <c r="B304" t="s">
        <v>79</v>
      </c>
      <c r="C304" t="s">
        <v>79</v>
      </c>
    </row>
    <row r="305" spans="1:3" x14ac:dyDescent="0.25">
      <c r="A305" t="s">
        <v>79</v>
      </c>
      <c r="B305" t="s">
        <v>79</v>
      </c>
      <c r="C305" t="s">
        <v>79</v>
      </c>
    </row>
    <row r="306" spans="1:3" x14ac:dyDescent="0.25">
      <c r="A306" t="s">
        <v>79</v>
      </c>
      <c r="B306" t="s">
        <v>79</v>
      </c>
      <c r="C306" t="s">
        <v>79</v>
      </c>
    </row>
    <row r="307" spans="1:3" x14ac:dyDescent="0.25">
      <c r="A307" t="s">
        <v>79</v>
      </c>
      <c r="B307" t="s">
        <v>79</v>
      </c>
      <c r="C307" t="s">
        <v>79</v>
      </c>
    </row>
    <row r="308" spans="1:3" x14ac:dyDescent="0.25">
      <c r="A308" t="s">
        <v>79</v>
      </c>
      <c r="B308" t="s">
        <v>79</v>
      </c>
      <c r="C308" t="s">
        <v>79</v>
      </c>
    </row>
    <row r="309" spans="1:3" x14ac:dyDescent="0.25">
      <c r="A309" t="s">
        <v>79</v>
      </c>
      <c r="B309" t="s">
        <v>79</v>
      </c>
      <c r="C309" t="s">
        <v>79</v>
      </c>
    </row>
    <row r="310" spans="1:3" x14ac:dyDescent="0.25">
      <c r="A310" t="s">
        <v>79</v>
      </c>
      <c r="B310" t="s">
        <v>79</v>
      </c>
      <c r="C310" t="s">
        <v>79</v>
      </c>
    </row>
    <row r="311" spans="1:3" x14ac:dyDescent="0.25">
      <c r="A311" t="s">
        <v>79</v>
      </c>
      <c r="B311" t="s">
        <v>79</v>
      </c>
      <c r="C311" t="s">
        <v>79</v>
      </c>
    </row>
    <row r="312" spans="1:3" x14ac:dyDescent="0.25">
      <c r="A312" t="s">
        <v>79</v>
      </c>
      <c r="B312" t="s">
        <v>79</v>
      </c>
      <c r="C312" t="s">
        <v>79</v>
      </c>
    </row>
    <row r="313" spans="1:3" x14ac:dyDescent="0.25">
      <c r="A313" t="s">
        <v>79</v>
      </c>
      <c r="B313" t="s">
        <v>79</v>
      </c>
      <c r="C313" t="s">
        <v>79</v>
      </c>
    </row>
    <row r="314" spans="1:3" x14ac:dyDescent="0.25">
      <c r="A314" t="s">
        <v>79</v>
      </c>
      <c r="B314" t="s">
        <v>79</v>
      </c>
      <c r="C314" t="s">
        <v>79</v>
      </c>
    </row>
    <row r="315" spans="1:3" x14ac:dyDescent="0.25">
      <c r="A315" t="s">
        <v>79</v>
      </c>
      <c r="B315" t="s">
        <v>79</v>
      </c>
      <c r="C315" t="s">
        <v>79</v>
      </c>
    </row>
    <row r="316" spans="1:3" x14ac:dyDescent="0.25">
      <c r="A316" t="s">
        <v>79</v>
      </c>
      <c r="B316" t="s">
        <v>79</v>
      </c>
      <c r="C316" t="s">
        <v>79</v>
      </c>
    </row>
    <row r="317" spans="1:3" x14ac:dyDescent="0.25">
      <c r="A317" t="s">
        <v>79</v>
      </c>
      <c r="B317" t="s">
        <v>79</v>
      </c>
      <c r="C317" t="s">
        <v>79</v>
      </c>
    </row>
    <row r="318" spans="1:3" x14ac:dyDescent="0.25">
      <c r="A318" t="s">
        <v>79</v>
      </c>
      <c r="B318" t="s">
        <v>79</v>
      </c>
      <c r="C318" t="s">
        <v>79</v>
      </c>
    </row>
    <row r="319" spans="1:3" x14ac:dyDescent="0.25">
      <c r="A319" t="s">
        <v>79</v>
      </c>
      <c r="B319" t="s">
        <v>79</v>
      </c>
      <c r="C319" t="s">
        <v>79</v>
      </c>
    </row>
    <row r="320" spans="1:3" x14ac:dyDescent="0.25">
      <c r="A320" t="s">
        <v>79</v>
      </c>
      <c r="B320" t="s">
        <v>79</v>
      </c>
      <c r="C320" t="s">
        <v>79</v>
      </c>
    </row>
    <row r="321" spans="1:3" x14ac:dyDescent="0.25">
      <c r="A321" t="s">
        <v>79</v>
      </c>
      <c r="B321" t="s">
        <v>79</v>
      </c>
      <c r="C321" t="s">
        <v>79</v>
      </c>
    </row>
    <row r="322" spans="1:3" x14ac:dyDescent="0.25">
      <c r="A322" t="s">
        <v>79</v>
      </c>
      <c r="B322" t="s">
        <v>79</v>
      </c>
      <c r="C322" t="s">
        <v>79</v>
      </c>
    </row>
    <row r="323" spans="1:3" x14ac:dyDescent="0.25">
      <c r="A323" t="s">
        <v>79</v>
      </c>
      <c r="B323" t="s">
        <v>79</v>
      </c>
      <c r="C323" t="s">
        <v>79</v>
      </c>
    </row>
    <row r="324" spans="1:3" x14ac:dyDescent="0.25">
      <c r="A324" t="s">
        <v>79</v>
      </c>
      <c r="B324" t="s">
        <v>79</v>
      </c>
      <c r="C324" t="s">
        <v>79</v>
      </c>
    </row>
    <row r="325" spans="1:3" x14ac:dyDescent="0.25">
      <c r="A325" t="s">
        <v>79</v>
      </c>
      <c r="B325" t="s">
        <v>79</v>
      </c>
      <c r="C325" t="s">
        <v>79</v>
      </c>
    </row>
    <row r="326" spans="1:3" x14ac:dyDescent="0.25">
      <c r="A326" t="s">
        <v>79</v>
      </c>
      <c r="B326" t="s">
        <v>79</v>
      </c>
      <c r="C326" t="s">
        <v>79</v>
      </c>
    </row>
    <row r="327" spans="1:3" x14ac:dyDescent="0.25">
      <c r="A327" t="s">
        <v>79</v>
      </c>
      <c r="B327" t="s">
        <v>79</v>
      </c>
      <c r="C327" t="s">
        <v>79</v>
      </c>
    </row>
    <row r="328" spans="1:3" x14ac:dyDescent="0.25">
      <c r="A328" t="s">
        <v>79</v>
      </c>
      <c r="B328" t="s">
        <v>79</v>
      </c>
      <c r="C328" t="s">
        <v>79</v>
      </c>
    </row>
    <row r="329" spans="1:3" x14ac:dyDescent="0.25">
      <c r="A329" t="s">
        <v>79</v>
      </c>
      <c r="B329" t="s">
        <v>79</v>
      </c>
      <c r="C329" t="s">
        <v>79</v>
      </c>
    </row>
    <row r="330" spans="1:3" x14ac:dyDescent="0.25">
      <c r="A330" t="s">
        <v>79</v>
      </c>
      <c r="B330" t="s">
        <v>79</v>
      </c>
      <c r="C330" t="s">
        <v>79</v>
      </c>
    </row>
    <row r="331" spans="1:3" x14ac:dyDescent="0.25">
      <c r="A331" t="s">
        <v>79</v>
      </c>
      <c r="B331" t="s">
        <v>79</v>
      </c>
      <c r="C331" t="s">
        <v>79</v>
      </c>
    </row>
    <row r="332" spans="1:3" x14ac:dyDescent="0.25">
      <c r="A332" t="s">
        <v>79</v>
      </c>
      <c r="B332" t="s">
        <v>79</v>
      </c>
      <c r="C332" t="s">
        <v>79</v>
      </c>
    </row>
    <row r="333" spans="1:3" x14ac:dyDescent="0.25">
      <c r="A333" t="s">
        <v>79</v>
      </c>
      <c r="B333" t="s">
        <v>79</v>
      </c>
      <c r="C333" t="s">
        <v>79</v>
      </c>
    </row>
    <row r="334" spans="1:3" x14ac:dyDescent="0.25">
      <c r="A334" t="s">
        <v>79</v>
      </c>
      <c r="B334" t="s">
        <v>79</v>
      </c>
      <c r="C334" t="s">
        <v>79</v>
      </c>
    </row>
    <row r="335" spans="1:3" x14ac:dyDescent="0.25">
      <c r="A335" t="s">
        <v>79</v>
      </c>
      <c r="B335" t="s">
        <v>79</v>
      </c>
      <c r="C335" t="s">
        <v>79</v>
      </c>
    </row>
    <row r="336" spans="1:3" x14ac:dyDescent="0.25">
      <c r="A336" t="s">
        <v>79</v>
      </c>
      <c r="B336" t="s">
        <v>79</v>
      </c>
      <c r="C336" t="s">
        <v>79</v>
      </c>
    </row>
    <row r="337" spans="1:3" x14ac:dyDescent="0.25">
      <c r="A337" t="s">
        <v>79</v>
      </c>
      <c r="B337" t="s">
        <v>79</v>
      </c>
      <c r="C337" t="s">
        <v>79</v>
      </c>
    </row>
    <row r="338" spans="1:3" x14ac:dyDescent="0.25">
      <c r="A338" t="s">
        <v>79</v>
      </c>
      <c r="B338" t="s">
        <v>79</v>
      </c>
      <c r="C338" t="s">
        <v>79</v>
      </c>
    </row>
    <row r="339" spans="1:3" x14ac:dyDescent="0.25">
      <c r="A339" t="s">
        <v>79</v>
      </c>
      <c r="B339" t="s">
        <v>79</v>
      </c>
      <c r="C339" t="s">
        <v>79</v>
      </c>
    </row>
    <row r="340" spans="1:3" x14ac:dyDescent="0.25">
      <c r="A340" t="s">
        <v>79</v>
      </c>
      <c r="B340" t="s">
        <v>79</v>
      </c>
      <c r="C340" t="s">
        <v>79</v>
      </c>
    </row>
    <row r="341" spans="1:3" x14ac:dyDescent="0.25">
      <c r="A341" t="s">
        <v>79</v>
      </c>
      <c r="B341" t="s">
        <v>79</v>
      </c>
      <c r="C341" t="s">
        <v>79</v>
      </c>
    </row>
    <row r="342" spans="1:3" x14ac:dyDescent="0.25">
      <c r="A342" t="s">
        <v>79</v>
      </c>
      <c r="B342" t="s">
        <v>79</v>
      </c>
      <c r="C342" t="s">
        <v>79</v>
      </c>
    </row>
  </sheetData>
  <sortState ref="A1:C199">
    <sortCondition ref="B1:B199"/>
    <sortCondition ref="A1:A199"/>
  </sortState>
  <conditionalFormatting sqref="B232:B1048576 B1:B30">
    <cfRule type="cellIs" dxfId="14" priority="1" operator="equal">
      <formula>"Metal Building Roof"</formula>
    </cfRule>
    <cfRule type="cellIs" dxfId="13" priority="2" operator="equal">
      <formula>"Other Floor"</formula>
    </cfRule>
    <cfRule type="cellIs" dxfId="12" priority="3" operator="equal">
      <formula>"Metal Framed Wall"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93" sqref="A693"/>
    </sheetView>
  </sheetViews>
  <sheetFormatPr defaultRowHeight="15" x14ac:dyDescent="0.25"/>
  <cols>
    <col min="1" max="1" width="27.85546875" bestFit="1" customWidth="1"/>
    <col min="2" max="2" width="73.42578125" bestFit="1" customWidth="1"/>
    <col min="3" max="3" width="10.28515625" customWidth="1"/>
    <col min="4" max="4" width="11.7109375" customWidth="1"/>
    <col min="5" max="5" width="15.5703125" customWidth="1"/>
    <col min="7" max="7" width="13" customWidth="1"/>
    <col min="8" max="8" width="15.42578125" bestFit="1" customWidth="1"/>
    <col min="11" max="11" width="11.7109375" customWidth="1"/>
    <col min="21" max="21" width="22.7109375" bestFit="1" customWidth="1"/>
    <col min="22" max="22" width="8.7109375" bestFit="1" customWidth="1"/>
    <col min="23" max="23" width="22.7109375" bestFit="1" customWidth="1"/>
  </cols>
  <sheetData>
    <row r="1" spans="1:23" ht="45" x14ac:dyDescent="0.25">
      <c r="A1" t="s">
        <v>7</v>
      </c>
      <c r="B1" t="s">
        <v>8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9</v>
      </c>
      <c r="I1" s="2" t="s">
        <v>10</v>
      </c>
      <c r="J1" s="3"/>
      <c r="K1" s="2" t="s">
        <v>75</v>
      </c>
      <c r="L1" s="8" t="s">
        <v>55</v>
      </c>
    </row>
    <row r="2" spans="1:23" x14ac:dyDescent="0.25">
      <c r="A2" t="str">
        <f>[1]MaterialData!A377</f>
        <v>Masonry Materials</v>
      </c>
      <c r="B2" t="str">
        <f>[1]MaterialData!B377</f>
        <v>1 Coat Stucco</v>
      </c>
      <c r="C2">
        <f>[1]MaterialData!C377</f>
        <v>0.375</v>
      </c>
      <c r="D2">
        <f>[1]MaterialData!D377</f>
        <v>7.5020000000000003E-2</v>
      </c>
      <c r="E2">
        <f>[1]MaterialData!E377</f>
        <v>0.41670000000000001</v>
      </c>
      <c r="F2">
        <f>[1]MaterialData!F377</f>
        <v>115.81439999999999</v>
      </c>
      <c r="G2">
        <f>[1]MaterialData!G377</f>
        <v>0.20075999999999999</v>
      </c>
      <c r="H2" t="str">
        <f>[1]MaterialData!H377</f>
        <v>MediumRough</v>
      </c>
      <c r="I2" t="str">
        <f>[1]MaterialData!I377</f>
        <v>CEC RJ</v>
      </c>
      <c r="J2">
        <f>[1]MaterialData!J377</f>
        <v>0</v>
      </c>
      <c r="K2" s="4">
        <f t="shared" ref="K2:K34" si="0">C2/12/E2</f>
        <v>7.4994000479961603E-2</v>
      </c>
      <c r="L2" s="9">
        <f t="shared" ref="L2:L5" si="1">F2*G2*C2/12</f>
        <v>0.72659059199999998</v>
      </c>
      <c r="R2" t="s">
        <v>79</v>
      </c>
      <c r="S2">
        <f>COUNTIF(Constructions!$A$30:$A$800,B2)</f>
        <v>0</v>
      </c>
      <c r="U2" t="str">
        <f t="shared" ref="U2:U5" si="2">IF(S2&gt;0,B2,"")</f>
        <v/>
      </c>
      <c r="V2" t="str">
        <f t="shared" ref="V2:V5" si="3">IF(S2&gt;0,A2,"")</f>
        <v/>
      </c>
      <c r="W2" t="str">
        <f t="shared" ref="W2:W5" si="4">IF(S2&gt;0,B2,"")</f>
        <v/>
      </c>
    </row>
    <row r="3" spans="1:23" x14ac:dyDescent="0.25">
      <c r="A3" t="str">
        <f>[1]MaterialData!A456</f>
        <v>Roofing</v>
      </c>
      <c r="B3" t="str">
        <f>[1]MaterialData!B456</f>
        <v>10 PSF Roof - 1 in.</v>
      </c>
      <c r="C3">
        <f>[1]MaterialData!C456</f>
        <v>1</v>
      </c>
      <c r="D3">
        <f>[1]MaterialData!D456</f>
        <v>8.3299999999999999E-2</v>
      </c>
      <c r="E3">
        <f>[1]MaterialData!E456</f>
        <v>1.0004</v>
      </c>
      <c r="F3">
        <f>[1]MaterialData!F456</f>
        <v>120</v>
      </c>
      <c r="G3">
        <f>[1]MaterialData!G456</f>
        <v>0.2</v>
      </c>
      <c r="H3" t="str">
        <f>[1]MaterialData!H456</f>
        <v>VeryRough</v>
      </c>
      <c r="I3" t="str">
        <f>[1]MaterialData!I456</f>
        <v>CEC Bruce</v>
      </c>
      <c r="J3">
        <f>[1]MaterialData!J456</f>
        <v>0</v>
      </c>
      <c r="K3" s="4">
        <f t="shared" si="0"/>
        <v>8.3300013328002132E-2</v>
      </c>
      <c r="L3" s="9">
        <f t="shared" si="1"/>
        <v>2</v>
      </c>
      <c r="R3" t="s">
        <v>79</v>
      </c>
      <c r="S3">
        <f>COUNTIF(Constructions!$A$30:$A$800,B3)</f>
        <v>0</v>
      </c>
      <c r="U3" t="str">
        <f t="shared" si="2"/>
        <v/>
      </c>
      <c r="V3" t="str">
        <f t="shared" si="3"/>
        <v/>
      </c>
      <c r="W3" t="str">
        <f t="shared" si="4"/>
        <v/>
      </c>
    </row>
    <row r="4" spans="1:23" x14ac:dyDescent="0.25">
      <c r="A4" t="str">
        <f>[1]MaterialData!A457</f>
        <v>Roofing</v>
      </c>
      <c r="B4" t="str">
        <f>[1]MaterialData!B457</f>
        <v>15 PSF Roof - 1 1/2 in.</v>
      </c>
      <c r="C4">
        <f>[1]MaterialData!C457</f>
        <v>1.5</v>
      </c>
      <c r="D4">
        <f>[1]MaterialData!D457</f>
        <v>8.3299999999999999E-2</v>
      </c>
      <c r="E4">
        <f>[1]MaterialData!E457</f>
        <v>1.5005999999999999</v>
      </c>
      <c r="F4">
        <f>[1]MaterialData!F457</f>
        <v>120</v>
      </c>
      <c r="G4">
        <f>[1]MaterialData!G457</f>
        <v>0.2</v>
      </c>
      <c r="H4" t="str">
        <f>[1]MaterialData!H457</f>
        <v>VeryRough</v>
      </c>
      <c r="I4" t="str">
        <f>[1]MaterialData!I457</f>
        <v>CEC Bruce</v>
      </c>
      <c r="J4">
        <f>[1]MaterialData!J457</f>
        <v>0</v>
      </c>
      <c r="K4" s="4">
        <f t="shared" si="0"/>
        <v>8.3300013328002132E-2</v>
      </c>
      <c r="L4" s="9">
        <f t="shared" si="1"/>
        <v>3</v>
      </c>
      <c r="R4" t="s">
        <v>79</v>
      </c>
      <c r="S4">
        <f>COUNTIF(Constructions!$A$30:$A$800,B4)</f>
        <v>0</v>
      </c>
      <c r="U4" t="str">
        <f t="shared" si="2"/>
        <v/>
      </c>
      <c r="V4" t="str">
        <f t="shared" si="3"/>
        <v/>
      </c>
      <c r="W4" t="str">
        <f t="shared" si="4"/>
        <v/>
      </c>
    </row>
    <row r="5" spans="1:23" x14ac:dyDescent="0.25">
      <c r="A5" t="str">
        <f>[1]MaterialData!A458</f>
        <v>Roofing</v>
      </c>
      <c r="B5" t="str">
        <f>[1]MaterialData!B458</f>
        <v>25 PSF Roof - 2 1/2 in.</v>
      </c>
      <c r="C5">
        <f>[1]MaterialData!C458</f>
        <v>2.5</v>
      </c>
      <c r="D5">
        <f>[1]MaterialData!D458</f>
        <v>8.3299999999999999E-2</v>
      </c>
      <c r="E5">
        <f>[1]MaterialData!E458</f>
        <v>2.5009999999999999</v>
      </c>
      <c r="F5">
        <f>[1]MaterialData!F458</f>
        <v>120</v>
      </c>
      <c r="G5">
        <f>[1]MaterialData!G458</f>
        <v>0.2</v>
      </c>
      <c r="H5" t="str">
        <f>[1]MaterialData!H458</f>
        <v>VeryRough</v>
      </c>
      <c r="I5" t="str">
        <f>[1]MaterialData!I458</f>
        <v>CEC Bruce</v>
      </c>
      <c r="J5">
        <f>[1]MaterialData!J458</f>
        <v>0</v>
      </c>
      <c r="K5" s="4">
        <f t="shared" si="0"/>
        <v>8.3300013328002145E-2</v>
      </c>
      <c r="L5" s="9">
        <f t="shared" si="1"/>
        <v>5</v>
      </c>
      <c r="R5" t="s">
        <v>79</v>
      </c>
      <c r="S5">
        <f>COUNTIF(Constructions!$A$30:$A$800,B5)</f>
        <v>0</v>
      </c>
      <c r="U5" t="str">
        <f t="shared" si="2"/>
        <v/>
      </c>
      <c r="V5" t="str">
        <f t="shared" si="3"/>
        <v/>
      </c>
      <c r="W5" t="str">
        <f t="shared" si="4"/>
        <v/>
      </c>
    </row>
    <row r="6" spans="1:23" x14ac:dyDescent="0.25">
      <c r="A6" t="str">
        <f>[1]MaterialData!A378</f>
        <v>Masonry Materials</v>
      </c>
      <c r="B6" t="str">
        <f>[1]MaterialData!B378</f>
        <v>3 Coat Stucco</v>
      </c>
      <c r="C6">
        <f>[1]MaterialData!C378</f>
        <v>0.875</v>
      </c>
      <c r="D6">
        <f>[1]MaterialData!D378</f>
        <v>0.2</v>
      </c>
      <c r="E6">
        <f>[1]MaterialData!E378</f>
        <v>0.36459999999999998</v>
      </c>
      <c r="F6">
        <f>[1]MaterialData!F378</f>
        <v>116</v>
      </c>
      <c r="G6">
        <f>[1]MaterialData!G378</f>
        <v>0.2</v>
      </c>
      <c r="H6" t="str">
        <f>[1]MaterialData!H378</f>
        <v>MediumRough</v>
      </c>
      <c r="I6" t="str">
        <f>[1]MaterialData!I378</f>
        <v>CEC Bruce</v>
      </c>
      <c r="J6">
        <f>[1]MaterialData!J378</f>
        <v>0</v>
      </c>
      <c r="K6" s="4">
        <f t="shared" si="0"/>
        <v>0.19999085756079724</v>
      </c>
      <c r="L6" s="9">
        <f t="shared" ref="L6:L34" si="5">F6*G6*C6/12</f>
        <v>1.6916666666666671</v>
      </c>
    </row>
    <row r="7" spans="1:23" x14ac:dyDescent="0.25">
      <c r="A7" t="str">
        <f>[1]MaterialData!A455</f>
        <v>Roofing</v>
      </c>
      <c r="B7" t="str">
        <f>[1]MaterialData!B455</f>
        <v>5 PSF Roof - 1/2 in.</v>
      </c>
      <c r="C7">
        <f>[1]MaterialData!C455</f>
        <v>0.5</v>
      </c>
      <c r="D7">
        <f>[1]MaterialData!D455</f>
        <v>8.3299999999999999E-2</v>
      </c>
      <c r="E7">
        <f>[1]MaterialData!E455</f>
        <v>0.50019999999999998</v>
      </c>
      <c r="F7">
        <f>[1]MaterialData!F455</f>
        <v>120</v>
      </c>
      <c r="G7">
        <f>[1]MaterialData!G455</f>
        <v>0.2</v>
      </c>
      <c r="H7" t="str">
        <f>[1]MaterialData!H455</f>
        <v>VeryRough</v>
      </c>
      <c r="I7" t="str">
        <f>[1]MaterialData!I455</f>
        <v>CEC Bruce</v>
      </c>
      <c r="J7">
        <f>[1]MaterialData!J455</f>
        <v>0</v>
      </c>
      <c r="K7" s="4">
        <f t="shared" si="0"/>
        <v>8.3300013328002132E-2</v>
      </c>
      <c r="L7" s="9">
        <f t="shared" si="5"/>
        <v>1</v>
      </c>
    </row>
    <row r="8" spans="1:23" x14ac:dyDescent="0.25">
      <c r="A8" t="str">
        <f>[1]MaterialData!A115</f>
        <v>Finish Materials</v>
      </c>
      <c r="B8" t="str">
        <f>[1]MaterialData!B115</f>
        <v>Acoustic Tile - 1/2 in.</v>
      </c>
      <c r="C8">
        <f>[1]MaterialData!C115</f>
        <v>0.5</v>
      </c>
      <c r="D8">
        <f>[1]MaterialData!D115</f>
        <v>1.26</v>
      </c>
      <c r="E8">
        <f>[1]MaterialData!E115</f>
        <v>3.3300000000000003E-2</v>
      </c>
      <c r="F8">
        <f>[1]MaterialData!F115</f>
        <v>18</v>
      </c>
      <c r="G8">
        <f>[1]MaterialData!G115</f>
        <v>0.19</v>
      </c>
      <c r="H8" t="str">
        <f>[1]MaterialData!H115</f>
        <v>MediumSmooth</v>
      </c>
      <c r="I8" t="str">
        <f>[1]MaterialData!I115</f>
        <v>AEC</v>
      </c>
      <c r="J8">
        <f>[1]MaterialData!J115</f>
        <v>0</v>
      </c>
      <c r="K8" s="4">
        <f t="shared" si="0"/>
        <v>1.251251251251251</v>
      </c>
      <c r="L8" s="9">
        <f t="shared" si="5"/>
        <v>0.14249999999999999</v>
      </c>
    </row>
    <row r="9" spans="1:23" x14ac:dyDescent="0.25">
      <c r="A9" t="str">
        <f>[1]MaterialData!A116</f>
        <v>Finish Materials</v>
      </c>
      <c r="B9" t="str">
        <f>[1]MaterialData!B116</f>
        <v>Acoustic Tile - 3/4 in.</v>
      </c>
      <c r="C9">
        <f>[1]MaterialData!C116</f>
        <v>0.75</v>
      </c>
      <c r="D9">
        <f>[1]MaterialData!D116</f>
        <v>1.89</v>
      </c>
      <c r="E9">
        <f>[1]MaterialData!E116</f>
        <v>3.3300000000000003E-2</v>
      </c>
      <c r="F9">
        <f>[1]MaterialData!F116</f>
        <v>18</v>
      </c>
      <c r="G9">
        <f>[1]MaterialData!G116</f>
        <v>0.19</v>
      </c>
      <c r="H9" t="str">
        <f>[1]MaterialData!H116</f>
        <v>MediumSmooth</v>
      </c>
      <c r="I9" t="str">
        <f>[1]MaterialData!I116</f>
        <v>AEC</v>
      </c>
      <c r="J9">
        <f>[1]MaterialData!J116</f>
        <v>0</v>
      </c>
      <c r="K9" s="4">
        <f t="shared" si="0"/>
        <v>1.8768768768768767</v>
      </c>
      <c r="L9" s="9">
        <f t="shared" si="5"/>
        <v>0.21375</v>
      </c>
    </row>
    <row r="10" spans="1:23" x14ac:dyDescent="0.25">
      <c r="A10" t="str">
        <f>[1]MaterialData!A114</f>
        <v>Finish Materials</v>
      </c>
      <c r="B10" t="str">
        <f>[1]MaterialData!B114</f>
        <v>Acoustic Tile - 3/8 in.</v>
      </c>
      <c r="C10">
        <f>[1]MaterialData!C114</f>
        <v>0.375</v>
      </c>
      <c r="D10">
        <f>[1]MaterialData!D114</f>
        <v>0.95</v>
      </c>
      <c r="E10">
        <f>[1]MaterialData!E114</f>
        <v>3.2500000000000001E-2</v>
      </c>
      <c r="F10">
        <f>[1]MaterialData!F114</f>
        <v>18</v>
      </c>
      <c r="G10">
        <f>[1]MaterialData!G114</f>
        <v>0.19</v>
      </c>
      <c r="H10" t="str">
        <f>[1]MaterialData!H114</f>
        <v>MediumSmooth</v>
      </c>
      <c r="I10" t="str">
        <f>[1]MaterialData!I114</f>
        <v>AEC</v>
      </c>
      <c r="J10">
        <f>[1]MaterialData!J114</f>
        <v>0</v>
      </c>
      <c r="K10" s="4">
        <f t="shared" si="0"/>
        <v>0.96153846153846145</v>
      </c>
      <c r="L10" s="9">
        <f t="shared" si="5"/>
        <v>0.106875</v>
      </c>
    </row>
    <row r="11" spans="1:23" x14ac:dyDescent="0.25">
      <c r="A11" t="str">
        <f>[1]MaterialData!A429</f>
        <v>Plastering Materials</v>
      </c>
      <c r="B11" t="str">
        <f>[1]MaterialData!B429</f>
        <v>Aggregate - 45 lb/ft3 - 1/2 in.</v>
      </c>
      <c r="C11">
        <f>[1]MaterialData!C429</f>
        <v>0.5</v>
      </c>
      <c r="D11">
        <f>[1]MaterialData!D429</f>
        <v>0.32</v>
      </c>
      <c r="E11">
        <f>[1]MaterialData!E429</f>
        <v>0.13</v>
      </c>
      <c r="F11">
        <f>[1]MaterialData!F429</f>
        <v>45</v>
      </c>
      <c r="G11">
        <f>[1]MaterialData!G429</f>
        <v>0.32</v>
      </c>
      <c r="H11" t="str">
        <f>[1]MaterialData!H429</f>
        <v>MediumSmooth</v>
      </c>
      <c r="I11" t="str">
        <f>[1]MaterialData!I429</f>
        <v>AEC</v>
      </c>
      <c r="J11">
        <f>[1]MaterialData!J429</f>
        <v>0</v>
      </c>
      <c r="K11" s="4">
        <f t="shared" si="0"/>
        <v>0.32051282051282048</v>
      </c>
      <c r="L11" s="9">
        <f t="shared" si="5"/>
        <v>0.6</v>
      </c>
    </row>
    <row r="12" spans="1:23" x14ac:dyDescent="0.25">
      <c r="A12" t="str">
        <f>[1]MaterialData!A430</f>
        <v>Plastering Materials</v>
      </c>
      <c r="B12" t="str">
        <f>[1]MaterialData!B430</f>
        <v>Aggregate - 45 lb/ft3 - 5/8 in.</v>
      </c>
      <c r="C12">
        <f>[1]MaterialData!C430</f>
        <v>0.625</v>
      </c>
      <c r="D12">
        <f>[1]MaterialData!D430</f>
        <v>0.39</v>
      </c>
      <c r="E12">
        <f>[1]MaterialData!E430</f>
        <v>0.1333</v>
      </c>
      <c r="F12">
        <f>[1]MaterialData!F430</f>
        <v>45</v>
      </c>
      <c r="G12">
        <f>[1]MaterialData!G430</f>
        <v>0.32</v>
      </c>
      <c r="H12" t="str">
        <f>[1]MaterialData!H430</f>
        <v>MediumSmooth</v>
      </c>
      <c r="I12" t="str">
        <f>[1]MaterialData!I430</f>
        <v>AEC</v>
      </c>
      <c r="J12">
        <f>[1]MaterialData!J430</f>
        <v>0</v>
      </c>
      <c r="K12" s="4">
        <f t="shared" si="0"/>
        <v>0.39072268067016758</v>
      </c>
      <c r="L12" s="9">
        <f t="shared" si="5"/>
        <v>0.75</v>
      </c>
    </row>
    <row r="13" spans="1:23" x14ac:dyDescent="0.25">
      <c r="A13" t="str">
        <f>[1]MaterialData!A431</f>
        <v>Plastering Materials</v>
      </c>
      <c r="B13" t="str">
        <f>[1]MaterialData!B431</f>
        <v>Aggregate - 45 lb/ft3 - on metal lath - 3/4 in.</v>
      </c>
      <c r="C13">
        <f>[1]MaterialData!C431</f>
        <v>0.75</v>
      </c>
      <c r="D13">
        <f>[1]MaterialData!D431</f>
        <v>0.47</v>
      </c>
      <c r="E13">
        <f>[1]MaterialData!E431</f>
        <v>0.1333</v>
      </c>
      <c r="F13">
        <f>[1]MaterialData!F431</f>
        <v>45</v>
      </c>
      <c r="G13">
        <f>[1]MaterialData!G431</f>
        <v>0.32</v>
      </c>
      <c r="H13" t="str">
        <f>[1]MaterialData!H431</f>
        <v>MediumSmooth</v>
      </c>
      <c r="I13" t="str">
        <f>[1]MaterialData!I431</f>
        <v>AEC</v>
      </c>
      <c r="J13">
        <f>[1]MaterialData!J431</f>
        <v>0</v>
      </c>
      <c r="K13" s="4">
        <f t="shared" si="0"/>
        <v>0.46886721680420107</v>
      </c>
      <c r="L13" s="9">
        <f t="shared" si="5"/>
        <v>0.9</v>
      </c>
    </row>
    <row r="14" spans="1:23" x14ac:dyDescent="0.25">
      <c r="A14" t="str">
        <f>[1]MaterialData!A432</f>
        <v>Plastering Materials</v>
      </c>
      <c r="B14" t="str">
        <f>[1]MaterialData!B432</f>
        <v>Aggregate - Perlite - 1/2 in.</v>
      </c>
      <c r="C14">
        <f>[1]MaterialData!C432</f>
        <v>0.5</v>
      </c>
      <c r="D14">
        <f>[1]MaterialData!D432</f>
        <v>0.3846</v>
      </c>
      <c r="E14">
        <f>[1]MaterialData!E432</f>
        <v>0.10829999999999999</v>
      </c>
      <c r="F14">
        <f>[1]MaterialData!F432</f>
        <v>45</v>
      </c>
      <c r="G14">
        <f>[1]MaterialData!G432</f>
        <v>0.32</v>
      </c>
      <c r="H14" t="str">
        <f>[1]MaterialData!H432</f>
        <v>Smooth</v>
      </c>
      <c r="I14" t="str">
        <f>[1]MaterialData!I432</f>
        <v>AEC</v>
      </c>
      <c r="J14">
        <f>[1]MaterialData!J432</f>
        <v>0</v>
      </c>
      <c r="K14" s="4">
        <f t="shared" si="0"/>
        <v>0.38473376423514927</v>
      </c>
      <c r="L14" s="9">
        <f t="shared" si="5"/>
        <v>0.6</v>
      </c>
    </row>
    <row r="15" spans="1:23" x14ac:dyDescent="0.25">
      <c r="A15" t="str">
        <f>[1]MaterialData!A433</f>
        <v>Plastering Materials</v>
      </c>
      <c r="B15" t="str">
        <f>[1]MaterialData!B433</f>
        <v>Aggregate - Perlite - 5/8 in.</v>
      </c>
      <c r="C15">
        <f>[1]MaterialData!C433</f>
        <v>0.625</v>
      </c>
      <c r="D15">
        <f>[1]MaterialData!D433</f>
        <v>0.41670000000000001</v>
      </c>
      <c r="E15">
        <f>[1]MaterialData!E433</f>
        <v>0.125</v>
      </c>
      <c r="F15">
        <f>[1]MaterialData!F433</f>
        <v>45</v>
      </c>
      <c r="G15">
        <f>[1]MaterialData!G433</f>
        <v>0.32</v>
      </c>
      <c r="H15" t="str">
        <f>[1]MaterialData!H433</f>
        <v>Smooth</v>
      </c>
      <c r="I15" t="str">
        <f>[1]MaterialData!I433</f>
        <v>AEC</v>
      </c>
      <c r="J15">
        <f>[1]MaterialData!J433</f>
        <v>0</v>
      </c>
      <c r="K15" s="4">
        <f t="shared" si="0"/>
        <v>0.41666666666666669</v>
      </c>
      <c r="L15" s="9">
        <f t="shared" si="5"/>
        <v>0.75</v>
      </c>
    </row>
    <row r="16" spans="1:23" x14ac:dyDescent="0.25">
      <c r="A16" t="str">
        <f>[1]MaterialData!A434</f>
        <v>Plastering Materials</v>
      </c>
      <c r="B16" t="str">
        <f>[1]MaterialData!B434</f>
        <v>Aggregate - Perlite - on metal lath - 3/4 in.</v>
      </c>
      <c r="C16">
        <f>[1]MaterialData!C434</f>
        <v>0.75</v>
      </c>
      <c r="D16">
        <f>[1]MaterialData!D434</f>
        <v>0.44119999999999998</v>
      </c>
      <c r="E16">
        <f>[1]MaterialData!E434</f>
        <v>0.14169999999999999</v>
      </c>
      <c r="F16">
        <f>[1]MaterialData!F434</f>
        <v>45</v>
      </c>
      <c r="G16">
        <f>[1]MaterialData!G434</f>
        <v>0.32</v>
      </c>
      <c r="H16" t="str">
        <f>[1]MaterialData!H434</f>
        <v>Smooth</v>
      </c>
      <c r="I16" t="str">
        <f>[1]MaterialData!I434</f>
        <v>AEC</v>
      </c>
      <c r="J16">
        <f>[1]MaterialData!J434</f>
        <v>0</v>
      </c>
      <c r="K16" s="4">
        <f t="shared" si="0"/>
        <v>0.44107268877911082</v>
      </c>
      <c r="L16" s="9">
        <f t="shared" si="5"/>
        <v>0.9</v>
      </c>
    </row>
    <row r="17" spans="1:12" x14ac:dyDescent="0.25">
      <c r="A17" t="str">
        <f>[1]MaterialData!A7</f>
        <v>Air</v>
      </c>
      <c r="B17" t="str">
        <f>[1]MaterialData!B7</f>
        <v>Air - Cavity - Wall Roof Ceiling - 4 in. or more</v>
      </c>
      <c r="C17">
        <f>[1]MaterialData!C7</f>
        <v>6</v>
      </c>
      <c r="D17">
        <f>[1]MaterialData!D7</f>
        <v>0.92</v>
      </c>
      <c r="E17">
        <f>[1]MaterialData!E7</f>
        <v>0.54330000000000001</v>
      </c>
      <c r="F17">
        <f>[1]MaterialData!F7</f>
        <v>7.4999999999999997E-2</v>
      </c>
      <c r="G17">
        <f>[1]MaterialData!G7</f>
        <v>0.24</v>
      </c>
      <c r="H17" t="str">
        <f>[1]MaterialData!H7</f>
        <v>NA</v>
      </c>
      <c r="I17" t="str">
        <f>[1]MaterialData!I7</f>
        <v>JA4</v>
      </c>
      <c r="J17">
        <f>[1]MaterialData!J7</f>
        <v>0</v>
      </c>
      <c r="K17" s="4">
        <f t="shared" si="0"/>
        <v>0.92030185900975514</v>
      </c>
      <c r="L17" s="9">
        <f t="shared" si="5"/>
        <v>8.9999999999999993E-3</v>
      </c>
    </row>
    <row r="18" spans="1:12" x14ac:dyDescent="0.25">
      <c r="A18" t="str">
        <f>[1]MaterialData!A15</f>
        <v>Air</v>
      </c>
      <c r="B18" t="str">
        <f>[1]MaterialData!B15</f>
        <v>Air - Ceiling - 1 1/2 in.</v>
      </c>
      <c r="C18">
        <f>[1]MaterialData!C15</f>
        <v>1.5</v>
      </c>
      <c r="D18">
        <f>[1]MaterialData!D15</f>
        <v>0.77</v>
      </c>
      <c r="E18">
        <f>[1]MaterialData!E15</f>
        <v>0.16250000000000001</v>
      </c>
      <c r="F18">
        <f>[1]MaterialData!F15</f>
        <v>7.4999999999999997E-2</v>
      </c>
      <c r="G18">
        <f>[1]MaterialData!G15</f>
        <v>0.24</v>
      </c>
      <c r="H18" t="str">
        <f>[1]MaterialData!H15</f>
        <v>NA</v>
      </c>
      <c r="I18" t="str">
        <f>[1]MaterialData!I15</f>
        <v>CEC Doug</v>
      </c>
      <c r="J18">
        <f>[1]MaterialData!J15</f>
        <v>0</v>
      </c>
      <c r="K18" s="4">
        <f t="shared" si="0"/>
        <v>0.76923076923076916</v>
      </c>
      <c r="L18" s="9">
        <f t="shared" si="5"/>
        <v>2.2499999999999998E-3</v>
      </c>
    </row>
    <row r="19" spans="1:12" x14ac:dyDescent="0.25">
      <c r="A19" t="str">
        <f>[1]MaterialData!A13</f>
        <v>Air</v>
      </c>
      <c r="B19" t="str">
        <f>[1]MaterialData!B13</f>
        <v>Air - Ceiling - 1/2 in.</v>
      </c>
      <c r="C19">
        <f>[1]MaterialData!C13</f>
        <v>0.5</v>
      </c>
      <c r="D19">
        <f>[1]MaterialData!D13</f>
        <v>0.73</v>
      </c>
      <c r="E19">
        <f>[1]MaterialData!E13</f>
        <v>5.67E-2</v>
      </c>
      <c r="F19">
        <f>[1]MaterialData!F13</f>
        <v>7.4999999999999997E-2</v>
      </c>
      <c r="G19">
        <f>[1]MaterialData!G13</f>
        <v>0.24</v>
      </c>
      <c r="H19" t="str">
        <f>[1]MaterialData!H13</f>
        <v>NA</v>
      </c>
      <c r="I19" t="str">
        <f>[1]MaterialData!I13</f>
        <v>CEC Doug</v>
      </c>
      <c r="J19">
        <f>[1]MaterialData!J13</f>
        <v>0</v>
      </c>
      <c r="K19" s="4">
        <f t="shared" si="0"/>
        <v>0.73486184597295701</v>
      </c>
      <c r="L19" s="9">
        <f t="shared" si="5"/>
        <v>7.4999999999999991E-4</v>
      </c>
    </row>
    <row r="20" spans="1:12" x14ac:dyDescent="0.25">
      <c r="A20" t="str">
        <f>[1]MaterialData!A16</f>
        <v>Air</v>
      </c>
      <c r="B20" t="str">
        <f>[1]MaterialData!B16</f>
        <v>Air - Ceiling - 3 1/2 in.</v>
      </c>
      <c r="C20">
        <f>[1]MaterialData!C16</f>
        <v>3.5</v>
      </c>
      <c r="D20">
        <f>[1]MaterialData!D16</f>
        <v>0.8</v>
      </c>
      <c r="E20">
        <f>[1]MaterialData!E16</f>
        <v>0.36499999999999999</v>
      </c>
      <c r="F20">
        <f>[1]MaterialData!F16</f>
        <v>7.4999999999999997E-2</v>
      </c>
      <c r="G20">
        <f>[1]MaterialData!G16</f>
        <v>0.24</v>
      </c>
      <c r="H20" t="str">
        <f>[1]MaterialData!H16</f>
        <v>NA</v>
      </c>
      <c r="I20" t="str">
        <f>[1]MaterialData!I16</f>
        <v>CEC Doug</v>
      </c>
      <c r="J20">
        <f>[1]MaterialData!J16</f>
        <v>0</v>
      </c>
      <c r="K20" s="4">
        <f t="shared" si="0"/>
        <v>0.7990867579908677</v>
      </c>
      <c r="L20" s="9">
        <f t="shared" si="5"/>
        <v>5.2500000000000003E-3</v>
      </c>
    </row>
    <row r="21" spans="1:12" x14ac:dyDescent="0.25">
      <c r="A21" t="str">
        <f>[1]MaterialData!A14</f>
        <v>Air</v>
      </c>
      <c r="B21" t="str">
        <f>[1]MaterialData!B14</f>
        <v>Air - Ceiling - 3/4 in.</v>
      </c>
      <c r="C21">
        <f>[1]MaterialData!C14</f>
        <v>0.75</v>
      </c>
      <c r="D21">
        <f>[1]MaterialData!D14</f>
        <v>0.75</v>
      </c>
      <c r="E21">
        <f>[1]MaterialData!E14</f>
        <v>8.3299999999999999E-2</v>
      </c>
      <c r="F21">
        <f>[1]MaterialData!F14</f>
        <v>7.4999999999999997E-2</v>
      </c>
      <c r="G21">
        <f>[1]MaterialData!G14</f>
        <v>0.24</v>
      </c>
      <c r="H21" t="str">
        <f>[1]MaterialData!H14</f>
        <v>NA</v>
      </c>
      <c r="I21" t="str">
        <f>[1]MaterialData!I14</f>
        <v>CEC Doug</v>
      </c>
      <c r="J21">
        <f>[1]MaterialData!J14</f>
        <v>0</v>
      </c>
      <c r="K21" s="4">
        <f t="shared" si="0"/>
        <v>0.75030012004801927</v>
      </c>
      <c r="L21" s="9">
        <f t="shared" si="5"/>
        <v>1.1249999999999999E-3</v>
      </c>
    </row>
    <row r="22" spans="1:12" x14ac:dyDescent="0.25">
      <c r="A22" t="str">
        <f>[1]MaterialData!A23</f>
        <v>Air</v>
      </c>
      <c r="B22" t="str">
        <f>[1]MaterialData!B23</f>
        <v>Air - Floor - 1 1/2 in.</v>
      </c>
      <c r="C22">
        <f>[1]MaterialData!C23</f>
        <v>1.5</v>
      </c>
      <c r="D22">
        <f>[1]MaterialData!D23</f>
        <v>0.94</v>
      </c>
      <c r="E22">
        <f>[1]MaterialData!E23</f>
        <v>0.1333</v>
      </c>
      <c r="F22">
        <f>[1]MaterialData!F23</f>
        <v>7.4999999999999997E-2</v>
      </c>
      <c r="G22">
        <f>[1]MaterialData!G23</f>
        <v>0.24</v>
      </c>
      <c r="H22" t="str">
        <f>[1]MaterialData!H23</f>
        <v>NA</v>
      </c>
      <c r="I22" t="str">
        <f>[1]MaterialData!I23</f>
        <v>CEC Doug</v>
      </c>
      <c r="J22">
        <f>[1]MaterialData!J23</f>
        <v>0</v>
      </c>
      <c r="K22" s="4">
        <f t="shared" si="0"/>
        <v>0.93773443360840214</v>
      </c>
      <c r="L22" s="9">
        <f t="shared" si="5"/>
        <v>2.2499999999999998E-3</v>
      </c>
    </row>
    <row r="23" spans="1:12" x14ac:dyDescent="0.25">
      <c r="A23" t="str">
        <f>[1]MaterialData!A21</f>
        <v>Air</v>
      </c>
      <c r="B23" t="str">
        <f>[1]MaterialData!B21</f>
        <v>Air - Floor - 1/2 in.</v>
      </c>
      <c r="C23">
        <f>[1]MaterialData!C21</f>
        <v>0.5</v>
      </c>
      <c r="D23">
        <f>[1]MaterialData!D21</f>
        <v>0.77</v>
      </c>
      <c r="E23">
        <f>[1]MaterialData!E21</f>
        <v>5.4199999999999998E-2</v>
      </c>
      <c r="F23">
        <f>[1]MaterialData!F21</f>
        <v>7.4999999999999997E-2</v>
      </c>
      <c r="G23">
        <f>[1]MaterialData!G21</f>
        <v>0.24</v>
      </c>
      <c r="H23" t="str">
        <f>[1]MaterialData!H21</f>
        <v>NA</v>
      </c>
      <c r="I23" t="str">
        <f>[1]MaterialData!I21</f>
        <v>CEC Doug</v>
      </c>
      <c r="J23">
        <f>[1]MaterialData!J21</f>
        <v>0</v>
      </c>
      <c r="K23" s="4">
        <f t="shared" si="0"/>
        <v>0.76875768757687579</v>
      </c>
      <c r="L23" s="9">
        <f t="shared" si="5"/>
        <v>7.4999999999999991E-4</v>
      </c>
    </row>
    <row r="24" spans="1:12" x14ac:dyDescent="0.25">
      <c r="A24" t="str">
        <f>[1]MaterialData!A24</f>
        <v>Air</v>
      </c>
      <c r="B24" t="str">
        <f>[1]MaterialData!B24</f>
        <v>Air - Floor - 3 1/2 in.</v>
      </c>
      <c r="C24">
        <f>[1]MaterialData!C24</f>
        <v>3.5</v>
      </c>
      <c r="D24">
        <f>[1]MaterialData!D24</f>
        <v>1</v>
      </c>
      <c r="E24">
        <f>[1]MaterialData!E24</f>
        <v>0.29170000000000001</v>
      </c>
      <c r="F24">
        <f>[1]MaterialData!F24</f>
        <v>7.4999999999999997E-2</v>
      </c>
      <c r="G24">
        <f>[1]MaterialData!G24</f>
        <v>0.24</v>
      </c>
      <c r="H24" t="str">
        <f>[1]MaterialData!H24</f>
        <v>NA</v>
      </c>
      <c r="I24" t="str">
        <f>[1]MaterialData!I24</f>
        <v>CEC Doug</v>
      </c>
      <c r="J24">
        <f>[1]MaterialData!J24</f>
        <v>0</v>
      </c>
      <c r="K24" s="4">
        <f t="shared" si="0"/>
        <v>0.99988572734544623</v>
      </c>
      <c r="L24" s="9">
        <f t="shared" si="5"/>
        <v>5.2500000000000003E-3</v>
      </c>
    </row>
    <row r="25" spans="1:12" x14ac:dyDescent="0.25">
      <c r="A25" t="str">
        <f>[1]MaterialData!A22</f>
        <v>Air</v>
      </c>
      <c r="B25" t="str">
        <f>[1]MaterialData!B22</f>
        <v>Air - Floor - 3/4 in.</v>
      </c>
      <c r="C25">
        <f>[1]MaterialData!C22</f>
        <v>0.75</v>
      </c>
      <c r="D25">
        <f>[1]MaterialData!D22</f>
        <v>0.85</v>
      </c>
      <c r="E25">
        <f>[1]MaterialData!E22</f>
        <v>7.3300000000000004E-2</v>
      </c>
      <c r="F25">
        <f>[1]MaterialData!F22</f>
        <v>7.4999999999999997E-2</v>
      </c>
      <c r="G25">
        <f>[1]MaterialData!G22</f>
        <v>0.24</v>
      </c>
      <c r="H25" t="str">
        <f>[1]MaterialData!H22</f>
        <v>NA</v>
      </c>
      <c r="I25" t="str">
        <f>[1]MaterialData!I22</f>
        <v>CEC Doug</v>
      </c>
      <c r="J25">
        <f>[1]MaterialData!J22</f>
        <v>0</v>
      </c>
      <c r="K25" s="4">
        <f t="shared" si="0"/>
        <v>0.85266030013642558</v>
      </c>
      <c r="L25" s="9">
        <f t="shared" si="5"/>
        <v>1.1249999999999999E-3</v>
      </c>
    </row>
    <row r="26" spans="1:12" x14ac:dyDescent="0.25">
      <c r="A26" t="str">
        <f>[1]MaterialData!A8</f>
        <v>Air</v>
      </c>
      <c r="B26" t="str">
        <f>[1]MaterialData!B8</f>
        <v>Air - Metal Wall Framing - 16 or 24 in. OC</v>
      </c>
      <c r="C26">
        <f>[1]MaterialData!C8</f>
        <v>5.5</v>
      </c>
      <c r="D26">
        <f>[1]MaterialData!D8</f>
        <v>0.65</v>
      </c>
      <c r="E26">
        <f>[1]MaterialData!E8</f>
        <v>0.70499999999999996</v>
      </c>
      <c r="F26">
        <f>[1]MaterialData!F8</f>
        <v>7.4999999999999997E-2</v>
      </c>
      <c r="G26">
        <f>[1]MaterialData!G8</f>
        <v>0.24</v>
      </c>
      <c r="H26" t="str">
        <f>[1]MaterialData!H8</f>
        <v>NA</v>
      </c>
      <c r="I26" t="str">
        <f>[1]MaterialData!I8</f>
        <v>JA4</v>
      </c>
      <c r="J26">
        <f>[1]MaterialData!J8</f>
        <v>0</v>
      </c>
      <c r="K26" s="4">
        <f t="shared" si="0"/>
        <v>0.65011820330969272</v>
      </c>
      <c r="L26" s="9">
        <f t="shared" si="5"/>
        <v>8.2499999999999987E-3</v>
      </c>
    </row>
    <row r="27" spans="1:12" x14ac:dyDescent="0.25">
      <c r="A27" t="str">
        <f>[1]MaterialData!A19</f>
        <v>Air</v>
      </c>
      <c r="B27" t="str">
        <f>[1]MaterialData!B19</f>
        <v>Air - Roof - 1 1/2 in.</v>
      </c>
      <c r="C27">
        <f>[1]MaterialData!C19</f>
        <v>1.5</v>
      </c>
      <c r="D27">
        <f>[1]MaterialData!D19</f>
        <v>0.8</v>
      </c>
      <c r="E27">
        <f>[1]MaterialData!E19</f>
        <v>0.15670000000000001</v>
      </c>
      <c r="F27">
        <f>[1]MaterialData!F19</f>
        <v>7.4999999999999997E-2</v>
      </c>
      <c r="G27">
        <f>[1]MaterialData!G19</f>
        <v>0.24</v>
      </c>
      <c r="H27" t="str">
        <f>[1]MaterialData!H19</f>
        <v>NA</v>
      </c>
      <c r="I27" t="str">
        <f>[1]MaterialData!I19</f>
        <v>CEC Doug</v>
      </c>
      <c r="J27">
        <f>[1]MaterialData!J19</f>
        <v>0</v>
      </c>
      <c r="K27" s="4">
        <f t="shared" si="0"/>
        <v>0.79770261646458196</v>
      </c>
      <c r="L27" s="9">
        <f t="shared" si="5"/>
        <v>2.2499999999999998E-3</v>
      </c>
    </row>
    <row r="28" spans="1:12" x14ac:dyDescent="0.25">
      <c r="A28" t="str">
        <f>[1]MaterialData!A17</f>
        <v>Air</v>
      </c>
      <c r="B28" t="str">
        <f>[1]MaterialData!B17</f>
        <v>Air - Roof - 1/2 in.</v>
      </c>
      <c r="C28">
        <f>[1]MaterialData!C17</f>
        <v>0.5</v>
      </c>
      <c r="D28">
        <f>[1]MaterialData!D17</f>
        <v>0.76</v>
      </c>
      <c r="E28">
        <f>[1]MaterialData!E17</f>
        <v>5.5E-2</v>
      </c>
      <c r="F28">
        <f>[1]MaterialData!F17</f>
        <v>7.4999999999999997E-2</v>
      </c>
      <c r="G28">
        <f>[1]MaterialData!G17</f>
        <v>0.24</v>
      </c>
      <c r="H28" t="str">
        <f>[1]MaterialData!H17</f>
        <v>NA</v>
      </c>
      <c r="I28" t="str">
        <f>[1]MaterialData!I17</f>
        <v>CEC Doug</v>
      </c>
      <c r="J28">
        <f>[1]MaterialData!J17</f>
        <v>0</v>
      </c>
      <c r="K28" s="4">
        <f t="shared" si="0"/>
        <v>0.75757575757575757</v>
      </c>
      <c r="L28" s="9">
        <f t="shared" si="5"/>
        <v>7.4999999999999991E-4</v>
      </c>
    </row>
    <row r="29" spans="1:12" x14ac:dyDescent="0.25">
      <c r="A29" t="str">
        <f>[1]MaterialData!A20</f>
        <v>Air</v>
      </c>
      <c r="B29" t="str">
        <f>[1]MaterialData!B20</f>
        <v>Air - Roof - 3 1/2 in.</v>
      </c>
      <c r="C29">
        <f>[1]MaterialData!C20</f>
        <v>3.5</v>
      </c>
      <c r="D29">
        <f>[1]MaterialData!D20</f>
        <v>0.82</v>
      </c>
      <c r="E29">
        <f>[1]MaterialData!E20</f>
        <v>0.35580000000000001</v>
      </c>
      <c r="F29">
        <f>[1]MaterialData!F20</f>
        <v>7.4999999999999997E-2</v>
      </c>
      <c r="G29">
        <f>[1]MaterialData!G20</f>
        <v>0.24</v>
      </c>
      <c r="H29" t="str">
        <f>[1]MaterialData!H20</f>
        <v>NA</v>
      </c>
      <c r="I29" t="str">
        <f>[1]MaterialData!I20</f>
        <v>CEC Doug</v>
      </c>
      <c r="J29">
        <f>[1]MaterialData!J20</f>
        <v>0</v>
      </c>
      <c r="K29" s="4">
        <f t="shared" si="0"/>
        <v>0.81974892261570176</v>
      </c>
      <c r="L29" s="9">
        <f t="shared" si="5"/>
        <v>5.2500000000000003E-3</v>
      </c>
    </row>
    <row r="30" spans="1:12" x14ac:dyDescent="0.25">
      <c r="A30" t="str">
        <f>[1]MaterialData!A18</f>
        <v>Air</v>
      </c>
      <c r="B30" t="str">
        <f>[1]MaterialData!B18</f>
        <v>Air - Roof - 3/4 in.</v>
      </c>
      <c r="C30">
        <f>[1]MaterialData!C18</f>
        <v>0.75</v>
      </c>
      <c r="D30">
        <f>[1]MaterialData!D18</f>
        <v>0.81</v>
      </c>
      <c r="E30">
        <f>[1]MaterialData!E18</f>
        <v>7.7499999999999999E-2</v>
      </c>
      <c r="F30">
        <f>[1]MaterialData!F18</f>
        <v>7.4999999999999997E-2</v>
      </c>
      <c r="G30">
        <f>[1]MaterialData!G18</f>
        <v>0.24</v>
      </c>
      <c r="H30" t="str">
        <f>[1]MaterialData!H18</f>
        <v>NA</v>
      </c>
      <c r="I30" t="str">
        <f>[1]MaterialData!I18</f>
        <v>CEC Doug</v>
      </c>
      <c r="J30">
        <f>[1]MaterialData!J18</f>
        <v>0</v>
      </c>
      <c r="K30" s="4">
        <f t="shared" si="0"/>
        <v>0.80645161290322587</v>
      </c>
      <c r="L30" s="9">
        <f t="shared" si="5"/>
        <v>1.1249999999999999E-3</v>
      </c>
    </row>
    <row r="31" spans="1:12" x14ac:dyDescent="0.25">
      <c r="A31" t="str">
        <f>[1]MaterialData!A11</f>
        <v>Air</v>
      </c>
      <c r="B31" t="str">
        <f>[1]MaterialData!B11</f>
        <v>Air - Wall - 1 1/2 in.</v>
      </c>
      <c r="C31">
        <f>[1]MaterialData!C11</f>
        <v>1.5</v>
      </c>
      <c r="D31">
        <f>[1]MaterialData!D11</f>
        <v>0.87</v>
      </c>
      <c r="E31">
        <f>[1]MaterialData!E11</f>
        <v>0.14330000000000001</v>
      </c>
      <c r="F31">
        <f>[1]MaterialData!F11</f>
        <v>7.4999999999999997E-2</v>
      </c>
      <c r="G31">
        <f>[1]MaterialData!G11</f>
        <v>0.24</v>
      </c>
      <c r="H31" t="str">
        <f>[1]MaterialData!H11</f>
        <v>NA</v>
      </c>
      <c r="I31" t="str">
        <f>[1]MaterialData!I11</f>
        <v>CEC Doug</v>
      </c>
      <c r="J31">
        <f>[1]MaterialData!J11</f>
        <v>0</v>
      </c>
      <c r="K31" s="4">
        <f t="shared" si="0"/>
        <v>0.87229588276343328</v>
      </c>
      <c r="L31" s="9">
        <f t="shared" si="5"/>
        <v>2.2499999999999998E-3</v>
      </c>
    </row>
    <row r="32" spans="1:12" x14ac:dyDescent="0.25">
      <c r="A32" t="str">
        <f>[1]MaterialData!A9</f>
        <v>Air</v>
      </c>
      <c r="B32" t="str">
        <f>[1]MaterialData!B9</f>
        <v>Air - Wall - 1/2 in.</v>
      </c>
      <c r="C32">
        <f>[1]MaterialData!C9</f>
        <v>0.5</v>
      </c>
      <c r="D32">
        <f>[1]MaterialData!D9</f>
        <v>0.77</v>
      </c>
      <c r="E32">
        <f>[1]MaterialData!E9</f>
        <v>5.4199999999999998E-2</v>
      </c>
      <c r="F32">
        <f>[1]MaterialData!F9</f>
        <v>7.4999999999999997E-2</v>
      </c>
      <c r="G32">
        <f>[1]MaterialData!G9</f>
        <v>0.24</v>
      </c>
      <c r="H32" t="str">
        <f>[1]MaterialData!H9</f>
        <v>NA</v>
      </c>
      <c r="I32" t="str">
        <f>[1]MaterialData!I9</f>
        <v>CEC Doug</v>
      </c>
      <c r="J32">
        <f>[1]MaterialData!J9</f>
        <v>0</v>
      </c>
      <c r="K32" s="4">
        <f t="shared" si="0"/>
        <v>0.76875768757687579</v>
      </c>
      <c r="L32" s="9">
        <f t="shared" si="5"/>
        <v>7.4999999999999991E-4</v>
      </c>
    </row>
    <row r="33" spans="1:12" x14ac:dyDescent="0.25">
      <c r="A33" t="str">
        <f>[1]MaterialData!A12</f>
        <v>Air</v>
      </c>
      <c r="B33" t="str">
        <f>[1]MaterialData!B12</f>
        <v>Air - Wall - 3 1/2 in.</v>
      </c>
      <c r="C33">
        <f>[1]MaterialData!C12</f>
        <v>3.5</v>
      </c>
      <c r="D33">
        <f>[1]MaterialData!D12</f>
        <v>0.85</v>
      </c>
      <c r="E33">
        <f>[1]MaterialData!E12</f>
        <v>0.34329999999999999</v>
      </c>
      <c r="F33">
        <f>[1]MaterialData!F12</f>
        <v>7.4999999999999997E-2</v>
      </c>
      <c r="G33">
        <f>[1]MaterialData!G12</f>
        <v>0.24</v>
      </c>
      <c r="H33" t="str">
        <f>[1]MaterialData!H12</f>
        <v>NA</v>
      </c>
      <c r="I33" t="str">
        <f>[1]MaterialData!I12</f>
        <v>CEC Doug</v>
      </c>
      <c r="J33">
        <f>[1]MaterialData!J12</f>
        <v>0</v>
      </c>
      <c r="K33" s="4">
        <f t="shared" si="0"/>
        <v>0.84959704825711246</v>
      </c>
      <c r="L33" s="9">
        <f t="shared" si="5"/>
        <v>5.2500000000000003E-3</v>
      </c>
    </row>
    <row r="34" spans="1:12" x14ac:dyDescent="0.25">
      <c r="A34" t="str">
        <f>[1]MaterialData!A10</f>
        <v>Air</v>
      </c>
      <c r="B34" t="str">
        <f>[1]MaterialData!B10</f>
        <v>Air - Wall - 3/4 in.</v>
      </c>
      <c r="C34">
        <f>[1]MaterialData!C10</f>
        <v>0.75</v>
      </c>
      <c r="D34">
        <f>[1]MaterialData!D10</f>
        <v>0.84</v>
      </c>
      <c r="E34">
        <f>[1]MaterialData!E10</f>
        <v>7.4200000000000002E-2</v>
      </c>
      <c r="F34">
        <f>[1]MaterialData!F10</f>
        <v>7.4999999999999997E-2</v>
      </c>
      <c r="G34">
        <f>[1]MaterialData!G10</f>
        <v>0.24</v>
      </c>
      <c r="H34" t="str">
        <f>[1]MaterialData!H10</f>
        <v>NA</v>
      </c>
      <c r="I34" t="str">
        <f>[1]MaterialData!I10</f>
        <v>CEC Doug</v>
      </c>
      <c r="J34">
        <f>[1]MaterialData!J10</f>
        <v>0</v>
      </c>
      <c r="K34" s="4">
        <f t="shared" si="0"/>
        <v>0.84231805929919135</v>
      </c>
      <c r="L34" s="9">
        <f t="shared" si="5"/>
        <v>1.1249999999999999E-3</v>
      </c>
    </row>
    <row r="35" spans="1:12" x14ac:dyDescent="0.25">
      <c r="A35" t="str">
        <f>[1]MaterialData!A592</f>
        <v>Spandrel Panels Curtain Walls</v>
      </c>
      <c r="B35" t="str">
        <f>[1]MaterialData!B592</f>
        <v>Aluminum w/ Thrml Break - Double glass with no low e - No Ins.</v>
      </c>
      <c r="C35">
        <f>[1]MaterialData!C592</f>
        <v>2.27</v>
      </c>
      <c r="D35">
        <f>[1]MaterialData!D592</f>
        <v>2.7469999999999999</v>
      </c>
      <c r="E35">
        <f>[1]MaterialData!E592</f>
        <v>6.8860000000000005E-2</v>
      </c>
      <c r="F35">
        <f>[1]MaterialData!F592</f>
        <v>29.09</v>
      </c>
      <c r="G35">
        <f>[1]MaterialData!G592</f>
        <v>0.26</v>
      </c>
      <c r="H35" t="str">
        <f>[1]MaterialData!H592</f>
        <v>Smooth</v>
      </c>
      <c r="I35" t="str">
        <f>[1]MaterialData!I592</f>
        <v>JA4-10</v>
      </c>
      <c r="J35">
        <f>[1]MaterialData!J592</f>
        <v>0</v>
      </c>
      <c r="K35" s="4">
        <f t="shared" ref="K35:K98" si="6">C35/12/E35</f>
        <v>2.7471197598993125</v>
      </c>
      <c r="L35" s="9">
        <f t="shared" ref="L35:L98" si="7">F35*G35*C35/12</f>
        <v>1.4307431666666668</v>
      </c>
    </row>
    <row r="36" spans="1:12" x14ac:dyDescent="0.25">
      <c r="A36" t="str">
        <f>[1]MaterialData!A595</f>
        <v>Spandrel Panels Curtain Walls</v>
      </c>
      <c r="B36" t="str">
        <f>[1]MaterialData!B595</f>
        <v>Aluminum w/ Thrml Break - Double glass with no low e - R10 Ins.</v>
      </c>
      <c r="C36">
        <f>[1]MaterialData!C595</f>
        <v>3.27</v>
      </c>
      <c r="D36">
        <f>[1]MaterialData!D595</f>
        <v>5.032</v>
      </c>
      <c r="E36">
        <f>[1]MaterialData!E595</f>
        <v>5.4149999999999997E-2</v>
      </c>
      <c r="F36">
        <f>[1]MaterialData!F595</f>
        <v>20.440000000000001</v>
      </c>
      <c r="G36">
        <f>[1]MaterialData!G595</f>
        <v>0.26</v>
      </c>
      <c r="H36" t="str">
        <f>[1]MaterialData!H595</f>
        <v>Smooth</v>
      </c>
      <c r="I36" t="str">
        <f>[1]MaterialData!I595</f>
        <v>JA4-10</v>
      </c>
      <c r="J36">
        <f>[1]MaterialData!J595</f>
        <v>0</v>
      </c>
      <c r="K36" s="4">
        <f t="shared" si="6"/>
        <v>5.0323176361957529</v>
      </c>
      <c r="L36" s="9">
        <f t="shared" si="7"/>
        <v>1.4481740000000001</v>
      </c>
    </row>
    <row r="37" spans="1:12" x14ac:dyDescent="0.25">
      <c r="A37" t="str">
        <f>[1]MaterialData!A596</f>
        <v>Spandrel Panels Curtain Walls</v>
      </c>
      <c r="B37" t="str">
        <f>[1]MaterialData!B596</f>
        <v>Aluminum w/ Thrml Break - Double glass with no low e - R15 Ins.</v>
      </c>
      <c r="C37">
        <f>[1]MaterialData!C596</f>
        <v>4.47</v>
      </c>
      <c r="D37">
        <f>[1]MaterialData!D596</f>
        <v>5.4</v>
      </c>
      <c r="E37">
        <f>[1]MaterialData!E596</f>
        <v>6.898E-2</v>
      </c>
      <c r="F37">
        <f>[1]MaterialData!F596</f>
        <v>15.23</v>
      </c>
      <c r="G37">
        <f>[1]MaterialData!G596</f>
        <v>0.27</v>
      </c>
      <c r="H37" t="str">
        <f>[1]MaterialData!H596</f>
        <v>Smooth</v>
      </c>
      <c r="I37" t="str">
        <f>[1]MaterialData!I596</f>
        <v>JA4-10</v>
      </c>
      <c r="J37">
        <f>[1]MaterialData!J596</f>
        <v>0</v>
      </c>
      <c r="K37" s="4">
        <f t="shared" si="6"/>
        <v>5.4001159756451145</v>
      </c>
      <c r="L37" s="9">
        <f t="shared" si="7"/>
        <v>1.5317572500000001</v>
      </c>
    </row>
    <row r="38" spans="1:12" x14ac:dyDescent="0.25">
      <c r="A38" t="str">
        <f>[1]MaterialData!A597</f>
        <v>Spandrel Panels Curtain Walls</v>
      </c>
      <c r="B38" t="str">
        <f>[1]MaterialData!B597</f>
        <v>Aluminum w/ Thrml Break - Double glass with no low e - R20 Ins.</v>
      </c>
      <c r="C38">
        <f>[1]MaterialData!C597</f>
        <v>5.67</v>
      </c>
      <c r="D38">
        <f>[1]MaterialData!D597</f>
        <v>5.6440000000000001</v>
      </c>
      <c r="E38">
        <f>[1]MaterialData!E597</f>
        <v>8.3710000000000007E-2</v>
      </c>
      <c r="F38">
        <f>[1]MaterialData!F597</f>
        <v>12.22</v>
      </c>
      <c r="G38">
        <f>[1]MaterialData!G597</f>
        <v>0.27</v>
      </c>
      <c r="H38" t="str">
        <f>[1]MaterialData!H597</f>
        <v>Smooth</v>
      </c>
      <c r="I38" t="str">
        <f>[1]MaterialData!I597</f>
        <v>JA4-10</v>
      </c>
      <c r="J38">
        <f>[1]MaterialData!J597</f>
        <v>0</v>
      </c>
      <c r="K38" s="4">
        <f t="shared" si="6"/>
        <v>5.6444869191255513</v>
      </c>
      <c r="L38" s="9">
        <f t="shared" si="7"/>
        <v>1.5589665000000001</v>
      </c>
    </row>
    <row r="39" spans="1:12" x14ac:dyDescent="0.25">
      <c r="A39" t="str">
        <f>[1]MaterialData!A598</f>
        <v>Spandrel Panels Curtain Walls</v>
      </c>
      <c r="B39" t="str">
        <f>[1]MaterialData!B598</f>
        <v>Aluminum w/ Thrml Break - Double glass with no low e - R25 Ins.</v>
      </c>
      <c r="C39">
        <f>[1]MaterialData!C598</f>
        <v>6.87</v>
      </c>
      <c r="D39">
        <f>[1]MaterialData!D598</f>
        <v>5.7729999999999997</v>
      </c>
      <c r="E39">
        <f>[1]MaterialData!E598</f>
        <v>9.9159999999999998E-2</v>
      </c>
      <c r="F39">
        <f>[1]MaterialData!F598</f>
        <v>10.26</v>
      </c>
      <c r="G39">
        <f>[1]MaterialData!G598</f>
        <v>0.27</v>
      </c>
      <c r="H39" t="str">
        <f>[1]MaterialData!H598</f>
        <v>Smooth</v>
      </c>
      <c r="I39" t="str">
        <f>[1]MaterialData!I598</f>
        <v>JA4-10</v>
      </c>
      <c r="J39">
        <f>[1]MaterialData!J598</f>
        <v>0</v>
      </c>
      <c r="K39" s="4">
        <f t="shared" si="6"/>
        <v>5.7734973779749899</v>
      </c>
      <c r="L39" s="9">
        <f t="shared" si="7"/>
        <v>1.5859395000000001</v>
      </c>
    </row>
    <row r="40" spans="1:12" x14ac:dyDescent="0.25">
      <c r="A40" t="str">
        <f>[1]MaterialData!A599</f>
        <v>Spandrel Panels Curtain Walls</v>
      </c>
      <c r="B40" t="str">
        <f>[1]MaterialData!B599</f>
        <v>Aluminum w/ Thrml Break - Double glass with no low e - R30 Ins.</v>
      </c>
      <c r="C40">
        <f>[1]MaterialData!C599</f>
        <v>8.07</v>
      </c>
      <c r="D40">
        <f>[1]MaterialData!D599</f>
        <v>5.907</v>
      </c>
      <c r="E40">
        <f>[1]MaterialData!E599</f>
        <v>0.11384</v>
      </c>
      <c r="F40">
        <f>[1]MaterialData!F599</f>
        <v>8.8800000000000008</v>
      </c>
      <c r="G40">
        <f>[1]MaterialData!G599</f>
        <v>0.27</v>
      </c>
      <c r="H40" t="str">
        <f>[1]MaterialData!H599</f>
        <v>Smooth</v>
      </c>
      <c r="I40" t="str">
        <f>[1]MaterialData!I599</f>
        <v>JA4-10</v>
      </c>
      <c r="J40">
        <f>[1]MaterialData!J599</f>
        <v>0</v>
      </c>
      <c r="K40" s="4">
        <f t="shared" si="6"/>
        <v>5.9074139142656357</v>
      </c>
      <c r="L40" s="9">
        <f t="shared" si="7"/>
        <v>1.6123860000000001</v>
      </c>
    </row>
    <row r="41" spans="1:12" x14ac:dyDescent="0.25">
      <c r="A41" t="str">
        <f>[1]MaterialData!A593</f>
        <v>Spandrel Panels Curtain Walls</v>
      </c>
      <c r="B41" t="str">
        <f>[1]MaterialData!B593</f>
        <v>Aluminum w/ Thrml Break - Double glass with no low e - R4 Ins.</v>
      </c>
      <c r="C41">
        <f>[1]MaterialData!C593</f>
        <v>1.83</v>
      </c>
      <c r="D41">
        <f>[1]MaterialData!D593</f>
        <v>4.1500000000000004</v>
      </c>
      <c r="E41">
        <f>[1]MaterialData!E593</f>
        <v>3.6740000000000002E-2</v>
      </c>
      <c r="F41">
        <f>[1]MaterialData!F593</f>
        <v>35.69</v>
      </c>
      <c r="G41">
        <f>[1]MaterialData!G593</f>
        <v>0.26</v>
      </c>
      <c r="H41" t="str">
        <f>[1]MaterialData!H593</f>
        <v>Smooth</v>
      </c>
      <c r="I41" t="str">
        <f>[1]MaterialData!I593</f>
        <v>JA4-10</v>
      </c>
      <c r="J41">
        <f>[1]MaterialData!J593</f>
        <v>0</v>
      </c>
      <c r="K41" s="4">
        <f t="shared" si="6"/>
        <v>4.1507893304300483</v>
      </c>
      <c r="L41" s="9">
        <f t="shared" si="7"/>
        <v>1.4151084999999999</v>
      </c>
    </row>
    <row r="42" spans="1:12" x14ac:dyDescent="0.25">
      <c r="A42" t="str">
        <f>[1]MaterialData!A594</f>
        <v>Spandrel Panels Curtain Walls</v>
      </c>
      <c r="B42" t="str">
        <f>[1]MaterialData!B594</f>
        <v>Aluminum w/ Thrml Break - Double glass with no low e - R7 Ins.</v>
      </c>
      <c r="C42">
        <f>[1]MaterialData!C594</f>
        <v>2.5499999999999998</v>
      </c>
      <c r="D42">
        <f>[1]MaterialData!D594</f>
        <v>4.7060000000000004</v>
      </c>
      <c r="E42">
        <f>[1]MaterialData!E594</f>
        <v>4.5150000000000003E-2</v>
      </c>
      <c r="F42">
        <f>[1]MaterialData!F594</f>
        <v>25.92</v>
      </c>
      <c r="G42">
        <f>[1]MaterialData!G594</f>
        <v>0.26</v>
      </c>
      <c r="H42" t="str">
        <f>[1]MaterialData!H594</f>
        <v>Smooth</v>
      </c>
      <c r="I42" t="str">
        <f>[1]MaterialData!I594</f>
        <v>JA4-10</v>
      </c>
      <c r="J42">
        <f>[1]MaterialData!J594</f>
        <v>0</v>
      </c>
      <c r="K42" s="4">
        <f t="shared" si="6"/>
        <v>4.7065337763012174</v>
      </c>
      <c r="L42" s="9">
        <f t="shared" si="7"/>
        <v>1.43208</v>
      </c>
    </row>
    <row r="43" spans="1:12" x14ac:dyDescent="0.25">
      <c r="A43" t="str">
        <f>[1]MaterialData!A584</f>
        <v>Spandrel Panels Curtain Walls</v>
      </c>
      <c r="B43" t="str">
        <f>[1]MaterialData!B584</f>
        <v>Aluminum w/ Thrml Break - Single glass pane. stone. or metal pane - No Ins.</v>
      </c>
      <c r="C43">
        <f>[1]MaterialData!C584</f>
        <v>2.27</v>
      </c>
      <c r="D43">
        <f>[1]MaterialData!D584</f>
        <v>2.0070000000000001</v>
      </c>
      <c r="E43">
        <f>[1]MaterialData!E584</f>
        <v>9.4200000000000006E-2</v>
      </c>
      <c r="F43">
        <f>[1]MaterialData!F584</f>
        <v>29.09</v>
      </c>
      <c r="G43">
        <f>[1]MaterialData!G584</f>
        <v>0.26</v>
      </c>
      <c r="H43" t="str">
        <f>[1]MaterialData!H584</f>
        <v>Smooth</v>
      </c>
      <c r="I43" t="str">
        <f>[1]MaterialData!I584</f>
        <v>JA4-10</v>
      </c>
      <c r="J43">
        <f>[1]MaterialData!J584</f>
        <v>0</v>
      </c>
      <c r="K43" s="4">
        <f t="shared" si="6"/>
        <v>2.0081387119603682</v>
      </c>
      <c r="L43" s="9">
        <f t="shared" si="7"/>
        <v>1.4307431666666668</v>
      </c>
    </row>
    <row r="44" spans="1:12" x14ac:dyDescent="0.25">
      <c r="A44" t="str">
        <f>[1]MaterialData!A587</f>
        <v>Spandrel Panels Curtain Walls</v>
      </c>
      <c r="B44" t="str">
        <f>[1]MaterialData!B587</f>
        <v>Aluminum w/ Thrml Break - Single glass pane. stone. or metal pane - R10 Ins.</v>
      </c>
      <c r="C44">
        <f>[1]MaterialData!C587</f>
        <v>3.27</v>
      </c>
      <c r="D44">
        <f>[1]MaterialData!D587</f>
        <v>4.93</v>
      </c>
      <c r="E44">
        <f>[1]MaterialData!E587</f>
        <v>5.5E-2</v>
      </c>
      <c r="F44">
        <f>[1]MaterialData!F587</f>
        <v>20.440000000000001</v>
      </c>
      <c r="G44">
        <f>[1]MaterialData!G587</f>
        <v>0.26</v>
      </c>
      <c r="H44" t="str">
        <f>[1]MaterialData!H587</f>
        <v>Smooth</v>
      </c>
      <c r="I44" t="str">
        <f>[1]MaterialData!I587</f>
        <v>JA4-10</v>
      </c>
      <c r="J44">
        <f>[1]MaterialData!J587</f>
        <v>0</v>
      </c>
      <c r="K44" s="4">
        <f t="shared" si="6"/>
        <v>4.954545454545455</v>
      </c>
      <c r="L44" s="9">
        <f t="shared" si="7"/>
        <v>1.4481740000000001</v>
      </c>
    </row>
    <row r="45" spans="1:12" x14ac:dyDescent="0.25">
      <c r="A45" t="str">
        <f>[1]MaterialData!A588</f>
        <v>Spandrel Panels Curtain Walls</v>
      </c>
      <c r="B45" t="str">
        <f>[1]MaterialData!B588</f>
        <v>Aluminum w/ Thrml Break - Single glass pane. stone. or metal pane - R15 Ins.</v>
      </c>
      <c r="C45">
        <f>[1]MaterialData!C588</f>
        <v>4.47</v>
      </c>
      <c r="D45">
        <f>[1]MaterialData!D588</f>
        <v>5.3230000000000004</v>
      </c>
      <c r="E45">
        <f>[1]MaterialData!E588</f>
        <v>7.0000000000000007E-2</v>
      </c>
      <c r="F45">
        <f>[1]MaterialData!F588</f>
        <v>15.23</v>
      </c>
      <c r="G45">
        <f>[1]MaterialData!G588</f>
        <v>0.27</v>
      </c>
      <c r="H45" t="str">
        <f>[1]MaterialData!H588</f>
        <v>Smooth</v>
      </c>
      <c r="I45" t="str">
        <f>[1]MaterialData!I588</f>
        <v>JA4-10</v>
      </c>
      <c r="J45">
        <f>[1]MaterialData!J588</f>
        <v>0</v>
      </c>
      <c r="K45" s="4">
        <f t="shared" si="6"/>
        <v>5.3214285714285712</v>
      </c>
      <c r="L45" s="9">
        <f t="shared" si="7"/>
        <v>1.5317572500000001</v>
      </c>
    </row>
    <row r="46" spans="1:12" x14ac:dyDescent="0.25">
      <c r="A46" t="str">
        <f>[1]MaterialData!A589</f>
        <v>Spandrel Panels Curtain Walls</v>
      </c>
      <c r="B46" t="str">
        <f>[1]MaterialData!B589</f>
        <v>Aluminum w/ Thrml Break - Single glass pane. stone. or metal pane - R20 Ins.</v>
      </c>
      <c r="C46">
        <f>[1]MaterialData!C589</f>
        <v>5.67</v>
      </c>
      <c r="D46">
        <f>[1]MaterialData!D589</f>
        <v>5.6020000000000003</v>
      </c>
      <c r="E46">
        <f>[1]MaterialData!E589</f>
        <v>8.4199999999999997E-2</v>
      </c>
      <c r="F46">
        <f>[1]MaterialData!F589</f>
        <v>12.22</v>
      </c>
      <c r="G46">
        <f>[1]MaterialData!G589</f>
        <v>0.27</v>
      </c>
      <c r="H46" t="str">
        <f>[1]MaterialData!H589</f>
        <v>Smooth</v>
      </c>
      <c r="I46" t="str">
        <f>[1]MaterialData!I589</f>
        <v>JA4-10</v>
      </c>
      <c r="J46">
        <f>[1]MaterialData!J589</f>
        <v>0</v>
      </c>
      <c r="K46" s="4">
        <f t="shared" si="6"/>
        <v>5.6116389548693588</v>
      </c>
      <c r="L46" s="9">
        <f t="shared" si="7"/>
        <v>1.5589665000000001</v>
      </c>
    </row>
    <row r="47" spans="1:12" x14ac:dyDescent="0.25">
      <c r="A47" t="str">
        <f>[1]MaterialData!A590</f>
        <v>Spandrel Panels Curtain Walls</v>
      </c>
      <c r="B47" t="str">
        <f>[1]MaterialData!B590</f>
        <v>Aluminum w/ Thrml Break - Single glass pane. stone. or metal pane - R25 Ins.</v>
      </c>
      <c r="C47">
        <f>[1]MaterialData!C590</f>
        <v>6.87</v>
      </c>
      <c r="D47">
        <f>[1]MaterialData!D590</f>
        <v>5.7729999999999997</v>
      </c>
      <c r="E47">
        <f>[1]MaterialData!E590</f>
        <v>9.9199999999999997E-2</v>
      </c>
      <c r="F47">
        <f>[1]MaterialData!F590</f>
        <v>10.26</v>
      </c>
      <c r="G47">
        <f>[1]MaterialData!G590</f>
        <v>0.27</v>
      </c>
      <c r="H47" t="str">
        <f>[1]MaterialData!H590</f>
        <v>Smooth</v>
      </c>
      <c r="I47" t="str">
        <f>[1]MaterialData!I590</f>
        <v>JA4-10</v>
      </c>
      <c r="J47">
        <f>[1]MaterialData!J590</f>
        <v>0</v>
      </c>
      <c r="K47" s="4">
        <f t="shared" si="6"/>
        <v>5.77116935483871</v>
      </c>
      <c r="L47" s="9">
        <f t="shared" si="7"/>
        <v>1.5859395000000001</v>
      </c>
    </row>
    <row r="48" spans="1:12" x14ac:dyDescent="0.25">
      <c r="A48" t="str">
        <f>[1]MaterialData!A591</f>
        <v>Spandrel Panels Curtain Walls</v>
      </c>
      <c r="B48" t="str">
        <f>[1]MaterialData!B591</f>
        <v>Aluminum w/ Thrml Break - Single glass pane. stone. or metal pane - R30 Ins.</v>
      </c>
      <c r="C48">
        <f>[1]MaterialData!C591</f>
        <v>8.07</v>
      </c>
      <c r="D48">
        <f>[1]MaterialData!D591</f>
        <v>5.8609999999999998</v>
      </c>
      <c r="E48">
        <f>[1]MaterialData!E591</f>
        <v>0.115</v>
      </c>
      <c r="F48">
        <f>[1]MaterialData!F591</f>
        <v>8.8800000000000008</v>
      </c>
      <c r="G48">
        <f>[1]MaterialData!G591</f>
        <v>0.27</v>
      </c>
      <c r="H48" t="str">
        <f>[1]MaterialData!H591</f>
        <v>Smooth</v>
      </c>
      <c r="I48" t="str">
        <f>[1]MaterialData!I591</f>
        <v>JA4-10</v>
      </c>
      <c r="J48">
        <f>[1]MaterialData!J591</f>
        <v>0</v>
      </c>
      <c r="K48" s="4">
        <f t="shared" si="6"/>
        <v>5.8478260869565215</v>
      </c>
      <c r="L48" s="9">
        <f t="shared" si="7"/>
        <v>1.6123860000000001</v>
      </c>
    </row>
    <row r="49" spans="1:12" x14ac:dyDescent="0.25">
      <c r="A49" t="str">
        <f>[1]MaterialData!A585</f>
        <v>Spandrel Panels Curtain Walls</v>
      </c>
      <c r="B49" t="str">
        <f>[1]MaterialData!B585</f>
        <v>Aluminum w/ Thrml Break - Single glass pane. stone. or metal pane - R4 Ins.</v>
      </c>
      <c r="C49">
        <f>[1]MaterialData!C585</f>
        <v>1.83</v>
      </c>
      <c r="D49">
        <f>[1]MaterialData!D585</f>
        <v>3.8889999999999998</v>
      </c>
      <c r="E49">
        <f>[1]MaterialData!E585</f>
        <v>3.9199999999999999E-2</v>
      </c>
      <c r="F49">
        <f>[1]MaterialData!F585</f>
        <v>35.69</v>
      </c>
      <c r="G49">
        <f>[1]MaterialData!G585</f>
        <v>0.26</v>
      </c>
      <c r="H49" t="str">
        <f>[1]MaterialData!H585</f>
        <v>Smooth</v>
      </c>
      <c r="I49" t="str">
        <f>[1]MaterialData!I585</f>
        <v>JA4-10</v>
      </c>
      <c r="J49">
        <f>[1]MaterialData!J585</f>
        <v>0</v>
      </c>
      <c r="K49" s="4">
        <f t="shared" si="6"/>
        <v>3.8903061224489797</v>
      </c>
      <c r="L49" s="9">
        <f t="shared" si="7"/>
        <v>1.4151084999999999</v>
      </c>
    </row>
    <row r="50" spans="1:12" x14ac:dyDescent="0.25">
      <c r="A50" t="str">
        <f>[1]MaterialData!A586</f>
        <v>Spandrel Panels Curtain Walls</v>
      </c>
      <c r="B50" t="str">
        <f>[1]MaterialData!B586</f>
        <v>Aluminum w/ Thrml Break - Single glass pane. stone. or metal pane - R7 Ins.</v>
      </c>
      <c r="C50">
        <f>[1]MaterialData!C586</f>
        <v>2.5499999999999998</v>
      </c>
      <c r="D50">
        <f>[1]MaterialData!D586</f>
        <v>4.5259999999999998</v>
      </c>
      <c r="E50">
        <f>[1]MaterialData!E586</f>
        <v>4.6699999999999998E-2</v>
      </c>
      <c r="F50">
        <f>[1]MaterialData!F586</f>
        <v>25.92</v>
      </c>
      <c r="G50">
        <f>[1]MaterialData!G586</f>
        <v>0.26</v>
      </c>
      <c r="H50" t="str">
        <f>[1]MaterialData!H586</f>
        <v>Smooth</v>
      </c>
      <c r="I50" t="str">
        <f>[1]MaterialData!I586</f>
        <v>JA4-10</v>
      </c>
      <c r="J50">
        <f>[1]MaterialData!J586</f>
        <v>0</v>
      </c>
      <c r="K50" s="4">
        <f t="shared" si="6"/>
        <v>4.5503211991434691</v>
      </c>
      <c r="L50" s="9">
        <f t="shared" si="7"/>
        <v>1.43208</v>
      </c>
    </row>
    <row r="51" spans="1:12" x14ac:dyDescent="0.25">
      <c r="A51" t="str">
        <f>[1]MaterialData!A600</f>
        <v>Spandrel Panels Curtain Walls</v>
      </c>
      <c r="B51" t="str">
        <f>[1]MaterialData!B600</f>
        <v>Aluminum w/ Thrml Break - Triple or low e glass - No Ins.</v>
      </c>
      <c r="C51">
        <f>[1]MaterialData!C600</f>
        <v>2.27</v>
      </c>
      <c r="D51">
        <f>[1]MaterialData!D600</f>
        <v>3.2989999999999999</v>
      </c>
      <c r="E51">
        <f>[1]MaterialData!E600</f>
        <v>5.7500000000000002E-2</v>
      </c>
      <c r="F51">
        <f>[1]MaterialData!F600</f>
        <v>29.09</v>
      </c>
      <c r="G51">
        <f>[1]MaterialData!G600</f>
        <v>0.26</v>
      </c>
      <c r="H51" t="str">
        <f>[1]MaterialData!H600</f>
        <v>Smooth</v>
      </c>
      <c r="I51" t="str">
        <f>[1]MaterialData!I600</f>
        <v>JA4-10</v>
      </c>
      <c r="J51">
        <f>[1]MaterialData!J600</f>
        <v>0</v>
      </c>
      <c r="K51" s="4">
        <f t="shared" si="6"/>
        <v>3.2898550724637681</v>
      </c>
      <c r="L51" s="9">
        <f t="shared" si="7"/>
        <v>1.4307431666666668</v>
      </c>
    </row>
    <row r="52" spans="1:12" x14ac:dyDescent="0.25">
      <c r="A52" t="str">
        <f>[1]MaterialData!A603</f>
        <v>Spandrel Panels Curtain Walls</v>
      </c>
      <c r="B52" t="str">
        <f>[1]MaterialData!B603</f>
        <v>Aluminum w/ Thrml Break - Triple or low e glass - R10 Ins.</v>
      </c>
      <c r="C52">
        <f>[1]MaterialData!C603</f>
        <v>3.27</v>
      </c>
      <c r="D52">
        <f>[1]MaterialData!D603</f>
        <v>5.1379999999999999</v>
      </c>
      <c r="E52">
        <f>[1]MaterialData!E603</f>
        <v>5.3039999999999997E-2</v>
      </c>
      <c r="F52">
        <f>[1]MaterialData!F603</f>
        <v>20.440000000000001</v>
      </c>
      <c r="G52">
        <f>[1]MaterialData!G603</f>
        <v>0.26</v>
      </c>
      <c r="H52" t="str">
        <f>[1]MaterialData!H603</f>
        <v>Smooth</v>
      </c>
      <c r="I52" t="str">
        <f>[1]MaterialData!I603</f>
        <v>JA4-10</v>
      </c>
      <c r="J52">
        <f>[1]MaterialData!J603</f>
        <v>0</v>
      </c>
      <c r="K52" s="4">
        <f t="shared" si="6"/>
        <v>5.1376319758672704</v>
      </c>
      <c r="L52" s="9">
        <f t="shared" si="7"/>
        <v>1.4481740000000001</v>
      </c>
    </row>
    <row r="53" spans="1:12" x14ac:dyDescent="0.25">
      <c r="A53" t="str">
        <f>[1]MaterialData!A604</f>
        <v>Spandrel Panels Curtain Walls</v>
      </c>
      <c r="B53" t="str">
        <f>[1]MaterialData!B604</f>
        <v>Aluminum w/ Thrml Break - Triple or low e glass - R15 Ins.</v>
      </c>
      <c r="C53">
        <f>[1]MaterialData!C604</f>
        <v>4.47</v>
      </c>
      <c r="D53">
        <f>[1]MaterialData!D604</f>
        <v>5.4390000000000001</v>
      </c>
      <c r="E53">
        <f>[1]MaterialData!E604</f>
        <v>6.83E-2</v>
      </c>
      <c r="F53">
        <f>[1]MaterialData!F604</f>
        <v>15.23</v>
      </c>
      <c r="G53">
        <f>[1]MaterialData!G604</f>
        <v>0.27</v>
      </c>
      <c r="H53" t="str">
        <f>[1]MaterialData!H604</f>
        <v>Smooth</v>
      </c>
      <c r="I53" t="str">
        <f>[1]MaterialData!I604</f>
        <v>JA4-10</v>
      </c>
      <c r="J53">
        <f>[1]MaterialData!J604</f>
        <v>0</v>
      </c>
      <c r="K53" s="4">
        <f t="shared" si="6"/>
        <v>5.4538799414348462</v>
      </c>
      <c r="L53" s="9">
        <f t="shared" si="7"/>
        <v>1.5317572500000001</v>
      </c>
    </row>
    <row r="54" spans="1:12" x14ac:dyDescent="0.25">
      <c r="A54" t="str">
        <f>[1]MaterialData!A605</f>
        <v>Spandrel Panels Curtain Walls</v>
      </c>
      <c r="B54" t="str">
        <f>[1]MaterialData!B605</f>
        <v>Aluminum w/ Thrml Break - Triple or low e glass - R20 Ins.</v>
      </c>
      <c r="C54">
        <f>[1]MaterialData!C605</f>
        <v>5.67</v>
      </c>
      <c r="D54">
        <f>[1]MaterialData!D605</f>
        <v>5.6859999999999999</v>
      </c>
      <c r="E54">
        <f>[1]MaterialData!E605</f>
        <v>8.3299999999999999E-2</v>
      </c>
      <c r="F54">
        <f>[1]MaterialData!F605</f>
        <v>12.22</v>
      </c>
      <c r="G54">
        <f>[1]MaterialData!G605</f>
        <v>0.27</v>
      </c>
      <c r="H54" t="str">
        <f>[1]MaterialData!H605</f>
        <v>Smooth</v>
      </c>
      <c r="I54" t="str">
        <f>[1]MaterialData!I605</f>
        <v>JA4-10</v>
      </c>
      <c r="J54">
        <f>[1]MaterialData!J605</f>
        <v>0</v>
      </c>
      <c r="K54" s="4">
        <f t="shared" si="6"/>
        <v>5.6722689075630246</v>
      </c>
      <c r="L54" s="9">
        <f t="shared" si="7"/>
        <v>1.5589665000000001</v>
      </c>
    </row>
    <row r="55" spans="1:12" x14ac:dyDescent="0.25">
      <c r="A55" t="str">
        <f>[1]MaterialData!A606</f>
        <v>Spandrel Panels Curtain Walls</v>
      </c>
      <c r="B55" t="str">
        <f>[1]MaterialData!B606</f>
        <v>Aluminum w/ Thrml Break - Triple or low e glass - R25 Ins.</v>
      </c>
      <c r="C55">
        <f>[1]MaterialData!C606</f>
        <v>6.87</v>
      </c>
      <c r="D55">
        <f>[1]MaterialData!D606</f>
        <v>5.8170000000000002</v>
      </c>
      <c r="E55">
        <f>[1]MaterialData!E606</f>
        <v>9.8299999999999998E-2</v>
      </c>
      <c r="F55">
        <f>[1]MaterialData!F606</f>
        <v>10.26</v>
      </c>
      <c r="G55">
        <f>[1]MaterialData!G606</f>
        <v>0.27</v>
      </c>
      <c r="H55" t="str">
        <f>[1]MaterialData!H606</f>
        <v>Smooth</v>
      </c>
      <c r="I55" t="str">
        <f>[1]MaterialData!I606</f>
        <v>JA4-10</v>
      </c>
      <c r="J55">
        <f>[1]MaterialData!J606</f>
        <v>0</v>
      </c>
      <c r="K55" s="4">
        <f t="shared" si="6"/>
        <v>5.8240081383519842</v>
      </c>
      <c r="L55" s="9">
        <f t="shared" si="7"/>
        <v>1.5859395000000001</v>
      </c>
    </row>
    <row r="56" spans="1:12" x14ac:dyDescent="0.25">
      <c r="A56" t="str">
        <f>[1]MaterialData!A607</f>
        <v>Spandrel Panels Curtain Walls</v>
      </c>
      <c r="B56" t="str">
        <f>[1]MaterialData!B607</f>
        <v>Aluminum w/ Thrml Break - Triple or low e glass - R30 Ins.</v>
      </c>
      <c r="C56">
        <f>[1]MaterialData!C607</f>
        <v>8.07</v>
      </c>
      <c r="D56">
        <f>[1]MaterialData!D607</f>
        <v>5.907</v>
      </c>
      <c r="E56">
        <f>[1]MaterialData!E607</f>
        <v>0.1142</v>
      </c>
      <c r="F56">
        <f>[1]MaterialData!F607</f>
        <v>8.8800000000000008</v>
      </c>
      <c r="G56">
        <f>[1]MaterialData!G607</f>
        <v>0.27</v>
      </c>
      <c r="H56" t="str">
        <f>[1]MaterialData!H607</f>
        <v>Smooth</v>
      </c>
      <c r="I56" t="str">
        <f>[1]MaterialData!I607</f>
        <v>JA4-10</v>
      </c>
      <c r="J56">
        <f>[1]MaterialData!J607</f>
        <v>0</v>
      </c>
      <c r="K56" s="4">
        <f t="shared" si="6"/>
        <v>5.8887915936952719</v>
      </c>
      <c r="L56" s="9">
        <f t="shared" si="7"/>
        <v>1.6123860000000001</v>
      </c>
    </row>
    <row r="57" spans="1:12" x14ac:dyDescent="0.25">
      <c r="A57" t="str">
        <f>[1]MaterialData!A601</f>
        <v>Spandrel Panels Curtain Walls</v>
      </c>
      <c r="B57" t="str">
        <f>[1]MaterialData!B601</f>
        <v>Aluminum w/ Thrml Break - Triple or low e glass - R4 Ins.</v>
      </c>
      <c r="C57">
        <f>[1]MaterialData!C601</f>
        <v>1.83</v>
      </c>
      <c r="D57">
        <f>[1]MaterialData!D601</f>
        <v>4.3860000000000001</v>
      </c>
      <c r="E57">
        <f>[1]MaterialData!E601</f>
        <v>3.4770000000000002E-2</v>
      </c>
      <c r="F57">
        <f>[1]MaterialData!F601</f>
        <v>35.69</v>
      </c>
      <c r="G57">
        <f>[1]MaterialData!G601</f>
        <v>0.26</v>
      </c>
      <c r="H57" t="str">
        <f>[1]MaterialData!H601</f>
        <v>Smooth</v>
      </c>
      <c r="I57" t="str">
        <f>[1]MaterialData!I601</f>
        <v>JA4-10</v>
      </c>
      <c r="J57">
        <f>[1]MaterialData!J601</f>
        <v>0</v>
      </c>
      <c r="K57" s="4">
        <f t="shared" si="6"/>
        <v>4.3859649122807012</v>
      </c>
      <c r="L57" s="9">
        <f t="shared" si="7"/>
        <v>1.4151084999999999</v>
      </c>
    </row>
    <row r="58" spans="1:12" x14ac:dyDescent="0.25">
      <c r="A58" t="str">
        <f>[1]MaterialData!A602</f>
        <v>Spandrel Panels Curtain Walls</v>
      </c>
      <c r="B58" t="str">
        <f>[1]MaterialData!B602</f>
        <v>Aluminum w/ Thrml Break - Triple or low e glass - R7 Ins.</v>
      </c>
      <c r="C58">
        <f>[1]MaterialData!C602</f>
        <v>2.5499999999999998</v>
      </c>
      <c r="D58">
        <f>[1]MaterialData!D602</f>
        <v>4.8319999999999999</v>
      </c>
      <c r="E58">
        <f>[1]MaterialData!E602</f>
        <v>4.4200000000000003E-2</v>
      </c>
      <c r="F58">
        <f>[1]MaterialData!F602</f>
        <v>25.92</v>
      </c>
      <c r="G58">
        <f>[1]MaterialData!G602</f>
        <v>0.26</v>
      </c>
      <c r="H58" t="str">
        <f>[1]MaterialData!H602</f>
        <v>Smooth</v>
      </c>
      <c r="I58" t="str">
        <f>[1]MaterialData!I602</f>
        <v>JA4-10</v>
      </c>
      <c r="J58">
        <f>[1]MaterialData!J602</f>
        <v>0</v>
      </c>
      <c r="K58" s="4">
        <f t="shared" si="6"/>
        <v>4.8076923076923075</v>
      </c>
      <c r="L58" s="9">
        <f t="shared" si="7"/>
        <v>1.43208</v>
      </c>
    </row>
    <row r="59" spans="1:12" x14ac:dyDescent="0.25">
      <c r="A59" t="str">
        <f>[1]MaterialData!A568</f>
        <v>Spandrel Panels Curtain Walls</v>
      </c>
      <c r="B59" t="str">
        <f>[1]MaterialData!B568</f>
        <v>Aluminum w/out Thrml Break - Double glass with no low e coatings - No Ins.</v>
      </c>
      <c r="C59">
        <f>[1]MaterialData!C568</f>
        <v>2.27</v>
      </c>
      <c r="D59">
        <f>[1]MaterialData!D568</f>
        <v>2.5169999999999999</v>
      </c>
      <c r="E59">
        <f>[1]MaterialData!E568</f>
        <v>7.5149999999999995E-2</v>
      </c>
      <c r="F59">
        <f>[1]MaterialData!F568</f>
        <v>29.09</v>
      </c>
      <c r="G59">
        <f>[1]MaterialData!G568</f>
        <v>0.26</v>
      </c>
      <c r="H59" t="str">
        <f>[1]MaterialData!H568</f>
        <v>Smooth</v>
      </c>
      <c r="I59" t="str">
        <f>[1]MaterialData!I568</f>
        <v>JA4-10</v>
      </c>
      <c r="J59">
        <f>[1]MaterialData!J568</f>
        <v>0</v>
      </c>
      <c r="K59" s="4">
        <f t="shared" si="6"/>
        <v>2.5171878465291644</v>
      </c>
      <c r="L59" s="9">
        <f t="shared" si="7"/>
        <v>1.4307431666666668</v>
      </c>
    </row>
    <row r="60" spans="1:12" x14ac:dyDescent="0.25">
      <c r="A60" t="str">
        <f>[1]MaterialData!A571</f>
        <v>Spandrel Panels Curtain Walls</v>
      </c>
      <c r="B60" t="str">
        <f>[1]MaterialData!B571</f>
        <v>Aluminum w/out Thrml Break - Double glass with no low e coatings - R10 Ins.</v>
      </c>
      <c r="C60">
        <f>[1]MaterialData!C571</f>
        <v>3.27</v>
      </c>
      <c r="D60">
        <f>[1]MaterialData!D571</f>
        <v>3.9350000000000001</v>
      </c>
      <c r="E60">
        <f>[1]MaterialData!E571</f>
        <v>6.9250000000000006E-2</v>
      </c>
      <c r="F60">
        <f>[1]MaterialData!F571</f>
        <v>20.440000000000001</v>
      </c>
      <c r="G60">
        <f>[1]MaterialData!G571</f>
        <v>0.26</v>
      </c>
      <c r="H60" t="str">
        <f>[1]MaterialData!H571</f>
        <v>Smooth</v>
      </c>
      <c r="I60" t="str">
        <f>[1]MaterialData!I571</f>
        <v>JA4-10</v>
      </c>
      <c r="J60">
        <f>[1]MaterialData!J571</f>
        <v>0</v>
      </c>
      <c r="K60" s="4">
        <f t="shared" si="6"/>
        <v>3.9350180505415162</v>
      </c>
      <c r="L60" s="9">
        <f t="shared" si="7"/>
        <v>1.4481740000000001</v>
      </c>
    </row>
    <row r="61" spans="1:12" x14ac:dyDescent="0.25">
      <c r="A61" t="str">
        <f>[1]MaterialData!A572</f>
        <v>Spandrel Panels Curtain Walls</v>
      </c>
      <c r="B61" t="str">
        <f>[1]MaterialData!B572</f>
        <v>Aluminum w/out Thrml Break - Double glass with no low e coatings - R15 Ins.</v>
      </c>
      <c r="C61">
        <f>[1]MaterialData!C572</f>
        <v>4.47</v>
      </c>
      <c r="D61">
        <f>[1]MaterialData!D572</f>
        <v>4.0999999999999996</v>
      </c>
      <c r="E61">
        <f>[1]MaterialData!E572</f>
        <v>9.085E-2</v>
      </c>
      <c r="F61">
        <f>[1]MaterialData!F572</f>
        <v>15.23</v>
      </c>
      <c r="G61">
        <f>[1]MaterialData!G572</f>
        <v>0.27</v>
      </c>
      <c r="H61" t="str">
        <f>[1]MaterialData!H572</f>
        <v>Smooth</v>
      </c>
      <c r="I61" t="str">
        <f>[1]MaterialData!I572</f>
        <v>JA4-10</v>
      </c>
      <c r="J61">
        <f>[1]MaterialData!J572</f>
        <v>0</v>
      </c>
      <c r="K61" s="4">
        <f t="shared" si="6"/>
        <v>4.100165107319758</v>
      </c>
      <c r="L61" s="9">
        <f t="shared" si="7"/>
        <v>1.5317572500000001</v>
      </c>
    </row>
    <row r="62" spans="1:12" x14ac:dyDescent="0.25">
      <c r="A62" t="str">
        <f>[1]MaterialData!A573</f>
        <v>Spandrel Panels Curtain Walls</v>
      </c>
      <c r="B62" t="str">
        <f>[1]MaterialData!B573</f>
        <v>Aluminum w/out Thrml Break - Double glass with no low e coatings - R20 Ins.</v>
      </c>
      <c r="C62">
        <f>[1]MaterialData!C573</f>
        <v>5.67</v>
      </c>
      <c r="D62">
        <f>[1]MaterialData!D573</f>
        <v>4.226</v>
      </c>
      <c r="E62">
        <f>[1]MaterialData!E573</f>
        <v>0.1118</v>
      </c>
      <c r="F62">
        <f>[1]MaterialData!F573</f>
        <v>12.22</v>
      </c>
      <c r="G62">
        <f>[1]MaterialData!G573</f>
        <v>0.27</v>
      </c>
      <c r="H62" t="str">
        <f>[1]MaterialData!H573</f>
        <v>Smooth</v>
      </c>
      <c r="I62" t="str">
        <f>[1]MaterialData!I573</f>
        <v>JA4-10</v>
      </c>
      <c r="J62">
        <f>[1]MaterialData!J573</f>
        <v>0</v>
      </c>
      <c r="K62" s="4">
        <f t="shared" si="6"/>
        <v>4.226296958855098</v>
      </c>
      <c r="L62" s="9">
        <f t="shared" si="7"/>
        <v>1.5589665000000001</v>
      </c>
    </row>
    <row r="63" spans="1:12" x14ac:dyDescent="0.25">
      <c r="A63" t="str">
        <f>[1]MaterialData!A574</f>
        <v>Spandrel Panels Curtain Walls</v>
      </c>
      <c r="B63" t="str">
        <f>[1]MaterialData!B574</f>
        <v>Aluminum w/out Thrml Break - Double glass with no low e coatings - R25 Ins.</v>
      </c>
      <c r="C63">
        <f>[1]MaterialData!C574</f>
        <v>6.87</v>
      </c>
      <c r="D63">
        <f>[1]MaterialData!D574</f>
        <v>4.3049999999999997</v>
      </c>
      <c r="E63">
        <f>[1]MaterialData!E574</f>
        <v>0.13297999999999999</v>
      </c>
      <c r="F63">
        <f>[1]MaterialData!F574</f>
        <v>10.26</v>
      </c>
      <c r="G63">
        <f>[1]MaterialData!G574</f>
        <v>0.27</v>
      </c>
      <c r="H63" t="str">
        <f>[1]MaterialData!H574</f>
        <v>Smooth</v>
      </c>
      <c r="I63" t="str">
        <f>[1]MaterialData!I574</f>
        <v>JA4-10</v>
      </c>
      <c r="J63">
        <f>[1]MaterialData!J574</f>
        <v>0</v>
      </c>
      <c r="K63" s="4">
        <f t="shared" si="6"/>
        <v>4.3051586704767635</v>
      </c>
      <c r="L63" s="9">
        <f t="shared" si="7"/>
        <v>1.5859395000000001</v>
      </c>
    </row>
    <row r="64" spans="1:12" x14ac:dyDescent="0.25">
      <c r="A64" t="str">
        <f>[1]MaterialData!A575</f>
        <v>Spandrel Panels Curtain Walls</v>
      </c>
      <c r="B64" t="str">
        <f>[1]MaterialData!B575</f>
        <v>Aluminum w/out Thrml Break - Double glass with no low e coatings - R30 Ins.</v>
      </c>
      <c r="C64">
        <f>[1]MaterialData!C575</f>
        <v>8.07</v>
      </c>
      <c r="D64">
        <f>[1]MaterialData!D575</f>
        <v>4.3579999999999997</v>
      </c>
      <c r="E64">
        <f>[1]MaterialData!E575</f>
        <v>0.15429999999999999</v>
      </c>
      <c r="F64">
        <f>[1]MaterialData!F575</f>
        <v>8.8800000000000008</v>
      </c>
      <c r="G64">
        <f>[1]MaterialData!G575</f>
        <v>0.27</v>
      </c>
      <c r="H64" t="str">
        <f>[1]MaterialData!H575</f>
        <v>Smooth</v>
      </c>
      <c r="I64" t="str">
        <f>[1]MaterialData!I575</f>
        <v>JA4-10</v>
      </c>
      <c r="J64">
        <f>[1]MaterialData!J575</f>
        <v>0</v>
      </c>
      <c r="K64" s="4">
        <f t="shared" si="6"/>
        <v>4.3583927414128318</v>
      </c>
      <c r="L64" s="9">
        <f t="shared" si="7"/>
        <v>1.6123860000000001</v>
      </c>
    </row>
    <row r="65" spans="1:12" x14ac:dyDescent="0.25">
      <c r="A65" t="str">
        <f>[1]MaterialData!A569</f>
        <v>Spandrel Panels Curtain Walls</v>
      </c>
      <c r="B65" t="str">
        <f>[1]MaterialData!B569</f>
        <v>Aluminum w/out Thrml Break - Double glass with no low e coatings - R4 Ins.</v>
      </c>
      <c r="C65">
        <f>[1]MaterialData!C569</f>
        <v>1.83</v>
      </c>
      <c r="D65">
        <f>[1]MaterialData!D569</f>
        <v>3.4420000000000002</v>
      </c>
      <c r="E65">
        <f>[1]MaterialData!E569</f>
        <v>4.4299999999999999E-2</v>
      </c>
      <c r="F65">
        <f>[1]MaterialData!F569</f>
        <v>35.69</v>
      </c>
      <c r="G65">
        <f>[1]MaterialData!G569</f>
        <v>0.26</v>
      </c>
      <c r="H65" t="str">
        <f>[1]MaterialData!H569</f>
        <v>Smooth</v>
      </c>
      <c r="I65" t="str">
        <f>[1]MaterialData!I569</f>
        <v>JA4-10</v>
      </c>
      <c r="J65">
        <f>[1]MaterialData!J569</f>
        <v>0</v>
      </c>
      <c r="K65" s="4">
        <f t="shared" si="6"/>
        <v>3.4424379232505644</v>
      </c>
      <c r="L65" s="9">
        <f t="shared" si="7"/>
        <v>1.4151084999999999</v>
      </c>
    </row>
    <row r="66" spans="1:12" x14ac:dyDescent="0.25">
      <c r="A66" t="str">
        <f>[1]MaterialData!A570</f>
        <v>Spandrel Panels Curtain Walls</v>
      </c>
      <c r="B66" t="str">
        <f>[1]MaterialData!B570</f>
        <v>Aluminum w/out Thrml Break - Double glass with no low e coatings - R7 Ins.</v>
      </c>
      <c r="C66">
        <f>[1]MaterialData!C570</f>
        <v>2.5499999999999998</v>
      </c>
      <c r="D66">
        <f>[1]MaterialData!D570</f>
        <v>3.7370000000000001</v>
      </c>
      <c r="E66">
        <f>[1]MaterialData!E570</f>
        <v>5.6860000000000001E-2</v>
      </c>
      <c r="F66">
        <f>[1]MaterialData!F570</f>
        <v>25.92</v>
      </c>
      <c r="G66">
        <f>[1]MaterialData!G570</f>
        <v>0.26</v>
      </c>
      <c r="H66" t="str">
        <f>[1]MaterialData!H570</f>
        <v>Smooth</v>
      </c>
      <c r="I66" t="str">
        <f>[1]MaterialData!I570</f>
        <v>JA4-10</v>
      </c>
      <c r="J66">
        <f>[1]MaterialData!J570</f>
        <v>0</v>
      </c>
      <c r="K66" s="4">
        <f t="shared" si="6"/>
        <v>3.7372493844530426</v>
      </c>
      <c r="L66" s="9">
        <f t="shared" si="7"/>
        <v>1.43208</v>
      </c>
    </row>
    <row r="67" spans="1:12" x14ac:dyDescent="0.25">
      <c r="A67" t="str">
        <f>[1]MaterialData!A560</f>
        <v>Spandrel Panels Curtain Walls</v>
      </c>
      <c r="B67" t="str">
        <f>[1]MaterialData!B560</f>
        <v>Aluminum w/out Thrml Break - Single glass pane. stone. or metal pane - No Ins.</v>
      </c>
      <c r="C67">
        <f>[1]MaterialData!C560</f>
        <v>2.27</v>
      </c>
      <c r="D67">
        <f>[1]MaterialData!D560</f>
        <v>1.9279999999999999</v>
      </c>
      <c r="E67">
        <f>[1]MaterialData!E560</f>
        <v>9.8299999999999998E-2</v>
      </c>
      <c r="F67">
        <f>[1]MaterialData!F560</f>
        <v>29.09</v>
      </c>
      <c r="G67">
        <f>[1]MaterialData!G560</f>
        <v>0.26</v>
      </c>
      <c r="H67" t="str">
        <f>[1]MaterialData!H560</f>
        <v>Smooth</v>
      </c>
      <c r="I67" t="str">
        <f>[1]MaterialData!I560</f>
        <v>JA4-10</v>
      </c>
      <c r="J67">
        <f>[1]MaterialData!J560</f>
        <v>0</v>
      </c>
      <c r="K67" s="4">
        <f t="shared" si="6"/>
        <v>1.9243811461512379</v>
      </c>
      <c r="L67" s="9">
        <f t="shared" si="7"/>
        <v>1.4307431666666668</v>
      </c>
    </row>
    <row r="68" spans="1:12" x14ac:dyDescent="0.25">
      <c r="A68" t="str">
        <f>[1]MaterialData!A563</f>
        <v>Spandrel Panels Curtain Walls</v>
      </c>
      <c r="B68" t="str">
        <f>[1]MaterialData!B563</f>
        <v>Aluminum w/out Thrml Break - Single glass pane. stone. or metal pane - R10 Ins.</v>
      </c>
      <c r="C68">
        <f>[1]MaterialData!C563</f>
        <v>3.27</v>
      </c>
      <c r="D68">
        <f>[1]MaterialData!D563</f>
        <v>3.867</v>
      </c>
      <c r="E68">
        <f>[1]MaterialData!E563</f>
        <v>7.0800000000000002E-2</v>
      </c>
      <c r="F68">
        <f>[1]MaterialData!F563</f>
        <v>20.440000000000001</v>
      </c>
      <c r="G68">
        <f>[1]MaterialData!G563</f>
        <v>0.26</v>
      </c>
      <c r="H68" t="str">
        <f>[1]MaterialData!H563</f>
        <v>Smooth</v>
      </c>
      <c r="I68" t="str">
        <f>[1]MaterialData!I563</f>
        <v>JA4-10</v>
      </c>
      <c r="J68">
        <f>[1]MaterialData!J563</f>
        <v>0</v>
      </c>
      <c r="K68" s="4">
        <f t="shared" si="6"/>
        <v>3.8488700564971752</v>
      </c>
      <c r="L68" s="9">
        <f t="shared" si="7"/>
        <v>1.4481740000000001</v>
      </c>
    </row>
    <row r="69" spans="1:12" x14ac:dyDescent="0.25">
      <c r="A69" t="str">
        <f>[1]MaterialData!A564</f>
        <v>Spandrel Panels Curtain Walls</v>
      </c>
      <c r="B69" t="str">
        <f>[1]MaterialData!B564</f>
        <v>Aluminum w/out Thrml Break - Single glass pane. stone. or metal pane - R15 Ins.</v>
      </c>
      <c r="C69">
        <f>[1]MaterialData!C564</f>
        <v>4.47</v>
      </c>
      <c r="D69">
        <f>[1]MaterialData!D564</f>
        <v>4.0759999999999996</v>
      </c>
      <c r="E69">
        <f>[1]MaterialData!E564</f>
        <v>9.1700000000000004E-2</v>
      </c>
      <c r="F69">
        <f>[1]MaterialData!F564</f>
        <v>15.23</v>
      </c>
      <c r="G69">
        <f>[1]MaterialData!G564</f>
        <v>0.27</v>
      </c>
      <c r="H69" t="str">
        <f>[1]MaterialData!H564</f>
        <v>Smooth</v>
      </c>
      <c r="I69" t="str">
        <f>[1]MaterialData!I564</f>
        <v>JA4-10</v>
      </c>
      <c r="J69">
        <f>[1]MaterialData!J564</f>
        <v>0</v>
      </c>
      <c r="K69" s="4">
        <f t="shared" si="6"/>
        <v>4.0621592148309702</v>
      </c>
      <c r="L69" s="9">
        <f t="shared" si="7"/>
        <v>1.5317572500000001</v>
      </c>
    </row>
    <row r="70" spans="1:12" x14ac:dyDescent="0.25">
      <c r="A70" t="str">
        <f>[1]MaterialData!A565</f>
        <v>Spandrel Panels Curtain Walls</v>
      </c>
      <c r="B70" t="str">
        <f>[1]MaterialData!B565</f>
        <v>Aluminum w/out Thrml Break - Single glass pane. stone. or metal pane - R20 Ins.</v>
      </c>
      <c r="C70">
        <f>[1]MaterialData!C565</f>
        <v>5.67</v>
      </c>
      <c r="D70">
        <f>[1]MaterialData!D565</f>
        <v>4.2009999999999996</v>
      </c>
      <c r="E70">
        <f>[1]MaterialData!E565</f>
        <v>0.1125</v>
      </c>
      <c r="F70">
        <f>[1]MaterialData!F565</f>
        <v>12.22</v>
      </c>
      <c r="G70">
        <f>[1]MaterialData!G565</f>
        <v>0.27</v>
      </c>
      <c r="H70" t="str">
        <f>[1]MaterialData!H565</f>
        <v>Smooth</v>
      </c>
      <c r="I70" t="str">
        <f>[1]MaterialData!I565</f>
        <v>JA4-10</v>
      </c>
      <c r="J70">
        <f>[1]MaterialData!J565</f>
        <v>0</v>
      </c>
      <c r="K70" s="4">
        <f t="shared" si="6"/>
        <v>4.1999999999999993</v>
      </c>
      <c r="L70" s="9">
        <f t="shared" si="7"/>
        <v>1.5589665000000001</v>
      </c>
    </row>
    <row r="71" spans="1:12" x14ac:dyDescent="0.25">
      <c r="A71" t="str">
        <f>[1]MaterialData!A566</f>
        <v>Spandrel Panels Curtain Walls</v>
      </c>
      <c r="B71" t="str">
        <f>[1]MaterialData!B566</f>
        <v>Aluminum w/out Thrml Break - Single glass pane. stone. or metal pane - R25 Ins.</v>
      </c>
      <c r="C71">
        <f>[1]MaterialData!C566</f>
        <v>6.87</v>
      </c>
      <c r="D71">
        <f>[1]MaterialData!D566</f>
        <v>4.2779999999999996</v>
      </c>
      <c r="E71">
        <f>[1]MaterialData!E566</f>
        <v>0.13420000000000001</v>
      </c>
      <c r="F71">
        <f>[1]MaterialData!F566</f>
        <v>10.26</v>
      </c>
      <c r="G71">
        <f>[1]MaterialData!G566</f>
        <v>0.27</v>
      </c>
      <c r="H71" t="str">
        <f>[1]MaterialData!H566</f>
        <v>Smooth</v>
      </c>
      <c r="I71" t="str">
        <f>[1]MaterialData!I566</f>
        <v>JA4-10</v>
      </c>
      <c r="J71">
        <f>[1]MaterialData!J566</f>
        <v>0</v>
      </c>
      <c r="K71" s="4">
        <f t="shared" si="6"/>
        <v>4.2660208643815194</v>
      </c>
      <c r="L71" s="9">
        <f t="shared" si="7"/>
        <v>1.5859395000000001</v>
      </c>
    </row>
    <row r="72" spans="1:12" x14ac:dyDescent="0.25">
      <c r="A72" t="str">
        <f>[1]MaterialData!A567</f>
        <v>Spandrel Panels Curtain Walls</v>
      </c>
      <c r="B72" t="str">
        <f>[1]MaterialData!B567</f>
        <v>Aluminum w/out Thrml Break - Single glass pane. stone. or metal pane - R30 Ins.</v>
      </c>
      <c r="C72">
        <f>[1]MaterialData!C567</f>
        <v>8.07</v>
      </c>
      <c r="D72">
        <f>[1]MaterialData!D567</f>
        <v>4.3310000000000004</v>
      </c>
      <c r="E72">
        <f>[1]MaterialData!E567</f>
        <v>0.155</v>
      </c>
      <c r="F72">
        <f>[1]MaterialData!F567</f>
        <v>8.8800000000000008</v>
      </c>
      <c r="G72">
        <f>[1]MaterialData!G567</f>
        <v>0.27</v>
      </c>
      <c r="H72" t="str">
        <f>[1]MaterialData!H567</f>
        <v>Smooth</v>
      </c>
      <c r="I72" t="str">
        <f>[1]MaterialData!I567</f>
        <v>JA4-10</v>
      </c>
      <c r="J72">
        <f>[1]MaterialData!J567</f>
        <v>0</v>
      </c>
      <c r="K72" s="4">
        <f t="shared" si="6"/>
        <v>4.338709677419355</v>
      </c>
      <c r="L72" s="9">
        <f t="shared" si="7"/>
        <v>1.6123860000000001</v>
      </c>
    </row>
    <row r="73" spans="1:12" x14ac:dyDescent="0.25">
      <c r="A73" t="str">
        <f>[1]MaterialData!A561</f>
        <v>Spandrel Panels Curtain Walls</v>
      </c>
      <c r="B73" t="str">
        <f>[1]MaterialData!B561</f>
        <v>Aluminum w/out Thrml Break - Single glass pane. stone. or metal pane - R4 Ins.</v>
      </c>
      <c r="C73">
        <f>[1]MaterialData!C561</f>
        <v>1.83</v>
      </c>
      <c r="D73">
        <f>[1]MaterialData!D561</f>
        <v>3.282</v>
      </c>
      <c r="E73">
        <f>[1]MaterialData!E561</f>
        <v>4.6699999999999998E-2</v>
      </c>
      <c r="F73">
        <f>[1]MaterialData!F561</f>
        <v>35.69</v>
      </c>
      <c r="G73">
        <f>[1]MaterialData!G561</f>
        <v>0.26</v>
      </c>
      <c r="H73" t="str">
        <f>[1]MaterialData!H561</f>
        <v>Smooth</v>
      </c>
      <c r="I73" t="str">
        <f>[1]MaterialData!I561</f>
        <v>JA4-10</v>
      </c>
      <c r="J73">
        <f>[1]MaterialData!J561</f>
        <v>0</v>
      </c>
      <c r="K73" s="4">
        <f t="shared" si="6"/>
        <v>3.2655246252676662</v>
      </c>
      <c r="L73" s="9">
        <f t="shared" si="7"/>
        <v>1.4151084999999999</v>
      </c>
    </row>
    <row r="74" spans="1:12" x14ac:dyDescent="0.25">
      <c r="A74" t="str">
        <f>[1]MaterialData!A562</f>
        <v>Spandrel Panels Curtain Walls</v>
      </c>
      <c r="B74" t="str">
        <f>[1]MaterialData!B562</f>
        <v>Aluminum w/out Thrml Break - Single glass pane. stone. or metal pane - R7 Ins.</v>
      </c>
      <c r="C74">
        <f>[1]MaterialData!C562</f>
        <v>2.5499999999999998</v>
      </c>
      <c r="D74">
        <f>[1]MaterialData!D562</f>
        <v>3.6549999999999998</v>
      </c>
      <c r="E74">
        <f>[1]MaterialData!E562</f>
        <v>5.8299999999999998E-2</v>
      </c>
      <c r="F74">
        <f>[1]MaterialData!F562</f>
        <v>25.92</v>
      </c>
      <c r="G74">
        <f>[1]MaterialData!G562</f>
        <v>0.26</v>
      </c>
      <c r="H74" t="str">
        <f>[1]MaterialData!H562</f>
        <v>Smooth</v>
      </c>
      <c r="I74" t="str">
        <f>[1]MaterialData!I562</f>
        <v>JA4-10</v>
      </c>
      <c r="J74">
        <f>[1]MaterialData!J562</f>
        <v>0</v>
      </c>
      <c r="K74" s="4">
        <f t="shared" si="6"/>
        <v>3.6449399656946828</v>
      </c>
      <c r="L74" s="9">
        <f t="shared" si="7"/>
        <v>1.43208</v>
      </c>
    </row>
    <row r="75" spans="1:12" x14ac:dyDescent="0.25">
      <c r="A75" t="str">
        <f>[1]MaterialData!A576</f>
        <v>Spandrel Panels Curtain Walls</v>
      </c>
      <c r="B75" t="str">
        <f>[1]MaterialData!B576</f>
        <v>Aluminum w/out Thrml Break - Triple or low e glass - No Ins.</v>
      </c>
      <c r="C75">
        <f>[1]MaterialData!C576</f>
        <v>2.27</v>
      </c>
      <c r="D75">
        <f>[1]MaterialData!D576</f>
        <v>2.895</v>
      </c>
      <c r="E75">
        <f>[1]MaterialData!E576</f>
        <v>6.5000000000000002E-2</v>
      </c>
      <c r="F75">
        <f>[1]MaterialData!F576</f>
        <v>29.09</v>
      </c>
      <c r="G75">
        <f>[1]MaterialData!G576</f>
        <v>0.26</v>
      </c>
      <c r="H75" t="str">
        <f>[1]MaterialData!H576</f>
        <v>Smooth</v>
      </c>
      <c r="I75" t="str">
        <f>[1]MaterialData!I576</f>
        <v>JA4-10</v>
      </c>
      <c r="J75">
        <f>[1]MaterialData!J576</f>
        <v>0</v>
      </c>
      <c r="K75" s="4">
        <f t="shared" si="6"/>
        <v>2.9102564102564101</v>
      </c>
      <c r="L75" s="9">
        <f t="shared" si="7"/>
        <v>1.4307431666666668</v>
      </c>
    </row>
    <row r="76" spans="1:12" x14ac:dyDescent="0.25">
      <c r="A76" t="str">
        <f>[1]MaterialData!A579</f>
        <v>Spandrel Panels Curtain Walls</v>
      </c>
      <c r="B76" t="str">
        <f>[1]MaterialData!B579</f>
        <v>Aluminum w/out Thrml Break - Triple or low e glass - R10 Ins.</v>
      </c>
      <c r="C76">
        <f>[1]MaterialData!C579</f>
        <v>3.27</v>
      </c>
      <c r="D76">
        <f>[1]MaterialData!D579</f>
        <v>3.9809999999999999</v>
      </c>
      <c r="E76">
        <f>[1]MaterialData!E579</f>
        <v>6.83E-2</v>
      </c>
      <c r="F76">
        <f>[1]MaterialData!F579</f>
        <v>20.440000000000001</v>
      </c>
      <c r="G76">
        <f>[1]MaterialData!G579</f>
        <v>0.26</v>
      </c>
      <c r="H76" t="str">
        <f>[1]MaterialData!H579</f>
        <v>Smooth</v>
      </c>
      <c r="I76" t="str">
        <f>[1]MaterialData!I579</f>
        <v>JA4-10</v>
      </c>
      <c r="J76">
        <f>[1]MaterialData!J579</f>
        <v>0</v>
      </c>
      <c r="K76" s="4">
        <f t="shared" si="6"/>
        <v>3.9897510980966326</v>
      </c>
      <c r="L76" s="9">
        <f t="shared" si="7"/>
        <v>1.4481740000000001</v>
      </c>
    </row>
    <row r="77" spans="1:12" x14ac:dyDescent="0.25">
      <c r="A77" t="str">
        <f>[1]MaterialData!A580</f>
        <v>Spandrel Panels Curtain Walls</v>
      </c>
      <c r="B77" t="str">
        <f>[1]MaterialData!B580</f>
        <v>Aluminum w/out Thrml Break - Triple or low e glass - R15 Ins.</v>
      </c>
      <c r="C77">
        <f>[1]MaterialData!C580</f>
        <v>4.47</v>
      </c>
      <c r="D77">
        <f>[1]MaterialData!D580</f>
        <v>4.1500000000000004</v>
      </c>
      <c r="E77">
        <f>[1]MaterialData!E580</f>
        <v>0.09</v>
      </c>
      <c r="F77">
        <f>[1]MaterialData!F580</f>
        <v>15.23</v>
      </c>
      <c r="G77">
        <f>[1]MaterialData!G580</f>
        <v>0.27</v>
      </c>
      <c r="H77" t="str">
        <f>[1]MaterialData!H580</f>
        <v>Smooth</v>
      </c>
      <c r="I77" t="str">
        <f>[1]MaterialData!I580</f>
        <v>JA4-10</v>
      </c>
      <c r="J77">
        <f>[1]MaterialData!J580</f>
        <v>0</v>
      </c>
      <c r="K77" s="4">
        <f t="shared" si="6"/>
        <v>4.1388888888888893</v>
      </c>
      <c r="L77" s="9">
        <f t="shared" si="7"/>
        <v>1.5317572500000001</v>
      </c>
    </row>
    <row r="78" spans="1:12" x14ac:dyDescent="0.25">
      <c r="A78" t="str">
        <f>[1]MaterialData!A581</f>
        <v>Spandrel Panels Curtain Walls</v>
      </c>
      <c r="B78" t="str">
        <f>[1]MaterialData!B581</f>
        <v>Aluminum w/out Thrml Break - Triple or low e glass - R20 Ins.</v>
      </c>
      <c r="C78">
        <f>[1]MaterialData!C581</f>
        <v>5.67</v>
      </c>
      <c r="D78">
        <f>[1]MaterialData!D581</f>
        <v>4.2519999999999998</v>
      </c>
      <c r="E78">
        <f>[1]MaterialData!E581</f>
        <v>0.1108</v>
      </c>
      <c r="F78">
        <f>[1]MaterialData!F581</f>
        <v>12.22</v>
      </c>
      <c r="G78">
        <f>[1]MaterialData!G581</f>
        <v>0.27</v>
      </c>
      <c r="H78" t="str">
        <f>[1]MaterialData!H581</f>
        <v>Smooth</v>
      </c>
      <c r="I78" t="str">
        <f>[1]MaterialData!I581</f>
        <v>JA4-10</v>
      </c>
      <c r="J78">
        <f>[1]MaterialData!J581</f>
        <v>0</v>
      </c>
      <c r="K78" s="4">
        <f t="shared" si="6"/>
        <v>4.2644404332129966</v>
      </c>
      <c r="L78" s="9">
        <f t="shared" si="7"/>
        <v>1.5589665000000001</v>
      </c>
    </row>
    <row r="79" spans="1:12" x14ac:dyDescent="0.25">
      <c r="A79" t="str">
        <f>[1]MaterialData!A582</f>
        <v>Spandrel Panels Curtain Walls</v>
      </c>
      <c r="B79" t="str">
        <f>[1]MaterialData!B582</f>
        <v>Aluminum w/out Thrml Break - Triple or low e glass - R25 Ins.</v>
      </c>
      <c r="C79">
        <f>[1]MaterialData!C582</f>
        <v>6.87</v>
      </c>
      <c r="D79">
        <f>[1]MaterialData!D582</f>
        <v>4.3049999999999997</v>
      </c>
      <c r="E79">
        <f>[1]MaterialData!E582</f>
        <v>0.1333</v>
      </c>
      <c r="F79">
        <f>[1]MaterialData!F582</f>
        <v>10.26</v>
      </c>
      <c r="G79">
        <f>[1]MaterialData!G582</f>
        <v>0.27</v>
      </c>
      <c r="H79" t="str">
        <f>[1]MaterialData!H582</f>
        <v>Smooth</v>
      </c>
      <c r="I79" t="str">
        <f>[1]MaterialData!I582</f>
        <v>JA4-10</v>
      </c>
      <c r="J79">
        <f>[1]MaterialData!J582</f>
        <v>0</v>
      </c>
      <c r="K79" s="4">
        <f t="shared" si="6"/>
        <v>4.2948237059264818</v>
      </c>
      <c r="L79" s="9">
        <f t="shared" si="7"/>
        <v>1.5859395000000001</v>
      </c>
    </row>
    <row r="80" spans="1:12" x14ac:dyDescent="0.25">
      <c r="A80" t="str">
        <f>[1]MaterialData!A583</f>
        <v>Spandrel Panels Curtain Walls</v>
      </c>
      <c r="B80" t="str">
        <f>[1]MaterialData!B583</f>
        <v>Aluminum w/out Thrml Break - Triple or low e glass - R30 Ins.</v>
      </c>
      <c r="C80">
        <f>[1]MaterialData!C583</f>
        <v>8.07</v>
      </c>
      <c r="D80">
        <f>[1]MaterialData!D583</f>
        <v>4.3579999999999997</v>
      </c>
      <c r="E80">
        <f>[1]MaterialData!E583</f>
        <v>0.1542</v>
      </c>
      <c r="F80">
        <f>[1]MaterialData!F583</f>
        <v>8.8800000000000008</v>
      </c>
      <c r="G80">
        <f>[1]MaterialData!G583</f>
        <v>0.27</v>
      </c>
      <c r="H80" t="str">
        <f>[1]MaterialData!H583</f>
        <v>Smooth</v>
      </c>
      <c r="I80" t="str">
        <f>[1]MaterialData!I583</f>
        <v>JA4-10</v>
      </c>
      <c r="J80">
        <f>[1]MaterialData!J583</f>
        <v>0</v>
      </c>
      <c r="K80" s="4">
        <f t="shared" si="6"/>
        <v>4.3612191958495456</v>
      </c>
      <c r="L80" s="9">
        <f t="shared" si="7"/>
        <v>1.6123860000000001</v>
      </c>
    </row>
    <row r="81" spans="1:12" x14ac:dyDescent="0.25">
      <c r="A81" t="str">
        <f>[1]MaterialData!A577</f>
        <v>Spandrel Panels Curtain Walls</v>
      </c>
      <c r="B81" t="str">
        <f>[1]MaterialData!B577</f>
        <v>Aluminum w/out Thrml Break - Triple or low e glass - R4 Ins.</v>
      </c>
      <c r="C81">
        <f>[1]MaterialData!C577</f>
        <v>1.83</v>
      </c>
      <c r="D81">
        <f>[1]MaterialData!D577</f>
        <v>3.5750000000000002</v>
      </c>
      <c r="E81">
        <f>[1]MaterialData!E577</f>
        <v>4.2500000000000003E-2</v>
      </c>
      <c r="F81">
        <f>[1]MaterialData!F577</f>
        <v>35.69</v>
      </c>
      <c r="G81">
        <f>[1]MaterialData!G577</f>
        <v>0.26</v>
      </c>
      <c r="H81" t="str">
        <f>[1]MaterialData!H577</f>
        <v>Smooth</v>
      </c>
      <c r="I81" t="str">
        <f>[1]MaterialData!I577</f>
        <v>JA4-10</v>
      </c>
      <c r="J81">
        <f>[1]MaterialData!J577</f>
        <v>0</v>
      </c>
      <c r="K81" s="4">
        <f t="shared" si="6"/>
        <v>3.5882352941176467</v>
      </c>
      <c r="L81" s="9">
        <f t="shared" si="7"/>
        <v>1.4151084999999999</v>
      </c>
    </row>
    <row r="82" spans="1:12" x14ac:dyDescent="0.25">
      <c r="A82" t="str">
        <f>[1]MaterialData!A578</f>
        <v>Spandrel Panels Curtain Walls</v>
      </c>
      <c r="B82" t="str">
        <f>[1]MaterialData!B578</f>
        <v>Aluminum w/out Thrml Break - Triple or low e glass - R7 Ins.</v>
      </c>
      <c r="C82">
        <f>[1]MaterialData!C578</f>
        <v>2.5499999999999998</v>
      </c>
      <c r="D82">
        <f>[1]MaterialData!D578</f>
        <v>3.823</v>
      </c>
      <c r="E82">
        <f>[1]MaterialData!E578</f>
        <v>5.5800000000000002E-2</v>
      </c>
      <c r="F82">
        <f>[1]MaterialData!F578</f>
        <v>25.92</v>
      </c>
      <c r="G82">
        <f>[1]MaterialData!G578</f>
        <v>0.26</v>
      </c>
      <c r="H82" t="str">
        <f>[1]MaterialData!H578</f>
        <v>Smooth</v>
      </c>
      <c r="I82" t="str">
        <f>[1]MaterialData!I578</f>
        <v>JA4-10</v>
      </c>
      <c r="J82">
        <f>[1]MaterialData!J578</f>
        <v>0</v>
      </c>
      <c r="K82" s="4">
        <f t="shared" si="6"/>
        <v>3.8082437275985659</v>
      </c>
      <c r="L82" s="9">
        <f t="shared" si="7"/>
        <v>1.43208</v>
      </c>
    </row>
    <row r="83" spans="1:12" x14ac:dyDescent="0.25">
      <c r="A83" t="str">
        <f>[1]MaterialData!A459</f>
        <v>Roofing</v>
      </c>
      <c r="B83" t="str">
        <f>[1]MaterialData!B459</f>
        <v>Asbestos or cement shingles - 3/8 in.</v>
      </c>
      <c r="C83">
        <f>[1]MaterialData!C459</f>
        <v>0.375</v>
      </c>
      <c r="D83">
        <f>[1]MaterialData!D459</f>
        <v>0.21</v>
      </c>
      <c r="E83">
        <f>[1]MaterialData!E459</f>
        <v>0.1492</v>
      </c>
      <c r="F83">
        <f>[1]MaterialData!F459</f>
        <v>120</v>
      </c>
      <c r="G83">
        <f>[1]MaterialData!G459</f>
        <v>0.24</v>
      </c>
      <c r="H83" t="str">
        <f>[1]MaterialData!H459</f>
        <v>VeryRough</v>
      </c>
      <c r="I83" t="str">
        <f>[1]MaterialData!I459</f>
        <v>AEC</v>
      </c>
      <c r="J83">
        <f>[1]MaterialData!J459</f>
        <v>0</v>
      </c>
      <c r="K83" s="4">
        <f t="shared" si="6"/>
        <v>0.20945040214477212</v>
      </c>
      <c r="L83" s="9">
        <f t="shared" si="7"/>
        <v>0.89999999999999991</v>
      </c>
    </row>
    <row r="84" spans="1:12" x14ac:dyDescent="0.25">
      <c r="A84" t="str">
        <f>[1]MaterialData!A657</f>
        <v>Woods</v>
      </c>
      <c r="B84" t="str">
        <f>[1]MaterialData!B657</f>
        <v>Ash - 1 in.</v>
      </c>
      <c r="C84">
        <f>[1]MaterialData!C657</f>
        <v>1</v>
      </c>
      <c r="D84">
        <f>[1]MaterialData!D657</f>
        <v>0.91</v>
      </c>
      <c r="E84">
        <f>[1]MaterialData!E657</f>
        <v>9.1700000000000004E-2</v>
      </c>
      <c r="F84">
        <f>[1]MaterialData!F657</f>
        <v>40.0608</v>
      </c>
      <c r="G84">
        <f>[1]MaterialData!G657</f>
        <v>0.38957000000000003</v>
      </c>
      <c r="H84" t="str">
        <f>[1]MaterialData!H657</f>
        <v>MediumSmooth</v>
      </c>
      <c r="I84" t="str">
        <f>[1]MaterialData!I657</f>
        <v>AEC</v>
      </c>
      <c r="J84">
        <f>[1]MaterialData!J657</f>
        <v>0</v>
      </c>
      <c r="K84" s="4">
        <f t="shared" si="6"/>
        <v>0.90876045074518352</v>
      </c>
      <c r="L84" s="9">
        <f t="shared" si="7"/>
        <v>1.300540488</v>
      </c>
    </row>
    <row r="85" spans="1:12" x14ac:dyDescent="0.25">
      <c r="A85" t="str">
        <f>[1]MaterialData!A460</f>
        <v>Roofing</v>
      </c>
      <c r="B85" t="str">
        <f>[1]MaterialData!B460</f>
        <v>Asphalt - bitumen with inert fill - 100 lb/ft3 - 3/4 in.</v>
      </c>
      <c r="C85">
        <f>[1]MaterialData!C460</f>
        <v>0.75</v>
      </c>
      <c r="D85">
        <f>[1]MaterialData!D460</f>
        <v>0.25</v>
      </c>
      <c r="E85">
        <f>[1]MaterialData!E460</f>
        <v>0.25</v>
      </c>
      <c r="F85">
        <f>[1]MaterialData!F460</f>
        <v>100</v>
      </c>
      <c r="G85">
        <f>[1]MaterialData!G460</f>
        <v>0.3</v>
      </c>
      <c r="H85" t="str">
        <f>[1]MaterialData!H460</f>
        <v>VeryRough</v>
      </c>
      <c r="I85" t="str">
        <f>[1]MaterialData!I460</f>
        <v>AEC</v>
      </c>
      <c r="J85">
        <f>[1]MaterialData!J460</f>
        <v>0</v>
      </c>
      <c r="K85" s="4">
        <f t="shared" si="6"/>
        <v>0.25</v>
      </c>
      <c r="L85" s="9">
        <f t="shared" si="7"/>
        <v>1.875</v>
      </c>
    </row>
    <row r="86" spans="1:12" x14ac:dyDescent="0.25">
      <c r="A86" t="str">
        <f>[1]MaterialData!A461</f>
        <v>Roofing</v>
      </c>
      <c r="B86" t="str">
        <f>[1]MaterialData!B461</f>
        <v>Asphalt - bitumen with inert fill - 144 lb/ft3 - 3/4 in.</v>
      </c>
      <c r="C86">
        <f>[1]MaterialData!C461</f>
        <v>0.75</v>
      </c>
      <c r="D86">
        <f>[1]MaterialData!D461</f>
        <v>9.3799999999999994E-2</v>
      </c>
      <c r="E86">
        <f>[1]MaterialData!E461</f>
        <v>0.66669999999999996</v>
      </c>
      <c r="F86">
        <f>[1]MaterialData!F461</f>
        <v>144</v>
      </c>
      <c r="G86">
        <f>[1]MaterialData!G461</f>
        <v>0.3</v>
      </c>
      <c r="H86" t="str">
        <f>[1]MaterialData!H461</f>
        <v>VeryRough</v>
      </c>
      <c r="I86" t="str">
        <f>[1]MaterialData!I461</f>
        <v>AEC</v>
      </c>
      <c r="J86">
        <f>[1]MaterialData!J461</f>
        <v>0</v>
      </c>
      <c r="K86" s="4">
        <f t="shared" si="6"/>
        <v>9.374531273436329E-2</v>
      </c>
      <c r="L86" s="9">
        <f t="shared" si="7"/>
        <v>2.6999999999999997</v>
      </c>
    </row>
    <row r="87" spans="1:12" x14ac:dyDescent="0.25">
      <c r="A87" t="str">
        <f>[1]MaterialData!A462</f>
        <v>Roofing</v>
      </c>
      <c r="B87" t="str">
        <f>[1]MaterialData!B462</f>
        <v>Asphalt roll roofing - 1/4 in.</v>
      </c>
      <c r="C87">
        <f>[1]MaterialData!C462</f>
        <v>0.25</v>
      </c>
      <c r="D87">
        <f>[1]MaterialData!D462</f>
        <v>0.15</v>
      </c>
      <c r="E87">
        <f>[1]MaterialData!E462</f>
        <v>0.13919999999999999</v>
      </c>
      <c r="F87">
        <f>[1]MaterialData!F462</f>
        <v>129.6</v>
      </c>
      <c r="G87">
        <f>[1]MaterialData!G462</f>
        <v>0.36</v>
      </c>
      <c r="H87" t="str">
        <f>[1]MaterialData!H462</f>
        <v>VeryRough</v>
      </c>
      <c r="I87" t="str">
        <f>[1]MaterialData!I462</f>
        <v>RH CEC</v>
      </c>
      <c r="J87">
        <f>[1]MaterialData!J462</f>
        <v>0</v>
      </c>
      <c r="K87" s="4">
        <f t="shared" si="6"/>
        <v>0.14966475095785442</v>
      </c>
      <c r="L87" s="9">
        <f t="shared" si="7"/>
        <v>0.97199999999999998</v>
      </c>
    </row>
    <row r="88" spans="1:12" x14ac:dyDescent="0.25">
      <c r="A88" t="str">
        <f>[1]MaterialData!A463</f>
        <v>Roofing</v>
      </c>
      <c r="B88" t="str">
        <f>[1]MaterialData!B463</f>
        <v>Asphalt shingles - 1/4 in.</v>
      </c>
      <c r="C88">
        <f>[1]MaterialData!C463</f>
        <v>0.25</v>
      </c>
      <c r="D88">
        <f>[1]MaterialData!D463</f>
        <v>0.45</v>
      </c>
      <c r="E88">
        <f>[1]MaterialData!E463</f>
        <v>4.6699999999999998E-2</v>
      </c>
      <c r="F88">
        <f>[1]MaterialData!F463</f>
        <v>129.6</v>
      </c>
      <c r="G88">
        <f>[1]MaterialData!G463</f>
        <v>0.3</v>
      </c>
      <c r="H88" t="str">
        <f>[1]MaterialData!H463</f>
        <v>VeryRough</v>
      </c>
      <c r="I88" t="str">
        <f>[1]MaterialData!I463</f>
        <v>RH CEC</v>
      </c>
      <c r="J88">
        <f>[1]MaterialData!J463</f>
        <v>0</v>
      </c>
      <c r="K88" s="4">
        <f t="shared" si="6"/>
        <v>0.44610992148465378</v>
      </c>
      <c r="L88" s="9">
        <f t="shared" si="7"/>
        <v>0.80999999999999994</v>
      </c>
    </row>
    <row r="89" spans="1:12" x14ac:dyDescent="0.25">
      <c r="A89" t="str">
        <f>[1]MaterialData!A658</f>
        <v>Woods</v>
      </c>
      <c r="B89" t="str">
        <f>[1]MaterialData!B658</f>
        <v>Birch - 1 in.</v>
      </c>
      <c r="C89">
        <f>[1]MaterialData!C658</f>
        <v>1</v>
      </c>
      <c r="D89">
        <f>[1]MaterialData!D658</f>
        <v>0.84</v>
      </c>
      <c r="E89">
        <f>[1]MaterialData!E658</f>
        <v>9.9199999999999997E-2</v>
      </c>
      <c r="F89">
        <f>[1]MaterialData!F658</f>
        <v>43.929600000000001</v>
      </c>
      <c r="G89">
        <f>[1]MaterialData!G658</f>
        <v>0.38957000000000003</v>
      </c>
      <c r="H89" t="str">
        <f>[1]MaterialData!H658</f>
        <v>MediumSmooth</v>
      </c>
      <c r="I89" t="str">
        <f>[1]MaterialData!I658</f>
        <v>AEC</v>
      </c>
      <c r="J89">
        <f>[1]MaterialData!J658</f>
        <v>0</v>
      </c>
      <c r="K89" s="4">
        <f t="shared" si="6"/>
        <v>0.84005376344086025</v>
      </c>
      <c r="L89" s="9">
        <f t="shared" si="7"/>
        <v>1.4261378560000002</v>
      </c>
    </row>
    <row r="90" spans="1:12" x14ac:dyDescent="0.25">
      <c r="A90" t="str">
        <f>[1]MaterialData!A363</f>
        <v>Masonry Materials</v>
      </c>
      <c r="B90" t="str">
        <f>[1]MaterialData!B363</f>
        <v>Brick - 48 lb/ft3 - 3 5/8 in.</v>
      </c>
      <c r="C90">
        <f>[1]MaterialData!C363</f>
        <v>3.625</v>
      </c>
      <c r="D90">
        <f>[1]MaterialData!D363</f>
        <v>2.42</v>
      </c>
      <c r="E90">
        <f>[1]MaterialData!E363</f>
        <v>0.125</v>
      </c>
      <c r="F90">
        <f>[1]MaterialData!F363</f>
        <v>48</v>
      </c>
      <c r="G90">
        <f>[1]MaterialData!G363</f>
        <v>0.19</v>
      </c>
      <c r="H90" t="str">
        <f>[1]MaterialData!H363</f>
        <v>Rough</v>
      </c>
      <c r="I90" t="str">
        <f>[1]MaterialData!I363</f>
        <v>AEC</v>
      </c>
      <c r="J90">
        <f>[1]MaterialData!J363</f>
        <v>0</v>
      </c>
      <c r="K90" s="4">
        <f t="shared" si="6"/>
        <v>2.4166666666666665</v>
      </c>
      <c r="L90" s="9">
        <f t="shared" si="7"/>
        <v>2.7550000000000003</v>
      </c>
    </row>
    <row r="91" spans="1:12" x14ac:dyDescent="0.25">
      <c r="A91" t="str">
        <f>[1]MaterialData!A364</f>
        <v>Masonry Materials</v>
      </c>
      <c r="B91" t="str">
        <f>[1]MaterialData!B364</f>
        <v>Brick - fired clay -  140 lb/ft3 - 3 5/8 in.</v>
      </c>
      <c r="C91">
        <f>[1]MaterialData!C364</f>
        <v>3.625</v>
      </c>
      <c r="D91">
        <f>[1]MaterialData!D364</f>
        <v>0.44</v>
      </c>
      <c r="E91">
        <f>[1]MaterialData!E364</f>
        <v>0.68500000000000005</v>
      </c>
      <c r="F91">
        <f>[1]MaterialData!F364</f>
        <v>139.77599999999998</v>
      </c>
      <c r="G91">
        <f>[1]MaterialData!G364</f>
        <v>0.18881000000000001</v>
      </c>
      <c r="H91" t="str">
        <f>[1]MaterialData!H364</f>
        <v>MediumRough</v>
      </c>
      <c r="I91" t="str">
        <f>[1]MaterialData!I364</f>
        <v>AEC</v>
      </c>
      <c r="J91">
        <f>[1]MaterialData!J364</f>
        <v>0</v>
      </c>
      <c r="K91" s="4">
        <f t="shared" si="6"/>
        <v>0.4409975669099756</v>
      </c>
      <c r="L91" s="9">
        <f t="shared" si="7"/>
        <v>7.9723134399999998</v>
      </c>
    </row>
    <row r="92" spans="1:12" x14ac:dyDescent="0.25">
      <c r="A92" t="str">
        <f>[1]MaterialData!A61</f>
        <v>Building Membrane</v>
      </c>
      <c r="B92" t="str">
        <f>[1]MaterialData!B61</f>
        <v>Building Paper - 1/16 in.</v>
      </c>
      <c r="C92">
        <f>[1]MaterialData!C61</f>
        <v>6.25E-2</v>
      </c>
      <c r="D92">
        <f>[1]MaterialData!D61</f>
        <v>0.03</v>
      </c>
      <c r="E92">
        <f>[1]MaterialData!E61</f>
        <v>0.16669999999999999</v>
      </c>
      <c r="F92">
        <f>[1]MaterialData!F61</f>
        <v>70</v>
      </c>
      <c r="G92">
        <f>[1]MaterialData!G61</f>
        <v>0.3</v>
      </c>
      <c r="H92" t="str">
        <f>[1]MaterialData!H61</f>
        <v>MediumSmooth</v>
      </c>
      <c r="I92" t="str">
        <f>[1]MaterialData!I61</f>
        <v>CEC Doug</v>
      </c>
      <c r="J92">
        <f>[1]MaterialData!J61</f>
        <v>0</v>
      </c>
      <c r="K92" s="4">
        <f t="shared" si="6"/>
        <v>3.1243751249750051E-2</v>
      </c>
      <c r="L92" s="9">
        <f t="shared" si="7"/>
        <v>0.109375</v>
      </c>
    </row>
    <row r="93" spans="1:12" x14ac:dyDescent="0.25">
      <c r="A93" t="str">
        <f>[1]MaterialData!A464</f>
        <v>Roofing</v>
      </c>
      <c r="B93" t="str">
        <f>[1]MaterialData!B464</f>
        <v>Built-up roofing - 3/8 in.</v>
      </c>
      <c r="C93">
        <f>[1]MaterialData!C464</f>
        <v>0.375</v>
      </c>
      <c r="D93">
        <f>[1]MaterialData!D464</f>
        <v>0.33</v>
      </c>
      <c r="E93">
        <f>[1]MaterialData!E464</f>
        <v>9.5000000000000001E-2</v>
      </c>
      <c r="F93">
        <f>[1]MaterialData!F464</f>
        <v>70</v>
      </c>
      <c r="G93">
        <f>[1]MaterialData!G464</f>
        <v>0.35</v>
      </c>
      <c r="H93" t="str">
        <f>[1]MaterialData!H464</f>
        <v>VeryRough</v>
      </c>
      <c r="I93" t="str">
        <f>[1]MaterialData!I464</f>
        <v>AEC</v>
      </c>
      <c r="J93">
        <f>[1]MaterialData!J464</f>
        <v>0</v>
      </c>
      <c r="K93" s="4">
        <f t="shared" si="6"/>
        <v>0.32894736842105265</v>
      </c>
      <c r="L93" s="9">
        <f t="shared" si="7"/>
        <v>0.765625</v>
      </c>
    </row>
    <row r="94" spans="1:12" x14ac:dyDescent="0.25">
      <c r="A94" t="str">
        <f>[1]MaterialData!A659</f>
        <v>Woods</v>
      </c>
      <c r="B94" t="str">
        <f>[1]MaterialData!B659</f>
        <v>California Redwood - 1 in.</v>
      </c>
      <c r="C94">
        <f>[1]MaterialData!C659</f>
        <v>1</v>
      </c>
      <c r="D94">
        <f>[1]MaterialData!D659</f>
        <v>1.28</v>
      </c>
      <c r="E94">
        <f>[1]MaterialData!E659</f>
        <v>6.5000000000000002E-2</v>
      </c>
      <c r="F94">
        <f>[1]MaterialData!F659</f>
        <v>26.207999999999998</v>
      </c>
      <c r="G94">
        <f>[1]MaterialData!G659</f>
        <v>0.38957000000000003</v>
      </c>
      <c r="H94" t="str">
        <f>[1]MaterialData!H659</f>
        <v>MediumSmooth</v>
      </c>
      <c r="I94" t="str">
        <f>[1]MaterialData!I659</f>
        <v>AEC</v>
      </c>
      <c r="J94">
        <f>[1]MaterialData!J659</f>
        <v>0</v>
      </c>
      <c r="K94" s="4">
        <f t="shared" si="6"/>
        <v>1.2820512820512819</v>
      </c>
      <c r="L94" s="9">
        <f t="shared" si="7"/>
        <v>0.85082088</v>
      </c>
    </row>
    <row r="95" spans="1:12" x14ac:dyDescent="0.25">
      <c r="A95" t="str">
        <f>[1]MaterialData!A117</f>
        <v>Finish Materials</v>
      </c>
      <c r="B95" t="str">
        <f>[1]MaterialData!B117</f>
        <v>Carpet - 3/4 in.</v>
      </c>
      <c r="C95">
        <f>[1]MaterialData!C117</f>
        <v>0.75</v>
      </c>
      <c r="D95">
        <f>[1]MaterialData!D117</f>
        <v>2.38</v>
      </c>
      <c r="E95">
        <f>[1]MaterialData!E117</f>
        <v>2.63E-2</v>
      </c>
      <c r="F95">
        <f>[1]MaterialData!F117</f>
        <v>18</v>
      </c>
      <c r="G95">
        <f>[1]MaterialData!G117</f>
        <v>0.33</v>
      </c>
      <c r="H95" t="str">
        <f>[1]MaterialData!H117</f>
        <v>Rough</v>
      </c>
      <c r="I95" t="str">
        <f>[1]MaterialData!I117</f>
        <v>CEC Doug</v>
      </c>
      <c r="J95">
        <f>[1]MaterialData!J117</f>
        <v>0</v>
      </c>
      <c r="K95" s="4">
        <f t="shared" si="6"/>
        <v>2.376425855513308</v>
      </c>
      <c r="L95" s="9">
        <f t="shared" si="7"/>
        <v>0.37125000000000002</v>
      </c>
    </row>
    <row r="96" spans="1:12" x14ac:dyDescent="0.25">
      <c r="A96" t="str">
        <f>[1]MaterialData!A161</f>
        <v>Insulation Board</v>
      </c>
      <c r="B96" t="str">
        <f>[1]MaterialData!B161</f>
        <v>Cellular polyisocyanurate (unfaced) - 1 1/2 in. R8.8</v>
      </c>
      <c r="C96">
        <f>[1]MaterialData!C161</f>
        <v>1.5</v>
      </c>
      <c r="D96">
        <f>[1]MaterialData!D161</f>
        <v>8.8010000000000002</v>
      </c>
      <c r="E96">
        <f>[1]MaterialData!E161</f>
        <v>1.4200000000000001E-2</v>
      </c>
      <c r="F96">
        <f>[1]MaterialData!F161</f>
        <v>1.4975999999999998</v>
      </c>
      <c r="G96">
        <f>[1]MaterialData!G161</f>
        <v>0.38001000000000001</v>
      </c>
      <c r="H96" t="str">
        <f>[1]MaterialData!H161</f>
        <v>Rough</v>
      </c>
      <c r="I96" t="str">
        <f>[1]MaterialData!I161</f>
        <v>AEC, CEC RJ</v>
      </c>
      <c r="J96">
        <f>[1]MaterialData!J161</f>
        <v>0</v>
      </c>
      <c r="K96" s="4">
        <f t="shared" si="6"/>
        <v>8.8028169014084501</v>
      </c>
      <c r="L96" s="9">
        <f t="shared" si="7"/>
        <v>7.1137871999999991E-2</v>
      </c>
    </row>
    <row r="97" spans="1:12" x14ac:dyDescent="0.25">
      <c r="A97" t="str">
        <f>[1]MaterialData!A160</f>
        <v>Insulation Board</v>
      </c>
      <c r="B97" t="str">
        <f>[1]MaterialData!B160</f>
        <v>Cellular polyisocyanurate (unfaced) - 1 in. R5.9</v>
      </c>
      <c r="C97">
        <f>[1]MaterialData!C160</f>
        <v>1</v>
      </c>
      <c r="D97">
        <f>[1]MaterialData!D160</f>
        <v>5.8680000000000003</v>
      </c>
      <c r="E97">
        <f>[1]MaterialData!E160</f>
        <v>1.4200000000000001E-2</v>
      </c>
      <c r="F97">
        <f>[1]MaterialData!F160</f>
        <v>1.4975999999999998</v>
      </c>
      <c r="G97">
        <f>[1]MaterialData!G160</f>
        <v>0.38001000000000001</v>
      </c>
      <c r="H97" t="str">
        <f>[1]MaterialData!H160</f>
        <v>Rough</v>
      </c>
      <c r="I97" t="str">
        <f>[1]MaterialData!I160</f>
        <v>AEC, CEC RJ</v>
      </c>
      <c r="J97">
        <f>[1]MaterialData!J160</f>
        <v>0</v>
      </c>
      <c r="K97" s="4">
        <f t="shared" si="6"/>
        <v>5.8685446009389661</v>
      </c>
      <c r="L97" s="9">
        <f t="shared" si="7"/>
        <v>4.7425247999999996E-2</v>
      </c>
    </row>
    <row r="98" spans="1:12" x14ac:dyDescent="0.25">
      <c r="A98" t="str">
        <f>[1]MaterialData!A159</f>
        <v>Insulation Board</v>
      </c>
      <c r="B98" t="str">
        <f>[1]MaterialData!B159</f>
        <v>Cellular polyisocyanurate (unfaced) - 1/2 in. R2.9</v>
      </c>
      <c r="C98">
        <f>[1]MaterialData!C159</f>
        <v>0.5</v>
      </c>
      <c r="D98">
        <f>[1]MaterialData!D159</f>
        <v>2.9340000000000002</v>
      </c>
      <c r="E98">
        <f>[1]MaterialData!E159</f>
        <v>1.4200000000000001E-2</v>
      </c>
      <c r="F98">
        <f>[1]MaterialData!F159</f>
        <v>1.4975999999999998</v>
      </c>
      <c r="G98">
        <f>[1]MaterialData!G159</f>
        <v>0.38001000000000001</v>
      </c>
      <c r="H98" t="str">
        <f>[1]MaterialData!H159</f>
        <v>Rough</v>
      </c>
      <c r="I98" t="str">
        <f>[1]MaterialData!I159</f>
        <v>AEC, CEC RJ</v>
      </c>
      <c r="J98">
        <f>[1]MaterialData!J159</f>
        <v>0</v>
      </c>
      <c r="K98" s="4">
        <f t="shared" si="6"/>
        <v>2.9342723004694831</v>
      </c>
      <c r="L98" s="9">
        <f t="shared" si="7"/>
        <v>2.3712623999999998E-2</v>
      </c>
    </row>
    <row r="99" spans="1:12" x14ac:dyDescent="0.25">
      <c r="A99" t="str">
        <f>[1]MaterialData!A158</f>
        <v>Insulation Board</v>
      </c>
      <c r="B99" t="str">
        <f>[1]MaterialData!B158</f>
        <v>Cellular polyisocyanurate (unfaced) - 1/4 in. R1.5</v>
      </c>
      <c r="C99">
        <f>[1]MaterialData!C158</f>
        <v>0.25</v>
      </c>
      <c r="D99">
        <f>[1]MaterialData!D158</f>
        <v>1.4670000000000001</v>
      </c>
      <c r="E99">
        <f>[1]MaterialData!E158</f>
        <v>1.4200000000000001E-2</v>
      </c>
      <c r="F99">
        <f>[1]MaterialData!F158</f>
        <v>1.4975999999999998</v>
      </c>
      <c r="G99">
        <f>[1]MaterialData!G158</f>
        <v>0.38001000000000001</v>
      </c>
      <c r="H99" t="str">
        <f>[1]MaterialData!H158</f>
        <v>Rough</v>
      </c>
      <c r="I99" t="str">
        <f>[1]MaterialData!I158</f>
        <v>AEC, CEC RJ</v>
      </c>
      <c r="J99">
        <f>[1]MaterialData!J158</f>
        <v>0</v>
      </c>
      <c r="K99" s="4">
        <f t="shared" ref="K99:K162" si="8">C99/12/E99</f>
        <v>1.4671361502347415</v>
      </c>
      <c r="L99" s="9">
        <f t="shared" ref="L99:L162" si="9">F99*G99*C99/12</f>
        <v>1.1856311999999999E-2</v>
      </c>
    </row>
    <row r="100" spans="1:12" x14ac:dyDescent="0.25">
      <c r="A100" t="str">
        <f>[1]MaterialData!A157</f>
        <v>Insulation Board</v>
      </c>
      <c r="B100" t="str">
        <f>[1]MaterialData!B157</f>
        <v>Cellular polyisocyanurate (unfaced) - 1/8 in. R0.7</v>
      </c>
      <c r="C100">
        <f>[1]MaterialData!C157</f>
        <v>0.125</v>
      </c>
      <c r="D100">
        <f>[1]MaterialData!D157</f>
        <v>0.73299999999999998</v>
      </c>
      <c r="E100">
        <f>[1]MaterialData!E157</f>
        <v>1.4200000000000001E-2</v>
      </c>
      <c r="F100">
        <f>[1]MaterialData!F157</f>
        <v>1.4975999999999998</v>
      </c>
      <c r="G100">
        <f>[1]MaterialData!G157</f>
        <v>0.38001000000000001</v>
      </c>
      <c r="H100" t="str">
        <f>[1]MaterialData!H157</f>
        <v>Rough</v>
      </c>
      <c r="I100" t="str">
        <f>[1]MaterialData!I157</f>
        <v>AEC, CEC RJ</v>
      </c>
      <c r="J100">
        <f>[1]MaterialData!J157</f>
        <v>0</v>
      </c>
      <c r="K100" s="4">
        <f t="shared" si="8"/>
        <v>0.73356807511737077</v>
      </c>
      <c r="L100" s="9">
        <f t="shared" si="9"/>
        <v>5.9281559999999995E-3</v>
      </c>
    </row>
    <row r="101" spans="1:12" x14ac:dyDescent="0.25">
      <c r="A101" t="str">
        <f>[1]MaterialData!A163</f>
        <v>Insulation Board</v>
      </c>
      <c r="B101" t="str">
        <f>[1]MaterialData!B163</f>
        <v>Cellular polyisocyanurate (unfaced) - 2 1/2 in. R15</v>
      </c>
      <c r="C101">
        <f>[1]MaterialData!C163</f>
        <v>2.5</v>
      </c>
      <c r="D101">
        <f>[1]MaterialData!D163</f>
        <v>14.669</v>
      </c>
      <c r="E101">
        <f>[1]MaterialData!E163</f>
        <v>1.4200000000000001E-2</v>
      </c>
      <c r="F101">
        <f>[1]MaterialData!F163</f>
        <v>1.4975999999999998</v>
      </c>
      <c r="G101">
        <f>[1]MaterialData!G163</f>
        <v>0.38001000000000001</v>
      </c>
      <c r="H101" t="str">
        <f>[1]MaterialData!H163</f>
        <v>Rough</v>
      </c>
      <c r="I101" t="str">
        <f>[1]MaterialData!I163</f>
        <v>AEC, CEC RJ</v>
      </c>
      <c r="J101">
        <f>[1]MaterialData!J163</f>
        <v>0</v>
      </c>
      <c r="K101" s="4">
        <f t="shared" si="8"/>
        <v>14.671361502347418</v>
      </c>
      <c r="L101" s="9">
        <f t="shared" si="9"/>
        <v>0.11856311999999998</v>
      </c>
    </row>
    <row r="102" spans="1:12" x14ac:dyDescent="0.25">
      <c r="A102" t="str">
        <f>[1]MaterialData!A162</f>
        <v>Insulation Board</v>
      </c>
      <c r="B102" t="str">
        <f>[1]MaterialData!B162</f>
        <v>Cellular polyisocyanurate (unfaced) - 2 in. R12</v>
      </c>
      <c r="C102">
        <f>[1]MaterialData!C162</f>
        <v>2</v>
      </c>
      <c r="D102">
        <f>[1]MaterialData!D162</f>
        <v>11.734999999999999</v>
      </c>
      <c r="E102">
        <f>[1]MaterialData!E162</f>
        <v>1.4200000000000001E-2</v>
      </c>
      <c r="F102">
        <f>[1]MaterialData!F162</f>
        <v>1.4975999999999998</v>
      </c>
      <c r="G102">
        <f>[1]MaterialData!G162</f>
        <v>0.38001000000000001</v>
      </c>
      <c r="H102" t="str">
        <f>[1]MaterialData!H162</f>
        <v>Rough</v>
      </c>
      <c r="I102" t="str">
        <f>[1]MaterialData!I162</f>
        <v>AEC, CEC RJ</v>
      </c>
      <c r="J102">
        <f>[1]MaterialData!J162</f>
        <v>0</v>
      </c>
      <c r="K102" s="4">
        <f t="shared" si="8"/>
        <v>11.737089201877932</v>
      </c>
      <c r="L102" s="9">
        <f t="shared" si="9"/>
        <v>9.4850495999999992E-2</v>
      </c>
    </row>
    <row r="103" spans="1:12" x14ac:dyDescent="0.25">
      <c r="A103" t="str">
        <f>[1]MaterialData!A165</f>
        <v>Insulation Board</v>
      </c>
      <c r="B103" t="str">
        <f>[1]MaterialData!B165</f>
        <v>Cellular polyisocyanurate (unfaced) - 3 1/2 in. R21</v>
      </c>
      <c r="C103">
        <f>[1]MaterialData!C165</f>
        <v>3.5</v>
      </c>
      <c r="D103">
        <f>[1]MaterialData!D165</f>
        <v>20.54</v>
      </c>
      <c r="E103">
        <f>[1]MaterialData!E165</f>
        <v>1.4200000000000001E-2</v>
      </c>
      <c r="F103">
        <f>[1]MaterialData!F165</f>
        <v>1.4975999999999998</v>
      </c>
      <c r="G103">
        <f>[1]MaterialData!G165</f>
        <v>0.38001000000000001</v>
      </c>
      <c r="H103" t="str">
        <f>[1]MaterialData!H165</f>
        <v>Rough</v>
      </c>
      <c r="I103" t="str">
        <f>[1]MaterialData!I165</f>
        <v>AEC</v>
      </c>
      <c r="J103">
        <f>[1]MaterialData!J165</f>
        <v>0</v>
      </c>
      <c r="K103" s="4">
        <f t="shared" si="8"/>
        <v>20.539906103286384</v>
      </c>
      <c r="L103" s="9">
        <f t="shared" si="9"/>
        <v>0.16598836799999997</v>
      </c>
    </row>
    <row r="104" spans="1:12" x14ac:dyDescent="0.25">
      <c r="A104" t="str">
        <f>[1]MaterialData!A164</f>
        <v>Insulation Board</v>
      </c>
      <c r="B104" t="str">
        <f>[1]MaterialData!B164</f>
        <v>Cellular polyisocyanurate (unfaced) - 3 in. R18</v>
      </c>
      <c r="C104">
        <f>[1]MaterialData!C164</f>
        <v>3</v>
      </c>
      <c r="D104">
        <f>[1]MaterialData!D164</f>
        <v>17.603000000000002</v>
      </c>
      <c r="E104">
        <f>[1]MaterialData!E164</f>
        <v>1.4200000000000001E-2</v>
      </c>
      <c r="F104">
        <f>[1]MaterialData!F164</f>
        <v>1.4975999999999998</v>
      </c>
      <c r="G104">
        <f>[1]MaterialData!G164</f>
        <v>0.38001000000000001</v>
      </c>
      <c r="H104" t="str">
        <f>[1]MaterialData!H164</f>
        <v>Rough</v>
      </c>
      <c r="I104" t="str">
        <f>[1]MaterialData!I164</f>
        <v>AEC, CEC RJ</v>
      </c>
      <c r="J104">
        <f>[1]MaterialData!J164</f>
        <v>0</v>
      </c>
      <c r="K104" s="4">
        <f t="shared" si="8"/>
        <v>17.6056338028169</v>
      </c>
      <c r="L104" s="9">
        <f t="shared" si="9"/>
        <v>0.14227574399999998</v>
      </c>
    </row>
    <row r="105" spans="1:12" x14ac:dyDescent="0.25">
      <c r="A105" t="str">
        <f>[1]MaterialData!A167</f>
        <v>Insulation Board</v>
      </c>
      <c r="B105" t="str">
        <f>[1]MaterialData!B167</f>
        <v>Cellular polyisocyanurate (unfaced) - 4 1/2 in. R26</v>
      </c>
      <c r="C105">
        <f>[1]MaterialData!C167</f>
        <v>4.5</v>
      </c>
      <c r="D105">
        <f>[1]MaterialData!D167</f>
        <v>26.41</v>
      </c>
      <c r="E105">
        <f>[1]MaterialData!E167</f>
        <v>1.4200000000000001E-2</v>
      </c>
      <c r="F105">
        <f>[1]MaterialData!F167</f>
        <v>1.4975999999999998</v>
      </c>
      <c r="G105">
        <f>[1]MaterialData!G167</f>
        <v>0.38001000000000001</v>
      </c>
      <c r="H105" t="str">
        <f>[1]MaterialData!H167</f>
        <v>Rough</v>
      </c>
      <c r="I105" t="str">
        <f>[1]MaterialData!I167</f>
        <v>AEC</v>
      </c>
      <c r="J105">
        <f>[1]MaterialData!J167</f>
        <v>0</v>
      </c>
      <c r="K105" s="4">
        <f t="shared" si="8"/>
        <v>26.408450704225352</v>
      </c>
      <c r="L105" s="9">
        <f t="shared" si="9"/>
        <v>0.21341361599999997</v>
      </c>
    </row>
    <row r="106" spans="1:12" x14ac:dyDescent="0.25">
      <c r="A106" t="str">
        <f>[1]MaterialData!A166</f>
        <v>Insulation Board</v>
      </c>
      <c r="B106" t="str">
        <f>[1]MaterialData!B166</f>
        <v>Cellular polyisocyanurate (unfaced) - 4 in. R23</v>
      </c>
      <c r="C106">
        <f>[1]MaterialData!C166</f>
        <v>4</v>
      </c>
      <c r="D106">
        <f>[1]MaterialData!D166</f>
        <v>23.47</v>
      </c>
      <c r="E106">
        <f>[1]MaterialData!E166</f>
        <v>1.4200000000000001E-2</v>
      </c>
      <c r="F106">
        <f>[1]MaterialData!F166</f>
        <v>1.4975999999999998</v>
      </c>
      <c r="G106">
        <f>[1]MaterialData!G166</f>
        <v>0.38001000000000001</v>
      </c>
      <c r="H106" t="str">
        <f>[1]MaterialData!H166</f>
        <v>Rough</v>
      </c>
      <c r="I106" t="str">
        <f>[1]MaterialData!I166</f>
        <v>AEC</v>
      </c>
      <c r="J106">
        <f>[1]MaterialData!J166</f>
        <v>0</v>
      </c>
      <c r="K106" s="4">
        <f t="shared" si="8"/>
        <v>23.474178403755865</v>
      </c>
      <c r="L106" s="9">
        <f t="shared" si="9"/>
        <v>0.18970099199999998</v>
      </c>
    </row>
    <row r="107" spans="1:12" x14ac:dyDescent="0.25">
      <c r="A107" t="str">
        <f>[1]MaterialData!A169</f>
        <v>Insulation Board</v>
      </c>
      <c r="B107" t="str">
        <f>[1]MaterialData!B169</f>
        <v>Cellular polyisocyanurate (unfaced) - 5 1/2 in. R32</v>
      </c>
      <c r="C107">
        <f>[1]MaterialData!C169</f>
        <v>5.5</v>
      </c>
      <c r="D107">
        <f>[1]MaterialData!D169</f>
        <v>32.28</v>
      </c>
      <c r="E107">
        <f>[1]MaterialData!E169</f>
        <v>1.4200000000000001E-2</v>
      </c>
      <c r="F107">
        <f>[1]MaterialData!F169</f>
        <v>1.4975999999999998</v>
      </c>
      <c r="G107">
        <f>[1]MaterialData!G169</f>
        <v>0.38001000000000001</v>
      </c>
      <c r="H107" t="str">
        <f>[1]MaterialData!H169</f>
        <v>Rough</v>
      </c>
      <c r="I107" t="str">
        <f>[1]MaterialData!I169</f>
        <v>AEC</v>
      </c>
      <c r="J107">
        <f>[1]MaterialData!J169</f>
        <v>0</v>
      </c>
      <c r="K107" s="4">
        <f t="shared" si="8"/>
        <v>32.276995305164313</v>
      </c>
      <c r="L107" s="9">
        <f t="shared" si="9"/>
        <v>0.26083886399999995</v>
      </c>
    </row>
    <row r="108" spans="1:12" x14ac:dyDescent="0.25">
      <c r="A108" t="str">
        <f>[1]MaterialData!A168</f>
        <v>Insulation Board</v>
      </c>
      <c r="B108" t="str">
        <f>[1]MaterialData!B168</f>
        <v>Cellular polyisocyanurate (unfaced) - 5 in. R29</v>
      </c>
      <c r="C108">
        <f>[1]MaterialData!C168</f>
        <v>5</v>
      </c>
      <c r="D108">
        <f>[1]MaterialData!D168</f>
        <v>29.34</v>
      </c>
      <c r="E108">
        <f>[1]MaterialData!E168</f>
        <v>1.4200000000000001E-2</v>
      </c>
      <c r="F108">
        <f>[1]MaterialData!F168</f>
        <v>1.4975999999999998</v>
      </c>
      <c r="G108">
        <f>[1]MaterialData!G168</f>
        <v>0.38001000000000001</v>
      </c>
      <c r="H108" t="str">
        <f>[1]MaterialData!H168</f>
        <v>Rough</v>
      </c>
      <c r="I108" t="str">
        <f>[1]MaterialData!I168</f>
        <v>AEC</v>
      </c>
      <c r="J108">
        <f>[1]MaterialData!J168</f>
        <v>0</v>
      </c>
      <c r="K108" s="4">
        <f t="shared" si="8"/>
        <v>29.342723004694836</v>
      </c>
      <c r="L108" s="9">
        <f t="shared" si="9"/>
        <v>0.23712623999999996</v>
      </c>
    </row>
    <row r="109" spans="1:12" x14ac:dyDescent="0.25">
      <c r="A109" t="str">
        <f>[1]MaterialData!A171</f>
        <v>Insulation Board</v>
      </c>
      <c r="B109" t="str">
        <f>[1]MaterialData!B171</f>
        <v>Cellular polyisocyanurate (unfaced) - 6 1/2 in. R38</v>
      </c>
      <c r="C109">
        <f>[1]MaterialData!C171</f>
        <v>6.5</v>
      </c>
      <c r="D109">
        <f>[1]MaterialData!D171</f>
        <v>38.15</v>
      </c>
      <c r="E109">
        <f>[1]MaterialData!E171</f>
        <v>1.4200000000000001E-2</v>
      </c>
      <c r="F109">
        <f>[1]MaterialData!F171</f>
        <v>1.4975999999999998</v>
      </c>
      <c r="G109">
        <f>[1]MaterialData!G171</f>
        <v>0.38001000000000001</v>
      </c>
      <c r="H109" t="str">
        <f>[1]MaterialData!H171</f>
        <v>Rough</v>
      </c>
      <c r="I109" t="str">
        <f>[1]MaterialData!I171</f>
        <v>AEC</v>
      </c>
      <c r="J109">
        <f>[1]MaterialData!J171</f>
        <v>0</v>
      </c>
      <c r="K109" s="4">
        <f t="shared" si="8"/>
        <v>38.145539906103281</v>
      </c>
      <c r="L109" s="9">
        <f t="shared" si="9"/>
        <v>0.30826411199999998</v>
      </c>
    </row>
    <row r="110" spans="1:12" x14ac:dyDescent="0.25">
      <c r="A110" t="str">
        <f>[1]MaterialData!A170</f>
        <v>Insulation Board</v>
      </c>
      <c r="B110" t="str">
        <f>[1]MaterialData!B170</f>
        <v>Cellular polyisocyanurate (unfaced) - 6 in. R35</v>
      </c>
      <c r="C110">
        <f>[1]MaterialData!C170</f>
        <v>6</v>
      </c>
      <c r="D110">
        <f>[1]MaterialData!D170</f>
        <v>35.21</v>
      </c>
      <c r="E110">
        <f>[1]MaterialData!E170</f>
        <v>1.4200000000000001E-2</v>
      </c>
      <c r="F110">
        <f>[1]MaterialData!F170</f>
        <v>1.4975999999999998</v>
      </c>
      <c r="G110">
        <f>[1]MaterialData!G170</f>
        <v>0.38001000000000001</v>
      </c>
      <c r="H110" t="str">
        <f>[1]MaterialData!H170</f>
        <v>Rough</v>
      </c>
      <c r="I110" t="str">
        <f>[1]MaterialData!I170</f>
        <v>AEC</v>
      </c>
      <c r="J110">
        <f>[1]MaterialData!J170</f>
        <v>0</v>
      </c>
      <c r="K110" s="4">
        <f t="shared" si="8"/>
        <v>35.2112676056338</v>
      </c>
      <c r="L110" s="9">
        <f t="shared" si="9"/>
        <v>0.28455148799999996</v>
      </c>
    </row>
    <row r="111" spans="1:12" x14ac:dyDescent="0.25">
      <c r="A111" t="str">
        <f>[1]MaterialData!A381</f>
        <v>Masonry Units Hollow</v>
      </c>
      <c r="B111" t="str">
        <f>[1]MaterialData!B381</f>
        <v>Clay - Part Grouted and Empty - 130 lb/ft3 - 6 in.</v>
      </c>
      <c r="C111">
        <f>[1]MaterialData!C381</f>
        <v>6</v>
      </c>
      <c r="D111">
        <f>[1]MaterialData!D381</f>
        <v>1.923</v>
      </c>
      <c r="E111">
        <f>[1]MaterialData!E381</f>
        <v>0.26</v>
      </c>
      <c r="F111">
        <f>[1]MaterialData!F381</f>
        <v>96</v>
      </c>
      <c r="G111">
        <f>[1]MaterialData!G381</f>
        <v>0.13</v>
      </c>
      <c r="H111" t="str">
        <f>[1]MaterialData!H381</f>
        <v>MediumRough</v>
      </c>
      <c r="I111" t="str">
        <f>[1]MaterialData!I381</f>
        <v>RH   NCMA</v>
      </c>
      <c r="J111">
        <f>[1]MaterialData!J381</f>
        <v>0</v>
      </c>
      <c r="K111" s="4">
        <f t="shared" si="8"/>
        <v>1.9230769230769229</v>
      </c>
      <c r="L111" s="9">
        <f t="shared" si="9"/>
        <v>6.2399999999999993</v>
      </c>
    </row>
    <row r="112" spans="1:12" x14ac:dyDescent="0.25">
      <c r="A112" t="str">
        <f>[1]MaterialData!A382</f>
        <v>Masonry Units Hollow</v>
      </c>
      <c r="B112" t="str">
        <f>[1]MaterialData!B382</f>
        <v>Clay - Part Grouted and Empty - 130 lb/ft3 - 8 in.</v>
      </c>
      <c r="C112">
        <f>[1]MaterialData!C382</f>
        <v>8</v>
      </c>
      <c r="D112">
        <f>[1]MaterialData!D382</f>
        <v>2.1280000000000001</v>
      </c>
      <c r="E112">
        <f>[1]MaterialData!E382</f>
        <v>0.31330000000000002</v>
      </c>
      <c r="F112">
        <f>[1]MaterialData!F382</f>
        <v>97</v>
      </c>
      <c r="G112">
        <f>[1]MaterialData!G382</f>
        <v>0.13</v>
      </c>
      <c r="H112" t="str">
        <f>[1]MaterialData!H382</f>
        <v>MediumRough</v>
      </c>
      <c r="I112" t="str">
        <f>[1]MaterialData!I382</f>
        <v>RH   NCMA</v>
      </c>
      <c r="J112">
        <f>[1]MaterialData!J382</f>
        <v>0</v>
      </c>
      <c r="K112" s="4">
        <f t="shared" si="8"/>
        <v>2.1278859453133308</v>
      </c>
      <c r="L112" s="9">
        <f t="shared" si="9"/>
        <v>8.4066666666666681</v>
      </c>
    </row>
    <row r="113" spans="1:12" x14ac:dyDescent="0.25">
      <c r="A113" t="str">
        <f>[1]MaterialData!A409</f>
        <v>Masonry Units with Fill</v>
      </c>
      <c r="B113" t="str">
        <f>[1]MaterialData!B409</f>
        <v>Clay - Part Grouted and Insulated - 130 lb/ft3 - 6 in.</v>
      </c>
      <c r="C113">
        <f>[1]MaterialData!C409</f>
        <v>6</v>
      </c>
      <c r="D113">
        <f>[1]MaterialData!D409</f>
        <v>2.222</v>
      </c>
      <c r="E113">
        <f>[1]MaterialData!E409</f>
        <v>0.22500000000000001</v>
      </c>
      <c r="F113">
        <f>[1]MaterialData!F409</f>
        <v>73</v>
      </c>
      <c r="G113">
        <f>[1]MaterialData!G409</f>
        <v>0.13</v>
      </c>
      <c r="H113" t="str">
        <f>[1]MaterialData!H409</f>
        <v>MediumRough</v>
      </c>
      <c r="I113" t="str">
        <f>[1]MaterialData!I409</f>
        <v>RH   NCMA</v>
      </c>
      <c r="J113">
        <f>[1]MaterialData!J409</f>
        <v>0</v>
      </c>
      <c r="K113" s="4">
        <f t="shared" si="8"/>
        <v>2.2222222222222223</v>
      </c>
      <c r="L113" s="9">
        <f t="shared" si="9"/>
        <v>4.7450000000000001</v>
      </c>
    </row>
    <row r="114" spans="1:12" x14ac:dyDescent="0.25">
      <c r="A114" t="str">
        <f>[1]MaterialData!A410</f>
        <v>Masonry Units with Fill</v>
      </c>
      <c r="B114" t="str">
        <f>[1]MaterialData!B410</f>
        <v>Clay - Part Grouted and Insulated - 130 lb/ft3 - 8 in.</v>
      </c>
      <c r="C114">
        <f>[1]MaterialData!C410</f>
        <v>8</v>
      </c>
      <c r="D114">
        <f>[1]MaterialData!D410</f>
        <v>2.5640000000000001</v>
      </c>
      <c r="E114">
        <f>[1]MaterialData!E410</f>
        <v>0.26</v>
      </c>
      <c r="F114">
        <f>[1]MaterialData!F410</f>
        <v>72</v>
      </c>
      <c r="G114">
        <f>[1]MaterialData!G410</f>
        <v>0.13</v>
      </c>
      <c r="H114" t="str">
        <f>[1]MaterialData!H410</f>
        <v>MediumRough</v>
      </c>
      <c r="I114" t="str">
        <f>[1]MaterialData!I410</f>
        <v>RH   NCMA</v>
      </c>
      <c r="J114">
        <f>[1]MaterialData!J410</f>
        <v>0</v>
      </c>
      <c r="K114" s="4">
        <f t="shared" si="8"/>
        <v>2.5641025641025639</v>
      </c>
      <c r="L114" s="9">
        <f t="shared" si="9"/>
        <v>6.2399999999999993</v>
      </c>
    </row>
    <row r="115" spans="1:12" x14ac:dyDescent="0.25">
      <c r="A115" t="str">
        <f>[1]MaterialData!A395</f>
        <v>Masonry Units Solid</v>
      </c>
      <c r="B115" t="str">
        <f>[1]MaterialData!B395</f>
        <v>Clay - Solid Grout - 130 lb/ft3 - 6 in.</v>
      </c>
      <c r="C115">
        <f>[1]MaterialData!C395</f>
        <v>6</v>
      </c>
      <c r="D115">
        <f>[1]MaterialData!D395</f>
        <v>1.538</v>
      </c>
      <c r="E115">
        <f>[1]MaterialData!E395</f>
        <v>0.32500000000000001</v>
      </c>
      <c r="F115">
        <f>[1]MaterialData!F395</f>
        <v>121</v>
      </c>
      <c r="G115">
        <f>[1]MaterialData!G395</f>
        <v>0.17</v>
      </c>
      <c r="H115" t="str">
        <f>[1]MaterialData!H395</f>
        <v>MediumRough</v>
      </c>
      <c r="I115" t="str">
        <f>[1]MaterialData!I395</f>
        <v>RH   NCMA</v>
      </c>
      <c r="J115">
        <f>[1]MaterialData!J395</f>
        <v>0</v>
      </c>
      <c r="K115" s="4">
        <f t="shared" si="8"/>
        <v>1.5384615384615383</v>
      </c>
      <c r="L115" s="9">
        <f t="shared" si="9"/>
        <v>10.285</v>
      </c>
    </row>
    <row r="116" spans="1:12" x14ac:dyDescent="0.25">
      <c r="A116" t="str">
        <f>[1]MaterialData!A396</f>
        <v>Masonry Units Solid</v>
      </c>
      <c r="B116" t="str">
        <f>[1]MaterialData!B396</f>
        <v>Clay - Solid Grout - 130 lb/ft3 - 8 in.</v>
      </c>
      <c r="C116">
        <f>[1]MaterialData!C396</f>
        <v>8</v>
      </c>
      <c r="D116">
        <f>[1]MaterialData!D396</f>
        <v>1.754</v>
      </c>
      <c r="E116">
        <f>[1]MaterialData!E396</f>
        <v>0.38</v>
      </c>
      <c r="F116">
        <f>[1]MaterialData!F396</f>
        <v>121</v>
      </c>
      <c r="G116">
        <f>[1]MaterialData!G396</f>
        <v>0.17</v>
      </c>
      <c r="H116" t="str">
        <f>[1]MaterialData!H396</f>
        <v>MediumRough</v>
      </c>
      <c r="I116" t="str">
        <f>[1]MaterialData!I396</f>
        <v>RH   NCMA</v>
      </c>
      <c r="J116">
        <f>[1]MaterialData!J396</f>
        <v>0</v>
      </c>
      <c r="K116" s="4">
        <f t="shared" si="8"/>
        <v>1.7543859649122806</v>
      </c>
      <c r="L116" s="9">
        <f t="shared" si="9"/>
        <v>13.713333333333333</v>
      </c>
    </row>
    <row r="117" spans="1:12" x14ac:dyDescent="0.25">
      <c r="A117" t="str">
        <f>[1]MaterialData!A465</f>
        <v>Roofing</v>
      </c>
      <c r="B117" t="str">
        <f>[1]MaterialData!B465</f>
        <v>Clay tile - 1/2 in.</v>
      </c>
      <c r="C117">
        <f>[1]MaterialData!C465</f>
        <v>0.5</v>
      </c>
      <c r="D117">
        <f>[1]MaterialData!D465</f>
        <v>2.63</v>
      </c>
      <c r="E117">
        <f>[1]MaterialData!E465</f>
        <v>1.5800000000000002E-2</v>
      </c>
      <c r="F117">
        <f>[1]MaterialData!F465</f>
        <v>85</v>
      </c>
      <c r="G117">
        <f>[1]MaterialData!G465</f>
        <v>0.21</v>
      </c>
      <c r="H117" t="str">
        <f>[1]MaterialData!H465</f>
        <v>MediumRough</v>
      </c>
      <c r="I117" t="str">
        <f>[1]MaterialData!I465</f>
        <v>AEC</v>
      </c>
      <c r="J117">
        <f>[1]MaterialData!J465</f>
        <v>0</v>
      </c>
      <c r="K117" s="4">
        <f t="shared" si="8"/>
        <v>2.6371308016877633</v>
      </c>
      <c r="L117" s="9">
        <f t="shared" si="9"/>
        <v>0.74374999999999991</v>
      </c>
    </row>
    <row r="118" spans="1:12" x14ac:dyDescent="0.25">
      <c r="A118" t="str">
        <f>[1]MaterialData!A365</f>
        <v>Masonry Materials</v>
      </c>
      <c r="B118" t="str">
        <f>[1]MaterialData!B365</f>
        <v>Clay tile - hollow - 1 cell deep - 3 in.</v>
      </c>
      <c r="C118">
        <f>[1]MaterialData!C365</f>
        <v>3</v>
      </c>
      <c r="D118">
        <f>[1]MaterialData!D365</f>
        <v>0.8</v>
      </c>
      <c r="E118">
        <f>[1]MaterialData!E365</f>
        <v>0.3125</v>
      </c>
      <c r="F118">
        <f>[1]MaterialData!F365</f>
        <v>85</v>
      </c>
      <c r="G118">
        <f>[1]MaterialData!G365</f>
        <v>0.21</v>
      </c>
      <c r="H118" t="str">
        <f>[1]MaterialData!H365</f>
        <v>MediumRough</v>
      </c>
      <c r="I118" t="str">
        <f>[1]MaterialData!I365</f>
        <v>AEC</v>
      </c>
      <c r="J118">
        <f>[1]MaterialData!J365</f>
        <v>0</v>
      </c>
      <c r="K118" s="4">
        <f t="shared" si="8"/>
        <v>0.8</v>
      </c>
      <c r="L118" s="9">
        <f t="shared" si="9"/>
        <v>4.4624999999999995</v>
      </c>
    </row>
    <row r="119" spans="1:12" x14ac:dyDescent="0.25">
      <c r="A119" t="str">
        <f>[1]MaterialData!A366</f>
        <v>Masonry Materials</v>
      </c>
      <c r="B119" t="str">
        <f>[1]MaterialData!B366</f>
        <v>Clay tile - hollow - 1 cell deep - 4 in.</v>
      </c>
      <c r="C119">
        <f>[1]MaterialData!C366</f>
        <v>4</v>
      </c>
      <c r="D119">
        <f>[1]MaterialData!D366</f>
        <v>1.1100000000000001</v>
      </c>
      <c r="E119">
        <f>[1]MaterialData!E366</f>
        <v>0.3</v>
      </c>
      <c r="F119">
        <f>[1]MaterialData!F366</f>
        <v>85</v>
      </c>
      <c r="G119">
        <f>[1]MaterialData!G366</f>
        <v>0.21</v>
      </c>
      <c r="H119" t="str">
        <f>[1]MaterialData!H366</f>
        <v>MediumRough</v>
      </c>
      <c r="I119" t="str">
        <f>[1]MaterialData!I366</f>
        <v>AEC</v>
      </c>
      <c r="J119">
        <f>[1]MaterialData!J366</f>
        <v>0</v>
      </c>
      <c r="K119" s="4">
        <f t="shared" si="8"/>
        <v>1.1111111111111112</v>
      </c>
      <c r="L119" s="9">
        <f t="shared" si="9"/>
        <v>5.9499999999999993</v>
      </c>
    </row>
    <row r="120" spans="1:12" x14ac:dyDescent="0.25">
      <c r="A120" t="str">
        <f>[1]MaterialData!A369</f>
        <v>Masonry Materials</v>
      </c>
      <c r="B120" t="str">
        <f>[1]MaterialData!B369</f>
        <v>Clay tile - hollow - 2 cells deep - 10 in.</v>
      </c>
      <c r="C120">
        <f>[1]MaterialData!C369</f>
        <v>10</v>
      </c>
      <c r="D120">
        <f>[1]MaterialData!D369</f>
        <v>2.2200000000000002</v>
      </c>
      <c r="E120">
        <f>[1]MaterialData!E369</f>
        <v>0.375</v>
      </c>
      <c r="F120">
        <f>[1]MaterialData!F369</f>
        <v>85</v>
      </c>
      <c r="G120">
        <f>[1]MaterialData!G369</f>
        <v>0.21</v>
      </c>
      <c r="H120" t="str">
        <f>[1]MaterialData!H369</f>
        <v>MediumRough</v>
      </c>
      <c r="I120" t="str">
        <f>[1]MaterialData!I369</f>
        <v>AEC</v>
      </c>
      <c r="J120">
        <f>[1]MaterialData!J369</f>
        <v>0</v>
      </c>
      <c r="K120" s="4">
        <f t="shared" si="8"/>
        <v>2.2222222222222223</v>
      </c>
      <c r="L120" s="9">
        <f t="shared" si="9"/>
        <v>14.874999999999998</v>
      </c>
    </row>
    <row r="121" spans="1:12" x14ac:dyDescent="0.25">
      <c r="A121" t="str">
        <f>[1]MaterialData!A367</f>
        <v>Masonry Materials</v>
      </c>
      <c r="B121" t="str">
        <f>[1]MaterialData!B367</f>
        <v>Clay tile - hollow - 2 cells deep - 6 in.</v>
      </c>
      <c r="C121">
        <f>[1]MaterialData!C367</f>
        <v>6</v>
      </c>
      <c r="D121">
        <f>[1]MaterialData!D367</f>
        <v>1.52</v>
      </c>
      <c r="E121">
        <f>[1]MaterialData!E367</f>
        <v>0.32919999999999999</v>
      </c>
      <c r="F121">
        <f>[1]MaterialData!F367</f>
        <v>85</v>
      </c>
      <c r="G121">
        <f>[1]MaterialData!G367</f>
        <v>0.21</v>
      </c>
      <c r="H121" t="str">
        <f>[1]MaterialData!H367</f>
        <v>MediumRough</v>
      </c>
      <c r="I121" t="str">
        <f>[1]MaterialData!I367</f>
        <v>AEC</v>
      </c>
      <c r="J121">
        <f>[1]MaterialData!J367</f>
        <v>0</v>
      </c>
      <c r="K121" s="4">
        <f t="shared" si="8"/>
        <v>1.5188335358444716</v>
      </c>
      <c r="L121" s="9">
        <f t="shared" si="9"/>
        <v>8.9249999999999989</v>
      </c>
    </row>
    <row r="122" spans="1:12" x14ac:dyDescent="0.25">
      <c r="A122" t="str">
        <f>[1]MaterialData!A368</f>
        <v>Masonry Materials</v>
      </c>
      <c r="B122" t="str">
        <f>[1]MaterialData!B368</f>
        <v>Clay tile - hollow - 2 cells deep - 8 in.</v>
      </c>
      <c r="C122">
        <f>[1]MaterialData!C368</f>
        <v>8</v>
      </c>
      <c r="D122">
        <f>[1]MaterialData!D368</f>
        <v>1.85</v>
      </c>
      <c r="E122">
        <f>[1]MaterialData!E368</f>
        <v>0.36</v>
      </c>
      <c r="F122">
        <f>[1]MaterialData!F368</f>
        <v>85</v>
      </c>
      <c r="G122">
        <f>[1]MaterialData!G368</f>
        <v>0.21</v>
      </c>
      <c r="H122" t="str">
        <f>[1]MaterialData!H368</f>
        <v>MediumRough</v>
      </c>
      <c r="I122" t="str">
        <f>[1]MaterialData!I368</f>
        <v>AEC</v>
      </c>
      <c r="J122">
        <f>[1]MaterialData!J368</f>
        <v>0</v>
      </c>
      <c r="K122" s="4">
        <f t="shared" si="8"/>
        <v>1.8518518518518519</v>
      </c>
      <c r="L122" s="9">
        <f t="shared" si="9"/>
        <v>11.899999999999999</v>
      </c>
    </row>
    <row r="123" spans="1:12" x14ac:dyDescent="0.25">
      <c r="A123" t="str">
        <f>[1]MaterialData!A370</f>
        <v>Masonry Materials</v>
      </c>
      <c r="B123" t="str">
        <f>[1]MaterialData!B370</f>
        <v>Clay tile - hollow - 3 cells deep - 12 in.</v>
      </c>
      <c r="C123">
        <f>[1]MaterialData!C370</f>
        <v>12</v>
      </c>
      <c r="D123">
        <f>[1]MaterialData!D370</f>
        <v>2.5</v>
      </c>
      <c r="E123">
        <f>[1]MaterialData!E370</f>
        <v>0.4</v>
      </c>
      <c r="F123">
        <f>[1]MaterialData!F370</f>
        <v>85</v>
      </c>
      <c r="G123">
        <f>[1]MaterialData!G370</f>
        <v>0.21</v>
      </c>
      <c r="H123" t="str">
        <f>[1]MaterialData!H370</f>
        <v>MediumRough</v>
      </c>
      <c r="I123" t="str">
        <f>[1]MaterialData!I370</f>
        <v>AEC</v>
      </c>
      <c r="J123">
        <f>[1]MaterialData!J370</f>
        <v>0</v>
      </c>
      <c r="K123" s="4">
        <f t="shared" si="8"/>
        <v>2.5</v>
      </c>
      <c r="L123" s="9">
        <f t="shared" si="9"/>
        <v>17.849999999999998</v>
      </c>
    </row>
    <row r="124" spans="1:12" x14ac:dyDescent="0.25">
      <c r="A124" t="str">
        <f>[1]MaterialData!A371</f>
        <v>Masonry Materials</v>
      </c>
      <c r="B124" t="str">
        <f>[1]MaterialData!B371</f>
        <v>Clay Tile - Paver</v>
      </c>
      <c r="C124">
        <f>[1]MaterialData!C371</f>
        <v>0.375</v>
      </c>
      <c r="D124">
        <f>[1]MaterialData!D371</f>
        <v>0.03</v>
      </c>
      <c r="E124">
        <f>[1]MaterialData!E371</f>
        <v>1.042</v>
      </c>
      <c r="F124">
        <f>[1]MaterialData!F371</f>
        <v>139.77599999999998</v>
      </c>
      <c r="G124">
        <f>[1]MaterialData!G371</f>
        <v>0.21510000000000001</v>
      </c>
      <c r="H124" t="str">
        <f>[1]MaterialData!H371</f>
        <v>MediumRough</v>
      </c>
      <c r="I124" t="str">
        <f>[1]MaterialData!I371</f>
        <v>CEC Doug</v>
      </c>
      <c r="J124">
        <f>[1]MaterialData!J371</f>
        <v>0</v>
      </c>
      <c r="K124" s="4">
        <f t="shared" si="8"/>
        <v>2.9990403071017274E-2</v>
      </c>
      <c r="L124" s="9">
        <f t="shared" si="9"/>
        <v>0.93955679999999997</v>
      </c>
    </row>
    <row r="125" spans="1:12" x14ac:dyDescent="0.25">
      <c r="A125" t="str">
        <f>[1]MaterialData!A232</f>
        <v>Insulation Board</v>
      </c>
      <c r="B125" t="str">
        <f>[1]MaterialData!B232</f>
        <v>Compliance Insulation R0.01</v>
      </c>
      <c r="C125">
        <f>[1]MaterialData!C232</f>
        <v>1.5960000000000002E-3</v>
      </c>
      <c r="D125">
        <f>[1]MaterialData!D232</f>
        <v>0.01</v>
      </c>
      <c r="E125">
        <f>[1]MaterialData!E232</f>
        <v>1.3299999999999999E-2</v>
      </c>
      <c r="F125">
        <f>[1]MaterialData!F232</f>
        <v>1</v>
      </c>
      <c r="G125">
        <f>[1]MaterialData!G232</f>
        <v>0.27</v>
      </c>
      <c r="H125" t="str">
        <f>[1]MaterialData!H232</f>
        <v>MediumSmooth</v>
      </c>
      <c r="I125" t="str">
        <f>[1]MaterialData!I232</f>
        <v>AEC</v>
      </c>
      <c r="J125">
        <f>[1]MaterialData!J232</f>
        <v>0</v>
      </c>
      <c r="K125" s="4">
        <f t="shared" si="8"/>
        <v>0.01</v>
      </c>
      <c r="L125" s="9">
        <f t="shared" si="9"/>
        <v>3.5910000000000007E-5</v>
      </c>
    </row>
    <row r="126" spans="1:12" x14ac:dyDescent="0.25">
      <c r="A126" t="str">
        <f>[1]MaterialData!A233</f>
        <v>Insulation Board</v>
      </c>
      <c r="B126" t="str">
        <f>[1]MaterialData!B233</f>
        <v>Compliance Insulation R0.02</v>
      </c>
      <c r="C126">
        <f>[1]MaterialData!C233</f>
        <v>3.1920000000000004E-3</v>
      </c>
      <c r="D126">
        <f>[1]MaterialData!D233</f>
        <v>0.02</v>
      </c>
      <c r="E126">
        <f>[1]MaterialData!E233</f>
        <v>1.3299999999999999E-2</v>
      </c>
      <c r="F126">
        <f>[1]MaterialData!F233</f>
        <v>1</v>
      </c>
      <c r="G126">
        <f>[1]MaterialData!G233</f>
        <v>0.27</v>
      </c>
      <c r="H126" t="str">
        <f>[1]MaterialData!H233</f>
        <v>MediumSmooth</v>
      </c>
      <c r="I126" t="str">
        <f>[1]MaterialData!I233</f>
        <v>AEC</v>
      </c>
      <c r="J126">
        <f>[1]MaterialData!J233</f>
        <v>0</v>
      </c>
      <c r="K126" s="4">
        <f t="shared" si="8"/>
        <v>0.02</v>
      </c>
      <c r="L126" s="9">
        <f t="shared" si="9"/>
        <v>7.1820000000000014E-5</v>
      </c>
    </row>
    <row r="127" spans="1:12" x14ac:dyDescent="0.25">
      <c r="A127" t="str">
        <f>[1]MaterialData!A234</f>
        <v>Insulation Board</v>
      </c>
      <c r="B127" t="str">
        <f>[1]MaterialData!B234</f>
        <v>Compliance Insulation R0.05</v>
      </c>
      <c r="C127">
        <f>[1]MaterialData!C234</f>
        <v>7.980000000000001E-3</v>
      </c>
      <c r="D127">
        <f>[1]MaterialData!D234</f>
        <v>0.05</v>
      </c>
      <c r="E127">
        <f>[1]MaterialData!E234</f>
        <v>1.3299999999999999E-2</v>
      </c>
      <c r="F127">
        <f>[1]MaterialData!F234</f>
        <v>1</v>
      </c>
      <c r="G127">
        <f>[1]MaterialData!G234</f>
        <v>0.27</v>
      </c>
      <c r="H127" t="str">
        <f>[1]MaterialData!H234</f>
        <v>MediumSmooth</v>
      </c>
      <c r="I127" t="str">
        <f>[1]MaterialData!I234</f>
        <v>AEC</v>
      </c>
      <c r="J127">
        <f>[1]MaterialData!J234</f>
        <v>0</v>
      </c>
      <c r="K127" s="4">
        <f t="shared" si="8"/>
        <v>5.000000000000001E-2</v>
      </c>
      <c r="L127" s="9">
        <f t="shared" si="9"/>
        <v>1.7955000000000003E-4</v>
      </c>
    </row>
    <row r="128" spans="1:12" x14ac:dyDescent="0.25">
      <c r="A128" t="str">
        <f>[1]MaterialData!A235</f>
        <v>Insulation Board</v>
      </c>
      <c r="B128" t="str">
        <f>[1]MaterialData!B235</f>
        <v>Compliance Insulation R0.10</v>
      </c>
      <c r="C128">
        <f>[1]MaterialData!C235</f>
        <v>1.5960000000000002E-2</v>
      </c>
      <c r="D128">
        <f>[1]MaterialData!D235</f>
        <v>0.1</v>
      </c>
      <c r="E128">
        <f>[1]MaterialData!E235</f>
        <v>1.3299999999999999E-2</v>
      </c>
      <c r="F128">
        <f>[1]MaterialData!F235</f>
        <v>1</v>
      </c>
      <c r="G128">
        <f>[1]MaterialData!G235</f>
        <v>0.27</v>
      </c>
      <c r="H128" t="str">
        <f>[1]MaterialData!H235</f>
        <v>MediumSmooth</v>
      </c>
      <c r="I128" t="str">
        <f>[1]MaterialData!I235</f>
        <v>AEC</v>
      </c>
      <c r="J128">
        <f>[1]MaterialData!J235</f>
        <v>0</v>
      </c>
      <c r="K128" s="4">
        <f t="shared" si="8"/>
        <v>0.10000000000000002</v>
      </c>
      <c r="L128" s="9">
        <f t="shared" si="9"/>
        <v>3.5910000000000006E-4</v>
      </c>
    </row>
    <row r="129" spans="1:12" x14ac:dyDescent="0.25">
      <c r="A129" t="str">
        <f>[1]MaterialData!A236</f>
        <v>Insulation Board</v>
      </c>
      <c r="B129" t="str">
        <f>[1]MaterialData!B236</f>
        <v>Compliance Insulation R0.20</v>
      </c>
      <c r="C129">
        <f>[1]MaterialData!C236</f>
        <v>3.1920000000000004E-2</v>
      </c>
      <c r="D129">
        <f>[1]MaterialData!D236</f>
        <v>0.2</v>
      </c>
      <c r="E129">
        <f>[1]MaterialData!E236</f>
        <v>1.3299999999999999E-2</v>
      </c>
      <c r="F129">
        <f>[1]MaterialData!F236</f>
        <v>1</v>
      </c>
      <c r="G129">
        <f>[1]MaterialData!G236</f>
        <v>0.27</v>
      </c>
      <c r="H129" t="str">
        <f>[1]MaterialData!H236</f>
        <v>MediumSmooth</v>
      </c>
      <c r="I129" t="str">
        <f>[1]MaterialData!I236</f>
        <v>AEC</v>
      </c>
      <c r="J129">
        <f>[1]MaterialData!J236</f>
        <v>0</v>
      </c>
      <c r="K129" s="4">
        <f t="shared" si="8"/>
        <v>0.20000000000000004</v>
      </c>
      <c r="L129" s="9">
        <f t="shared" si="9"/>
        <v>7.1820000000000011E-4</v>
      </c>
    </row>
    <row r="130" spans="1:12" x14ac:dyDescent="0.25">
      <c r="A130" t="str">
        <f>[1]MaterialData!A237</f>
        <v>Insulation Board</v>
      </c>
      <c r="B130" t="str">
        <f>[1]MaterialData!B237</f>
        <v>Compliance Insulation R0.50</v>
      </c>
      <c r="C130">
        <f>[1]MaterialData!C237</f>
        <v>7.9799999999999996E-2</v>
      </c>
      <c r="D130">
        <f>[1]MaterialData!D237</f>
        <v>0.5</v>
      </c>
      <c r="E130">
        <f>[1]MaterialData!E237</f>
        <v>1.3299999999999999E-2</v>
      </c>
      <c r="F130">
        <f>[1]MaterialData!F237</f>
        <v>1</v>
      </c>
      <c r="G130">
        <f>[1]MaterialData!G237</f>
        <v>0.27</v>
      </c>
      <c r="H130" t="str">
        <f>[1]MaterialData!H237</f>
        <v>MediumSmooth</v>
      </c>
      <c r="I130" t="str">
        <f>[1]MaterialData!I237</f>
        <v>AEC</v>
      </c>
      <c r="J130">
        <f>[1]MaterialData!J237</f>
        <v>0</v>
      </c>
      <c r="K130" s="4">
        <f t="shared" si="8"/>
        <v>0.5</v>
      </c>
      <c r="L130" s="9">
        <f t="shared" si="9"/>
        <v>1.7955E-3</v>
      </c>
    </row>
    <row r="131" spans="1:12" x14ac:dyDescent="0.25">
      <c r="A131" t="str">
        <f>[1]MaterialData!A238</f>
        <v>Insulation Board</v>
      </c>
      <c r="B131" t="str">
        <f>[1]MaterialData!B238</f>
        <v>Compliance Insulation R1.00</v>
      </c>
      <c r="C131">
        <f>[1]MaterialData!C238</f>
        <v>0.15959999999999999</v>
      </c>
      <c r="D131">
        <f>[1]MaterialData!D238</f>
        <v>1</v>
      </c>
      <c r="E131">
        <f>[1]MaterialData!E238</f>
        <v>1.3299999999999999E-2</v>
      </c>
      <c r="F131">
        <f>[1]MaterialData!F238</f>
        <v>1</v>
      </c>
      <c r="G131">
        <f>[1]MaterialData!G238</f>
        <v>0.27</v>
      </c>
      <c r="H131" t="str">
        <f>[1]MaterialData!H238</f>
        <v>MediumSmooth</v>
      </c>
      <c r="I131" t="str">
        <f>[1]MaterialData!I238</f>
        <v>AEC</v>
      </c>
      <c r="J131">
        <f>[1]MaterialData!J238</f>
        <v>0</v>
      </c>
      <c r="K131" s="4">
        <f t="shared" si="8"/>
        <v>1</v>
      </c>
      <c r="L131" s="9">
        <f t="shared" si="9"/>
        <v>3.591E-3</v>
      </c>
    </row>
    <row r="132" spans="1:12" x14ac:dyDescent="0.25">
      <c r="A132" t="str">
        <f>[1]MaterialData!A239</f>
        <v>Insulation Board</v>
      </c>
      <c r="B132" t="str">
        <f>[1]MaterialData!B239</f>
        <v>Compliance Insulation R1.35</v>
      </c>
      <c r="C132">
        <f>[1]MaterialData!C239</f>
        <v>0.21545999999999998</v>
      </c>
      <c r="D132">
        <f>[1]MaterialData!D239</f>
        <v>1.35</v>
      </c>
      <c r="E132">
        <f>[1]MaterialData!E239</f>
        <v>1.3299999999999999E-2</v>
      </c>
      <c r="F132">
        <f>[1]MaterialData!F239</f>
        <v>1</v>
      </c>
      <c r="G132">
        <f>[1]MaterialData!G239</f>
        <v>0.27</v>
      </c>
      <c r="H132" t="str">
        <f>[1]MaterialData!H239</f>
        <v>MediumSmooth</v>
      </c>
      <c r="I132" t="str">
        <f>[1]MaterialData!I239</f>
        <v>AEC</v>
      </c>
      <c r="J132">
        <f>[1]MaterialData!J239</f>
        <v>0</v>
      </c>
      <c r="K132" s="4">
        <f t="shared" si="8"/>
        <v>1.3499999999999999</v>
      </c>
      <c r="L132" s="9">
        <f t="shared" si="9"/>
        <v>4.8478499999999999E-3</v>
      </c>
    </row>
    <row r="133" spans="1:12" x14ac:dyDescent="0.25">
      <c r="A133" t="str">
        <f>[1]MaterialData!A240</f>
        <v>Insulation Board</v>
      </c>
      <c r="B133" t="str">
        <f>[1]MaterialData!B240</f>
        <v>Compliance Insulation R1.41</v>
      </c>
      <c r="C133">
        <f>[1]MaterialData!C240</f>
        <v>0.22503599999999999</v>
      </c>
      <c r="D133">
        <f>[1]MaterialData!D240</f>
        <v>1.41</v>
      </c>
      <c r="E133">
        <f>[1]MaterialData!E240</f>
        <v>1.3299999999999999E-2</v>
      </c>
      <c r="F133">
        <f>[1]MaterialData!F240</f>
        <v>1</v>
      </c>
      <c r="G133">
        <f>[1]MaterialData!G240</f>
        <v>0.27</v>
      </c>
      <c r="H133" t="str">
        <f>[1]MaterialData!H240</f>
        <v>MediumSmooth</v>
      </c>
      <c r="I133" t="str">
        <f>[1]MaterialData!I240</f>
        <v>AEC</v>
      </c>
      <c r="J133">
        <f>[1]MaterialData!J240</f>
        <v>0</v>
      </c>
      <c r="K133" s="4">
        <f t="shared" si="8"/>
        <v>1.41</v>
      </c>
      <c r="L133" s="9">
        <f t="shared" si="9"/>
        <v>5.0633100000000006E-3</v>
      </c>
    </row>
    <row r="134" spans="1:12" x14ac:dyDescent="0.25">
      <c r="A134" t="str">
        <f>[1]MaterialData!A241</f>
        <v>Insulation Board</v>
      </c>
      <c r="B134" t="str">
        <f>[1]MaterialData!B241</f>
        <v>Compliance Insulation R1.54</v>
      </c>
      <c r="C134">
        <f>[1]MaterialData!C241</f>
        <v>0.245784</v>
      </c>
      <c r="D134">
        <f>[1]MaterialData!D241</f>
        <v>1.54</v>
      </c>
      <c r="E134">
        <f>[1]MaterialData!E241</f>
        <v>1.3299999999999999E-2</v>
      </c>
      <c r="F134">
        <f>[1]MaterialData!F241</f>
        <v>1</v>
      </c>
      <c r="G134">
        <f>[1]MaterialData!G241</f>
        <v>0.27</v>
      </c>
      <c r="H134" t="str">
        <f>[1]MaterialData!H241</f>
        <v>MediumSmooth</v>
      </c>
      <c r="I134" t="str">
        <f>[1]MaterialData!I241</f>
        <v>AEC</v>
      </c>
      <c r="J134">
        <f>[1]MaterialData!J241</f>
        <v>0</v>
      </c>
      <c r="K134" s="4">
        <f t="shared" si="8"/>
        <v>1.54</v>
      </c>
      <c r="L134" s="9">
        <f t="shared" si="9"/>
        <v>5.5301400000000002E-3</v>
      </c>
    </row>
    <row r="135" spans="1:12" x14ac:dyDescent="0.25">
      <c r="A135" t="str">
        <f>[1]MaterialData!A270</f>
        <v>Insulation Board</v>
      </c>
      <c r="B135" t="str">
        <f>[1]MaterialData!B270</f>
        <v>Compliance Insulation R10.00</v>
      </c>
      <c r="C135">
        <f>[1]MaterialData!C270</f>
        <v>1.5960000000000001</v>
      </c>
      <c r="D135">
        <f>[1]MaterialData!D270</f>
        <v>10</v>
      </c>
      <c r="E135">
        <f>[1]MaterialData!E270</f>
        <v>1.3299999999999999E-2</v>
      </c>
      <c r="F135">
        <f>[1]MaterialData!F270</f>
        <v>1</v>
      </c>
      <c r="G135">
        <f>[1]MaterialData!G270</f>
        <v>0.27</v>
      </c>
      <c r="H135" t="str">
        <f>[1]MaterialData!H270</f>
        <v>MediumSmooth</v>
      </c>
      <c r="I135" t="str">
        <f>[1]MaterialData!I270</f>
        <v>S901G-2010</v>
      </c>
      <c r="J135">
        <f>[1]MaterialData!J270</f>
        <v>0</v>
      </c>
      <c r="K135" s="4">
        <f t="shared" si="8"/>
        <v>10.000000000000002</v>
      </c>
      <c r="L135" s="9">
        <f t="shared" si="9"/>
        <v>3.5910000000000004E-2</v>
      </c>
    </row>
    <row r="136" spans="1:12" x14ac:dyDescent="0.25">
      <c r="A136" t="str">
        <f>[1]MaterialData!A271</f>
        <v>Insulation Board</v>
      </c>
      <c r="B136" t="str">
        <f>[1]MaterialData!B271</f>
        <v>Compliance Insulation R10.06</v>
      </c>
      <c r="C136">
        <f>[1]MaterialData!C271</f>
        <v>1.6055760000000001</v>
      </c>
      <c r="D136">
        <f>[1]MaterialData!D271</f>
        <v>10.06</v>
      </c>
      <c r="E136">
        <f>[1]MaterialData!E271</f>
        <v>1.3299999999999999E-2</v>
      </c>
      <c r="F136">
        <f>[1]MaterialData!F271</f>
        <v>1</v>
      </c>
      <c r="G136">
        <f>[1]MaterialData!G271</f>
        <v>0.27</v>
      </c>
      <c r="H136" t="str">
        <f>[1]MaterialData!H271</f>
        <v>MediumSmooth</v>
      </c>
      <c r="I136" t="str">
        <f>[1]MaterialData!I271</f>
        <v>AEC</v>
      </c>
      <c r="J136">
        <f>[1]MaterialData!J271</f>
        <v>0</v>
      </c>
      <c r="K136" s="4">
        <f t="shared" si="8"/>
        <v>10.06</v>
      </c>
      <c r="L136" s="9">
        <f t="shared" si="9"/>
        <v>3.6125460000000005E-2</v>
      </c>
    </row>
    <row r="137" spans="1:12" x14ac:dyDescent="0.25">
      <c r="A137" t="str">
        <f>[1]MaterialData!A272</f>
        <v>Insulation Board</v>
      </c>
      <c r="B137" t="str">
        <f>[1]MaterialData!B272</f>
        <v>Compliance Insulation R11.00</v>
      </c>
      <c r="C137">
        <f>[1]MaterialData!C272</f>
        <v>1.7556</v>
      </c>
      <c r="D137">
        <f>[1]MaterialData!D272</f>
        <v>11</v>
      </c>
      <c r="E137">
        <f>[1]MaterialData!E272</f>
        <v>1.3299999999999999E-2</v>
      </c>
      <c r="F137">
        <f>[1]MaterialData!F272</f>
        <v>1</v>
      </c>
      <c r="G137">
        <f>[1]MaterialData!G272</f>
        <v>0.27</v>
      </c>
      <c r="H137" t="str">
        <f>[1]MaterialData!H272</f>
        <v>MediumSmooth</v>
      </c>
      <c r="I137" t="str">
        <f>[1]MaterialData!I272</f>
        <v>CEC RJ</v>
      </c>
      <c r="J137">
        <f>[1]MaterialData!J272</f>
        <v>0</v>
      </c>
      <c r="K137" s="4">
        <f t="shared" si="8"/>
        <v>11.000000000000002</v>
      </c>
      <c r="L137" s="9">
        <f t="shared" si="9"/>
        <v>3.9501000000000001E-2</v>
      </c>
    </row>
    <row r="138" spans="1:12" x14ac:dyDescent="0.25">
      <c r="A138" t="str">
        <f>[1]MaterialData!A273</f>
        <v>Insulation Board</v>
      </c>
      <c r="B138" t="str">
        <f>[1]MaterialData!B273</f>
        <v>Compliance Insulation R11.70</v>
      </c>
      <c r="C138">
        <f>[1]MaterialData!C273</f>
        <v>1.8673199999999996</v>
      </c>
      <c r="D138">
        <f>[1]MaterialData!D273</f>
        <v>11.7</v>
      </c>
      <c r="E138">
        <f>[1]MaterialData!E273</f>
        <v>1.3299999999999999E-2</v>
      </c>
      <c r="F138">
        <f>[1]MaterialData!F273</f>
        <v>1</v>
      </c>
      <c r="G138">
        <f>[1]MaterialData!G273</f>
        <v>0.27</v>
      </c>
      <c r="H138" t="str">
        <f>[1]MaterialData!H273</f>
        <v>MediumSmooth</v>
      </c>
      <c r="I138" t="str">
        <f>[1]MaterialData!I273</f>
        <v>S901G-2010</v>
      </c>
      <c r="J138">
        <f>[1]MaterialData!J273</f>
        <v>0</v>
      </c>
      <c r="K138" s="4">
        <f t="shared" si="8"/>
        <v>11.699999999999998</v>
      </c>
      <c r="L138" s="9">
        <f t="shared" si="9"/>
        <v>4.2014699999999995E-2</v>
      </c>
    </row>
    <row r="139" spans="1:12" x14ac:dyDescent="0.25">
      <c r="A139" t="str">
        <f>[1]MaterialData!A274</f>
        <v>Insulation Board</v>
      </c>
      <c r="B139" t="str">
        <f>[1]MaterialData!B274</f>
        <v>Compliance Insulation R12.00</v>
      </c>
      <c r="C139">
        <f>[1]MaterialData!C274</f>
        <v>1.9152</v>
      </c>
      <c r="D139">
        <f>[1]MaterialData!D274</f>
        <v>12</v>
      </c>
      <c r="E139">
        <f>[1]MaterialData!E274</f>
        <v>1.3299999999999999E-2</v>
      </c>
      <c r="F139">
        <f>[1]MaterialData!F274</f>
        <v>1</v>
      </c>
      <c r="G139">
        <f>[1]MaterialData!G274</f>
        <v>0.27</v>
      </c>
      <c r="H139" t="str">
        <f>[1]MaterialData!H274</f>
        <v>MediumSmooth</v>
      </c>
      <c r="I139" t="str">
        <f>[1]MaterialData!I274</f>
        <v>CEC RJ</v>
      </c>
      <c r="J139">
        <f>[1]MaterialData!J274</f>
        <v>0</v>
      </c>
      <c r="K139" s="4">
        <f t="shared" si="8"/>
        <v>12</v>
      </c>
      <c r="L139" s="9">
        <f t="shared" si="9"/>
        <v>4.3091999999999998E-2</v>
      </c>
    </row>
    <row r="140" spans="1:12" x14ac:dyDescent="0.25">
      <c r="A140" t="str">
        <f>[1]MaterialData!A275</f>
        <v>Insulation Board</v>
      </c>
      <c r="B140" t="str">
        <f>[1]MaterialData!B275</f>
        <v>Compliance Insulation R12.50</v>
      </c>
      <c r="C140">
        <f>[1]MaterialData!C275</f>
        <v>1.9949999999999997</v>
      </c>
      <c r="D140">
        <f>[1]MaterialData!D275</f>
        <v>12.5</v>
      </c>
      <c r="E140">
        <f>[1]MaterialData!E275</f>
        <v>1.3299999999999999E-2</v>
      </c>
      <c r="F140">
        <f>[1]MaterialData!F275</f>
        <v>1</v>
      </c>
      <c r="G140">
        <f>[1]MaterialData!G275</f>
        <v>0.27</v>
      </c>
      <c r="H140" t="str">
        <f>[1]MaterialData!H275</f>
        <v>MediumSmooth</v>
      </c>
      <c r="I140" t="str">
        <f>[1]MaterialData!I275</f>
        <v>S901G-2010</v>
      </c>
      <c r="J140">
        <f>[1]MaterialData!J275</f>
        <v>0</v>
      </c>
      <c r="K140" s="4">
        <f t="shared" si="8"/>
        <v>12.5</v>
      </c>
      <c r="L140" s="9">
        <f t="shared" si="9"/>
        <v>4.4887499999999997E-2</v>
      </c>
    </row>
    <row r="141" spans="1:12" x14ac:dyDescent="0.25">
      <c r="A141" t="str">
        <f>[1]MaterialData!A276</f>
        <v>Insulation Board</v>
      </c>
      <c r="B141" t="str">
        <f>[1]MaterialData!B276</f>
        <v>Compliance Insulation R12.55</v>
      </c>
      <c r="C141">
        <f>[1]MaterialData!C276</f>
        <v>2.00298</v>
      </c>
      <c r="D141">
        <f>[1]MaterialData!D276</f>
        <v>12.55</v>
      </c>
      <c r="E141">
        <f>[1]MaterialData!E276</f>
        <v>1.3299999999999999E-2</v>
      </c>
      <c r="F141">
        <f>[1]MaterialData!F276</f>
        <v>1</v>
      </c>
      <c r="G141">
        <f>[1]MaterialData!G276</f>
        <v>0.27</v>
      </c>
      <c r="H141" t="str">
        <f>[1]MaterialData!H276</f>
        <v>MediumSmooth</v>
      </c>
      <c r="I141" t="str">
        <f>[1]MaterialData!I276</f>
        <v>AEC</v>
      </c>
      <c r="J141">
        <f>[1]MaterialData!J276</f>
        <v>0</v>
      </c>
      <c r="K141" s="4">
        <f t="shared" si="8"/>
        <v>12.55</v>
      </c>
      <c r="L141" s="9">
        <f t="shared" si="9"/>
        <v>4.5067050000000004E-2</v>
      </c>
    </row>
    <row r="142" spans="1:12" x14ac:dyDescent="0.25">
      <c r="A142" t="str">
        <f>[1]MaterialData!A277</f>
        <v>Insulation Board</v>
      </c>
      <c r="B142" t="str">
        <f>[1]MaterialData!B277</f>
        <v>Compliance Insulation R12.69</v>
      </c>
      <c r="C142">
        <f>[1]MaterialData!C277</f>
        <v>2.0253239999999999</v>
      </c>
      <c r="D142">
        <f>[1]MaterialData!D277</f>
        <v>12.69</v>
      </c>
      <c r="E142">
        <f>[1]MaterialData!E277</f>
        <v>1.3299999999999999E-2</v>
      </c>
      <c r="F142">
        <f>[1]MaterialData!F277</f>
        <v>1</v>
      </c>
      <c r="G142">
        <f>[1]MaterialData!G277</f>
        <v>0.27</v>
      </c>
      <c r="H142" t="str">
        <f>[1]MaterialData!H277</f>
        <v>MediumSmooth</v>
      </c>
      <c r="I142" t="str">
        <f>[1]MaterialData!I277</f>
        <v>AEC</v>
      </c>
      <c r="J142">
        <f>[1]MaterialData!J277</f>
        <v>0</v>
      </c>
      <c r="K142" s="4">
        <f t="shared" si="8"/>
        <v>12.69</v>
      </c>
      <c r="L142" s="9">
        <f t="shared" si="9"/>
        <v>4.5569789999999999E-2</v>
      </c>
    </row>
    <row r="143" spans="1:12" x14ac:dyDescent="0.25">
      <c r="A143" t="str">
        <f>[1]MaterialData!A278</f>
        <v>Insulation Board</v>
      </c>
      <c r="B143" t="str">
        <f>[1]MaterialData!B278</f>
        <v>Compliance Insulation R13.00</v>
      </c>
      <c r="C143">
        <f>[1]MaterialData!C278</f>
        <v>2.0748000000000002</v>
      </c>
      <c r="D143">
        <f>[1]MaterialData!D278</f>
        <v>13</v>
      </c>
      <c r="E143">
        <f>[1]MaterialData!E278</f>
        <v>1.3299999999999999E-2</v>
      </c>
      <c r="F143">
        <f>[1]MaterialData!F278</f>
        <v>1</v>
      </c>
      <c r="G143">
        <f>[1]MaterialData!G278</f>
        <v>0.27</v>
      </c>
      <c r="H143" t="str">
        <f>[1]MaterialData!H278</f>
        <v>MediumSmooth</v>
      </c>
      <c r="I143" t="str">
        <f>[1]MaterialData!I278</f>
        <v>CEC RJ</v>
      </c>
      <c r="J143">
        <f>[1]MaterialData!J278</f>
        <v>0</v>
      </c>
      <c r="K143" s="4">
        <f t="shared" si="8"/>
        <v>13.000000000000002</v>
      </c>
      <c r="L143" s="9">
        <f t="shared" si="9"/>
        <v>4.6683000000000009E-2</v>
      </c>
    </row>
    <row r="144" spans="1:12" x14ac:dyDescent="0.25">
      <c r="A144" t="str">
        <f>[1]MaterialData!A279</f>
        <v>Insulation Board</v>
      </c>
      <c r="B144" t="str">
        <f>[1]MaterialData!B279</f>
        <v>Compliance Insulation R13.50</v>
      </c>
      <c r="C144">
        <f>[1]MaterialData!C279</f>
        <v>2.1545999999999998</v>
      </c>
      <c r="D144">
        <f>[1]MaterialData!D279</f>
        <v>13.5</v>
      </c>
      <c r="E144">
        <f>[1]MaterialData!E279</f>
        <v>1.3299999999999999E-2</v>
      </c>
      <c r="F144">
        <f>[1]MaterialData!F279</f>
        <v>1</v>
      </c>
      <c r="G144">
        <f>[1]MaterialData!G279</f>
        <v>0.27</v>
      </c>
      <c r="H144" t="str">
        <f>[1]MaterialData!H279</f>
        <v>MediumSmooth</v>
      </c>
      <c r="I144" t="str">
        <f>[1]MaterialData!I279</f>
        <v>S901G-2010</v>
      </c>
      <c r="J144">
        <f>[1]MaterialData!J279</f>
        <v>0</v>
      </c>
      <c r="K144" s="4">
        <f t="shared" si="8"/>
        <v>13.5</v>
      </c>
      <c r="L144" s="9">
        <f t="shared" si="9"/>
        <v>4.8478500000000001E-2</v>
      </c>
    </row>
    <row r="145" spans="1:12" x14ac:dyDescent="0.25">
      <c r="A145" t="str">
        <f>[1]MaterialData!A280</f>
        <v>Insulation Board</v>
      </c>
      <c r="B145" t="str">
        <f>[1]MaterialData!B280</f>
        <v>Compliance Insulation R13.99</v>
      </c>
      <c r="C145">
        <f>[1]MaterialData!C280</f>
        <v>2.2328039999999998</v>
      </c>
      <c r="D145">
        <f>[1]MaterialData!D280</f>
        <v>13.99</v>
      </c>
      <c r="E145">
        <f>[1]MaterialData!E280</f>
        <v>1.3299999999999999E-2</v>
      </c>
      <c r="F145">
        <f>[1]MaterialData!F280</f>
        <v>1</v>
      </c>
      <c r="G145">
        <f>[1]MaterialData!G280</f>
        <v>0.27</v>
      </c>
      <c r="H145" t="str">
        <f>[1]MaterialData!H280</f>
        <v>MediumSmooth</v>
      </c>
      <c r="I145" t="str">
        <f>[1]MaterialData!I280</f>
        <v>AEC</v>
      </c>
      <c r="J145">
        <f>[1]MaterialData!J280</f>
        <v>0</v>
      </c>
      <c r="K145" s="4">
        <f t="shared" si="8"/>
        <v>13.99</v>
      </c>
      <c r="L145" s="9">
        <f t="shared" si="9"/>
        <v>5.0238089999999992E-2</v>
      </c>
    </row>
    <row r="146" spans="1:12" x14ac:dyDescent="0.25">
      <c r="A146" t="str">
        <f>[1]MaterialData!A281</f>
        <v>Insulation Board</v>
      </c>
      <c r="B146" t="str">
        <f>[1]MaterialData!B281</f>
        <v>Compliance Insulation R14.00</v>
      </c>
      <c r="C146">
        <f>[1]MaterialData!C281</f>
        <v>2.2343999999999999</v>
      </c>
      <c r="D146">
        <f>[1]MaterialData!D281</f>
        <v>14</v>
      </c>
      <c r="E146">
        <f>[1]MaterialData!E281</f>
        <v>1.3299999999999999E-2</v>
      </c>
      <c r="F146">
        <f>[1]MaterialData!F281</f>
        <v>1</v>
      </c>
      <c r="G146">
        <f>[1]MaterialData!G281</f>
        <v>0.27</v>
      </c>
      <c r="H146" t="str">
        <f>[1]MaterialData!H281</f>
        <v>MediumSmooth</v>
      </c>
      <c r="I146" t="str">
        <f>[1]MaterialData!I281</f>
        <v>CEC RJ</v>
      </c>
      <c r="J146">
        <f>[1]MaterialData!J281</f>
        <v>0</v>
      </c>
      <c r="K146" s="4">
        <f t="shared" si="8"/>
        <v>14.000000000000002</v>
      </c>
      <c r="L146" s="9">
        <f t="shared" si="9"/>
        <v>5.0274000000000006E-2</v>
      </c>
    </row>
    <row r="147" spans="1:12" x14ac:dyDescent="0.25">
      <c r="A147" t="str">
        <f>[1]MaterialData!A282</f>
        <v>Insulation Board</v>
      </c>
      <c r="B147" t="str">
        <f>[1]MaterialData!B282</f>
        <v>Compliance Insulation R14.14</v>
      </c>
      <c r="C147">
        <f>[1]MaterialData!C282</f>
        <v>2.2567440000000003</v>
      </c>
      <c r="D147">
        <f>[1]MaterialData!D282</f>
        <v>14.14</v>
      </c>
      <c r="E147">
        <f>[1]MaterialData!E282</f>
        <v>1.3299999999999999E-2</v>
      </c>
      <c r="F147">
        <f>[1]MaterialData!F282</f>
        <v>1</v>
      </c>
      <c r="G147">
        <f>[1]MaterialData!G282</f>
        <v>0.27</v>
      </c>
      <c r="H147" t="str">
        <f>[1]MaterialData!H282</f>
        <v>MediumSmooth</v>
      </c>
      <c r="I147" t="str">
        <f>[1]MaterialData!I282</f>
        <v>AEC</v>
      </c>
      <c r="J147">
        <f>[1]MaterialData!J282</f>
        <v>0</v>
      </c>
      <c r="K147" s="4">
        <f t="shared" si="8"/>
        <v>14.140000000000004</v>
      </c>
      <c r="L147" s="9">
        <f t="shared" si="9"/>
        <v>5.0776740000000015E-2</v>
      </c>
    </row>
    <row r="148" spans="1:12" x14ac:dyDescent="0.25">
      <c r="A148" t="str">
        <f>[1]MaterialData!A283</f>
        <v>Insulation Board</v>
      </c>
      <c r="B148" t="str">
        <f>[1]MaterialData!B283</f>
        <v>Compliance Insulation R14.32</v>
      </c>
      <c r="C148">
        <f>[1]MaterialData!C283</f>
        <v>2.2854719999999999</v>
      </c>
      <c r="D148">
        <f>[1]MaterialData!D283</f>
        <v>14.32</v>
      </c>
      <c r="E148">
        <f>[1]MaterialData!E283</f>
        <v>1.3299999999999999E-2</v>
      </c>
      <c r="F148">
        <f>[1]MaterialData!F283</f>
        <v>1</v>
      </c>
      <c r="G148">
        <f>[1]MaterialData!G283</f>
        <v>0.27</v>
      </c>
      <c r="H148" t="str">
        <f>[1]MaterialData!H283</f>
        <v>MediumSmooth</v>
      </c>
      <c r="I148" t="str">
        <f>[1]MaterialData!I283</f>
        <v>AEC</v>
      </c>
      <c r="J148">
        <f>[1]MaterialData!J283</f>
        <v>0</v>
      </c>
      <c r="K148" s="4">
        <f t="shared" si="8"/>
        <v>14.32</v>
      </c>
      <c r="L148" s="9">
        <f t="shared" si="9"/>
        <v>5.1423119999999996E-2</v>
      </c>
    </row>
    <row r="149" spans="1:12" x14ac:dyDescent="0.25">
      <c r="A149" t="str">
        <f>[1]MaterialData!A284</f>
        <v>Insulation Board</v>
      </c>
      <c r="B149" t="str">
        <f>[1]MaterialData!B284</f>
        <v>Compliance Insulation R14.60</v>
      </c>
      <c r="C149">
        <f>[1]MaterialData!C284</f>
        <v>2.3301599999999998</v>
      </c>
      <c r="D149">
        <f>[1]MaterialData!D284</f>
        <v>14.6</v>
      </c>
      <c r="E149">
        <f>[1]MaterialData!E284</f>
        <v>1.3299999999999999E-2</v>
      </c>
      <c r="F149">
        <f>[1]MaterialData!F284</f>
        <v>1</v>
      </c>
      <c r="G149">
        <f>[1]MaterialData!G284</f>
        <v>0.27</v>
      </c>
      <c r="H149" t="str">
        <f>[1]MaterialData!H284</f>
        <v>MediumSmooth</v>
      </c>
      <c r="I149" t="str">
        <f>[1]MaterialData!I284</f>
        <v>AEC</v>
      </c>
      <c r="J149">
        <f>[1]MaterialData!J284</f>
        <v>0</v>
      </c>
      <c r="K149" s="4">
        <f t="shared" si="8"/>
        <v>14.6</v>
      </c>
      <c r="L149" s="9">
        <f t="shared" si="9"/>
        <v>5.2428599999999999E-2</v>
      </c>
    </row>
    <row r="150" spans="1:12" x14ac:dyDescent="0.25">
      <c r="A150" t="str">
        <f>[1]MaterialData!A285</f>
        <v>Insulation Board</v>
      </c>
      <c r="B150" t="str">
        <f>[1]MaterialData!B285</f>
        <v>Compliance Insulation R15.00</v>
      </c>
      <c r="C150">
        <f>[1]MaterialData!C285</f>
        <v>2.3939999999999997</v>
      </c>
      <c r="D150">
        <f>[1]MaterialData!D285</f>
        <v>15</v>
      </c>
      <c r="E150">
        <f>[1]MaterialData!E285</f>
        <v>1.3299999999999999E-2</v>
      </c>
      <c r="F150">
        <f>[1]MaterialData!F285</f>
        <v>1</v>
      </c>
      <c r="G150">
        <f>[1]MaterialData!G285</f>
        <v>0.27</v>
      </c>
      <c r="H150" t="str">
        <f>[1]MaterialData!H285</f>
        <v>MediumSmooth</v>
      </c>
      <c r="I150" t="str">
        <f>[1]MaterialData!I285</f>
        <v>S901G-2010</v>
      </c>
      <c r="J150">
        <f>[1]MaterialData!J285</f>
        <v>0</v>
      </c>
      <c r="K150" s="4">
        <f t="shared" si="8"/>
        <v>15</v>
      </c>
      <c r="L150" s="9">
        <f t="shared" si="9"/>
        <v>5.3864999999999996E-2</v>
      </c>
    </row>
    <row r="151" spans="1:12" x14ac:dyDescent="0.25">
      <c r="A151" t="str">
        <f>[1]MaterialData!A286</f>
        <v>Insulation Board</v>
      </c>
      <c r="B151" t="str">
        <f>[1]MaterialData!B286</f>
        <v>Compliance Insulation R15.54</v>
      </c>
      <c r="C151">
        <f>[1]MaterialData!C286</f>
        <v>2.4801839999999995</v>
      </c>
      <c r="D151">
        <f>[1]MaterialData!D286</f>
        <v>15.54</v>
      </c>
      <c r="E151">
        <f>[1]MaterialData!E286</f>
        <v>1.3299999999999999E-2</v>
      </c>
      <c r="F151">
        <f>[1]MaterialData!F286</f>
        <v>1</v>
      </c>
      <c r="G151">
        <f>[1]MaterialData!G286</f>
        <v>0.27</v>
      </c>
      <c r="H151" t="str">
        <f>[1]MaterialData!H286</f>
        <v>MediumSmooth</v>
      </c>
      <c r="I151" t="str">
        <f>[1]MaterialData!I286</f>
        <v>AEC</v>
      </c>
      <c r="J151">
        <f>[1]MaterialData!J286</f>
        <v>0</v>
      </c>
      <c r="K151" s="4">
        <f t="shared" si="8"/>
        <v>15.539999999999997</v>
      </c>
      <c r="L151" s="9">
        <f t="shared" si="9"/>
        <v>5.5804139999999995E-2</v>
      </c>
    </row>
    <row r="152" spans="1:12" x14ac:dyDescent="0.25">
      <c r="A152" t="str">
        <f>[1]MaterialData!A287</f>
        <v>Insulation Board</v>
      </c>
      <c r="B152" t="str">
        <f>[1]MaterialData!B287</f>
        <v>Compliance Insulation R16.00</v>
      </c>
      <c r="C152">
        <f>[1]MaterialData!C287</f>
        <v>2.5535999999999999</v>
      </c>
      <c r="D152">
        <f>[1]MaterialData!D287</f>
        <v>16</v>
      </c>
      <c r="E152">
        <f>[1]MaterialData!E287</f>
        <v>1.3299999999999999E-2</v>
      </c>
      <c r="F152">
        <f>[1]MaterialData!F287</f>
        <v>1</v>
      </c>
      <c r="G152">
        <f>[1]MaterialData!G287</f>
        <v>0.27</v>
      </c>
      <c r="H152" t="str">
        <f>[1]MaterialData!H287</f>
        <v>MediumSmooth</v>
      </c>
      <c r="I152" t="str">
        <f>[1]MaterialData!I287</f>
        <v>CEC RJ</v>
      </c>
      <c r="J152">
        <f>[1]MaterialData!J287</f>
        <v>0</v>
      </c>
      <c r="K152" s="4">
        <f t="shared" si="8"/>
        <v>16</v>
      </c>
      <c r="L152" s="9">
        <f t="shared" si="9"/>
        <v>5.7456E-2</v>
      </c>
    </row>
    <row r="153" spans="1:12" x14ac:dyDescent="0.25">
      <c r="A153" t="str">
        <f>[1]MaterialData!A288</f>
        <v>Insulation Board</v>
      </c>
      <c r="B153" t="str">
        <f>[1]MaterialData!B288</f>
        <v>Compliance Insulation R16.20</v>
      </c>
      <c r="C153">
        <f>[1]MaterialData!C288</f>
        <v>2.5855199999999998</v>
      </c>
      <c r="D153">
        <f>[1]MaterialData!D288</f>
        <v>16.2</v>
      </c>
      <c r="E153">
        <f>[1]MaterialData!E288</f>
        <v>1.3299999999999999E-2</v>
      </c>
      <c r="F153">
        <f>[1]MaterialData!F288</f>
        <v>1</v>
      </c>
      <c r="G153">
        <f>[1]MaterialData!G288</f>
        <v>0.27</v>
      </c>
      <c r="H153" t="str">
        <f>[1]MaterialData!H288</f>
        <v>MediumSmooth</v>
      </c>
      <c r="I153" t="str">
        <f>[1]MaterialData!I288</f>
        <v>S901G-2010</v>
      </c>
      <c r="J153">
        <f>[1]MaterialData!J288</f>
        <v>0</v>
      </c>
      <c r="K153" s="4">
        <f t="shared" si="8"/>
        <v>16.2</v>
      </c>
      <c r="L153" s="9">
        <f t="shared" si="9"/>
        <v>5.8174200000000002E-2</v>
      </c>
    </row>
    <row r="154" spans="1:12" x14ac:dyDescent="0.25">
      <c r="A154" t="str">
        <f>[1]MaterialData!A289</f>
        <v>Insulation Board</v>
      </c>
      <c r="B154" t="str">
        <f>[1]MaterialData!B289</f>
        <v>Compliance Insulation R16.34</v>
      </c>
      <c r="C154">
        <f>[1]MaterialData!C289</f>
        <v>2.6078639999999997</v>
      </c>
      <c r="D154">
        <f>[1]MaterialData!D289</f>
        <v>16.34</v>
      </c>
      <c r="E154">
        <f>[1]MaterialData!E289</f>
        <v>1.3299999999999999E-2</v>
      </c>
      <c r="F154">
        <f>[1]MaterialData!F289</f>
        <v>1</v>
      </c>
      <c r="G154">
        <f>[1]MaterialData!G289</f>
        <v>0.27</v>
      </c>
      <c r="H154" t="str">
        <f>[1]MaterialData!H289</f>
        <v>MediumSmooth</v>
      </c>
      <c r="I154" t="str">
        <f>[1]MaterialData!I289</f>
        <v>S901G-2010</v>
      </c>
      <c r="J154">
        <f>[1]MaterialData!J289</f>
        <v>0</v>
      </c>
      <c r="K154" s="4">
        <f t="shared" si="8"/>
        <v>16.34</v>
      </c>
      <c r="L154" s="9">
        <f t="shared" si="9"/>
        <v>5.8676940000000004E-2</v>
      </c>
    </row>
    <row r="155" spans="1:12" x14ac:dyDescent="0.25">
      <c r="A155" t="str">
        <f>[1]MaterialData!A290</f>
        <v>Insulation Board</v>
      </c>
      <c r="B155" t="str">
        <f>[1]MaterialData!B290</f>
        <v>Compliance Insulation R16.58</v>
      </c>
      <c r="C155">
        <f>[1]MaterialData!C290</f>
        <v>2.6461679999999994</v>
      </c>
      <c r="D155">
        <f>[1]MaterialData!D290</f>
        <v>16.579999999999998</v>
      </c>
      <c r="E155">
        <f>[1]MaterialData!E290</f>
        <v>1.3299999999999999E-2</v>
      </c>
      <c r="F155">
        <f>[1]MaterialData!F290</f>
        <v>1</v>
      </c>
      <c r="G155">
        <f>[1]MaterialData!G290</f>
        <v>0.27</v>
      </c>
      <c r="H155" t="str">
        <f>[1]MaterialData!H290</f>
        <v>MediumSmooth</v>
      </c>
      <c r="I155" t="str">
        <f>[1]MaterialData!I290</f>
        <v>AEC</v>
      </c>
      <c r="J155">
        <f>[1]MaterialData!J290</f>
        <v>0</v>
      </c>
      <c r="K155" s="4">
        <f t="shared" si="8"/>
        <v>16.579999999999998</v>
      </c>
      <c r="L155" s="9">
        <f t="shared" si="9"/>
        <v>5.9538779999999993E-2</v>
      </c>
    </row>
    <row r="156" spans="1:12" x14ac:dyDescent="0.25">
      <c r="A156" t="str">
        <f>[1]MaterialData!A291</f>
        <v>Insulation Board</v>
      </c>
      <c r="B156" t="str">
        <f>[1]MaterialData!B291</f>
        <v>Compliance Insulation R16.69</v>
      </c>
      <c r="C156">
        <f>[1]MaterialData!C291</f>
        <v>2.6637240000000002</v>
      </c>
      <c r="D156">
        <f>[1]MaterialData!D291</f>
        <v>16.690000000000001</v>
      </c>
      <c r="E156">
        <f>[1]MaterialData!E291</f>
        <v>1.3299999999999999E-2</v>
      </c>
      <c r="F156">
        <f>[1]MaterialData!F291</f>
        <v>1</v>
      </c>
      <c r="G156">
        <f>[1]MaterialData!G291</f>
        <v>0.27</v>
      </c>
      <c r="H156" t="str">
        <f>[1]MaterialData!H291</f>
        <v>MediumSmooth</v>
      </c>
      <c r="I156" t="str">
        <f>[1]MaterialData!I291</f>
        <v>AEC</v>
      </c>
      <c r="J156">
        <f>[1]MaterialData!J291</f>
        <v>0</v>
      </c>
      <c r="K156" s="4">
        <f t="shared" si="8"/>
        <v>16.690000000000001</v>
      </c>
      <c r="L156" s="9">
        <f t="shared" si="9"/>
        <v>5.9933790000000008E-2</v>
      </c>
    </row>
    <row r="157" spans="1:12" x14ac:dyDescent="0.25">
      <c r="A157" t="str">
        <f>[1]MaterialData!A292</f>
        <v>Insulation Board</v>
      </c>
      <c r="B157" t="str">
        <f>[1]MaterialData!B292</f>
        <v>Compliance Insulation R17.00</v>
      </c>
      <c r="C157">
        <f>[1]MaterialData!C292</f>
        <v>2.7132000000000001</v>
      </c>
      <c r="D157">
        <f>[1]MaterialData!D292</f>
        <v>17</v>
      </c>
      <c r="E157">
        <f>[1]MaterialData!E292</f>
        <v>1.3299999999999999E-2</v>
      </c>
      <c r="F157">
        <f>[1]MaterialData!F292</f>
        <v>1</v>
      </c>
      <c r="G157">
        <f>[1]MaterialData!G292</f>
        <v>0.27</v>
      </c>
      <c r="H157" t="str">
        <f>[1]MaterialData!H292</f>
        <v>MediumSmooth</v>
      </c>
      <c r="I157" t="str">
        <f>[1]MaterialData!I292</f>
        <v>CEC RJ</v>
      </c>
      <c r="J157">
        <f>[1]MaterialData!J292</f>
        <v>0</v>
      </c>
      <c r="K157" s="4">
        <f t="shared" si="8"/>
        <v>17</v>
      </c>
      <c r="L157" s="9">
        <f t="shared" si="9"/>
        <v>6.1047000000000011E-2</v>
      </c>
    </row>
    <row r="158" spans="1:12" x14ac:dyDescent="0.25">
      <c r="A158" t="str">
        <f>[1]MaterialData!A293</f>
        <v>Insulation Board</v>
      </c>
      <c r="B158" t="str">
        <f>[1]MaterialData!B293</f>
        <v>Compliance Insulation R17.67</v>
      </c>
      <c r="C158">
        <f>[1]MaterialData!C293</f>
        <v>2.8201320000000001</v>
      </c>
      <c r="D158">
        <f>[1]MaterialData!D293</f>
        <v>17.670000000000002</v>
      </c>
      <c r="E158">
        <f>[1]MaterialData!E293</f>
        <v>1.3299999999999999E-2</v>
      </c>
      <c r="F158">
        <f>[1]MaterialData!F293</f>
        <v>1</v>
      </c>
      <c r="G158">
        <f>[1]MaterialData!G293</f>
        <v>0.27</v>
      </c>
      <c r="H158" t="str">
        <f>[1]MaterialData!H293</f>
        <v>MediumSmooth</v>
      </c>
      <c r="I158" t="str">
        <f>[1]MaterialData!I293</f>
        <v>AEC</v>
      </c>
      <c r="J158">
        <f>[1]MaterialData!J293</f>
        <v>0</v>
      </c>
      <c r="K158" s="4">
        <f t="shared" si="8"/>
        <v>17.670000000000002</v>
      </c>
      <c r="L158" s="9">
        <f t="shared" si="9"/>
        <v>6.3452970000000011E-2</v>
      </c>
    </row>
    <row r="159" spans="1:12" x14ac:dyDescent="0.25">
      <c r="A159" t="str">
        <f>[1]MaterialData!A294</f>
        <v>Insulation Board</v>
      </c>
      <c r="B159" t="str">
        <f>[1]MaterialData!B294</f>
        <v>Compliance Insulation R18.00</v>
      </c>
      <c r="C159">
        <f>[1]MaterialData!C294</f>
        <v>2.8727999999999998</v>
      </c>
      <c r="D159">
        <f>[1]MaterialData!D294</f>
        <v>18</v>
      </c>
      <c r="E159">
        <f>[1]MaterialData!E294</f>
        <v>1.3299999999999999E-2</v>
      </c>
      <c r="F159">
        <f>[1]MaterialData!F294</f>
        <v>1</v>
      </c>
      <c r="G159">
        <f>[1]MaterialData!G294</f>
        <v>0.27</v>
      </c>
      <c r="H159" t="str">
        <f>[1]MaterialData!H294</f>
        <v>MediumSmooth</v>
      </c>
      <c r="I159" t="str">
        <f>[1]MaterialData!I294</f>
        <v>CEC RJ</v>
      </c>
      <c r="J159">
        <f>[1]MaterialData!J294</f>
        <v>0</v>
      </c>
      <c r="K159" s="4">
        <f t="shared" si="8"/>
        <v>18</v>
      </c>
      <c r="L159" s="9">
        <f t="shared" si="9"/>
        <v>6.4638000000000001E-2</v>
      </c>
    </row>
    <row r="160" spans="1:12" x14ac:dyDescent="0.25">
      <c r="A160" t="str">
        <f>[1]MaterialData!A295</f>
        <v>Insulation Board</v>
      </c>
      <c r="B160" t="str">
        <f>[1]MaterialData!B295</f>
        <v>Compliance Insulation R19.00</v>
      </c>
      <c r="C160">
        <f>[1]MaterialData!C295</f>
        <v>3.0324</v>
      </c>
      <c r="D160">
        <f>[1]MaterialData!D295</f>
        <v>19</v>
      </c>
      <c r="E160">
        <f>[1]MaterialData!E295</f>
        <v>1.3299999999999999E-2</v>
      </c>
      <c r="F160">
        <f>[1]MaterialData!F295</f>
        <v>1</v>
      </c>
      <c r="G160">
        <f>[1]MaterialData!G295</f>
        <v>0.27</v>
      </c>
      <c r="H160" t="str">
        <f>[1]MaterialData!H295</f>
        <v>MediumSmooth</v>
      </c>
      <c r="I160" t="str">
        <f>[1]MaterialData!I295</f>
        <v>CEC RJ</v>
      </c>
      <c r="J160">
        <f>[1]MaterialData!J295</f>
        <v>0</v>
      </c>
      <c r="K160" s="4">
        <f t="shared" si="8"/>
        <v>19</v>
      </c>
      <c r="L160" s="9">
        <f t="shared" si="9"/>
        <v>6.8228999999999998E-2</v>
      </c>
    </row>
    <row r="161" spans="1:12" x14ac:dyDescent="0.25">
      <c r="A161" t="str">
        <f>[1]MaterialData!A296</f>
        <v>Insulation Board</v>
      </c>
      <c r="B161" t="str">
        <f>[1]MaterialData!B296</f>
        <v>Compliance Insulation R19.63</v>
      </c>
      <c r="C161">
        <f>[1]MaterialData!C296</f>
        <v>3.1329479999999994</v>
      </c>
      <c r="D161">
        <f>[1]MaterialData!D296</f>
        <v>19.63</v>
      </c>
      <c r="E161">
        <f>[1]MaterialData!E296</f>
        <v>1.3299999999999999E-2</v>
      </c>
      <c r="F161">
        <f>[1]MaterialData!F296</f>
        <v>1</v>
      </c>
      <c r="G161">
        <f>[1]MaterialData!G296</f>
        <v>0.27</v>
      </c>
      <c r="H161" t="str">
        <f>[1]MaterialData!H296</f>
        <v>MediumSmooth</v>
      </c>
      <c r="I161" t="str">
        <f>[1]MaterialData!I296</f>
        <v>AEC</v>
      </c>
      <c r="J161">
        <f>[1]MaterialData!J296</f>
        <v>0</v>
      </c>
      <c r="K161" s="4">
        <f t="shared" si="8"/>
        <v>19.63</v>
      </c>
      <c r="L161" s="9">
        <f t="shared" si="9"/>
        <v>7.0491329999999991E-2</v>
      </c>
    </row>
    <row r="162" spans="1:12" x14ac:dyDescent="0.25">
      <c r="A162" t="str">
        <f>[1]MaterialData!A242</f>
        <v>Insulation Board</v>
      </c>
      <c r="B162" t="str">
        <f>[1]MaterialData!B242</f>
        <v>Compliance Insulation R2.00</v>
      </c>
      <c r="C162">
        <f>[1]MaterialData!C242</f>
        <v>0.31919999999999998</v>
      </c>
      <c r="D162">
        <f>[1]MaterialData!D242</f>
        <v>2</v>
      </c>
      <c r="E162">
        <f>[1]MaterialData!E242</f>
        <v>1.3299999999999999E-2</v>
      </c>
      <c r="F162">
        <f>[1]MaterialData!F242</f>
        <v>1</v>
      </c>
      <c r="G162">
        <f>[1]MaterialData!G242</f>
        <v>0.27</v>
      </c>
      <c r="H162" t="str">
        <f>[1]MaterialData!H242</f>
        <v>MediumSmooth</v>
      </c>
      <c r="I162" t="str">
        <f>[1]MaterialData!I242</f>
        <v>AEC</v>
      </c>
      <c r="J162">
        <f>[1]MaterialData!J242</f>
        <v>0</v>
      </c>
      <c r="K162" s="4">
        <f t="shared" si="8"/>
        <v>2</v>
      </c>
      <c r="L162" s="9">
        <f t="shared" si="9"/>
        <v>7.182E-3</v>
      </c>
    </row>
    <row r="163" spans="1:12" x14ac:dyDescent="0.25">
      <c r="A163" t="str">
        <f>[1]MaterialData!A243</f>
        <v>Insulation Board</v>
      </c>
      <c r="B163" t="str">
        <f>[1]MaterialData!B243</f>
        <v>Compliance Insulation R2.15</v>
      </c>
      <c r="C163">
        <f>[1]MaterialData!C243</f>
        <v>0.34314</v>
      </c>
      <c r="D163">
        <f>[1]MaterialData!D243</f>
        <v>2.15</v>
      </c>
      <c r="E163">
        <f>[1]MaterialData!E243</f>
        <v>1.3299999999999999E-2</v>
      </c>
      <c r="F163">
        <f>[1]MaterialData!F243</f>
        <v>1</v>
      </c>
      <c r="G163">
        <f>[1]MaterialData!G243</f>
        <v>0.27</v>
      </c>
      <c r="H163" t="str">
        <f>[1]MaterialData!H243</f>
        <v>MediumSmooth</v>
      </c>
      <c r="I163" t="str">
        <f>[1]MaterialData!I243</f>
        <v>AEC</v>
      </c>
      <c r="J163">
        <f>[1]MaterialData!J243</f>
        <v>0</v>
      </c>
      <c r="K163" s="4">
        <f t="shared" ref="K163:K226" si="10">C163/12/E163</f>
        <v>2.15</v>
      </c>
      <c r="L163" s="9">
        <f t="shared" ref="L163:L226" si="11">F163*G163*C163/12</f>
        <v>7.7206499999999999E-3</v>
      </c>
    </row>
    <row r="164" spans="1:12" x14ac:dyDescent="0.25">
      <c r="A164" t="str">
        <f>[1]MaterialData!A244</f>
        <v>Insulation Board</v>
      </c>
      <c r="B164" t="str">
        <f>[1]MaterialData!B244</f>
        <v>Compliance Insulation R2.19</v>
      </c>
      <c r="C164">
        <f>[1]MaterialData!C244</f>
        <v>0.34952399999999995</v>
      </c>
      <c r="D164">
        <f>[1]MaterialData!D244</f>
        <v>2.19</v>
      </c>
      <c r="E164">
        <f>[1]MaterialData!E244</f>
        <v>1.3299999999999999E-2</v>
      </c>
      <c r="F164">
        <f>[1]MaterialData!F244</f>
        <v>1</v>
      </c>
      <c r="G164">
        <f>[1]MaterialData!G244</f>
        <v>0.27</v>
      </c>
      <c r="H164" t="str">
        <f>[1]MaterialData!H244</f>
        <v>MediumSmooth</v>
      </c>
      <c r="I164" t="str">
        <f>[1]MaterialData!I244</f>
        <v>AEC</v>
      </c>
      <c r="J164">
        <f>[1]MaterialData!J244</f>
        <v>0</v>
      </c>
      <c r="K164" s="4">
        <f t="shared" si="10"/>
        <v>2.19</v>
      </c>
      <c r="L164" s="9">
        <f t="shared" si="11"/>
        <v>7.8642899999999995E-3</v>
      </c>
    </row>
    <row r="165" spans="1:12" x14ac:dyDescent="0.25">
      <c r="A165" t="str">
        <f>[1]MaterialData!A245</f>
        <v>Insulation Board</v>
      </c>
      <c r="B165" t="str">
        <f>[1]MaterialData!B245</f>
        <v>Compliance Insulation R2.85</v>
      </c>
      <c r="C165">
        <f>[1]MaterialData!C245</f>
        <v>0.45486000000000004</v>
      </c>
      <c r="D165">
        <f>[1]MaterialData!D245</f>
        <v>2.85</v>
      </c>
      <c r="E165">
        <f>[1]MaterialData!E245</f>
        <v>1.3299999999999999E-2</v>
      </c>
      <c r="F165">
        <f>[1]MaterialData!F245</f>
        <v>1</v>
      </c>
      <c r="G165">
        <f>[1]MaterialData!G245</f>
        <v>0.27</v>
      </c>
      <c r="H165" t="str">
        <f>[1]MaterialData!H245</f>
        <v>MediumSmooth</v>
      </c>
      <c r="I165" t="str">
        <f>[1]MaterialData!I245</f>
        <v>AEC</v>
      </c>
      <c r="J165">
        <f>[1]MaterialData!J245</f>
        <v>0</v>
      </c>
      <c r="K165" s="4">
        <f t="shared" si="10"/>
        <v>2.85</v>
      </c>
      <c r="L165" s="9">
        <f t="shared" si="11"/>
        <v>1.0234350000000001E-2</v>
      </c>
    </row>
    <row r="166" spans="1:12" x14ac:dyDescent="0.25">
      <c r="A166" t="str">
        <f>[1]MaterialData!A246</f>
        <v>Insulation Board</v>
      </c>
      <c r="B166" t="str">
        <f>[1]MaterialData!B246</f>
        <v>Compliance Insulation R2.89</v>
      </c>
      <c r="C166">
        <f>[1]MaterialData!C246</f>
        <v>0.46124399999999999</v>
      </c>
      <c r="D166">
        <f>[1]MaterialData!D246</f>
        <v>2.89</v>
      </c>
      <c r="E166">
        <f>[1]MaterialData!E246</f>
        <v>1.3299999999999999E-2</v>
      </c>
      <c r="F166">
        <f>[1]MaterialData!F246</f>
        <v>1</v>
      </c>
      <c r="G166">
        <f>[1]MaterialData!G246</f>
        <v>0.27</v>
      </c>
      <c r="H166" t="str">
        <f>[1]MaterialData!H246</f>
        <v>MediumSmooth</v>
      </c>
      <c r="I166" t="str">
        <f>[1]MaterialData!I246</f>
        <v>AEC</v>
      </c>
      <c r="J166">
        <f>[1]MaterialData!J246</f>
        <v>0</v>
      </c>
      <c r="K166" s="4">
        <f t="shared" si="10"/>
        <v>2.89</v>
      </c>
      <c r="L166" s="9">
        <f t="shared" si="11"/>
        <v>1.037799E-2</v>
      </c>
    </row>
    <row r="167" spans="1:12" x14ac:dyDescent="0.25">
      <c r="A167" t="str">
        <f>[1]MaterialData!A297</f>
        <v>Insulation Board</v>
      </c>
      <c r="B167" t="str">
        <f>[1]MaterialData!B297</f>
        <v>Compliance Insulation R20.00</v>
      </c>
      <c r="C167">
        <f>[1]MaterialData!C297</f>
        <v>3.1920000000000002</v>
      </c>
      <c r="D167">
        <f>[1]MaterialData!D297</f>
        <v>20</v>
      </c>
      <c r="E167">
        <f>[1]MaterialData!E297</f>
        <v>1.3299999999999999E-2</v>
      </c>
      <c r="F167">
        <f>[1]MaterialData!F297</f>
        <v>1</v>
      </c>
      <c r="G167">
        <f>[1]MaterialData!G297</f>
        <v>0.27</v>
      </c>
      <c r="H167" t="str">
        <f>[1]MaterialData!H297</f>
        <v>MediumSmooth</v>
      </c>
      <c r="I167" t="str">
        <f>[1]MaterialData!I297</f>
        <v>S901G-2010</v>
      </c>
      <c r="J167">
        <f>[1]MaterialData!J297</f>
        <v>0</v>
      </c>
      <c r="K167" s="4">
        <f t="shared" si="10"/>
        <v>20.000000000000004</v>
      </c>
      <c r="L167" s="9">
        <f t="shared" si="11"/>
        <v>7.1820000000000009E-2</v>
      </c>
    </row>
    <row r="168" spans="1:12" x14ac:dyDescent="0.25">
      <c r="A168" t="str">
        <f>[1]MaterialData!A298</f>
        <v>Insulation Board</v>
      </c>
      <c r="B168" t="str">
        <f>[1]MaterialData!B298</f>
        <v>Compliance Insulation R20.05</v>
      </c>
      <c r="C168">
        <f>[1]MaterialData!C298</f>
        <v>3.19998</v>
      </c>
      <c r="D168">
        <f>[1]MaterialData!D298</f>
        <v>20.05</v>
      </c>
      <c r="E168">
        <f>[1]MaterialData!E298</f>
        <v>1.3299999999999999E-2</v>
      </c>
      <c r="F168">
        <f>[1]MaterialData!F298</f>
        <v>1</v>
      </c>
      <c r="G168">
        <f>[1]MaterialData!G298</f>
        <v>0.27</v>
      </c>
      <c r="H168" t="str">
        <f>[1]MaterialData!H298</f>
        <v>MediumSmooth</v>
      </c>
      <c r="I168" t="str">
        <f>[1]MaterialData!I298</f>
        <v>AEC</v>
      </c>
      <c r="J168">
        <f>[1]MaterialData!J298</f>
        <v>0</v>
      </c>
      <c r="K168" s="4">
        <f t="shared" si="10"/>
        <v>20.05</v>
      </c>
      <c r="L168" s="9">
        <f t="shared" si="11"/>
        <v>7.1999550000000009E-2</v>
      </c>
    </row>
    <row r="169" spans="1:12" x14ac:dyDescent="0.25">
      <c r="A169" t="str">
        <f>[1]MaterialData!A299</f>
        <v>Insulation Board</v>
      </c>
      <c r="B169" t="str">
        <f>[1]MaterialData!B299</f>
        <v>Compliance Insulation R21.00</v>
      </c>
      <c r="C169">
        <f>[1]MaterialData!C299</f>
        <v>3.3515999999999999</v>
      </c>
      <c r="D169">
        <f>[1]MaterialData!D299</f>
        <v>21</v>
      </c>
      <c r="E169">
        <f>[1]MaterialData!E299</f>
        <v>1.3299999999999999E-2</v>
      </c>
      <c r="F169">
        <f>[1]MaterialData!F299</f>
        <v>1</v>
      </c>
      <c r="G169">
        <f>[1]MaterialData!G299</f>
        <v>0.27</v>
      </c>
      <c r="H169" t="str">
        <f>[1]MaterialData!H299</f>
        <v>MediumSmooth</v>
      </c>
      <c r="I169" t="str">
        <f>[1]MaterialData!I299</f>
        <v>CEC RJ</v>
      </c>
      <c r="J169">
        <f>[1]MaterialData!J299</f>
        <v>0</v>
      </c>
      <c r="K169" s="4">
        <f t="shared" si="10"/>
        <v>21</v>
      </c>
      <c r="L169" s="9">
        <f t="shared" si="11"/>
        <v>7.5411000000000006E-2</v>
      </c>
    </row>
    <row r="170" spans="1:12" x14ac:dyDescent="0.25">
      <c r="A170" t="str">
        <f>[1]MaterialData!A300</f>
        <v>Insulation Board</v>
      </c>
      <c r="B170" t="str">
        <f>[1]MaterialData!B300</f>
        <v>Compliance Insulation R21.18</v>
      </c>
      <c r="C170">
        <f>[1]MaterialData!C300</f>
        <v>3.380328</v>
      </c>
      <c r="D170">
        <f>[1]MaterialData!D300</f>
        <v>21.18</v>
      </c>
      <c r="E170">
        <f>[1]MaterialData!E300</f>
        <v>1.3299999999999999E-2</v>
      </c>
      <c r="F170">
        <f>[1]MaterialData!F300</f>
        <v>1</v>
      </c>
      <c r="G170">
        <f>[1]MaterialData!G300</f>
        <v>0.27</v>
      </c>
      <c r="H170" t="str">
        <f>[1]MaterialData!H300</f>
        <v>MediumSmooth</v>
      </c>
      <c r="I170" t="str">
        <f>[1]MaterialData!I300</f>
        <v>AEC</v>
      </c>
      <c r="J170">
        <f>[1]MaterialData!J300</f>
        <v>0</v>
      </c>
      <c r="K170" s="4">
        <f t="shared" si="10"/>
        <v>21.18</v>
      </c>
      <c r="L170" s="9">
        <f t="shared" si="11"/>
        <v>7.6057380000000008E-2</v>
      </c>
    </row>
    <row r="171" spans="1:12" x14ac:dyDescent="0.25">
      <c r="A171" t="str">
        <f>[1]MaterialData!A301</f>
        <v>Insulation Board</v>
      </c>
      <c r="B171" t="str">
        <f>[1]MaterialData!B301</f>
        <v>Compliance Insulation R21.39</v>
      </c>
      <c r="C171">
        <f>[1]MaterialData!C301</f>
        <v>3.4138440000000001</v>
      </c>
      <c r="D171">
        <f>[1]MaterialData!D301</f>
        <v>21.39</v>
      </c>
      <c r="E171">
        <f>[1]MaterialData!E301</f>
        <v>1.3299999999999999E-2</v>
      </c>
      <c r="F171">
        <f>[1]MaterialData!F301</f>
        <v>1</v>
      </c>
      <c r="G171">
        <f>[1]MaterialData!G301</f>
        <v>0.27</v>
      </c>
      <c r="H171" t="str">
        <f>[1]MaterialData!H301</f>
        <v>MediumSmooth</v>
      </c>
      <c r="I171" t="str">
        <f>[1]MaterialData!I301</f>
        <v>AEC</v>
      </c>
      <c r="J171">
        <f>[1]MaterialData!J301</f>
        <v>0</v>
      </c>
      <c r="K171" s="4">
        <f t="shared" si="10"/>
        <v>21.39</v>
      </c>
      <c r="L171" s="9">
        <f t="shared" si="11"/>
        <v>7.681149000000001E-2</v>
      </c>
    </row>
    <row r="172" spans="1:12" x14ac:dyDescent="0.25">
      <c r="A172" t="str">
        <f>[1]MaterialData!A302</f>
        <v>Insulation Board</v>
      </c>
      <c r="B172" t="str">
        <f>[1]MaterialData!B302</f>
        <v>Compliance Insulation R21.60</v>
      </c>
      <c r="C172">
        <f>[1]MaterialData!C302</f>
        <v>3.4473599999999998</v>
      </c>
      <c r="D172">
        <f>[1]MaterialData!D302</f>
        <v>21.6</v>
      </c>
      <c r="E172">
        <f>[1]MaterialData!E302</f>
        <v>1.3299999999999999E-2</v>
      </c>
      <c r="F172">
        <f>[1]MaterialData!F302</f>
        <v>1</v>
      </c>
      <c r="G172">
        <f>[1]MaterialData!G302</f>
        <v>0.27</v>
      </c>
      <c r="H172" t="str">
        <f>[1]MaterialData!H302</f>
        <v>MediumSmooth</v>
      </c>
      <c r="I172" t="str">
        <f>[1]MaterialData!I302</f>
        <v>S901G-2010</v>
      </c>
      <c r="J172">
        <f>[1]MaterialData!J302</f>
        <v>0</v>
      </c>
      <c r="K172" s="4">
        <f t="shared" si="10"/>
        <v>21.599999999999998</v>
      </c>
      <c r="L172" s="9">
        <f t="shared" si="11"/>
        <v>7.7565599999999998E-2</v>
      </c>
    </row>
    <row r="173" spans="1:12" x14ac:dyDescent="0.25">
      <c r="A173" t="str">
        <f>[1]MaterialData!A303</f>
        <v>Insulation Board</v>
      </c>
      <c r="B173" t="str">
        <f>[1]MaterialData!B303</f>
        <v>Compliance Insulation R22.00</v>
      </c>
      <c r="C173">
        <f>[1]MaterialData!C303</f>
        <v>3.5112000000000001</v>
      </c>
      <c r="D173">
        <f>[1]MaterialData!D303</f>
        <v>22</v>
      </c>
      <c r="E173">
        <f>[1]MaterialData!E303</f>
        <v>1.3299999999999999E-2</v>
      </c>
      <c r="F173">
        <f>[1]MaterialData!F303</f>
        <v>1</v>
      </c>
      <c r="G173">
        <f>[1]MaterialData!G303</f>
        <v>0.27</v>
      </c>
      <c r="H173" t="str">
        <f>[1]MaterialData!H303</f>
        <v>MediumSmooth</v>
      </c>
      <c r="I173" t="str">
        <f>[1]MaterialData!I303</f>
        <v>CEC RJ</v>
      </c>
      <c r="J173">
        <f>[1]MaterialData!J303</f>
        <v>0</v>
      </c>
      <c r="K173" s="4">
        <f t="shared" si="10"/>
        <v>22.000000000000004</v>
      </c>
      <c r="L173" s="9">
        <f t="shared" si="11"/>
        <v>7.9002000000000003E-2</v>
      </c>
    </row>
    <row r="174" spans="1:12" x14ac:dyDescent="0.25">
      <c r="A174" t="str">
        <f>[1]MaterialData!A304</f>
        <v>Insulation Board</v>
      </c>
      <c r="B174" t="str">
        <f>[1]MaterialData!B304</f>
        <v>Compliance Insulation R22.48</v>
      </c>
      <c r="C174">
        <f>[1]MaterialData!C304</f>
        <v>3.5878079999999999</v>
      </c>
      <c r="D174">
        <f>[1]MaterialData!D304</f>
        <v>22.48</v>
      </c>
      <c r="E174">
        <f>[1]MaterialData!E304</f>
        <v>1.3299999999999999E-2</v>
      </c>
      <c r="F174">
        <f>[1]MaterialData!F304</f>
        <v>1</v>
      </c>
      <c r="G174">
        <f>[1]MaterialData!G304</f>
        <v>0.27</v>
      </c>
      <c r="H174" t="str">
        <f>[1]MaterialData!H304</f>
        <v>MediumSmooth</v>
      </c>
      <c r="I174" t="str">
        <f>[1]MaterialData!I304</f>
        <v>AEC</v>
      </c>
      <c r="J174">
        <f>[1]MaterialData!J304</f>
        <v>0</v>
      </c>
      <c r="K174" s="4">
        <f t="shared" si="10"/>
        <v>22.48</v>
      </c>
      <c r="L174" s="9">
        <f t="shared" si="11"/>
        <v>8.0725680000000008E-2</v>
      </c>
    </row>
    <row r="175" spans="1:12" x14ac:dyDescent="0.25">
      <c r="A175" t="str">
        <f>[1]MaterialData!A305</f>
        <v>Insulation Board</v>
      </c>
      <c r="B175" t="str">
        <f>[1]MaterialData!B305</f>
        <v>Compliance Insulation R23.00</v>
      </c>
      <c r="C175">
        <f>[1]MaterialData!C305</f>
        <v>3.6707999999999998</v>
      </c>
      <c r="D175">
        <f>[1]MaterialData!D305</f>
        <v>23</v>
      </c>
      <c r="E175">
        <f>[1]MaterialData!E305</f>
        <v>1.3299999999999999E-2</v>
      </c>
      <c r="F175">
        <f>[1]MaterialData!F305</f>
        <v>1</v>
      </c>
      <c r="G175">
        <f>[1]MaterialData!G305</f>
        <v>0.27</v>
      </c>
      <c r="H175" t="str">
        <f>[1]MaterialData!H305</f>
        <v>MediumSmooth</v>
      </c>
      <c r="I175" t="str">
        <f>[1]MaterialData!I305</f>
        <v>CEC RJ</v>
      </c>
      <c r="J175">
        <f>[1]MaterialData!J305</f>
        <v>0</v>
      </c>
      <c r="K175" s="4">
        <f t="shared" si="10"/>
        <v>23</v>
      </c>
      <c r="L175" s="9">
        <f t="shared" si="11"/>
        <v>8.2593E-2</v>
      </c>
    </row>
    <row r="176" spans="1:12" x14ac:dyDescent="0.25">
      <c r="A176" t="str">
        <f>[1]MaterialData!A306</f>
        <v>Insulation Board</v>
      </c>
      <c r="B176" t="str">
        <f>[1]MaterialData!B306</f>
        <v>Compliance Insulation R23.70</v>
      </c>
      <c r="C176">
        <f>[1]MaterialData!C306</f>
        <v>3.7825199999999999</v>
      </c>
      <c r="D176">
        <f>[1]MaterialData!D306</f>
        <v>23.7</v>
      </c>
      <c r="E176">
        <f>[1]MaterialData!E306</f>
        <v>1.3299999999999999E-2</v>
      </c>
      <c r="F176">
        <f>[1]MaterialData!F306</f>
        <v>1</v>
      </c>
      <c r="G176">
        <f>[1]MaterialData!G306</f>
        <v>0.27</v>
      </c>
      <c r="H176" t="str">
        <f>[1]MaterialData!H306</f>
        <v>MediumSmooth</v>
      </c>
      <c r="I176" t="str">
        <f>[1]MaterialData!I306</f>
        <v>S901G-2010</v>
      </c>
      <c r="J176">
        <f>[1]MaterialData!J306</f>
        <v>0</v>
      </c>
      <c r="K176" s="4">
        <f t="shared" si="10"/>
        <v>23.7</v>
      </c>
      <c r="L176" s="9">
        <f t="shared" si="11"/>
        <v>8.5106699999999993E-2</v>
      </c>
    </row>
    <row r="177" spans="1:12" x14ac:dyDescent="0.25">
      <c r="A177" t="str">
        <f>[1]MaterialData!A307</f>
        <v>Insulation Board</v>
      </c>
      <c r="B177" t="str">
        <f>[1]MaterialData!B307</f>
        <v>Compliance Insulation R24.00</v>
      </c>
      <c r="C177">
        <f>[1]MaterialData!C307</f>
        <v>3.8304</v>
      </c>
      <c r="D177">
        <f>[1]MaterialData!D307</f>
        <v>24</v>
      </c>
      <c r="E177">
        <f>[1]MaterialData!E307</f>
        <v>1.3299999999999999E-2</v>
      </c>
      <c r="F177">
        <f>[1]MaterialData!F307</f>
        <v>1</v>
      </c>
      <c r="G177">
        <f>[1]MaterialData!G307</f>
        <v>0.27</v>
      </c>
      <c r="H177" t="str">
        <f>[1]MaterialData!H307</f>
        <v>MediumSmooth</v>
      </c>
      <c r="I177" t="str">
        <f>[1]MaterialData!I307</f>
        <v>CEC RJ</v>
      </c>
      <c r="J177">
        <f>[1]MaterialData!J307</f>
        <v>0</v>
      </c>
      <c r="K177" s="4">
        <f t="shared" si="10"/>
        <v>24</v>
      </c>
      <c r="L177" s="9">
        <f t="shared" si="11"/>
        <v>8.6183999999999997E-2</v>
      </c>
    </row>
    <row r="178" spans="1:12" x14ac:dyDescent="0.25">
      <c r="A178" t="str">
        <f>[1]MaterialData!A308</f>
        <v>Insulation Board</v>
      </c>
      <c r="B178" t="str">
        <f>[1]MaterialData!B308</f>
        <v>Compliance Insulation R24.80</v>
      </c>
      <c r="C178">
        <f>[1]MaterialData!C308</f>
        <v>3.9580799999999998</v>
      </c>
      <c r="D178">
        <f>[1]MaterialData!D308</f>
        <v>24.8</v>
      </c>
      <c r="E178">
        <f>[1]MaterialData!E308</f>
        <v>1.3299999999999999E-2</v>
      </c>
      <c r="F178">
        <f>[1]MaterialData!F308</f>
        <v>1</v>
      </c>
      <c r="G178">
        <f>[1]MaterialData!G308</f>
        <v>0.27</v>
      </c>
      <c r="H178" t="str">
        <f>[1]MaterialData!H308</f>
        <v>MediumSmooth</v>
      </c>
      <c r="I178" t="str">
        <f>[1]MaterialData!I308</f>
        <v>S901G-2010</v>
      </c>
      <c r="J178">
        <f>[1]MaterialData!J308</f>
        <v>0</v>
      </c>
      <c r="K178" s="4">
        <f t="shared" si="10"/>
        <v>24.799999999999997</v>
      </c>
      <c r="L178" s="9">
        <f t="shared" si="11"/>
        <v>8.9056800000000005E-2</v>
      </c>
    </row>
    <row r="179" spans="1:12" x14ac:dyDescent="0.25">
      <c r="A179" t="str">
        <f>[1]MaterialData!A309</f>
        <v>Insulation Board</v>
      </c>
      <c r="B179" t="str">
        <f>[1]MaterialData!B309</f>
        <v>Compliance Insulation R24.86</v>
      </c>
      <c r="C179">
        <f>[1]MaterialData!C309</f>
        <v>3.9676559999999998</v>
      </c>
      <c r="D179">
        <f>[1]MaterialData!D309</f>
        <v>24.86</v>
      </c>
      <c r="E179">
        <f>[1]MaterialData!E309</f>
        <v>1.3299999999999999E-2</v>
      </c>
      <c r="F179">
        <f>[1]MaterialData!F309</f>
        <v>1</v>
      </c>
      <c r="G179">
        <f>[1]MaterialData!G309</f>
        <v>0.27</v>
      </c>
      <c r="H179" t="str">
        <f>[1]MaterialData!H309</f>
        <v>MediumSmooth</v>
      </c>
      <c r="I179" t="str">
        <f>[1]MaterialData!I309</f>
        <v>AEC</v>
      </c>
      <c r="J179">
        <f>[1]MaterialData!J309</f>
        <v>0</v>
      </c>
      <c r="K179" s="4">
        <f t="shared" si="10"/>
        <v>24.86</v>
      </c>
      <c r="L179" s="9">
        <f t="shared" si="11"/>
        <v>8.9272260000000006E-2</v>
      </c>
    </row>
    <row r="180" spans="1:12" x14ac:dyDescent="0.25">
      <c r="A180" t="str">
        <f>[1]MaterialData!A310</f>
        <v>Insulation Board</v>
      </c>
      <c r="B180" t="str">
        <f>[1]MaterialData!B310</f>
        <v>Compliance Insulation R25.00</v>
      </c>
      <c r="C180">
        <f>[1]MaterialData!C310</f>
        <v>3.99</v>
      </c>
      <c r="D180">
        <f>[1]MaterialData!D310</f>
        <v>25</v>
      </c>
      <c r="E180">
        <f>[1]MaterialData!E310</f>
        <v>1.3299999999999999E-2</v>
      </c>
      <c r="F180">
        <f>[1]MaterialData!F310</f>
        <v>1</v>
      </c>
      <c r="G180">
        <f>[1]MaterialData!G310</f>
        <v>0.27</v>
      </c>
      <c r="H180" t="str">
        <f>[1]MaterialData!H310</f>
        <v>MediumSmooth</v>
      </c>
      <c r="I180" t="str">
        <f>[1]MaterialData!I310</f>
        <v>CEC RJ</v>
      </c>
      <c r="J180">
        <f>[1]MaterialData!J310</f>
        <v>0</v>
      </c>
      <c r="K180" s="4">
        <f t="shared" si="10"/>
        <v>25.000000000000004</v>
      </c>
      <c r="L180" s="9">
        <f t="shared" si="11"/>
        <v>8.9775000000000008E-2</v>
      </c>
    </row>
    <row r="181" spans="1:12" x14ac:dyDescent="0.25">
      <c r="A181" t="str">
        <f>[1]MaterialData!A311</f>
        <v>Insulation Board</v>
      </c>
      <c r="B181" t="str">
        <f>[1]MaterialData!B311</f>
        <v>Compliance Insulation R25.16</v>
      </c>
      <c r="C181">
        <f>[1]MaterialData!C311</f>
        <v>4.015536</v>
      </c>
      <c r="D181">
        <f>[1]MaterialData!D311</f>
        <v>25.16</v>
      </c>
      <c r="E181">
        <f>[1]MaterialData!E311</f>
        <v>1.3299999999999999E-2</v>
      </c>
      <c r="F181">
        <f>[1]MaterialData!F311</f>
        <v>1</v>
      </c>
      <c r="G181">
        <f>[1]MaterialData!G311</f>
        <v>0.27</v>
      </c>
      <c r="H181" t="str">
        <f>[1]MaterialData!H311</f>
        <v>MediumSmooth</v>
      </c>
      <c r="I181" t="str">
        <f>[1]MaterialData!I311</f>
        <v>AEC</v>
      </c>
      <c r="J181">
        <f>[1]MaterialData!J311</f>
        <v>0</v>
      </c>
      <c r="K181" s="4">
        <f t="shared" si="10"/>
        <v>25.16</v>
      </c>
      <c r="L181" s="9">
        <f t="shared" si="11"/>
        <v>9.0349560000000009E-2</v>
      </c>
    </row>
    <row r="182" spans="1:12" x14ac:dyDescent="0.25">
      <c r="A182" t="str">
        <f>[1]MaterialData!A312</f>
        <v>Insulation Board</v>
      </c>
      <c r="B182" t="str">
        <f>[1]MaterialData!B312</f>
        <v>Compliance Insulation R26.00</v>
      </c>
      <c r="C182">
        <f>[1]MaterialData!C312</f>
        <v>4.1496000000000004</v>
      </c>
      <c r="D182">
        <f>[1]MaterialData!D312</f>
        <v>26</v>
      </c>
      <c r="E182">
        <f>[1]MaterialData!E312</f>
        <v>1.3299999999999999E-2</v>
      </c>
      <c r="F182">
        <f>[1]MaterialData!F312</f>
        <v>1</v>
      </c>
      <c r="G182">
        <f>[1]MaterialData!G312</f>
        <v>0.27</v>
      </c>
      <c r="H182" t="str">
        <f>[1]MaterialData!H312</f>
        <v>MediumSmooth</v>
      </c>
      <c r="I182" t="str">
        <f>[1]MaterialData!I312</f>
        <v>CEC RJ</v>
      </c>
      <c r="J182">
        <f>[1]MaterialData!J312</f>
        <v>0</v>
      </c>
      <c r="K182" s="4">
        <f t="shared" si="10"/>
        <v>26.000000000000004</v>
      </c>
      <c r="L182" s="9">
        <f t="shared" si="11"/>
        <v>9.3366000000000018E-2</v>
      </c>
    </row>
    <row r="183" spans="1:12" x14ac:dyDescent="0.25">
      <c r="A183" t="str">
        <f>[1]MaterialData!A313</f>
        <v>Insulation Board</v>
      </c>
      <c r="B183" t="str">
        <f>[1]MaterialData!B313</f>
        <v>Compliance Insulation R27.00</v>
      </c>
      <c r="C183">
        <f>[1]MaterialData!C313</f>
        <v>4.3091999999999997</v>
      </c>
      <c r="D183">
        <f>[1]MaterialData!D313</f>
        <v>27</v>
      </c>
      <c r="E183">
        <f>[1]MaterialData!E313</f>
        <v>1.3299999999999999E-2</v>
      </c>
      <c r="F183">
        <f>[1]MaterialData!F313</f>
        <v>1</v>
      </c>
      <c r="G183">
        <f>[1]MaterialData!G313</f>
        <v>0.27</v>
      </c>
      <c r="H183" t="str">
        <f>[1]MaterialData!H313</f>
        <v>MediumSmooth</v>
      </c>
      <c r="I183" t="str">
        <f>[1]MaterialData!I313</f>
        <v>CEC RJ</v>
      </c>
      <c r="J183">
        <f>[1]MaterialData!J313</f>
        <v>0</v>
      </c>
      <c r="K183" s="4">
        <f t="shared" si="10"/>
        <v>27</v>
      </c>
      <c r="L183" s="9">
        <f t="shared" si="11"/>
        <v>9.6957000000000002E-2</v>
      </c>
    </row>
    <row r="184" spans="1:12" x14ac:dyDescent="0.25">
      <c r="A184" t="str">
        <f>[1]MaterialData!A314</f>
        <v>Insulation Board</v>
      </c>
      <c r="B184" t="str">
        <f>[1]MaterialData!B314</f>
        <v>Compliance Insulation R28.00</v>
      </c>
      <c r="C184">
        <f>[1]MaterialData!C314</f>
        <v>4.4687999999999999</v>
      </c>
      <c r="D184">
        <f>[1]MaterialData!D314</f>
        <v>28</v>
      </c>
      <c r="E184">
        <f>[1]MaterialData!E314</f>
        <v>1.3299999999999999E-2</v>
      </c>
      <c r="F184">
        <f>[1]MaterialData!F314</f>
        <v>1</v>
      </c>
      <c r="G184">
        <f>[1]MaterialData!G314</f>
        <v>0.27</v>
      </c>
      <c r="H184" t="str">
        <f>[1]MaterialData!H314</f>
        <v>MediumSmooth</v>
      </c>
      <c r="I184" t="str">
        <f>[1]MaterialData!I314</f>
        <v>CEC RJ</v>
      </c>
      <c r="J184">
        <f>[1]MaterialData!J314</f>
        <v>0</v>
      </c>
      <c r="K184" s="4">
        <f t="shared" si="10"/>
        <v>28.000000000000004</v>
      </c>
      <c r="L184" s="9">
        <f t="shared" si="11"/>
        <v>0.10054800000000001</v>
      </c>
    </row>
    <row r="185" spans="1:12" x14ac:dyDescent="0.25">
      <c r="A185" t="str">
        <f>[1]MaterialData!A315</f>
        <v>Insulation Board</v>
      </c>
      <c r="B185" t="str">
        <f>[1]MaterialData!B315</f>
        <v>Compliance Insulation R28.12</v>
      </c>
      <c r="C185">
        <f>[1]MaterialData!C315</f>
        <v>4.4879519999999999</v>
      </c>
      <c r="D185">
        <f>[1]MaterialData!D315</f>
        <v>28.12</v>
      </c>
      <c r="E185">
        <f>[1]MaterialData!E315</f>
        <v>1.3299999999999999E-2</v>
      </c>
      <c r="F185">
        <f>[1]MaterialData!F315</f>
        <v>1</v>
      </c>
      <c r="G185">
        <f>[1]MaterialData!G315</f>
        <v>0.27</v>
      </c>
      <c r="H185" t="str">
        <f>[1]MaterialData!H315</f>
        <v>MediumSmooth</v>
      </c>
      <c r="I185" t="str">
        <f>[1]MaterialData!I315</f>
        <v>S901G-2010</v>
      </c>
      <c r="J185">
        <f>[1]MaterialData!J315</f>
        <v>0</v>
      </c>
      <c r="K185" s="4">
        <f t="shared" si="10"/>
        <v>28.12</v>
      </c>
      <c r="L185" s="9">
        <f t="shared" si="11"/>
        <v>0.10097892000000001</v>
      </c>
    </row>
    <row r="186" spans="1:12" x14ac:dyDescent="0.25">
      <c r="A186" t="str">
        <f>[1]MaterialData!A316</f>
        <v>Insulation Board</v>
      </c>
      <c r="B186" t="str">
        <f>[1]MaterialData!B316</f>
        <v>Compliance Insulation R28.63</v>
      </c>
      <c r="C186">
        <f>[1]MaterialData!C316</f>
        <v>4.5693479999999997</v>
      </c>
      <c r="D186">
        <f>[1]MaterialData!D316</f>
        <v>28.63</v>
      </c>
      <c r="E186">
        <f>[1]MaterialData!E316</f>
        <v>1.3299999999999999E-2</v>
      </c>
      <c r="F186">
        <f>[1]MaterialData!F316</f>
        <v>1</v>
      </c>
      <c r="G186">
        <f>[1]MaterialData!G316</f>
        <v>0.27</v>
      </c>
      <c r="H186" t="str">
        <f>[1]MaterialData!H316</f>
        <v>MediumSmooth</v>
      </c>
      <c r="I186" t="str">
        <f>[1]MaterialData!I316</f>
        <v>AEC</v>
      </c>
      <c r="J186">
        <f>[1]MaterialData!J316</f>
        <v>0</v>
      </c>
      <c r="K186" s="4">
        <f t="shared" si="10"/>
        <v>28.63</v>
      </c>
      <c r="L186" s="9">
        <f t="shared" si="11"/>
        <v>0.10281033000000001</v>
      </c>
    </row>
    <row r="187" spans="1:12" x14ac:dyDescent="0.25">
      <c r="A187" t="str">
        <f>[1]MaterialData!A317</f>
        <v>Insulation Board</v>
      </c>
      <c r="B187" t="str">
        <f>[1]MaterialData!B317</f>
        <v>Compliance Insulation R29.00</v>
      </c>
      <c r="C187">
        <f>[1]MaterialData!C317</f>
        <v>4.6284000000000001</v>
      </c>
      <c r="D187">
        <f>[1]MaterialData!D317</f>
        <v>29</v>
      </c>
      <c r="E187">
        <f>[1]MaterialData!E317</f>
        <v>1.3299999999999999E-2</v>
      </c>
      <c r="F187">
        <f>[1]MaterialData!F317</f>
        <v>1</v>
      </c>
      <c r="G187">
        <f>[1]MaterialData!G317</f>
        <v>0.27</v>
      </c>
      <c r="H187" t="str">
        <f>[1]MaterialData!H317</f>
        <v>MediumSmooth</v>
      </c>
      <c r="I187" t="str">
        <f>[1]MaterialData!I317</f>
        <v>CEC RJ</v>
      </c>
      <c r="J187">
        <f>[1]MaterialData!J317</f>
        <v>0</v>
      </c>
      <c r="K187" s="4">
        <f t="shared" si="10"/>
        <v>29</v>
      </c>
      <c r="L187" s="9">
        <f t="shared" si="11"/>
        <v>0.104139</v>
      </c>
    </row>
    <row r="188" spans="1:12" x14ac:dyDescent="0.25">
      <c r="A188" t="str">
        <f>[1]MaterialData!A247</f>
        <v>Insulation Board</v>
      </c>
      <c r="B188" t="str">
        <f>[1]MaterialData!B247</f>
        <v>Compliance Insulation R3.00</v>
      </c>
      <c r="C188">
        <f>[1]MaterialData!C247</f>
        <v>0.4788</v>
      </c>
      <c r="D188">
        <f>[1]MaterialData!D247</f>
        <v>3</v>
      </c>
      <c r="E188">
        <f>[1]MaterialData!E247</f>
        <v>1.3299999999999999E-2</v>
      </c>
      <c r="F188">
        <f>[1]MaterialData!F247</f>
        <v>1</v>
      </c>
      <c r="G188">
        <f>[1]MaterialData!G247</f>
        <v>0.27</v>
      </c>
      <c r="H188" t="str">
        <f>[1]MaterialData!H247</f>
        <v>MediumSmooth</v>
      </c>
      <c r="I188" t="str">
        <f>[1]MaterialData!I247</f>
        <v>CEC RJ</v>
      </c>
      <c r="J188">
        <f>[1]MaterialData!J247</f>
        <v>0</v>
      </c>
      <c r="K188" s="4">
        <f t="shared" si="10"/>
        <v>3</v>
      </c>
      <c r="L188" s="9">
        <f t="shared" si="11"/>
        <v>1.0773E-2</v>
      </c>
    </row>
    <row r="189" spans="1:12" x14ac:dyDescent="0.25">
      <c r="A189" t="str">
        <f>[1]MaterialData!A248</f>
        <v>Insulation Board</v>
      </c>
      <c r="B189" t="str">
        <f>[1]MaterialData!B248</f>
        <v>Compliance Insulation R3.63</v>
      </c>
      <c r="C189">
        <f>[1]MaterialData!C248</f>
        <v>0.57934799999999997</v>
      </c>
      <c r="D189">
        <f>[1]MaterialData!D248</f>
        <v>3.63</v>
      </c>
      <c r="E189">
        <f>[1]MaterialData!E248</f>
        <v>1.3299999999999999E-2</v>
      </c>
      <c r="F189">
        <f>[1]MaterialData!F248</f>
        <v>1</v>
      </c>
      <c r="G189">
        <f>[1]MaterialData!G248</f>
        <v>0.27</v>
      </c>
      <c r="H189" t="str">
        <f>[1]MaterialData!H248</f>
        <v>MediumSmooth</v>
      </c>
      <c r="I189" t="str">
        <f>[1]MaterialData!I248</f>
        <v>AEC</v>
      </c>
      <c r="J189">
        <f>[1]MaterialData!J248</f>
        <v>0</v>
      </c>
      <c r="K189" s="4">
        <f t="shared" si="10"/>
        <v>3.63</v>
      </c>
      <c r="L189" s="9">
        <f t="shared" si="11"/>
        <v>1.3035329999999999E-2</v>
      </c>
    </row>
    <row r="190" spans="1:12" x14ac:dyDescent="0.25">
      <c r="A190" t="str">
        <f>[1]MaterialData!A249</f>
        <v>Insulation Board</v>
      </c>
      <c r="B190" t="str">
        <f>[1]MaterialData!B249</f>
        <v>Compliance Insulation R3.70</v>
      </c>
      <c r="C190">
        <f>[1]MaterialData!C249</f>
        <v>0.59051999999999993</v>
      </c>
      <c r="D190">
        <f>[1]MaterialData!D249</f>
        <v>3.7</v>
      </c>
      <c r="E190">
        <f>[1]MaterialData!E249</f>
        <v>1.3299999999999999E-2</v>
      </c>
      <c r="F190">
        <f>[1]MaterialData!F249</f>
        <v>1</v>
      </c>
      <c r="G190">
        <f>[1]MaterialData!G249</f>
        <v>0.27</v>
      </c>
      <c r="H190" t="str">
        <f>[1]MaterialData!H249</f>
        <v>MediumSmooth</v>
      </c>
      <c r="I190" t="str">
        <f>[1]MaterialData!I249</f>
        <v>AEC</v>
      </c>
      <c r="J190">
        <f>[1]MaterialData!J249</f>
        <v>0</v>
      </c>
      <c r="K190" s="4">
        <f t="shared" si="10"/>
        <v>3.6999999999999997</v>
      </c>
      <c r="L190" s="9">
        <f t="shared" si="11"/>
        <v>1.3286699999999999E-2</v>
      </c>
    </row>
    <row r="191" spans="1:12" x14ac:dyDescent="0.25">
      <c r="A191" t="str">
        <f>[1]MaterialData!A250</f>
        <v>Insulation Board</v>
      </c>
      <c r="B191" t="str">
        <f>[1]MaterialData!B250</f>
        <v>Compliance Insulation R3.80</v>
      </c>
      <c r="C191">
        <f>[1]MaterialData!C250</f>
        <v>0.60647999999999991</v>
      </c>
      <c r="D191">
        <f>[1]MaterialData!D250</f>
        <v>3.8</v>
      </c>
      <c r="E191">
        <f>[1]MaterialData!E250</f>
        <v>1.3299999999999999E-2</v>
      </c>
      <c r="F191">
        <f>[1]MaterialData!F250</f>
        <v>1</v>
      </c>
      <c r="G191">
        <f>[1]MaterialData!G250</f>
        <v>0.27</v>
      </c>
      <c r="H191" t="str">
        <f>[1]MaterialData!H250</f>
        <v>MediumSmooth</v>
      </c>
      <c r="I191" t="str">
        <f>[1]MaterialData!I250</f>
        <v>S901G-2010</v>
      </c>
      <c r="J191">
        <f>[1]MaterialData!J250</f>
        <v>0</v>
      </c>
      <c r="K191" s="4">
        <f t="shared" si="10"/>
        <v>3.8</v>
      </c>
      <c r="L191" s="9">
        <f t="shared" si="11"/>
        <v>1.36458E-2</v>
      </c>
    </row>
    <row r="192" spans="1:12" x14ac:dyDescent="0.25">
      <c r="A192" t="str">
        <f>[1]MaterialData!A318</f>
        <v>Insulation Board</v>
      </c>
      <c r="B192" t="str">
        <f>[1]MaterialData!B318</f>
        <v>Compliance Insulation R30.00</v>
      </c>
      <c r="C192">
        <f>[1]MaterialData!C318</f>
        <v>4.7880000000000003</v>
      </c>
      <c r="D192">
        <f>[1]MaterialData!D318</f>
        <v>30</v>
      </c>
      <c r="E192">
        <f>[1]MaterialData!E318</f>
        <v>1.3299999999999999E-2</v>
      </c>
      <c r="F192">
        <f>[1]MaterialData!F318</f>
        <v>1</v>
      </c>
      <c r="G192">
        <f>[1]MaterialData!G318</f>
        <v>0.27</v>
      </c>
      <c r="H192" t="str">
        <f>[1]MaterialData!H318</f>
        <v>MediumSmooth</v>
      </c>
      <c r="I192" t="str">
        <f>[1]MaterialData!I318</f>
        <v>CEC RJ</v>
      </c>
      <c r="J192">
        <f>[1]MaterialData!J318</f>
        <v>0</v>
      </c>
      <c r="K192" s="4">
        <f t="shared" si="10"/>
        <v>30.000000000000004</v>
      </c>
      <c r="L192" s="9">
        <f t="shared" si="11"/>
        <v>0.10773000000000001</v>
      </c>
    </row>
    <row r="193" spans="1:12" x14ac:dyDescent="0.25">
      <c r="A193" t="str">
        <f>[1]MaterialData!A319</f>
        <v>Insulation Board</v>
      </c>
      <c r="B193" t="str">
        <f>[1]MaterialData!B319</f>
        <v>Compliance Insulation R31.00</v>
      </c>
      <c r="C193">
        <f>[1]MaterialData!C319</f>
        <v>4.9476000000000004</v>
      </c>
      <c r="D193">
        <f>[1]MaterialData!D319</f>
        <v>31</v>
      </c>
      <c r="E193">
        <f>[1]MaterialData!E319</f>
        <v>1.3299999999999999E-2</v>
      </c>
      <c r="F193">
        <f>[1]MaterialData!F319</f>
        <v>1</v>
      </c>
      <c r="G193">
        <f>[1]MaterialData!G319</f>
        <v>0.27</v>
      </c>
      <c r="H193" t="str">
        <f>[1]MaterialData!H319</f>
        <v>MediumSmooth</v>
      </c>
      <c r="I193" t="str">
        <f>[1]MaterialData!I319</f>
        <v>CEC RJ</v>
      </c>
      <c r="J193">
        <f>[1]MaterialData!J319</f>
        <v>0</v>
      </c>
      <c r="K193" s="4">
        <f t="shared" si="10"/>
        <v>31.000000000000007</v>
      </c>
      <c r="L193" s="9">
        <f t="shared" si="11"/>
        <v>0.11132100000000002</v>
      </c>
    </row>
    <row r="194" spans="1:12" x14ac:dyDescent="0.25">
      <c r="A194" t="str">
        <f>[1]MaterialData!A320</f>
        <v>Insulation Board</v>
      </c>
      <c r="B194" t="str">
        <f>[1]MaterialData!B320</f>
        <v>Compliance Insulation R32.00</v>
      </c>
      <c r="C194">
        <f>[1]MaterialData!C320</f>
        <v>5.1071999999999997</v>
      </c>
      <c r="D194">
        <f>[1]MaterialData!D320</f>
        <v>32</v>
      </c>
      <c r="E194">
        <f>[1]MaterialData!E320</f>
        <v>1.3299999999999999E-2</v>
      </c>
      <c r="F194">
        <f>[1]MaterialData!F320</f>
        <v>1</v>
      </c>
      <c r="G194">
        <f>[1]MaterialData!G320</f>
        <v>0.27</v>
      </c>
      <c r="H194" t="str">
        <f>[1]MaterialData!H320</f>
        <v>MediumSmooth</v>
      </c>
      <c r="I194" t="str">
        <f>[1]MaterialData!I320</f>
        <v>CEC RJ</v>
      </c>
      <c r="J194">
        <f>[1]MaterialData!J320</f>
        <v>0</v>
      </c>
      <c r="K194" s="4">
        <f t="shared" si="10"/>
        <v>32</v>
      </c>
      <c r="L194" s="9">
        <f t="shared" si="11"/>
        <v>0.114912</v>
      </c>
    </row>
    <row r="195" spans="1:12" x14ac:dyDescent="0.25">
      <c r="A195" t="str">
        <f>[1]MaterialData!A321</f>
        <v>Insulation Board</v>
      </c>
      <c r="B195" t="str">
        <f>[1]MaterialData!B321</f>
        <v>Compliance Insulation R33.00</v>
      </c>
      <c r="C195">
        <f>[1]MaterialData!C321</f>
        <v>5.2667999999999999</v>
      </c>
      <c r="D195">
        <f>[1]MaterialData!D321</f>
        <v>33</v>
      </c>
      <c r="E195">
        <f>[1]MaterialData!E321</f>
        <v>1.3299999999999999E-2</v>
      </c>
      <c r="F195">
        <f>[1]MaterialData!F321</f>
        <v>1</v>
      </c>
      <c r="G195">
        <f>[1]MaterialData!G321</f>
        <v>0.27</v>
      </c>
      <c r="H195" t="str">
        <f>[1]MaterialData!H321</f>
        <v>MediumSmooth</v>
      </c>
      <c r="I195" t="str">
        <f>[1]MaterialData!I321</f>
        <v>CEC RJ</v>
      </c>
      <c r="J195">
        <f>[1]MaterialData!J321</f>
        <v>0</v>
      </c>
      <c r="K195" s="4">
        <f t="shared" si="10"/>
        <v>33</v>
      </c>
      <c r="L195" s="9">
        <f t="shared" si="11"/>
        <v>0.11850300000000001</v>
      </c>
    </row>
    <row r="196" spans="1:12" x14ac:dyDescent="0.25">
      <c r="A196" t="str">
        <f>[1]MaterialData!A322</f>
        <v>Insulation Board</v>
      </c>
      <c r="B196" t="str">
        <f>[1]MaterialData!B322</f>
        <v>Compliance Insulation R34.00</v>
      </c>
      <c r="C196">
        <f>[1]MaterialData!C322</f>
        <v>5.4264000000000001</v>
      </c>
      <c r="D196">
        <f>[1]MaterialData!D322</f>
        <v>34</v>
      </c>
      <c r="E196">
        <f>[1]MaterialData!E322</f>
        <v>1.3299999999999999E-2</v>
      </c>
      <c r="F196">
        <f>[1]MaterialData!F322</f>
        <v>1</v>
      </c>
      <c r="G196">
        <f>[1]MaterialData!G322</f>
        <v>0.27</v>
      </c>
      <c r="H196" t="str">
        <f>[1]MaterialData!H322</f>
        <v>MediumSmooth</v>
      </c>
      <c r="I196" t="str">
        <f>[1]MaterialData!I322</f>
        <v>CEC RJ</v>
      </c>
      <c r="J196">
        <f>[1]MaterialData!J322</f>
        <v>0</v>
      </c>
      <c r="K196" s="4">
        <f t="shared" si="10"/>
        <v>34</v>
      </c>
      <c r="L196" s="9">
        <f t="shared" si="11"/>
        <v>0.12209400000000002</v>
      </c>
    </row>
    <row r="197" spans="1:12" x14ac:dyDescent="0.25">
      <c r="A197" t="str">
        <f>[1]MaterialData!A323</f>
        <v>Insulation Board</v>
      </c>
      <c r="B197" t="str">
        <f>[1]MaterialData!B323</f>
        <v>Compliance Insulation R34.93</v>
      </c>
      <c r="C197">
        <f>[1]MaterialData!C323</f>
        <v>5.5748279999999992</v>
      </c>
      <c r="D197">
        <f>[1]MaterialData!D323</f>
        <v>34.93</v>
      </c>
      <c r="E197">
        <f>[1]MaterialData!E323</f>
        <v>1.3299999999999999E-2</v>
      </c>
      <c r="F197">
        <f>[1]MaterialData!F323</f>
        <v>1</v>
      </c>
      <c r="G197">
        <f>[1]MaterialData!G323</f>
        <v>0.27</v>
      </c>
      <c r="H197" t="str">
        <f>[1]MaterialData!H323</f>
        <v>MediumSmooth</v>
      </c>
      <c r="I197" t="str">
        <f>[1]MaterialData!I323</f>
        <v>AEC</v>
      </c>
      <c r="J197">
        <f>[1]MaterialData!J323</f>
        <v>0</v>
      </c>
      <c r="K197" s="4">
        <f t="shared" si="10"/>
        <v>34.93</v>
      </c>
      <c r="L197" s="9">
        <f t="shared" si="11"/>
        <v>0.12543362999999999</v>
      </c>
    </row>
    <row r="198" spans="1:12" x14ac:dyDescent="0.25">
      <c r="A198" t="str">
        <f>[1]MaterialData!A324</f>
        <v>Insulation Board</v>
      </c>
      <c r="B198" t="str">
        <f>[1]MaterialData!B324</f>
        <v>Compliance Insulation R35.00</v>
      </c>
      <c r="C198">
        <f>[1]MaterialData!C324</f>
        <v>5.5860000000000003</v>
      </c>
      <c r="D198">
        <f>[1]MaterialData!D324</f>
        <v>35</v>
      </c>
      <c r="E198">
        <f>[1]MaterialData!E324</f>
        <v>1.3299999999999999E-2</v>
      </c>
      <c r="F198">
        <f>[1]MaterialData!F324</f>
        <v>1</v>
      </c>
      <c r="G198">
        <f>[1]MaterialData!G324</f>
        <v>0.27</v>
      </c>
      <c r="H198" t="str">
        <f>[1]MaterialData!H324</f>
        <v>MediumSmooth</v>
      </c>
      <c r="I198" t="str">
        <f>[1]MaterialData!I324</f>
        <v>CEC RJ</v>
      </c>
      <c r="J198">
        <f>[1]MaterialData!J324</f>
        <v>0</v>
      </c>
      <c r="K198" s="4">
        <f t="shared" si="10"/>
        <v>35.000000000000007</v>
      </c>
      <c r="L198" s="9">
        <f t="shared" si="11"/>
        <v>0.12568500000000002</v>
      </c>
    </row>
    <row r="199" spans="1:12" x14ac:dyDescent="0.25">
      <c r="A199" t="str">
        <f>[1]MaterialData!A325</f>
        <v>Insulation Board</v>
      </c>
      <c r="B199" t="str">
        <f>[1]MaterialData!B325</f>
        <v>Compliance Insulation R36.00</v>
      </c>
      <c r="C199">
        <f>[1]MaterialData!C325</f>
        <v>5.7455999999999996</v>
      </c>
      <c r="D199">
        <f>[1]MaterialData!D325</f>
        <v>36</v>
      </c>
      <c r="E199">
        <f>[1]MaterialData!E325</f>
        <v>1.3299999999999999E-2</v>
      </c>
      <c r="F199">
        <f>[1]MaterialData!F325</f>
        <v>1</v>
      </c>
      <c r="G199">
        <f>[1]MaterialData!G325</f>
        <v>0.27</v>
      </c>
      <c r="H199" t="str">
        <f>[1]MaterialData!H325</f>
        <v>MediumSmooth</v>
      </c>
      <c r="I199" t="str">
        <f>[1]MaterialData!I325</f>
        <v>CEC RJ</v>
      </c>
      <c r="J199">
        <f>[1]MaterialData!J325</f>
        <v>0</v>
      </c>
      <c r="K199" s="4">
        <f t="shared" si="10"/>
        <v>36</v>
      </c>
      <c r="L199" s="9">
        <f t="shared" si="11"/>
        <v>0.129276</v>
      </c>
    </row>
    <row r="200" spans="1:12" x14ac:dyDescent="0.25">
      <c r="A200" t="str">
        <f>[1]MaterialData!A326</f>
        <v>Insulation Board</v>
      </c>
      <c r="B200" t="str">
        <f>[1]MaterialData!B326</f>
        <v>Compliance Insulation R37.00</v>
      </c>
      <c r="C200">
        <f>[1]MaterialData!C326</f>
        <v>5.9051999999999998</v>
      </c>
      <c r="D200">
        <f>[1]MaterialData!D326</f>
        <v>37</v>
      </c>
      <c r="E200">
        <f>[1]MaterialData!E326</f>
        <v>1.3299999999999999E-2</v>
      </c>
      <c r="F200">
        <f>[1]MaterialData!F326</f>
        <v>1</v>
      </c>
      <c r="G200">
        <f>[1]MaterialData!G326</f>
        <v>0.27</v>
      </c>
      <c r="H200" t="str">
        <f>[1]MaterialData!H326</f>
        <v>MediumSmooth</v>
      </c>
      <c r="I200" t="str">
        <f>[1]MaterialData!I326</f>
        <v>CEC RJ</v>
      </c>
      <c r="J200">
        <f>[1]MaterialData!J326</f>
        <v>0</v>
      </c>
      <c r="K200" s="4">
        <f t="shared" si="10"/>
        <v>37</v>
      </c>
      <c r="L200" s="9">
        <f t="shared" si="11"/>
        <v>0.13286700000000001</v>
      </c>
    </row>
    <row r="201" spans="1:12" x14ac:dyDescent="0.25">
      <c r="A201" t="str">
        <f>[1]MaterialData!A327</f>
        <v>Insulation Board</v>
      </c>
      <c r="B201" t="str">
        <f>[1]MaterialData!B327</f>
        <v>Compliance Insulation R38.00</v>
      </c>
      <c r="C201">
        <f>[1]MaterialData!C327</f>
        <v>6.0648</v>
      </c>
      <c r="D201">
        <f>[1]MaterialData!D327</f>
        <v>38</v>
      </c>
      <c r="E201">
        <f>[1]MaterialData!E327</f>
        <v>1.3299999999999999E-2</v>
      </c>
      <c r="F201">
        <f>[1]MaterialData!F327</f>
        <v>1</v>
      </c>
      <c r="G201">
        <f>[1]MaterialData!G327</f>
        <v>0.27</v>
      </c>
      <c r="H201" t="str">
        <f>[1]MaterialData!H327</f>
        <v>MediumSmooth</v>
      </c>
      <c r="I201" t="str">
        <f>[1]MaterialData!I327</f>
        <v>CEC RJ</v>
      </c>
      <c r="J201">
        <f>[1]MaterialData!J327</f>
        <v>0</v>
      </c>
      <c r="K201" s="4">
        <f t="shared" si="10"/>
        <v>38</v>
      </c>
      <c r="L201" s="9">
        <f t="shared" si="11"/>
        <v>0.136458</v>
      </c>
    </row>
    <row r="202" spans="1:12" x14ac:dyDescent="0.25">
      <c r="A202" t="str">
        <f>[1]MaterialData!A251</f>
        <v>Insulation Board</v>
      </c>
      <c r="B202" t="str">
        <f>[1]MaterialData!B251</f>
        <v>Compliance Insulation R4.00</v>
      </c>
      <c r="C202">
        <f>[1]MaterialData!C251</f>
        <v>0.63839999999999997</v>
      </c>
      <c r="D202">
        <f>[1]MaterialData!D251</f>
        <v>4</v>
      </c>
      <c r="E202">
        <f>[1]MaterialData!E251</f>
        <v>1.3299999999999999E-2</v>
      </c>
      <c r="F202">
        <f>[1]MaterialData!F251</f>
        <v>1</v>
      </c>
      <c r="G202">
        <f>[1]MaterialData!G251</f>
        <v>0.27</v>
      </c>
      <c r="H202" t="str">
        <f>[1]MaterialData!H251</f>
        <v>MediumSmooth</v>
      </c>
      <c r="I202" t="str">
        <f>[1]MaterialData!I251</f>
        <v>CEC RJ</v>
      </c>
      <c r="J202">
        <f>[1]MaterialData!J251</f>
        <v>0</v>
      </c>
      <c r="K202" s="4">
        <f t="shared" si="10"/>
        <v>4</v>
      </c>
      <c r="L202" s="9">
        <f t="shared" si="11"/>
        <v>1.4364E-2</v>
      </c>
    </row>
    <row r="203" spans="1:12" x14ac:dyDescent="0.25">
      <c r="A203" t="str">
        <f>[1]MaterialData!A252</f>
        <v>Insulation Board</v>
      </c>
      <c r="B203" t="str">
        <f>[1]MaterialData!B252</f>
        <v>Compliance Insulation R5.00</v>
      </c>
      <c r="C203">
        <f>[1]MaterialData!C252</f>
        <v>0.79800000000000004</v>
      </c>
      <c r="D203">
        <f>[1]MaterialData!D252</f>
        <v>5</v>
      </c>
      <c r="E203">
        <f>[1]MaterialData!E252</f>
        <v>1.3299999999999999E-2</v>
      </c>
      <c r="F203">
        <f>[1]MaterialData!F252</f>
        <v>1</v>
      </c>
      <c r="G203">
        <f>[1]MaterialData!G252</f>
        <v>0.27</v>
      </c>
      <c r="H203" t="str">
        <f>[1]MaterialData!H252</f>
        <v>MediumSmooth</v>
      </c>
      <c r="I203" t="str">
        <f>[1]MaterialData!I252</f>
        <v>S901G-2010</v>
      </c>
      <c r="J203">
        <f>[1]MaterialData!J252</f>
        <v>0</v>
      </c>
      <c r="K203" s="4">
        <f t="shared" si="10"/>
        <v>5.0000000000000009</v>
      </c>
      <c r="L203" s="9">
        <f t="shared" si="11"/>
        <v>1.7955000000000002E-2</v>
      </c>
    </row>
    <row r="204" spans="1:12" x14ac:dyDescent="0.25">
      <c r="A204" t="str">
        <f>[1]MaterialData!A253</f>
        <v>Insulation Board</v>
      </c>
      <c r="B204" t="str">
        <f>[1]MaterialData!B253</f>
        <v>Compliance Insulation R5.60</v>
      </c>
      <c r="C204">
        <f>[1]MaterialData!C253</f>
        <v>0.89375999999999989</v>
      </c>
      <c r="D204">
        <f>[1]MaterialData!D253</f>
        <v>5.6</v>
      </c>
      <c r="E204">
        <f>[1]MaterialData!E253</f>
        <v>1.3299999999999999E-2</v>
      </c>
      <c r="F204">
        <f>[1]MaterialData!F253</f>
        <v>1</v>
      </c>
      <c r="G204">
        <f>[1]MaterialData!G253</f>
        <v>0.27</v>
      </c>
      <c r="H204" t="str">
        <f>[1]MaterialData!H253</f>
        <v>MediumSmooth</v>
      </c>
      <c r="I204" t="str">
        <f>[1]MaterialData!I253</f>
        <v>S901G-2011</v>
      </c>
      <c r="J204">
        <f>[1]MaterialData!J253</f>
        <v>0</v>
      </c>
      <c r="K204" s="4">
        <f t="shared" si="10"/>
        <v>5.6</v>
      </c>
      <c r="L204" s="9">
        <f t="shared" si="11"/>
        <v>2.0109599999999998E-2</v>
      </c>
    </row>
    <row r="205" spans="1:12" x14ac:dyDescent="0.25">
      <c r="A205" t="str">
        <f>[1]MaterialData!A254</f>
        <v>Insulation Board</v>
      </c>
      <c r="B205" t="str">
        <f>[1]MaterialData!B254</f>
        <v>Compliance Insulation R6.00</v>
      </c>
      <c r="C205">
        <f>[1]MaterialData!C254</f>
        <v>0.95760000000000001</v>
      </c>
      <c r="D205">
        <f>[1]MaterialData!D254</f>
        <v>6</v>
      </c>
      <c r="E205">
        <f>[1]MaterialData!E254</f>
        <v>1.3299999999999999E-2</v>
      </c>
      <c r="F205">
        <f>[1]MaterialData!F254</f>
        <v>1</v>
      </c>
      <c r="G205">
        <f>[1]MaterialData!G254</f>
        <v>0.27</v>
      </c>
      <c r="H205" t="str">
        <f>[1]MaterialData!H254</f>
        <v>MediumSmooth</v>
      </c>
      <c r="I205" t="str">
        <f>[1]MaterialData!I254</f>
        <v>S901G-2010</v>
      </c>
      <c r="J205">
        <f>[1]MaterialData!J254</f>
        <v>0</v>
      </c>
      <c r="K205" s="4">
        <f t="shared" si="10"/>
        <v>6</v>
      </c>
      <c r="L205" s="9">
        <f t="shared" si="11"/>
        <v>2.1545999999999999E-2</v>
      </c>
    </row>
    <row r="206" spans="1:12" x14ac:dyDescent="0.25">
      <c r="A206" t="str">
        <f>[1]MaterialData!A255</f>
        <v>Insulation Board</v>
      </c>
      <c r="B206" t="str">
        <f>[1]MaterialData!B255</f>
        <v>Compliance Insulation R6.32</v>
      </c>
      <c r="C206">
        <f>[1]MaterialData!C255</f>
        <v>1.008672</v>
      </c>
      <c r="D206">
        <f>[1]MaterialData!D255</f>
        <v>6.32</v>
      </c>
      <c r="E206">
        <f>[1]MaterialData!E255</f>
        <v>1.3299999999999999E-2</v>
      </c>
      <c r="F206">
        <f>[1]MaterialData!F255</f>
        <v>1</v>
      </c>
      <c r="G206">
        <f>[1]MaterialData!G255</f>
        <v>0.27</v>
      </c>
      <c r="H206" t="str">
        <f>[1]MaterialData!H255</f>
        <v>MediumSmooth</v>
      </c>
      <c r="I206" t="str">
        <f>[1]MaterialData!I255</f>
        <v>AEC</v>
      </c>
      <c r="J206">
        <f>[1]MaterialData!J255</f>
        <v>0</v>
      </c>
      <c r="K206" s="4">
        <f t="shared" si="10"/>
        <v>6.3200000000000012</v>
      </c>
      <c r="L206" s="9">
        <f t="shared" si="11"/>
        <v>2.2695120000000003E-2</v>
      </c>
    </row>
    <row r="207" spans="1:12" x14ac:dyDescent="0.25">
      <c r="A207" t="str">
        <f>[1]MaterialData!A256</f>
        <v>Insulation Board</v>
      </c>
      <c r="B207" t="str">
        <f>[1]MaterialData!B256</f>
        <v>Compliance Insulation R6.46</v>
      </c>
      <c r="C207">
        <f>[1]MaterialData!C256</f>
        <v>1.0310159999999999</v>
      </c>
      <c r="D207">
        <f>[1]MaterialData!D256</f>
        <v>6.46</v>
      </c>
      <c r="E207">
        <f>[1]MaterialData!E256</f>
        <v>1.3299999999999999E-2</v>
      </c>
      <c r="F207">
        <f>[1]MaterialData!F256</f>
        <v>1</v>
      </c>
      <c r="G207">
        <f>[1]MaterialData!G256</f>
        <v>0.27</v>
      </c>
      <c r="H207" t="str">
        <f>[1]MaterialData!H256</f>
        <v>MediumSmooth</v>
      </c>
      <c r="I207" t="str">
        <f>[1]MaterialData!I256</f>
        <v>AEC</v>
      </c>
      <c r="J207">
        <f>[1]MaterialData!J256</f>
        <v>0</v>
      </c>
      <c r="K207" s="4">
        <f t="shared" si="10"/>
        <v>6.46</v>
      </c>
      <c r="L207" s="9">
        <f t="shared" si="11"/>
        <v>2.3197860000000001E-2</v>
      </c>
    </row>
    <row r="208" spans="1:12" x14ac:dyDescent="0.25">
      <c r="A208" t="str">
        <f>[1]MaterialData!A257</f>
        <v>Insulation Board</v>
      </c>
      <c r="B208" t="str">
        <f>[1]MaterialData!B257</f>
        <v>Compliance Insulation R7.00</v>
      </c>
      <c r="C208">
        <f>[1]MaterialData!C257</f>
        <v>1.1172</v>
      </c>
      <c r="D208">
        <f>[1]MaterialData!D257</f>
        <v>7</v>
      </c>
      <c r="E208">
        <f>[1]MaterialData!E257</f>
        <v>1.3299999999999999E-2</v>
      </c>
      <c r="F208">
        <f>[1]MaterialData!F257</f>
        <v>1</v>
      </c>
      <c r="G208">
        <f>[1]MaterialData!G257</f>
        <v>0.27</v>
      </c>
      <c r="H208" t="str">
        <f>[1]MaterialData!H257</f>
        <v>MediumSmooth</v>
      </c>
      <c r="I208" t="str">
        <f>[1]MaterialData!I257</f>
        <v>CEC RJ</v>
      </c>
      <c r="J208">
        <f>[1]MaterialData!J257</f>
        <v>0</v>
      </c>
      <c r="K208" s="4">
        <f t="shared" si="10"/>
        <v>7.0000000000000009</v>
      </c>
      <c r="L208" s="9">
        <f t="shared" si="11"/>
        <v>2.5137000000000003E-2</v>
      </c>
    </row>
    <row r="209" spans="1:12" x14ac:dyDescent="0.25">
      <c r="A209" t="str">
        <f>[1]MaterialData!A258</f>
        <v>Insulation Board</v>
      </c>
      <c r="B209" t="str">
        <f>[1]MaterialData!B258</f>
        <v>Compliance Insulation R7.10</v>
      </c>
      <c r="C209">
        <f>[1]MaterialData!C258</f>
        <v>1.1331599999999997</v>
      </c>
      <c r="D209">
        <f>[1]MaterialData!D258</f>
        <v>7.1</v>
      </c>
      <c r="E209">
        <f>[1]MaterialData!E258</f>
        <v>1.3299999999999999E-2</v>
      </c>
      <c r="F209">
        <f>[1]MaterialData!F258</f>
        <v>1</v>
      </c>
      <c r="G209">
        <f>[1]MaterialData!G258</f>
        <v>0.27</v>
      </c>
      <c r="H209" t="str">
        <f>[1]MaterialData!H258</f>
        <v>MediumSmooth</v>
      </c>
      <c r="I209" t="str">
        <f>[1]MaterialData!I258</f>
        <v>AEC</v>
      </c>
      <c r="J209">
        <f>[1]MaterialData!J258</f>
        <v>0</v>
      </c>
      <c r="K209" s="4">
        <f t="shared" si="10"/>
        <v>7.0999999999999979</v>
      </c>
      <c r="L209" s="9">
        <f t="shared" si="11"/>
        <v>2.5496099999999994E-2</v>
      </c>
    </row>
    <row r="210" spans="1:12" x14ac:dyDescent="0.25">
      <c r="A210" t="str">
        <f>[1]MaterialData!A259</f>
        <v>Insulation Board</v>
      </c>
      <c r="B210" t="str">
        <f>[1]MaterialData!B259</f>
        <v>Compliance Insulation R7.18</v>
      </c>
      <c r="C210">
        <f>[1]MaterialData!C259</f>
        <v>1.1459280000000001</v>
      </c>
      <c r="D210">
        <f>[1]MaterialData!D259</f>
        <v>7.18</v>
      </c>
      <c r="E210">
        <f>[1]MaterialData!E259</f>
        <v>1.3299999999999999E-2</v>
      </c>
      <c r="F210">
        <f>[1]MaterialData!F259</f>
        <v>1</v>
      </c>
      <c r="G210">
        <f>[1]MaterialData!G259</f>
        <v>0.27</v>
      </c>
      <c r="H210" t="str">
        <f>[1]MaterialData!H259</f>
        <v>MediumSmooth</v>
      </c>
      <c r="I210" t="str">
        <f>[1]MaterialData!I259</f>
        <v>AEC</v>
      </c>
      <c r="J210">
        <f>[1]MaterialData!J259</f>
        <v>0</v>
      </c>
      <c r="K210" s="4">
        <f t="shared" si="10"/>
        <v>7.1800000000000015</v>
      </c>
      <c r="L210" s="9">
        <f t="shared" si="11"/>
        <v>2.5783380000000005E-2</v>
      </c>
    </row>
    <row r="211" spans="1:12" x14ac:dyDescent="0.25">
      <c r="A211" t="str">
        <f>[1]MaterialData!A260</f>
        <v>Insulation Board</v>
      </c>
      <c r="B211" t="str">
        <f>[1]MaterialData!B260</f>
        <v>Compliance Insulation R7.39</v>
      </c>
      <c r="C211">
        <f>[1]MaterialData!C260</f>
        <v>1.1794439999999997</v>
      </c>
      <c r="D211">
        <f>[1]MaterialData!D260</f>
        <v>7.39</v>
      </c>
      <c r="E211">
        <f>[1]MaterialData!E260</f>
        <v>1.3299999999999999E-2</v>
      </c>
      <c r="F211">
        <f>[1]MaterialData!F260</f>
        <v>1</v>
      </c>
      <c r="G211">
        <f>[1]MaterialData!G260</f>
        <v>0.27</v>
      </c>
      <c r="H211" t="str">
        <f>[1]MaterialData!H260</f>
        <v>MediumSmooth</v>
      </c>
      <c r="I211" t="str">
        <f>[1]MaterialData!I260</f>
        <v>AEC</v>
      </c>
      <c r="J211">
        <f>[1]MaterialData!J260</f>
        <v>0</v>
      </c>
      <c r="K211" s="4">
        <f t="shared" si="10"/>
        <v>7.3899999999999979</v>
      </c>
      <c r="L211" s="9">
        <f t="shared" si="11"/>
        <v>2.6537489999999997E-2</v>
      </c>
    </row>
    <row r="212" spans="1:12" x14ac:dyDescent="0.25">
      <c r="A212" t="str">
        <f>[1]MaterialData!A261</f>
        <v>Insulation Board</v>
      </c>
      <c r="B212" t="str">
        <f>[1]MaterialData!B261</f>
        <v>Compliance Insulation R7.50</v>
      </c>
      <c r="C212">
        <f>[1]MaterialData!C261</f>
        <v>1.1969999999999998</v>
      </c>
      <c r="D212">
        <f>[1]MaterialData!D261</f>
        <v>7.5</v>
      </c>
      <c r="E212">
        <f>[1]MaterialData!E261</f>
        <v>1.3299999999999999E-2</v>
      </c>
      <c r="F212">
        <f>[1]MaterialData!F261</f>
        <v>1</v>
      </c>
      <c r="G212">
        <f>[1]MaterialData!G261</f>
        <v>0.27</v>
      </c>
      <c r="H212" t="str">
        <f>[1]MaterialData!H261</f>
        <v>MediumSmooth</v>
      </c>
      <c r="I212" t="str">
        <f>[1]MaterialData!I261</f>
        <v>S901G-2010</v>
      </c>
      <c r="J212">
        <f>[1]MaterialData!J261</f>
        <v>0</v>
      </c>
      <c r="K212" s="4">
        <f t="shared" si="10"/>
        <v>7.5</v>
      </c>
      <c r="L212" s="9">
        <f t="shared" si="11"/>
        <v>2.6932499999999998E-2</v>
      </c>
    </row>
    <row r="213" spans="1:12" x14ac:dyDescent="0.25">
      <c r="A213" t="str">
        <f>[1]MaterialData!A262</f>
        <v>Insulation Board</v>
      </c>
      <c r="B213" t="str">
        <f>[1]MaterialData!B262</f>
        <v>Compliance Insulation R7.60</v>
      </c>
      <c r="C213">
        <f>[1]MaterialData!C262</f>
        <v>1.2129599999999998</v>
      </c>
      <c r="D213">
        <f>[1]MaterialData!D262</f>
        <v>7.6</v>
      </c>
      <c r="E213">
        <f>[1]MaterialData!E262</f>
        <v>1.3299999999999999E-2</v>
      </c>
      <c r="F213">
        <f>[1]MaterialData!F262</f>
        <v>1</v>
      </c>
      <c r="G213">
        <f>[1]MaterialData!G262</f>
        <v>0.27</v>
      </c>
      <c r="H213" t="str">
        <f>[1]MaterialData!H262</f>
        <v>MediumSmooth</v>
      </c>
      <c r="I213" t="str">
        <f>[1]MaterialData!I262</f>
        <v>S901G-2010</v>
      </c>
      <c r="J213">
        <f>[1]MaterialData!J262</f>
        <v>0</v>
      </c>
      <c r="K213" s="4">
        <f t="shared" si="10"/>
        <v>7.6</v>
      </c>
      <c r="L213" s="9">
        <f t="shared" si="11"/>
        <v>2.7291599999999999E-2</v>
      </c>
    </row>
    <row r="214" spans="1:12" x14ac:dyDescent="0.25">
      <c r="A214" t="str">
        <f>[1]MaterialData!A263</f>
        <v>Insulation Board</v>
      </c>
      <c r="B214" t="str">
        <f>[1]MaterialData!B263</f>
        <v>Compliance Insulation R8.00</v>
      </c>
      <c r="C214">
        <f>[1]MaterialData!C263</f>
        <v>1.2767999999999999</v>
      </c>
      <c r="D214">
        <f>[1]MaterialData!D263</f>
        <v>8</v>
      </c>
      <c r="E214">
        <f>[1]MaterialData!E263</f>
        <v>1.3299999999999999E-2</v>
      </c>
      <c r="F214">
        <f>[1]MaterialData!F263</f>
        <v>1</v>
      </c>
      <c r="G214">
        <f>[1]MaterialData!G263</f>
        <v>0.27</v>
      </c>
      <c r="H214" t="str">
        <f>[1]MaterialData!H263</f>
        <v>MediumSmooth</v>
      </c>
      <c r="I214" t="str">
        <f>[1]MaterialData!I263</f>
        <v>AEC</v>
      </c>
      <c r="J214">
        <f>[1]MaterialData!J263</f>
        <v>0</v>
      </c>
      <c r="K214" s="4">
        <f t="shared" si="10"/>
        <v>8</v>
      </c>
      <c r="L214" s="9">
        <f t="shared" si="11"/>
        <v>2.8728E-2</v>
      </c>
    </row>
    <row r="215" spans="1:12" x14ac:dyDescent="0.25">
      <c r="A215" t="str">
        <f>[1]MaterialData!A264</f>
        <v>Insulation Board</v>
      </c>
      <c r="B215" t="str">
        <f>[1]MaterialData!B264</f>
        <v>Compliance Insulation R8.07</v>
      </c>
      <c r="C215">
        <f>[1]MaterialData!C264</f>
        <v>1.2879719999999999</v>
      </c>
      <c r="D215">
        <f>[1]MaterialData!D264</f>
        <v>8.07</v>
      </c>
      <c r="E215">
        <f>[1]MaterialData!E264</f>
        <v>1.3299999999999999E-2</v>
      </c>
      <c r="F215">
        <f>[1]MaterialData!F264</f>
        <v>1</v>
      </c>
      <c r="G215">
        <f>[1]MaterialData!G264</f>
        <v>0.27</v>
      </c>
      <c r="H215" t="str">
        <f>[1]MaterialData!H264</f>
        <v>MediumSmooth</v>
      </c>
      <c r="I215" t="str">
        <f>[1]MaterialData!I264</f>
        <v>AEC</v>
      </c>
      <c r="J215">
        <f>[1]MaterialData!J264</f>
        <v>0</v>
      </c>
      <c r="K215" s="4">
        <f t="shared" si="10"/>
        <v>8.07</v>
      </c>
      <c r="L215" s="9">
        <f t="shared" si="11"/>
        <v>2.8979370000000001E-2</v>
      </c>
    </row>
    <row r="216" spans="1:12" x14ac:dyDescent="0.25">
      <c r="A216" t="str">
        <f>[1]MaterialData!A265</f>
        <v>Insulation Board</v>
      </c>
      <c r="B216" t="str">
        <f>[1]MaterialData!B265</f>
        <v>Compliance Insulation R9.00</v>
      </c>
      <c r="C216">
        <f>[1]MaterialData!C265</f>
        <v>1.4363999999999999</v>
      </c>
      <c r="D216">
        <f>[1]MaterialData!D265</f>
        <v>9</v>
      </c>
      <c r="E216">
        <f>[1]MaterialData!E265</f>
        <v>1.3299999999999999E-2</v>
      </c>
      <c r="F216">
        <f>[1]MaterialData!F265</f>
        <v>1</v>
      </c>
      <c r="G216">
        <f>[1]MaterialData!G265</f>
        <v>0.27</v>
      </c>
      <c r="H216" t="str">
        <f>[1]MaterialData!H265</f>
        <v>MediumSmooth</v>
      </c>
      <c r="I216" t="str">
        <f>[1]MaterialData!I265</f>
        <v>CEC RJ</v>
      </c>
      <c r="J216">
        <f>[1]MaterialData!J265</f>
        <v>0</v>
      </c>
      <c r="K216" s="4">
        <f t="shared" si="10"/>
        <v>9</v>
      </c>
      <c r="L216" s="9">
        <f t="shared" si="11"/>
        <v>3.2319000000000001E-2</v>
      </c>
    </row>
    <row r="217" spans="1:12" x14ac:dyDescent="0.25">
      <c r="A217" t="str">
        <f>[1]MaterialData!A266</f>
        <v>Insulation Board</v>
      </c>
      <c r="B217" t="str">
        <f>[1]MaterialData!B266</f>
        <v>Compliance Insulation R9.40</v>
      </c>
      <c r="C217">
        <f>[1]MaterialData!C266</f>
        <v>1.5002399999999998</v>
      </c>
      <c r="D217">
        <f>[1]MaterialData!D266</f>
        <v>9.4</v>
      </c>
      <c r="E217">
        <f>[1]MaterialData!E266</f>
        <v>1.3299999999999999E-2</v>
      </c>
      <c r="F217">
        <f>[1]MaterialData!F266</f>
        <v>1</v>
      </c>
      <c r="G217">
        <f>[1]MaterialData!G266</f>
        <v>0.27</v>
      </c>
      <c r="H217" t="str">
        <f>[1]MaterialData!H266</f>
        <v>MediumSmooth</v>
      </c>
      <c r="I217" t="str">
        <f>[1]MaterialData!I266</f>
        <v>S901G-2010</v>
      </c>
      <c r="J217">
        <f>[1]MaterialData!J266</f>
        <v>0</v>
      </c>
      <c r="K217" s="4">
        <f t="shared" si="10"/>
        <v>9.4</v>
      </c>
      <c r="L217" s="9">
        <f t="shared" si="11"/>
        <v>3.3755399999999998E-2</v>
      </c>
    </row>
    <row r="218" spans="1:12" x14ac:dyDescent="0.25">
      <c r="A218" t="str">
        <f>[1]MaterialData!A267</f>
        <v>Insulation Board</v>
      </c>
      <c r="B218" t="str">
        <f>[1]MaterialData!B267</f>
        <v>Compliance Insulation R9.80</v>
      </c>
      <c r="C218">
        <f>[1]MaterialData!C267</f>
        <v>1.5640800000000001</v>
      </c>
      <c r="D218">
        <f>[1]MaterialData!D267</f>
        <v>9.8000000000000007</v>
      </c>
      <c r="E218">
        <f>[1]MaterialData!E267</f>
        <v>1.3299999999999999E-2</v>
      </c>
      <c r="F218">
        <f>[1]MaterialData!F267</f>
        <v>1</v>
      </c>
      <c r="G218">
        <f>[1]MaterialData!G267</f>
        <v>0.27</v>
      </c>
      <c r="H218" t="str">
        <f>[1]MaterialData!H267</f>
        <v>MediumSmooth</v>
      </c>
      <c r="I218" t="str">
        <f>[1]MaterialData!I267</f>
        <v>S901G-2010</v>
      </c>
      <c r="J218">
        <f>[1]MaterialData!J267</f>
        <v>0</v>
      </c>
      <c r="K218" s="4">
        <f t="shared" si="10"/>
        <v>9.8000000000000007</v>
      </c>
      <c r="L218" s="9">
        <f t="shared" si="11"/>
        <v>3.5191800000000002E-2</v>
      </c>
    </row>
    <row r="219" spans="1:12" x14ac:dyDescent="0.25">
      <c r="A219" t="str">
        <f>[1]MaterialData!A268</f>
        <v>Insulation Board</v>
      </c>
      <c r="B219" t="str">
        <f>[1]MaterialData!B268</f>
        <v>Compliance Insulation R9.83</v>
      </c>
      <c r="C219">
        <f>[1]MaterialData!C268</f>
        <v>1.56965004</v>
      </c>
      <c r="D219">
        <f>[1]MaterialData!D268</f>
        <v>9.8348999999999993</v>
      </c>
      <c r="E219">
        <f>[1]MaterialData!E268</f>
        <v>1.3299999999999999E-2</v>
      </c>
      <c r="F219">
        <f>[1]MaterialData!F268</f>
        <v>1</v>
      </c>
      <c r="G219">
        <f>[1]MaterialData!G268</f>
        <v>0.27</v>
      </c>
      <c r="H219" t="str">
        <f>[1]MaterialData!H268</f>
        <v>MediumSmooth</v>
      </c>
      <c r="I219" t="str">
        <f>[1]MaterialData!I268</f>
        <v>AEC</v>
      </c>
      <c r="J219">
        <f>[1]MaterialData!J268</f>
        <v>0</v>
      </c>
      <c r="K219" s="4">
        <f t="shared" si="10"/>
        <v>9.8349000000000011</v>
      </c>
      <c r="L219" s="9">
        <f t="shared" si="11"/>
        <v>3.5317125900000003E-2</v>
      </c>
    </row>
    <row r="220" spans="1:12" x14ac:dyDescent="0.25">
      <c r="A220" t="str">
        <f>[1]MaterialData!A269</f>
        <v>Insulation Board</v>
      </c>
      <c r="B220" t="str">
        <f>[1]MaterialData!B269</f>
        <v>Compliance Insulation R9.94</v>
      </c>
      <c r="C220">
        <f>[1]MaterialData!C269</f>
        <v>1.5864239999999998</v>
      </c>
      <c r="D220">
        <f>[1]MaterialData!D269</f>
        <v>9.94</v>
      </c>
      <c r="E220">
        <f>[1]MaterialData!E269</f>
        <v>1.3299999999999999E-2</v>
      </c>
      <c r="F220">
        <f>[1]MaterialData!F269</f>
        <v>1</v>
      </c>
      <c r="G220">
        <f>[1]MaterialData!G269</f>
        <v>0.27</v>
      </c>
      <c r="H220" t="str">
        <f>[1]MaterialData!H269</f>
        <v>MediumSmooth</v>
      </c>
      <c r="I220" t="str">
        <f>[1]MaterialData!I269</f>
        <v>AEC</v>
      </c>
      <c r="J220">
        <f>[1]MaterialData!J269</f>
        <v>0</v>
      </c>
      <c r="K220" s="4">
        <f t="shared" si="10"/>
        <v>9.94</v>
      </c>
      <c r="L220" s="9">
        <f t="shared" si="11"/>
        <v>3.5694539999999997E-2</v>
      </c>
    </row>
    <row r="221" spans="1:12" x14ac:dyDescent="0.25">
      <c r="A221" t="str">
        <f>[1]MaterialData!A76</f>
        <v>Concrete</v>
      </c>
      <c r="B221" t="str">
        <f>[1]MaterialData!B76</f>
        <v>Concrete - 100 lb/ft3 - 10 in.</v>
      </c>
      <c r="C221">
        <f>[1]MaterialData!C76</f>
        <v>10</v>
      </c>
      <c r="D221">
        <f>[1]MaterialData!D76</f>
        <v>1.61</v>
      </c>
      <c r="E221">
        <f>[1]MaterialData!E76</f>
        <v>0.52080000000000004</v>
      </c>
      <c r="F221">
        <f>[1]MaterialData!F76</f>
        <v>100</v>
      </c>
      <c r="G221">
        <f>[1]MaterialData!G76</f>
        <v>0.21</v>
      </c>
      <c r="H221" t="str">
        <f>[1]MaterialData!H76</f>
        <v>MediumRough</v>
      </c>
      <c r="I221" t="str">
        <f>[1]MaterialData!I76</f>
        <v>AEC, CEC RJ</v>
      </c>
      <c r="J221">
        <f>[1]MaterialData!J76</f>
        <v>0</v>
      </c>
      <c r="K221" s="4">
        <f t="shared" si="10"/>
        <v>1.6001024065540195</v>
      </c>
      <c r="L221" s="9">
        <f t="shared" si="11"/>
        <v>17.5</v>
      </c>
    </row>
    <row r="222" spans="1:12" x14ac:dyDescent="0.25">
      <c r="A222" t="str">
        <f>[1]MaterialData!A77</f>
        <v>Concrete</v>
      </c>
      <c r="B222" t="str">
        <f>[1]MaterialData!B77</f>
        <v>Concrete - 100 lb/ft3 - 12 in.</v>
      </c>
      <c r="C222">
        <f>[1]MaterialData!C77</f>
        <v>12</v>
      </c>
      <c r="D222">
        <f>[1]MaterialData!D77</f>
        <v>1.93</v>
      </c>
      <c r="E222">
        <f>[1]MaterialData!E77</f>
        <v>0.52080000000000004</v>
      </c>
      <c r="F222">
        <f>[1]MaterialData!F77</f>
        <v>100</v>
      </c>
      <c r="G222">
        <f>[1]MaterialData!G77</f>
        <v>0.21</v>
      </c>
      <c r="H222" t="str">
        <f>[1]MaterialData!H77</f>
        <v>MediumRough</v>
      </c>
      <c r="I222" t="str">
        <f>[1]MaterialData!I77</f>
        <v>AEC, CEC RJ</v>
      </c>
      <c r="J222">
        <f>[1]MaterialData!J77</f>
        <v>0</v>
      </c>
      <c r="K222" s="4">
        <f t="shared" si="10"/>
        <v>1.9201228878648231</v>
      </c>
      <c r="L222" s="9">
        <f t="shared" si="11"/>
        <v>21</v>
      </c>
    </row>
    <row r="223" spans="1:12" x14ac:dyDescent="0.25">
      <c r="A223" t="str">
        <f>[1]MaterialData!A72</f>
        <v>Concrete</v>
      </c>
      <c r="B223" t="str">
        <f>[1]MaterialData!B72</f>
        <v>Concrete - 100 lb/ft3 - 2 in.</v>
      </c>
      <c r="C223">
        <f>[1]MaterialData!C72</f>
        <v>2</v>
      </c>
      <c r="D223">
        <f>[1]MaterialData!D72</f>
        <v>0.32200000000000001</v>
      </c>
      <c r="E223">
        <f>[1]MaterialData!E72</f>
        <v>0.52080000000000004</v>
      </c>
      <c r="F223">
        <f>[1]MaterialData!F72</f>
        <v>100</v>
      </c>
      <c r="G223">
        <f>[1]MaterialData!G72</f>
        <v>0.21</v>
      </c>
      <c r="H223" t="str">
        <f>[1]MaterialData!H72</f>
        <v>MediumRough</v>
      </c>
      <c r="I223" t="str">
        <f>[1]MaterialData!I72</f>
        <v>AEC, CEC RJ</v>
      </c>
      <c r="J223">
        <f>[1]MaterialData!J72</f>
        <v>0</v>
      </c>
      <c r="K223" s="4">
        <f t="shared" si="10"/>
        <v>0.32002048131080385</v>
      </c>
      <c r="L223" s="9">
        <f t="shared" si="11"/>
        <v>3.5</v>
      </c>
    </row>
    <row r="224" spans="1:12" x14ac:dyDescent="0.25">
      <c r="A224" t="str">
        <f>[1]MaterialData!A73</f>
        <v>Concrete</v>
      </c>
      <c r="B224" t="str">
        <f>[1]MaterialData!B73</f>
        <v>Concrete - 100 lb/ft3 - 4 in.</v>
      </c>
      <c r="C224">
        <f>[1]MaterialData!C73</f>
        <v>4</v>
      </c>
      <c r="D224">
        <f>[1]MaterialData!D73</f>
        <v>0.64400000000000002</v>
      </c>
      <c r="E224">
        <f>[1]MaterialData!E73</f>
        <v>0.52080000000000004</v>
      </c>
      <c r="F224">
        <f>[1]MaterialData!F73</f>
        <v>100</v>
      </c>
      <c r="G224">
        <f>[1]MaterialData!G73</f>
        <v>0.21</v>
      </c>
      <c r="H224" t="str">
        <f>[1]MaterialData!H73</f>
        <v>MediumRough</v>
      </c>
      <c r="I224" t="str">
        <f>[1]MaterialData!I73</f>
        <v>AEC, CEC RJ</v>
      </c>
      <c r="J224">
        <f>[1]MaterialData!J73</f>
        <v>0</v>
      </c>
      <c r="K224" s="4">
        <f t="shared" si="10"/>
        <v>0.6400409626216077</v>
      </c>
      <c r="L224" s="9">
        <f t="shared" si="11"/>
        <v>7</v>
      </c>
    </row>
    <row r="225" spans="1:12" x14ac:dyDescent="0.25">
      <c r="A225" t="str">
        <f>[1]MaterialData!A74</f>
        <v>Concrete</v>
      </c>
      <c r="B225" t="str">
        <f>[1]MaterialData!B74</f>
        <v>Concrete - 100 lb/ft3 - 6 in.</v>
      </c>
      <c r="C225">
        <f>[1]MaterialData!C74</f>
        <v>6</v>
      </c>
      <c r="D225">
        <f>[1]MaterialData!D74</f>
        <v>0.96599999999999997</v>
      </c>
      <c r="E225">
        <f>[1]MaterialData!E74</f>
        <v>0.52080000000000004</v>
      </c>
      <c r="F225">
        <f>[1]MaterialData!F74</f>
        <v>100</v>
      </c>
      <c r="G225">
        <f>[1]MaterialData!G74</f>
        <v>0.21</v>
      </c>
      <c r="H225" t="str">
        <f>[1]MaterialData!H74</f>
        <v>MediumRough</v>
      </c>
      <c r="I225" t="str">
        <f>[1]MaterialData!I74</f>
        <v>AEC, CEC RJ</v>
      </c>
      <c r="J225">
        <f>[1]MaterialData!J74</f>
        <v>0</v>
      </c>
      <c r="K225" s="4">
        <f t="shared" si="10"/>
        <v>0.96006144393241155</v>
      </c>
      <c r="L225" s="9">
        <f t="shared" si="11"/>
        <v>10.5</v>
      </c>
    </row>
    <row r="226" spans="1:12" x14ac:dyDescent="0.25">
      <c r="A226" t="str">
        <f>[1]MaterialData!A75</f>
        <v>Concrete</v>
      </c>
      <c r="B226" t="str">
        <f>[1]MaterialData!B75</f>
        <v>Concrete - 100 lb/ft3 - 8 in.</v>
      </c>
      <c r="C226">
        <f>[1]MaterialData!C75</f>
        <v>8</v>
      </c>
      <c r="D226">
        <f>[1]MaterialData!D75</f>
        <v>1.29</v>
      </c>
      <c r="E226">
        <f>[1]MaterialData!E75</f>
        <v>0.52080000000000004</v>
      </c>
      <c r="F226">
        <f>[1]MaterialData!F75</f>
        <v>100</v>
      </c>
      <c r="G226">
        <f>[1]MaterialData!G75</f>
        <v>0.21</v>
      </c>
      <c r="H226" t="str">
        <f>[1]MaterialData!H75</f>
        <v>MediumRough</v>
      </c>
      <c r="I226" t="str">
        <f>[1]MaterialData!I75</f>
        <v>AEC, CEC RJ</v>
      </c>
      <c r="J226">
        <f>[1]MaterialData!J75</f>
        <v>0</v>
      </c>
      <c r="K226" s="4">
        <f t="shared" si="10"/>
        <v>1.2800819252432154</v>
      </c>
      <c r="L226" s="9">
        <f t="shared" si="11"/>
        <v>14</v>
      </c>
    </row>
    <row r="227" spans="1:12" x14ac:dyDescent="0.25">
      <c r="A227" t="str">
        <f>[1]MaterialData!A82</f>
        <v>Concrete</v>
      </c>
      <c r="B227" t="str">
        <f>[1]MaterialData!B82</f>
        <v>Concrete - 140 lb/ft3 - 10 in.</v>
      </c>
      <c r="C227">
        <f>[1]MaterialData!C82</f>
        <v>10</v>
      </c>
      <c r="D227">
        <f>[1]MaterialData!D82</f>
        <v>0.74</v>
      </c>
      <c r="E227">
        <f>[1]MaterialData!E82</f>
        <v>1.1274999999999999</v>
      </c>
      <c r="F227">
        <f>[1]MaterialData!F82</f>
        <v>139.77599999999998</v>
      </c>
      <c r="G227">
        <f>[1]MaterialData!G82</f>
        <v>0.21510000000000001</v>
      </c>
      <c r="H227" t="str">
        <f>[1]MaterialData!H82</f>
        <v>MediumRough</v>
      </c>
      <c r="I227" t="str">
        <f>[1]MaterialData!I82</f>
        <v>AEC</v>
      </c>
      <c r="J227">
        <f>[1]MaterialData!J82</f>
        <v>0</v>
      </c>
      <c r="K227" s="4">
        <f t="shared" ref="K227:K290" si="12">C227/12/E227</f>
        <v>0.73909830007390986</v>
      </c>
      <c r="L227" s="9">
        <f t="shared" ref="L227:L290" si="13">F227*G227*C227/12</f>
        <v>25.054847999999996</v>
      </c>
    </row>
    <row r="228" spans="1:12" x14ac:dyDescent="0.25">
      <c r="A228" t="str">
        <f>[1]MaterialData!A83</f>
        <v>Concrete</v>
      </c>
      <c r="B228" t="str">
        <f>[1]MaterialData!B83</f>
        <v>Concrete - 140 lb/ft3 - 12 in.</v>
      </c>
      <c r="C228">
        <f>[1]MaterialData!C83</f>
        <v>12</v>
      </c>
      <c r="D228">
        <f>[1]MaterialData!D83</f>
        <v>0.88800000000000001</v>
      </c>
      <c r="E228">
        <f>[1]MaterialData!E83</f>
        <v>1.1274999999999999</v>
      </c>
      <c r="F228">
        <f>[1]MaterialData!F83</f>
        <v>139.77599999999998</v>
      </c>
      <c r="G228">
        <f>[1]MaterialData!G83</f>
        <v>0.21510000000000001</v>
      </c>
      <c r="H228" t="str">
        <f>[1]MaterialData!H83</f>
        <v>MediumRough</v>
      </c>
      <c r="I228" t="str">
        <f>[1]MaterialData!I83</f>
        <v>AEC, CEC RJ</v>
      </c>
      <c r="J228">
        <f>[1]MaterialData!J83</f>
        <v>0</v>
      </c>
      <c r="K228" s="4">
        <f t="shared" si="12"/>
        <v>0.88691796008869184</v>
      </c>
      <c r="L228" s="9">
        <f t="shared" si="13"/>
        <v>30.065817599999999</v>
      </c>
    </row>
    <row r="229" spans="1:12" x14ac:dyDescent="0.25">
      <c r="A229" t="str">
        <f>[1]MaterialData!A78</f>
        <v>Concrete</v>
      </c>
      <c r="B229" t="str">
        <f>[1]MaterialData!B78</f>
        <v>Concrete - 140 lb/ft3 - 2 in.</v>
      </c>
      <c r="C229">
        <f>[1]MaterialData!C78</f>
        <v>2</v>
      </c>
      <c r="D229">
        <f>[1]MaterialData!D78</f>
        <v>0.15</v>
      </c>
      <c r="E229">
        <f>[1]MaterialData!E78</f>
        <v>1.1274999999999999</v>
      </c>
      <c r="F229">
        <f>[1]MaterialData!F78</f>
        <v>139.77599999999998</v>
      </c>
      <c r="G229">
        <f>[1]MaterialData!G78</f>
        <v>0.21510000000000001</v>
      </c>
      <c r="H229" t="str">
        <f>[1]MaterialData!H78</f>
        <v>MediumRough</v>
      </c>
      <c r="I229" t="str">
        <f>[1]MaterialData!I78</f>
        <v>AEC</v>
      </c>
      <c r="J229">
        <f>[1]MaterialData!J78</f>
        <v>0</v>
      </c>
      <c r="K229" s="4">
        <f t="shared" si="12"/>
        <v>0.14781966001478197</v>
      </c>
      <c r="L229" s="9">
        <f t="shared" si="13"/>
        <v>5.0109696000000001</v>
      </c>
    </row>
    <row r="230" spans="1:12" x14ac:dyDescent="0.25">
      <c r="A230" t="str">
        <f>[1]MaterialData!A79</f>
        <v>Concrete</v>
      </c>
      <c r="B230" t="str">
        <f>[1]MaterialData!B79</f>
        <v>Concrete - 140 lb/ft3 - 4 in.</v>
      </c>
      <c r="C230">
        <f>[1]MaterialData!C79</f>
        <v>4</v>
      </c>
      <c r="D230">
        <f>[1]MaterialData!D79</f>
        <v>0.3</v>
      </c>
      <c r="E230">
        <f>[1]MaterialData!E79</f>
        <v>1.1274999999999999</v>
      </c>
      <c r="F230">
        <f>[1]MaterialData!F79</f>
        <v>139.77599999999998</v>
      </c>
      <c r="G230">
        <f>[1]MaterialData!G79</f>
        <v>0.21510000000000001</v>
      </c>
      <c r="H230" t="str">
        <f>[1]MaterialData!H79</f>
        <v>MediumRough</v>
      </c>
      <c r="I230" t="str">
        <f>[1]MaterialData!I79</f>
        <v>AEC</v>
      </c>
      <c r="J230">
        <f>[1]MaterialData!J79</f>
        <v>0</v>
      </c>
      <c r="K230" s="4">
        <f t="shared" si="12"/>
        <v>0.29563932002956395</v>
      </c>
      <c r="L230" s="9">
        <f t="shared" si="13"/>
        <v>10.0219392</v>
      </c>
    </row>
    <row r="231" spans="1:12" x14ac:dyDescent="0.25">
      <c r="A231" t="str">
        <f>[1]MaterialData!A80</f>
        <v>Concrete</v>
      </c>
      <c r="B231" t="str">
        <f>[1]MaterialData!B80</f>
        <v>Concrete - 140 lb/ft3 - 6 in.</v>
      </c>
      <c r="C231">
        <f>[1]MaterialData!C80</f>
        <v>6</v>
      </c>
      <c r="D231">
        <f>[1]MaterialData!D80</f>
        <v>0.44</v>
      </c>
      <c r="E231">
        <f>[1]MaterialData!E80</f>
        <v>1.1274999999999999</v>
      </c>
      <c r="F231">
        <f>[1]MaterialData!F80</f>
        <v>139.77599999999998</v>
      </c>
      <c r="G231">
        <f>[1]MaterialData!G80</f>
        <v>0.21510000000000001</v>
      </c>
      <c r="H231" t="str">
        <f>[1]MaterialData!H80</f>
        <v>MediumRough</v>
      </c>
      <c r="I231" t="str">
        <f>[1]MaterialData!I80</f>
        <v>AEC</v>
      </c>
      <c r="J231">
        <f>[1]MaterialData!J80</f>
        <v>0</v>
      </c>
      <c r="K231" s="4">
        <f t="shared" si="12"/>
        <v>0.44345898004434592</v>
      </c>
      <c r="L231" s="9">
        <f t="shared" si="13"/>
        <v>15.0329088</v>
      </c>
    </row>
    <row r="232" spans="1:12" x14ac:dyDescent="0.25">
      <c r="A232" t="str">
        <f>[1]MaterialData!A81</f>
        <v>Concrete</v>
      </c>
      <c r="B232" t="str">
        <f>[1]MaterialData!B81</f>
        <v>Concrete - 140 lb/ft3 - 8 in.</v>
      </c>
      <c r="C232">
        <f>[1]MaterialData!C81</f>
        <v>8</v>
      </c>
      <c r="D232">
        <f>[1]MaterialData!D81</f>
        <v>0.59</v>
      </c>
      <c r="E232">
        <f>[1]MaterialData!E81</f>
        <v>1.1274999999999999</v>
      </c>
      <c r="F232">
        <f>[1]MaterialData!F81</f>
        <v>139.77599999999998</v>
      </c>
      <c r="G232">
        <f>[1]MaterialData!G81</f>
        <v>0.21510000000000001</v>
      </c>
      <c r="H232" t="str">
        <f>[1]MaterialData!H81</f>
        <v>MediumRough</v>
      </c>
      <c r="I232" t="str">
        <f>[1]MaterialData!I81</f>
        <v>AEC</v>
      </c>
      <c r="J232">
        <f>[1]MaterialData!J81</f>
        <v>0</v>
      </c>
      <c r="K232" s="4">
        <f t="shared" si="12"/>
        <v>0.59127864005912789</v>
      </c>
      <c r="L232" s="9">
        <f t="shared" si="13"/>
        <v>20.043878400000001</v>
      </c>
    </row>
    <row r="233" spans="1:12" x14ac:dyDescent="0.25">
      <c r="A233" t="str">
        <f>[1]MaterialData!A70</f>
        <v>Concrete</v>
      </c>
      <c r="B233" t="str">
        <f>[1]MaterialData!B70</f>
        <v>Concrete - 80 lb/ft3 - 10 in.</v>
      </c>
      <c r="C233">
        <f>[1]MaterialData!C70</f>
        <v>10</v>
      </c>
      <c r="D233">
        <f>[1]MaterialData!D70</f>
        <v>2.72</v>
      </c>
      <c r="E233">
        <f>[1]MaterialData!E70</f>
        <v>0.30669999999999997</v>
      </c>
      <c r="F233">
        <f>[1]MaterialData!F70</f>
        <v>79.872</v>
      </c>
      <c r="G233">
        <f>[1]MaterialData!G70</f>
        <v>0.20075999999999999</v>
      </c>
      <c r="H233" t="str">
        <f>[1]MaterialData!H70</f>
        <v>MediumRough</v>
      </c>
      <c r="I233" t="str">
        <f>[1]MaterialData!I70</f>
        <v>AEC</v>
      </c>
      <c r="J233">
        <f>[1]MaterialData!J70</f>
        <v>0</v>
      </c>
      <c r="K233" s="4">
        <f t="shared" si="12"/>
        <v>2.7170959678295841</v>
      </c>
      <c r="L233" s="9">
        <f t="shared" si="13"/>
        <v>13.362585600000001</v>
      </c>
    </row>
    <row r="234" spans="1:12" x14ac:dyDescent="0.25">
      <c r="A234" t="str">
        <f>[1]MaterialData!A71</f>
        <v>Concrete</v>
      </c>
      <c r="B234" t="str">
        <f>[1]MaterialData!B71</f>
        <v>Concrete - 80 lb/ft3 - 12 in.</v>
      </c>
      <c r="C234">
        <f>[1]MaterialData!C71</f>
        <v>12</v>
      </c>
      <c r="D234">
        <f>[1]MaterialData!D71</f>
        <v>3.2639999999999998</v>
      </c>
      <c r="E234">
        <f>[1]MaterialData!E71</f>
        <v>0.30669999999999997</v>
      </c>
      <c r="F234">
        <f>[1]MaterialData!F71</f>
        <v>79.872</v>
      </c>
      <c r="G234">
        <f>[1]MaterialData!G71</f>
        <v>0.20075999999999999</v>
      </c>
      <c r="H234" t="str">
        <f>[1]MaterialData!H71</f>
        <v>MediumRough</v>
      </c>
      <c r="I234" t="str">
        <f>[1]MaterialData!I71</f>
        <v>AEC, CEC RJ</v>
      </c>
      <c r="J234">
        <f>[1]MaterialData!J71</f>
        <v>0</v>
      </c>
      <c r="K234" s="4">
        <f t="shared" si="12"/>
        <v>3.2605151613955008</v>
      </c>
      <c r="L234" s="9">
        <f t="shared" si="13"/>
        <v>16.035102720000001</v>
      </c>
    </row>
    <row r="235" spans="1:12" x14ac:dyDescent="0.25">
      <c r="A235" t="str">
        <f>[1]MaterialData!A66</f>
        <v>Concrete</v>
      </c>
      <c r="B235" t="str">
        <f>[1]MaterialData!B66</f>
        <v>Concrete - 80 lb/ft3 - 2 in.</v>
      </c>
      <c r="C235">
        <f>[1]MaterialData!C66</f>
        <v>2</v>
      </c>
      <c r="D235">
        <f>[1]MaterialData!D66</f>
        <v>0.54</v>
      </c>
      <c r="E235">
        <f>[1]MaterialData!E66</f>
        <v>0.30669999999999997</v>
      </c>
      <c r="F235">
        <f>[1]MaterialData!F66</f>
        <v>79.872</v>
      </c>
      <c r="G235">
        <f>[1]MaterialData!G66</f>
        <v>0.20075999999999999</v>
      </c>
      <c r="H235" t="str">
        <f>[1]MaterialData!H66</f>
        <v>MediumRough</v>
      </c>
      <c r="I235" t="str">
        <f>[1]MaterialData!I66</f>
        <v>AEC</v>
      </c>
      <c r="J235">
        <f>[1]MaterialData!J66</f>
        <v>0</v>
      </c>
      <c r="K235" s="4">
        <f t="shared" si="12"/>
        <v>0.54341919356591672</v>
      </c>
      <c r="L235" s="9">
        <f t="shared" si="13"/>
        <v>2.6725171200000002</v>
      </c>
    </row>
    <row r="236" spans="1:12" x14ac:dyDescent="0.25">
      <c r="A236" t="str">
        <f>[1]MaterialData!A67</f>
        <v>Concrete</v>
      </c>
      <c r="B236" t="str">
        <f>[1]MaterialData!B67</f>
        <v>Concrete - 80 lb/ft3 - 4 in.</v>
      </c>
      <c r="C236">
        <f>[1]MaterialData!C67</f>
        <v>4</v>
      </c>
      <c r="D236">
        <f>[1]MaterialData!D67</f>
        <v>1.0900000000000001</v>
      </c>
      <c r="E236">
        <f>[1]MaterialData!E67</f>
        <v>0.30669999999999997</v>
      </c>
      <c r="F236">
        <f>[1]MaterialData!F67</f>
        <v>79.872</v>
      </c>
      <c r="G236">
        <f>[1]MaterialData!G67</f>
        <v>0.20075999999999999</v>
      </c>
      <c r="H236" t="str">
        <f>[1]MaterialData!H67</f>
        <v>MediumRough</v>
      </c>
      <c r="I236" t="str">
        <f>[1]MaterialData!I67</f>
        <v>AEC</v>
      </c>
      <c r="J236">
        <f>[1]MaterialData!J67</f>
        <v>0</v>
      </c>
      <c r="K236" s="4">
        <f t="shared" si="12"/>
        <v>1.0868383871318334</v>
      </c>
      <c r="L236" s="9">
        <f t="shared" si="13"/>
        <v>5.3450342400000004</v>
      </c>
    </row>
    <row r="237" spans="1:12" x14ac:dyDescent="0.25">
      <c r="A237" t="str">
        <f>[1]MaterialData!A68</f>
        <v>Concrete</v>
      </c>
      <c r="B237" t="str">
        <f>[1]MaterialData!B68</f>
        <v>Concrete - 80 lb/ft3 - 6 in.</v>
      </c>
      <c r="C237">
        <f>[1]MaterialData!C68</f>
        <v>6</v>
      </c>
      <c r="D237">
        <f>[1]MaterialData!D68</f>
        <v>1.63</v>
      </c>
      <c r="E237">
        <f>[1]MaterialData!E68</f>
        <v>0.30669999999999997</v>
      </c>
      <c r="F237">
        <f>[1]MaterialData!F68</f>
        <v>79.872</v>
      </c>
      <c r="G237">
        <f>[1]MaterialData!G68</f>
        <v>0.20075999999999999</v>
      </c>
      <c r="H237" t="str">
        <f>[1]MaterialData!H68</f>
        <v>MediumRough</v>
      </c>
      <c r="I237" t="str">
        <f>[1]MaterialData!I68</f>
        <v>AEC</v>
      </c>
      <c r="J237">
        <f>[1]MaterialData!J68</f>
        <v>0</v>
      </c>
      <c r="K237" s="4">
        <f t="shared" si="12"/>
        <v>1.6302575806977504</v>
      </c>
      <c r="L237" s="9">
        <f t="shared" si="13"/>
        <v>8.0175513600000006</v>
      </c>
    </row>
    <row r="238" spans="1:12" x14ac:dyDescent="0.25">
      <c r="A238" t="str">
        <f>[1]MaterialData!A69</f>
        <v>Concrete</v>
      </c>
      <c r="B238" t="str">
        <f>[1]MaterialData!B69</f>
        <v>Concrete - 80 lb/ft3 - 8 in.</v>
      </c>
      <c r="C238">
        <f>[1]MaterialData!C69</f>
        <v>8</v>
      </c>
      <c r="D238">
        <f>[1]MaterialData!D69</f>
        <v>2.17</v>
      </c>
      <c r="E238">
        <f>[1]MaterialData!E69</f>
        <v>0.30669999999999997</v>
      </c>
      <c r="F238">
        <f>[1]MaterialData!F69</f>
        <v>79.872</v>
      </c>
      <c r="G238">
        <f>[1]MaterialData!G69</f>
        <v>0.20075999999999999</v>
      </c>
      <c r="H238" t="str">
        <f>[1]MaterialData!H69</f>
        <v>MediumRough</v>
      </c>
      <c r="I238" t="str">
        <f>[1]MaterialData!I69</f>
        <v>AEC</v>
      </c>
      <c r="J238">
        <f>[1]MaterialData!J69</f>
        <v>0</v>
      </c>
      <c r="K238" s="4">
        <f t="shared" si="12"/>
        <v>2.1736767742636669</v>
      </c>
      <c r="L238" s="9">
        <f t="shared" si="13"/>
        <v>10.690068480000001</v>
      </c>
    </row>
    <row r="239" spans="1:12" x14ac:dyDescent="0.25">
      <c r="A239" t="str">
        <f>[1]MaterialData!A385</f>
        <v>Masonry Units Hollow</v>
      </c>
      <c r="B239" t="str">
        <f>[1]MaterialData!B385</f>
        <v>Concrete - Part Grouted and Empty - 105 lb/ft3 - 10 in.</v>
      </c>
      <c r="C239">
        <f>[1]MaterialData!C385</f>
        <v>10</v>
      </c>
      <c r="D239">
        <f>[1]MaterialData!D385</f>
        <v>2.1739999999999999</v>
      </c>
      <c r="E239">
        <f>[1]MaterialData!E385</f>
        <v>0.38329999999999997</v>
      </c>
      <c r="F239">
        <f>[1]MaterialData!F385</f>
        <v>82</v>
      </c>
      <c r="G239">
        <f>[1]MaterialData!G385</f>
        <v>0.14000000000000001</v>
      </c>
      <c r="H239" t="str">
        <f>[1]MaterialData!H385</f>
        <v>MediumRough</v>
      </c>
      <c r="I239" t="str">
        <f>[1]MaterialData!I385</f>
        <v>RH   NCMA</v>
      </c>
      <c r="J239">
        <f>[1]MaterialData!J385</f>
        <v>0</v>
      </c>
      <c r="K239" s="4">
        <f t="shared" si="12"/>
        <v>2.1741020958344208</v>
      </c>
      <c r="L239" s="9">
        <f t="shared" si="13"/>
        <v>9.5666666666666682</v>
      </c>
    </row>
    <row r="240" spans="1:12" x14ac:dyDescent="0.25">
      <c r="A240" t="str">
        <f>[1]MaterialData!A386</f>
        <v>Masonry Units Hollow</v>
      </c>
      <c r="B240" t="str">
        <f>[1]MaterialData!B386</f>
        <v>Concrete - Part Grouted and Empty - 105 lb/ft3 - 12 in.</v>
      </c>
      <c r="C240">
        <f>[1]MaterialData!C386</f>
        <v>12</v>
      </c>
      <c r="D240">
        <f>[1]MaterialData!D386</f>
        <v>2.3260000000000001</v>
      </c>
      <c r="E240">
        <f>[1]MaterialData!E386</f>
        <v>0.43</v>
      </c>
      <c r="F240">
        <f>[1]MaterialData!F386</f>
        <v>80</v>
      </c>
      <c r="G240">
        <f>[1]MaterialData!G386</f>
        <v>0.14000000000000001</v>
      </c>
      <c r="H240" t="str">
        <f>[1]MaterialData!H386</f>
        <v>MediumRough</v>
      </c>
      <c r="I240" t="str">
        <f>[1]MaterialData!I386</f>
        <v>RH   NCMA</v>
      </c>
      <c r="J240">
        <f>[1]MaterialData!J386</f>
        <v>0</v>
      </c>
      <c r="K240" s="4">
        <f t="shared" si="12"/>
        <v>2.3255813953488373</v>
      </c>
      <c r="L240" s="9">
        <f t="shared" si="13"/>
        <v>11.200000000000001</v>
      </c>
    </row>
    <row r="241" spans="1:12" x14ac:dyDescent="0.25">
      <c r="A241" t="str">
        <f>[1]MaterialData!A383</f>
        <v>Masonry Units Hollow</v>
      </c>
      <c r="B241" t="str">
        <f>[1]MaterialData!B383</f>
        <v>Concrete - Part Grouted and Empty - 105 lb/ft3 - 6 in.</v>
      </c>
      <c r="C241">
        <f>[1]MaterialData!C383</f>
        <v>6</v>
      </c>
      <c r="D241">
        <f>[1]MaterialData!D383</f>
        <v>1.8520000000000001</v>
      </c>
      <c r="E241">
        <f>[1]MaterialData!E383</f>
        <v>0.27</v>
      </c>
      <c r="F241">
        <f>[1]MaterialData!F383</f>
        <v>85</v>
      </c>
      <c r="G241">
        <f>[1]MaterialData!G383</f>
        <v>0.15</v>
      </c>
      <c r="H241" t="str">
        <f>[1]MaterialData!H383</f>
        <v>MediumRough</v>
      </c>
      <c r="I241" t="str">
        <f>[1]MaterialData!I383</f>
        <v>RH   NCMA</v>
      </c>
      <c r="J241">
        <f>[1]MaterialData!J383</f>
        <v>0</v>
      </c>
      <c r="K241" s="4">
        <f t="shared" si="12"/>
        <v>1.8518518518518516</v>
      </c>
      <c r="L241" s="9">
        <f t="shared" si="13"/>
        <v>6.375</v>
      </c>
    </row>
    <row r="242" spans="1:12" x14ac:dyDescent="0.25">
      <c r="A242" t="str">
        <f>[1]MaterialData!A384</f>
        <v>Masonry Units Hollow</v>
      </c>
      <c r="B242" t="str">
        <f>[1]MaterialData!B384</f>
        <v>Concrete - Part Grouted and Empty - 105 lb/ft3 - 8 in.</v>
      </c>
      <c r="C242">
        <f>[1]MaterialData!C384</f>
        <v>8</v>
      </c>
      <c r="D242">
        <f>[1]MaterialData!D384</f>
        <v>2</v>
      </c>
      <c r="E242">
        <f>[1]MaterialData!E384</f>
        <v>0.33329999999999999</v>
      </c>
      <c r="F242">
        <f>[1]MaterialData!F384</f>
        <v>85</v>
      </c>
      <c r="G242">
        <f>[1]MaterialData!G384</f>
        <v>0.14000000000000001</v>
      </c>
      <c r="H242" t="str">
        <f>[1]MaterialData!H384</f>
        <v>MediumRough</v>
      </c>
      <c r="I242" t="str">
        <f>[1]MaterialData!I384</f>
        <v>RH   NCMA</v>
      </c>
      <c r="J242">
        <f>[1]MaterialData!J384</f>
        <v>0</v>
      </c>
      <c r="K242" s="4">
        <f t="shared" si="12"/>
        <v>2.000200020002</v>
      </c>
      <c r="L242" s="9">
        <f t="shared" si="13"/>
        <v>7.9333333333333336</v>
      </c>
    </row>
    <row r="243" spans="1:12" x14ac:dyDescent="0.25">
      <c r="A243" t="str">
        <f>[1]MaterialData!A389</f>
        <v>Masonry Units Hollow</v>
      </c>
      <c r="B243" t="str">
        <f>[1]MaterialData!B389</f>
        <v>Concrete - Part Grouted and Empty - 115 lb/ft3 - 10 in.</v>
      </c>
      <c r="C243">
        <f>[1]MaterialData!C389</f>
        <v>10</v>
      </c>
      <c r="D243">
        <f>[1]MaterialData!D389</f>
        <v>2.0409999999999999</v>
      </c>
      <c r="E243">
        <f>[1]MaterialData!E389</f>
        <v>0.4083</v>
      </c>
      <c r="F243">
        <f>[1]MaterialData!F389</f>
        <v>86</v>
      </c>
      <c r="G243">
        <f>[1]MaterialData!G389</f>
        <v>0.14000000000000001</v>
      </c>
      <c r="H243" t="str">
        <f>[1]MaterialData!H389</f>
        <v>MediumRough</v>
      </c>
      <c r="I243" t="str">
        <f>[1]MaterialData!I389</f>
        <v>RH   NCMA</v>
      </c>
      <c r="J243">
        <f>[1]MaterialData!J389</f>
        <v>0</v>
      </c>
      <c r="K243" s="4">
        <f t="shared" si="12"/>
        <v>2.0409829373826436</v>
      </c>
      <c r="L243" s="9">
        <f t="shared" si="13"/>
        <v>10.033333333333333</v>
      </c>
    </row>
    <row r="244" spans="1:12" x14ac:dyDescent="0.25">
      <c r="A244" t="str">
        <f>[1]MaterialData!A390</f>
        <v>Masonry Units Hollow</v>
      </c>
      <c r="B244" t="str">
        <f>[1]MaterialData!B390</f>
        <v>Concrete - Part Grouted and Empty - 115 lb/ft3 - 12 in.</v>
      </c>
      <c r="C244">
        <f>[1]MaterialData!C390</f>
        <v>12</v>
      </c>
      <c r="D244">
        <f>[1]MaterialData!D390</f>
        <v>2.1739999999999999</v>
      </c>
      <c r="E244">
        <f>[1]MaterialData!E390</f>
        <v>0.46</v>
      </c>
      <c r="F244">
        <f>[1]MaterialData!F390</f>
        <v>84</v>
      </c>
      <c r="G244">
        <f>[1]MaterialData!G390</f>
        <v>0.14000000000000001</v>
      </c>
      <c r="H244" t="str">
        <f>[1]MaterialData!H390</f>
        <v>MediumRough</v>
      </c>
      <c r="I244" t="str">
        <f>[1]MaterialData!I390</f>
        <v>RH   NCMA</v>
      </c>
      <c r="J244">
        <f>[1]MaterialData!J390</f>
        <v>0</v>
      </c>
      <c r="K244" s="4">
        <f t="shared" si="12"/>
        <v>2.1739130434782608</v>
      </c>
      <c r="L244" s="9">
        <f t="shared" si="13"/>
        <v>11.76</v>
      </c>
    </row>
    <row r="245" spans="1:12" x14ac:dyDescent="0.25">
      <c r="A245" t="str">
        <f>[1]MaterialData!A387</f>
        <v>Masonry Units Hollow</v>
      </c>
      <c r="B245" t="str">
        <f>[1]MaterialData!B387</f>
        <v>Concrete - Part Grouted and Empty - 115 lb/ft3 - 6 in.</v>
      </c>
      <c r="C245">
        <f>[1]MaterialData!C387</f>
        <v>6</v>
      </c>
      <c r="D245">
        <f>[1]MaterialData!D387</f>
        <v>1.724</v>
      </c>
      <c r="E245">
        <f>[1]MaterialData!E387</f>
        <v>0.28999999999999998</v>
      </c>
      <c r="F245">
        <f>[1]MaterialData!F387</f>
        <v>89</v>
      </c>
      <c r="G245">
        <f>[1]MaterialData!G387</f>
        <v>0.15</v>
      </c>
      <c r="H245" t="str">
        <f>[1]MaterialData!H387</f>
        <v>MediumRough</v>
      </c>
      <c r="I245" t="str">
        <f>[1]MaterialData!I387</f>
        <v>RH   NCMA</v>
      </c>
      <c r="J245">
        <f>[1]MaterialData!J387</f>
        <v>0</v>
      </c>
      <c r="K245" s="4">
        <f t="shared" si="12"/>
        <v>1.7241379310344829</v>
      </c>
      <c r="L245" s="9">
        <f t="shared" si="13"/>
        <v>6.6749999999999998</v>
      </c>
    </row>
    <row r="246" spans="1:12" x14ac:dyDescent="0.25">
      <c r="A246" t="str">
        <f>[1]MaterialData!A388</f>
        <v>Masonry Units Hollow</v>
      </c>
      <c r="B246" t="str">
        <f>[1]MaterialData!B388</f>
        <v>Concrete - Part Grouted and Empty - 115 lb/ft3 - 8 in.</v>
      </c>
      <c r="C246">
        <f>[1]MaterialData!C388</f>
        <v>8</v>
      </c>
      <c r="D246">
        <f>[1]MaterialData!D388</f>
        <v>1.887</v>
      </c>
      <c r="E246">
        <f>[1]MaterialData!E388</f>
        <v>0.3533</v>
      </c>
      <c r="F246">
        <f>[1]MaterialData!F388</f>
        <v>90</v>
      </c>
      <c r="G246">
        <f>[1]MaterialData!G388</f>
        <v>0.14000000000000001</v>
      </c>
      <c r="H246" t="str">
        <f>[1]MaterialData!H388</f>
        <v>MediumRough</v>
      </c>
      <c r="I246" t="str">
        <f>[1]MaterialData!I388</f>
        <v>RH   NCMA</v>
      </c>
      <c r="J246">
        <f>[1]MaterialData!J388</f>
        <v>0</v>
      </c>
      <c r="K246" s="4">
        <f t="shared" si="12"/>
        <v>1.8869704689121614</v>
      </c>
      <c r="L246" s="9">
        <f t="shared" si="13"/>
        <v>8.4</v>
      </c>
    </row>
    <row r="247" spans="1:12" x14ac:dyDescent="0.25">
      <c r="A247" t="str">
        <f>[1]MaterialData!A393</f>
        <v>Masonry Units Hollow</v>
      </c>
      <c r="B247" t="str">
        <f>[1]MaterialData!B393</f>
        <v>Concrete - Part Grouted and Empty - 125 lb/ft3 - 10 in.</v>
      </c>
      <c r="C247">
        <f>[1]MaterialData!C393</f>
        <v>10</v>
      </c>
      <c r="D247">
        <f>[1]MaterialData!D393</f>
        <v>1.923</v>
      </c>
      <c r="E247">
        <f>[1]MaterialData!E393</f>
        <v>0.43330000000000002</v>
      </c>
      <c r="F247">
        <f>[1]MaterialData!F393</f>
        <v>90</v>
      </c>
      <c r="G247">
        <f>[1]MaterialData!G393</f>
        <v>0.14000000000000001</v>
      </c>
      <c r="H247" t="str">
        <f>[1]MaterialData!H393</f>
        <v>MediumRough</v>
      </c>
      <c r="I247" t="str">
        <f>[1]MaterialData!I393</f>
        <v>RH   NCMA</v>
      </c>
      <c r="J247">
        <f>[1]MaterialData!J393</f>
        <v>0</v>
      </c>
      <c r="K247" s="4">
        <f t="shared" si="12"/>
        <v>1.9232248634510347</v>
      </c>
      <c r="L247" s="9">
        <f t="shared" si="13"/>
        <v>10.500000000000002</v>
      </c>
    </row>
    <row r="248" spans="1:12" x14ac:dyDescent="0.25">
      <c r="A248" t="str">
        <f>[1]MaterialData!A394</f>
        <v>Masonry Units Hollow</v>
      </c>
      <c r="B248" t="str">
        <f>[1]MaterialData!B394</f>
        <v>Concrete - Part Grouted and Empty - 125 lb/ft3 - 12 in.</v>
      </c>
      <c r="C248">
        <f>[1]MaterialData!C394</f>
        <v>12</v>
      </c>
      <c r="D248">
        <f>[1]MaterialData!D394</f>
        <v>2.0409999999999999</v>
      </c>
      <c r="E248">
        <f>[1]MaterialData!E394</f>
        <v>0.49</v>
      </c>
      <c r="F248">
        <f>[1]MaterialData!F394</f>
        <v>88</v>
      </c>
      <c r="G248">
        <f>[1]MaterialData!G394</f>
        <v>0.13</v>
      </c>
      <c r="H248" t="str">
        <f>[1]MaterialData!H394</f>
        <v>MediumRough</v>
      </c>
      <c r="I248" t="str">
        <f>[1]MaterialData!I394</f>
        <v>RH   NCMA</v>
      </c>
      <c r="J248">
        <f>[1]MaterialData!J394</f>
        <v>0</v>
      </c>
      <c r="K248" s="4">
        <f t="shared" si="12"/>
        <v>2.0408163265306123</v>
      </c>
      <c r="L248" s="9">
        <f t="shared" si="13"/>
        <v>11.440000000000003</v>
      </c>
    </row>
    <row r="249" spans="1:12" x14ac:dyDescent="0.25">
      <c r="A249" t="str">
        <f>[1]MaterialData!A391</f>
        <v>Masonry Units Hollow</v>
      </c>
      <c r="B249" t="str">
        <f>[1]MaterialData!B391</f>
        <v>Concrete - Part Grouted and Empty - 125 lb/ft3 - 6 in.</v>
      </c>
      <c r="C249">
        <f>[1]MaterialData!C391</f>
        <v>6</v>
      </c>
      <c r="D249">
        <f>[1]MaterialData!D391</f>
        <v>1.639</v>
      </c>
      <c r="E249">
        <f>[1]MaterialData!E391</f>
        <v>0.30499999999999999</v>
      </c>
      <c r="F249">
        <f>[1]MaterialData!F391</f>
        <v>94</v>
      </c>
      <c r="G249">
        <f>[1]MaterialData!G391</f>
        <v>0.14000000000000001</v>
      </c>
      <c r="H249" t="str">
        <f>[1]MaterialData!H391</f>
        <v>MediumRough</v>
      </c>
      <c r="I249" t="str">
        <f>[1]MaterialData!I391</f>
        <v>RH   NCMA</v>
      </c>
      <c r="J249">
        <f>[1]MaterialData!J391</f>
        <v>0</v>
      </c>
      <c r="K249" s="4">
        <f t="shared" si="12"/>
        <v>1.639344262295082</v>
      </c>
      <c r="L249" s="9">
        <f t="shared" si="13"/>
        <v>6.580000000000001</v>
      </c>
    </row>
    <row r="250" spans="1:12" x14ac:dyDescent="0.25">
      <c r="A250" t="str">
        <f>[1]MaterialData!A392</f>
        <v>Masonry Units Hollow</v>
      </c>
      <c r="B250" t="str">
        <f>[1]MaterialData!B392</f>
        <v>Concrete - Part Grouted and Empty - 125 lb/ft3 - 8 in.</v>
      </c>
      <c r="C250">
        <f>[1]MaterialData!C392</f>
        <v>8</v>
      </c>
      <c r="D250">
        <f>[1]MaterialData!D392</f>
        <v>1.786</v>
      </c>
      <c r="E250">
        <f>[1]MaterialData!E392</f>
        <v>0.37330000000000002</v>
      </c>
      <c r="F250">
        <f>[1]MaterialData!F392</f>
        <v>95</v>
      </c>
      <c r="G250">
        <f>[1]MaterialData!G392</f>
        <v>0.13</v>
      </c>
      <c r="H250" t="str">
        <f>[1]MaterialData!H392</f>
        <v>MediumRough</v>
      </c>
      <c r="I250" t="str">
        <f>[1]MaterialData!I392</f>
        <v>RH   NCMA</v>
      </c>
      <c r="J250">
        <f>[1]MaterialData!J392</f>
        <v>0</v>
      </c>
      <c r="K250" s="4">
        <f t="shared" si="12"/>
        <v>1.7858737387266719</v>
      </c>
      <c r="L250" s="9">
        <f t="shared" si="13"/>
        <v>8.2333333333333325</v>
      </c>
    </row>
    <row r="251" spans="1:12" x14ac:dyDescent="0.25">
      <c r="A251" t="str">
        <f>[1]MaterialData!A413</f>
        <v>Masonry Units with Fill</v>
      </c>
      <c r="B251" t="str">
        <f>[1]MaterialData!B413</f>
        <v>Concrete - Part Grouted and Insulated - 105 lb/ft3 - 10 in.</v>
      </c>
      <c r="C251">
        <f>[1]MaterialData!C413</f>
        <v>10</v>
      </c>
      <c r="D251">
        <f>[1]MaterialData!D413</f>
        <v>2.9409999999999998</v>
      </c>
      <c r="E251">
        <f>[1]MaterialData!E413</f>
        <v>0.2833</v>
      </c>
      <c r="F251">
        <f>[1]MaterialData!F413</f>
        <v>54</v>
      </c>
      <c r="G251">
        <f>[1]MaterialData!G413</f>
        <v>0.14000000000000001</v>
      </c>
      <c r="H251" t="str">
        <f>[1]MaterialData!H413</f>
        <v>MediumRough</v>
      </c>
      <c r="I251" t="str">
        <f>[1]MaterialData!I413</f>
        <v>RH   NCMA</v>
      </c>
      <c r="J251">
        <f>[1]MaterialData!J413</f>
        <v>0</v>
      </c>
      <c r="K251" s="4">
        <f t="shared" si="12"/>
        <v>2.9415225320625957</v>
      </c>
      <c r="L251" s="9">
        <f t="shared" si="13"/>
        <v>6.3000000000000007</v>
      </c>
    </row>
    <row r="252" spans="1:12" x14ac:dyDescent="0.25">
      <c r="A252" t="str">
        <f>[1]MaterialData!A414</f>
        <v>Masonry Units with Fill</v>
      </c>
      <c r="B252" t="str">
        <f>[1]MaterialData!B414</f>
        <v>Concrete - Part Grouted and Insulated - 105 lb/ft3 - 12 in.</v>
      </c>
      <c r="C252">
        <f>[1]MaterialData!C414</f>
        <v>12</v>
      </c>
      <c r="D252">
        <f>[1]MaterialData!D414</f>
        <v>3.3330000000000002</v>
      </c>
      <c r="E252">
        <f>[1]MaterialData!E414</f>
        <v>0.3</v>
      </c>
      <c r="F252">
        <f>[1]MaterialData!F414</f>
        <v>50</v>
      </c>
      <c r="G252">
        <f>[1]MaterialData!G414</f>
        <v>0.14000000000000001</v>
      </c>
      <c r="H252" t="str">
        <f>[1]MaterialData!H414</f>
        <v>MediumRough</v>
      </c>
      <c r="I252" t="str">
        <f>[1]MaterialData!I414</f>
        <v>RH   NCMA</v>
      </c>
      <c r="J252">
        <f>[1]MaterialData!J414</f>
        <v>0</v>
      </c>
      <c r="K252" s="4">
        <f t="shared" si="12"/>
        <v>3.3333333333333335</v>
      </c>
      <c r="L252" s="9">
        <f t="shared" si="13"/>
        <v>7.0000000000000009</v>
      </c>
    </row>
    <row r="253" spans="1:12" x14ac:dyDescent="0.25">
      <c r="A253" t="str">
        <f>[1]MaterialData!A411</f>
        <v>Masonry Units with Fill</v>
      </c>
      <c r="B253" t="str">
        <f>[1]MaterialData!B411</f>
        <v>Concrete - Part Grouted and Insulated - 105 lb/ft3 - 6 in.</v>
      </c>
      <c r="C253">
        <f>[1]MaterialData!C411</f>
        <v>6</v>
      </c>
      <c r="D253">
        <f>[1]MaterialData!D411</f>
        <v>2.2730000000000001</v>
      </c>
      <c r="E253">
        <f>[1]MaterialData!E411</f>
        <v>0.22</v>
      </c>
      <c r="F253">
        <f>[1]MaterialData!F411</f>
        <v>58</v>
      </c>
      <c r="G253">
        <f>[1]MaterialData!G411</f>
        <v>0.15</v>
      </c>
      <c r="H253" t="str">
        <f>[1]MaterialData!H411</f>
        <v>MediumRough</v>
      </c>
      <c r="I253" t="str">
        <f>[1]MaterialData!I411</f>
        <v>RH   NCMA</v>
      </c>
      <c r="J253">
        <f>[1]MaterialData!J411</f>
        <v>0</v>
      </c>
      <c r="K253" s="4">
        <f t="shared" si="12"/>
        <v>2.2727272727272729</v>
      </c>
      <c r="L253" s="9">
        <f t="shared" si="13"/>
        <v>4.3499999999999996</v>
      </c>
    </row>
    <row r="254" spans="1:12" x14ac:dyDescent="0.25">
      <c r="A254" t="str">
        <f>[1]MaterialData!A412</f>
        <v>Masonry Units with Fill</v>
      </c>
      <c r="B254" t="str">
        <f>[1]MaterialData!B412</f>
        <v>Concrete - Part Grouted and Insulated - 105 lb/ft3 - 8 in.</v>
      </c>
      <c r="C254">
        <f>[1]MaterialData!C412</f>
        <v>8</v>
      </c>
      <c r="D254">
        <f>[1]MaterialData!D412</f>
        <v>2.7029999999999998</v>
      </c>
      <c r="E254">
        <f>[1]MaterialData!E412</f>
        <v>0.2467</v>
      </c>
      <c r="F254">
        <f>[1]MaterialData!F412</f>
        <v>59</v>
      </c>
      <c r="G254">
        <f>[1]MaterialData!G412</f>
        <v>0.14000000000000001</v>
      </c>
      <c r="H254" t="str">
        <f>[1]MaterialData!H412</f>
        <v>MediumRough</v>
      </c>
      <c r="I254" t="str">
        <f>[1]MaterialData!I412</f>
        <v>RH   NCMA</v>
      </c>
      <c r="J254">
        <f>[1]MaterialData!J412</f>
        <v>0</v>
      </c>
      <c r="K254" s="4">
        <f t="shared" si="12"/>
        <v>2.7023375219564922</v>
      </c>
      <c r="L254" s="9">
        <f t="shared" si="13"/>
        <v>5.5066666666666677</v>
      </c>
    </row>
    <row r="255" spans="1:12" x14ac:dyDescent="0.25">
      <c r="A255" t="str">
        <f>[1]MaterialData!A417</f>
        <v>Masonry Units with Fill</v>
      </c>
      <c r="B255" t="str">
        <f>[1]MaterialData!B417</f>
        <v>Concrete - Part Grouted and Insulated - 115 lb/ft3 - 10 in.</v>
      </c>
      <c r="C255">
        <f>[1]MaterialData!C417</f>
        <v>10</v>
      </c>
      <c r="D255">
        <f>[1]MaterialData!D417</f>
        <v>2.7029999999999998</v>
      </c>
      <c r="E255">
        <f>[1]MaterialData!E417</f>
        <v>0.30830000000000002</v>
      </c>
      <c r="F255">
        <f>[1]MaterialData!F417</f>
        <v>58</v>
      </c>
      <c r="G255">
        <f>[1]MaterialData!G417</f>
        <v>0.14000000000000001</v>
      </c>
      <c r="H255" t="str">
        <f>[1]MaterialData!H417</f>
        <v>MediumRough</v>
      </c>
      <c r="I255" t="str">
        <f>[1]MaterialData!I417</f>
        <v>RH   NCMA</v>
      </c>
      <c r="J255">
        <f>[1]MaterialData!J417</f>
        <v>0</v>
      </c>
      <c r="K255" s="4">
        <f t="shared" si="12"/>
        <v>2.7029949183695536</v>
      </c>
      <c r="L255" s="9">
        <f t="shared" si="13"/>
        <v>6.7666666666666684</v>
      </c>
    </row>
    <row r="256" spans="1:12" x14ac:dyDescent="0.25">
      <c r="A256" t="str">
        <f>[1]MaterialData!A418</f>
        <v>Masonry Units with Fill</v>
      </c>
      <c r="B256" t="str">
        <f>[1]MaterialData!B418</f>
        <v>Concrete - Part Grouted and Insulated - 115 lb/ft3 - 12 in.</v>
      </c>
      <c r="C256">
        <f>[1]MaterialData!C418</f>
        <v>12</v>
      </c>
      <c r="D256">
        <f>[1]MaterialData!D418</f>
        <v>3.03</v>
      </c>
      <c r="E256">
        <f>[1]MaterialData!E418</f>
        <v>0.33</v>
      </c>
      <c r="F256">
        <f>[1]MaterialData!F418</f>
        <v>54</v>
      </c>
      <c r="G256">
        <f>[1]MaterialData!G418</f>
        <v>0.14000000000000001</v>
      </c>
      <c r="H256" t="str">
        <f>[1]MaterialData!H418</f>
        <v>MediumRough</v>
      </c>
      <c r="I256" t="str">
        <f>[1]MaterialData!I418</f>
        <v>RH   NCMA</v>
      </c>
      <c r="J256">
        <f>[1]MaterialData!J418</f>
        <v>0</v>
      </c>
      <c r="K256" s="4">
        <f t="shared" si="12"/>
        <v>3.0303030303030303</v>
      </c>
      <c r="L256" s="9">
        <f t="shared" si="13"/>
        <v>7.56</v>
      </c>
    </row>
    <row r="257" spans="1:12" x14ac:dyDescent="0.25">
      <c r="A257" t="str">
        <f>[1]MaterialData!A415</f>
        <v>Masonry Units with Fill</v>
      </c>
      <c r="B257" t="str">
        <f>[1]MaterialData!B415</f>
        <v>Concrete - Part Grouted and Insulated - 115 lb/ft3 - 6 in.</v>
      </c>
      <c r="C257">
        <f>[1]MaterialData!C415</f>
        <v>6</v>
      </c>
      <c r="D257">
        <f>[1]MaterialData!D415</f>
        <v>2.0830000000000002</v>
      </c>
      <c r="E257">
        <f>[1]MaterialData!E415</f>
        <v>0.24</v>
      </c>
      <c r="F257">
        <f>[1]MaterialData!F415</f>
        <v>63</v>
      </c>
      <c r="G257">
        <f>[1]MaterialData!G415</f>
        <v>0.15</v>
      </c>
      <c r="H257" t="str">
        <f>[1]MaterialData!H415</f>
        <v>MediumRough</v>
      </c>
      <c r="I257" t="str">
        <f>[1]MaterialData!I415</f>
        <v>RH   NCMA</v>
      </c>
      <c r="J257">
        <f>[1]MaterialData!J415</f>
        <v>0</v>
      </c>
      <c r="K257" s="4">
        <f t="shared" si="12"/>
        <v>2.0833333333333335</v>
      </c>
      <c r="L257" s="9">
        <f t="shared" si="13"/>
        <v>4.7249999999999996</v>
      </c>
    </row>
    <row r="258" spans="1:12" x14ac:dyDescent="0.25">
      <c r="A258" t="str">
        <f>[1]MaterialData!A416</f>
        <v>Masonry Units with Fill</v>
      </c>
      <c r="B258" t="str">
        <f>[1]MaterialData!B416</f>
        <v>Concrete - Part Grouted and Insulated - 115 lb/ft3 - 8 in.</v>
      </c>
      <c r="C258">
        <f>[1]MaterialData!C416</f>
        <v>8</v>
      </c>
      <c r="D258">
        <f>[1]MaterialData!D416</f>
        <v>2.4390000000000001</v>
      </c>
      <c r="E258">
        <f>[1]MaterialData!E416</f>
        <v>0.27329999999999999</v>
      </c>
      <c r="F258">
        <f>[1]MaterialData!F416</f>
        <v>64</v>
      </c>
      <c r="G258">
        <f>[1]MaterialData!G416</f>
        <v>0.14000000000000001</v>
      </c>
      <c r="H258" t="str">
        <f>[1]MaterialData!H416</f>
        <v>MediumRough</v>
      </c>
      <c r="I258" t="str">
        <f>[1]MaterialData!I416</f>
        <v>RH   NCMA</v>
      </c>
      <c r="J258">
        <f>[1]MaterialData!J416</f>
        <v>0</v>
      </c>
      <c r="K258" s="4">
        <f t="shared" si="12"/>
        <v>2.4393218685205511</v>
      </c>
      <c r="L258" s="9">
        <f t="shared" si="13"/>
        <v>5.9733333333333336</v>
      </c>
    </row>
    <row r="259" spans="1:12" x14ac:dyDescent="0.25">
      <c r="A259" t="str">
        <f>[1]MaterialData!A421</f>
        <v>Masonry Units with Fill</v>
      </c>
      <c r="B259" t="str">
        <f>[1]MaterialData!B421</f>
        <v>Concrete - Part Grouted and Insulated - 125 lb/ft3 - 10 in.</v>
      </c>
      <c r="C259">
        <f>[1]MaterialData!C421</f>
        <v>10</v>
      </c>
      <c r="D259">
        <f>[1]MaterialData!D421</f>
        <v>2.4390000000000001</v>
      </c>
      <c r="E259">
        <f>[1]MaterialData!E421</f>
        <v>0.3417</v>
      </c>
      <c r="F259">
        <f>[1]MaterialData!F421</f>
        <v>62</v>
      </c>
      <c r="G259">
        <f>[1]MaterialData!G421</f>
        <v>0.14000000000000001</v>
      </c>
      <c r="H259" t="str">
        <f>[1]MaterialData!H421</f>
        <v>MediumRough</v>
      </c>
      <c r="I259" t="str">
        <f>[1]MaterialData!I421</f>
        <v>RH   NCMA</v>
      </c>
      <c r="J259">
        <f>[1]MaterialData!J421</f>
        <v>0</v>
      </c>
      <c r="K259" s="4">
        <f t="shared" si="12"/>
        <v>2.438786459857575</v>
      </c>
      <c r="L259" s="9">
        <f t="shared" si="13"/>
        <v>7.2333333333333343</v>
      </c>
    </row>
    <row r="260" spans="1:12" x14ac:dyDescent="0.25">
      <c r="A260" t="str">
        <f>[1]MaterialData!A422</f>
        <v>Masonry Units with Fill</v>
      </c>
      <c r="B260" t="str">
        <f>[1]MaterialData!B422</f>
        <v>Concrete - Part Grouted and Insulated - 125 lb/ft3 - 12 in.</v>
      </c>
      <c r="C260">
        <f>[1]MaterialData!C422</f>
        <v>12</v>
      </c>
      <c r="D260">
        <f>[1]MaterialData!D422</f>
        <v>2.778</v>
      </c>
      <c r="E260">
        <f>[1]MaterialData!E422</f>
        <v>0.36</v>
      </c>
      <c r="F260">
        <f>[1]MaterialData!F422</f>
        <v>58</v>
      </c>
      <c r="G260">
        <f>[1]MaterialData!G422</f>
        <v>0.13</v>
      </c>
      <c r="H260" t="str">
        <f>[1]MaterialData!H422</f>
        <v>MediumRough</v>
      </c>
      <c r="I260" t="str">
        <f>[1]MaterialData!I422</f>
        <v>RH   NCMA</v>
      </c>
      <c r="J260">
        <f>[1]MaterialData!J422</f>
        <v>0</v>
      </c>
      <c r="K260" s="4">
        <f t="shared" si="12"/>
        <v>2.7777777777777777</v>
      </c>
      <c r="L260" s="9">
        <f t="shared" si="13"/>
        <v>7.54</v>
      </c>
    </row>
    <row r="261" spans="1:12" x14ac:dyDescent="0.25">
      <c r="A261" t="str">
        <f>[1]MaterialData!A419</f>
        <v>Masonry Units with Fill</v>
      </c>
      <c r="B261" t="str">
        <f>[1]MaterialData!B419</f>
        <v>Concrete - Part Grouted and Insulated - 125 lb/ft3 - 6 in.</v>
      </c>
      <c r="C261">
        <f>[1]MaterialData!C419</f>
        <v>6</v>
      </c>
      <c r="D261">
        <f>[1]MaterialData!D419</f>
        <v>1.923</v>
      </c>
      <c r="E261">
        <f>[1]MaterialData!E419</f>
        <v>0.26</v>
      </c>
      <c r="F261">
        <f>[1]MaterialData!F419</f>
        <v>68</v>
      </c>
      <c r="G261">
        <f>[1]MaterialData!G419</f>
        <v>0.14000000000000001</v>
      </c>
      <c r="H261" t="str">
        <f>[1]MaterialData!H419</f>
        <v>MediumRough</v>
      </c>
      <c r="I261" t="str">
        <f>[1]MaterialData!I419</f>
        <v>RH   NCMA</v>
      </c>
      <c r="J261">
        <f>[1]MaterialData!J419</f>
        <v>0</v>
      </c>
      <c r="K261" s="4">
        <f t="shared" si="12"/>
        <v>1.9230769230769229</v>
      </c>
      <c r="L261" s="9">
        <f t="shared" si="13"/>
        <v>4.7600000000000007</v>
      </c>
    </row>
    <row r="262" spans="1:12" x14ac:dyDescent="0.25">
      <c r="A262" t="str">
        <f>[1]MaterialData!A420</f>
        <v>Masonry Units with Fill</v>
      </c>
      <c r="B262" t="str">
        <f>[1]MaterialData!B420</f>
        <v>Concrete - Part Grouted and Insulated - 125 lb/ft3 - 8 in.</v>
      </c>
      <c r="C262">
        <f>[1]MaterialData!C420</f>
        <v>8</v>
      </c>
      <c r="D262">
        <f>[1]MaterialData!D420</f>
        <v>2.2730000000000001</v>
      </c>
      <c r="E262">
        <f>[1]MaterialData!E420</f>
        <v>0.29330000000000001</v>
      </c>
      <c r="F262">
        <f>[1]MaterialData!F420</f>
        <v>69</v>
      </c>
      <c r="G262">
        <f>[1]MaterialData!G420</f>
        <v>0.13</v>
      </c>
      <c r="H262" t="str">
        <f>[1]MaterialData!H420</f>
        <v>MediumRough</v>
      </c>
      <c r="I262" t="str">
        <f>[1]MaterialData!I420</f>
        <v>RH   NCMA</v>
      </c>
      <c r="J262">
        <f>[1]MaterialData!J420</f>
        <v>0</v>
      </c>
      <c r="K262" s="4">
        <f t="shared" si="12"/>
        <v>2.2729855665416525</v>
      </c>
      <c r="L262" s="9">
        <f t="shared" si="13"/>
        <v>5.98</v>
      </c>
    </row>
    <row r="263" spans="1:12" x14ac:dyDescent="0.25">
      <c r="A263" t="str">
        <f>[1]MaterialData!A399</f>
        <v>Masonry Units Solid</v>
      </c>
      <c r="B263" t="str">
        <f>[1]MaterialData!B399</f>
        <v>Concrete - Solid Grout - 105 lb/ft3 - 10 in.</v>
      </c>
      <c r="C263">
        <f>[1]MaterialData!C399</f>
        <v>10</v>
      </c>
      <c r="D263">
        <f>[1]MaterialData!D399</f>
        <v>1.18</v>
      </c>
      <c r="E263">
        <f>[1]MaterialData!E399</f>
        <v>0.70620000000000005</v>
      </c>
      <c r="F263">
        <f>[1]MaterialData!F399</f>
        <v>111</v>
      </c>
      <c r="G263">
        <f>[1]MaterialData!G399</f>
        <v>0.22</v>
      </c>
      <c r="H263" t="str">
        <f>[1]MaterialData!H399</f>
        <v>MediumRough</v>
      </c>
      <c r="I263" t="str">
        <f>[1]MaterialData!I399</f>
        <v>RH   NCMA</v>
      </c>
      <c r="J263">
        <f>[1]MaterialData!J399</f>
        <v>0</v>
      </c>
      <c r="K263" s="4">
        <f t="shared" si="12"/>
        <v>1.1800245445105257</v>
      </c>
      <c r="L263" s="9">
        <f t="shared" si="13"/>
        <v>20.350000000000001</v>
      </c>
    </row>
    <row r="264" spans="1:12" x14ac:dyDescent="0.25">
      <c r="A264" t="str">
        <f>[1]MaterialData!A400</f>
        <v>Masonry Units Solid</v>
      </c>
      <c r="B264" t="str">
        <f>[1]MaterialData!B400</f>
        <v>Concrete - Solid Grout - 105 lb/ft3 - 12 in.</v>
      </c>
      <c r="C264">
        <f>[1]MaterialData!C400</f>
        <v>12</v>
      </c>
      <c r="D264">
        <f>[1]MaterialData!D400</f>
        <v>1.4</v>
      </c>
      <c r="E264">
        <f>[1]MaterialData!E400</f>
        <v>0.71419999999999995</v>
      </c>
      <c r="F264">
        <f>[1]MaterialData!F400</f>
        <v>111</v>
      </c>
      <c r="G264">
        <f>[1]MaterialData!G400</f>
        <v>0.22</v>
      </c>
      <c r="H264" t="str">
        <f>[1]MaterialData!H400</f>
        <v>MediumRough</v>
      </c>
      <c r="I264" t="str">
        <f>[1]MaterialData!I400</f>
        <v>RH   NCMA</v>
      </c>
      <c r="J264">
        <f>[1]MaterialData!J400</f>
        <v>0</v>
      </c>
      <c r="K264" s="4">
        <f t="shared" si="12"/>
        <v>1.4001680201624196</v>
      </c>
      <c r="L264" s="9">
        <f t="shared" si="13"/>
        <v>24.42</v>
      </c>
    </row>
    <row r="265" spans="1:12" x14ac:dyDescent="0.25">
      <c r="A265" t="str">
        <f>[1]MaterialData!A397</f>
        <v>Masonry Units Solid</v>
      </c>
      <c r="B265" t="str">
        <f>[1]MaterialData!B397</f>
        <v>Concrete - Solid Grout - 105 lb/ft3 - 6 in.</v>
      </c>
      <c r="C265">
        <f>[1]MaterialData!C397</f>
        <v>6</v>
      </c>
      <c r="D265">
        <f>[1]MaterialData!D397</f>
        <v>0.72</v>
      </c>
      <c r="E265">
        <f>[1]MaterialData!E397</f>
        <v>0.69440000000000002</v>
      </c>
      <c r="F265">
        <f>[1]MaterialData!F397</f>
        <v>111</v>
      </c>
      <c r="G265">
        <f>[1]MaterialData!G397</f>
        <v>0.21</v>
      </c>
      <c r="H265" t="str">
        <f>[1]MaterialData!H397</f>
        <v>MediumRough</v>
      </c>
      <c r="I265" t="str">
        <f>[1]MaterialData!I397</f>
        <v>RH   NCMA</v>
      </c>
      <c r="J265">
        <f>[1]MaterialData!J397</f>
        <v>0</v>
      </c>
      <c r="K265" s="4">
        <f t="shared" si="12"/>
        <v>0.72004608294930872</v>
      </c>
      <c r="L265" s="9">
        <f t="shared" si="13"/>
        <v>11.654999999999999</v>
      </c>
    </row>
    <row r="266" spans="1:12" x14ac:dyDescent="0.25">
      <c r="A266" t="str">
        <f>[1]MaterialData!A398</f>
        <v>Masonry Units Solid</v>
      </c>
      <c r="B266" t="str">
        <f>[1]MaterialData!B398</f>
        <v>Concrete - Solid Grout - 105 lb/ft3 - 8 in.</v>
      </c>
      <c r="C266">
        <f>[1]MaterialData!C398</f>
        <v>8</v>
      </c>
      <c r="D266">
        <f>[1]MaterialData!D398</f>
        <v>0.96</v>
      </c>
      <c r="E266">
        <f>[1]MaterialData!E398</f>
        <v>0.69440000000000002</v>
      </c>
      <c r="F266">
        <f>[1]MaterialData!F398</f>
        <v>111</v>
      </c>
      <c r="G266">
        <f>[1]MaterialData!G398</f>
        <v>0.22</v>
      </c>
      <c r="H266" t="str">
        <f>[1]MaterialData!H398</f>
        <v>MediumRough</v>
      </c>
      <c r="I266" t="str">
        <f>[1]MaterialData!I398</f>
        <v>RH   NCMA</v>
      </c>
      <c r="J266">
        <f>[1]MaterialData!J398</f>
        <v>0</v>
      </c>
      <c r="K266" s="4">
        <f t="shared" si="12"/>
        <v>0.96006144393241155</v>
      </c>
      <c r="L266" s="9">
        <f t="shared" si="13"/>
        <v>16.28</v>
      </c>
    </row>
    <row r="267" spans="1:12" x14ac:dyDescent="0.25">
      <c r="A267" t="str">
        <f>[1]MaterialData!A403</f>
        <v>Masonry Units Solid</v>
      </c>
      <c r="B267" t="str">
        <f>[1]MaterialData!B403</f>
        <v>Concrete - Solid Grout - 115 lb/ft3 - 10 in.</v>
      </c>
      <c r="C267">
        <f>[1]MaterialData!C403</f>
        <v>10</v>
      </c>
      <c r="D267">
        <f>[1]MaterialData!D403</f>
        <v>1.0900000000000001</v>
      </c>
      <c r="E267">
        <f>[1]MaterialData!E403</f>
        <v>0.76449999999999996</v>
      </c>
      <c r="F267">
        <f>[1]MaterialData!F403</f>
        <v>115</v>
      </c>
      <c r="G267">
        <f>[1]MaterialData!G403</f>
        <v>0.21</v>
      </c>
      <c r="H267" t="str">
        <f>[1]MaterialData!H403</f>
        <v>MediumRough</v>
      </c>
      <c r="I267" t="str">
        <f>[1]MaterialData!I403</f>
        <v>RH   NCMA</v>
      </c>
      <c r="J267">
        <f>[1]MaterialData!J403</f>
        <v>0</v>
      </c>
      <c r="K267" s="4">
        <f t="shared" si="12"/>
        <v>1.0900370612600829</v>
      </c>
      <c r="L267" s="9">
        <f t="shared" si="13"/>
        <v>20.125</v>
      </c>
    </row>
    <row r="268" spans="1:12" x14ac:dyDescent="0.25">
      <c r="A268" t="str">
        <f>[1]MaterialData!A404</f>
        <v>Masonry Units Solid</v>
      </c>
      <c r="B268" t="str">
        <f>[1]MaterialData!B404</f>
        <v>Concrete - Solid Grout - 115 lb/ft3 - 12 in.</v>
      </c>
      <c r="C268">
        <f>[1]MaterialData!C404</f>
        <v>12</v>
      </c>
      <c r="D268">
        <f>[1]MaterialData!D404</f>
        <v>1.3</v>
      </c>
      <c r="E268">
        <f>[1]MaterialData!E404</f>
        <v>0.76919999999999999</v>
      </c>
      <c r="F268">
        <f>[1]MaterialData!F404</f>
        <v>114</v>
      </c>
      <c r="G268">
        <f>[1]MaterialData!G404</f>
        <v>0.21</v>
      </c>
      <c r="H268" t="str">
        <f>[1]MaterialData!H404</f>
        <v>MediumRough</v>
      </c>
      <c r="I268" t="str">
        <f>[1]MaterialData!I404</f>
        <v>RH   NCMA</v>
      </c>
      <c r="J268">
        <f>[1]MaterialData!J404</f>
        <v>0</v>
      </c>
      <c r="K268" s="4">
        <f t="shared" si="12"/>
        <v>1.3000520020800832</v>
      </c>
      <c r="L268" s="9">
        <f t="shared" si="13"/>
        <v>23.939999999999998</v>
      </c>
    </row>
    <row r="269" spans="1:12" x14ac:dyDescent="0.25">
      <c r="A269" t="str">
        <f>[1]MaterialData!A401</f>
        <v>Masonry Units Solid</v>
      </c>
      <c r="B269" t="str">
        <f>[1]MaterialData!B401</f>
        <v>Concrete - Solid Grout - 115 lb/ft3 - 6 in.</v>
      </c>
      <c r="C269">
        <f>[1]MaterialData!C401</f>
        <v>6</v>
      </c>
      <c r="D269">
        <f>[1]MaterialData!D401</f>
        <v>0.59</v>
      </c>
      <c r="E269">
        <f>[1]MaterialData!E401</f>
        <v>0.84750000000000003</v>
      </c>
      <c r="F269">
        <f>[1]MaterialData!F401</f>
        <v>116</v>
      </c>
      <c r="G269">
        <f>[1]MaterialData!G401</f>
        <v>0.2</v>
      </c>
      <c r="H269" t="str">
        <f>[1]MaterialData!H401</f>
        <v>MediumRough</v>
      </c>
      <c r="I269" t="str">
        <f>[1]MaterialData!I401</f>
        <v>RH   NCMA</v>
      </c>
      <c r="J269">
        <f>[1]MaterialData!J401</f>
        <v>0</v>
      </c>
      <c r="K269" s="4">
        <f t="shared" si="12"/>
        <v>0.58997050147492625</v>
      </c>
      <c r="L269" s="9">
        <f t="shared" si="13"/>
        <v>11.600000000000001</v>
      </c>
    </row>
    <row r="270" spans="1:12" x14ac:dyDescent="0.25">
      <c r="A270" t="str">
        <f>[1]MaterialData!A402</f>
        <v>Masonry Units Solid</v>
      </c>
      <c r="B270" t="str">
        <f>[1]MaterialData!B402</f>
        <v>Concrete - Solid Grout - 115 lb/ft3 - 8 in.</v>
      </c>
      <c r="C270">
        <f>[1]MaterialData!C402</f>
        <v>8</v>
      </c>
      <c r="D270">
        <f>[1]MaterialData!D402</f>
        <v>0.877</v>
      </c>
      <c r="E270">
        <f>[1]MaterialData!E402</f>
        <v>0.76019999999999999</v>
      </c>
      <c r="F270">
        <f>[1]MaterialData!F402</f>
        <v>116</v>
      </c>
      <c r="G270">
        <f>[1]MaterialData!G402</f>
        <v>0.2</v>
      </c>
      <c r="H270" t="str">
        <f>[1]MaterialData!H402</f>
        <v>MediumRough</v>
      </c>
      <c r="I270" t="str">
        <f>[1]MaterialData!I402</f>
        <v>RH   NCMA</v>
      </c>
      <c r="J270">
        <f>[1]MaterialData!J402</f>
        <v>0</v>
      </c>
      <c r="K270" s="4">
        <f t="shared" si="12"/>
        <v>0.87696220292905369</v>
      </c>
      <c r="L270" s="9">
        <f t="shared" si="13"/>
        <v>15.466666666666669</v>
      </c>
    </row>
    <row r="271" spans="1:12" x14ac:dyDescent="0.25">
      <c r="A271" t="str">
        <f>[1]MaterialData!A407</f>
        <v>Masonry Units Solid</v>
      </c>
      <c r="B271" t="str">
        <f>[1]MaterialData!B407</f>
        <v>Concrete - Solid Grout - 125 lb/ft3 - 10 in.</v>
      </c>
      <c r="C271">
        <f>[1]MaterialData!C407</f>
        <v>10</v>
      </c>
      <c r="D271">
        <f>[1]MaterialData!D407</f>
        <v>0.99</v>
      </c>
      <c r="E271">
        <f>[1]MaterialData!E407</f>
        <v>0.84179999999999999</v>
      </c>
      <c r="F271">
        <f>[1]MaterialData!F407</f>
        <v>120</v>
      </c>
      <c r="G271">
        <f>[1]MaterialData!G407</f>
        <v>0.2</v>
      </c>
      <c r="H271" t="str">
        <f>[1]MaterialData!H407</f>
        <v>MediumRough</v>
      </c>
      <c r="I271" t="str">
        <f>[1]MaterialData!I407</f>
        <v>RH   NCMA</v>
      </c>
      <c r="J271">
        <f>[1]MaterialData!J407</f>
        <v>0</v>
      </c>
      <c r="K271" s="4">
        <f t="shared" si="12"/>
        <v>0.98994218737625728</v>
      </c>
      <c r="L271" s="9">
        <f t="shared" si="13"/>
        <v>20</v>
      </c>
    </row>
    <row r="272" spans="1:12" x14ac:dyDescent="0.25">
      <c r="A272" t="str">
        <f>[1]MaterialData!A408</f>
        <v>Masonry Units Solid</v>
      </c>
      <c r="B272" t="str">
        <f>[1]MaterialData!B408</f>
        <v>Concrete - Solid Grout - 125 lb/ft3 - 12 in.</v>
      </c>
      <c r="C272">
        <f>[1]MaterialData!C408</f>
        <v>12</v>
      </c>
      <c r="D272">
        <f>[1]MaterialData!D408</f>
        <v>1.19</v>
      </c>
      <c r="E272">
        <f>[1]MaterialData!E408</f>
        <v>0.84030000000000005</v>
      </c>
      <c r="F272">
        <f>[1]MaterialData!F408</f>
        <v>119</v>
      </c>
      <c r="G272">
        <f>[1]MaterialData!G408</f>
        <v>0.2</v>
      </c>
      <c r="H272" t="str">
        <f>[1]MaterialData!H408</f>
        <v>MediumRough</v>
      </c>
      <c r="I272" t="str">
        <f>[1]MaterialData!I408</f>
        <v>RH   NCMA</v>
      </c>
      <c r="J272">
        <f>[1]MaterialData!J408</f>
        <v>0</v>
      </c>
      <c r="K272" s="4">
        <f t="shared" si="12"/>
        <v>1.1900511722004046</v>
      </c>
      <c r="L272" s="9">
        <f t="shared" si="13"/>
        <v>23.8</v>
      </c>
    </row>
    <row r="273" spans="1:12" x14ac:dyDescent="0.25">
      <c r="A273" t="str">
        <f>[1]MaterialData!A405</f>
        <v>Masonry Units Solid</v>
      </c>
      <c r="B273" t="str">
        <f>[1]MaterialData!B405</f>
        <v>Concrete - Solid Grout - 125 lb/ft3 - 6 in.</v>
      </c>
      <c r="C273">
        <f>[1]MaterialData!C405</f>
        <v>6</v>
      </c>
      <c r="D273">
        <f>[1]MaterialData!D405</f>
        <v>0.59</v>
      </c>
      <c r="E273">
        <f>[1]MaterialData!E405</f>
        <v>0.84750000000000003</v>
      </c>
      <c r="F273">
        <f>[1]MaterialData!F405</f>
        <v>121</v>
      </c>
      <c r="G273">
        <f>[1]MaterialData!G405</f>
        <v>0.19</v>
      </c>
      <c r="H273" t="str">
        <f>[1]MaterialData!H405</f>
        <v>MediumRough</v>
      </c>
      <c r="I273" t="str">
        <f>[1]MaterialData!I405</f>
        <v>RH   NCMA</v>
      </c>
      <c r="J273">
        <f>[1]MaterialData!J405</f>
        <v>0</v>
      </c>
      <c r="K273" s="4">
        <f t="shared" si="12"/>
        <v>0.58997050147492625</v>
      </c>
      <c r="L273" s="9">
        <f t="shared" si="13"/>
        <v>11.494999999999999</v>
      </c>
    </row>
    <row r="274" spans="1:12" x14ac:dyDescent="0.25">
      <c r="A274" t="str">
        <f>[1]MaterialData!A406</f>
        <v>Masonry Units Solid</v>
      </c>
      <c r="B274" t="str">
        <f>[1]MaterialData!B406</f>
        <v>Concrete - Solid Grout - 125 lb/ft3 - 8 in.</v>
      </c>
      <c r="C274">
        <f>[1]MaterialData!C406</f>
        <v>8</v>
      </c>
      <c r="D274">
        <f>[1]MaterialData!D406</f>
        <v>0.79</v>
      </c>
      <c r="E274">
        <f>[1]MaterialData!E406</f>
        <v>0.84389999999999998</v>
      </c>
      <c r="F274">
        <f>[1]MaterialData!F406</f>
        <v>121</v>
      </c>
      <c r="G274">
        <f>[1]MaterialData!G406</f>
        <v>0.2</v>
      </c>
      <c r="H274" t="str">
        <f>[1]MaterialData!H406</f>
        <v>MediumRough</v>
      </c>
      <c r="I274" t="str">
        <f>[1]MaterialData!I406</f>
        <v>RH   NCMA</v>
      </c>
      <c r="J274">
        <f>[1]MaterialData!J406</f>
        <v>0</v>
      </c>
      <c r="K274" s="4">
        <f t="shared" si="12"/>
        <v>0.78998301536516957</v>
      </c>
      <c r="L274" s="9">
        <f t="shared" si="13"/>
        <v>16.133333333333336</v>
      </c>
    </row>
    <row r="275" spans="1:12" x14ac:dyDescent="0.25">
      <c r="A275" t="str">
        <f>[1]MaterialData!A372</f>
        <v>Masonry Materials</v>
      </c>
      <c r="B275" t="str">
        <f>[1]MaterialData!B372</f>
        <v>Concrete Paver</v>
      </c>
      <c r="C275">
        <f>[1]MaterialData!C372</f>
        <v>0.375</v>
      </c>
      <c r="D275">
        <f>[1]MaterialData!D372</f>
        <v>8.3299999999999999E-2</v>
      </c>
      <c r="E275">
        <f>[1]MaterialData!E372</f>
        <v>0.37514999999999998</v>
      </c>
      <c r="F275">
        <f>[1]MaterialData!F372</f>
        <v>144</v>
      </c>
      <c r="G275">
        <f>[1]MaterialData!G372</f>
        <v>0.2</v>
      </c>
      <c r="H275" t="str">
        <f>[1]MaterialData!H372</f>
        <v>MediumRough</v>
      </c>
      <c r="I275" t="str">
        <f>[1]MaterialData!I372</f>
        <v>CEC Bruce</v>
      </c>
      <c r="J275">
        <f>[1]MaterialData!J372</f>
        <v>0</v>
      </c>
      <c r="K275" s="4">
        <f t="shared" si="12"/>
        <v>8.3300013328002132E-2</v>
      </c>
      <c r="L275" s="9">
        <f t="shared" si="13"/>
        <v>0.9</v>
      </c>
    </row>
    <row r="276" spans="1:12" x14ac:dyDescent="0.25">
      <c r="A276" t="str">
        <f>[1]MaterialData!A104</f>
        <v>Concrete Sandwich Panel</v>
      </c>
      <c r="B276" t="str">
        <f>[1]MaterialData!B104</f>
        <v>Concrete Sandwich Panel - 100% Ins. Layer - No Steel in Ins. - Ins. 1 1/2 in.</v>
      </c>
      <c r="C276">
        <f>[1]MaterialData!C104</f>
        <v>13.5</v>
      </c>
      <c r="D276">
        <f>[1]MaterialData!D104</f>
        <v>7.3470000000000004</v>
      </c>
      <c r="E276">
        <f>[1]MaterialData!E104</f>
        <v>0.15329999999999999</v>
      </c>
      <c r="F276">
        <f>[1]MaterialData!F104</f>
        <v>133.44</v>
      </c>
      <c r="G276">
        <f>[1]MaterialData!G104</f>
        <v>0.11</v>
      </c>
      <c r="H276" t="str">
        <f>[1]MaterialData!H104</f>
        <v>MediumRough</v>
      </c>
      <c r="I276" t="str">
        <f>[1]MaterialData!I104</f>
        <v>JA4-10</v>
      </c>
      <c r="J276">
        <f>[1]MaterialData!J104</f>
        <v>0</v>
      </c>
      <c r="K276" s="4">
        <f t="shared" si="12"/>
        <v>7.3385518590998045</v>
      </c>
      <c r="L276" s="9">
        <f t="shared" si="13"/>
        <v>16.513200000000001</v>
      </c>
    </row>
    <row r="277" spans="1:12" x14ac:dyDescent="0.25">
      <c r="A277" t="str">
        <f>[1]MaterialData!A105</f>
        <v>Concrete Sandwich Panel</v>
      </c>
      <c r="B277" t="str">
        <f>[1]MaterialData!B105</f>
        <v>Concrete Sandwich Panel - 100% Ins. Layer - No Steel in Ins. - Ins. 2 in.</v>
      </c>
      <c r="C277">
        <f>[1]MaterialData!C105</f>
        <v>14</v>
      </c>
      <c r="D277">
        <f>[1]MaterialData!D105</f>
        <v>9.6760000000000002</v>
      </c>
      <c r="E277">
        <f>[1]MaterialData!E105</f>
        <v>0.1208</v>
      </c>
      <c r="F277">
        <f>[1]MaterialData!F105</f>
        <v>128.71</v>
      </c>
      <c r="G277">
        <f>[1]MaterialData!G105</f>
        <v>0.11</v>
      </c>
      <c r="H277" t="str">
        <f>[1]MaterialData!H105</f>
        <v>MediumRough</v>
      </c>
      <c r="I277" t="str">
        <f>[1]MaterialData!I105</f>
        <v>JA4-10</v>
      </c>
      <c r="J277">
        <f>[1]MaterialData!J105</f>
        <v>0</v>
      </c>
      <c r="K277" s="4">
        <f t="shared" si="12"/>
        <v>9.6578366445916117</v>
      </c>
      <c r="L277" s="9">
        <f t="shared" si="13"/>
        <v>16.517783333333334</v>
      </c>
    </row>
    <row r="278" spans="1:12" x14ac:dyDescent="0.25">
      <c r="A278" t="str">
        <f>[1]MaterialData!A106</f>
        <v>Concrete Sandwich Panel</v>
      </c>
      <c r="B278" t="str">
        <f>[1]MaterialData!B106</f>
        <v>Concrete Sandwich Panel - 100% Ins. Layer - No Steel in Ins. - Ins. 3 in.</v>
      </c>
      <c r="C278">
        <f>[1]MaterialData!C106</f>
        <v>15</v>
      </c>
      <c r="D278">
        <f>[1]MaterialData!D106</f>
        <v>14.302</v>
      </c>
      <c r="E278">
        <f>[1]MaterialData!E106</f>
        <v>8.7499999999999994E-2</v>
      </c>
      <c r="F278">
        <f>[1]MaterialData!F106</f>
        <v>120.2</v>
      </c>
      <c r="G278">
        <f>[1]MaterialData!G106</f>
        <v>0.11</v>
      </c>
      <c r="H278" t="str">
        <f>[1]MaterialData!H106</f>
        <v>MediumRough</v>
      </c>
      <c r="I278" t="str">
        <f>[1]MaterialData!I106</f>
        <v>JA4-10</v>
      </c>
      <c r="J278">
        <f>[1]MaterialData!J106</f>
        <v>0</v>
      </c>
      <c r="K278" s="4">
        <f t="shared" si="12"/>
        <v>14.285714285714286</v>
      </c>
      <c r="L278" s="9">
        <f t="shared" si="13"/>
        <v>16.5275</v>
      </c>
    </row>
    <row r="279" spans="1:12" x14ac:dyDescent="0.25">
      <c r="A279" t="str">
        <f>[1]MaterialData!A107</f>
        <v>Concrete Sandwich Panel</v>
      </c>
      <c r="B279" t="str">
        <f>[1]MaterialData!B107</f>
        <v>Concrete Sandwich Panel - 100% Ins. Layer - No Steel in Ins. - Ins. 4 in.</v>
      </c>
      <c r="C279">
        <f>[1]MaterialData!C107</f>
        <v>16</v>
      </c>
      <c r="D279">
        <f>[1]MaterialData!D107</f>
        <v>18.829999999999998</v>
      </c>
      <c r="E279">
        <f>[1]MaterialData!E107</f>
        <v>7.0800000000000002E-2</v>
      </c>
      <c r="F279">
        <f>[1]MaterialData!F107</f>
        <v>112.75</v>
      </c>
      <c r="G279">
        <f>[1]MaterialData!G107</f>
        <v>0.11</v>
      </c>
      <c r="H279" t="str">
        <f>[1]MaterialData!H107</f>
        <v>MediumRough</v>
      </c>
      <c r="I279" t="str">
        <f>[1]MaterialData!I107</f>
        <v>JA4-10</v>
      </c>
      <c r="J279">
        <f>[1]MaterialData!J107</f>
        <v>0</v>
      </c>
      <c r="K279" s="4">
        <f t="shared" si="12"/>
        <v>18.832391713747644</v>
      </c>
      <c r="L279" s="9">
        <f t="shared" si="13"/>
        <v>16.536666666666665</v>
      </c>
    </row>
    <row r="280" spans="1:12" x14ac:dyDescent="0.25">
      <c r="A280" t="str">
        <f>[1]MaterialData!A108</f>
        <v>Concrete Sandwich Panel</v>
      </c>
      <c r="B280" t="str">
        <f>[1]MaterialData!B108</f>
        <v>Concrete Sandwich Panel - 100% Ins. Layer - No Steel in Ins. - Ins. 6 in.</v>
      </c>
      <c r="C280">
        <f>[1]MaterialData!C108</f>
        <v>18</v>
      </c>
      <c r="D280">
        <f>[1]MaterialData!D108</f>
        <v>28.562000000000001</v>
      </c>
      <c r="E280">
        <f>[1]MaterialData!E108</f>
        <v>5.2499999999999998E-2</v>
      </c>
      <c r="F280">
        <f>[1]MaterialData!F108</f>
        <v>100.33</v>
      </c>
      <c r="G280">
        <f>[1]MaterialData!G108</f>
        <v>0.11</v>
      </c>
      <c r="H280" t="str">
        <f>[1]MaterialData!H108</f>
        <v>MediumRough</v>
      </c>
      <c r="I280" t="str">
        <f>[1]MaterialData!I108</f>
        <v>JA4-10</v>
      </c>
      <c r="J280">
        <f>[1]MaterialData!J108</f>
        <v>0</v>
      </c>
      <c r="K280" s="4">
        <f t="shared" si="12"/>
        <v>28.571428571428573</v>
      </c>
      <c r="L280" s="9">
        <f t="shared" si="13"/>
        <v>16.554449999999999</v>
      </c>
    </row>
    <row r="281" spans="1:12" x14ac:dyDescent="0.25">
      <c r="A281" t="str">
        <f>[1]MaterialData!A109</f>
        <v>Concrete Sandwich Panel</v>
      </c>
      <c r="B281" t="str">
        <f>[1]MaterialData!B109</f>
        <v>Concrete Sandwich Panel - 100% Ins. Layer - Steel in Ins. - Ins. 1 1/2 in.</v>
      </c>
      <c r="C281">
        <f>[1]MaterialData!C109</f>
        <v>13.5</v>
      </c>
      <c r="D281">
        <f>[1]MaterialData!D109</f>
        <v>5.2480000000000002</v>
      </c>
      <c r="E281">
        <f>[1]MaterialData!E109</f>
        <v>0.2142</v>
      </c>
      <c r="F281">
        <f>[1]MaterialData!F109</f>
        <v>133.44</v>
      </c>
      <c r="G281">
        <f>[1]MaterialData!G109</f>
        <v>0.11</v>
      </c>
      <c r="H281" t="str">
        <f>[1]MaterialData!H109</f>
        <v>MediumRough</v>
      </c>
      <c r="I281" t="str">
        <f>[1]MaterialData!I109</f>
        <v>JA4-10</v>
      </c>
      <c r="J281">
        <f>[1]MaterialData!J109</f>
        <v>0</v>
      </c>
      <c r="K281" s="4">
        <f t="shared" si="12"/>
        <v>5.2521008403361344</v>
      </c>
      <c r="L281" s="9">
        <f t="shared" si="13"/>
        <v>16.513200000000001</v>
      </c>
    </row>
    <row r="282" spans="1:12" x14ac:dyDescent="0.25">
      <c r="A282" t="str">
        <f>[1]MaterialData!A110</f>
        <v>Concrete Sandwich Panel</v>
      </c>
      <c r="B282" t="str">
        <f>[1]MaterialData!B110</f>
        <v>Concrete Sandwich Panel - 100% Ins. Layer - Steel in Ins. - Ins. 2 in.</v>
      </c>
      <c r="C282">
        <f>[1]MaterialData!C110</f>
        <v>14</v>
      </c>
      <c r="D282">
        <f>[1]MaterialData!D110</f>
        <v>6.9630000000000001</v>
      </c>
      <c r="E282">
        <f>[1]MaterialData!E110</f>
        <v>0.16750000000000001</v>
      </c>
      <c r="F282">
        <f>[1]MaterialData!F110</f>
        <v>128.71</v>
      </c>
      <c r="G282">
        <f>[1]MaterialData!G110</f>
        <v>0.11</v>
      </c>
      <c r="H282" t="str">
        <f>[1]MaterialData!H110</f>
        <v>MediumRough</v>
      </c>
      <c r="I282" t="str">
        <f>[1]MaterialData!I110</f>
        <v>JA4-10</v>
      </c>
      <c r="J282">
        <f>[1]MaterialData!J110</f>
        <v>0</v>
      </c>
      <c r="K282" s="4">
        <f t="shared" si="12"/>
        <v>6.9651741293532341</v>
      </c>
      <c r="L282" s="9">
        <f t="shared" si="13"/>
        <v>16.517783333333334</v>
      </c>
    </row>
    <row r="283" spans="1:12" x14ac:dyDescent="0.25">
      <c r="A283" t="str">
        <f>[1]MaterialData!A111</f>
        <v>Concrete Sandwich Panel</v>
      </c>
      <c r="B283" t="str">
        <f>[1]MaterialData!B111</f>
        <v>Concrete Sandwich Panel - 100% Ins. Layer - Steel in Ins. - Ins. 3 in.</v>
      </c>
      <c r="C283">
        <f>[1]MaterialData!C111</f>
        <v>15</v>
      </c>
      <c r="D283">
        <f>[1]MaterialData!D111</f>
        <v>10.138999999999999</v>
      </c>
      <c r="E283">
        <f>[1]MaterialData!E111</f>
        <v>0.12330000000000001</v>
      </c>
      <c r="F283">
        <f>[1]MaterialData!F111</f>
        <v>120.2</v>
      </c>
      <c r="G283">
        <f>[1]MaterialData!G111</f>
        <v>0.11</v>
      </c>
      <c r="H283" t="str">
        <f>[1]MaterialData!H111</f>
        <v>MediumRough</v>
      </c>
      <c r="I283" t="str">
        <f>[1]MaterialData!I111</f>
        <v>JA4-10</v>
      </c>
      <c r="J283">
        <f>[1]MaterialData!J111</f>
        <v>0</v>
      </c>
      <c r="K283" s="4">
        <f t="shared" si="12"/>
        <v>10.13787510137875</v>
      </c>
      <c r="L283" s="9">
        <f t="shared" si="13"/>
        <v>16.5275</v>
      </c>
    </row>
    <row r="284" spans="1:12" x14ac:dyDescent="0.25">
      <c r="A284" t="str">
        <f>[1]MaterialData!A112</f>
        <v>Concrete Sandwich Panel</v>
      </c>
      <c r="B284" t="str">
        <f>[1]MaterialData!B112</f>
        <v>Concrete Sandwich Panel - 100% Ins. Layer - Steel in Ins. - Ins. 4 in.</v>
      </c>
      <c r="C284">
        <f>[1]MaterialData!C112</f>
        <v>16</v>
      </c>
      <c r="D284">
        <f>[1]MaterialData!D112</f>
        <v>13.436</v>
      </c>
      <c r="E284">
        <f>[1]MaterialData!E112</f>
        <v>9.9199999999999997E-2</v>
      </c>
      <c r="F284">
        <f>[1]MaterialData!F112</f>
        <v>112.75</v>
      </c>
      <c r="G284">
        <f>[1]MaterialData!G112</f>
        <v>0.11</v>
      </c>
      <c r="H284" t="str">
        <f>[1]MaterialData!H112</f>
        <v>MediumRough</v>
      </c>
      <c r="I284" t="str">
        <f>[1]MaterialData!I112</f>
        <v>JA4-10</v>
      </c>
      <c r="J284">
        <f>[1]MaterialData!J112</f>
        <v>0</v>
      </c>
      <c r="K284" s="4">
        <f t="shared" si="12"/>
        <v>13.440860215053764</v>
      </c>
      <c r="L284" s="9">
        <f t="shared" si="13"/>
        <v>16.536666666666665</v>
      </c>
    </row>
    <row r="285" spans="1:12" x14ac:dyDescent="0.25">
      <c r="A285" t="str">
        <f>[1]MaterialData!A113</f>
        <v>Concrete Sandwich Panel</v>
      </c>
      <c r="B285" t="str">
        <f>[1]MaterialData!B113</f>
        <v>Concrete Sandwich Panel - 100% Ins. Layer - Steel in Ins. - Ins. 6 in.</v>
      </c>
      <c r="C285">
        <f>[1]MaterialData!C113</f>
        <v>18</v>
      </c>
      <c r="D285">
        <f>[1]MaterialData!D113</f>
        <v>19.983000000000001</v>
      </c>
      <c r="E285">
        <f>[1]MaterialData!E113</f>
        <v>7.4999999999999997E-2</v>
      </c>
      <c r="F285">
        <f>[1]MaterialData!F113</f>
        <v>100.33</v>
      </c>
      <c r="G285">
        <f>[1]MaterialData!G113</f>
        <v>0.11</v>
      </c>
      <c r="H285" t="str">
        <f>[1]MaterialData!H113</f>
        <v>MediumRough</v>
      </c>
      <c r="I285" t="str">
        <f>[1]MaterialData!I113</f>
        <v>JA4-10</v>
      </c>
      <c r="J285">
        <f>[1]MaterialData!J113</f>
        <v>0</v>
      </c>
      <c r="K285" s="4">
        <f t="shared" si="12"/>
        <v>20</v>
      </c>
      <c r="L285" s="9">
        <f t="shared" si="13"/>
        <v>16.554449999999999</v>
      </c>
    </row>
    <row r="286" spans="1:12" x14ac:dyDescent="0.25">
      <c r="A286" t="str">
        <f>[1]MaterialData!A84</f>
        <v>Concrete Sandwich Panel</v>
      </c>
      <c r="B286" t="str">
        <f>[1]MaterialData!B84</f>
        <v>Concrete Sandwich Panel - 80% Ins. Layer - No Steel in Ins. - Ins. 1 1/2 in.</v>
      </c>
      <c r="C286">
        <f>[1]MaterialData!C84</f>
        <v>13.5</v>
      </c>
      <c r="D286">
        <f>[1]MaterialData!D84</f>
        <v>0.85099999999999998</v>
      </c>
      <c r="E286">
        <f>[1]MaterialData!E84</f>
        <v>1.3217000000000001</v>
      </c>
      <c r="F286">
        <f>[1]MaterialData!F84</f>
        <v>133.44</v>
      </c>
      <c r="G286">
        <f>[1]MaterialData!G84</f>
        <v>0.11</v>
      </c>
      <c r="H286" t="str">
        <f>[1]MaterialData!H84</f>
        <v>MediumRough</v>
      </c>
      <c r="I286" t="str">
        <f>[1]MaterialData!I84</f>
        <v>JA4-10</v>
      </c>
      <c r="J286">
        <f>[1]MaterialData!J84</f>
        <v>0</v>
      </c>
      <c r="K286" s="4">
        <f t="shared" si="12"/>
        <v>0.85117651509419678</v>
      </c>
      <c r="L286" s="9">
        <f t="shared" si="13"/>
        <v>16.513200000000001</v>
      </c>
    </row>
    <row r="287" spans="1:12" x14ac:dyDescent="0.25">
      <c r="A287" t="str">
        <f>[1]MaterialData!A85</f>
        <v>Concrete Sandwich Panel</v>
      </c>
      <c r="B287" t="str">
        <f>[1]MaterialData!B85</f>
        <v>Concrete Sandwich Panel - 80% Ins. Layer - No Steel in Ins. - Ins. 2 in.</v>
      </c>
      <c r="C287">
        <f>[1]MaterialData!C85</f>
        <v>14</v>
      </c>
      <c r="D287">
        <f>[1]MaterialData!D85</f>
        <v>0.94899999999999995</v>
      </c>
      <c r="E287">
        <f>[1]MaterialData!E85</f>
        <v>1.2292000000000001</v>
      </c>
      <c r="F287">
        <f>[1]MaterialData!F85</f>
        <v>128.71</v>
      </c>
      <c r="G287">
        <f>[1]MaterialData!G85</f>
        <v>0.11</v>
      </c>
      <c r="H287" t="str">
        <f>[1]MaterialData!H85</f>
        <v>MediumRough</v>
      </c>
      <c r="I287" t="str">
        <f>[1]MaterialData!I85</f>
        <v>JA4-10</v>
      </c>
      <c r="J287">
        <f>[1]MaterialData!J85</f>
        <v>0</v>
      </c>
      <c r="K287" s="4">
        <f t="shared" si="12"/>
        <v>0.94912680334092636</v>
      </c>
      <c r="L287" s="9">
        <f t="shared" si="13"/>
        <v>16.517783333333334</v>
      </c>
    </row>
    <row r="288" spans="1:12" x14ac:dyDescent="0.25">
      <c r="A288" t="str">
        <f>[1]MaterialData!A86</f>
        <v>Concrete Sandwich Panel</v>
      </c>
      <c r="B288" t="str">
        <f>[1]MaterialData!B86</f>
        <v>Concrete Sandwich Panel - 80% Ins. Layer - No Steel in Ins. - Ins. 3 in.</v>
      </c>
      <c r="C288">
        <f>[1]MaterialData!C86</f>
        <v>15</v>
      </c>
      <c r="D288">
        <f>[1]MaterialData!D86</f>
        <v>1.2509999999999999</v>
      </c>
      <c r="E288">
        <f>[1]MaterialData!E86</f>
        <v>0.99919999999999998</v>
      </c>
      <c r="F288">
        <f>[1]MaterialData!F86</f>
        <v>120.2</v>
      </c>
      <c r="G288">
        <f>[1]MaterialData!G86</f>
        <v>0.12</v>
      </c>
      <c r="H288" t="str">
        <f>[1]MaterialData!H86</f>
        <v>MediumRough</v>
      </c>
      <c r="I288" t="str">
        <f>[1]MaterialData!I86</f>
        <v>JA4-10</v>
      </c>
      <c r="J288">
        <f>[1]MaterialData!J86</f>
        <v>0</v>
      </c>
      <c r="K288" s="4">
        <f t="shared" si="12"/>
        <v>1.2510008006405124</v>
      </c>
      <c r="L288" s="9">
        <f t="shared" si="13"/>
        <v>18.029999999999998</v>
      </c>
    </row>
    <row r="289" spans="1:12" x14ac:dyDescent="0.25">
      <c r="A289" t="str">
        <f>[1]MaterialData!A87</f>
        <v>Concrete Sandwich Panel</v>
      </c>
      <c r="B289" t="str">
        <f>[1]MaterialData!B87</f>
        <v>Concrete Sandwich Panel - 80% Ins. Layer - No Steel in Ins. - Ins. 4 in.</v>
      </c>
      <c r="C289">
        <f>[1]MaterialData!C87</f>
        <v>16</v>
      </c>
      <c r="D289">
        <f>[1]MaterialData!D87</f>
        <v>1.548</v>
      </c>
      <c r="E289">
        <f>[1]MaterialData!E87</f>
        <v>0.86170000000000002</v>
      </c>
      <c r="F289">
        <f>[1]MaterialData!F87</f>
        <v>112.75</v>
      </c>
      <c r="G289">
        <f>[1]MaterialData!G87</f>
        <v>0.12</v>
      </c>
      <c r="H289" t="str">
        <f>[1]MaterialData!H87</f>
        <v>MediumRough</v>
      </c>
      <c r="I289" t="str">
        <f>[1]MaterialData!I87</f>
        <v>JA4-10</v>
      </c>
      <c r="J289">
        <f>[1]MaterialData!J87</f>
        <v>0</v>
      </c>
      <c r="K289" s="4">
        <f t="shared" si="12"/>
        <v>1.5473289234459013</v>
      </c>
      <c r="L289" s="9">
        <f t="shared" si="13"/>
        <v>18.04</v>
      </c>
    </row>
    <row r="290" spans="1:12" x14ac:dyDescent="0.25">
      <c r="A290" t="str">
        <f>[1]MaterialData!A88</f>
        <v>Concrete Sandwich Panel</v>
      </c>
      <c r="B290" t="str">
        <f>[1]MaterialData!B88</f>
        <v>Concrete Sandwich Panel - 80% Ins. Layer - No Steel in Ins. - Ins. 6 in.</v>
      </c>
      <c r="C290">
        <f>[1]MaterialData!C88</f>
        <v>18</v>
      </c>
      <c r="D290">
        <f>[1]MaterialData!D88</f>
        <v>2.153</v>
      </c>
      <c r="E290">
        <f>[1]MaterialData!E88</f>
        <v>0.69669999999999999</v>
      </c>
      <c r="F290">
        <f>[1]MaterialData!F88</f>
        <v>100.33</v>
      </c>
      <c r="G290">
        <f>[1]MaterialData!G88</f>
        <v>0.13</v>
      </c>
      <c r="H290" t="str">
        <f>[1]MaterialData!H88</f>
        <v>MediumRough</v>
      </c>
      <c r="I290" t="str">
        <f>[1]MaterialData!I88</f>
        <v>JA4-10</v>
      </c>
      <c r="J290">
        <f>[1]MaterialData!J88</f>
        <v>0</v>
      </c>
      <c r="K290" s="4">
        <f t="shared" si="12"/>
        <v>2.1530070331563085</v>
      </c>
      <c r="L290" s="9">
        <f t="shared" si="13"/>
        <v>19.564350000000001</v>
      </c>
    </row>
    <row r="291" spans="1:12" x14ac:dyDescent="0.25">
      <c r="A291" t="str">
        <f>[1]MaterialData!A89</f>
        <v>Concrete Sandwich Panel</v>
      </c>
      <c r="B291" t="str">
        <f>[1]MaterialData!B89</f>
        <v>Concrete Sandwich Panel - 80% Ins. Layer - Steel in Ins. - Ins. 1 1/2 in.</v>
      </c>
      <c r="C291">
        <f>[1]MaterialData!C89</f>
        <v>13.5</v>
      </c>
      <c r="D291">
        <f>[1]MaterialData!D89</f>
        <v>0.85099999999999998</v>
      </c>
      <c r="E291">
        <f>[1]MaterialData!E89</f>
        <v>1.3217000000000001</v>
      </c>
      <c r="F291">
        <f>[1]MaterialData!F89</f>
        <v>133.44</v>
      </c>
      <c r="G291">
        <f>[1]MaterialData!G89</f>
        <v>0.11</v>
      </c>
      <c r="H291" t="str">
        <f>[1]MaterialData!H89</f>
        <v>MediumRough</v>
      </c>
      <c r="I291" t="str">
        <f>[1]MaterialData!I89</f>
        <v>JA4-10</v>
      </c>
      <c r="J291">
        <f>[1]MaterialData!J89</f>
        <v>0</v>
      </c>
      <c r="K291" s="4">
        <f t="shared" ref="K291:K354" si="14">C291/12/E291</f>
        <v>0.85117651509419678</v>
      </c>
      <c r="L291" s="9">
        <f t="shared" ref="L291:L354" si="15">F291*G291*C291/12</f>
        <v>16.513200000000001</v>
      </c>
    </row>
    <row r="292" spans="1:12" x14ac:dyDescent="0.25">
      <c r="A292" t="str">
        <f>[1]MaterialData!A90</f>
        <v>Concrete Sandwich Panel</v>
      </c>
      <c r="B292" t="str">
        <f>[1]MaterialData!B90</f>
        <v>Concrete Sandwich Panel - 80% Ins. Layer - Steel in Ins. - Ins. 2 in.</v>
      </c>
      <c r="C292">
        <f>[1]MaterialData!C90</f>
        <v>14</v>
      </c>
      <c r="D292">
        <f>[1]MaterialData!D90</f>
        <v>0.55600000000000005</v>
      </c>
      <c r="E292">
        <f>[1]MaterialData!E90</f>
        <v>2.0983000000000001</v>
      </c>
      <c r="F292">
        <f>[1]MaterialData!F90</f>
        <v>128.71</v>
      </c>
      <c r="G292">
        <f>[1]MaterialData!G90</f>
        <v>0.11</v>
      </c>
      <c r="H292" t="str">
        <f>[1]MaterialData!H90</f>
        <v>MediumRough</v>
      </c>
      <c r="I292" t="str">
        <f>[1]MaterialData!I90</f>
        <v>JA4-10</v>
      </c>
      <c r="J292">
        <f>[1]MaterialData!J90</f>
        <v>0</v>
      </c>
      <c r="K292" s="4">
        <f t="shared" si="14"/>
        <v>0.5560056553718089</v>
      </c>
      <c r="L292" s="9">
        <f t="shared" si="15"/>
        <v>16.517783333333334</v>
      </c>
    </row>
    <row r="293" spans="1:12" x14ac:dyDescent="0.25">
      <c r="A293" t="str">
        <f>[1]MaterialData!A91</f>
        <v>Concrete Sandwich Panel</v>
      </c>
      <c r="B293" t="str">
        <f>[1]MaterialData!B91</f>
        <v>Concrete Sandwich Panel - 80% Ins. Layer - Steel in Ins. - Ins. 3 in.</v>
      </c>
      <c r="C293">
        <f>[1]MaterialData!C91</f>
        <v>15</v>
      </c>
      <c r="D293">
        <f>[1]MaterialData!D91</f>
        <v>0.47599999999999998</v>
      </c>
      <c r="E293">
        <f>[1]MaterialData!E91</f>
        <v>2.6257999999999999</v>
      </c>
      <c r="F293">
        <f>[1]MaterialData!F91</f>
        <v>120.2</v>
      </c>
      <c r="G293">
        <f>[1]MaterialData!G91</f>
        <v>0.12</v>
      </c>
      <c r="H293" t="str">
        <f>[1]MaterialData!H91</f>
        <v>MediumRough</v>
      </c>
      <c r="I293" t="str">
        <f>[1]MaterialData!I91</f>
        <v>JA4-10</v>
      </c>
      <c r="J293">
        <f>[1]MaterialData!J91</f>
        <v>0</v>
      </c>
      <c r="K293" s="4">
        <f t="shared" si="14"/>
        <v>0.47604539568893289</v>
      </c>
      <c r="L293" s="9">
        <f t="shared" si="15"/>
        <v>18.029999999999998</v>
      </c>
    </row>
    <row r="294" spans="1:12" x14ac:dyDescent="0.25">
      <c r="A294" t="str">
        <f>[1]MaterialData!A92</f>
        <v>Concrete Sandwich Panel</v>
      </c>
      <c r="B294" t="str">
        <f>[1]MaterialData!B92</f>
        <v>Concrete Sandwich Panel - 80% Ins. Layer - Steel in Ins. - Ins. 4 in.</v>
      </c>
      <c r="C294">
        <f>[1]MaterialData!C92</f>
        <v>16</v>
      </c>
      <c r="D294">
        <f>[1]MaterialData!D92</f>
        <v>0.41699999999999998</v>
      </c>
      <c r="E294">
        <f>[1]MaterialData!E92</f>
        <v>3.1974999999999998</v>
      </c>
      <c r="F294">
        <f>[1]MaterialData!F92</f>
        <v>112.75</v>
      </c>
      <c r="G294">
        <f>[1]MaterialData!G92</f>
        <v>0.12</v>
      </c>
      <c r="H294" t="str">
        <f>[1]MaterialData!H92</f>
        <v>MediumRough</v>
      </c>
      <c r="I294" t="str">
        <f>[1]MaterialData!I92</f>
        <v>JA4-10</v>
      </c>
      <c r="J294">
        <f>[1]MaterialData!J92</f>
        <v>0</v>
      </c>
      <c r="K294" s="4">
        <f t="shared" si="14"/>
        <v>0.41699244201198854</v>
      </c>
      <c r="L294" s="9">
        <f t="shared" si="15"/>
        <v>18.04</v>
      </c>
    </row>
    <row r="295" spans="1:12" x14ac:dyDescent="0.25">
      <c r="A295" t="str">
        <f>[1]MaterialData!A93</f>
        <v>Concrete Sandwich Panel</v>
      </c>
      <c r="B295" t="str">
        <f>[1]MaterialData!B93</f>
        <v>Concrete Sandwich Panel - 80% Ins. Layer - Steel in Ins. - Ins. 6 in.</v>
      </c>
      <c r="C295">
        <f>[1]MaterialData!C93</f>
        <v>18</v>
      </c>
      <c r="D295">
        <f>[1]MaterialData!D93</f>
        <v>0.33300000000000002</v>
      </c>
      <c r="E295">
        <f>[1]MaterialData!E93</f>
        <v>4.5042</v>
      </c>
      <c r="F295">
        <f>[1]MaterialData!F93</f>
        <v>100.33</v>
      </c>
      <c r="G295">
        <f>[1]MaterialData!G93</f>
        <v>0.13</v>
      </c>
      <c r="H295" t="str">
        <f>[1]MaterialData!H93</f>
        <v>MediumRough</v>
      </c>
      <c r="I295" t="str">
        <f>[1]MaterialData!I93</f>
        <v>JA4-10</v>
      </c>
      <c r="J295">
        <f>[1]MaterialData!J93</f>
        <v>0</v>
      </c>
      <c r="K295" s="4">
        <f t="shared" si="14"/>
        <v>0.33302251232183294</v>
      </c>
      <c r="L295" s="9">
        <f t="shared" si="15"/>
        <v>19.564350000000001</v>
      </c>
    </row>
    <row r="296" spans="1:12" x14ac:dyDescent="0.25">
      <c r="A296" t="str">
        <f>[1]MaterialData!A94</f>
        <v>Concrete Sandwich Panel</v>
      </c>
      <c r="B296" t="str">
        <f>[1]MaterialData!B94</f>
        <v>Concrete Sandwich Panel - 90% Ins. Layer - No Steel in Ins. - Ins. 1 1/2 in.</v>
      </c>
      <c r="C296">
        <f>[1]MaterialData!C94</f>
        <v>13.5</v>
      </c>
      <c r="D296">
        <f>[1]MaterialData!D94</f>
        <v>1.2509999999999999</v>
      </c>
      <c r="E296">
        <f>[1]MaterialData!E94</f>
        <v>0.8992</v>
      </c>
      <c r="F296">
        <f>[1]MaterialData!F94</f>
        <v>133.44</v>
      </c>
      <c r="G296">
        <f>[1]MaterialData!G94</f>
        <v>0.11</v>
      </c>
      <c r="H296" t="str">
        <f>[1]MaterialData!H94</f>
        <v>MediumRough</v>
      </c>
      <c r="I296" t="str">
        <f>[1]MaterialData!I94</f>
        <v>JA4-10</v>
      </c>
      <c r="J296">
        <f>[1]MaterialData!J94</f>
        <v>0</v>
      </c>
      <c r="K296" s="4">
        <f t="shared" si="14"/>
        <v>1.2511120996441281</v>
      </c>
      <c r="L296" s="9">
        <f t="shared" si="15"/>
        <v>16.513200000000001</v>
      </c>
    </row>
    <row r="297" spans="1:12" x14ac:dyDescent="0.25">
      <c r="A297" t="str">
        <f>[1]MaterialData!A95</f>
        <v>Concrete Sandwich Panel</v>
      </c>
      <c r="B297" t="str">
        <f>[1]MaterialData!B95</f>
        <v>Concrete Sandwich Panel - 90% Ins. Layer - No Steel in Ins. - Ins. 2 in.</v>
      </c>
      <c r="C297">
        <f>[1]MaterialData!C95</f>
        <v>14</v>
      </c>
      <c r="D297">
        <f>[1]MaterialData!D95</f>
        <v>1.4490000000000001</v>
      </c>
      <c r="E297">
        <f>[1]MaterialData!E95</f>
        <v>0.80500000000000005</v>
      </c>
      <c r="F297">
        <f>[1]MaterialData!F95</f>
        <v>128.71</v>
      </c>
      <c r="G297">
        <f>[1]MaterialData!G95</f>
        <v>0.11</v>
      </c>
      <c r="H297" t="str">
        <f>[1]MaterialData!H95</f>
        <v>MediumRough</v>
      </c>
      <c r="I297" t="str">
        <f>[1]MaterialData!I95</f>
        <v>JA4-10</v>
      </c>
      <c r="J297">
        <f>[1]MaterialData!J95</f>
        <v>0</v>
      </c>
      <c r="K297" s="4">
        <f t="shared" si="14"/>
        <v>1.4492753623188406</v>
      </c>
      <c r="L297" s="9">
        <f t="shared" si="15"/>
        <v>16.517783333333334</v>
      </c>
    </row>
    <row r="298" spans="1:12" x14ac:dyDescent="0.25">
      <c r="A298" t="str">
        <f>[1]MaterialData!A96</f>
        <v>Concrete Sandwich Panel</v>
      </c>
      <c r="B298" t="str">
        <f>[1]MaterialData!B96</f>
        <v>Concrete Sandwich Panel - 90% Ins. Layer - No Steel in Ins. - Ins. 3 in.</v>
      </c>
      <c r="C298">
        <f>[1]MaterialData!C96</f>
        <v>15</v>
      </c>
      <c r="D298">
        <f>[1]MaterialData!D96</f>
        <v>2.0489999999999999</v>
      </c>
      <c r="E298">
        <f>[1]MaterialData!E96</f>
        <v>0.61</v>
      </c>
      <c r="F298">
        <f>[1]MaterialData!F96</f>
        <v>120.2</v>
      </c>
      <c r="G298">
        <f>[1]MaterialData!G96</f>
        <v>0.11</v>
      </c>
      <c r="H298" t="str">
        <f>[1]MaterialData!H96</f>
        <v>MediumRough</v>
      </c>
      <c r="I298" t="str">
        <f>[1]MaterialData!I96</f>
        <v>JA4-10</v>
      </c>
      <c r="J298">
        <f>[1]MaterialData!J96</f>
        <v>0</v>
      </c>
      <c r="K298" s="4">
        <f t="shared" si="14"/>
        <v>2.0491803278688523</v>
      </c>
      <c r="L298" s="9">
        <f t="shared" si="15"/>
        <v>16.5275</v>
      </c>
    </row>
    <row r="299" spans="1:12" x14ac:dyDescent="0.25">
      <c r="A299" t="str">
        <f>[1]MaterialData!A97</f>
        <v>Concrete Sandwich Panel</v>
      </c>
      <c r="B299" t="str">
        <f>[1]MaterialData!B97</f>
        <v>Concrete Sandwich Panel - 90% Ins. Layer - No Steel in Ins. - Ins. 4 in.</v>
      </c>
      <c r="C299">
        <f>[1]MaterialData!C97</f>
        <v>16</v>
      </c>
      <c r="D299">
        <f>[1]MaterialData!D97</f>
        <v>2.6469999999999998</v>
      </c>
      <c r="E299">
        <f>[1]MaterialData!E97</f>
        <v>0.50329999999999997</v>
      </c>
      <c r="F299">
        <f>[1]MaterialData!F97</f>
        <v>112.75</v>
      </c>
      <c r="G299">
        <f>[1]MaterialData!G97</f>
        <v>0.11</v>
      </c>
      <c r="H299" t="str">
        <f>[1]MaterialData!H97</f>
        <v>MediumRough</v>
      </c>
      <c r="I299" t="str">
        <f>[1]MaterialData!I97</f>
        <v>JA4-10</v>
      </c>
      <c r="J299">
        <f>[1]MaterialData!J97</f>
        <v>0</v>
      </c>
      <c r="K299" s="4">
        <f t="shared" si="14"/>
        <v>2.6491820650374196</v>
      </c>
      <c r="L299" s="9">
        <f t="shared" si="15"/>
        <v>16.536666666666665</v>
      </c>
    </row>
    <row r="300" spans="1:12" x14ac:dyDescent="0.25">
      <c r="A300" t="str">
        <f>[1]MaterialData!A98</f>
        <v>Concrete Sandwich Panel</v>
      </c>
      <c r="B300" t="str">
        <f>[1]MaterialData!B98</f>
        <v>Concrete Sandwich Panel - 90% Ins. Layer - No Steel in Ins. - Ins. 6 in.</v>
      </c>
      <c r="C300">
        <f>[1]MaterialData!C98</f>
        <v>18</v>
      </c>
      <c r="D300">
        <f>[1]MaterialData!D98</f>
        <v>3.758</v>
      </c>
      <c r="E300">
        <f>[1]MaterialData!E98</f>
        <v>0.3992</v>
      </c>
      <c r="F300">
        <f>[1]MaterialData!F98</f>
        <v>100.33</v>
      </c>
      <c r="G300">
        <f>[1]MaterialData!G98</f>
        <v>0.12</v>
      </c>
      <c r="H300" t="str">
        <f>[1]MaterialData!H98</f>
        <v>MediumRough</v>
      </c>
      <c r="I300" t="str">
        <f>[1]MaterialData!I98</f>
        <v>JA4-10</v>
      </c>
      <c r="J300">
        <f>[1]MaterialData!J98</f>
        <v>0</v>
      </c>
      <c r="K300" s="4">
        <f t="shared" si="14"/>
        <v>3.7575150300601203</v>
      </c>
      <c r="L300" s="9">
        <f t="shared" si="15"/>
        <v>18.0594</v>
      </c>
    </row>
    <row r="301" spans="1:12" x14ac:dyDescent="0.25">
      <c r="A301" t="str">
        <f>[1]MaterialData!A99</f>
        <v>Concrete Sandwich Panel</v>
      </c>
      <c r="B301" t="str">
        <f>[1]MaterialData!B99</f>
        <v>Concrete Sandwich Panel - 90% Ins. Layer - Steel in Ins. - Ins. 1 1/2 in.</v>
      </c>
      <c r="C301">
        <f>[1]MaterialData!C99</f>
        <v>13.5</v>
      </c>
      <c r="D301">
        <f>[1]MaterialData!D99</f>
        <v>1.1499999999999999</v>
      </c>
      <c r="E301">
        <f>[1]MaterialData!E99</f>
        <v>0.97829999999999995</v>
      </c>
      <c r="F301">
        <f>[1]MaterialData!F99</f>
        <v>133.44</v>
      </c>
      <c r="G301">
        <f>[1]MaterialData!G99</f>
        <v>0.11</v>
      </c>
      <c r="H301" t="str">
        <f>[1]MaterialData!H99</f>
        <v>MediumRough</v>
      </c>
      <c r="I301" t="str">
        <f>[1]MaterialData!I99</f>
        <v>JA4-10</v>
      </c>
      <c r="J301">
        <f>[1]MaterialData!J99</f>
        <v>0</v>
      </c>
      <c r="K301" s="4">
        <f t="shared" si="14"/>
        <v>1.1499540018399264</v>
      </c>
      <c r="L301" s="9">
        <f t="shared" si="15"/>
        <v>16.513200000000001</v>
      </c>
    </row>
    <row r="302" spans="1:12" x14ac:dyDescent="0.25">
      <c r="A302" t="str">
        <f>[1]MaterialData!A100</f>
        <v>Concrete Sandwich Panel</v>
      </c>
      <c r="B302" t="str">
        <f>[1]MaterialData!B100</f>
        <v>Concrete Sandwich Panel - 90% Ins. Layer - Steel in Ins. - Ins. 2 in.</v>
      </c>
      <c r="C302">
        <f>[1]MaterialData!C100</f>
        <v>14</v>
      </c>
      <c r="D302">
        <f>[1]MaterialData!D100</f>
        <v>1.4490000000000001</v>
      </c>
      <c r="E302">
        <f>[1]MaterialData!E100</f>
        <v>0.80500000000000005</v>
      </c>
      <c r="F302">
        <f>[1]MaterialData!F100</f>
        <v>128.71</v>
      </c>
      <c r="G302">
        <f>[1]MaterialData!G100</f>
        <v>0.11</v>
      </c>
      <c r="H302" t="str">
        <f>[1]MaterialData!H100</f>
        <v>MediumRough</v>
      </c>
      <c r="I302" t="str">
        <f>[1]MaterialData!I100</f>
        <v>JA4-10</v>
      </c>
      <c r="J302">
        <f>[1]MaterialData!J100</f>
        <v>0</v>
      </c>
      <c r="K302" s="4">
        <f t="shared" si="14"/>
        <v>1.4492753623188406</v>
      </c>
      <c r="L302" s="9">
        <f t="shared" si="15"/>
        <v>16.517783333333334</v>
      </c>
    </row>
    <row r="303" spans="1:12" x14ac:dyDescent="0.25">
      <c r="A303" t="str">
        <f>[1]MaterialData!A101</f>
        <v>Concrete Sandwich Panel</v>
      </c>
      <c r="B303" t="str">
        <f>[1]MaterialData!B101</f>
        <v>Concrete Sandwich Panel - 90% Ins. Layer - Steel in Ins. - Ins. 3 in.</v>
      </c>
      <c r="C303">
        <f>[1]MaterialData!C101</f>
        <v>15</v>
      </c>
      <c r="D303">
        <f>[1]MaterialData!D101</f>
        <v>1.9510000000000001</v>
      </c>
      <c r="E303">
        <f>[1]MaterialData!E101</f>
        <v>0.64080000000000004</v>
      </c>
      <c r="F303">
        <f>[1]MaterialData!F101</f>
        <v>120.2</v>
      </c>
      <c r="G303">
        <f>[1]MaterialData!G101</f>
        <v>0.11</v>
      </c>
      <c r="H303" t="str">
        <f>[1]MaterialData!H101</f>
        <v>MediumRough</v>
      </c>
      <c r="I303" t="str">
        <f>[1]MaterialData!I101</f>
        <v>JA4-10</v>
      </c>
      <c r="J303">
        <f>[1]MaterialData!J101</f>
        <v>0</v>
      </c>
      <c r="K303" s="4">
        <f t="shared" si="14"/>
        <v>1.9506866416978776</v>
      </c>
      <c r="L303" s="9">
        <f t="shared" si="15"/>
        <v>16.5275</v>
      </c>
    </row>
    <row r="304" spans="1:12" x14ac:dyDescent="0.25">
      <c r="A304" t="str">
        <f>[1]MaterialData!A102</f>
        <v>Concrete Sandwich Panel</v>
      </c>
      <c r="B304" t="str">
        <f>[1]MaterialData!B102</f>
        <v>Concrete Sandwich Panel - 90% Ins. Layer - Steel in Ins. - Ins. 4 in.</v>
      </c>
      <c r="C304">
        <f>[1]MaterialData!C102</f>
        <v>16</v>
      </c>
      <c r="D304">
        <f>[1]MaterialData!D102</f>
        <v>2.4500000000000002</v>
      </c>
      <c r="E304">
        <f>[1]MaterialData!E102</f>
        <v>0.54420000000000002</v>
      </c>
      <c r="F304">
        <f>[1]MaterialData!F102</f>
        <v>112.75</v>
      </c>
      <c r="G304">
        <f>[1]MaterialData!G102</f>
        <v>0.11</v>
      </c>
      <c r="H304" t="str">
        <f>[1]MaterialData!H102</f>
        <v>MediumRough</v>
      </c>
      <c r="I304" t="str">
        <f>[1]MaterialData!I102</f>
        <v>JA4-10</v>
      </c>
      <c r="J304">
        <f>[1]MaterialData!J102</f>
        <v>0</v>
      </c>
      <c r="K304" s="4">
        <f t="shared" si="14"/>
        <v>2.4500796275878964</v>
      </c>
      <c r="L304" s="9">
        <f t="shared" si="15"/>
        <v>16.536666666666665</v>
      </c>
    </row>
    <row r="305" spans="1:12" x14ac:dyDescent="0.25">
      <c r="A305" t="str">
        <f>[1]MaterialData!A103</f>
        <v>Concrete Sandwich Panel</v>
      </c>
      <c r="B305" t="str">
        <f>[1]MaterialData!B103</f>
        <v>Concrete Sandwich Panel - 90% Ins. Layer - Steel in Ins. - Ins. 6 in.</v>
      </c>
      <c r="C305">
        <f>[1]MaterialData!C103</f>
        <v>18</v>
      </c>
      <c r="D305">
        <f>[1]MaterialData!D103</f>
        <v>3.5550000000000002</v>
      </c>
      <c r="E305">
        <f>[1]MaterialData!E103</f>
        <v>0.42170000000000002</v>
      </c>
      <c r="F305">
        <f>[1]MaterialData!F103</f>
        <v>100.33</v>
      </c>
      <c r="G305">
        <f>[1]MaterialData!G103</f>
        <v>0.12</v>
      </c>
      <c r="H305" t="str">
        <f>[1]MaterialData!H103</f>
        <v>MediumRough</v>
      </c>
      <c r="I305" t="str">
        <f>[1]MaterialData!I103</f>
        <v>JA4-10</v>
      </c>
      <c r="J305">
        <f>[1]MaterialData!J103</f>
        <v>0</v>
      </c>
      <c r="K305" s="4">
        <f t="shared" si="14"/>
        <v>3.557031064737965</v>
      </c>
      <c r="L305" s="9">
        <f t="shared" si="15"/>
        <v>18.0594</v>
      </c>
    </row>
    <row r="306" spans="1:12" x14ac:dyDescent="0.25">
      <c r="A306" t="str">
        <f>[1]MaterialData!A435</f>
        <v>Plastering Materials</v>
      </c>
      <c r="B306" t="str">
        <f>[1]MaterialData!B435</f>
        <v>Concrete/Sand Aggregate - 6 in.</v>
      </c>
      <c r="C306">
        <f>[1]MaterialData!C435</f>
        <v>6.0049999999999999</v>
      </c>
      <c r="D306">
        <f>[1]MaterialData!D435</f>
        <v>1.4</v>
      </c>
      <c r="E306">
        <f>[1]MaterialData!E435</f>
        <v>0.35749999999999998</v>
      </c>
      <c r="F306">
        <f>[1]MaterialData!F435</f>
        <v>116</v>
      </c>
      <c r="G306">
        <f>[1]MaterialData!G435</f>
        <v>0.2</v>
      </c>
      <c r="H306" t="str">
        <f>[1]MaterialData!H435</f>
        <v>Smooth</v>
      </c>
      <c r="I306" t="str">
        <f>[1]MaterialData!I435</f>
        <v>CEC Doug</v>
      </c>
      <c r="J306">
        <f>[1]MaterialData!J435</f>
        <v>0</v>
      </c>
      <c r="K306" s="4">
        <f t="shared" si="14"/>
        <v>1.3997668997668997</v>
      </c>
      <c r="L306" s="9">
        <f t="shared" si="15"/>
        <v>11.609666666666667</v>
      </c>
    </row>
    <row r="307" spans="1:12" x14ac:dyDescent="0.25">
      <c r="A307" t="str">
        <f>[1]MaterialData!A616</f>
        <v>Spandrel Panels Curtain Walls</v>
      </c>
      <c r="B307" t="str">
        <f>[1]MaterialData!B616</f>
        <v>Continuous Ins. - Double glass with no low e coatings - No Ins.</v>
      </c>
      <c r="C307">
        <f>[1]MaterialData!C616</f>
        <v>2.27</v>
      </c>
      <c r="D307">
        <f>[1]MaterialData!D616</f>
        <v>2.5169999999999999</v>
      </c>
      <c r="E307">
        <f>[1]MaterialData!E616</f>
        <v>7.4999999999999997E-2</v>
      </c>
      <c r="F307">
        <f>[1]MaterialData!F616</f>
        <v>29.09</v>
      </c>
      <c r="G307">
        <f>[1]MaterialData!G616</f>
        <v>0.26</v>
      </c>
      <c r="H307" t="str">
        <f>[1]MaterialData!H616</f>
        <v>Smooth</v>
      </c>
      <c r="I307" t="str">
        <f>[1]MaterialData!I616</f>
        <v>JA4-10</v>
      </c>
      <c r="J307">
        <f>[1]MaterialData!J616</f>
        <v>0</v>
      </c>
      <c r="K307" s="4">
        <f t="shared" si="14"/>
        <v>2.5222222222222226</v>
      </c>
      <c r="L307" s="9">
        <f t="shared" si="15"/>
        <v>1.4307431666666668</v>
      </c>
    </row>
    <row r="308" spans="1:12" x14ac:dyDescent="0.25">
      <c r="A308" t="str">
        <f>[1]MaterialData!A619</f>
        <v>Spandrel Panels Curtain Walls</v>
      </c>
      <c r="B308" t="str">
        <f>[1]MaterialData!B619</f>
        <v>Continuous Ins. - Double glass with no low e coatings - R10 Ins.</v>
      </c>
      <c r="C308">
        <f>[1]MaterialData!C619</f>
        <v>3.27</v>
      </c>
      <c r="D308">
        <f>[1]MaterialData!D619</f>
        <v>12.483000000000001</v>
      </c>
      <c r="E308">
        <f>[1]MaterialData!E619</f>
        <v>2.1829999999999999E-2</v>
      </c>
      <c r="F308">
        <f>[1]MaterialData!F619</f>
        <v>20.440000000000001</v>
      </c>
      <c r="G308">
        <f>[1]MaterialData!G619</f>
        <v>0.26</v>
      </c>
      <c r="H308" t="str">
        <f>[1]MaterialData!H619</f>
        <v>Smooth</v>
      </c>
      <c r="I308" t="str">
        <f>[1]MaterialData!I619</f>
        <v>JA4-10</v>
      </c>
      <c r="J308">
        <f>[1]MaterialData!J619</f>
        <v>0</v>
      </c>
      <c r="K308" s="4">
        <f t="shared" si="14"/>
        <v>12.482821804855705</v>
      </c>
      <c r="L308" s="9">
        <f t="shared" si="15"/>
        <v>1.4481740000000001</v>
      </c>
    </row>
    <row r="309" spans="1:12" x14ac:dyDescent="0.25">
      <c r="A309" t="str">
        <f>[1]MaterialData!A620</f>
        <v>Spandrel Panels Curtain Walls</v>
      </c>
      <c r="B309" t="str">
        <f>[1]MaterialData!B620</f>
        <v>Continuous Ins. - Double glass with no low e coatings - R15 Ins.</v>
      </c>
      <c r="C309">
        <f>[1]MaterialData!C620</f>
        <v>4.47</v>
      </c>
      <c r="D309">
        <f>[1]MaterialData!D620</f>
        <v>17.669</v>
      </c>
      <c r="E309">
        <f>[1]MaterialData!E620</f>
        <v>2.1080000000000002E-2</v>
      </c>
      <c r="F309">
        <f>[1]MaterialData!F620</f>
        <v>15.23</v>
      </c>
      <c r="G309">
        <f>[1]MaterialData!G620</f>
        <v>0.27</v>
      </c>
      <c r="H309" t="str">
        <f>[1]MaterialData!H620</f>
        <v>Smooth</v>
      </c>
      <c r="I309" t="str">
        <f>[1]MaterialData!I620</f>
        <v>JA4-10</v>
      </c>
      <c r="J309">
        <f>[1]MaterialData!J620</f>
        <v>0</v>
      </c>
      <c r="K309" s="4">
        <f t="shared" si="14"/>
        <v>17.670777988614798</v>
      </c>
      <c r="L309" s="9">
        <f t="shared" si="15"/>
        <v>1.5317572500000001</v>
      </c>
    </row>
    <row r="310" spans="1:12" x14ac:dyDescent="0.25">
      <c r="A310" t="str">
        <f>[1]MaterialData!A621</f>
        <v>Spandrel Panels Curtain Walls</v>
      </c>
      <c r="B310" t="str">
        <f>[1]MaterialData!B621</f>
        <v>Continuous Ins. - Double glass with no low e coatings - R20 Ins.</v>
      </c>
      <c r="C310">
        <f>[1]MaterialData!C621</f>
        <v>5.67</v>
      </c>
      <c r="D310">
        <f>[1]MaterialData!D621</f>
        <v>22.405999999999999</v>
      </c>
      <c r="E310">
        <f>[1]MaterialData!E621</f>
        <v>2.1090000000000001E-2</v>
      </c>
      <c r="F310">
        <f>[1]MaterialData!F621</f>
        <v>12.22</v>
      </c>
      <c r="G310">
        <f>[1]MaterialData!G621</f>
        <v>0.27</v>
      </c>
      <c r="H310" t="str">
        <f>[1]MaterialData!H621</f>
        <v>Smooth</v>
      </c>
      <c r="I310" t="str">
        <f>[1]MaterialData!I621</f>
        <v>JA4-10</v>
      </c>
      <c r="J310">
        <f>[1]MaterialData!J621</f>
        <v>0</v>
      </c>
      <c r="K310" s="4">
        <f t="shared" si="14"/>
        <v>22.403982930298717</v>
      </c>
      <c r="L310" s="9">
        <f t="shared" si="15"/>
        <v>1.5589665000000001</v>
      </c>
    </row>
    <row r="311" spans="1:12" x14ac:dyDescent="0.25">
      <c r="A311" t="str">
        <f>[1]MaterialData!A622</f>
        <v>Spandrel Panels Curtain Walls</v>
      </c>
      <c r="B311" t="str">
        <f>[1]MaterialData!B622</f>
        <v>Continuous Ins. - Double glass with no low e coatings - R25 Ins.</v>
      </c>
      <c r="C311">
        <f>[1]MaterialData!C622</f>
        <v>6.87</v>
      </c>
      <c r="D311">
        <f>[1]MaterialData!D622</f>
        <v>27.721</v>
      </c>
      <c r="E311">
        <f>[1]MaterialData!E622</f>
        <v>2.0650000000000002E-2</v>
      </c>
      <c r="F311">
        <f>[1]MaterialData!F622</f>
        <v>10.26</v>
      </c>
      <c r="G311">
        <f>[1]MaterialData!G622</f>
        <v>0.27</v>
      </c>
      <c r="H311" t="str">
        <f>[1]MaterialData!H622</f>
        <v>Smooth</v>
      </c>
      <c r="I311" t="str">
        <f>[1]MaterialData!I622</f>
        <v>JA4-10</v>
      </c>
      <c r="J311">
        <f>[1]MaterialData!J622</f>
        <v>0</v>
      </c>
      <c r="K311" s="4">
        <f t="shared" si="14"/>
        <v>27.723970944309926</v>
      </c>
      <c r="L311" s="9">
        <f t="shared" si="15"/>
        <v>1.5859395000000001</v>
      </c>
    </row>
    <row r="312" spans="1:12" x14ac:dyDescent="0.25">
      <c r="A312" t="str">
        <f>[1]MaterialData!A623</f>
        <v>Spandrel Panels Curtain Walls</v>
      </c>
      <c r="B312" t="str">
        <f>[1]MaterialData!B623</f>
        <v>Continuous Ins. - Double glass with no low e coatings - R30 Ins.</v>
      </c>
      <c r="C312">
        <f>[1]MaterialData!C623</f>
        <v>8.07</v>
      </c>
      <c r="D312">
        <f>[1]MaterialData!D623</f>
        <v>32.482999999999997</v>
      </c>
      <c r="E312">
        <f>[1]MaterialData!E623</f>
        <v>2.07E-2</v>
      </c>
      <c r="F312">
        <f>[1]MaterialData!F623</f>
        <v>8.8800000000000008</v>
      </c>
      <c r="G312">
        <f>[1]MaterialData!G623</f>
        <v>0.27</v>
      </c>
      <c r="H312" t="str">
        <f>[1]MaterialData!H623</f>
        <v>Smooth</v>
      </c>
      <c r="I312" t="str">
        <f>[1]MaterialData!I623</f>
        <v>JA4-10</v>
      </c>
      <c r="J312">
        <f>[1]MaterialData!J623</f>
        <v>0</v>
      </c>
      <c r="K312" s="4">
        <f t="shared" si="14"/>
        <v>32.487922705314013</v>
      </c>
      <c r="L312" s="9">
        <f t="shared" si="15"/>
        <v>1.6123860000000001</v>
      </c>
    </row>
    <row r="313" spans="1:12" x14ac:dyDescent="0.25">
      <c r="A313" t="str">
        <f>[1]MaterialData!A617</f>
        <v>Spandrel Panels Curtain Walls</v>
      </c>
      <c r="B313" t="str">
        <f>[1]MaterialData!B617</f>
        <v>Continuous Ins. - Double glass with no low e coatings - R4 Ins.</v>
      </c>
      <c r="C313">
        <f>[1]MaterialData!C617</f>
        <v>1.83</v>
      </c>
      <c r="D313">
        <f>[1]MaterialData!D617</f>
        <v>6.5030000000000001</v>
      </c>
      <c r="E313">
        <f>[1]MaterialData!E617</f>
        <v>2.3449999999999999E-2</v>
      </c>
      <c r="F313">
        <f>[1]MaterialData!F617</f>
        <v>35.69</v>
      </c>
      <c r="G313">
        <f>[1]MaterialData!G617</f>
        <v>0.26</v>
      </c>
      <c r="H313" t="str">
        <f>[1]MaterialData!H617</f>
        <v>Smooth</v>
      </c>
      <c r="I313" t="str">
        <f>[1]MaterialData!I617</f>
        <v>JA4-10</v>
      </c>
      <c r="J313">
        <f>[1]MaterialData!J617</f>
        <v>0</v>
      </c>
      <c r="K313" s="4">
        <f t="shared" si="14"/>
        <v>6.5031982942430702</v>
      </c>
      <c r="L313" s="9">
        <f t="shared" si="15"/>
        <v>1.4151084999999999</v>
      </c>
    </row>
    <row r="314" spans="1:12" x14ac:dyDescent="0.25">
      <c r="A314" t="str">
        <f>[1]MaterialData!A618</f>
        <v>Spandrel Panels Curtain Walls</v>
      </c>
      <c r="B314" t="str">
        <f>[1]MaterialData!B618</f>
        <v>Continuous Ins. - Double glass with no low e coatings - R7 Ins.</v>
      </c>
      <c r="C314">
        <f>[1]MaterialData!C618</f>
        <v>2.5499999999999998</v>
      </c>
      <c r="D314">
        <f>[1]MaterialData!D618</f>
        <v>9.4589999999999996</v>
      </c>
      <c r="E314">
        <f>[1]MaterialData!E618</f>
        <v>2.2499999999999999E-2</v>
      </c>
      <c r="F314">
        <f>[1]MaterialData!F618</f>
        <v>25.92</v>
      </c>
      <c r="G314">
        <f>[1]MaterialData!G618</f>
        <v>0.26</v>
      </c>
      <c r="H314" t="str">
        <f>[1]MaterialData!H618</f>
        <v>Smooth</v>
      </c>
      <c r="I314" t="str">
        <f>[1]MaterialData!I618</f>
        <v>JA4-10</v>
      </c>
      <c r="J314">
        <f>[1]MaterialData!J618</f>
        <v>0</v>
      </c>
      <c r="K314" s="4">
        <f t="shared" si="14"/>
        <v>9.4444444444444446</v>
      </c>
      <c r="L314" s="9">
        <f t="shared" si="15"/>
        <v>1.43208</v>
      </c>
    </row>
    <row r="315" spans="1:12" x14ac:dyDescent="0.25">
      <c r="A315" t="str">
        <f>[1]MaterialData!A608</f>
        <v>Spandrel Panels Curtain Walls</v>
      </c>
      <c r="B315" t="str">
        <f>[1]MaterialData!B608</f>
        <v>Continuous Ins. - Single glass pane. stone. or metal pane - No Ins.</v>
      </c>
      <c r="C315">
        <f>[1]MaterialData!C608</f>
        <v>2.27</v>
      </c>
      <c r="D315">
        <f>[1]MaterialData!D608</f>
        <v>1.9279999999999999</v>
      </c>
      <c r="E315">
        <f>[1]MaterialData!E608</f>
        <v>9.8299999999999998E-2</v>
      </c>
      <c r="F315">
        <f>[1]MaterialData!F608</f>
        <v>29.09</v>
      </c>
      <c r="G315">
        <f>[1]MaterialData!G608</f>
        <v>0.26</v>
      </c>
      <c r="H315" t="str">
        <f>[1]MaterialData!H608</f>
        <v>Smooth</v>
      </c>
      <c r="I315" t="str">
        <f>[1]MaterialData!I608</f>
        <v>JA4-10</v>
      </c>
      <c r="J315">
        <f>[1]MaterialData!J608</f>
        <v>0</v>
      </c>
      <c r="K315" s="4">
        <f t="shared" si="14"/>
        <v>1.9243811461512379</v>
      </c>
      <c r="L315" s="9">
        <f t="shared" si="15"/>
        <v>1.4307431666666668</v>
      </c>
    </row>
    <row r="316" spans="1:12" x14ac:dyDescent="0.25">
      <c r="A316" t="str">
        <f>[1]MaterialData!A611</f>
        <v>Spandrel Panels Curtain Walls</v>
      </c>
      <c r="B316" t="str">
        <f>[1]MaterialData!B611</f>
        <v>Continuous Ins. - Single glass pane. stone. or metal pane - R10 Ins.</v>
      </c>
      <c r="C316">
        <f>[1]MaterialData!C611</f>
        <v>3.27</v>
      </c>
      <c r="D316">
        <f>[1]MaterialData!D611</f>
        <v>11.971</v>
      </c>
      <c r="E316">
        <f>[1]MaterialData!E611</f>
        <v>2.2759999999999999E-2</v>
      </c>
      <c r="F316">
        <f>[1]MaterialData!F611</f>
        <v>20.440000000000001</v>
      </c>
      <c r="G316">
        <f>[1]MaterialData!G611</f>
        <v>0.26</v>
      </c>
      <c r="H316" t="str">
        <f>[1]MaterialData!H611</f>
        <v>Smooth</v>
      </c>
      <c r="I316" t="str">
        <f>[1]MaterialData!I611</f>
        <v>JA4-10</v>
      </c>
      <c r="J316">
        <f>[1]MaterialData!J611</f>
        <v>0</v>
      </c>
      <c r="K316" s="4">
        <f t="shared" si="14"/>
        <v>11.972759226713533</v>
      </c>
      <c r="L316" s="9">
        <f t="shared" si="15"/>
        <v>1.4481740000000001</v>
      </c>
    </row>
    <row r="317" spans="1:12" x14ac:dyDescent="0.25">
      <c r="A317" t="str">
        <f>[1]MaterialData!A612</f>
        <v>Spandrel Panels Curtain Walls</v>
      </c>
      <c r="B317" t="str">
        <f>[1]MaterialData!B612</f>
        <v>Continuous Ins. - Single glass pane. stone. or metal pane - R15 Ins.</v>
      </c>
      <c r="C317">
        <f>[1]MaterialData!C612</f>
        <v>4.47</v>
      </c>
      <c r="D317">
        <f>[1]MaterialData!D612</f>
        <v>17.007000000000001</v>
      </c>
      <c r="E317">
        <f>[1]MaterialData!E612</f>
        <v>2.1899999999999999E-2</v>
      </c>
      <c r="F317">
        <f>[1]MaterialData!F612</f>
        <v>15.23</v>
      </c>
      <c r="G317">
        <f>[1]MaterialData!G612</f>
        <v>0.27</v>
      </c>
      <c r="H317" t="str">
        <f>[1]MaterialData!H612</f>
        <v>Smooth</v>
      </c>
      <c r="I317" t="str">
        <f>[1]MaterialData!I612</f>
        <v>JA4-10</v>
      </c>
      <c r="J317">
        <f>[1]MaterialData!J612</f>
        <v>0</v>
      </c>
      <c r="K317" s="4">
        <f t="shared" si="14"/>
        <v>17.009132420091326</v>
      </c>
      <c r="L317" s="9">
        <f t="shared" si="15"/>
        <v>1.5317572500000001</v>
      </c>
    </row>
    <row r="318" spans="1:12" x14ac:dyDescent="0.25">
      <c r="A318" t="str">
        <f>[1]MaterialData!A613</f>
        <v>Spandrel Panels Curtain Walls</v>
      </c>
      <c r="B318" t="str">
        <f>[1]MaterialData!B613</f>
        <v>Continuous Ins. - Single glass pane. stone. or metal pane - R20 Ins.</v>
      </c>
      <c r="C318">
        <f>[1]MaterialData!C613</f>
        <v>5.67</v>
      </c>
      <c r="D318">
        <f>[1]MaterialData!D613</f>
        <v>21.876999999999999</v>
      </c>
      <c r="E318">
        <f>[1]MaterialData!E613</f>
        <v>2.1600000000000001E-2</v>
      </c>
      <c r="F318">
        <f>[1]MaterialData!F613</f>
        <v>12.22</v>
      </c>
      <c r="G318">
        <f>[1]MaterialData!G613</f>
        <v>0.27</v>
      </c>
      <c r="H318" t="str">
        <f>[1]MaterialData!H613</f>
        <v>Smooth</v>
      </c>
      <c r="I318" t="str">
        <f>[1]MaterialData!I613</f>
        <v>JA4-10</v>
      </c>
      <c r="J318">
        <f>[1]MaterialData!J613</f>
        <v>0</v>
      </c>
      <c r="K318" s="4">
        <f t="shared" si="14"/>
        <v>21.874999999999996</v>
      </c>
      <c r="L318" s="9">
        <f t="shared" si="15"/>
        <v>1.5589665000000001</v>
      </c>
    </row>
    <row r="319" spans="1:12" x14ac:dyDescent="0.25">
      <c r="A319" t="str">
        <f>[1]MaterialData!A614</f>
        <v>Spandrel Panels Curtain Walls</v>
      </c>
      <c r="B319" t="str">
        <f>[1]MaterialData!B614</f>
        <v>Continuous Ins. - Single glass pane. stone. or metal pane - R25 Ins.</v>
      </c>
      <c r="C319">
        <f>[1]MaterialData!C614</f>
        <v>6.87</v>
      </c>
      <c r="D319">
        <f>[1]MaterialData!D614</f>
        <v>26.928000000000001</v>
      </c>
      <c r="E319">
        <f>[1]MaterialData!E614</f>
        <v>2.1260000000000001E-2</v>
      </c>
      <c r="F319">
        <f>[1]MaterialData!F614</f>
        <v>10.26</v>
      </c>
      <c r="G319">
        <f>[1]MaterialData!G614</f>
        <v>0.27</v>
      </c>
      <c r="H319" t="str">
        <f>[1]MaterialData!H614</f>
        <v>Smooth</v>
      </c>
      <c r="I319" t="str">
        <f>[1]MaterialData!I614</f>
        <v>JA4-10</v>
      </c>
      <c r="J319">
        <f>[1]MaterialData!J614</f>
        <v>0</v>
      </c>
      <c r="K319" s="4">
        <f t="shared" si="14"/>
        <v>26.928504233301975</v>
      </c>
      <c r="L319" s="9">
        <f t="shared" si="15"/>
        <v>1.5859395000000001</v>
      </c>
    </row>
    <row r="320" spans="1:12" x14ac:dyDescent="0.25">
      <c r="A320" t="str">
        <f>[1]MaterialData!A615</f>
        <v>Spandrel Panels Curtain Walls</v>
      </c>
      <c r="B320" t="str">
        <f>[1]MaterialData!B615</f>
        <v>Continuous Ins. - Single glass pane. stone. or metal pane - R30 Ins.</v>
      </c>
      <c r="C320">
        <f>[1]MaterialData!C615</f>
        <v>8.07</v>
      </c>
      <c r="D320">
        <f>[1]MaterialData!D615</f>
        <v>31.408000000000001</v>
      </c>
      <c r="E320">
        <f>[1]MaterialData!E615</f>
        <v>2.1409999999999998E-2</v>
      </c>
      <c r="F320">
        <f>[1]MaterialData!F615</f>
        <v>8.8800000000000008</v>
      </c>
      <c r="G320">
        <f>[1]MaterialData!G615</f>
        <v>0.27</v>
      </c>
      <c r="H320" t="str">
        <f>[1]MaterialData!H615</f>
        <v>Smooth</v>
      </c>
      <c r="I320" t="str">
        <f>[1]MaterialData!I615</f>
        <v>JA4-10</v>
      </c>
      <c r="J320">
        <f>[1]MaterialData!J615</f>
        <v>0</v>
      </c>
      <c r="K320" s="4">
        <f t="shared" si="14"/>
        <v>31.410555815039704</v>
      </c>
      <c r="L320" s="9">
        <f t="shared" si="15"/>
        <v>1.6123860000000001</v>
      </c>
    </row>
    <row r="321" spans="1:12" x14ac:dyDescent="0.25">
      <c r="A321" t="str">
        <f>[1]MaterialData!A609</f>
        <v>Spandrel Panels Curtain Walls</v>
      </c>
      <c r="B321" t="str">
        <f>[1]MaterialData!B609</f>
        <v>Continuous Ins. - Single glass pane. stone. or metal pane - R4 Ins.</v>
      </c>
      <c r="C321">
        <f>[1]MaterialData!C609</f>
        <v>1.83</v>
      </c>
      <c r="D321">
        <f>[1]MaterialData!D609</f>
        <v>5.907</v>
      </c>
      <c r="E321">
        <f>[1]MaterialData!E609</f>
        <v>2.58E-2</v>
      </c>
      <c r="F321">
        <f>[1]MaterialData!F609</f>
        <v>35.69</v>
      </c>
      <c r="G321">
        <f>[1]MaterialData!G609</f>
        <v>0.26</v>
      </c>
      <c r="H321" t="str">
        <f>[1]MaterialData!H609</f>
        <v>Smooth</v>
      </c>
      <c r="I321" t="str">
        <f>[1]MaterialData!I609</f>
        <v>JA4-10</v>
      </c>
      <c r="J321">
        <f>[1]MaterialData!J609</f>
        <v>0</v>
      </c>
      <c r="K321" s="4">
        <f t="shared" si="14"/>
        <v>5.9108527131782944</v>
      </c>
      <c r="L321" s="9">
        <f t="shared" si="15"/>
        <v>1.4151084999999999</v>
      </c>
    </row>
    <row r="322" spans="1:12" x14ac:dyDescent="0.25">
      <c r="A322" t="str">
        <f>[1]MaterialData!A610</f>
        <v>Spandrel Panels Curtain Walls</v>
      </c>
      <c r="B322" t="str">
        <f>[1]MaterialData!B610</f>
        <v>Continuous Ins. - Single glass pane. stone. or metal pane - R7 Ins.</v>
      </c>
      <c r="C322">
        <f>[1]MaterialData!C610</f>
        <v>2.5499999999999998</v>
      </c>
      <c r="D322">
        <f>[1]MaterialData!D610</f>
        <v>8.9540000000000006</v>
      </c>
      <c r="E322">
        <f>[1]MaterialData!E610</f>
        <v>2.3730000000000001E-2</v>
      </c>
      <c r="F322">
        <f>[1]MaterialData!F610</f>
        <v>25.92</v>
      </c>
      <c r="G322">
        <f>[1]MaterialData!G610</f>
        <v>0.26</v>
      </c>
      <c r="H322" t="str">
        <f>[1]MaterialData!H610</f>
        <v>Smooth</v>
      </c>
      <c r="I322" t="str">
        <f>[1]MaterialData!I610</f>
        <v>JA4-10</v>
      </c>
      <c r="J322">
        <f>[1]MaterialData!J610</f>
        <v>0</v>
      </c>
      <c r="K322" s="4">
        <f t="shared" si="14"/>
        <v>8.9549093973872722</v>
      </c>
      <c r="L322" s="9">
        <f t="shared" si="15"/>
        <v>1.43208</v>
      </c>
    </row>
    <row r="323" spans="1:12" x14ac:dyDescent="0.25">
      <c r="A323" t="str">
        <f>[1]MaterialData!A624</f>
        <v>Spandrel Panels Curtain Walls</v>
      </c>
      <c r="B323" t="str">
        <f>[1]MaterialData!B624</f>
        <v>Continuous Ins. - Triple or low e glass - No Ins.</v>
      </c>
      <c r="C323">
        <f>[1]MaterialData!C624</f>
        <v>2.27</v>
      </c>
      <c r="D323">
        <f>[1]MaterialData!D624</f>
        <v>2.895</v>
      </c>
      <c r="E323">
        <f>[1]MaterialData!E624</f>
        <v>6.5000000000000002E-2</v>
      </c>
      <c r="F323">
        <f>[1]MaterialData!F624</f>
        <v>29.09</v>
      </c>
      <c r="G323">
        <f>[1]MaterialData!G624</f>
        <v>0.26</v>
      </c>
      <c r="H323" t="str">
        <f>[1]MaterialData!H624</f>
        <v>Smooth</v>
      </c>
      <c r="I323" t="str">
        <f>[1]MaterialData!I624</f>
        <v>JA4-10</v>
      </c>
      <c r="J323">
        <f>[1]MaterialData!J624</f>
        <v>0</v>
      </c>
      <c r="K323" s="4">
        <f t="shared" si="14"/>
        <v>2.9102564102564101</v>
      </c>
      <c r="L323" s="9">
        <f t="shared" si="15"/>
        <v>1.4307431666666668</v>
      </c>
    </row>
    <row r="324" spans="1:12" x14ac:dyDescent="0.25">
      <c r="A324" t="str">
        <f>[1]MaterialData!A627</f>
        <v>Spandrel Panels Curtain Walls</v>
      </c>
      <c r="B324" t="str">
        <f>[1]MaterialData!B627</f>
        <v>Continuous Ins. - Triple or low e glass - R10 Ins.</v>
      </c>
      <c r="C324">
        <f>[1]MaterialData!C627</f>
        <v>3.27</v>
      </c>
      <c r="D324">
        <f>[1]MaterialData!D627</f>
        <v>12.849</v>
      </c>
      <c r="E324">
        <f>[1]MaterialData!E627</f>
        <v>2.121E-2</v>
      </c>
      <c r="F324">
        <f>[1]MaterialData!F627</f>
        <v>20.440000000000001</v>
      </c>
      <c r="G324">
        <f>[1]MaterialData!G627</f>
        <v>0.26</v>
      </c>
      <c r="H324" t="str">
        <f>[1]MaterialData!H627</f>
        <v>Smooth</v>
      </c>
      <c r="I324" t="str">
        <f>[1]MaterialData!I627</f>
        <v>JA4-10</v>
      </c>
      <c r="J324">
        <f>[1]MaterialData!J627</f>
        <v>0</v>
      </c>
      <c r="K324" s="4">
        <f t="shared" si="14"/>
        <v>12.847713342762848</v>
      </c>
      <c r="L324" s="9">
        <f t="shared" si="15"/>
        <v>1.4481740000000001</v>
      </c>
    </row>
    <row r="325" spans="1:12" x14ac:dyDescent="0.25">
      <c r="A325" t="str">
        <f>[1]MaterialData!A628</f>
        <v>Spandrel Panels Curtain Walls</v>
      </c>
      <c r="B325" t="str">
        <f>[1]MaterialData!B628</f>
        <v>Continuous Ins. - Triple or low e glass - R15 Ins.</v>
      </c>
      <c r="C325">
        <f>[1]MaterialData!C628</f>
        <v>4.47</v>
      </c>
      <c r="D325">
        <f>[1]MaterialData!D628</f>
        <v>18.018000000000001</v>
      </c>
      <c r="E325">
        <f>[1]MaterialData!E628</f>
        <v>2.0670000000000001E-2</v>
      </c>
      <c r="F325">
        <f>[1]MaterialData!F628</f>
        <v>15.23</v>
      </c>
      <c r="G325">
        <f>[1]MaterialData!G628</f>
        <v>0.27</v>
      </c>
      <c r="H325" t="str">
        <f>[1]MaterialData!H628</f>
        <v>Smooth</v>
      </c>
      <c r="I325" t="str">
        <f>[1]MaterialData!I628</f>
        <v>JA4-10</v>
      </c>
      <c r="J325">
        <f>[1]MaterialData!J628</f>
        <v>0</v>
      </c>
      <c r="K325" s="4">
        <f t="shared" si="14"/>
        <v>18.021286889211417</v>
      </c>
      <c r="L325" s="9">
        <f t="shared" si="15"/>
        <v>1.5317572500000001</v>
      </c>
    </row>
    <row r="326" spans="1:12" x14ac:dyDescent="0.25">
      <c r="A326" t="str">
        <f>[1]MaterialData!A629</f>
        <v>Spandrel Panels Curtain Walls</v>
      </c>
      <c r="B326" t="str">
        <f>[1]MaterialData!B629</f>
        <v>Continuous Ins. - Triple or low e glass - R20 Ins.</v>
      </c>
      <c r="C326">
        <f>[1]MaterialData!C629</f>
        <v>5.67</v>
      </c>
      <c r="D326">
        <f>[1]MaterialData!D629</f>
        <v>22.96</v>
      </c>
      <c r="E326">
        <f>[1]MaterialData!E629</f>
        <v>2.0580000000000001E-2</v>
      </c>
      <c r="F326">
        <f>[1]MaterialData!F629</f>
        <v>12.22</v>
      </c>
      <c r="G326">
        <f>[1]MaterialData!G629</f>
        <v>0.27</v>
      </c>
      <c r="H326" t="str">
        <f>[1]MaterialData!H629</f>
        <v>Smooth</v>
      </c>
      <c r="I326" t="str">
        <f>[1]MaterialData!I629</f>
        <v>JA4-10</v>
      </c>
      <c r="J326">
        <f>[1]MaterialData!J629</f>
        <v>0</v>
      </c>
      <c r="K326" s="4">
        <f t="shared" si="14"/>
        <v>22.959183673469386</v>
      </c>
      <c r="L326" s="9">
        <f t="shared" si="15"/>
        <v>1.5589665000000001</v>
      </c>
    </row>
    <row r="327" spans="1:12" x14ac:dyDescent="0.25">
      <c r="A327" t="str">
        <f>[1]MaterialData!A630</f>
        <v>Spandrel Panels Curtain Walls</v>
      </c>
      <c r="B327" t="str">
        <f>[1]MaterialData!B630</f>
        <v>Continuous Ins. - Triple or low e glass - R25 Ins.</v>
      </c>
      <c r="C327">
        <f>[1]MaterialData!C630</f>
        <v>6.87</v>
      </c>
      <c r="D327">
        <f>[1]MaterialData!D630</f>
        <v>27.721</v>
      </c>
      <c r="E327">
        <f>[1]MaterialData!E630</f>
        <v>2.0650000000000002E-2</v>
      </c>
      <c r="F327">
        <f>[1]MaterialData!F630</f>
        <v>10.26</v>
      </c>
      <c r="G327">
        <f>[1]MaterialData!G630</f>
        <v>0.27</v>
      </c>
      <c r="H327" t="str">
        <f>[1]MaterialData!H630</f>
        <v>Smooth</v>
      </c>
      <c r="I327" t="str">
        <f>[1]MaterialData!I630</f>
        <v>JA4-10</v>
      </c>
      <c r="J327">
        <f>[1]MaterialData!J630</f>
        <v>0</v>
      </c>
      <c r="K327" s="4">
        <f t="shared" si="14"/>
        <v>27.723970944309926</v>
      </c>
      <c r="L327" s="9">
        <f t="shared" si="15"/>
        <v>1.5859395000000001</v>
      </c>
    </row>
    <row r="328" spans="1:12" x14ac:dyDescent="0.25">
      <c r="A328" t="str">
        <f>[1]MaterialData!A631</f>
        <v>Spandrel Panels Curtain Walls</v>
      </c>
      <c r="B328" t="str">
        <f>[1]MaterialData!B631</f>
        <v>Continuous Ins. - Triple or low e glass - R30 Ins.</v>
      </c>
      <c r="C328">
        <f>[1]MaterialData!C631</f>
        <v>8.07</v>
      </c>
      <c r="D328">
        <f>[1]MaterialData!D631</f>
        <v>32.482999999999997</v>
      </c>
      <c r="E328">
        <f>[1]MaterialData!E631</f>
        <v>2.07E-2</v>
      </c>
      <c r="F328">
        <f>[1]MaterialData!F631</f>
        <v>8.8800000000000008</v>
      </c>
      <c r="G328">
        <f>[1]MaterialData!G631</f>
        <v>0.27</v>
      </c>
      <c r="H328" t="str">
        <f>[1]MaterialData!H631</f>
        <v>Smooth</v>
      </c>
      <c r="I328" t="str">
        <f>[1]MaterialData!I631</f>
        <v>JA4-10</v>
      </c>
      <c r="J328">
        <f>[1]MaterialData!J631</f>
        <v>0</v>
      </c>
      <c r="K328" s="4">
        <f t="shared" si="14"/>
        <v>32.487922705314013</v>
      </c>
      <c r="L328" s="9">
        <f t="shared" si="15"/>
        <v>1.6123860000000001</v>
      </c>
    </row>
    <row r="329" spans="1:12" x14ac:dyDescent="0.25">
      <c r="A329" t="str">
        <f>[1]MaterialData!A625</f>
        <v>Spandrel Panels Curtain Walls</v>
      </c>
      <c r="B329" t="str">
        <f>[1]MaterialData!B625</f>
        <v>Continuous Ins. - Triple or low e glass - R4 Ins.</v>
      </c>
      <c r="C329">
        <f>[1]MaterialData!C625</f>
        <v>1.83</v>
      </c>
      <c r="D329">
        <f>[1]MaterialData!D625</f>
        <v>6.9020000000000001</v>
      </c>
      <c r="E329">
        <f>[1]MaterialData!E625</f>
        <v>2.2100000000000002E-2</v>
      </c>
      <c r="F329">
        <f>[1]MaterialData!F625</f>
        <v>35.69</v>
      </c>
      <c r="G329">
        <f>[1]MaterialData!G625</f>
        <v>0.26</v>
      </c>
      <c r="H329" t="str">
        <f>[1]MaterialData!H625</f>
        <v>Smooth</v>
      </c>
      <c r="I329" t="str">
        <f>[1]MaterialData!I625</f>
        <v>JA4-10</v>
      </c>
      <c r="J329">
        <f>[1]MaterialData!J625</f>
        <v>0</v>
      </c>
      <c r="K329" s="4">
        <f t="shared" si="14"/>
        <v>6.9004524886877823</v>
      </c>
      <c r="L329" s="9">
        <f t="shared" si="15"/>
        <v>1.4151084999999999</v>
      </c>
    </row>
    <row r="330" spans="1:12" x14ac:dyDescent="0.25">
      <c r="A330" t="str">
        <f>[1]MaterialData!A626</f>
        <v>Spandrel Panels Curtain Walls</v>
      </c>
      <c r="B330" t="str">
        <f>[1]MaterialData!B626</f>
        <v>Continuous Ins. - Triple or low e glass - R7 Ins.</v>
      </c>
      <c r="C330">
        <f>[1]MaterialData!C626</f>
        <v>2.5499999999999998</v>
      </c>
      <c r="D330">
        <f>[1]MaterialData!D626</f>
        <v>9.9030000000000005</v>
      </c>
      <c r="E330">
        <f>[1]MaterialData!E626</f>
        <v>2.146E-2</v>
      </c>
      <c r="F330">
        <f>[1]MaterialData!F626</f>
        <v>25.92</v>
      </c>
      <c r="G330">
        <f>[1]MaterialData!G626</f>
        <v>0.26</v>
      </c>
      <c r="H330" t="str">
        <f>[1]MaterialData!H626</f>
        <v>Smooth</v>
      </c>
      <c r="I330" t="str">
        <f>[1]MaterialData!I626</f>
        <v>JA4-10</v>
      </c>
      <c r="J330">
        <f>[1]MaterialData!J626</f>
        <v>0</v>
      </c>
      <c r="K330" s="4">
        <f t="shared" si="14"/>
        <v>9.9021435228331782</v>
      </c>
      <c r="L330" s="9">
        <f t="shared" si="15"/>
        <v>1.43208</v>
      </c>
    </row>
    <row r="331" spans="1:12" x14ac:dyDescent="0.25">
      <c r="A331" t="str">
        <f>[1]MaterialData!A660</f>
        <v>Woods</v>
      </c>
      <c r="B331" t="str">
        <f>[1]MaterialData!B660</f>
        <v>Douglas Fir-Larch - 1 in.</v>
      </c>
      <c r="C331">
        <f>[1]MaterialData!C660</f>
        <v>1</v>
      </c>
      <c r="D331">
        <f>[1]MaterialData!D660</f>
        <v>1.02</v>
      </c>
      <c r="E331">
        <f>[1]MaterialData!E660</f>
        <v>8.1699999999999995E-2</v>
      </c>
      <c r="F331">
        <f>[1]MaterialData!F660</f>
        <v>34.881599999999999</v>
      </c>
      <c r="G331">
        <f>[1]MaterialData!G660</f>
        <v>0.38957000000000003</v>
      </c>
      <c r="H331" t="str">
        <f>[1]MaterialData!H660</f>
        <v>MediumSmooth</v>
      </c>
      <c r="I331" t="str">
        <f>[1]MaterialData!I660</f>
        <v>AEC</v>
      </c>
      <c r="J331">
        <f>[1]MaterialData!J660</f>
        <v>0</v>
      </c>
      <c r="K331" s="4">
        <f t="shared" si="14"/>
        <v>1.0199918400652794</v>
      </c>
      <c r="L331" s="9">
        <f t="shared" si="15"/>
        <v>1.132402076</v>
      </c>
    </row>
    <row r="332" spans="1:12" x14ac:dyDescent="0.25">
      <c r="A332" t="str">
        <f>[1]MaterialData!A174</f>
        <v>Insulation Board</v>
      </c>
      <c r="B332" t="str">
        <f>[1]MaterialData!B174</f>
        <v>Expanded perlite - organic bonded - 1 1/2 in. R4.2</v>
      </c>
      <c r="C332">
        <f>[1]MaterialData!C174</f>
        <v>1.5</v>
      </c>
      <c r="D332">
        <f>[1]MaterialData!D174</f>
        <v>4.17</v>
      </c>
      <c r="E332">
        <f>[1]MaterialData!E174</f>
        <v>0.03</v>
      </c>
      <c r="F332">
        <f>[1]MaterialData!F174</f>
        <v>0.99839999999999995</v>
      </c>
      <c r="G332">
        <f>[1]MaterialData!G174</f>
        <v>0.30114000000000002</v>
      </c>
      <c r="H332" t="str">
        <f>[1]MaterialData!H174</f>
        <v>MediumSmooth</v>
      </c>
      <c r="I332" t="str">
        <f>[1]MaterialData!I174</f>
        <v>AEC</v>
      </c>
      <c r="J332">
        <f>[1]MaterialData!J174</f>
        <v>0</v>
      </c>
      <c r="K332" s="4">
        <f t="shared" si="14"/>
        <v>4.166666666666667</v>
      </c>
      <c r="L332" s="9">
        <f t="shared" si="15"/>
        <v>3.7582272E-2</v>
      </c>
    </row>
    <row r="333" spans="1:12" x14ac:dyDescent="0.25">
      <c r="A333" t="str">
        <f>[1]MaterialData!A173</f>
        <v>Insulation Board</v>
      </c>
      <c r="B333" t="str">
        <f>[1]MaterialData!B173</f>
        <v>Expanded perlite - organic bonded - 1 in. R2.8</v>
      </c>
      <c r="C333">
        <f>[1]MaterialData!C173</f>
        <v>1</v>
      </c>
      <c r="D333">
        <f>[1]MaterialData!D173</f>
        <v>2.78</v>
      </c>
      <c r="E333">
        <f>[1]MaterialData!E173</f>
        <v>0.03</v>
      </c>
      <c r="F333">
        <f>[1]MaterialData!F173</f>
        <v>0.99839999999999995</v>
      </c>
      <c r="G333">
        <f>[1]MaterialData!G173</f>
        <v>0.30114000000000002</v>
      </c>
      <c r="H333" t="str">
        <f>[1]MaterialData!H173</f>
        <v>MediumSmooth</v>
      </c>
      <c r="I333" t="str">
        <f>[1]MaterialData!I173</f>
        <v>AEC</v>
      </c>
      <c r="J333">
        <f>[1]MaterialData!J173</f>
        <v>0</v>
      </c>
      <c r="K333" s="4">
        <f t="shared" si="14"/>
        <v>2.7777777777777777</v>
      </c>
      <c r="L333" s="9">
        <f t="shared" si="15"/>
        <v>2.5054848000000001E-2</v>
      </c>
    </row>
    <row r="334" spans="1:12" x14ac:dyDescent="0.25">
      <c r="A334" t="str">
        <f>[1]MaterialData!A175</f>
        <v>Insulation Board</v>
      </c>
      <c r="B334" t="str">
        <f>[1]MaterialData!B175</f>
        <v>Expanded perlite - organic bonded - 2 in. R5.6</v>
      </c>
      <c r="C334">
        <f>[1]MaterialData!C175</f>
        <v>2</v>
      </c>
      <c r="D334">
        <f>[1]MaterialData!D175</f>
        <v>5.56</v>
      </c>
      <c r="E334">
        <f>[1]MaterialData!E175</f>
        <v>0.03</v>
      </c>
      <c r="F334">
        <f>[1]MaterialData!F175</f>
        <v>0.99839999999999995</v>
      </c>
      <c r="G334">
        <f>[1]MaterialData!G175</f>
        <v>0.30114000000000002</v>
      </c>
      <c r="H334" t="str">
        <f>[1]MaterialData!H175</f>
        <v>MediumSmooth</v>
      </c>
      <c r="I334" t="str">
        <f>[1]MaterialData!I175</f>
        <v>AEC</v>
      </c>
      <c r="J334">
        <f>[1]MaterialData!J175</f>
        <v>0</v>
      </c>
      <c r="K334" s="4">
        <f t="shared" si="14"/>
        <v>5.5555555555555554</v>
      </c>
      <c r="L334" s="9">
        <f t="shared" si="15"/>
        <v>5.0109696000000002E-2</v>
      </c>
    </row>
    <row r="335" spans="1:12" x14ac:dyDescent="0.25">
      <c r="A335" t="str">
        <f>[1]MaterialData!A176</f>
        <v>Insulation Board</v>
      </c>
      <c r="B335" t="str">
        <f>[1]MaterialData!B176</f>
        <v>Expanded perlite - organic bonded - 3 in. R8.3</v>
      </c>
      <c r="C335">
        <f>[1]MaterialData!C176</f>
        <v>3</v>
      </c>
      <c r="D335">
        <f>[1]MaterialData!D176</f>
        <v>8.33</v>
      </c>
      <c r="E335">
        <f>[1]MaterialData!E176</f>
        <v>0.03</v>
      </c>
      <c r="F335">
        <f>[1]MaterialData!F176</f>
        <v>0.99839999999999995</v>
      </c>
      <c r="G335">
        <f>[1]MaterialData!G176</f>
        <v>0.30114000000000002</v>
      </c>
      <c r="H335" t="str">
        <f>[1]MaterialData!H176</f>
        <v>MediumSmooth</v>
      </c>
      <c r="I335" t="str">
        <f>[1]MaterialData!I176</f>
        <v>AEC</v>
      </c>
      <c r="J335">
        <f>[1]MaterialData!J176</f>
        <v>0</v>
      </c>
      <c r="K335" s="4">
        <f t="shared" si="14"/>
        <v>8.3333333333333339</v>
      </c>
      <c r="L335" s="9">
        <f t="shared" si="15"/>
        <v>7.5164544E-2</v>
      </c>
    </row>
    <row r="336" spans="1:12" x14ac:dyDescent="0.25">
      <c r="A336" t="str">
        <f>[1]MaterialData!A172</f>
        <v>Insulation Board</v>
      </c>
      <c r="B336" t="str">
        <f>[1]MaterialData!B172</f>
        <v>Expanded perlite - organic bonded - 3/4 in. R2.1</v>
      </c>
      <c r="C336">
        <f>[1]MaterialData!C172</f>
        <v>0.75</v>
      </c>
      <c r="D336">
        <f>[1]MaterialData!D172</f>
        <v>2.08</v>
      </c>
      <c r="E336">
        <f>[1]MaterialData!E172</f>
        <v>0.03</v>
      </c>
      <c r="F336">
        <f>[1]MaterialData!F172</f>
        <v>0.99839999999999995</v>
      </c>
      <c r="G336">
        <f>[1]MaterialData!G172</f>
        <v>0.30114000000000002</v>
      </c>
      <c r="H336" t="str">
        <f>[1]MaterialData!H172</f>
        <v>MediumSmooth</v>
      </c>
      <c r="I336" t="str">
        <f>[1]MaterialData!I172</f>
        <v>AEC</v>
      </c>
      <c r="J336">
        <f>[1]MaterialData!J172</f>
        <v>0</v>
      </c>
      <c r="K336" s="4">
        <f t="shared" si="14"/>
        <v>2.0833333333333335</v>
      </c>
      <c r="L336" s="9">
        <f t="shared" si="15"/>
        <v>1.8791136E-2</v>
      </c>
    </row>
    <row r="337" spans="1:12" x14ac:dyDescent="0.25">
      <c r="A337" t="str">
        <f>[1]MaterialData!A177</f>
        <v>Insulation Board</v>
      </c>
      <c r="B337" t="str">
        <f>[1]MaterialData!B177</f>
        <v>Expanded perlite - organic bonded - 4 in. R11</v>
      </c>
      <c r="C337">
        <f>[1]MaterialData!C177</f>
        <v>4</v>
      </c>
      <c r="D337">
        <f>[1]MaterialData!D177</f>
        <v>11.11</v>
      </c>
      <c r="E337">
        <f>[1]MaterialData!E177</f>
        <v>0.03</v>
      </c>
      <c r="F337">
        <f>[1]MaterialData!F177</f>
        <v>0.99839999999999995</v>
      </c>
      <c r="G337">
        <f>[1]MaterialData!G177</f>
        <v>0.30114000000000002</v>
      </c>
      <c r="H337" t="str">
        <f>[1]MaterialData!H177</f>
        <v>MediumSmooth</v>
      </c>
      <c r="I337" t="str">
        <f>[1]MaterialData!I177</f>
        <v>AEC</v>
      </c>
      <c r="J337">
        <f>[1]MaterialData!J177</f>
        <v>0</v>
      </c>
      <c r="K337" s="4">
        <f t="shared" si="14"/>
        <v>11.111111111111111</v>
      </c>
      <c r="L337" s="9">
        <f t="shared" si="15"/>
        <v>0.100219392</v>
      </c>
    </row>
    <row r="338" spans="1:12" x14ac:dyDescent="0.25">
      <c r="A338" t="str">
        <f>[1]MaterialData!A178</f>
        <v>Insulation Board</v>
      </c>
      <c r="B338" t="str">
        <f>[1]MaterialData!B178</f>
        <v>Expanded perlite - organic bonded - 6 in. R17</v>
      </c>
      <c r="C338">
        <f>[1]MaterialData!C178</f>
        <v>6</v>
      </c>
      <c r="D338">
        <f>[1]MaterialData!D178</f>
        <v>16.670000000000002</v>
      </c>
      <c r="E338">
        <f>[1]MaterialData!E178</f>
        <v>0.03</v>
      </c>
      <c r="F338">
        <f>[1]MaterialData!F178</f>
        <v>0.99839999999999995</v>
      </c>
      <c r="G338">
        <f>[1]MaterialData!G178</f>
        <v>0.30114000000000002</v>
      </c>
      <c r="H338" t="str">
        <f>[1]MaterialData!H178</f>
        <v>MediumSmooth</v>
      </c>
      <c r="I338" t="str">
        <f>[1]MaterialData!I178</f>
        <v>AEC</v>
      </c>
      <c r="J338">
        <f>[1]MaterialData!J178</f>
        <v>0</v>
      </c>
      <c r="K338" s="4">
        <f t="shared" si="14"/>
        <v>16.666666666666668</v>
      </c>
      <c r="L338" s="9">
        <f t="shared" si="15"/>
        <v>0.150329088</v>
      </c>
    </row>
    <row r="339" spans="1:12" x14ac:dyDescent="0.25">
      <c r="A339" t="str">
        <f>[1]MaterialData!A184</f>
        <v>Insulation Board</v>
      </c>
      <c r="B339" t="str">
        <f>[1]MaterialData!B184</f>
        <v>Expanded Polystyrene - EPS - 1 1/2 in. R6.3</v>
      </c>
      <c r="C339">
        <f>[1]MaterialData!C184</f>
        <v>1.5</v>
      </c>
      <c r="D339">
        <f>[1]MaterialData!D184</f>
        <v>6.25</v>
      </c>
      <c r="E339">
        <f>[1]MaterialData!E184</f>
        <v>0.02</v>
      </c>
      <c r="F339">
        <f>[1]MaterialData!F184</f>
        <v>1.2</v>
      </c>
      <c r="G339">
        <f>[1]MaterialData!G184</f>
        <v>0.27</v>
      </c>
      <c r="H339" t="str">
        <f>[1]MaterialData!H184</f>
        <v>MediumSmooth</v>
      </c>
      <c r="I339" t="str">
        <f>[1]MaterialData!I184</f>
        <v>AEC</v>
      </c>
      <c r="J339">
        <f>[1]MaterialData!J184</f>
        <v>0</v>
      </c>
      <c r="K339" s="4">
        <f t="shared" si="14"/>
        <v>6.25</v>
      </c>
      <c r="L339" s="9">
        <f t="shared" si="15"/>
        <v>4.0500000000000001E-2</v>
      </c>
    </row>
    <row r="340" spans="1:12" x14ac:dyDescent="0.25">
      <c r="A340" t="str">
        <f>[1]MaterialData!A183</f>
        <v>Insulation Board</v>
      </c>
      <c r="B340" t="str">
        <f>[1]MaterialData!B183</f>
        <v>Expanded Polystyrene - EPS - 1 1/4 in. R5.2</v>
      </c>
      <c r="C340">
        <f>[1]MaterialData!C183</f>
        <v>1.25</v>
      </c>
      <c r="D340">
        <f>[1]MaterialData!D183</f>
        <v>5.21</v>
      </c>
      <c r="E340">
        <f>[1]MaterialData!E183</f>
        <v>0.02</v>
      </c>
      <c r="F340">
        <f>[1]MaterialData!F183</f>
        <v>1.2</v>
      </c>
      <c r="G340">
        <f>[1]MaterialData!G183</f>
        <v>0.27</v>
      </c>
      <c r="H340" t="str">
        <f>[1]MaterialData!H183</f>
        <v>MediumSmooth</v>
      </c>
      <c r="I340" t="str">
        <f>[1]MaterialData!I183</f>
        <v>CEC Doug</v>
      </c>
      <c r="J340">
        <f>[1]MaterialData!J183</f>
        <v>0</v>
      </c>
      <c r="K340" s="4">
        <f t="shared" si="14"/>
        <v>5.208333333333333</v>
      </c>
      <c r="L340" s="9">
        <f t="shared" si="15"/>
        <v>3.3750000000000002E-2</v>
      </c>
    </row>
    <row r="341" spans="1:12" x14ac:dyDescent="0.25">
      <c r="A341" t="str">
        <f>[1]MaterialData!A187</f>
        <v>Insulation Board</v>
      </c>
      <c r="B341" t="str">
        <f>[1]MaterialData!B187</f>
        <v>Expanded Polystyrene - EPS - 1 15/16 in. R8.1</v>
      </c>
      <c r="C341">
        <f>[1]MaterialData!C187</f>
        <v>1.9375</v>
      </c>
      <c r="D341">
        <f>[1]MaterialData!D187</f>
        <v>8.07</v>
      </c>
      <c r="E341">
        <f>[1]MaterialData!E187</f>
        <v>0.02</v>
      </c>
      <c r="F341">
        <f>[1]MaterialData!F187</f>
        <v>1.2</v>
      </c>
      <c r="G341">
        <f>[1]MaterialData!G187</f>
        <v>0.27</v>
      </c>
      <c r="H341" t="str">
        <f>[1]MaterialData!H187</f>
        <v>MediumSmooth</v>
      </c>
      <c r="I341" t="str">
        <f>[1]MaterialData!I187</f>
        <v>AEC</v>
      </c>
      <c r="J341">
        <f>[1]MaterialData!J187</f>
        <v>0</v>
      </c>
      <c r="K341" s="4">
        <f t="shared" si="14"/>
        <v>8.0729166666666661</v>
      </c>
      <c r="L341" s="9">
        <f t="shared" si="15"/>
        <v>5.2312500000000005E-2</v>
      </c>
    </row>
    <row r="342" spans="1:12" x14ac:dyDescent="0.25">
      <c r="A342" t="str">
        <f>[1]MaterialData!A185</f>
        <v>Insulation Board</v>
      </c>
      <c r="B342" t="str">
        <f>[1]MaterialData!B185</f>
        <v>Expanded Polystyrene - EPS - 1 3/4 in. R7.3</v>
      </c>
      <c r="C342">
        <f>[1]MaterialData!C185</f>
        <v>1.75</v>
      </c>
      <c r="D342">
        <f>[1]MaterialData!D185</f>
        <v>7.29</v>
      </c>
      <c r="E342">
        <f>[1]MaterialData!E185</f>
        <v>0.02</v>
      </c>
      <c r="F342">
        <f>[1]MaterialData!F185</f>
        <v>1.2</v>
      </c>
      <c r="G342">
        <f>[1]MaterialData!G185</f>
        <v>0.27</v>
      </c>
      <c r="H342" t="str">
        <f>[1]MaterialData!H185</f>
        <v>MediumSmooth</v>
      </c>
      <c r="I342" t="str">
        <f>[1]MaterialData!I185</f>
        <v>AEC</v>
      </c>
      <c r="J342">
        <f>[1]MaterialData!J185</f>
        <v>0</v>
      </c>
      <c r="K342" s="4">
        <f t="shared" si="14"/>
        <v>7.291666666666667</v>
      </c>
      <c r="L342" s="9">
        <f t="shared" si="15"/>
        <v>4.7250000000000007E-2</v>
      </c>
    </row>
    <row r="343" spans="1:12" x14ac:dyDescent="0.25">
      <c r="A343" t="str">
        <f>[1]MaterialData!A186</f>
        <v>Insulation Board</v>
      </c>
      <c r="B343" t="str">
        <f>[1]MaterialData!B186</f>
        <v>Expanded Polystyrene - EPS - 1 7/8 in. R8.0</v>
      </c>
      <c r="C343">
        <f>[1]MaterialData!C186</f>
        <v>1.92</v>
      </c>
      <c r="D343">
        <f>[1]MaterialData!D186</f>
        <v>8</v>
      </c>
      <c r="E343">
        <f>[1]MaterialData!E186</f>
        <v>0.02</v>
      </c>
      <c r="F343">
        <f>[1]MaterialData!F186</f>
        <v>1.2</v>
      </c>
      <c r="G343">
        <f>[1]MaterialData!G186</f>
        <v>0.27</v>
      </c>
      <c r="H343" t="str">
        <f>[1]MaterialData!H186</f>
        <v>MediumSmooth</v>
      </c>
      <c r="I343" t="str">
        <f>[1]MaterialData!I186</f>
        <v>AEC</v>
      </c>
      <c r="J343">
        <f>[1]MaterialData!J186</f>
        <v>0</v>
      </c>
      <c r="K343" s="4">
        <f t="shared" si="14"/>
        <v>8</v>
      </c>
      <c r="L343" s="9">
        <f t="shared" si="15"/>
        <v>5.1839999999999997E-2</v>
      </c>
    </row>
    <row r="344" spans="1:12" x14ac:dyDescent="0.25">
      <c r="A344" t="str">
        <f>[1]MaterialData!A182</f>
        <v>Insulation Board</v>
      </c>
      <c r="B344" t="str">
        <f>[1]MaterialData!B182</f>
        <v>Expanded Polystyrene - EPS - 1 in. R4.2</v>
      </c>
      <c r="C344">
        <f>[1]MaterialData!C182</f>
        <v>1</v>
      </c>
      <c r="D344">
        <f>[1]MaterialData!D182</f>
        <v>4.17</v>
      </c>
      <c r="E344">
        <f>[1]MaterialData!E182</f>
        <v>0.02</v>
      </c>
      <c r="F344">
        <f>[1]MaterialData!F182</f>
        <v>1.2</v>
      </c>
      <c r="G344">
        <f>[1]MaterialData!G182</f>
        <v>0.27</v>
      </c>
      <c r="H344" t="str">
        <f>[1]MaterialData!H182</f>
        <v>MediumSmooth</v>
      </c>
      <c r="I344" t="str">
        <f>[1]MaterialData!I182</f>
        <v>CEC Doug</v>
      </c>
      <c r="J344">
        <f>[1]MaterialData!J182</f>
        <v>0</v>
      </c>
      <c r="K344" s="4">
        <f t="shared" si="14"/>
        <v>4.1666666666666661</v>
      </c>
      <c r="L344" s="9">
        <f t="shared" si="15"/>
        <v>2.7E-2</v>
      </c>
    </row>
    <row r="345" spans="1:12" x14ac:dyDescent="0.25">
      <c r="A345" t="str">
        <f>[1]MaterialData!A180</f>
        <v>Insulation Board</v>
      </c>
      <c r="B345" t="str">
        <f>[1]MaterialData!B180</f>
        <v>Expanded Polystyrene - EPS - 1/2 in. R2.1</v>
      </c>
      <c r="C345">
        <f>[1]MaterialData!C180</f>
        <v>0.5</v>
      </c>
      <c r="D345">
        <f>[1]MaterialData!D180</f>
        <v>2.08</v>
      </c>
      <c r="E345">
        <f>[1]MaterialData!E180</f>
        <v>0.02</v>
      </c>
      <c r="F345">
        <f>[1]MaterialData!F180</f>
        <v>1.2</v>
      </c>
      <c r="G345">
        <f>[1]MaterialData!G180</f>
        <v>0.27</v>
      </c>
      <c r="H345" t="str">
        <f>[1]MaterialData!H180</f>
        <v>MediumSmooth</v>
      </c>
      <c r="I345" t="str">
        <f>[1]MaterialData!I180</f>
        <v>CEC Doug</v>
      </c>
      <c r="J345">
        <f>[1]MaterialData!J180</f>
        <v>0</v>
      </c>
      <c r="K345" s="4">
        <f t="shared" si="14"/>
        <v>2.083333333333333</v>
      </c>
      <c r="L345" s="9">
        <f t="shared" si="15"/>
        <v>1.35E-2</v>
      </c>
    </row>
    <row r="346" spans="1:12" x14ac:dyDescent="0.25">
      <c r="A346" t="str">
        <f>[1]MaterialData!A179</f>
        <v>Insulation Board</v>
      </c>
      <c r="B346" t="str">
        <f>[1]MaterialData!B179</f>
        <v>Expanded Polystyrene - EPS - 1/4 in. R1.0</v>
      </c>
      <c r="C346">
        <f>[1]MaterialData!C179</f>
        <v>0.25</v>
      </c>
      <c r="D346">
        <f>[1]MaterialData!D179</f>
        <v>1.04</v>
      </c>
      <c r="E346">
        <f>[1]MaterialData!E179</f>
        <v>0.02</v>
      </c>
      <c r="F346">
        <f>[1]MaterialData!F179</f>
        <v>1.2</v>
      </c>
      <c r="G346">
        <f>[1]MaterialData!G179</f>
        <v>0.27</v>
      </c>
      <c r="H346" t="str">
        <f>[1]MaterialData!H179</f>
        <v>MediumSmooth</v>
      </c>
      <c r="I346" t="str">
        <f>[1]MaterialData!I179</f>
        <v>AEC, CEC RJ</v>
      </c>
      <c r="J346">
        <f>[1]MaterialData!J179</f>
        <v>0</v>
      </c>
      <c r="K346" s="4">
        <f t="shared" si="14"/>
        <v>1.0416666666666665</v>
      </c>
      <c r="L346" s="9">
        <f t="shared" si="15"/>
        <v>6.7499999999999999E-3</v>
      </c>
    </row>
    <row r="347" spans="1:12" x14ac:dyDescent="0.25">
      <c r="A347" t="str">
        <f>[1]MaterialData!A189</f>
        <v>Insulation Board</v>
      </c>
      <c r="B347" t="str">
        <f>[1]MaterialData!B189</f>
        <v>Expanded Polystyrene - EPS - 2 2/5 in. R10</v>
      </c>
      <c r="C347">
        <f>[1]MaterialData!C189</f>
        <v>2.4</v>
      </c>
      <c r="D347">
        <f>[1]MaterialData!D189</f>
        <v>10</v>
      </c>
      <c r="E347">
        <f>[1]MaterialData!E189</f>
        <v>0.02</v>
      </c>
      <c r="F347">
        <f>[1]MaterialData!F189</f>
        <v>1.2</v>
      </c>
      <c r="G347">
        <f>[1]MaterialData!G189</f>
        <v>0.27</v>
      </c>
      <c r="H347" t="str">
        <f>[1]MaterialData!H189</f>
        <v>MediumSmooth</v>
      </c>
      <c r="I347" t="str">
        <f>[1]MaterialData!I189</f>
        <v>AEC</v>
      </c>
      <c r="J347">
        <f>[1]MaterialData!J189</f>
        <v>0</v>
      </c>
      <c r="K347" s="4">
        <f t="shared" si="14"/>
        <v>9.9999999999999982</v>
      </c>
      <c r="L347" s="9">
        <f t="shared" si="15"/>
        <v>6.4799999999999996E-2</v>
      </c>
    </row>
    <row r="348" spans="1:12" x14ac:dyDescent="0.25">
      <c r="A348" t="str">
        <f>[1]MaterialData!A190</f>
        <v>Insulation Board</v>
      </c>
      <c r="B348" t="str">
        <f>[1]MaterialData!B190</f>
        <v>Expanded Polystyrene - EPS - 2 7/16 in. R10</v>
      </c>
      <c r="C348">
        <f>[1]MaterialData!C190</f>
        <v>2.4300000000000002</v>
      </c>
      <c r="D348">
        <f>[1]MaterialData!D190</f>
        <v>10.130000000000001</v>
      </c>
      <c r="E348">
        <f>[1]MaterialData!E190</f>
        <v>0.02</v>
      </c>
      <c r="F348">
        <f>[1]MaterialData!F190</f>
        <v>1.2</v>
      </c>
      <c r="G348">
        <f>[1]MaterialData!G190</f>
        <v>0.27</v>
      </c>
      <c r="H348" t="str">
        <f>[1]MaterialData!H190</f>
        <v>MediumSmooth</v>
      </c>
      <c r="I348" t="str">
        <f>[1]MaterialData!I190</f>
        <v>AEC</v>
      </c>
      <c r="J348">
        <f>[1]MaterialData!J190</f>
        <v>0</v>
      </c>
      <c r="K348" s="4">
        <f t="shared" si="14"/>
        <v>10.125</v>
      </c>
      <c r="L348" s="9">
        <f t="shared" si="15"/>
        <v>6.5610000000000016E-2</v>
      </c>
    </row>
    <row r="349" spans="1:12" x14ac:dyDescent="0.25">
      <c r="A349" t="str">
        <f>[1]MaterialData!A188</f>
        <v>Insulation Board</v>
      </c>
      <c r="B349" t="str">
        <f>[1]MaterialData!B188</f>
        <v>Expanded Polystyrene - EPS - 2 in. R8.3</v>
      </c>
      <c r="C349">
        <f>[1]MaterialData!C188</f>
        <v>2</v>
      </c>
      <c r="D349">
        <f>[1]MaterialData!D188</f>
        <v>8.33</v>
      </c>
      <c r="E349">
        <f>[1]MaterialData!E188</f>
        <v>0.02</v>
      </c>
      <c r="F349">
        <f>[1]MaterialData!F188</f>
        <v>1.2</v>
      </c>
      <c r="G349">
        <f>[1]MaterialData!G188</f>
        <v>0.27</v>
      </c>
      <c r="H349" t="str">
        <f>[1]MaterialData!H188</f>
        <v>MediumSmooth</v>
      </c>
      <c r="I349" t="str">
        <f>[1]MaterialData!I188</f>
        <v>CEC Doug</v>
      </c>
      <c r="J349">
        <f>[1]MaterialData!J188</f>
        <v>0</v>
      </c>
      <c r="K349" s="4">
        <f t="shared" si="14"/>
        <v>8.3333333333333321</v>
      </c>
      <c r="L349" s="9">
        <f t="shared" si="15"/>
        <v>5.3999999999999999E-2</v>
      </c>
    </row>
    <row r="350" spans="1:12" x14ac:dyDescent="0.25">
      <c r="A350" t="str">
        <f>[1]MaterialData!A194</f>
        <v>Insulation Board</v>
      </c>
      <c r="B350" t="str">
        <f>[1]MaterialData!B194</f>
        <v>Expanded Polystyrene - EPS - 3 1/2 in. R15</v>
      </c>
      <c r="C350">
        <f>[1]MaterialData!C194</f>
        <v>3.5</v>
      </c>
      <c r="D350">
        <f>[1]MaterialData!D194</f>
        <v>14.58</v>
      </c>
      <c r="E350">
        <f>[1]MaterialData!E194</f>
        <v>0.02</v>
      </c>
      <c r="F350">
        <f>[1]MaterialData!F194</f>
        <v>1.2</v>
      </c>
      <c r="G350">
        <f>[1]MaterialData!G194</f>
        <v>0.27</v>
      </c>
      <c r="H350" t="str">
        <f>[1]MaterialData!H194</f>
        <v>MediumSmooth</v>
      </c>
      <c r="I350" t="str">
        <f>[1]MaterialData!I194</f>
        <v>AEC</v>
      </c>
      <c r="J350">
        <f>[1]MaterialData!J194</f>
        <v>0</v>
      </c>
      <c r="K350" s="4">
        <f t="shared" si="14"/>
        <v>14.583333333333334</v>
      </c>
      <c r="L350" s="9">
        <f t="shared" si="15"/>
        <v>9.4500000000000015E-2</v>
      </c>
    </row>
    <row r="351" spans="1:12" x14ac:dyDescent="0.25">
      <c r="A351" t="str">
        <f>[1]MaterialData!A192</f>
        <v>Insulation Board</v>
      </c>
      <c r="B351" t="str">
        <f>[1]MaterialData!B192</f>
        <v>Expanded Polystyrene - EPS - 3 1/3 in. R14</v>
      </c>
      <c r="C351">
        <f>[1]MaterialData!C192</f>
        <v>3.35</v>
      </c>
      <c r="D351">
        <f>[1]MaterialData!D192</f>
        <v>13.96</v>
      </c>
      <c r="E351">
        <f>[1]MaterialData!E192</f>
        <v>0.02</v>
      </c>
      <c r="F351">
        <f>[1]MaterialData!F192</f>
        <v>1.2</v>
      </c>
      <c r="G351">
        <f>[1]MaterialData!G192</f>
        <v>0.27</v>
      </c>
      <c r="H351" t="str">
        <f>[1]MaterialData!H192</f>
        <v>MediumSmooth</v>
      </c>
      <c r="I351" t="str">
        <f>[1]MaterialData!I192</f>
        <v>AEC</v>
      </c>
      <c r="J351">
        <f>[1]MaterialData!J192</f>
        <v>0</v>
      </c>
      <c r="K351" s="4">
        <f t="shared" si="14"/>
        <v>13.958333333333334</v>
      </c>
      <c r="L351" s="9">
        <f t="shared" si="15"/>
        <v>9.0450000000000016E-2</v>
      </c>
    </row>
    <row r="352" spans="1:12" x14ac:dyDescent="0.25">
      <c r="A352" t="str">
        <f>[1]MaterialData!A193</f>
        <v>Insulation Board</v>
      </c>
      <c r="B352" t="str">
        <f>[1]MaterialData!B193</f>
        <v>Expanded Polystyrene - EPS - 3 2/5 in. R14</v>
      </c>
      <c r="C352">
        <f>[1]MaterialData!C193</f>
        <v>3.39</v>
      </c>
      <c r="D352">
        <f>[1]MaterialData!D193</f>
        <v>14.13</v>
      </c>
      <c r="E352">
        <f>[1]MaterialData!E193</f>
        <v>0.02</v>
      </c>
      <c r="F352">
        <f>[1]MaterialData!F193</f>
        <v>1.2</v>
      </c>
      <c r="G352">
        <f>[1]MaterialData!G193</f>
        <v>0.27</v>
      </c>
      <c r="H352" t="str">
        <f>[1]MaterialData!H193</f>
        <v>MediumSmooth</v>
      </c>
      <c r="I352" t="str">
        <f>[1]MaterialData!I193</f>
        <v>AEC</v>
      </c>
      <c r="J352">
        <f>[1]MaterialData!J193</f>
        <v>0</v>
      </c>
      <c r="K352" s="4">
        <f t="shared" si="14"/>
        <v>14.125000000000002</v>
      </c>
      <c r="L352" s="9">
        <f t="shared" si="15"/>
        <v>9.153E-2</v>
      </c>
    </row>
    <row r="353" spans="1:12" x14ac:dyDescent="0.25">
      <c r="A353" t="str">
        <f>[1]MaterialData!A191</f>
        <v>Insulation Board</v>
      </c>
      <c r="B353" t="str">
        <f>[1]MaterialData!B191</f>
        <v>Expanded Polystyrene - EPS - 3 in. R13</v>
      </c>
      <c r="C353">
        <f>[1]MaterialData!C191</f>
        <v>3.01</v>
      </c>
      <c r="D353">
        <f>[1]MaterialData!D191</f>
        <v>12.54</v>
      </c>
      <c r="E353">
        <f>[1]MaterialData!E191</f>
        <v>0.02</v>
      </c>
      <c r="F353">
        <f>[1]MaterialData!F191</f>
        <v>1.2</v>
      </c>
      <c r="G353">
        <f>[1]MaterialData!G191</f>
        <v>0.27</v>
      </c>
      <c r="H353" t="str">
        <f>[1]MaterialData!H191</f>
        <v>MediumSmooth</v>
      </c>
      <c r="I353" t="str">
        <f>[1]MaterialData!I191</f>
        <v>AEC</v>
      </c>
      <c r="J353">
        <f>[1]MaterialData!J191</f>
        <v>0</v>
      </c>
      <c r="K353" s="4">
        <f t="shared" si="14"/>
        <v>12.541666666666664</v>
      </c>
      <c r="L353" s="9">
        <f t="shared" si="15"/>
        <v>8.1269999999999995E-2</v>
      </c>
    </row>
    <row r="354" spans="1:12" x14ac:dyDescent="0.25">
      <c r="A354" t="str">
        <f>[1]MaterialData!A181</f>
        <v>Insulation Board</v>
      </c>
      <c r="B354" t="str">
        <f>[1]MaterialData!B181</f>
        <v>Expanded Polystyrene - EPS - 3/4 in. R3.1</v>
      </c>
      <c r="C354">
        <f>[1]MaterialData!C181</f>
        <v>0.75</v>
      </c>
      <c r="D354">
        <f>[1]MaterialData!D181</f>
        <v>3.13</v>
      </c>
      <c r="E354">
        <f>[1]MaterialData!E181</f>
        <v>0.02</v>
      </c>
      <c r="F354">
        <f>[1]MaterialData!F181</f>
        <v>1.2</v>
      </c>
      <c r="G354">
        <f>[1]MaterialData!G181</f>
        <v>0.27</v>
      </c>
      <c r="H354" t="str">
        <f>[1]MaterialData!H181</f>
        <v>MediumSmooth</v>
      </c>
      <c r="I354" t="str">
        <f>[1]MaterialData!I181</f>
        <v>AEC</v>
      </c>
      <c r="J354">
        <f>[1]MaterialData!J181</f>
        <v>0</v>
      </c>
      <c r="K354" s="4">
        <f t="shared" si="14"/>
        <v>3.125</v>
      </c>
      <c r="L354" s="9">
        <f t="shared" si="15"/>
        <v>2.0250000000000001E-2</v>
      </c>
    </row>
    <row r="355" spans="1:12" x14ac:dyDescent="0.25">
      <c r="A355" t="str">
        <f>[1]MaterialData!A195</f>
        <v>Insulation Board</v>
      </c>
      <c r="B355" t="str">
        <f>[1]MaterialData!B195</f>
        <v>Expanded Polystyrene - EPS - 4 1/16 in. R17</v>
      </c>
      <c r="C355">
        <f>[1]MaterialData!C195</f>
        <v>4.05</v>
      </c>
      <c r="D355">
        <f>[1]MaterialData!D195</f>
        <v>16.88</v>
      </c>
      <c r="E355">
        <f>[1]MaterialData!E195</f>
        <v>0.02</v>
      </c>
      <c r="F355">
        <f>[1]MaterialData!F195</f>
        <v>1.2</v>
      </c>
      <c r="G355">
        <f>[1]MaterialData!G195</f>
        <v>0.27</v>
      </c>
      <c r="H355" t="str">
        <f>[1]MaterialData!H195</f>
        <v>MediumSmooth</v>
      </c>
      <c r="I355" t="str">
        <f>[1]MaterialData!I195</f>
        <v>AEC</v>
      </c>
      <c r="J355">
        <f>[1]MaterialData!J195</f>
        <v>0</v>
      </c>
      <c r="K355" s="4">
        <f t="shared" ref="K355:K418" si="16">C355/12/E355</f>
        <v>16.874999999999996</v>
      </c>
      <c r="L355" s="9">
        <f t="shared" ref="L355:L418" si="17">F355*G355*C355/12</f>
        <v>0.10935</v>
      </c>
    </row>
    <row r="356" spans="1:12" x14ac:dyDescent="0.25">
      <c r="A356" t="str">
        <f>[1]MaterialData!A196</f>
        <v>Insulation Board</v>
      </c>
      <c r="B356" t="str">
        <f>[1]MaterialData!B196</f>
        <v>Expanded Polystyrene - EPS - 4 7/10 in. R20</v>
      </c>
      <c r="C356">
        <f>[1]MaterialData!C196</f>
        <v>4.71</v>
      </c>
      <c r="D356">
        <f>[1]MaterialData!D196</f>
        <v>19.63</v>
      </c>
      <c r="E356">
        <f>[1]MaterialData!E196</f>
        <v>0.02</v>
      </c>
      <c r="F356">
        <f>[1]MaterialData!F196</f>
        <v>1.2</v>
      </c>
      <c r="G356">
        <f>[1]MaterialData!G196</f>
        <v>0.27</v>
      </c>
      <c r="H356" t="str">
        <f>[1]MaterialData!H196</f>
        <v>MediumSmooth</v>
      </c>
      <c r="I356" t="str">
        <f>[1]MaterialData!I196</f>
        <v>AEC</v>
      </c>
      <c r="J356">
        <f>[1]MaterialData!J196</f>
        <v>0</v>
      </c>
      <c r="K356" s="4">
        <f t="shared" si="16"/>
        <v>19.625</v>
      </c>
      <c r="L356" s="9">
        <f t="shared" si="17"/>
        <v>0.12717000000000001</v>
      </c>
    </row>
    <row r="357" spans="1:12" x14ac:dyDescent="0.25">
      <c r="A357" t="str">
        <f>[1]MaterialData!A198</f>
        <v>Insulation Board</v>
      </c>
      <c r="B357" t="str">
        <f>[1]MaterialData!B198</f>
        <v>Expanded Polystyrene - EPS - 5 19/20 in. R25</v>
      </c>
      <c r="C357">
        <f>[1]MaterialData!C198</f>
        <v>5.96</v>
      </c>
      <c r="D357">
        <f>[1]MaterialData!D198</f>
        <v>24.83</v>
      </c>
      <c r="E357">
        <f>[1]MaterialData!E198</f>
        <v>0.02</v>
      </c>
      <c r="F357">
        <f>[1]MaterialData!F198</f>
        <v>1.2</v>
      </c>
      <c r="G357">
        <f>[1]MaterialData!G198</f>
        <v>0.27</v>
      </c>
      <c r="H357" t="str">
        <f>[1]MaterialData!H198</f>
        <v>MediumSmooth</v>
      </c>
      <c r="I357" t="str">
        <f>[1]MaterialData!I198</f>
        <v>AEC</v>
      </c>
      <c r="J357">
        <f>[1]MaterialData!J198</f>
        <v>0</v>
      </c>
      <c r="K357" s="4">
        <f t="shared" si="16"/>
        <v>24.833333333333332</v>
      </c>
      <c r="L357" s="9">
        <f t="shared" si="17"/>
        <v>0.16092000000000001</v>
      </c>
    </row>
    <row r="358" spans="1:12" x14ac:dyDescent="0.25">
      <c r="A358" t="str">
        <f>[1]MaterialData!A197</f>
        <v>Insulation Board</v>
      </c>
      <c r="B358" t="str">
        <f>[1]MaterialData!B197</f>
        <v>Expanded Polystyrene - EPS - 5 2/5 in. R22</v>
      </c>
      <c r="C358">
        <f>[1]MaterialData!C197</f>
        <v>5.2</v>
      </c>
      <c r="D358">
        <f>[1]MaterialData!D197</f>
        <v>21.67</v>
      </c>
      <c r="E358">
        <f>[1]MaterialData!E197</f>
        <v>0.02</v>
      </c>
      <c r="F358">
        <f>[1]MaterialData!F197</f>
        <v>1.2</v>
      </c>
      <c r="G358">
        <f>[1]MaterialData!G197</f>
        <v>0.27</v>
      </c>
      <c r="H358" t="str">
        <f>[1]MaterialData!H197</f>
        <v>MediumSmooth</v>
      </c>
      <c r="I358" t="str">
        <f>[1]MaterialData!I197</f>
        <v>AEC</v>
      </c>
      <c r="J358">
        <f>[1]MaterialData!J197</f>
        <v>0</v>
      </c>
      <c r="K358" s="4">
        <f t="shared" si="16"/>
        <v>21.666666666666668</v>
      </c>
      <c r="L358" s="9">
        <f t="shared" si="17"/>
        <v>0.1404</v>
      </c>
    </row>
    <row r="359" spans="1:12" x14ac:dyDescent="0.25">
      <c r="A359" t="str">
        <f>[1]MaterialData!A199</f>
        <v>Insulation Board</v>
      </c>
      <c r="B359" t="str">
        <f>[1]MaterialData!B199</f>
        <v>Expanded Polystyrene - EPS - 6 1/10 in. R25</v>
      </c>
      <c r="C359">
        <f>[1]MaterialData!C199</f>
        <v>6.11</v>
      </c>
      <c r="D359">
        <f>[1]MaterialData!D199</f>
        <v>25.46</v>
      </c>
      <c r="E359">
        <f>[1]MaterialData!E199</f>
        <v>0.02</v>
      </c>
      <c r="F359">
        <f>[1]MaterialData!F199</f>
        <v>1.2</v>
      </c>
      <c r="G359">
        <f>[1]MaterialData!G199</f>
        <v>0.27</v>
      </c>
      <c r="H359" t="str">
        <f>[1]MaterialData!H199</f>
        <v>MediumSmooth</v>
      </c>
      <c r="I359" t="str">
        <f>[1]MaterialData!I199</f>
        <v>AEC</v>
      </c>
      <c r="J359">
        <f>[1]MaterialData!J199</f>
        <v>0</v>
      </c>
      <c r="K359" s="4">
        <f t="shared" si="16"/>
        <v>25.458333333333332</v>
      </c>
      <c r="L359" s="9">
        <f t="shared" si="17"/>
        <v>0.16497000000000001</v>
      </c>
    </row>
    <row r="360" spans="1:12" x14ac:dyDescent="0.25">
      <c r="A360" t="str">
        <f>[1]MaterialData!A200</f>
        <v>Insulation Board</v>
      </c>
      <c r="B360" t="str">
        <f>[1]MaterialData!B200</f>
        <v>Expanded Polystyrene - EPS - 6 7/8 in. R29</v>
      </c>
      <c r="C360">
        <f>[1]MaterialData!C200</f>
        <v>6.87</v>
      </c>
      <c r="D360">
        <f>[1]MaterialData!D200</f>
        <v>28.63</v>
      </c>
      <c r="E360">
        <f>[1]MaterialData!E200</f>
        <v>0.02</v>
      </c>
      <c r="F360">
        <f>[1]MaterialData!F200</f>
        <v>1.2</v>
      </c>
      <c r="G360">
        <f>[1]MaterialData!G200</f>
        <v>0.27</v>
      </c>
      <c r="H360" t="str">
        <f>[1]MaterialData!H200</f>
        <v>MediumSmooth</v>
      </c>
      <c r="I360" t="str">
        <f>[1]MaterialData!I200</f>
        <v>AEC</v>
      </c>
      <c r="J360">
        <f>[1]MaterialData!J200</f>
        <v>0</v>
      </c>
      <c r="K360" s="4">
        <f t="shared" si="16"/>
        <v>28.625</v>
      </c>
      <c r="L360" s="9">
        <f t="shared" si="17"/>
        <v>0.18549000000000002</v>
      </c>
    </row>
    <row r="361" spans="1:12" x14ac:dyDescent="0.25">
      <c r="A361" t="str">
        <f>[1]MaterialData!A201</f>
        <v>Insulation Board</v>
      </c>
      <c r="B361" t="str">
        <f>[1]MaterialData!B201</f>
        <v>Expanded Polystyrene - EPS - 8 3/5 in. R35</v>
      </c>
      <c r="C361">
        <f>[1]MaterialData!C201</f>
        <v>8.3800000000000008</v>
      </c>
      <c r="D361">
        <f>[1]MaterialData!D201</f>
        <v>34.92</v>
      </c>
      <c r="E361">
        <f>[1]MaterialData!E201</f>
        <v>0.02</v>
      </c>
      <c r="F361">
        <f>[1]MaterialData!F201</f>
        <v>1.2</v>
      </c>
      <c r="G361">
        <f>[1]MaterialData!G201</f>
        <v>0.27</v>
      </c>
      <c r="H361" t="str">
        <f>[1]MaterialData!H201</f>
        <v>MediumSmooth</v>
      </c>
      <c r="I361" t="str">
        <f>[1]MaterialData!I201</f>
        <v>AEC</v>
      </c>
      <c r="J361">
        <f>[1]MaterialData!J201</f>
        <v>0</v>
      </c>
      <c r="K361" s="4">
        <f t="shared" si="16"/>
        <v>34.916666666666664</v>
      </c>
      <c r="L361" s="9">
        <f t="shared" si="17"/>
        <v>0.22626000000000002</v>
      </c>
    </row>
    <row r="362" spans="1:12" x14ac:dyDescent="0.25">
      <c r="A362" t="str">
        <f>[1]MaterialData!A225</f>
        <v>Insulation Board</v>
      </c>
      <c r="B362" t="str">
        <f>[1]MaterialData!B225</f>
        <v>Expanded Polyurethane - 1 1/4 in. R7.8</v>
      </c>
      <c r="C362">
        <f>[1]MaterialData!C225</f>
        <v>1.25</v>
      </c>
      <c r="D362">
        <f>[1]MaterialData!D225</f>
        <v>7.83</v>
      </c>
      <c r="E362">
        <f>[1]MaterialData!E225</f>
        <v>1.3299999999999999E-2</v>
      </c>
      <c r="F362">
        <f>[1]MaterialData!F225</f>
        <v>1</v>
      </c>
      <c r="G362">
        <f>[1]MaterialData!G225</f>
        <v>0.27</v>
      </c>
      <c r="H362" t="str">
        <f>[1]MaterialData!H225</f>
        <v>MediumSmooth</v>
      </c>
      <c r="I362" t="str">
        <f>[1]MaterialData!I225</f>
        <v>CEC Doug</v>
      </c>
      <c r="J362">
        <f>[1]MaterialData!J225</f>
        <v>0</v>
      </c>
      <c r="K362" s="4">
        <f t="shared" si="16"/>
        <v>7.8320802005012542</v>
      </c>
      <c r="L362" s="9">
        <f t="shared" si="17"/>
        <v>2.8125000000000001E-2</v>
      </c>
    </row>
    <row r="363" spans="1:12" x14ac:dyDescent="0.25">
      <c r="A363" t="str">
        <f>[1]MaterialData!A224</f>
        <v>Insulation Board</v>
      </c>
      <c r="B363" t="str">
        <f>[1]MaterialData!B224</f>
        <v>Expanded Polyurethane - 1 in. R6.3</v>
      </c>
      <c r="C363">
        <f>[1]MaterialData!C224</f>
        <v>1</v>
      </c>
      <c r="D363">
        <f>[1]MaterialData!D224</f>
        <v>6.27</v>
      </c>
      <c r="E363">
        <f>[1]MaterialData!E224</f>
        <v>1.3299999999999999E-2</v>
      </c>
      <c r="F363">
        <f>[1]MaterialData!F224</f>
        <v>1</v>
      </c>
      <c r="G363">
        <f>[1]MaterialData!G224</f>
        <v>0.27</v>
      </c>
      <c r="H363" t="str">
        <f>[1]MaterialData!H224</f>
        <v>MediumSmooth</v>
      </c>
      <c r="I363" t="str">
        <f>[1]MaterialData!I224</f>
        <v>CEC Doug</v>
      </c>
      <c r="J363">
        <f>[1]MaterialData!J224</f>
        <v>0</v>
      </c>
      <c r="K363" s="4">
        <f t="shared" si="16"/>
        <v>6.2656641604010028</v>
      </c>
      <c r="L363" s="9">
        <f t="shared" si="17"/>
        <v>2.2500000000000003E-2</v>
      </c>
    </row>
    <row r="364" spans="1:12" x14ac:dyDescent="0.25">
      <c r="A364" t="str">
        <f>[1]MaterialData!A222</f>
        <v>Insulation Board</v>
      </c>
      <c r="B364" t="str">
        <f>[1]MaterialData!B222</f>
        <v>Expanded Polyurethane - 1/2 in. R3.1</v>
      </c>
      <c r="C364">
        <f>[1]MaterialData!C222</f>
        <v>0.5</v>
      </c>
      <c r="D364">
        <f>[1]MaterialData!D222</f>
        <v>3.13</v>
      </c>
      <c r="E364">
        <f>[1]MaterialData!E222</f>
        <v>1.3299999999999999E-2</v>
      </c>
      <c r="F364">
        <f>[1]MaterialData!F222</f>
        <v>1</v>
      </c>
      <c r="G364">
        <f>[1]MaterialData!G222</f>
        <v>0.27</v>
      </c>
      <c r="H364" t="str">
        <f>[1]MaterialData!H222</f>
        <v>MediumSmooth</v>
      </c>
      <c r="I364" t="str">
        <f>[1]MaterialData!I222</f>
        <v>CEC Doug</v>
      </c>
      <c r="J364">
        <f>[1]MaterialData!J222</f>
        <v>0</v>
      </c>
      <c r="K364" s="4">
        <f t="shared" si="16"/>
        <v>3.1328320802005014</v>
      </c>
      <c r="L364" s="9">
        <f t="shared" si="17"/>
        <v>1.1250000000000001E-2</v>
      </c>
    </row>
    <row r="365" spans="1:12" x14ac:dyDescent="0.25">
      <c r="A365" t="str">
        <f>[1]MaterialData!A226</f>
        <v>Insulation Board</v>
      </c>
      <c r="B365" t="str">
        <f>[1]MaterialData!B226</f>
        <v>Expanded Polyurethane - 2 in. R12.6</v>
      </c>
      <c r="C365">
        <f>[1]MaterialData!C226</f>
        <v>2</v>
      </c>
      <c r="D365">
        <f>[1]MaterialData!D226</f>
        <v>12.53</v>
      </c>
      <c r="E365">
        <f>[1]MaterialData!E226</f>
        <v>1.3299999999999999E-2</v>
      </c>
      <c r="F365">
        <f>[1]MaterialData!F226</f>
        <v>1</v>
      </c>
      <c r="G365">
        <f>[1]MaterialData!G226</f>
        <v>0.27</v>
      </c>
      <c r="H365" t="str">
        <f>[1]MaterialData!H226</f>
        <v>MediumSmooth</v>
      </c>
      <c r="I365" t="str">
        <f>[1]MaterialData!I226</f>
        <v>CEC Doug</v>
      </c>
      <c r="J365">
        <f>[1]MaterialData!J226</f>
        <v>0</v>
      </c>
      <c r="K365" s="4">
        <f t="shared" si="16"/>
        <v>12.531328320802006</v>
      </c>
      <c r="L365" s="9">
        <f t="shared" si="17"/>
        <v>4.5000000000000005E-2</v>
      </c>
    </row>
    <row r="366" spans="1:12" x14ac:dyDescent="0.25">
      <c r="A366" t="str">
        <f>[1]MaterialData!A223</f>
        <v>Insulation Board</v>
      </c>
      <c r="B366" t="str">
        <f>[1]MaterialData!B223</f>
        <v>Expanded Polyurethane - 3/4 in. R4.7</v>
      </c>
      <c r="C366">
        <f>[1]MaterialData!C223</f>
        <v>0.75</v>
      </c>
      <c r="D366">
        <f>[1]MaterialData!D223</f>
        <v>4.7</v>
      </c>
      <c r="E366">
        <f>[1]MaterialData!E223</f>
        <v>1.3299999999999999E-2</v>
      </c>
      <c r="F366">
        <f>[1]MaterialData!F223</f>
        <v>1</v>
      </c>
      <c r="G366">
        <f>[1]MaterialData!G223</f>
        <v>0.27</v>
      </c>
      <c r="H366" t="str">
        <f>[1]MaterialData!H223</f>
        <v>MediumSmooth</v>
      </c>
      <c r="I366" t="str">
        <f>[1]MaterialData!I223</f>
        <v>CEC Doug</v>
      </c>
      <c r="J366">
        <f>[1]MaterialData!J223</f>
        <v>0</v>
      </c>
      <c r="K366" s="4">
        <f t="shared" si="16"/>
        <v>4.6992481203007523</v>
      </c>
      <c r="L366" s="9">
        <f t="shared" si="17"/>
        <v>1.6875000000000001E-2</v>
      </c>
    </row>
    <row r="367" spans="1:12" x14ac:dyDescent="0.25">
      <c r="A367" t="str">
        <f>[1]MaterialData!A207</f>
        <v>Insulation Board</v>
      </c>
      <c r="B367" t="str">
        <f>[1]MaterialData!B207</f>
        <v>Extruded Polystyrene - XPS - 1 1/2 in. R7.50</v>
      </c>
      <c r="C367">
        <f>[1]MaterialData!C207</f>
        <v>1.5</v>
      </c>
      <c r="D367">
        <f>[1]MaterialData!D207</f>
        <v>7.5</v>
      </c>
      <c r="E367">
        <f>[1]MaterialData!E207</f>
        <v>1.6666666666666666E-2</v>
      </c>
      <c r="F367">
        <f>[1]MaterialData!F207</f>
        <v>1.3</v>
      </c>
      <c r="G367">
        <f>[1]MaterialData!G207</f>
        <v>0.35</v>
      </c>
      <c r="H367" t="str">
        <f>[1]MaterialData!H207</f>
        <v>MediumSmooth</v>
      </c>
      <c r="I367" t="str">
        <f>[1]MaterialData!I207</f>
        <v>CEC RJ</v>
      </c>
      <c r="J367">
        <f>[1]MaterialData!J207</f>
        <v>0</v>
      </c>
      <c r="K367" s="4">
        <f t="shared" si="16"/>
        <v>7.5</v>
      </c>
      <c r="L367" s="9">
        <f t="shared" si="17"/>
        <v>5.6874999999999988E-2</v>
      </c>
    </row>
    <row r="368" spans="1:12" x14ac:dyDescent="0.25">
      <c r="A368" t="str">
        <f>[1]MaterialData!A206</f>
        <v>Insulation Board</v>
      </c>
      <c r="B368" t="str">
        <f>[1]MaterialData!B206</f>
        <v>Extruded Polystyrene - XPS - 1 1/4 in. R6.25</v>
      </c>
      <c r="C368">
        <f>[1]MaterialData!C206</f>
        <v>1.25</v>
      </c>
      <c r="D368">
        <f>[1]MaterialData!D206</f>
        <v>6.25</v>
      </c>
      <c r="E368">
        <f>[1]MaterialData!E206</f>
        <v>1.6666666666666666E-2</v>
      </c>
      <c r="F368">
        <f>[1]MaterialData!F206</f>
        <v>1.3</v>
      </c>
      <c r="G368">
        <f>[1]MaterialData!G206</f>
        <v>0.35</v>
      </c>
      <c r="H368" t="str">
        <f>[1]MaterialData!H206</f>
        <v>MediumSmooth</v>
      </c>
      <c r="I368" t="str">
        <f>[1]MaterialData!I206</f>
        <v>CEC RJ</v>
      </c>
      <c r="J368">
        <f>[1]MaterialData!J206</f>
        <v>0</v>
      </c>
      <c r="K368" s="4">
        <f t="shared" si="16"/>
        <v>6.25</v>
      </c>
      <c r="L368" s="9">
        <f t="shared" si="17"/>
        <v>4.7395833333333331E-2</v>
      </c>
    </row>
    <row r="369" spans="1:12" x14ac:dyDescent="0.25">
      <c r="A369" t="str">
        <f>[1]MaterialData!A208</f>
        <v>Insulation Board</v>
      </c>
      <c r="B369" t="str">
        <f>[1]MaterialData!B208</f>
        <v>Extruded Polystyrene - XPS - 1 3/4 in. R8.75</v>
      </c>
      <c r="C369">
        <f>[1]MaterialData!C208</f>
        <v>1.75</v>
      </c>
      <c r="D369">
        <f>[1]MaterialData!D208</f>
        <v>8.75</v>
      </c>
      <c r="E369">
        <f>[1]MaterialData!E208</f>
        <v>1.6666666666666666E-2</v>
      </c>
      <c r="F369">
        <f>[1]MaterialData!F208</f>
        <v>1.3</v>
      </c>
      <c r="G369">
        <f>[1]MaterialData!G208</f>
        <v>0.35</v>
      </c>
      <c r="H369" t="str">
        <f>[1]MaterialData!H208</f>
        <v>MediumSmooth</v>
      </c>
      <c r="I369" t="str">
        <f>[1]MaterialData!I208</f>
        <v>CEC RJ</v>
      </c>
      <c r="J369">
        <f>[1]MaterialData!J208</f>
        <v>0</v>
      </c>
      <c r="K369" s="4">
        <f t="shared" si="16"/>
        <v>8.75</v>
      </c>
      <c r="L369" s="9">
        <f t="shared" si="17"/>
        <v>6.6354166666666659E-2</v>
      </c>
    </row>
    <row r="370" spans="1:12" x14ac:dyDescent="0.25">
      <c r="A370" t="str">
        <f>[1]MaterialData!A209</f>
        <v>Insulation Board</v>
      </c>
      <c r="B370" t="str">
        <f>[1]MaterialData!B209</f>
        <v>Extruded Polystyrene - XPS - 1 7/8 in. R9.37</v>
      </c>
      <c r="C370">
        <f>[1]MaterialData!C209</f>
        <v>1.875</v>
      </c>
      <c r="D370">
        <f>[1]MaterialData!D209</f>
        <v>9.3749999999999805</v>
      </c>
      <c r="E370">
        <f>[1]MaterialData!E209</f>
        <v>1.6666666666666701E-2</v>
      </c>
      <c r="F370">
        <f>[1]MaterialData!F209</f>
        <v>1.3</v>
      </c>
      <c r="G370">
        <f>[1]MaterialData!G209</f>
        <v>0.35</v>
      </c>
      <c r="H370" t="str">
        <f>[1]MaterialData!H209</f>
        <v>MediumSmooth</v>
      </c>
      <c r="I370" t="str">
        <f>[1]MaterialData!I209</f>
        <v>CEC RJ</v>
      </c>
      <c r="J370">
        <f>[1]MaterialData!J209</f>
        <v>0</v>
      </c>
      <c r="K370" s="4">
        <f t="shared" si="16"/>
        <v>9.3749999999999805</v>
      </c>
      <c r="L370" s="9">
        <f t="shared" si="17"/>
        <v>7.1093749999999997E-2</v>
      </c>
    </row>
    <row r="371" spans="1:12" x14ac:dyDescent="0.25">
      <c r="A371" t="str">
        <f>[1]MaterialData!A205</f>
        <v>Insulation Board</v>
      </c>
      <c r="B371" t="str">
        <f>[1]MaterialData!B205</f>
        <v>Extruded Polystyrene - XPS - 1 in. R5.00</v>
      </c>
      <c r="C371">
        <f>[1]MaterialData!C205</f>
        <v>1</v>
      </c>
      <c r="D371">
        <f>[1]MaterialData!D205</f>
        <v>5</v>
      </c>
      <c r="E371">
        <f>[1]MaterialData!E205</f>
        <v>1.6666666666666666E-2</v>
      </c>
      <c r="F371">
        <f>[1]MaterialData!F205</f>
        <v>1.3</v>
      </c>
      <c r="G371">
        <f>[1]MaterialData!G205</f>
        <v>0.35</v>
      </c>
      <c r="H371" t="str">
        <f>[1]MaterialData!H205</f>
        <v>MediumSmooth</v>
      </c>
      <c r="I371" t="str">
        <f>[1]MaterialData!I205</f>
        <v>CEC RJ</v>
      </c>
      <c r="J371">
        <f>[1]MaterialData!J205</f>
        <v>0</v>
      </c>
      <c r="K371" s="4">
        <f t="shared" si="16"/>
        <v>5</v>
      </c>
      <c r="L371" s="9">
        <f t="shared" si="17"/>
        <v>3.7916666666666661E-2</v>
      </c>
    </row>
    <row r="372" spans="1:12" x14ac:dyDescent="0.25">
      <c r="A372" t="str">
        <f>[1]MaterialData!A203</f>
        <v>Insulation Board</v>
      </c>
      <c r="B372" t="str">
        <f>[1]MaterialData!B203</f>
        <v>Extruded Polystyrene - XPS - 1/2 in. R2.50</v>
      </c>
      <c r="C372">
        <f>[1]MaterialData!C203</f>
        <v>0.5</v>
      </c>
      <c r="D372">
        <f>[1]MaterialData!D203</f>
        <v>2.5</v>
      </c>
      <c r="E372">
        <f>[1]MaterialData!E203</f>
        <v>1.6666666666666666E-2</v>
      </c>
      <c r="F372">
        <f>[1]MaterialData!F203</f>
        <v>1.3</v>
      </c>
      <c r="G372">
        <f>[1]MaterialData!G203</f>
        <v>0.35</v>
      </c>
      <c r="H372" t="str">
        <f>[1]MaterialData!H203</f>
        <v>MediumSmooth</v>
      </c>
      <c r="I372" t="str">
        <f>[1]MaterialData!I203</f>
        <v>CEC RJ</v>
      </c>
      <c r="J372">
        <f>[1]MaterialData!J203</f>
        <v>0</v>
      </c>
      <c r="K372" s="4">
        <f t="shared" si="16"/>
        <v>2.5</v>
      </c>
      <c r="L372" s="9">
        <f t="shared" si="17"/>
        <v>1.8958333333333331E-2</v>
      </c>
    </row>
    <row r="373" spans="1:12" x14ac:dyDescent="0.25">
      <c r="A373" t="str">
        <f>[1]MaterialData!A202</f>
        <v>Insulation Board</v>
      </c>
      <c r="B373" t="str">
        <f>[1]MaterialData!B202</f>
        <v>Extruded Polystyrene - XPS - 1/4 in. R1.25</v>
      </c>
      <c r="C373">
        <f>[1]MaterialData!C202</f>
        <v>0.25</v>
      </c>
      <c r="D373">
        <f>[1]MaterialData!D202</f>
        <v>1.25</v>
      </c>
      <c r="E373">
        <f>[1]MaterialData!E202</f>
        <v>1.6666666666666666E-2</v>
      </c>
      <c r="F373">
        <f>[1]MaterialData!F202</f>
        <v>1.3</v>
      </c>
      <c r="G373">
        <f>[1]MaterialData!G202</f>
        <v>0.35</v>
      </c>
      <c r="H373" t="str">
        <f>[1]MaterialData!H202</f>
        <v>MediumSmooth</v>
      </c>
      <c r="I373" t="str">
        <f>[1]MaterialData!I202</f>
        <v>CEC RJ</v>
      </c>
      <c r="J373">
        <f>[1]MaterialData!J202</f>
        <v>0</v>
      </c>
      <c r="K373" s="4">
        <f t="shared" si="16"/>
        <v>1.25</v>
      </c>
      <c r="L373" s="9">
        <f t="shared" si="17"/>
        <v>9.4791666666666653E-3</v>
      </c>
    </row>
    <row r="374" spans="1:12" x14ac:dyDescent="0.25">
      <c r="A374" t="str">
        <f>[1]MaterialData!A211</f>
        <v>Insulation Board</v>
      </c>
      <c r="B374" t="str">
        <f>[1]MaterialData!B211</f>
        <v>Extruded Polystyrene - XPS - 2 1/2 in. R12.50</v>
      </c>
      <c r="C374">
        <f>[1]MaterialData!C211</f>
        <v>2.5</v>
      </c>
      <c r="D374">
        <f>[1]MaterialData!D211</f>
        <v>12.499999999999975</v>
      </c>
      <c r="E374">
        <f>[1]MaterialData!E211</f>
        <v>1.6666666666666701E-2</v>
      </c>
      <c r="F374">
        <f>[1]MaterialData!F211</f>
        <v>1.3</v>
      </c>
      <c r="G374">
        <f>[1]MaterialData!G211</f>
        <v>0.35</v>
      </c>
      <c r="H374" t="str">
        <f>[1]MaterialData!H211</f>
        <v>MediumSmooth</v>
      </c>
      <c r="I374" t="str">
        <f>[1]MaterialData!I211</f>
        <v>CEC RJ</v>
      </c>
      <c r="J374">
        <f>[1]MaterialData!J211</f>
        <v>0</v>
      </c>
      <c r="K374" s="4">
        <f t="shared" si="16"/>
        <v>12.499999999999975</v>
      </c>
      <c r="L374" s="9">
        <f t="shared" si="17"/>
        <v>9.4791666666666663E-2</v>
      </c>
    </row>
    <row r="375" spans="1:12" x14ac:dyDescent="0.25">
      <c r="A375" t="str">
        <f>[1]MaterialData!A210</f>
        <v>Insulation Board</v>
      </c>
      <c r="B375" t="str">
        <f>[1]MaterialData!B210</f>
        <v>Extruded Polystyrene - XPS - 2 in. R10.00</v>
      </c>
      <c r="C375">
        <f>[1]MaterialData!C210</f>
        <v>2</v>
      </c>
      <c r="D375">
        <f>[1]MaterialData!D210</f>
        <v>9.9999999999999787</v>
      </c>
      <c r="E375">
        <f>[1]MaterialData!E210</f>
        <v>1.6666666666666701E-2</v>
      </c>
      <c r="F375">
        <f>[1]MaterialData!F210</f>
        <v>1.3</v>
      </c>
      <c r="G375">
        <f>[1]MaterialData!G210</f>
        <v>0.35</v>
      </c>
      <c r="H375" t="str">
        <f>[1]MaterialData!H210</f>
        <v>MediumSmooth</v>
      </c>
      <c r="I375" t="str">
        <f>[1]MaterialData!I210</f>
        <v>CEC RJ</v>
      </c>
      <c r="J375">
        <f>[1]MaterialData!J210</f>
        <v>0</v>
      </c>
      <c r="K375" s="4">
        <f t="shared" si="16"/>
        <v>9.9999999999999787</v>
      </c>
      <c r="L375" s="9">
        <f t="shared" si="17"/>
        <v>7.5833333333333322E-2</v>
      </c>
    </row>
    <row r="376" spans="1:12" x14ac:dyDescent="0.25">
      <c r="A376" t="str">
        <f>[1]MaterialData!A213</f>
        <v>Insulation Board</v>
      </c>
      <c r="B376" t="str">
        <f>[1]MaterialData!B213</f>
        <v>Extruded Polystyrene - XPS - 3 1/2 in. R17.50</v>
      </c>
      <c r="C376">
        <f>[1]MaterialData!C213</f>
        <v>3.5</v>
      </c>
      <c r="D376">
        <f>[1]MaterialData!D213</f>
        <v>17.499999999999964</v>
      </c>
      <c r="E376">
        <f>[1]MaterialData!E213</f>
        <v>1.6666666666666701E-2</v>
      </c>
      <c r="F376">
        <f>[1]MaterialData!F213</f>
        <v>1.3</v>
      </c>
      <c r="G376">
        <f>[1]MaterialData!G213</f>
        <v>0.35</v>
      </c>
      <c r="H376" t="str">
        <f>[1]MaterialData!H213</f>
        <v>MediumSmooth</v>
      </c>
      <c r="I376" t="str">
        <f>[1]MaterialData!I213</f>
        <v>CEC RJ</v>
      </c>
      <c r="J376">
        <f>[1]MaterialData!J213</f>
        <v>0</v>
      </c>
      <c r="K376" s="4">
        <f t="shared" si="16"/>
        <v>17.499999999999964</v>
      </c>
      <c r="L376" s="9">
        <f t="shared" si="17"/>
        <v>0.13270833333333332</v>
      </c>
    </row>
    <row r="377" spans="1:12" x14ac:dyDescent="0.25">
      <c r="A377" t="str">
        <f>[1]MaterialData!A212</f>
        <v>Insulation Board</v>
      </c>
      <c r="B377" t="str">
        <f>[1]MaterialData!B212</f>
        <v>Extruded Polystyrene - XPS - 3 in. R15.00</v>
      </c>
      <c r="C377">
        <f>[1]MaterialData!C212</f>
        <v>3</v>
      </c>
      <c r="D377">
        <f>[1]MaterialData!D212</f>
        <v>14.99999999999997</v>
      </c>
      <c r="E377">
        <f>[1]MaterialData!E212</f>
        <v>1.6666666666666701E-2</v>
      </c>
      <c r="F377">
        <f>[1]MaterialData!F212</f>
        <v>1.3</v>
      </c>
      <c r="G377">
        <f>[1]MaterialData!G212</f>
        <v>0.35</v>
      </c>
      <c r="H377" t="str">
        <f>[1]MaterialData!H212</f>
        <v>MediumSmooth</v>
      </c>
      <c r="I377" t="str">
        <f>[1]MaterialData!I212</f>
        <v>CEC RJ</v>
      </c>
      <c r="J377">
        <f>[1]MaterialData!J212</f>
        <v>0</v>
      </c>
      <c r="K377" s="4">
        <f t="shared" si="16"/>
        <v>14.99999999999997</v>
      </c>
      <c r="L377" s="9">
        <f t="shared" si="17"/>
        <v>0.11374999999999998</v>
      </c>
    </row>
    <row r="378" spans="1:12" x14ac:dyDescent="0.25">
      <c r="A378" t="str">
        <f>[1]MaterialData!A204</f>
        <v>Insulation Board</v>
      </c>
      <c r="B378" t="str">
        <f>[1]MaterialData!B204</f>
        <v>Extruded Polystyrene - XPS - 3/4 in. R3.75</v>
      </c>
      <c r="C378">
        <f>[1]MaterialData!C204</f>
        <v>0.75</v>
      </c>
      <c r="D378">
        <f>[1]MaterialData!D204</f>
        <v>3.75</v>
      </c>
      <c r="E378">
        <f>[1]MaterialData!E204</f>
        <v>1.6666666666666666E-2</v>
      </c>
      <c r="F378">
        <f>[1]MaterialData!F204</f>
        <v>1.3</v>
      </c>
      <c r="G378">
        <f>[1]MaterialData!G204</f>
        <v>0.35</v>
      </c>
      <c r="H378" t="str">
        <f>[1]MaterialData!H204</f>
        <v>MediumSmooth</v>
      </c>
      <c r="I378" t="str">
        <f>[1]MaterialData!I204</f>
        <v>CEC RJ</v>
      </c>
      <c r="J378">
        <f>[1]MaterialData!J204</f>
        <v>0</v>
      </c>
      <c r="K378" s="4">
        <f t="shared" si="16"/>
        <v>3.75</v>
      </c>
      <c r="L378" s="9">
        <f t="shared" si="17"/>
        <v>2.8437499999999994E-2</v>
      </c>
    </row>
    <row r="379" spans="1:12" x14ac:dyDescent="0.25">
      <c r="A379" t="str">
        <f>[1]MaterialData!A215</f>
        <v>Insulation Board</v>
      </c>
      <c r="B379" t="str">
        <f>[1]MaterialData!B215</f>
        <v>Extruded Polystyrene - XPS - 4 1/2 in. R22.50</v>
      </c>
      <c r="C379">
        <f>[1]MaterialData!C215</f>
        <v>4.5</v>
      </c>
      <c r="D379">
        <f>[1]MaterialData!D215</f>
        <v>22.499999999999954</v>
      </c>
      <c r="E379">
        <f>[1]MaterialData!E215</f>
        <v>1.6666666666666701E-2</v>
      </c>
      <c r="F379">
        <f>[1]MaterialData!F215</f>
        <v>1.3</v>
      </c>
      <c r="G379">
        <f>[1]MaterialData!G215</f>
        <v>0.35</v>
      </c>
      <c r="H379" t="str">
        <f>[1]MaterialData!H215</f>
        <v>MediumSmooth</v>
      </c>
      <c r="I379" t="str">
        <f>[1]MaterialData!I215</f>
        <v>CEC RJ</v>
      </c>
      <c r="J379">
        <f>[1]MaterialData!J215</f>
        <v>0</v>
      </c>
      <c r="K379" s="4">
        <f t="shared" si="16"/>
        <v>22.499999999999954</v>
      </c>
      <c r="L379" s="9">
        <f t="shared" si="17"/>
        <v>0.170625</v>
      </c>
    </row>
    <row r="380" spans="1:12" x14ac:dyDescent="0.25">
      <c r="A380" t="str">
        <f>[1]MaterialData!A214</f>
        <v>Insulation Board</v>
      </c>
      <c r="B380" t="str">
        <f>[1]MaterialData!B214</f>
        <v>Extruded Polystyrene - XPS - 4 in. R20.00</v>
      </c>
      <c r="C380">
        <f>[1]MaterialData!C214</f>
        <v>4</v>
      </c>
      <c r="D380">
        <f>[1]MaterialData!D214</f>
        <v>19.999999999999957</v>
      </c>
      <c r="E380">
        <f>[1]MaterialData!E214</f>
        <v>1.6666666666666701E-2</v>
      </c>
      <c r="F380">
        <f>[1]MaterialData!F214</f>
        <v>1.3</v>
      </c>
      <c r="G380">
        <f>[1]MaterialData!G214</f>
        <v>0.35</v>
      </c>
      <c r="H380" t="str">
        <f>[1]MaterialData!H214</f>
        <v>MediumSmooth</v>
      </c>
      <c r="I380" t="str">
        <f>[1]MaterialData!I214</f>
        <v>CEC RJ</v>
      </c>
      <c r="J380">
        <f>[1]MaterialData!J214</f>
        <v>0</v>
      </c>
      <c r="K380" s="4">
        <f t="shared" si="16"/>
        <v>19.999999999999957</v>
      </c>
      <c r="L380" s="9">
        <f t="shared" si="17"/>
        <v>0.15166666666666664</v>
      </c>
    </row>
    <row r="381" spans="1:12" x14ac:dyDescent="0.25">
      <c r="A381" t="str">
        <f>[1]MaterialData!A217</f>
        <v>Insulation Board</v>
      </c>
      <c r="B381" t="str">
        <f>[1]MaterialData!B217</f>
        <v>Extruded Polystyrene - XPS - 5 1/2 in. R27.50</v>
      </c>
      <c r="C381">
        <f>[1]MaterialData!C217</f>
        <v>5.5</v>
      </c>
      <c r="D381">
        <f>[1]MaterialData!D217</f>
        <v>27.499999999999943</v>
      </c>
      <c r="E381">
        <f>[1]MaterialData!E217</f>
        <v>1.6666666666666701E-2</v>
      </c>
      <c r="F381">
        <f>[1]MaterialData!F217</f>
        <v>1.3</v>
      </c>
      <c r="G381">
        <f>[1]MaterialData!G217</f>
        <v>0.35</v>
      </c>
      <c r="H381" t="str">
        <f>[1]MaterialData!H217</f>
        <v>MediumSmooth</v>
      </c>
      <c r="I381" t="str">
        <f>[1]MaterialData!I217</f>
        <v>CEC RJ</v>
      </c>
      <c r="J381">
        <f>[1]MaterialData!J217</f>
        <v>0</v>
      </c>
      <c r="K381" s="4">
        <f t="shared" si="16"/>
        <v>27.499999999999943</v>
      </c>
      <c r="L381" s="9">
        <f t="shared" si="17"/>
        <v>0.20854166666666665</v>
      </c>
    </row>
    <row r="382" spans="1:12" x14ac:dyDescent="0.25">
      <c r="A382" t="str">
        <f>[1]MaterialData!A216</f>
        <v>Insulation Board</v>
      </c>
      <c r="B382" t="str">
        <f>[1]MaterialData!B216</f>
        <v>Extruded Polystyrene - XPS - 5 in. R25.00</v>
      </c>
      <c r="C382">
        <f>[1]MaterialData!C216</f>
        <v>5</v>
      </c>
      <c r="D382">
        <f>[1]MaterialData!D216</f>
        <v>24.99999999999995</v>
      </c>
      <c r="E382">
        <f>[1]MaterialData!E216</f>
        <v>1.6666666666666701E-2</v>
      </c>
      <c r="F382">
        <f>[1]MaterialData!F216</f>
        <v>1.3</v>
      </c>
      <c r="G382">
        <f>[1]MaterialData!G216</f>
        <v>0.35</v>
      </c>
      <c r="H382" t="str">
        <f>[1]MaterialData!H216</f>
        <v>MediumSmooth</v>
      </c>
      <c r="I382" t="str">
        <f>[1]MaterialData!I216</f>
        <v>CEC RJ</v>
      </c>
      <c r="J382">
        <f>[1]MaterialData!J216</f>
        <v>0</v>
      </c>
      <c r="K382" s="4">
        <f t="shared" si="16"/>
        <v>24.99999999999995</v>
      </c>
      <c r="L382" s="9">
        <f t="shared" si="17"/>
        <v>0.18958333333333333</v>
      </c>
    </row>
    <row r="383" spans="1:12" x14ac:dyDescent="0.25">
      <c r="A383" t="str">
        <f>[1]MaterialData!A219</f>
        <v>Insulation Board</v>
      </c>
      <c r="B383" t="str">
        <f>[1]MaterialData!B219</f>
        <v>Extruded Polystyrene - XPS - 6 1/2 in. R32.50</v>
      </c>
      <c r="C383">
        <f>[1]MaterialData!C219</f>
        <v>6.5</v>
      </c>
      <c r="D383">
        <f>[1]MaterialData!D219</f>
        <v>32.499999999999929</v>
      </c>
      <c r="E383">
        <f>[1]MaterialData!E219</f>
        <v>1.6666666666666701E-2</v>
      </c>
      <c r="F383">
        <f>[1]MaterialData!F219</f>
        <v>1.3</v>
      </c>
      <c r="G383">
        <f>[1]MaterialData!G219</f>
        <v>0.35</v>
      </c>
      <c r="H383" t="str">
        <f>[1]MaterialData!H219</f>
        <v>MediumSmooth</v>
      </c>
      <c r="I383" t="str">
        <f>[1]MaterialData!I219</f>
        <v>CEC RJ</v>
      </c>
      <c r="J383">
        <f>[1]MaterialData!J219</f>
        <v>0</v>
      </c>
      <c r="K383" s="4">
        <f t="shared" si="16"/>
        <v>32.499999999999929</v>
      </c>
      <c r="L383" s="9">
        <f t="shared" si="17"/>
        <v>0.24645833333333331</v>
      </c>
    </row>
    <row r="384" spans="1:12" x14ac:dyDescent="0.25">
      <c r="A384" t="str">
        <f>[1]MaterialData!A218</f>
        <v>Insulation Board</v>
      </c>
      <c r="B384" t="str">
        <f>[1]MaterialData!B218</f>
        <v>Extruded Polystyrene - XPS - 6 in. R30.00</v>
      </c>
      <c r="C384">
        <f>[1]MaterialData!C218</f>
        <v>6</v>
      </c>
      <c r="D384">
        <f>[1]MaterialData!D218</f>
        <v>29.99999999999994</v>
      </c>
      <c r="E384">
        <f>[1]MaterialData!E218</f>
        <v>1.6666666666666701E-2</v>
      </c>
      <c r="F384">
        <f>[1]MaterialData!F218</f>
        <v>1.3</v>
      </c>
      <c r="G384">
        <f>[1]MaterialData!G218</f>
        <v>0.35</v>
      </c>
      <c r="H384" t="str">
        <f>[1]MaterialData!H218</f>
        <v>MediumSmooth</v>
      </c>
      <c r="I384" t="str">
        <f>[1]MaterialData!I218</f>
        <v>CEC RJ</v>
      </c>
      <c r="J384">
        <f>[1]MaterialData!J218</f>
        <v>0</v>
      </c>
      <c r="K384" s="4">
        <f t="shared" si="16"/>
        <v>29.99999999999994</v>
      </c>
      <c r="L384" s="9">
        <f t="shared" si="17"/>
        <v>0.22749999999999995</v>
      </c>
    </row>
    <row r="385" spans="1:12" x14ac:dyDescent="0.25">
      <c r="A385" t="str">
        <f>[1]MaterialData!A221</f>
        <v>Insulation Board</v>
      </c>
      <c r="B385" t="str">
        <f>[1]MaterialData!B221</f>
        <v>Extruded Polystyrene - XPS - 8 1/2 in. R42.50</v>
      </c>
      <c r="C385">
        <f>[1]MaterialData!C221</f>
        <v>8.5</v>
      </c>
      <c r="D385">
        <f>[1]MaterialData!D221</f>
        <v>42.499999999999915</v>
      </c>
      <c r="E385">
        <f>[1]MaterialData!E221</f>
        <v>1.6666666666666701E-2</v>
      </c>
      <c r="F385">
        <f>[1]MaterialData!F221</f>
        <v>1.3</v>
      </c>
      <c r="G385">
        <f>[1]MaterialData!G221</f>
        <v>0.35</v>
      </c>
      <c r="H385" t="str">
        <f>[1]MaterialData!H221</f>
        <v>MediumSmooth</v>
      </c>
      <c r="I385" t="str">
        <f>[1]MaterialData!I221</f>
        <v>CEC RJ</v>
      </c>
      <c r="J385">
        <f>[1]MaterialData!J221</f>
        <v>0</v>
      </c>
      <c r="K385" s="4">
        <f t="shared" si="16"/>
        <v>42.499999999999915</v>
      </c>
      <c r="L385" s="9">
        <f t="shared" si="17"/>
        <v>0.32229166666666664</v>
      </c>
    </row>
    <row r="386" spans="1:12" x14ac:dyDescent="0.25">
      <c r="A386" t="str">
        <f>[1]MaterialData!A220</f>
        <v>Insulation Board</v>
      </c>
      <c r="B386" t="str">
        <f>[1]MaterialData!B220</f>
        <v>Extruded Polystyrene - XPS - 8 in. R40.00</v>
      </c>
      <c r="C386">
        <f>[1]MaterialData!C220</f>
        <v>8</v>
      </c>
      <c r="D386">
        <f>[1]MaterialData!D220</f>
        <v>39.999999999999915</v>
      </c>
      <c r="E386">
        <f>[1]MaterialData!E220</f>
        <v>1.6666666666666701E-2</v>
      </c>
      <c r="F386">
        <f>[1]MaterialData!F220</f>
        <v>1.3</v>
      </c>
      <c r="G386">
        <f>[1]MaterialData!G220</f>
        <v>0.35</v>
      </c>
      <c r="H386" t="str">
        <f>[1]MaterialData!H220</f>
        <v>MediumSmooth</v>
      </c>
      <c r="I386" t="str">
        <f>[1]MaterialData!I220</f>
        <v>CEC RJ</v>
      </c>
      <c r="J386">
        <f>[1]MaterialData!J220</f>
        <v>0</v>
      </c>
      <c r="K386" s="4">
        <f t="shared" si="16"/>
        <v>39.999999999999915</v>
      </c>
      <c r="L386" s="9">
        <f t="shared" si="17"/>
        <v>0.30333333333333329</v>
      </c>
    </row>
    <row r="387" spans="1:12" x14ac:dyDescent="0.25">
      <c r="A387" t="str">
        <f>[1]MaterialData!A25</f>
        <v>Bldg Board and Siding</v>
      </c>
      <c r="B387" t="str">
        <f>[1]MaterialData!B25</f>
        <v>Fiber cement board - 63 lb/ft3 - 1/3 in.</v>
      </c>
      <c r="C387">
        <f>[1]MaterialData!C25</f>
        <v>0.31</v>
      </c>
      <c r="D387">
        <f>[1]MaterialData!D25</f>
        <v>0.24</v>
      </c>
      <c r="E387">
        <f>[1]MaterialData!E25</f>
        <v>0.10829999999999999</v>
      </c>
      <c r="F387">
        <f>[1]MaterialData!F25</f>
        <v>63</v>
      </c>
      <c r="G387">
        <f>[1]MaterialData!G25</f>
        <v>0.2</v>
      </c>
      <c r="H387" t="str">
        <f>[1]MaterialData!H25</f>
        <v>Smooth</v>
      </c>
      <c r="I387" t="str">
        <f>[1]MaterialData!I25</f>
        <v>AEC</v>
      </c>
      <c r="J387">
        <f>[1]MaterialData!J25</f>
        <v>0</v>
      </c>
      <c r="K387" s="4">
        <f t="shared" si="16"/>
        <v>0.23853493382579258</v>
      </c>
      <c r="L387" s="9">
        <f t="shared" si="17"/>
        <v>0.32550000000000007</v>
      </c>
    </row>
    <row r="388" spans="1:12" x14ac:dyDescent="0.25">
      <c r="A388" t="str">
        <f>[1]MaterialData!A27</f>
        <v>Bldg Board and Siding</v>
      </c>
      <c r="B388" t="str">
        <f>[1]MaterialData!B27</f>
        <v>Fiber cement board - 88 lb/ft3 - 1/2 in.</v>
      </c>
      <c r="C388">
        <f>[1]MaterialData!C27</f>
        <v>0.47</v>
      </c>
      <c r="D388">
        <f>[1]MaterialData!D27</f>
        <v>0.28000000000000003</v>
      </c>
      <c r="E388">
        <f>[1]MaterialData!E27</f>
        <v>0.14169999999999999</v>
      </c>
      <c r="F388">
        <f>[1]MaterialData!F27</f>
        <v>88</v>
      </c>
      <c r="G388">
        <f>[1]MaterialData!G27</f>
        <v>0.2</v>
      </c>
      <c r="H388" t="str">
        <f>[1]MaterialData!H27</f>
        <v>Smooth</v>
      </c>
      <c r="I388" t="str">
        <f>[1]MaterialData!I27</f>
        <v>AEC</v>
      </c>
      <c r="J388">
        <f>[1]MaterialData!J27</f>
        <v>0</v>
      </c>
      <c r="K388" s="4">
        <f t="shared" si="16"/>
        <v>0.27640555163490943</v>
      </c>
      <c r="L388" s="9">
        <f t="shared" si="17"/>
        <v>0.68933333333333335</v>
      </c>
    </row>
    <row r="389" spans="1:12" x14ac:dyDescent="0.25">
      <c r="A389" t="str">
        <f>[1]MaterialData!A26</f>
        <v>Bldg Board and Siding</v>
      </c>
      <c r="B389" t="str">
        <f>[1]MaterialData!B26</f>
        <v>Fiber cement board - 88 lb/ft3 - 1/3 in.</v>
      </c>
      <c r="C389">
        <f>[1]MaterialData!C26</f>
        <v>0.31</v>
      </c>
      <c r="D389">
        <f>[1]MaterialData!D26</f>
        <v>0.18</v>
      </c>
      <c r="E389">
        <f>[1]MaterialData!E26</f>
        <v>0.14169999999999999</v>
      </c>
      <c r="F389">
        <f>[1]MaterialData!F26</f>
        <v>88</v>
      </c>
      <c r="G389">
        <f>[1]MaterialData!G26</f>
        <v>0.2</v>
      </c>
      <c r="H389" t="str">
        <f>[1]MaterialData!H26</f>
        <v>Smooth</v>
      </c>
      <c r="I389" t="str">
        <f>[1]MaterialData!I26</f>
        <v>AEC</v>
      </c>
      <c r="J389">
        <f>[1]MaterialData!J26</f>
        <v>0</v>
      </c>
      <c r="K389" s="4">
        <f t="shared" si="16"/>
        <v>0.1823100446953658</v>
      </c>
      <c r="L389" s="9">
        <f t="shared" si="17"/>
        <v>0.45466666666666672</v>
      </c>
    </row>
    <row r="390" spans="1:12" x14ac:dyDescent="0.25">
      <c r="A390" t="str">
        <f>[1]MaterialData!A28</f>
        <v>Bldg Board and Siding</v>
      </c>
      <c r="B390" t="str">
        <f>[1]MaterialData!B28</f>
        <v>Fiberboard sheathing - 1/2 in.</v>
      </c>
      <c r="C390">
        <f>[1]MaterialData!C28</f>
        <v>0.5</v>
      </c>
      <c r="D390">
        <f>[1]MaterialData!D28</f>
        <v>1.03</v>
      </c>
      <c r="E390">
        <f>[1]MaterialData!E28</f>
        <v>4.0800000000000003E-2</v>
      </c>
      <c r="F390">
        <f>[1]MaterialData!F28</f>
        <v>24.959999999999997</v>
      </c>
      <c r="G390">
        <f>[1]MaterialData!G28</f>
        <v>0.31070000000000003</v>
      </c>
      <c r="H390" t="str">
        <f>[1]MaterialData!H28</f>
        <v>Smooth</v>
      </c>
      <c r="I390" t="str">
        <f>[1]MaterialData!I28</f>
        <v>AEC</v>
      </c>
      <c r="J390">
        <f>[1]MaterialData!J28</f>
        <v>0</v>
      </c>
      <c r="K390" s="4">
        <f t="shared" si="16"/>
        <v>1.0212418300653594</v>
      </c>
      <c r="L390" s="9">
        <f t="shared" si="17"/>
        <v>0.32312800000000003</v>
      </c>
    </row>
    <row r="391" spans="1:12" x14ac:dyDescent="0.25">
      <c r="A391" t="str">
        <f>[1]MaterialData!A150</f>
        <v>Insulation Batt</v>
      </c>
      <c r="B391" t="str">
        <f>[1]MaterialData!B150</f>
        <v>Glass fiber batt - 10 in. R30 (CEC Default)</v>
      </c>
      <c r="C391">
        <f>[1]MaterialData!C150</f>
        <v>10</v>
      </c>
      <c r="D391">
        <f>[1]MaterialData!D150</f>
        <v>30</v>
      </c>
      <c r="E391">
        <f>[1]MaterialData!E150</f>
        <v>2.7799999999999998E-2</v>
      </c>
      <c r="F391">
        <f>[1]MaterialData!F150</f>
        <v>0.7</v>
      </c>
      <c r="G391">
        <f>[1]MaterialData!G150</f>
        <v>0.2</v>
      </c>
      <c r="H391" t="str">
        <f>[1]MaterialData!H150</f>
        <v>MediumRough</v>
      </c>
      <c r="I391" t="str">
        <f>[1]MaterialData!I150</f>
        <v>CEC RJ</v>
      </c>
      <c r="J391">
        <f>[1]MaterialData!J150</f>
        <v>0</v>
      </c>
      <c r="K391" s="4">
        <f t="shared" si="16"/>
        <v>29.97601918465228</v>
      </c>
      <c r="L391" s="9">
        <f t="shared" si="17"/>
        <v>0.11666666666666665</v>
      </c>
    </row>
    <row r="392" spans="1:12" x14ac:dyDescent="0.25">
      <c r="A392" t="str">
        <f>[1]MaterialData!A151</f>
        <v>Insulation Batt</v>
      </c>
      <c r="B392" t="str">
        <f>[1]MaterialData!B151</f>
        <v>Glass fiber batt - 12 in. R38 (CEC Default)</v>
      </c>
      <c r="C392">
        <f>[1]MaterialData!C151</f>
        <v>12</v>
      </c>
      <c r="D392">
        <f>[1]MaterialData!D151</f>
        <v>38</v>
      </c>
      <c r="E392">
        <f>[1]MaterialData!E151</f>
        <v>2.63E-2</v>
      </c>
      <c r="F392">
        <f>[1]MaterialData!F151</f>
        <v>0.7</v>
      </c>
      <c r="G392">
        <f>[1]MaterialData!G151</f>
        <v>0.2</v>
      </c>
      <c r="H392" t="str">
        <f>[1]MaterialData!H151</f>
        <v>MediumRough</v>
      </c>
      <c r="I392" t="str">
        <f>[1]MaterialData!I151</f>
        <v>CEC RJ</v>
      </c>
      <c r="J392">
        <f>[1]MaterialData!J151</f>
        <v>0</v>
      </c>
      <c r="K392" s="4">
        <f t="shared" si="16"/>
        <v>38.022813688212928</v>
      </c>
      <c r="L392" s="9">
        <f t="shared" si="17"/>
        <v>0.13999999999999999</v>
      </c>
    </row>
    <row r="393" spans="1:12" x14ac:dyDescent="0.25">
      <c r="A393" t="str">
        <f>[1]MaterialData!A142</f>
        <v>Insulation Batt</v>
      </c>
      <c r="B393" t="str">
        <f>[1]MaterialData!B142</f>
        <v>Glass fiber batt - 3 1/2 in. R11 (CEC Default)</v>
      </c>
      <c r="C393">
        <f>[1]MaterialData!C142</f>
        <v>3.5</v>
      </c>
      <c r="D393">
        <f>[1]MaterialData!D142</f>
        <v>11</v>
      </c>
      <c r="E393">
        <f>[1]MaterialData!E142</f>
        <v>2.6499999999999999E-2</v>
      </c>
      <c r="F393">
        <f>[1]MaterialData!F142</f>
        <v>0.7</v>
      </c>
      <c r="G393">
        <f>[1]MaterialData!G142</f>
        <v>0.2</v>
      </c>
      <c r="H393" t="str">
        <f>[1]MaterialData!H142</f>
        <v>MediumRough</v>
      </c>
      <c r="I393" t="str">
        <f>[1]MaterialData!I142</f>
        <v>CEC RJ</v>
      </c>
      <c r="J393">
        <f>[1]MaterialData!J142</f>
        <v>0</v>
      </c>
      <c r="K393" s="4">
        <f t="shared" si="16"/>
        <v>11.006289308176102</v>
      </c>
      <c r="L393" s="9">
        <f t="shared" si="17"/>
        <v>4.0833333333333326E-2</v>
      </c>
    </row>
    <row r="394" spans="1:12" x14ac:dyDescent="0.25">
      <c r="A394" t="str">
        <f>[1]MaterialData!A143</f>
        <v>Insulation Batt</v>
      </c>
      <c r="B394" t="str">
        <f>[1]MaterialData!B143</f>
        <v>Glass fiber batt - 3 1/2 in. R13 (CEC Default)</v>
      </c>
      <c r="C394">
        <f>[1]MaterialData!C143</f>
        <v>3.5</v>
      </c>
      <c r="D394">
        <f>[1]MaterialData!D143</f>
        <v>13</v>
      </c>
      <c r="E394">
        <f>[1]MaterialData!E143</f>
        <v>2.24E-2</v>
      </c>
      <c r="F394">
        <f>[1]MaterialData!F143</f>
        <v>0.7</v>
      </c>
      <c r="G394">
        <f>[1]MaterialData!G143</f>
        <v>0.2</v>
      </c>
      <c r="H394" t="str">
        <f>[1]MaterialData!H143</f>
        <v>MediumRough</v>
      </c>
      <c r="I394" t="str">
        <f>[1]MaterialData!I143</f>
        <v>CEC RJ</v>
      </c>
      <c r="J394">
        <f>[1]MaterialData!J143</f>
        <v>0</v>
      </c>
      <c r="K394" s="4">
        <f t="shared" si="16"/>
        <v>13.020833333333334</v>
      </c>
      <c r="L394" s="9">
        <f t="shared" si="17"/>
        <v>4.0833333333333326E-2</v>
      </c>
    </row>
    <row r="395" spans="1:12" x14ac:dyDescent="0.25">
      <c r="A395" t="str">
        <f>[1]MaterialData!A144</f>
        <v>Insulation Batt</v>
      </c>
      <c r="B395" t="str">
        <f>[1]MaterialData!B144</f>
        <v>Glass fiber batt - 3 1/2 in. R15 (CEC Default)</v>
      </c>
      <c r="C395">
        <f>[1]MaterialData!C144</f>
        <v>3.5</v>
      </c>
      <c r="D395">
        <f>[1]MaterialData!D144</f>
        <v>15</v>
      </c>
      <c r="E395">
        <f>[1]MaterialData!E144</f>
        <v>1.9400000000000001E-2</v>
      </c>
      <c r="F395">
        <f>[1]MaterialData!F144</f>
        <v>0.7</v>
      </c>
      <c r="G395">
        <f>[1]MaterialData!G144</f>
        <v>0.2</v>
      </c>
      <c r="H395" t="str">
        <f>[1]MaterialData!H144</f>
        <v>MediumRough</v>
      </c>
      <c r="I395" t="str">
        <f>[1]MaterialData!I144</f>
        <v>CEC RJ</v>
      </c>
      <c r="J395">
        <f>[1]MaterialData!J144</f>
        <v>0</v>
      </c>
      <c r="K395" s="4">
        <f t="shared" si="16"/>
        <v>15.034364261168385</v>
      </c>
      <c r="L395" s="9">
        <f t="shared" si="17"/>
        <v>4.0833333333333326E-2</v>
      </c>
    </row>
    <row r="396" spans="1:12" x14ac:dyDescent="0.25">
      <c r="A396" t="str">
        <f>[1]MaterialData!A153</f>
        <v>Insulation Batt</v>
      </c>
      <c r="B396" t="str">
        <f>[1]MaterialData!B153</f>
        <v>Glass fiber batt - 4 1/2 in.</v>
      </c>
      <c r="C396">
        <f>[1]MaterialData!C153</f>
        <v>4.5</v>
      </c>
      <c r="D396">
        <f>[1]MaterialData!D153</f>
        <v>15</v>
      </c>
      <c r="E396">
        <f>[1]MaterialData!E153</f>
        <v>2.5000000000000001E-2</v>
      </c>
      <c r="F396">
        <f>[1]MaterialData!F153</f>
        <v>0.7</v>
      </c>
      <c r="G396">
        <f>[1]MaterialData!G153</f>
        <v>0.2</v>
      </c>
      <c r="H396" t="str">
        <f>[1]MaterialData!H153</f>
        <v>MediumRough</v>
      </c>
      <c r="I396" t="str">
        <f>[1]MaterialData!I153</f>
        <v>AEC</v>
      </c>
      <c r="J396">
        <f>[1]MaterialData!J153</f>
        <v>0</v>
      </c>
      <c r="K396" s="4">
        <f t="shared" si="16"/>
        <v>15</v>
      </c>
      <c r="L396" s="9">
        <f t="shared" si="17"/>
        <v>5.2499999999999991E-2</v>
      </c>
    </row>
    <row r="397" spans="1:12" x14ac:dyDescent="0.25">
      <c r="A397" t="str">
        <f>[1]MaterialData!A152</f>
        <v>Insulation Batt</v>
      </c>
      <c r="B397" t="str">
        <f>[1]MaterialData!B152</f>
        <v>Glass fiber batt - 4 in.</v>
      </c>
      <c r="C397">
        <f>[1]MaterialData!C152</f>
        <v>4</v>
      </c>
      <c r="D397">
        <f>[1]MaterialData!D152</f>
        <v>13.33</v>
      </c>
      <c r="E397">
        <f>[1]MaterialData!E152</f>
        <v>2.5000000000000001E-2</v>
      </c>
      <c r="F397">
        <f>[1]MaterialData!F152</f>
        <v>0.7</v>
      </c>
      <c r="G397">
        <f>[1]MaterialData!G152</f>
        <v>0.2</v>
      </c>
      <c r="H397" t="str">
        <f>[1]MaterialData!H152</f>
        <v>MediumRough</v>
      </c>
      <c r="I397" t="str">
        <f>[1]MaterialData!I152</f>
        <v>AEC</v>
      </c>
      <c r="J397">
        <f>[1]MaterialData!J152</f>
        <v>0</v>
      </c>
      <c r="K397" s="4">
        <f t="shared" si="16"/>
        <v>13.333333333333332</v>
      </c>
      <c r="L397" s="9">
        <f t="shared" si="17"/>
        <v>4.6666666666666662E-2</v>
      </c>
    </row>
    <row r="398" spans="1:12" x14ac:dyDescent="0.25">
      <c r="A398" t="str">
        <f>[1]MaterialData!A145</f>
        <v>Insulation Batt</v>
      </c>
      <c r="B398" t="str">
        <f>[1]MaterialData!B145</f>
        <v>Glass fiber batt - 5 1/2 in. R19 (CEC Default)</v>
      </c>
      <c r="C398">
        <f>[1]MaterialData!C145</f>
        <v>5.5</v>
      </c>
      <c r="D398">
        <f>[1]MaterialData!D145</f>
        <v>18</v>
      </c>
      <c r="E398">
        <f>[1]MaterialData!E145</f>
        <v>2.5499999999999998E-2</v>
      </c>
      <c r="F398">
        <f>[1]MaterialData!F145</f>
        <v>0.7</v>
      </c>
      <c r="G398">
        <f>[1]MaterialData!G145</f>
        <v>0.2</v>
      </c>
      <c r="H398" t="str">
        <f>[1]MaterialData!H145</f>
        <v>MediumRough</v>
      </c>
      <c r="I398" t="str">
        <f>[1]MaterialData!I145</f>
        <v>CEC RJ</v>
      </c>
      <c r="J398">
        <f>[1]MaterialData!J145</f>
        <v>0</v>
      </c>
      <c r="K398" s="4">
        <f t="shared" si="16"/>
        <v>17.973856209150327</v>
      </c>
      <c r="L398" s="9">
        <f t="shared" si="17"/>
        <v>6.4166666666666664E-2</v>
      </c>
    </row>
    <row r="399" spans="1:12" x14ac:dyDescent="0.25">
      <c r="A399" t="str">
        <f>[1]MaterialData!A146</f>
        <v>Insulation Batt</v>
      </c>
      <c r="B399" t="str">
        <f>[1]MaterialData!B146</f>
        <v>Glass fiber batt - 5 1/2 in. R21 (CEC Default)</v>
      </c>
      <c r="C399">
        <f>[1]MaterialData!C146</f>
        <v>5.5</v>
      </c>
      <c r="D399">
        <f>[1]MaterialData!D146</f>
        <v>21</v>
      </c>
      <c r="E399">
        <f>[1]MaterialData!E146</f>
        <v>2.18E-2</v>
      </c>
      <c r="F399">
        <f>[1]MaterialData!F146</f>
        <v>0.7</v>
      </c>
      <c r="G399">
        <f>[1]MaterialData!G146</f>
        <v>0.2</v>
      </c>
      <c r="H399" t="str">
        <f>[1]MaterialData!H146</f>
        <v>MediumRough</v>
      </c>
      <c r="I399" t="str">
        <f>[1]MaterialData!I146</f>
        <v>CEC RJ</v>
      </c>
      <c r="J399">
        <f>[1]MaterialData!J146</f>
        <v>0</v>
      </c>
      <c r="K399" s="4">
        <f t="shared" si="16"/>
        <v>21.024464831804281</v>
      </c>
      <c r="L399" s="9">
        <f t="shared" si="17"/>
        <v>6.4166666666666664E-2</v>
      </c>
    </row>
    <row r="400" spans="1:12" x14ac:dyDescent="0.25">
      <c r="A400" t="str">
        <f>[1]MaterialData!A154</f>
        <v>Insulation Batt</v>
      </c>
      <c r="B400" t="str">
        <f>[1]MaterialData!B154</f>
        <v>Glass fiber batt - 5 in.</v>
      </c>
      <c r="C400">
        <f>[1]MaterialData!C154</f>
        <v>5</v>
      </c>
      <c r="D400">
        <f>[1]MaterialData!D154</f>
        <v>16.670000000000002</v>
      </c>
      <c r="E400">
        <f>[1]MaterialData!E154</f>
        <v>2.5000000000000001E-2</v>
      </c>
      <c r="F400">
        <f>[1]MaterialData!F154</f>
        <v>0.7</v>
      </c>
      <c r="G400">
        <f>[1]MaterialData!G154</f>
        <v>0.2</v>
      </c>
      <c r="H400" t="str">
        <f>[1]MaterialData!H154</f>
        <v>MediumRough</v>
      </c>
      <c r="I400" t="str">
        <f>[1]MaterialData!I154</f>
        <v>AEC</v>
      </c>
      <c r="J400">
        <f>[1]MaterialData!J154</f>
        <v>0</v>
      </c>
      <c r="K400" s="4">
        <f t="shared" si="16"/>
        <v>16.666666666666668</v>
      </c>
      <c r="L400" s="9">
        <f t="shared" si="17"/>
        <v>5.8333333333333327E-2</v>
      </c>
    </row>
    <row r="401" spans="1:12" x14ac:dyDescent="0.25">
      <c r="A401" t="str">
        <f>[1]MaterialData!A156</f>
        <v>Insulation Batt</v>
      </c>
      <c r="B401" t="str">
        <f>[1]MaterialData!B156</f>
        <v>Glass fiber batt - 6 1/2 in.</v>
      </c>
      <c r="C401">
        <f>[1]MaterialData!C156</f>
        <v>6.5</v>
      </c>
      <c r="D401">
        <f>[1]MaterialData!D156</f>
        <v>21.67</v>
      </c>
      <c r="E401">
        <f>[1]MaterialData!E156</f>
        <v>2.5000000000000001E-2</v>
      </c>
      <c r="F401">
        <f>[1]MaterialData!F156</f>
        <v>0.7</v>
      </c>
      <c r="G401">
        <f>[1]MaterialData!G156</f>
        <v>0.2</v>
      </c>
      <c r="H401" t="str">
        <f>[1]MaterialData!H156</f>
        <v>MediumRough</v>
      </c>
      <c r="I401" t="str">
        <f>[1]MaterialData!I156</f>
        <v>AEC</v>
      </c>
      <c r="J401">
        <f>[1]MaterialData!J156</f>
        <v>0</v>
      </c>
      <c r="K401" s="4">
        <f t="shared" si="16"/>
        <v>21.666666666666664</v>
      </c>
      <c r="L401" s="9">
        <f t="shared" si="17"/>
        <v>7.5833333333333322E-2</v>
      </c>
    </row>
    <row r="402" spans="1:12" x14ac:dyDescent="0.25">
      <c r="A402" t="str">
        <f>[1]MaterialData!A155</f>
        <v>Insulation Batt</v>
      </c>
      <c r="B402" t="str">
        <f>[1]MaterialData!B155</f>
        <v>Glass fiber batt - 6 in.</v>
      </c>
      <c r="C402">
        <f>[1]MaterialData!C155</f>
        <v>6</v>
      </c>
      <c r="D402">
        <f>[1]MaterialData!D155</f>
        <v>20</v>
      </c>
      <c r="E402">
        <f>[1]MaterialData!E155</f>
        <v>2.5000000000000001E-2</v>
      </c>
      <c r="F402">
        <f>[1]MaterialData!F155</f>
        <v>0.7</v>
      </c>
      <c r="G402">
        <f>[1]MaterialData!G155</f>
        <v>0.2</v>
      </c>
      <c r="H402" t="str">
        <f>[1]MaterialData!H155</f>
        <v>MediumRough</v>
      </c>
      <c r="I402" t="str">
        <f>[1]MaterialData!I155</f>
        <v>AEC</v>
      </c>
      <c r="J402">
        <f>[1]MaterialData!J155</f>
        <v>0</v>
      </c>
      <c r="K402" s="4">
        <f t="shared" si="16"/>
        <v>20</v>
      </c>
      <c r="L402" s="9">
        <f t="shared" si="17"/>
        <v>6.9999999999999993E-2</v>
      </c>
    </row>
    <row r="403" spans="1:12" x14ac:dyDescent="0.25">
      <c r="A403" t="str">
        <f>[1]MaterialData!A147</f>
        <v>Insulation Batt</v>
      </c>
      <c r="B403" t="str">
        <f>[1]MaterialData!B147</f>
        <v>Glass fiber batt - 7 1/4 in. R25 (CEC Default)</v>
      </c>
      <c r="C403">
        <f>[1]MaterialData!C147</f>
        <v>7.25</v>
      </c>
      <c r="D403">
        <f>[1]MaterialData!D147</f>
        <v>24</v>
      </c>
      <c r="E403">
        <f>[1]MaterialData!E147</f>
        <v>2.52E-2</v>
      </c>
      <c r="F403">
        <f>[1]MaterialData!F147</f>
        <v>0.7</v>
      </c>
      <c r="G403">
        <f>[1]MaterialData!G147</f>
        <v>0.2</v>
      </c>
      <c r="H403" t="str">
        <f>[1]MaterialData!H147</f>
        <v>MediumRough</v>
      </c>
      <c r="I403" t="str">
        <f>[1]MaterialData!I147</f>
        <v>CEC RJ</v>
      </c>
      <c r="J403">
        <f>[1]MaterialData!J147</f>
        <v>0</v>
      </c>
      <c r="K403" s="4">
        <f t="shared" si="16"/>
        <v>23.974867724867725</v>
      </c>
      <c r="L403" s="9">
        <f t="shared" si="17"/>
        <v>8.458333333333333E-2</v>
      </c>
    </row>
    <row r="404" spans="1:12" x14ac:dyDescent="0.25">
      <c r="A404" t="str">
        <f>[1]MaterialData!A148</f>
        <v>Insulation Batt</v>
      </c>
      <c r="B404" t="str">
        <f>[1]MaterialData!B148</f>
        <v>Glass fiber batt - 7 1/4 in. R30 (CEC Default)</v>
      </c>
      <c r="C404">
        <f>[1]MaterialData!C148</f>
        <v>7.25</v>
      </c>
      <c r="D404">
        <f>[1]MaterialData!D148</f>
        <v>25</v>
      </c>
      <c r="E404">
        <f>[1]MaterialData!E148</f>
        <v>2.4199999999999999E-2</v>
      </c>
      <c r="F404">
        <f>[1]MaterialData!F148</f>
        <v>0.7</v>
      </c>
      <c r="G404">
        <f>[1]MaterialData!G148</f>
        <v>0.2</v>
      </c>
      <c r="H404" t="str">
        <f>[1]MaterialData!H148</f>
        <v>MediumRough</v>
      </c>
      <c r="I404" t="str">
        <f>[1]MaterialData!I148</f>
        <v>CEC RJ</v>
      </c>
      <c r="J404">
        <f>[1]MaterialData!J148</f>
        <v>0</v>
      </c>
      <c r="K404" s="4">
        <f t="shared" si="16"/>
        <v>24.965564738292009</v>
      </c>
      <c r="L404" s="9">
        <f t="shared" si="17"/>
        <v>8.458333333333333E-2</v>
      </c>
    </row>
    <row r="405" spans="1:12" x14ac:dyDescent="0.25">
      <c r="A405" t="str">
        <f>[1]MaterialData!A149</f>
        <v>Insulation Batt</v>
      </c>
      <c r="B405" t="str">
        <f>[1]MaterialData!B149</f>
        <v>Glass fiber batt - 8 1/4 in. R30C (CEC Default)</v>
      </c>
      <c r="C405">
        <f>[1]MaterialData!C149</f>
        <v>8.25</v>
      </c>
      <c r="D405">
        <f>[1]MaterialData!D149</f>
        <v>30</v>
      </c>
      <c r="E405">
        <f>[1]MaterialData!E149</f>
        <v>2.29E-2</v>
      </c>
      <c r="F405">
        <f>[1]MaterialData!F149</f>
        <v>0.7</v>
      </c>
      <c r="G405">
        <f>[1]MaterialData!G149</f>
        <v>0.2</v>
      </c>
      <c r="H405" t="str">
        <f>[1]MaterialData!H149</f>
        <v>MediumRough</v>
      </c>
      <c r="I405" t="str">
        <f>[1]MaterialData!I149</f>
        <v>CEC RJ</v>
      </c>
      <c r="J405">
        <f>[1]MaterialData!J149</f>
        <v>0</v>
      </c>
      <c r="K405" s="4">
        <f t="shared" si="16"/>
        <v>30.021834061135372</v>
      </c>
      <c r="L405" s="9">
        <f t="shared" si="17"/>
        <v>9.6249999999999988E-2</v>
      </c>
    </row>
    <row r="406" spans="1:12" x14ac:dyDescent="0.25">
      <c r="A406" t="str">
        <f>[1]MaterialData!A30</f>
        <v>Bldg Board and Siding</v>
      </c>
      <c r="B406" t="str">
        <f>[1]MaterialData!B30</f>
        <v>Gypsum Board - 1/2 in.</v>
      </c>
      <c r="C406">
        <f>[1]MaterialData!C30</f>
        <v>0.5</v>
      </c>
      <c r="D406">
        <f>[1]MaterialData!D30</f>
        <v>0.45</v>
      </c>
      <c r="E406">
        <f>[1]MaterialData!E30</f>
        <v>9.1670000000000001E-2</v>
      </c>
      <c r="F406">
        <f>[1]MaterialData!F30</f>
        <v>40</v>
      </c>
      <c r="G406">
        <f>[1]MaterialData!G30</f>
        <v>0.27</v>
      </c>
      <c r="H406" t="str">
        <f>[1]MaterialData!H30</f>
        <v>MediumSmooth</v>
      </c>
      <c r="I406" t="str">
        <f>[1]MaterialData!I30</f>
        <v>CEC Doug</v>
      </c>
      <c r="J406">
        <f>[1]MaterialData!J30</f>
        <v>0</v>
      </c>
      <c r="K406" s="4">
        <f t="shared" si="16"/>
        <v>0.45452892622086466</v>
      </c>
      <c r="L406" s="9">
        <f t="shared" si="17"/>
        <v>0.45</v>
      </c>
    </row>
    <row r="407" spans="1:12" x14ac:dyDescent="0.25">
      <c r="A407" t="str">
        <f>[1]MaterialData!A32</f>
        <v>Bldg Board and Siding</v>
      </c>
      <c r="B407" t="str">
        <f>[1]MaterialData!B32</f>
        <v>Gypsum Board - 3/4 in.</v>
      </c>
      <c r="C407">
        <f>[1]MaterialData!C32</f>
        <v>0.75</v>
      </c>
      <c r="D407">
        <f>[1]MaterialData!D32</f>
        <v>0.68</v>
      </c>
      <c r="E407">
        <f>[1]MaterialData!E32</f>
        <v>9.1670000000000001E-2</v>
      </c>
      <c r="F407">
        <f>[1]MaterialData!F32</f>
        <v>40</v>
      </c>
      <c r="G407">
        <f>[1]MaterialData!G32</f>
        <v>0.27</v>
      </c>
      <c r="H407" t="str">
        <f>[1]MaterialData!H32</f>
        <v>MediumSmooth</v>
      </c>
      <c r="I407" t="str">
        <f>[1]MaterialData!I32</f>
        <v>CEC Doug</v>
      </c>
      <c r="J407">
        <f>[1]MaterialData!J32</f>
        <v>0</v>
      </c>
      <c r="K407" s="4">
        <f t="shared" si="16"/>
        <v>0.68179338933129707</v>
      </c>
      <c r="L407" s="9">
        <f t="shared" si="17"/>
        <v>0.67500000000000016</v>
      </c>
    </row>
    <row r="408" spans="1:12" x14ac:dyDescent="0.25">
      <c r="A408" t="str">
        <f>[1]MaterialData!A29</f>
        <v>Bldg Board and Siding</v>
      </c>
      <c r="B408" t="str">
        <f>[1]MaterialData!B29</f>
        <v>Gypsum Board - 3/8 in.</v>
      </c>
      <c r="C408">
        <f>[1]MaterialData!C29</f>
        <v>0.375</v>
      </c>
      <c r="D408">
        <f>[1]MaterialData!D29</f>
        <v>0.32</v>
      </c>
      <c r="E408">
        <f>[1]MaterialData!E29</f>
        <v>9.1670000000000001E-2</v>
      </c>
      <c r="F408">
        <f>[1]MaterialData!F29</f>
        <v>40</v>
      </c>
      <c r="G408">
        <f>[1]MaterialData!G29</f>
        <v>0.27</v>
      </c>
      <c r="H408" t="str">
        <f>[1]MaterialData!H29</f>
        <v>MediumSmooth</v>
      </c>
      <c r="I408" t="str">
        <f>[1]MaterialData!I29</f>
        <v>CEC Doug</v>
      </c>
      <c r="J408">
        <f>[1]MaterialData!J29</f>
        <v>0</v>
      </c>
      <c r="K408" s="4">
        <f t="shared" si="16"/>
        <v>0.34089669466564854</v>
      </c>
      <c r="L408" s="9">
        <f t="shared" si="17"/>
        <v>0.33750000000000008</v>
      </c>
    </row>
    <row r="409" spans="1:12" x14ac:dyDescent="0.25">
      <c r="A409" t="str">
        <f>[1]MaterialData!A31</f>
        <v>Bldg Board and Siding</v>
      </c>
      <c r="B409" t="str">
        <f>[1]MaterialData!B31</f>
        <v>Gypsum Board - 5/8 in.</v>
      </c>
      <c r="C409">
        <f>[1]MaterialData!C31</f>
        <v>0.625</v>
      </c>
      <c r="D409">
        <f>[1]MaterialData!D31</f>
        <v>0.56000000000000005</v>
      </c>
      <c r="E409">
        <f>[1]MaterialData!E31</f>
        <v>9.1670000000000001E-2</v>
      </c>
      <c r="F409">
        <f>[1]MaterialData!F31</f>
        <v>40</v>
      </c>
      <c r="G409">
        <f>[1]MaterialData!G31</f>
        <v>0.27</v>
      </c>
      <c r="H409" t="str">
        <f>[1]MaterialData!H31</f>
        <v>MediumSmooth</v>
      </c>
      <c r="I409" t="str">
        <f>[1]MaterialData!I31</f>
        <v>CEC Doug</v>
      </c>
      <c r="J409">
        <f>[1]MaterialData!J31</f>
        <v>0</v>
      </c>
      <c r="K409" s="4">
        <f t="shared" si="16"/>
        <v>0.56816115777608089</v>
      </c>
      <c r="L409" s="9">
        <f t="shared" si="17"/>
        <v>0.5625</v>
      </c>
    </row>
    <row r="410" spans="1:12" x14ac:dyDescent="0.25">
      <c r="A410" t="str">
        <f>[1]MaterialData!A375</f>
        <v>Masonry Materials</v>
      </c>
      <c r="B410" t="str">
        <f>[1]MaterialData!B375</f>
        <v>Gypsum partition block - 3 cells - 4 in. x 12 in. x 30 in. - 4 in.</v>
      </c>
      <c r="C410">
        <f>[1]MaterialData!C375</f>
        <v>4</v>
      </c>
      <c r="D410">
        <f>[1]MaterialData!D375</f>
        <v>1.67</v>
      </c>
      <c r="E410">
        <f>[1]MaterialData!E375</f>
        <v>0.2</v>
      </c>
      <c r="F410">
        <f>[1]MaterialData!F375</f>
        <v>53.1</v>
      </c>
      <c r="G410">
        <f>[1]MaterialData!G375</f>
        <v>0.19</v>
      </c>
      <c r="H410" t="str">
        <f>[1]MaterialData!H375</f>
        <v>MediumRough</v>
      </c>
      <c r="I410" t="str">
        <f>[1]MaterialData!I375</f>
        <v>AEC</v>
      </c>
      <c r="J410">
        <f>[1]MaterialData!J375</f>
        <v>0</v>
      </c>
      <c r="K410" s="4">
        <f t="shared" si="16"/>
        <v>1.6666666666666665</v>
      </c>
      <c r="L410" s="9">
        <f t="shared" si="17"/>
        <v>3.363</v>
      </c>
    </row>
    <row r="411" spans="1:12" x14ac:dyDescent="0.25">
      <c r="A411" t="str">
        <f>[1]MaterialData!A374</f>
        <v>Masonry Materials</v>
      </c>
      <c r="B411" t="str">
        <f>[1]MaterialData!B374</f>
        <v>Gypsum partition block - 4 cells - 3 in. x 12 in. x 30 in. - 3 in.</v>
      </c>
      <c r="C411">
        <f>[1]MaterialData!C374</f>
        <v>3</v>
      </c>
      <c r="D411">
        <f>[1]MaterialData!D374</f>
        <v>1.35</v>
      </c>
      <c r="E411">
        <f>[1]MaterialData!E374</f>
        <v>0.185</v>
      </c>
      <c r="F411">
        <f>[1]MaterialData!F374</f>
        <v>53.1</v>
      </c>
      <c r="G411">
        <f>[1]MaterialData!G374</f>
        <v>0.19</v>
      </c>
      <c r="H411" t="str">
        <f>[1]MaterialData!H374</f>
        <v>MediumRough</v>
      </c>
      <c r="I411" t="str">
        <f>[1]MaterialData!I374</f>
        <v>AEC</v>
      </c>
      <c r="J411">
        <f>[1]MaterialData!J374</f>
        <v>0</v>
      </c>
      <c r="K411" s="4">
        <f t="shared" si="16"/>
        <v>1.3513513513513513</v>
      </c>
      <c r="L411" s="9">
        <f t="shared" si="17"/>
        <v>2.5222500000000001</v>
      </c>
    </row>
    <row r="412" spans="1:12" x14ac:dyDescent="0.25">
      <c r="A412" t="str">
        <f>[1]MaterialData!A373</f>
        <v>Masonry Materials</v>
      </c>
      <c r="B412" t="str">
        <f>[1]MaterialData!B373</f>
        <v>Gypsum partition block - solid - 3 in. x 12 in. x 30 in. - 3 in.</v>
      </c>
      <c r="C412">
        <f>[1]MaterialData!C373</f>
        <v>3</v>
      </c>
      <c r="D412">
        <f>[1]MaterialData!D373</f>
        <v>1.26</v>
      </c>
      <c r="E412">
        <f>[1]MaterialData!E373</f>
        <v>0.1983</v>
      </c>
      <c r="F412">
        <f>[1]MaterialData!F373</f>
        <v>62.4</v>
      </c>
      <c r="G412">
        <f>[1]MaterialData!G373</f>
        <v>0.19</v>
      </c>
      <c r="H412" t="str">
        <f>[1]MaterialData!H373</f>
        <v>MediumRough</v>
      </c>
      <c r="I412" t="str">
        <f>[1]MaterialData!I373</f>
        <v>AEC</v>
      </c>
      <c r="J412">
        <f>[1]MaterialData!J373</f>
        <v>0</v>
      </c>
      <c r="K412" s="4">
        <f t="shared" si="16"/>
        <v>1.2607160867372667</v>
      </c>
      <c r="L412" s="9">
        <f t="shared" si="17"/>
        <v>2.964</v>
      </c>
    </row>
    <row r="413" spans="1:12" x14ac:dyDescent="0.25">
      <c r="A413" t="str">
        <f>[1]MaterialData!A436</f>
        <v>Plastering Materials</v>
      </c>
      <c r="B413" t="str">
        <f>[1]MaterialData!B436</f>
        <v>Gypsum plaster - 80 lb/ft3 - 1/2 in.</v>
      </c>
      <c r="C413">
        <f>[1]MaterialData!C436</f>
        <v>0.5</v>
      </c>
      <c r="D413">
        <f>[1]MaterialData!D436</f>
        <v>0.15629999999999999</v>
      </c>
      <c r="E413">
        <f>[1]MaterialData!E436</f>
        <v>0.26669999999999999</v>
      </c>
      <c r="F413">
        <f>[1]MaterialData!F436</f>
        <v>80</v>
      </c>
      <c r="G413">
        <f>[1]MaterialData!G436</f>
        <v>0.26</v>
      </c>
      <c r="H413" t="str">
        <f>[1]MaterialData!H436</f>
        <v>Smooth</v>
      </c>
      <c r="I413" t="str">
        <f>[1]MaterialData!I436</f>
        <v>AEC</v>
      </c>
      <c r="J413">
        <f>[1]MaterialData!J436</f>
        <v>0</v>
      </c>
      <c r="K413" s="4">
        <f t="shared" si="16"/>
        <v>0.15623047119110112</v>
      </c>
      <c r="L413" s="9">
        <f t="shared" si="17"/>
        <v>0.8666666666666667</v>
      </c>
    </row>
    <row r="414" spans="1:12" x14ac:dyDescent="0.25">
      <c r="A414" t="str">
        <f>[1]MaterialData!A437</f>
        <v>Plastering Materials</v>
      </c>
      <c r="B414" t="str">
        <f>[1]MaterialData!B437</f>
        <v>Gypsum plaster - 80 lb/ft3 - 5/8 in.</v>
      </c>
      <c r="C414">
        <f>[1]MaterialData!C437</f>
        <v>0.625</v>
      </c>
      <c r="D414">
        <f>[1]MaterialData!D437</f>
        <v>0.1953</v>
      </c>
      <c r="E414">
        <f>[1]MaterialData!E437</f>
        <v>0.26669999999999999</v>
      </c>
      <c r="F414">
        <f>[1]MaterialData!F437</f>
        <v>80</v>
      </c>
      <c r="G414">
        <f>[1]MaterialData!G437</f>
        <v>0.26</v>
      </c>
      <c r="H414" t="str">
        <f>[1]MaterialData!H437</f>
        <v>Smooth</v>
      </c>
      <c r="I414" t="str">
        <f>[1]MaterialData!I437</f>
        <v>AEC</v>
      </c>
      <c r="J414">
        <f>[1]MaterialData!J437</f>
        <v>0</v>
      </c>
      <c r="K414" s="4">
        <f t="shared" si="16"/>
        <v>0.1952880889888764</v>
      </c>
      <c r="L414" s="9">
        <f t="shared" si="17"/>
        <v>1.0833333333333333</v>
      </c>
    </row>
    <row r="415" spans="1:12" x14ac:dyDescent="0.25">
      <c r="A415" t="str">
        <f>[1]MaterialData!A438</f>
        <v>Plastering Materials</v>
      </c>
      <c r="B415" t="str">
        <f>[1]MaterialData!B438</f>
        <v>Gypsum plaster - on metal lath 70 lb/ft3 - 3/4 in.</v>
      </c>
      <c r="C415">
        <f>[1]MaterialData!C438</f>
        <v>0.75</v>
      </c>
      <c r="D415">
        <f>[1]MaterialData!D438</f>
        <v>0.28849999999999998</v>
      </c>
      <c r="E415">
        <f>[1]MaterialData!E438</f>
        <v>0.2167</v>
      </c>
      <c r="F415">
        <f>[1]MaterialData!F438</f>
        <v>70</v>
      </c>
      <c r="G415">
        <f>[1]MaterialData!G438</f>
        <v>0.26</v>
      </c>
      <c r="H415" t="str">
        <f>[1]MaterialData!H438</f>
        <v>Smooth</v>
      </c>
      <c r="I415" t="str">
        <f>[1]MaterialData!I438</f>
        <v>AEC</v>
      </c>
      <c r="J415">
        <f>[1]MaterialData!J438</f>
        <v>0</v>
      </c>
      <c r="K415" s="4">
        <f t="shared" si="16"/>
        <v>0.28841716658975541</v>
      </c>
      <c r="L415" s="9">
        <f t="shared" si="17"/>
        <v>1.1375</v>
      </c>
    </row>
    <row r="416" spans="1:12" x14ac:dyDescent="0.25">
      <c r="A416" t="str">
        <f>[1]MaterialData!A439</f>
        <v>Plastering Materials</v>
      </c>
      <c r="B416" t="str">
        <f>[1]MaterialData!B439</f>
        <v>Gypsum plaster - on metal lath 80 lb/ft3 - 3/4 in.</v>
      </c>
      <c r="C416">
        <f>[1]MaterialData!C439</f>
        <v>0.75</v>
      </c>
      <c r="D416">
        <f>[1]MaterialData!D439</f>
        <v>0.2344</v>
      </c>
      <c r="E416">
        <f>[1]MaterialData!E439</f>
        <v>0.26669999999999999</v>
      </c>
      <c r="F416">
        <f>[1]MaterialData!F439</f>
        <v>80</v>
      </c>
      <c r="G416">
        <f>[1]MaterialData!G439</f>
        <v>0.26</v>
      </c>
      <c r="H416" t="str">
        <f>[1]MaterialData!H439</f>
        <v>Smooth</v>
      </c>
      <c r="I416" t="str">
        <f>[1]MaterialData!I439</f>
        <v>AEC</v>
      </c>
      <c r="J416">
        <f>[1]MaterialData!J439</f>
        <v>0</v>
      </c>
      <c r="K416" s="4">
        <f t="shared" si="16"/>
        <v>0.23434570678665168</v>
      </c>
      <c r="L416" s="9">
        <f t="shared" si="17"/>
        <v>1.3</v>
      </c>
    </row>
    <row r="417" spans="1:12" x14ac:dyDescent="0.25">
      <c r="A417" t="str">
        <f>[1]MaterialData!A33</f>
        <v>Bldg Board and Siding</v>
      </c>
      <c r="B417" t="str">
        <f>[1]MaterialData!B33</f>
        <v>Hard Board - 3/4 in.</v>
      </c>
      <c r="C417">
        <f>[1]MaterialData!C33</f>
        <v>0.75</v>
      </c>
      <c r="D417">
        <f>[1]MaterialData!D33</f>
        <v>1.04</v>
      </c>
      <c r="E417">
        <f>[1]MaterialData!E33</f>
        <v>0.06</v>
      </c>
      <c r="F417">
        <f>[1]MaterialData!F33</f>
        <v>50</v>
      </c>
      <c r="G417">
        <f>[1]MaterialData!G33</f>
        <v>0.31</v>
      </c>
      <c r="H417" t="str">
        <f>[1]MaterialData!H33</f>
        <v>Smooth</v>
      </c>
      <c r="I417" t="str">
        <f>[1]MaterialData!I33</f>
        <v>CEC Doug</v>
      </c>
      <c r="J417">
        <f>[1]MaterialData!J33</f>
        <v>0</v>
      </c>
      <c r="K417" s="4">
        <f t="shared" si="16"/>
        <v>1.0416666666666667</v>
      </c>
      <c r="L417" s="9">
        <f t="shared" si="17"/>
        <v>0.96875</v>
      </c>
    </row>
    <row r="418" spans="1:12" x14ac:dyDescent="0.25">
      <c r="A418" t="str">
        <f>[1]MaterialData!A35</f>
        <v>Bldg Board and Siding</v>
      </c>
      <c r="B418" t="str">
        <f>[1]MaterialData!B35</f>
        <v>Hardboard - HDF - 50 lb/ft3 - 1/2 in.</v>
      </c>
      <c r="C418">
        <f>[1]MaterialData!C35</f>
        <v>0.5</v>
      </c>
      <c r="D418">
        <f>[1]MaterialData!D35</f>
        <v>0.68</v>
      </c>
      <c r="E418">
        <f>[1]MaterialData!E35</f>
        <v>6.08E-2</v>
      </c>
      <c r="F418">
        <f>[1]MaterialData!F35</f>
        <v>50</v>
      </c>
      <c r="G418">
        <f>[1]MaterialData!G35</f>
        <v>0.31</v>
      </c>
      <c r="H418" t="str">
        <f>[1]MaterialData!H35</f>
        <v>Smooth</v>
      </c>
      <c r="I418" t="str">
        <f>[1]MaterialData!I35</f>
        <v>AEC</v>
      </c>
      <c r="J418">
        <f>[1]MaterialData!J35</f>
        <v>0</v>
      </c>
      <c r="K418" s="4">
        <f t="shared" si="16"/>
        <v>0.68530701754385959</v>
      </c>
      <c r="L418" s="9">
        <f t="shared" si="17"/>
        <v>0.64583333333333337</v>
      </c>
    </row>
    <row r="419" spans="1:12" x14ac:dyDescent="0.25">
      <c r="A419" t="str">
        <f>[1]MaterialData!A37</f>
        <v>Bldg Board and Siding</v>
      </c>
      <c r="B419" t="str">
        <f>[1]MaterialData!B37</f>
        <v>Hardboard - HDF - 50 lb/ft3 - 3/4 in.</v>
      </c>
      <c r="C419">
        <f>[1]MaterialData!C37</f>
        <v>0.75</v>
      </c>
      <c r="D419">
        <f>[1]MaterialData!D37</f>
        <v>1.03</v>
      </c>
      <c r="E419">
        <f>[1]MaterialData!E37</f>
        <v>6.08E-2</v>
      </c>
      <c r="F419">
        <f>[1]MaterialData!F37</f>
        <v>50</v>
      </c>
      <c r="G419">
        <f>[1]MaterialData!G37</f>
        <v>0.31</v>
      </c>
      <c r="H419" t="str">
        <f>[1]MaterialData!H37</f>
        <v>Smooth</v>
      </c>
      <c r="I419" t="str">
        <f>[1]MaterialData!I37</f>
        <v>AEC</v>
      </c>
      <c r="J419">
        <f>[1]MaterialData!J37</f>
        <v>0</v>
      </c>
      <c r="K419" s="4">
        <f t="shared" ref="K419:K425" si="18">C419/12/E419</f>
        <v>1.0279605263157894</v>
      </c>
      <c r="L419" s="9">
        <f t="shared" ref="L419:L482" si="19">F419*G419*C419/12</f>
        <v>0.96875</v>
      </c>
    </row>
    <row r="420" spans="1:12" x14ac:dyDescent="0.25">
      <c r="A420" t="str">
        <f>[1]MaterialData!A34</f>
        <v>Bldg Board and Siding</v>
      </c>
      <c r="B420" t="str">
        <f>[1]MaterialData!B34</f>
        <v>Hardboard - HDF - 50 lb/ft3 - 3/8 in.</v>
      </c>
      <c r="C420">
        <f>[1]MaterialData!C34</f>
        <v>0.375</v>
      </c>
      <c r="D420">
        <f>[1]MaterialData!D34</f>
        <v>0.51</v>
      </c>
      <c r="E420">
        <f>[1]MaterialData!E34</f>
        <v>6.08E-2</v>
      </c>
      <c r="F420">
        <f>[1]MaterialData!F34</f>
        <v>50</v>
      </c>
      <c r="G420">
        <f>[1]MaterialData!G34</f>
        <v>0.31</v>
      </c>
      <c r="H420" t="str">
        <f>[1]MaterialData!H34</f>
        <v>Smooth</v>
      </c>
      <c r="I420" t="str">
        <f>[1]MaterialData!I34</f>
        <v>AEC</v>
      </c>
      <c r="J420">
        <f>[1]MaterialData!J34</f>
        <v>0</v>
      </c>
      <c r="K420" s="4">
        <f t="shared" si="18"/>
        <v>0.51398026315789469</v>
      </c>
      <c r="L420" s="9">
        <f t="shared" si="19"/>
        <v>0.484375</v>
      </c>
    </row>
    <row r="421" spans="1:12" x14ac:dyDescent="0.25">
      <c r="A421" t="str">
        <f>[1]MaterialData!A36</f>
        <v>Bldg Board and Siding</v>
      </c>
      <c r="B421" t="str">
        <f>[1]MaterialData!B36</f>
        <v>Hardboard - HDF - 50 lb/ft3 - 5/8 in.</v>
      </c>
      <c r="C421">
        <f>[1]MaterialData!C36</f>
        <v>0.625</v>
      </c>
      <c r="D421">
        <f>[1]MaterialData!D36</f>
        <v>0.86</v>
      </c>
      <c r="E421">
        <f>[1]MaterialData!E36</f>
        <v>6.08E-2</v>
      </c>
      <c r="F421">
        <f>[1]MaterialData!F36</f>
        <v>50</v>
      </c>
      <c r="G421">
        <f>[1]MaterialData!G36</f>
        <v>0.31</v>
      </c>
      <c r="H421" t="str">
        <f>[1]MaterialData!H36</f>
        <v>Smooth</v>
      </c>
      <c r="I421" t="str">
        <f>[1]MaterialData!I36</f>
        <v>AEC</v>
      </c>
      <c r="J421">
        <f>[1]MaterialData!J36</f>
        <v>0</v>
      </c>
      <c r="K421" s="4">
        <f t="shared" si="18"/>
        <v>0.85663377192982459</v>
      </c>
      <c r="L421" s="9">
        <f t="shared" si="19"/>
        <v>0.80729166666666663</v>
      </c>
    </row>
    <row r="422" spans="1:12" x14ac:dyDescent="0.25">
      <c r="A422" t="str">
        <f>[1]MaterialData!A661</f>
        <v>Woods</v>
      </c>
      <c r="B422" t="str">
        <f>[1]MaterialData!B661</f>
        <v>Hardwood - 1 in.</v>
      </c>
      <c r="C422">
        <f>[1]MaterialData!C661</f>
        <v>1</v>
      </c>
      <c r="D422">
        <f>[1]MaterialData!D661</f>
        <v>0.86</v>
      </c>
      <c r="E422">
        <f>[1]MaterialData!E661</f>
        <v>9.6699999999999994E-2</v>
      </c>
      <c r="F422">
        <f>[1]MaterialData!F661</f>
        <v>42.431999999999995</v>
      </c>
      <c r="G422">
        <f>[1]MaterialData!G661</f>
        <v>0.38957000000000003</v>
      </c>
      <c r="H422" t="str">
        <f>[1]MaterialData!H661</f>
        <v>MediumSmooth</v>
      </c>
      <c r="I422" t="str">
        <f>[1]MaterialData!I661</f>
        <v>AEC</v>
      </c>
      <c r="J422">
        <f>[1]MaterialData!J661</f>
        <v>0</v>
      </c>
      <c r="K422" s="4">
        <f t="shared" si="18"/>
        <v>0.86177180282661148</v>
      </c>
      <c r="L422" s="9">
        <f t="shared" si="19"/>
        <v>1.3775195199999999</v>
      </c>
    </row>
    <row r="423" spans="1:12" x14ac:dyDescent="0.25">
      <c r="A423" t="str">
        <f>[1]MaterialData!A662</f>
        <v>Woods</v>
      </c>
      <c r="B423" t="str">
        <f>[1]MaterialData!B662</f>
        <v>Hardwood - 1/2 in.</v>
      </c>
      <c r="C423">
        <f>[1]MaterialData!C662</f>
        <v>0.5</v>
      </c>
      <c r="D423">
        <f>[1]MaterialData!D662</f>
        <v>0.43</v>
      </c>
      <c r="E423">
        <f>[1]MaterialData!E662</f>
        <v>9.6699999999999994E-2</v>
      </c>
      <c r="F423">
        <f>[1]MaterialData!F662</f>
        <v>42.432000000000002</v>
      </c>
      <c r="G423">
        <f>[1]MaterialData!G662</f>
        <v>0.38957000000000003</v>
      </c>
      <c r="H423" t="str">
        <f>[1]MaterialData!H662</f>
        <v>MediumSmooth</v>
      </c>
      <c r="I423" t="str">
        <f>[1]MaterialData!I662</f>
        <v>AEC</v>
      </c>
      <c r="J423">
        <f>[1]MaterialData!J662</f>
        <v>0</v>
      </c>
      <c r="K423" s="4">
        <f t="shared" si="18"/>
        <v>0.43088590141330574</v>
      </c>
      <c r="L423" s="9">
        <f t="shared" si="19"/>
        <v>0.68875976000000005</v>
      </c>
    </row>
    <row r="424" spans="1:12" x14ac:dyDescent="0.25">
      <c r="A424" t="str">
        <f>[1]MaterialData!A663</f>
        <v>Woods</v>
      </c>
      <c r="B424" t="str">
        <f>[1]MaterialData!B663</f>
        <v>Hardwood - 3/4 in.</v>
      </c>
      <c r="C424">
        <f>[1]MaterialData!C663</f>
        <v>0.75</v>
      </c>
      <c r="D424">
        <f>[1]MaterialData!D663</f>
        <v>0.65</v>
      </c>
      <c r="E424">
        <f>[1]MaterialData!E663</f>
        <v>9.6699999999999994E-2</v>
      </c>
      <c r="F424">
        <f>[1]MaterialData!F663</f>
        <v>42.432000000000002</v>
      </c>
      <c r="G424">
        <f>[1]MaterialData!G663</f>
        <v>0.38957000000000003</v>
      </c>
      <c r="H424" t="str">
        <f>[1]MaterialData!H663</f>
        <v>MediumSmooth</v>
      </c>
      <c r="I424" t="str">
        <f>[1]MaterialData!I663</f>
        <v>AEC</v>
      </c>
      <c r="J424">
        <f>[1]MaterialData!J663</f>
        <v>0</v>
      </c>
      <c r="K424" s="4">
        <f t="shared" si="18"/>
        <v>0.64632885211995872</v>
      </c>
      <c r="L424" s="9">
        <f t="shared" si="19"/>
        <v>1.0331396400000001</v>
      </c>
    </row>
    <row r="425" spans="1:12" x14ac:dyDescent="0.25">
      <c r="A425" t="str">
        <f>[1]MaterialData!A38</f>
        <v>Bldg Board and Siding</v>
      </c>
      <c r="B425" t="str">
        <f>[1]MaterialData!B38</f>
        <v>HB Part. Brd - 3/4 in.</v>
      </c>
      <c r="C425">
        <f>[1]MaterialData!C38</f>
        <v>0.75</v>
      </c>
      <c r="D425">
        <f>[1]MaterialData!D38</f>
        <v>0.64</v>
      </c>
      <c r="E425">
        <f>[1]MaterialData!E38</f>
        <v>9.8330000000000001E-2</v>
      </c>
      <c r="F425">
        <f>[1]MaterialData!F38</f>
        <v>50</v>
      </c>
      <c r="G425">
        <f>[1]MaterialData!G38</f>
        <v>0.31</v>
      </c>
      <c r="H425" t="str">
        <f>[1]MaterialData!H38</f>
        <v>Smooth</v>
      </c>
      <c r="I425" t="str">
        <f>[1]MaterialData!I38</f>
        <v>CEC Doug</v>
      </c>
      <c r="J425">
        <f>[1]MaterialData!J38</f>
        <v>0</v>
      </c>
      <c r="K425" s="4">
        <f t="shared" si="18"/>
        <v>0.63561476660225769</v>
      </c>
      <c r="L425" s="9">
        <f t="shared" si="19"/>
        <v>0.96875</v>
      </c>
    </row>
    <row r="426" spans="1:12" x14ac:dyDescent="0.25">
      <c r="A426" t="s">
        <v>23</v>
      </c>
      <c r="B426" t="s">
        <v>20</v>
      </c>
      <c r="C426" s="1"/>
      <c r="D426" s="1"/>
      <c r="E426" s="1"/>
      <c r="F426" s="1"/>
      <c r="G426" s="1"/>
      <c r="H426" s="1"/>
      <c r="I426" s="1"/>
      <c r="J426" s="4"/>
      <c r="K426" s="4">
        <v>0.61</v>
      </c>
      <c r="L426" s="9">
        <f t="shared" si="19"/>
        <v>0</v>
      </c>
    </row>
    <row r="427" spans="1:12" x14ac:dyDescent="0.25">
      <c r="A427" t="s">
        <v>23</v>
      </c>
      <c r="B427" t="s">
        <v>21</v>
      </c>
      <c r="C427" s="1"/>
      <c r="D427" s="1"/>
      <c r="E427" s="1"/>
      <c r="F427" s="1"/>
      <c r="G427" s="1"/>
      <c r="H427" s="1"/>
      <c r="I427" s="1"/>
      <c r="J427" s="4"/>
      <c r="K427" s="4">
        <v>0.92</v>
      </c>
      <c r="L427" s="9">
        <f t="shared" si="19"/>
        <v>0</v>
      </c>
    </row>
    <row r="428" spans="1:12" x14ac:dyDescent="0.25">
      <c r="A428" t="s">
        <v>23</v>
      </c>
      <c r="B428" t="s">
        <v>22</v>
      </c>
      <c r="C428" s="1"/>
      <c r="D428" s="1"/>
      <c r="E428" s="1"/>
      <c r="F428" s="1"/>
      <c r="G428" s="1"/>
      <c r="H428" s="1"/>
      <c r="I428" s="1"/>
      <c r="J428" s="4"/>
      <c r="K428" s="4">
        <v>0.68</v>
      </c>
      <c r="L428" s="9">
        <f t="shared" si="19"/>
        <v>0</v>
      </c>
    </row>
    <row r="429" spans="1:12" x14ac:dyDescent="0.25">
      <c r="A429" t="str">
        <f>[1]MaterialData!A122</f>
        <v>ICF Wall</v>
      </c>
      <c r="B429" t="str">
        <f>[1]MaterialData!B122</f>
        <v>Insulating Concrete Forms - 1 1/2 in. Polyurethane Ins. each side - concrete 6 in.</v>
      </c>
      <c r="C429">
        <f>[1]MaterialData!C122</f>
        <v>9</v>
      </c>
      <c r="D429">
        <f>[1]MaterialData!D122</f>
        <v>19.13</v>
      </c>
      <c r="E429">
        <f>[1]MaterialData!E122</f>
        <v>3.9199999999999999E-2</v>
      </c>
      <c r="F429">
        <f>[1]MaterialData!F122</f>
        <v>100.33</v>
      </c>
      <c r="G429">
        <f>[1]MaterialData!G122</f>
        <v>0.23</v>
      </c>
      <c r="H429" t="str">
        <f>[1]MaterialData!H122</f>
        <v>Smooth</v>
      </c>
      <c r="I429" t="str">
        <f>[1]MaterialData!I122</f>
        <v>JA4-10</v>
      </c>
      <c r="J429">
        <f>[1]MaterialData!J122</f>
        <v>0</v>
      </c>
      <c r="K429" s="4">
        <f t="shared" ref="K429:K473" si="20">C429/12/E429</f>
        <v>19.132653061224492</v>
      </c>
      <c r="L429" s="9">
        <f t="shared" si="19"/>
        <v>17.306925</v>
      </c>
    </row>
    <row r="430" spans="1:12" x14ac:dyDescent="0.25">
      <c r="A430" t="str">
        <f>[1]MaterialData!A123</f>
        <v>ICF Wall</v>
      </c>
      <c r="B430" t="str">
        <f>[1]MaterialData!B123</f>
        <v>Insulating Concrete Forms - 1 1/2 in. Polyurethane Ins. each side - concrete 8 in.</v>
      </c>
      <c r="C430">
        <f>[1]MaterialData!C123</f>
        <v>11</v>
      </c>
      <c r="D430">
        <f>[1]MaterialData!D123</f>
        <v>19.318000000000001</v>
      </c>
      <c r="E430">
        <f>[1]MaterialData!E123</f>
        <v>4.7500000000000001E-2</v>
      </c>
      <c r="F430">
        <f>[1]MaterialData!F123</f>
        <v>109.36</v>
      </c>
      <c r="G430">
        <f>[1]MaterialData!G123</f>
        <v>0.22</v>
      </c>
      <c r="H430" t="str">
        <f>[1]MaterialData!H123</f>
        <v>Smooth</v>
      </c>
      <c r="I430" t="str">
        <f>[1]MaterialData!I123</f>
        <v>JA4-10</v>
      </c>
      <c r="J430">
        <f>[1]MaterialData!J123</f>
        <v>0</v>
      </c>
      <c r="K430" s="4">
        <f t="shared" si="20"/>
        <v>19.298245614035086</v>
      </c>
      <c r="L430" s="9">
        <f t="shared" si="19"/>
        <v>22.054266666666667</v>
      </c>
    </row>
    <row r="431" spans="1:12" x14ac:dyDescent="0.25">
      <c r="A431" t="str">
        <f>[1]MaterialData!A130</f>
        <v>ICF Wall</v>
      </c>
      <c r="B431" t="str">
        <f>[1]MaterialData!B130</f>
        <v>Insulating Concrete Forms - 2 1/2 in. EPS Ins. each side - concrete 6 in.</v>
      </c>
      <c r="C431">
        <f>[1]MaterialData!C130</f>
        <v>11</v>
      </c>
      <c r="D431">
        <f>[1]MaterialData!D130</f>
        <v>21.3</v>
      </c>
      <c r="E431">
        <f>[1]MaterialData!E130</f>
        <v>4.3040000000000002E-2</v>
      </c>
      <c r="F431">
        <f>[1]MaterialData!F130</f>
        <v>76.81</v>
      </c>
      <c r="G431">
        <f>[1]MaterialData!G130</f>
        <v>0.23</v>
      </c>
      <c r="H431" t="str">
        <f>[1]MaterialData!H130</f>
        <v>Smooth</v>
      </c>
      <c r="I431" t="str">
        <f>[1]MaterialData!I130</f>
        <v>CEC RJ</v>
      </c>
      <c r="J431">
        <f>[1]MaterialData!J130</f>
        <v>0</v>
      </c>
      <c r="K431" s="4">
        <f t="shared" si="20"/>
        <v>21.298017348203221</v>
      </c>
      <c r="L431" s="9">
        <f t="shared" si="19"/>
        <v>16.194108333333332</v>
      </c>
    </row>
    <row r="432" spans="1:12" x14ac:dyDescent="0.25">
      <c r="A432" t="str">
        <f>[1]MaterialData!A131</f>
        <v>ICF Wall</v>
      </c>
      <c r="B432" t="str">
        <f>[1]MaterialData!B131</f>
        <v>Insulating Concrete Forms - 2 1/2 in. EPS Ins. each side - concrete 8 in.</v>
      </c>
      <c r="C432">
        <f>[1]MaterialData!C131</f>
        <v>13</v>
      </c>
      <c r="D432">
        <f>[1]MaterialData!D131</f>
        <v>21.45</v>
      </c>
      <c r="E432">
        <f>[1]MaterialData!E131</f>
        <v>5.0509999999999999E-2</v>
      </c>
      <c r="F432">
        <f>[1]MaterialData!F131</f>
        <v>86.54</v>
      </c>
      <c r="G432">
        <f>[1]MaterialData!G131</f>
        <v>0.22</v>
      </c>
      <c r="H432" t="str">
        <f>[1]MaterialData!H131</f>
        <v>Smooth</v>
      </c>
      <c r="I432" t="str">
        <f>[1]MaterialData!I131</f>
        <v>CEC RJ</v>
      </c>
      <c r="J432">
        <f>[1]MaterialData!J131</f>
        <v>0</v>
      </c>
      <c r="K432" s="4">
        <f t="shared" si="20"/>
        <v>21.447898105985612</v>
      </c>
      <c r="L432" s="9">
        <f t="shared" si="19"/>
        <v>20.625366666666668</v>
      </c>
    </row>
    <row r="433" spans="1:12" x14ac:dyDescent="0.25">
      <c r="A433" t="str">
        <f>[1]MaterialData!A128</f>
        <v>ICF Wall</v>
      </c>
      <c r="B433" t="str">
        <f>[1]MaterialData!B128</f>
        <v>Insulating Concrete Forms - 2 in. EPS Ins. each side - concrete 6 in.</v>
      </c>
      <c r="C433">
        <f>[1]MaterialData!C128</f>
        <v>10</v>
      </c>
      <c r="D433">
        <f>[1]MaterialData!D128</f>
        <v>16.399999999999999</v>
      </c>
      <c r="E433">
        <f>[1]MaterialData!E128</f>
        <v>5.0799999999999998E-2</v>
      </c>
      <c r="F433">
        <f>[1]MaterialData!F128</f>
        <v>90.4</v>
      </c>
      <c r="G433">
        <f>[1]MaterialData!G128</f>
        <v>0.23</v>
      </c>
      <c r="H433" t="str">
        <f>[1]MaterialData!H128</f>
        <v>Smooth</v>
      </c>
      <c r="I433" t="str">
        <f>[1]MaterialData!I128</f>
        <v>JA4-10</v>
      </c>
      <c r="J433">
        <f>[1]MaterialData!J128</f>
        <v>0</v>
      </c>
      <c r="K433" s="4">
        <f t="shared" si="20"/>
        <v>16.404199475065617</v>
      </c>
      <c r="L433" s="9">
        <f t="shared" si="19"/>
        <v>17.326666666666668</v>
      </c>
    </row>
    <row r="434" spans="1:12" x14ac:dyDescent="0.25">
      <c r="A434" t="str">
        <f>[1]MaterialData!A129</f>
        <v>ICF Wall</v>
      </c>
      <c r="B434" t="str">
        <f>[1]MaterialData!B129</f>
        <v>Insulating Concrete Forms - 2 in. EPS Ins. each side - concrete 8 in.</v>
      </c>
      <c r="C434">
        <f>[1]MaterialData!C129</f>
        <v>12</v>
      </c>
      <c r="D434">
        <f>[1]MaterialData!D129</f>
        <v>16.670000000000002</v>
      </c>
      <c r="E434">
        <f>[1]MaterialData!E129</f>
        <v>0.06</v>
      </c>
      <c r="F434">
        <f>[1]MaterialData!F129</f>
        <v>100.33</v>
      </c>
      <c r="G434">
        <f>[1]MaterialData!G129</f>
        <v>0.22</v>
      </c>
      <c r="H434" t="str">
        <f>[1]MaterialData!H129</f>
        <v>Smooth</v>
      </c>
      <c r="I434" t="str">
        <f>[1]MaterialData!I129</f>
        <v>JA4-10</v>
      </c>
      <c r="J434">
        <f>[1]MaterialData!J129</f>
        <v>0</v>
      </c>
      <c r="K434" s="4">
        <f t="shared" si="20"/>
        <v>16.666666666666668</v>
      </c>
      <c r="L434" s="9">
        <f t="shared" si="19"/>
        <v>22.072600000000005</v>
      </c>
    </row>
    <row r="435" spans="1:12" x14ac:dyDescent="0.25">
      <c r="A435" t="str">
        <f>[1]MaterialData!A124</f>
        <v>ICF Wall</v>
      </c>
      <c r="B435" t="str">
        <f>[1]MaterialData!B124</f>
        <v>Insulating Concrete Forms - 2 in. Polyurethane Ins. each side - concrete 6 in.</v>
      </c>
      <c r="C435">
        <f>[1]MaterialData!C124</f>
        <v>10</v>
      </c>
      <c r="D435">
        <f>[1]MaterialData!D124</f>
        <v>22.72</v>
      </c>
      <c r="E435">
        <f>[1]MaterialData!E124</f>
        <v>3.6700000000000003E-2</v>
      </c>
      <c r="F435">
        <f>[1]MaterialData!F124</f>
        <v>90.4</v>
      </c>
      <c r="G435">
        <f>[1]MaterialData!G124</f>
        <v>0.23</v>
      </c>
      <c r="H435" t="str">
        <f>[1]MaterialData!H124</f>
        <v>Smooth</v>
      </c>
      <c r="I435" t="str">
        <f>[1]MaterialData!I124</f>
        <v>JA4-10</v>
      </c>
      <c r="J435">
        <f>[1]MaterialData!J124</f>
        <v>0</v>
      </c>
      <c r="K435" s="4">
        <f t="shared" si="20"/>
        <v>22.706630336058129</v>
      </c>
      <c r="L435" s="9">
        <f t="shared" si="19"/>
        <v>17.326666666666668</v>
      </c>
    </row>
    <row r="436" spans="1:12" x14ac:dyDescent="0.25">
      <c r="A436" t="str">
        <f>[1]MaterialData!A125</f>
        <v>ICF Wall</v>
      </c>
      <c r="B436" t="str">
        <f>[1]MaterialData!B125</f>
        <v>Insulating Concrete Forms - 2 in. Polyurethane Ins. each side - concrete 8 in.</v>
      </c>
      <c r="C436">
        <f>[1]MaterialData!C125</f>
        <v>12</v>
      </c>
      <c r="D436">
        <f>[1]MaterialData!D125</f>
        <v>23.09</v>
      </c>
      <c r="E436">
        <f>[1]MaterialData!E125</f>
        <v>4.3299999999999998E-2</v>
      </c>
      <c r="F436">
        <f>[1]MaterialData!F125</f>
        <v>100.33</v>
      </c>
      <c r="G436">
        <f>[1]MaterialData!G125</f>
        <v>0.22</v>
      </c>
      <c r="H436" t="str">
        <f>[1]MaterialData!H125</f>
        <v>Smooth</v>
      </c>
      <c r="I436" t="str">
        <f>[1]MaterialData!I125</f>
        <v>JA4-10</v>
      </c>
      <c r="J436">
        <f>[1]MaterialData!J125</f>
        <v>0</v>
      </c>
      <c r="K436" s="4">
        <f t="shared" si="20"/>
        <v>23.094688221709006</v>
      </c>
      <c r="L436" s="9">
        <f t="shared" si="19"/>
        <v>22.072600000000005</v>
      </c>
    </row>
    <row r="437" spans="1:12" x14ac:dyDescent="0.25">
      <c r="A437" t="str">
        <f>[1]MaterialData!A136</f>
        <v>ICF Wall</v>
      </c>
      <c r="B437" t="str">
        <f>[1]MaterialData!B136</f>
        <v>Insulating Concrete Forms - 2 in. XPS Ins. each side - concrete 6 in.</v>
      </c>
      <c r="C437">
        <f>[1]MaterialData!C136</f>
        <v>10</v>
      </c>
      <c r="D437">
        <f>[1]MaterialData!D136</f>
        <v>21.26</v>
      </c>
      <c r="E437">
        <f>[1]MaterialData!E136</f>
        <v>3.9199999999999999E-2</v>
      </c>
      <c r="F437">
        <f>[1]MaterialData!F136</f>
        <v>90.4</v>
      </c>
      <c r="G437">
        <f>[1]MaterialData!G136</f>
        <v>0.23</v>
      </c>
      <c r="H437" t="str">
        <f>[1]MaterialData!H136</f>
        <v>Smooth</v>
      </c>
      <c r="I437" t="str">
        <f>[1]MaterialData!I136</f>
        <v>JA4-10</v>
      </c>
      <c r="J437">
        <f>[1]MaterialData!J136</f>
        <v>0</v>
      </c>
      <c r="K437" s="4">
        <f t="shared" si="20"/>
        <v>21.258503401360546</v>
      </c>
      <c r="L437" s="9">
        <f t="shared" si="19"/>
        <v>17.326666666666668</v>
      </c>
    </row>
    <row r="438" spans="1:12" x14ac:dyDescent="0.25">
      <c r="A438" t="str">
        <f>[1]MaterialData!A137</f>
        <v>ICF Wall</v>
      </c>
      <c r="B438" t="str">
        <f>[1]MaterialData!B137</f>
        <v>Insulating Concrete Forms - 2 in. XPS Ins. each side - concrete 8 in.</v>
      </c>
      <c r="C438">
        <f>[1]MaterialData!C137</f>
        <v>12</v>
      </c>
      <c r="D438">
        <f>[1]MaterialData!D137</f>
        <v>21.05</v>
      </c>
      <c r="E438">
        <f>[1]MaterialData!E137</f>
        <v>4.7500000000000001E-2</v>
      </c>
      <c r="F438">
        <f>[1]MaterialData!F137</f>
        <v>100.33</v>
      </c>
      <c r="G438">
        <f>[1]MaterialData!G137</f>
        <v>0.22</v>
      </c>
      <c r="H438" t="str">
        <f>[1]MaterialData!H137</f>
        <v>Smooth</v>
      </c>
      <c r="I438" t="str">
        <f>[1]MaterialData!I137</f>
        <v>JA4-10</v>
      </c>
      <c r="J438">
        <f>[1]MaterialData!J137</f>
        <v>0</v>
      </c>
      <c r="K438" s="4">
        <f t="shared" si="20"/>
        <v>21.05263157894737</v>
      </c>
      <c r="L438" s="9">
        <f t="shared" si="19"/>
        <v>22.072600000000005</v>
      </c>
    </row>
    <row r="439" spans="1:12" x14ac:dyDescent="0.25">
      <c r="A439" t="str">
        <f>[1]MaterialData!A132</f>
        <v>ICF Wall</v>
      </c>
      <c r="B439" t="str">
        <f>[1]MaterialData!B132</f>
        <v>Insulating Concrete Forms - 3 in. EPS Ins. each side - concrete 6 in.</v>
      </c>
      <c r="C439">
        <f>[1]MaterialData!C132</f>
        <v>12</v>
      </c>
      <c r="D439">
        <f>[1]MaterialData!D132</f>
        <v>23.98</v>
      </c>
      <c r="E439">
        <f>[1]MaterialData!E132</f>
        <v>4.1700000000000001E-2</v>
      </c>
      <c r="F439">
        <f>[1]MaterialData!F132</f>
        <v>75.5</v>
      </c>
      <c r="G439">
        <f>[1]MaterialData!G132</f>
        <v>0.23</v>
      </c>
      <c r="H439" t="str">
        <f>[1]MaterialData!H132</f>
        <v>Smooth</v>
      </c>
      <c r="I439" t="str">
        <f>[1]MaterialData!I132</f>
        <v>JA4-10</v>
      </c>
      <c r="J439">
        <f>[1]MaterialData!J132</f>
        <v>0</v>
      </c>
      <c r="K439" s="4">
        <f t="shared" si="20"/>
        <v>23.980815347721823</v>
      </c>
      <c r="L439" s="9">
        <f t="shared" si="19"/>
        <v>17.365000000000002</v>
      </c>
    </row>
    <row r="440" spans="1:12" x14ac:dyDescent="0.25">
      <c r="A440" t="str">
        <f>[1]MaterialData!A133</f>
        <v>ICF Wall</v>
      </c>
      <c r="B440" t="str">
        <f>[1]MaterialData!B133</f>
        <v>Insulating Concrete Forms - 3 in. EPS Ins. each side - concrete 8 in.</v>
      </c>
      <c r="C440">
        <f>[1]MaterialData!C133</f>
        <v>14</v>
      </c>
      <c r="D440">
        <f>[1]MaterialData!D133</f>
        <v>24.550999999999998</v>
      </c>
      <c r="E440">
        <f>[1]MaterialData!E133</f>
        <v>4.7500000000000001E-2</v>
      </c>
      <c r="F440">
        <f>[1]MaterialData!F133</f>
        <v>86.14</v>
      </c>
      <c r="G440">
        <f>[1]MaterialData!G133</f>
        <v>0.22</v>
      </c>
      <c r="H440" t="str">
        <f>[1]MaterialData!H133</f>
        <v>Smooth</v>
      </c>
      <c r="I440" t="str">
        <f>[1]MaterialData!I133</f>
        <v>JA4-10</v>
      </c>
      <c r="J440">
        <f>[1]MaterialData!J133</f>
        <v>0</v>
      </c>
      <c r="K440" s="4">
        <f t="shared" si="20"/>
        <v>24.561403508771932</v>
      </c>
      <c r="L440" s="9">
        <f t="shared" si="19"/>
        <v>22.109266666666667</v>
      </c>
    </row>
    <row r="441" spans="1:12" x14ac:dyDescent="0.25">
      <c r="A441" t="str">
        <f>[1]MaterialData!A138</f>
        <v>ICF Wall</v>
      </c>
      <c r="B441" t="str">
        <f>[1]MaterialData!B138</f>
        <v>Insulating Concrete Forms - 3 in. XPS Ins. each side - concrete 6 in.</v>
      </c>
      <c r="C441">
        <f>[1]MaterialData!C138</f>
        <v>12</v>
      </c>
      <c r="D441">
        <f>[1]MaterialData!D138</f>
        <v>30.77</v>
      </c>
      <c r="E441">
        <f>[1]MaterialData!E138</f>
        <v>3.2500000000000001E-2</v>
      </c>
      <c r="F441">
        <f>[1]MaterialData!F138</f>
        <v>75.5</v>
      </c>
      <c r="G441">
        <f>[1]MaterialData!G138</f>
        <v>0.23</v>
      </c>
      <c r="H441" t="str">
        <f>[1]MaterialData!H138</f>
        <v>Smooth</v>
      </c>
      <c r="I441" t="str">
        <f>[1]MaterialData!I138</f>
        <v>JA4-10</v>
      </c>
      <c r="J441">
        <f>[1]MaterialData!J138</f>
        <v>0</v>
      </c>
      <c r="K441" s="4">
        <f t="shared" si="20"/>
        <v>30.769230769230766</v>
      </c>
      <c r="L441" s="9">
        <f t="shared" si="19"/>
        <v>17.365000000000002</v>
      </c>
    </row>
    <row r="442" spans="1:12" x14ac:dyDescent="0.25">
      <c r="A442" t="str">
        <f>[1]MaterialData!A139</f>
        <v>ICF Wall</v>
      </c>
      <c r="B442" t="str">
        <f>[1]MaterialData!B139</f>
        <v>Insulating Concrete Forms - 3 in. XPS Ins. each side - concrete 8 in.</v>
      </c>
      <c r="C442">
        <f>[1]MaterialData!C139</f>
        <v>14</v>
      </c>
      <c r="D442">
        <f>[1]MaterialData!D139</f>
        <v>31.11</v>
      </c>
      <c r="E442">
        <f>[1]MaterialData!E139</f>
        <v>3.7499999999999999E-2</v>
      </c>
      <c r="F442">
        <f>[1]MaterialData!F139</f>
        <v>86.14</v>
      </c>
      <c r="G442">
        <f>[1]MaterialData!G139</f>
        <v>0.22</v>
      </c>
      <c r="H442" t="str">
        <f>[1]MaterialData!H139</f>
        <v>Smooth</v>
      </c>
      <c r="I442" t="str">
        <f>[1]MaterialData!I139</f>
        <v>JA4-10</v>
      </c>
      <c r="J442">
        <f>[1]MaterialData!J139</f>
        <v>0</v>
      </c>
      <c r="K442" s="4">
        <f t="shared" si="20"/>
        <v>31.111111111111114</v>
      </c>
      <c r="L442" s="9">
        <f t="shared" si="19"/>
        <v>22.109266666666667</v>
      </c>
    </row>
    <row r="443" spans="1:12" x14ac:dyDescent="0.25">
      <c r="A443" t="str">
        <f>[1]MaterialData!A126</f>
        <v>ICF Wall</v>
      </c>
      <c r="B443" t="str">
        <f>[1]MaterialData!B126</f>
        <v>Insulating Concrete Forms - 4 1/2 in. Polyurethane Ins. each side - concrete 6 in.</v>
      </c>
      <c r="C443">
        <f>[1]MaterialData!C126</f>
        <v>15</v>
      </c>
      <c r="D443">
        <f>[1]MaterialData!D126</f>
        <v>42.81</v>
      </c>
      <c r="E443">
        <f>[1]MaterialData!E126</f>
        <v>2.92E-2</v>
      </c>
      <c r="F443">
        <f>[1]MaterialData!F126</f>
        <v>60.6</v>
      </c>
      <c r="G443">
        <f>[1]MaterialData!G126</f>
        <v>0.23</v>
      </c>
      <c r="H443" t="str">
        <f>[1]MaterialData!H126</f>
        <v>Smooth</v>
      </c>
      <c r="I443" t="str">
        <f>[1]MaterialData!I126</f>
        <v>JA4-10</v>
      </c>
      <c r="J443">
        <f>[1]MaterialData!J126</f>
        <v>0</v>
      </c>
      <c r="K443" s="4">
        <f t="shared" si="20"/>
        <v>42.80821917808219</v>
      </c>
      <c r="L443" s="9">
        <f t="shared" si="19"/>
        <v>17.422500000000003</v>
      </c>
    </row>
    <row r="444" spans="1:12" x14ac:dyDescent="0.25">
      <c r="A444" t="str">
        <f>[1]MaterialData!A127</f>
        <v>ICF Wall</v>
      </c>
      <c r="B444" t="str">
        <f>[1]MaterialData!B127</f>
        <v>Insulating Concrete Forms - 4 1/2 in. Polyurethane Ins. each side - concrete 8 in.</v>
      </c>
      <c r="C444">
        <f>[1]MaterialData!C127</f>
        <v>17</v>
      </c>
      <c r="D444">
        <f>[1]MaterialData!D127</f>
        <v>42.54</v>
      </c>
      <c r="E444">
        <f>[1]MaterialData!E127</f>
        <v>3.3300000000000003E-2</v>
      </c>
      <c r="F444">
        <f>[1]MaterialData!F127</f>
        <v>71.12</v>
      </c>
      <c r="G444">
        <f>[1]MaterialData!G127</f>
        <v>0.22</v>
      </c>
      <c r="H444" t="str">
        <f>[1]MaterialData!H127</f>
        <v>Smooth</v>
      </c>
      <c r="I444" t="str">
        <f>[1]MaterialData!I127</f>
        <v>JA4-10</v>
      </c>
      <c r="J444">
        <f>[1]MaterialData!J127</f>
        <v>0</v>
      </c>
      <c r="K444" s="4">
        <f t="shared" si="20"/>
        <v>42.542542542542542</v>
      </c>
      <c r="L444" s="9">
        <f t="shared" si="19"/>
        <v>22.165733333333336</v>
      </c>
    </row>
    <row r="445" spans="1:12" x14ac:dyDescent="0.25">
      <c r="A445" t="str">
        <f>[1]MaterialData!A134</f>
        <v>ICF Wall</v>
      </c>
      <c r="B445" t="str">
        <f>[1]MaterialData!B134</f>
        <v>Insulating Concrete Forms - 4 in. EPS Ins. each side - concrete 6 in.</v>
      </c>
      <c r="C445">
        <f>[1]MaterialData!C134</f>
        <v>14</v>
      </c>
      <c r="D445">
        <f>[1]MaterialData!D134</f>
        <v>32.588454376163874</v>
      </c>
      <c r="E445">
        <f>[1]MaterialData!E134</f>
        <v>3.5799999999999998E-2</v>
      </c>
      <c r="F445">
        <f>[1]MaterialData!F134</f>
        <v>64.86</v>
      </c>
      <c r="G445">
        <f>[1]MaterialData!G134</f>
        <v>0.23</v>
      </c>
      <c r="H445" t="str">
        <f>[1]MaterialData!H134</f>
        <v>Smooth</v>
      </c>
      <c r="I445" t="str">
        <f>[1]MaterialData!I134</f>
        <v>JA4-10</v>
      </c>
      <c r="J445">
        <f>[1]MaterialData!J134</f>
        <v>0</v>
      </c>
      <c r="K445" s="4">
        <f t="shared" si="20"/>
        <v>32.588454376163874</v>
      </c>
      <c r="L445" s="9">
        <f t="shared" si="19"/>
        <v>17.4041</v>
      </c>
    </row>
    <row r="446" spans="1:12" x14ac:dyDescent="0.25">
      <c r="A446" t="str">
        <f>[1]MaterialData!A135</f>
        <v>ICF Wall</v>
      </c>
      <c r="B446" t="str">
        <f>[1]MaterialData!B135</f>
        <v>Insulating Concrete Forms - 4 in. EPS Ins. each side - concrete 8 in.</v>
      </c>
      <c r="C446">
        <f>[1]MaterialData!C135</f>
        <v>16</v>
      </c>
      <c r="D446">
        <f>[1]MaterialData!D135</f>
        <v>31.974420463629095</v>
      </c>
      <c r="E446">
        <f>[1]MaterialData!E135</f>
        <v>4.1700000000000001E-2</v>
      </c>
      <c r="F446">
        <f>[1]MaterialData!F135</f>
        <v>75.5</v>
      </c>
      <c r="G446">
        <f>[1]MaterialData!G135</f>
        <v>0.22</v>
      </c>
      <c r="H446" t="str">
        <f>[1]MaterialData!H135</f>
        <v>Smooth</v>
      </c>
      <c r="I446" t="str">
        <f>[1]MaterialData!I135</f>
        <v>JA4-10</v>
      </c>
      <c r="J446">
        <f>[1]MaterialData!J135</f>
        <v>0</v>
      </c>
      <c r="K446" s="4">
        <f t="shared" si="20"/>
        <v>31.974420463629095</v>
      </c>
      <c r="L446" s="9">
        <f t="shared" si="19"/>
        <v>22.146666666666665</v>
      </c>
    </row>
    <row r="447" spans="1:12" x14ac:dyDescent="0.25">
      <c r="A447" t="str">
        <f>[1]MaterialData!A140</f>
        <v>ICF Wall</v>
      </c>
      <c r="B447" t="str">
        <f>[1]MaterialData!B140</f>
        <v>Insulating Concrete Forms - 4 in. XPS Ins. each side - concrete 6 in.</v>
      </c>
      <c r="C447">
        <f>[1]MaterialData!C140</f>
        <v>14</v>
      </c>
      <c r="D447">
        <f>[1]MaterialData!D140</f>
        <v>39.954337899543383</v>
      </c>
      <c r="E447">
        <f>[1]MaterialData!E140</f>
        <v>2.92E-2</v>
      </c>
      <c r="F447">
        <f>[1]MaterialData!F140</f>
        <v>64.86</v>
      </c>
      <c r="G447">
        <f>[1]MaterialData!G140</f>
        <v>0.23</v>
      </c>
      <c r="H447" t="str">
        <f>[1]MaterialData!H140</f>
        <v>Smooth</v>
      </c>
      <c r="I447" t="str">
        <f>[1]MaterialData!I140</f>
        <v>JA4-10</v>
      </c>
      <c r="J447">
        <f>[1]MaterialData!J140</f>
        <v>0</v>
      </c>
      <c r="K447" s="4">
        <f t="shared" si="20"/>
        <v>39.954337899543383</v>
      </c>
      <c r="L447" s="9">
        <f t="shared" si="19"/>
        <v>17.4041</v>
      </c>
    </row>
    <row r="448" spans="1:12" x14ac:dyDescent="0.25">
      <c r="A448" t="str">
        <f>[1]MaterialData!A141</f>
        <v>ICF Wall</v>
      </c>
      <c r="B448" t="str">
        <f>[1]MaterialData!B141</f>
        <v>Insulating Concrete Forms - 4 in. XPS Ins. each side - concrete 8 in.</v>
      </c>
      <c r="C448">
        <f>[1]MaterialData!C141</f>
        <v>16</v>
      </c>
      <c r="D448">
        <f>[1]MaterialData!D141</f>
        <v>41.025641025641022</v>
      </c>
      <c r="E448">
        <f>[1]MaterialData!E141</f>
        <v>3.2500000000000001E-2</v>
      </c>
      <c r="F448">
        <f>[1]MaterialData!F141</f>
        <v>75.5</v>
      </c>
      <c r="G448">
        <f>[1]MaterialData!G141</f>
        <v>0.22</v>
      </c>
      <c r="H448" t="str">
        <f>[1]MaterialData!H141</f>
        <v>Smooth</v>
      </c>
      <c r="I448" t="str">
        <f>[1]MaterialData!I141</f>
        <v>JA4-10</v>
      </c>
      <c r="J448">
        <f>[1]MaterialData!J141</f>
        <v>0</v>
      </c>
      <c r="K448" s="4">
        <f t="shared" si="20"/>
        <v>41.025641025641022</v>
      </c>
      <c r="L448" s="9">
        <f t="shared" si="19"/>
        <v>22.146666666666665</v>
      </c>
    </row>
    <row r="449" spans="1:12" x14ac:dyDescent="0.25">
      <c r="A449" t="str">
        <f>[1]MaterialData!A466</f>
        <v>Roofing</v>
      </c>
      <c r="B449" t="str">
        <f>[1]MaterialData!B466</f>
        <v>Light Roof - 2/5 in.</v>
      </c>
      <c r="C449">
        <f>[1]MaterialData!C466</f>
        <v>0.2</v>
      </c>
      <c r="D449">
        <f>[1]MaterialData!D466</f>
        <v>8.3299999999999999E-2</v>
      </c>
      <c r="E449">
        <f>[1]MaterialData!E466</f>
        <v>0.2001</v>
      </c>
      <c r="F449">
        <f>[1]MaterialData!F466</f>
        <v>120</v>
      </c>
      <c r="G449">
        <f>[1]MaterialData!G466</f>
        <v>0.2</v>
      </c>
      <c r="H449" t="str">
        <f>[1]MaterialData!H466</f>
        <v>VeryRough</v>
      </c>
      <c r="I449" t="str">
        <f>[1]MaterialData!I466</f>
        <v>CEC Bruce</v>
      </c>
      <c r="J449">
        <f>[1]MaterialData!J466</f>
        <v>0</v>
      </c>
      <c r="K449" s="4">
        <f t="shared" si="20"/>
        <v>8.329168748958854E-2</v>
      </c>
      <c r="L449" s="9">
        <f t="shared" si="19"/>
        <v>0.40000000000000008</v>
      </c>
    </row>
    <row r="450" spans="1:12" x14ac:dyDescent="0.25">
      <c r="A450" t="str">
        <f>[1]MaterialData!A118</f>
        <v>Finish Materials</v>
      </c>
      <c r="B450" t="str">
        <f>[1]MaterialData!B118</f>
        <v>Linoleum/cork tile - 1/4 in.</v>
      </c>
      <c r="C450">
        <f>[1]MaterialData!C118</f>
        <v>0.25</v>
      </c>
      <c r="D450">
        <f>[1]MaterialData!D118</f>
        <v>0.49</v>
      </c>
      <c r="E450">
        <f>[1]MaterialData!E118</f>
        <v>4.2500000000000003E-2</v>
      </c>
      <c r="F450">
        <f>[1]MaterialData!F118</f>
        <v>29</v>
      </c>
      <c r="G450">
        <f>[1]MaterialData!G118</f>
        <v>0.45</v>
      </c>
      <c r="H450" t="str">
        <f>[1]MaterialData!H118</f>
        <v>MediumRough</v>
      </c>
      <c r="I450" t="str">
        <f>[1]MaterialData!I118</f>
        <v>AEC</v>
      </c>
      <c r="J450">
        <f>[1]MaterialData!J118</f>
        <v>0</v>
      </c>
      <c r="K450" s="4">
        <f t="shared" si="20"/>
        <v>0.49019607843137247</v>
      </c>
      <c r="L450" s="9">
        <f t="shared" si="19"/>
        <v>0.27187500000000003</v>
      </c>
    </row>
    <row r="451" spans="1:12" x14ac:dyDescent="0.25">
      <c r="A451" t="str">
        <f>[1]MaterialData!A333</f>
        <v>Insulation Loose Fill</v>
      </c>
      <c r="B451" t="str">
        <f>[1]MaterialData!B333</f>
        <v>Loose fill - Mineral fiber - 2 lb/ft3 - 13 3/4 in.</v>
      </c>
      <c r="C451">
        <f>[1]MaterialData!C333</f>
        <v>13.75</v>
      </c>
      <c r="D451">
        <f>[1]MaterialData!D333</f>
        <v>40.92</v>
      </c>
      <c r="E451">
        <f>[1]MaterialData!E333</f>
        <v>2.8000000000000001E-2</v>
      </c>
      <c r="F451">
        <f>[1]MaterialData!F333</f>
        <v>2</v>
      </c>
      <c r="G451">
        <f>[1]MaterialData!G333</f>
        <v>0.2</v>
      </c>
      <c r="H451" t="str">
        <f>[1]MaterialData!H333</f>
        <v>Rough</v>
      </c>
      <c r="I451" t="str">
        <f>[1]MaterialData!I333</f>
        <v>AEC</v>
      </c>
      <c r="J451">
        <f>[1]MaterialData!J333</f>
        <v>0</v>
      </c>
      <c r="K451" s="4">
        <f t="shared" si="20"/>
        <v>40.922619047619044</v>
      </c>
      <c r="L451" s="9">
        <f t="shared" si="19"/>
        <v>0.45833333333333331</v>
      </c>
    </row>
    <row r="452" spans="1:12" x14ac:dyDescent="0.25">
      <c r="A452" t="str">
        <f>[1]MaterialData!A329</f>
        <v>Insulation Loose Fill</v>
      </c>
      <c r="B452" t="str">
        <f>[1]MaterialData!B329</f>
        <v>Loose fill - Mineral fiber - 2 lb/ft3 - 4 in.</v>
      </c>
      <c r="C452">
        <f>[1]MaterialData!C329</f>
        <v>4</v>
      </c>
      <c r="D452">
        <f>[1]MaterialData!D329</f>
        <v>11.9</v>
      </c>
      <c r="E452">
        <f>[1]MaterialData!E329</f>
        <v>2.8000000000000001E-2</v>
      </c>
      <c r="F452">
        <f>[1]MaterialData!F329</f>
        <v>2</v>
      </c>
      <c r="G452">
        <f>[1]MaterialData!G329</f>
        <v>0.2</v>
      </c>
      <c r="H452" t="str">
        <f>[1]MaterialData!H329</f>
        <v>Rough</v>
      </c>
      <c r="I452" t="str">
        <f>[1]MaterialData!I329</f>
        <v>AEC</v>
      </c>
      <c r="J452">
        <f>[1]MaterialData!J329</f>
        <v>0</v>
      </c>
      <c r="K452" s="4">
        <f t="shared" si="20"/>
        <v>11.904761904761903</v>
      </c>
      <c r="L452" s="9">
        <f t="shared" si="19"/>
        <v>0.13333333333333333</v>
      </c>
    </row>
    <row r="453" spans="1:12" x14ac:dyDescent="0.25">
      <c r="A453" t="str">
        <f>[1]MaterialData!A330</f>
        <v>Insulation Loose Fill</v>
      </c>
      <c r="B453" t="str">
        <f>[1]MaterialData!B330</f>
        <v>Loose fill - Mineral fiber - 2 lb/ft3 - 6 1/2 in.</v>
      </c>
      <c r="C453">
        <f>[1]MaterialData!C330</f>
        <v>6.5</v>
      </c>
      <c r="D453">
        <f>[1]MaterialData!D330</f>
        <v>19.350000000000001</v>
      </c>
      <c r="E453">
        <f>[1]MaterialData!E330</f>
        <v>2.8000000000000001E-2</v>
      </c>
      <c r="F453">
        <f>[1]MaterialData!F330</f>
        <v>2</v>
      </c>
      <c r="G453">
        <f>[1]MaterialData!G330</f>
        <v>0.2</v>
      </c>
      <c r="H453" t="str">
        <f>[1]MaterialData!H330</f>
        <v>Rough</v>
      </c>
      <c r="I453" t="str">
        <f>[1]MaterialData!I330</f>
        <v>AEC</v>
      </c>
      <c r="J453">
        <f>[1]MaterialData!J330</f>
        <v>0</v>
      </c>
      <c r="K453" s="4">
        <f t="shared" si="20"/>
        <v>19.345238095238095</v>
      </c>
      <c r="L453" s="9">
        <f t="shared" si="19"/>
        <v>0.21666666666666667</v>
      </c>
    </row>
    <row r="454" spans="1:12" x14ac:dyDescent="0.25">
      <c r="A454" t="str">
        <f>[1]MaterialData!A331</f>
        <v>Insulation Loose Fill</v>
      </c>
      <c r="B454" t="str">
        <f>[1]MaterialData!B331</f>
        <v>Loose fill - Mineral fiber - 2 lb/ft3 - 7 1/2 in.</v>
      </c>
      <c r="C454">
        <f>[1]MaterialData!C331</f>
        <v>7.5</v>
      </c>
      <c r="D454">
        <f>[1]MaterialData!D331</f>
        <v>22.32</v>
      </c>
      <c r="E454">
        <f>[1]MaterialData!E331</f>
        <v>2.8000000000000001E-2</v>
      </c>
      <c r="F454">
        <f>[1]MaterialData!F331</f>
        <v>2</v>
      </c>
      <c r="G454">
        <f>[1]MaterialData!G331</f>
        <v>0.2</v>
      </c>
      <c r="H454" t="str">
        <f>[1]MaterialData!H331</f>
        <v>Rough</v>
      </c>
      <c r="I454" t="str">
        <f>[1]MaterialData!I331</f>
        <v>AEC</v>
      </c>
      <c r="J454">
        <f>[1]MaterialData!J331</f>
        <v>0</v>
      </c>
      <c r="K454" s="4">
        <f t="shared" si="20"/>
        <v>22.321428571428569</v>
      </c>
      <c r="L454" s="9">
        <f t="shared" si="19"/>
        <v>0.25</v>
      </c>
    </row>
    <row r="455" spans="1:12" x14ac:dyDescent="0.25">
      <c r="A455" t="str">
        <f>[1]MaterialData!A332</f>
        <v>Insulation Loose Fill</v>
      </c>
      <c r="B455" t="str">
        <f>[1]MaterialData!B332</f>
        <v>Loose fill - Mineral fiber - 2 lb/ft3 - 8 1/4 in.</v>
      </c>
      <c r="C455">
        <f>[1]MaterialData!C332</f>
        <v>8.25</v>
      </c>
      <c r="D455">
        <f>[1]MaterialData!D332</f>
        <v>24.55</v>
      </c>
      <c r="E455">
        <f>[1]MaterialData!E332</f>
        <v>2.8000000000000001E-2</v>
      </c>
      <c r="F455">
        <f>[1]MaterialData!F332</f>
        <v>2</v>
      </c>
      <c r="G455">
        <f>[1]MaterialData!G332</f>
        <v>0.2</v>
      </c>
      <c r="H455" t="str">
        <f>[1]MaterialData!H332</f>
        <v>Rough</v>
      </c>
      <c r="I455" t="str">
        <f>[1]MaterialData!I332</f>
        <v>AEC</v>
      </c>
      <c r="J455">
        <f>[1]MaterialData!J332</f>
        <v>0</v>
      </c>
      <c r="K455" s="4">
        <f t="shared" si="20"/>
        <v>24.553571428571427</v>
      </c>
      <c r="L455" s="9">
        <f t="shared" si="19"/>
        <v>0.27500000000000002</v>
      </c>
    </row>
    <row r="456" spans="1:12" x14ac:dyDescent="0.25">
      <c r="A456" t="str">
        <f>[1]MaterialData!A328</f>
        <v>Insulation Loose Fill</v>
      </c>
      <c r="B456" t="str">
        <f>[1]MaterialData!B328</f>
        <v>Loose fill - Mineral fiber - closed sidewalls - 3 1/2 in.</v>
      </c>
      <c r="C456">
        <f>[1]MaterialData!C328</f>
        <v>3.5</v>
      </c>
      <c r="D456">
        <f>[1]MaterialData!D328</f>
        <v>10.42</v>
      </c>
      <c r="E456">
        <f>[1]MaterialData!E328</f>
        <v>2.8000000000000001E-2</v>
      </c>
      <c r="F456">
        <f>[1]MaterialData!F328</f>
        <v>2</v>
      </c>
      <c r="G456">
        <f>[1]MaterialData!G328</f>
        <v>0.2</v>
      </c>
      <c r="H456" t="str">
        <f>[1]MaterialData!H328</f>
        <v>Rough</v>
      </c>
      <c r="I456" t="str">
        <f>[1]MaterialData!I328</f>
        <v>AEC</v>
      </c>
      <c r="J456">
        <f>[1]MaterialData!J328</f>
        <v>0</v>
      </c>
      <c r="K456" s="4">
        <f t="shared" si="20"/>
        <v>10.416666666666668</v>
      </c>
      <c r="L456" s="9">
        <f t="shared" si="19"/>
        <v>0.11666666666666668</v>
      </c>
    </row>
    <row r="457" spans="1:12" x14ac:dyDescent="0.25">
      <c r="A457" t="str">
        <f>[1]MaterialData!A664</f>
        <v>Woods</v>
      </c>
      <c r="B457" t="str">
        <f>[1]MaterialData!B664</f>
        <v>Maple - 1 in.</v>
      </c>
      <c r="C457">
        <f>[1]MaterialData!C664</f>
        <v>1</v>
      </c>
      <c r="D457">
        <f>[1]MaterialData!D664</f>
        <v>0.88</v>
      </c>
      <c r="E457">
        <f>[1]MaterialData!E664</f>
        <v>9.5000000000000001E-2</v>
      </c>
      <c r="F457">
        <f>[1]MaterialData!F664</f>
        <v>41.870399999999997</v>
      </c>
      <c r="G457">
        <f>[1]MaterialData!G664</f>
        <v>0.38957000000000003</v>
      </c>
      <c r="H457" t="str">
        <f>[1]MaterialData!H664</f>
        <v>MediumSmooth</v>
      </c>
      <c r="I457" t="str">
        <f>[1]MaterialData!I664</f>
        <v>AEC</v>
      </c>
      <c r="J457">
        <f>[1]MaterialData!J664</f>
        <v>0</v>
      </c>
      <c r="K457" s="4">
        <f t="shared" si="20"/>
        <v>0.8771929824561403</v>
      </c>
      <c r="L457" s="9">
        <f t="shared" si="19"/>
        <v>1.3592876440000001</v>
      </c>
    </row>
    <row r="458" spans="1:12" x14ac:dyDescent="0.25">
      <c r="A458" t="str">
        <f>[1]MaterialData!A467</f>
        <v>Roofing</v>
      </c>
      <c r="B458" t="str">
        <f>[1]MaterialData!B467</f>
        <v>Mastic asphalt (heavy - 20% grit) - 1 in.</v>
      </c>
      <c r="C458">
        <f>[1]MaterialData!C467</f>
        <v>1</v>
      </c>
      <c r="D458">
        <f>[1]MaterialData!D467</f>
        <v>0.77</v>
      </c>
      <c r="E458">
        <f>[1]MaterialData!E467</f>
        <v>0.10829999999999999</v>
      </c>
      <c r="F458">
        <f>[1]MaterialData!F467</f>
        <v>59</v>
      </c>
      <c r="G458">
        <f>[1]MaterialData!G467</f>
        <v>0.22</v>
      </c>
      <c r="H458" t="str">
        <f>[1]MaterialData!H467</f>
        <v>VeryRough</v>
      </c>
      <c r="I458" t="str">
        <f>[1]MaterialData!I467</f>
        <v>AEC</v>
      </c>
      <c r="J458">
        <f>[1]MaterialData!J467</f>
        <v>0</v>
      </c>
      <c r="K458" s="4">
        <f t="shared" si="20"/>
        <v>0.76946752847029853</v>
      </c>
      <c r="L458" s="9">
        <f t="shared" si="19"/>
        <v>1.0816666666666668</v>
      </c>
    </row>
    <row r="459" spans="1:12" x14ac:dyDescent="0.25">
      <c r="A459" t="str">
        <f>[1]MaterialData!A39</f>
        <v>Bldg Board and Siding</v>
      </c>
      <c r="B459" t="str">
        <f>[1]MaterialData!B39</f>
        <v>Metal Deck - 1/16 in.</v>
      </c>
      <c r="C459">
        <f>[1]MaterialData!C39</f>
        <v>6.25E-2</v>
      </c>
      <c r="D459">
        <f>[1]MaterialData!D39</f>
        <v>0</v>
      </c>
      <c r="E459">
        <f>[1]MaterialData!E39</f>
        <v>26.2</v>
      </c>
      <c r="F459">
        <f>[1]MaterialData!F39</f>
        <v>488.2176</v>
      </c>
      <c r="G459">
        <f>[1]MaterialData!G39</f>
        <v>0.11950000000000001</v>
      </c>
      <c r="H459" t="str">
        <f>[1]MaterialData!H39</f>
        <v>Smooth</v>
      </c>
      <c r="I459" t="str">
        <f>[1]MaterialData!I39</f>
        <v>AEC</v>
      </c>
      <c r="J459">
        <f>[1]MaterialData!J39</f>
        <v>0</v>
      </c>
      <c r="K459" s="4">
        <f t="shared" si="20"/>
        <v>1.9879134860050889E-4</v>
      </c>
      <c r="L459" s="9">
        <f t="shared" si="19"/>
        <v>0.30386460000000004</v>
      </c>
    </row>
    <row r="460" spans="1:12" x14ac:dyDescent="0.25">
      <c r="A460" t="str">
        <f>[1]MaterialData!A424</f>
        <v>Metal Insulated Panel Wall</v>
      </c>
      <c r="B460" t="str">
        <f>[1]MaterialData!B424</f>
        <v>Metal Insulated Panels - 2 1/2 in.</v>
      </c>
      <c r="C460">
        <f>[1]MaterialData!C424</f>
        <v>2.5</v>
      </c>
      <c r="D460">
        <f>[1]MaterialData!D424</f>
        <v>15.023</v>
      </c>
      <c r="E460">
        <f>[1]MaterialData!E424</f>
        <v>1.387E-2</v>
      </c>
      <c r="F460">
        <f>[1]MaterialData!F424</f>
        <v>28.47</v>
      </c>
      <c r="G460">
        <f>[1]MaterialData!G424</f>
        <v>0.26</v>
      </c>
      <c r="H460" t="str">
        <f>[1]MaterialData!H424</f>
        <v>Smooth</v>
      </c>
      <c r="I460" t="str">
        <f>[1]MaterialData!I424</f>
        <v>JA4-10</v>
      </c>
      <c r="J460">
        <f>[1]MaterialData!J424</f>
        <v>0</v>
      </c>
      <c r="K460" s="4">
        <f t="shared" si="20"/>
        <v>15.020427781783225</v>
      </c>
      <c r="L460" s="9">
        <f t="shared" si="19"/>
        <v>1.5421249999999997</v>
      </c>
    </row>
    <row r="461" spans="1:12" x14ac:dyDescent="0.25">
      <c r="A461" t="str">
        <f>[1]MaterialData!A423</f>
        <v>Metal Insulated Panel Wall</v>
      </c>
      <c r="B461" t="str">
        <f>[1]MaterialData!B423</f>
        <v>Metal Insulated Panels - 2 in.</v>
      </c>
      <c r="C461">
        <f>[1]MaterialData!C423</f>
        <v>2</v>
      </c>
      <c r="D461">
        <f>[1]MaterialData!D423</f>
        <v>11.971</v>
      </c>
      <c r="E461">
        <f>[1]MaterialData!E423</f>
        <v>1.392E-2</v>
      </c>
      <c r="F461">
        <f>[1]MaterialData!F423</f>
        <v>34.869999999999997</v>
      </c>
      <c r="G461">
        <f>[1]MaterialData!G423</f>
        <v>0.26</v>
      </c>
      <c r="H461" t="str">
        <f>[1]MaterialData!H423</f>
        <v>Smooth</v>
      </c>
      <c r="I461" t="str">
        <f>[1]MaterialData!I423</f>
        <v>JA4-10</v>
      </c>
      <c r="J461">
        <f>[1]MaterialData!J423</f>
        <v>0</v>
      </c>
      <c r="K461" s="4">
        <f t="shared" si="20"/>
        <v>11.973180076628351</v>
      </c>
      <c r="L461" s="9">
        <f t="shared" si="19"/>
        <v>1.5110333333333335</v>
      </c>
    </row>
    <row r="462" spans="1:12" x14ac:dyDescent="0.25">
      <c r="A462" t="str">
        <f>[1]MaterialData!A425</f>
        <v>Metal Insulated Panel Wall</v>
      </c>
      <c r="B462" t="str">
        <f>[1]MaterialData!B425</f>
        <v>Metal Insulated Panels - 3 in.</v>
      </c>
      <c r="C462">
        <f>[1]MaterialData!C425</f>
        <v>3</v>
      </c>
      <c r="D462">
        <f>[1]MaterialData!D425</f>
        <v>18.018000000000001</v>
      </c>
      <c r="E462">
        <f>[1]MaterialData!E425</f>
        <v>1.388E-2</v>
      </c>
      <c r="F462">
        <f>[1]MaterialData!F425</f>
        <v>24.11</v>
      </c>
      <c r="G462">
        <f>[1]MaterialData!G425</f>
        <v>0.26</v>
      </c>
      <c r="H462" t="str">
        <f>[1]MaterialData!H425</f>
        <v>Smooth</v>
      </c>
      <c r="I462" t="str">
        <f>[1]MaterialData!I425</f>
        <v>JA4-10</v>
      </c>
      <c r="J462">
        <f>[1]MaterialData!J425</f>
        <v>0</v>
      </c>
      <c r="K462" s="4">
        <f t="shared" si="20"/>
        <v>18.011527377521613</v>
      </c>
      <c r="L462" s="9">
        <f t="shared" si="19"/>
        <v>1.56715</v>
      </c>
    </row>
    <row r="463" spans="1:12" x14ac:dyDescent="0.25">
      <c r="A463" t="str">
        <f>[1]MaterialData!A426</f>
        <v>Metal Insulated Panel Wall</v>
      </c>
      <c r="B463" t="str">
        <f>[1]MaterialData!B426</f>
        <v>Metal Insulated Panels - 4 in.</v>
      </c>
      <c r="C463">
        <f>[1]MaterialData!C426</f>
        <v>4</v>
      </c>
      <c r="D463">
        <f>[1]MaterialData!D426</f>
        <v>23.54</v>
      </c>
      <c r="E463">
        <f>[1]MaterialData!E426</f>
        <v>1.4160000000000001E-2</v>
      </c>
      <c r="F463">
        <f>[1]MaterialData!F426</f>
        <v>18.54</v>
      </c>
      <c r="G463">
        <f>[1]MaterialData!G426</f>
        <v>0.26</v>
      </c>
      <c r="H463" t="str">
        <f>[1]MaterialData!H426</f>
        <v>Smooth</v>
      </c>
      <c r="I463" t="str">
        <f>[1]MaterialData!I426</f>
        <v>JA4-10</v>
      </c>
      <c r="J463">
        <f>[1]MaterialData!J426</f>
        <v>0</v>
      </c>
      <c r="K463" s="4">
        <f t="shared" si="20"/>
        <v>23.540489642184554</v>
      </c>
      <c r="L463" s="9">
        <f t="shared" si="19"/>
        <v>1.6068</v>
      </c>
    </row>
    <row r="464" spans="1:12" x14ac:dyDescent="0.25">
      <c r="A464" t="str">
        <f>[1]MaterialData!A427</f>
        <v>Metal Insulated Panel Wall</v>
      </c>
      <c r="B464" t="str">
        <f>[1]MaterialData!B427</f>
        <v>Metal Insulated Panels - 5 in.</v>
      </c>
      <c r="C464">
        <f>[1]MaterialData!C427</f>
        <v>5</v>
      </c>
      <c r="D464">
        <f>[1]MaterialData!D427</f>
        <v>29.452999999999999</v>
      </c>
      <c r="E464">
        <f>[1]MaterialData!E427</f>
        <v>1.4149999999999999E-2</v>
      </c>
      <c r="F464">
        <f>[1]MaterialData!F427</f>
        <v>15.14</v>
      </c>
      <c r="G464">
        <f>[1]MaterialData!G427</f>
        <v>0.27</v>
      </c>
      <c r="H464" t="str">
        <f>[1]MaterialData!H427</f>
        <v>Smooth</v>
      </c>
      <c r="I464" t="str">
        <f>[1]MaterialData!I427</f>
        <v>JA4-10</v>
      </c>
      <c r="J464">
        <f>[1]MaterialData!J427</f>
        <v>0</v>
      </c>
      <c r="K464" s="4">
        <f t="shared" si="20"/>
        <v>29.446407538280333</v>
      </c>
      <c r="L464" s="9">
        <f t="shared" si="19"/>
        <v>1.7032500000000004</v>
      </c>
    </row>
    <row r="465" spans="1:12" x14ac:dyDescent="0.25">
      <c r="A465" t="str">
        <f>[1]MaterialData!A428</f>
        <v>Metal Insulated Panel Wall</v>
      </c>
      <c r="B465" t="str">
        <f>[1]MaterialData!B428</f>
        <v>Metal Insulated Panels - 6 in.</v>
      </c>
      <c r="C465">
        <f>[1]MaterialData!C428</f>
        <v>6</v>
      </c>
      <c r="D465">
        <f>[1]MaterialData!D428</f>
        <v>36.186999999999998</v>
      </c>
      <c r="E465">
        <f>[1]MaterialData!E428</f>
        <v>1.3820000000000001E-2</v>
      </c>
      <c r="F465">
        <f>[1]MaterialData!F428</f>
        <v>12.84</v>
      </c>
      <c r="G465">
        <f>[1]MaterialData!G428</f>
        <v>0.27</v>
      </c>
      <c r="H465" t="str">
        <f>[1]MaterialData!H428</f>
        <v>Smooth</v>
      </c>
      <c r="I465" t="str">
        <f>[1]MaterialData!I428</f>
        <v>JA4-10</v>
      </c>
      <c r="J465">
        <f>[1]MaterialData!J428</f>
        <v>0</v>
      </c>
      <c r="K465" s="4">
        <f t="shared" si="20"/>
        <v>36.179450072358897</v>
      </c>
      <c r="L465" s="9">
        <f t="shared" si="19"/>
        <v>1.7334000000000003</v>
      </c>
    </row>
    <row r="466" spans="1:12" x14ac:dyDescent="0.25">
      <c r="A466" t="str">
        <f>[1]MaterialData!A40</f>
        <v>Bldg Board and Siding</v>
      </c>
      <c r="B466" t="str">
        <f>[1]MaterialData!B40</f>
        <v>Metal Siding - 1/16 in.</v>
      </c>
      <c r="C466">
        <f>[1]MaterialData!C40</f>
        <v>6.25E-2</v>
      </c>
      <c r="D466">
        <f>[1]MaterialData!D40</f>
        <v>0</v>
      </c>
      <c r="E466">
        <f>[1]MaterialData!E40</f>
        <v>26.2</v>
      </c>
      <c r="F466">
        <f>[1]MaterialData!F40</f>
        <v>488.2176</v>
      </c>
      <c r="G466">
        <f>[1]MaterialData!G40</f>
        <v>0.11950000000000001</v>
      </c>
      <c r="H466" t="str">
        <f>[1]MaterialData!H40</f>
        <v>Smooth</v>
      </c>
      <c r="I466" t="str">
        <f>[1]MaterialData!I40</f>
        <v>AEC</v>
      </c>
      <c r="J466">
        <f>[1]MaterialData!J40</f>
        <v>0</v>
      </c>
      <c r="K466" s="4">
        <f t="shared" si="20"/>
        <v>1.9879134860050889E-4</v>
      </c>
      <c r="L466" s="9">
        <f t="shared" si="19"/>
        <v>0.30386460000000004</v>
      </c>
    </row>
    <row r="467" spans="1:12" x14ac:dyDescent="0.25">
      <c r="A467" t="str">
        <f>[1]MaterialData!A468</f>
        <v>Roofing</v>
      </c>
      <c r="B467" t="str">
        <f>[1]MaterialData!B468</f>
        <v>Metal Standing Seam - 1/16 in.</v>
      </c>
      <c r="C467">
        <f>[1]MaterialData!C468</f>
        <v>6.25E-2</v>
      </c>
      <c r="D467">
        <f>[1]MaterialData!D468</f>
        <v>0</v>
      </c>
      <c r="E467">
        <f>[1]MaterialData!E468</f>
        <v>1.28</v>
      </c>
      <c r="F467">
        <f>[1]MaterialData!F468</f>
        <v>488.22</v>
      </c>
      <c r="G467">
        <f>[1]MaterialData!G468</f>
        <v>0.12</v>
      </c>
      <c r="H467" t="str">
        <f>[1]MaterialData!H468</f>
        <v>Smooth</v>
      </c>
      <c r="I467" t="str">
        <f>[1]MaterialData!I468</f>
        <v>RH CEC</v>
      </c>
      <c r="J467">
        <f>[1]MaterialData!J468</f>
        <v>0</v>
      </c>
      <c r="K467" s="4">
        <f t="shared" si="20"/>
        <v>4.0690104166666661E-3</v>
      </c>
      <c r="L467" s="9">
        <f t="shared" si="19"/>
        <v>0.30513750000000001</v>
      </c>
    </row>
    <row r="468" spans="1:12" x14ac:dyDescent="0.25">
      <c r="A468" t="str">
        <f>[1]MaterialData!A441</f>
        <v>Plastering Materials</v>
      </c>
      <c r="B468" t="str">
        <f>[1]MaterialData!B441</f>
        <v>Mortar - Cement - 1 3/4 in.</v>
      </c>
      <c r="C468">
        <f>[1]MaterialData!C441</f>
        <v>1.7549999999999999</v>
      </c>
      <c r="D468">
        <f>[1]MaterialData!D441</f>
        <v>0.35</v>
      </c>
      <c r="E468">
        <f>[1]MaterialData!E441</f>
        <v>0.41749999999999998</v>
      </c>
      <c r="F468">
        <f>[1]MaterialData!F441</f>
        <v>116</v>
      </c>
      <c r="G468">
        <f>[1]MaterialData!G441</f>
        <v>0.2</v>
      </c>
      <c r="H468" t="str">
        <f>[1]MaterialData!H441</f>
        <v>Smooth</v>
      </c>
      <c r="I468" t="str">
        <f>[1]MaterialData!I441</f>
        <v>CEC Doug</v>
      </c>
      <c r="J468">
        <f>[1]MaterialData!J441</f>
        <v>0</v>
      </c>
      <c r="K468" s="4">
        <f t="shared" si="20"/>
        <v>0.35029940119760478</v>
      </c>
      <c r="L468" s="9">
        <f t="shared" si="19"/>
        <v>3.3930000000000002</v>
      </c>
    </row>
    <row r="469" spans="1:12" x14ac:dyDescent="0.25">
      <c r="A469" t="str">
        <f>[1]MaterialData!A440</f>
        <v>Plastering Materials</v>
      </c>
      <c r="B469" t="str">
        <f>[1]MaterialData!B440</f>
        <v>Mortar - Cement - 1 in.</v>
      </c>
      <c r="C469">
        <f>[1]MaterialData!C440</f>
        <v>1.0049999999999999</v>
      </c>
      <c r="D469">
        <f>[1]MaterialData!D440</f>
        <v>0.2</v>
      </c>
      <c r="E469">
        <f>[1]MaterialData!E440</f>
        <v>0.41920000000000002</v>
      </c>
      <c r="F469">
        <f>[1]MaterialData!F440</f>
        <v>116</v>
      </c>
      <c r="G469">
        <f>[1]MaterialData!G440</f>
        <v>0.2</v>
      </c>
      <c r="H469" t="str">
        <f>[1]MaterialData!H440</f>
        <v>Smooth</v>
      </c>
      <c r="I469" t="str">
        <f>[1]MaterialData!I440</f>
        <v>CEC Doug</v>
      </c>
      <c r="J469">
        <f>[1]MaterialData!J440</f>
        <v>0</v>
      </c>
      <c r="K469" s="4">
        <f t="shared" si="20"/>
        <v>0.19978530534351141</v>
      </c>
      <c r="L469" s="9">
        <f t="shared" si="19"/>
        <v>1.9429999999999998</v>
      </c>
    </row>
    <row r="470" spans="1:12" x14ac:dyDescent="0.25">
      <c r="A470" t="str">
        <f>[1]MaterialData!A665</f>
        <v>Woods</v>
      </c>
      <c r="B470" t="str">
        <f>[1]MaterialData!B665</f>
        <v>Oak - 1 in.</v>
      </c>
      <c r="C470">
        <f>[1]MaterialData!C665</f>
        <v>1</v>
      </c>
      <c r="D470">
        <f>[1]MaterialData!D665</f>
        <v>0.85</v>
      </c>
      <c r="E470">
        <f>[1]MaterialData!E665</f>
        <v>9.8299999999999998E-2</v>
      </c>
      <c r="F470">
        <f>[1]MaterialData!F665</f>
        <v>43.929600000000001</v>
      </c>
      <c r="G470">
        <f>[1]MaterialData!G665</f>
        <v>0.38957000000000003</v>
      </c>
      <c r="H470" t="str">
        <f>[1]MaterialData!H665</f>
        <v>MediumSmooth</v>
      </c>
      <c r="I470" t="str">
        <f>[1]MaterialData!I665</f>
        <v>AEC</v>
      </c>
      <c r="J470">
        <f>[1]MaterialData!J665</f>
        <v>0</v>
      </c>
      <c r="K470" s="4">
        <f t="shared" si="20"/>
        <v>0.84774499830451</v>
      </c>
      <c r="L470" s="9">
        <f t="shared" si="19"/>
        <v>1.4261378560000002</v>
      </c>
    </row>
    <row r="471" spans="1:12" x14ac:dyDescent="0.25">
      <c r="A471" t="str">
        <f>[1]MaterialData!A41</f>
        <v>Bldg Board and Siding</v>
      </c>
      <c r="B471" t="str">
        <f>[1]MaterialData!B41</f>
        <v>OSB - Oriented Strand Board - 1/2 in.</v>
      </c>
      <c r="C471">
        <f>[1]MaterialData!C41</f>
        <v>0.5</v>
      </c>
      <c r="D471">
        <f>[1]MaterialData!D41</f>
        <v>0.8</v>
      </c>
      <c r="E471">
        <f>[1]MaterialData!E41</f>
        <v>5.1700000000000003E-2</v>
      </c>
      <c r="F471">
        <f>[1]MaterialData!F41</f>
        <v>41</v>
      </c>
      <c r="G471">
        <f>[1]MaterialData!G41</f>
        <v>0.45</v>
      </c>
      <c r="H471" t="str">
        <f>[1]MaterialData!H41</f>
        <v>MediumSmooth</v>
      </c>
      <c r="I471" t="str">
        <f>[1]MaterialData!I41</f>
        <v>AEC</v>
      </c>
      <c r="J471">
        <f>[1]MaterialData!J41</f>
        <v>0</v>
      </c>
      <c r="K471" s="4">
        <f t="shared" si="20"/>
        <v>0.80593165699548674</v>
      </c>
      <c r="L471" s="9">
        <f t="shared" si="19"/>
        <v>0.76874999999999993</v>
      </c>
    </row>
    <row r="472" spans="1:12" x14ac:dyDescent="0.25">
      <c r="A472" t="str">
        <f>[1]MaterialData!A43</f>
        <v>Bldg Board and Siding</v>
      </c>
      <c r="B472" t="str">
        <f>[1]MaterialData!B43</f>
        <v>OSB - Oriented Strand Board - 3/4 in.</v>
      </c>
      <c r="C472">
        <f>[1]MaterialData!C43</f>
        <v>0.75</v>
      </c>
      <c r="D472">
        <f>[1]MaterialData!D43</f>
        <v>0.83</v>
      </c>
      <c r="E472">
        <f>[1]MaterialData!E43</f>
        <v>7.5800000000000006E-2</v>
      </c>
      <c r="F472">
        <f>[1]MaterialData!F43</f>
        <v>41</v>
      </c>
      <c r="G472">
        <f>[1]MaterialData!G43</f>
        <v>0.45</v>
      </c>
      <c r="H472" t="str">
        <f>[1]MaterialData!H43</f>
        <v>MediumSmooth</v>
      </c>
      <c r="I472" t="str">
        <f>[1]MaterialData!I43</f>
        <v>AEC</v>
      </c>
      <c r="J472">
        <f>[1]MaterialData!J43</f>
        <v>0</v>
      </c>
      <c r="K472" s="4">
        <f t="shared" si="20"/>
        <v>0.8245382585751978</v>
      </c>
      <c r="L472" s="9">
        <f t="shared" si="19"/>
        <v>1.153125</v>
      </c>
    </row>
    <row r="473" spans="1:12" x14ac:dyDescent="0.25">
      <c r="A473" t="str">
        <f>[1]MaterialData!A42</f>
        <v>Bldg Board and Siding</v>
      </c>
      <c r="B473" t="str">
        <f>[1]MaterialData!B42</f>
        <v>OSB - Oriented Strand Board - 5/8 in.</v>
      </c>
      <c r="C473">
        <f>[1]MaterialData!C42</f>
        <v>0.625</v>
      </c>
      <c r="D473">
        <f>[1]MaterialData!D42</f>
        <v>0.82</v>
      </c>
      <c r="E473">
        <f>[1]MaterialData!E42</f>
        <v>6.3299999999999995E-2</v>
      </c>
      <c r="F473">
        <f>[1]MaterialData!F42</f>
        <v>41</v>
      </c>
      <c r="G473">
        <f>[1]MaterialData!G42</f>
        <v>0.45</v>
      </c>
      <c r="H473" t="str">
        <f>[1]MaterialData!H42</f>
        <v>MediumSmooth</v>
      </c>
      <c r="I473" t="str">
        <f>[1]MaterialData!I42</f>
        <v>AEC</v>
      </c>
      <c r="J473">
        <f>[1]MaterialData!J42</f>
        <v>0</v>
      </c>
      <c r="K473" s="4">
        <f t="shared" si="20"/>
        <v>0.82280147446024232</v>
      </c>
      <c r="L473" s="9">
        <f t="shared" si="19"/>
        <v>0.9609375</v>
      </c>
    </row>
    <row r="474" spans="1:12" x14ac:dyDescent="0.25">
      <c r="A474" t="s">
        <v>23</v>
      </c>
      <c r="B474" t="s">
        <v>24</v>
      </c>
      <c r="C474" s="1"/>
      <c r="D474" s="1"/>
      <c r="E474" s="1"/>
      <c r="F474" s="1"/>
      <c r="G474" s="1"/>
      <c r="H474" s="1"/>
      <c r="I474" s="1"/>
      <c r="J474" s="4"/>
      <c r="K474" s="4">
        <v>0.17</v>
      </c>
      <c r="L474" s="9">
        <f t="shared" si="19"/>
        <v>0</v>
      </c>
    </row>
    <row r="475" spans="1:12" x14ac:dyDescent="0.25">
      <c r="A475" t="str">
        <f>[1]MaterialData!A229</f>
        <v>Insulation Board</v>
      </c>
      <c r="B475" t="str">
        <f>[1]MaterialData!B229</f>
        <v>Perlite board - 1 1/2 in. R3.8</v>
      </c>
      <c r="C475">
        <f>[1]MaterialData!C229</f>
        <v>1.5</v>
      </c>
      <c r="D475">
        <f>[1]MaterialData!D229</f>
        <v>3.75</v>
      </c>
      <c r="E475">
        <f>[1]MaterialData!E229</f>
        <v>3.3300000000000003E-2</v>
      </c>
      <c r="F475">
        <f>[1]MaterialData!F229</f>
        <v>10</v>
      </c>
      <c r="G475">
        <f>[1]MaterialData!G229</f>
        <v>0.2</v>
      </c>
      <c r="H475" t="str">
        <f>[1]MaterialData!H229</f>
        <v>Rough</v>
      </c>
      <c r="I475" t="str">
        <f>[1]MaterialData!I229</f>
        <v>AEC</v>
      </c>
      <c r="J475">
        <f>[1]MaterialData!J229</f>
        <v>0</v>
      </c>
      <c r="K475" s="4">
        <f t="shared" ref="K475:K506" si="21">C475/12/E475</f>
        <v>3.7537537537537533</v>
      </c>
      <c r="L475" s="9">
        <f t="shared" si="19"/>
        <v>0.25</v>
      </c>
    </row>
    <row r="476" spans="1:12" x14ac:dyDescent="0.25">
      <c r="A476" t="str">
        <f>[1]MaterialData!A228</f>
        <v>Insulation Board</v>
      </c>
      <c r="B476" t="str">
        <f>[1]MaterialData!B228</f>
        <v>Perlite board - 1 in. R2.5</v>
      </c>
      <c r="C476">
        <f>[1]MaterialData!C228</f>
        <v>1</v>
      </c>
      <c r="D476">
        <f>[1]MaterialData!D228</f>
        <v>2.5</v>
      </c>
      <c r="E476">
        <f>[1]MaterialData!E228</f>
        <v>3.3300000000000003E-2</v>
      </c>
      <c r="F476">
        <f>[1]MaterialData!F228</f>
        <v>10</v>
      </c>
      <c r="G476">
        <f>[1]MaterialData!G228</f>
        <v>0.2</v>
      </c>
      <c r="H476" t="str">
        <f>[1]MaterialData!H228</f>
        <v>Rough</v>
      </c>
      <c r="I476" t="str">
        <f>[1]MaterialData!I228</f>
        <v>AEC</v>
      </c>
      <c r="J476">
        <f>[1]MaterialData!J228</f>
        <v>0</v>
      </c>
      <c r="K476" s="4">
        <f t="shared" si="21"/>
        <v>2.5025025025025021</v>
      </c>
      <c r="L476" s="9">
        <f t="shared" si="19"/>
        <v>0.16666666666666666</v>
      </c>
    </row>
    <row r="477" spans="1:12" x14ac:dyDescent="0.25">
      <c r="A477" t="str">
        <f>[1]MaterialData!A230</f>
        <v>Insulation Board</v>
      </c>
      <c r="B477" t="str">
        <f>[1]MaterialData!B230</f>
        <v>Perlite board - 2 in. R5.0</v>
      </c>
      <c r="C477">
        <f>[1]MaterialData!C230</f>
        <v>2</v>
      </c>
      <c r="D477">
        <f>[1]MaterialData!D230</f>
        <v>5</v>
      </c>
      <c r="E477">
        <f>[1]MaterialData!E230</f>
        <v>3.3300000000000003E-2</v>
      </c>
      <c r="F477">
        <f>[1]MaterialData!F230</f>
        <v>10</v>
      </c>
      <c r="G477">
        <f>[1]MaterialData!G230</f>
        <v>0.2</v>
      </c>
      <c r="H477" t="str">
        <f>[1]MaterialData!H230</f>
        <v>Rough</v>
      </c>
      <c r="I477" t="str">
        <f>[1]MaterialData!I230</f>
        <v>AEC</v>
      </c>
      <c r="J477">
        <f>[1]MaterialData!J230</f>
        <v>0</v>
      </c>
      <c r="K477" s="4">
        <f t="shared" si="21"/>
        <v>5.0050050050050041</v>
      </c>
      <c r="L477" s="9">
        <f t="shared" si="19"/>
        <v>0.33333333333333331</v>
      </c>
    </row>
    <row r="478" spans="1:12" x14ac:dyDescent="0.25">
      <c r="A478" t="str">
        <f>[1]MaterialData!A227</f>
        <v>Insulation Board</v>
      </c>
      <c r="B478" t="str">
        <f>[1]MaterialData!B227</f>
        <v>Perlite board - 3/4 in. R1.9</v>
      </c>
      <c r="C478">
        <f>[1]MaterialData!C227</f>
        <v>0.75</v>
      </c>
      <c r="D478">
        <f>[1]MaterialData!D227</f>
        <v>1.88</v>
      </c>
      <c r="E478">
        <f>[1]MaterialData!E227</f>
        <v>3.3300000000000003E-2</v>
      </c>
      <c r="F478">
        <f>[1]MaterialData!F227</f>
        <v>10</v>
      </c>
      <c r="G478">
        <f>[1]MaterialData!G227</f>
        <v>0.2</v>
      </c>
      <c r="H478" t="str">
        <f>[1]MaterialData!H227</f>
        <v>Rough</v>
      </c>
      <c r="I478" t="str">
        <f>[1]MaterialData!I227</f>
        <v>AEC</v>
      </c>
      <c r="J478">
        <f>[1]MaterialData!J227</f>
        <v>0</v>
      </c>
      <c r="K478" s="4">
        <f t="shared" si="21"/>
        <v>1.8768768768768767</v>
      </c>
      <c r="L478" s="9">
        <f t="shared" si="19"/>
        <v>0.125</v>
      </c>
    </row>
    <row r="479" spans="1:12" x14ac:dyDescent="0.25">
      <c r="A479" t="str">
        <f>[1]MaterialData!A442</f>
        <v>Plastering Materials</v>
      </c>
      <c r="B479" t="str">
        <f>[1]MaterialData!B442</f>
        <v>Perlite plaster - 25 lb/ft3 - 1/2 in.</v>
      </c>
      <c r="C479">
        <f>[1]MaterialData!C442</f>
        <v>0.5</v>
      </c>
      <c r="D479">
        <f>[1]MaterialData!D442</f>
        <v>0.83</v>
      </c>
      <c r="E479">
        <f>[1]MaterialData!E442</f>
        <v>0.05</v>
      </c>
      <c r="F479">
        <f>[1]MaterialData!F442</f>
        <v>25</v>
      </c>
      <c r="G479">
        <f>[1]MaterialData!G442</f>
        <v>0.32</v>
      </c>
      <c r="H479" t="str">
        <f>[1]MaterialData!H442</f>
        <v>Smooth</v>
      </c>
      <c r="I479" t="str">
        <f>[1]MaterialData!I442</f>
        <v>AEC</v>
      </c>
      <c r="J479">
        <f>[1]MaterialData!J442</f>
        <v>0</v>
      </c>
      <c r="K479" s="4">
        <f t="shared" si="21"/>
        <v>0.83333333333333326</v>
      </c>
      <c r="L479" s="9">
        <f t="shared" si="19"/>
        <v>0.33333333333333331</v>
      </c>
    </row>
    <row r="480" spans="1:12" x14ac:dyDescent="0.25">
      <c r="A480" t="str">
        <f>[1]MaterialData!A443</f>
        <v>Plastering Materials</v>
      </c>
      <c r="B480" t="str">
        <f>[1]MaterialData!B443</f>
        <v>Perlite plaster - 38 lb/ft3 - 1/2 in.</v>
      </c>
      <c r="C480">
        <f>[1]MaterialData!C443</f>
        <v>0.5</v>
      </c>
      <c r="D480">
        <f>[1]MaterialData!D443</f>
        <v>0.38</v>
      </c>
      <c r="E480">
        <f>[1]MaterialData!E443</f>
        <v>0.10829999999999999</v>
      </c>
      <c r="F480">
        <f>[1]MaterialData!F443</f>
        <v>38</v>
      </c>
      <c r="G480">
        <f>[1]MaterialData!G443</f>
        <v>0.32</v>
      </c>
      <c r="H480" t="str">
        <f>[1]MaterialData!H443</f>
        <v>Smooth</v>
      </c>
      <c r="I480" t="str">
        <f>[1]MaterialData!I443</f>
        <v>AEC</v>
      </c>
      <c r="J480">
        <f>[1]MaterialData!J443</f>
        <v>0</v>
      </c>
      <c r="K480" s="4">
        <f t="shared" si="21"/>
        <v>0.38473376423514927</v>
      </c>
      <c r="L480" s="9">
        <f t="shared" si="19"/>
        <v>0.50666666666666671</v>
      </c>
    </row>
    <row r="481" spans="1:12" x14ac:dyDescent="0.25">
      <c r="A481" t="str">
        <f>[1]MaterialData!A666</f>
        <v>Woods</v>
      </c>
      <c r="B481" t="str">
        <f>[1]MaterialData!B666</f>
        <v>Pine (oven-dried) - 1 in.</v>
      </c>
      <c r="C481">
        <f>[1]MaterialData!C666</f>
        <v>1</v>
      </c>
      <c r="D481">
        <f>[1]MaterialData!D666</f>
        <v>1.56</v>
      </c>
      <c r="E481">
        <f>[1]MaterialData!E666</f>
        <v>5.33E-2</v>
      </c>
      <c r="F481">
        <f>[1]MaterialData!F666</f>
        <v>23</v>
      </c>
      <c r="G481">
        <f>[1]MaterialData!G666</f>
        <v>0.45</v>
      </c>
      <c r="H481" t="str">
        <f>[1]MaterialData!H666</f>
        <v>MediumSmooth</v>
      </c>
      <c r="I481" t="str">
        <f>[1]MaterialData!I666</f>
        <v>AEC</v>
      </c>
      <c r="J481">
        <f>[1]MaterialData!J666</f>
        <v>0</v>
      </c>
      <c r="K481" s="4">
        <f t="shared" si="21"/>
        <v>1.5634771732332706</v>
      </c>
      <c r="L481" s="9">
        <f t="shared" si="19"/>
        <v>0.86249999999999993</v>
      </c>
    </row>
    <row r="482" spans="1:12" x14ac:dyDescent="0.25">
      <c r="A482" t="str">
        <f>[1]MaterialData!A444</f>
        <v>Plastering Materials</v>
      </c>
      <c r="B482" t="str">
        <f>[1]MaterialData!B444</f>
        <v>Plaster/Sand Aggregate - 1 in.</v>
      </c>
      <c r="C482">
        <f>[1]MaterialData!C444</f>
        <v>1.0049999999999999</v>
      </c>
      <c r="D482">
        <f>[1]MaterialData!D444</f>
        <v>0.2</v>
      </c>
      <c r="E482">
        <f>[1]MaterialData!E444</f>
        <v>0.41920000000000002</v>
      </c>
      <c r="F482">
        <f>[1]MaterialData!F444</f>
        <v>116</v>
      </c>
      <c r="G482">
        <f>[1]MaterialData!G444</f>
        <v>0.2</v>
      </c>
      <c r="H482" t="str">
        <f>[1]MaterialData!H444</f>
        <v>Smooth</v>
      </c>
      <c r="I482" t="str">
        <f>[1]MaterialData!I444</f>
        <v>CEC Doug</v>
      </c>
      <c r="J482">
        <f>[1]MaterialData!J444</f>
        <v>0</v>
      </c>
      <c r="K482" s="4">
        <f t="shared" si="21"/>
        <v>0.19978530534351141</v>
      </c>
      <c r="L482" s="9">
        <f t="shared" si="19"/>
        <v>1.9429999999999998</v>
      </c>
    </row>
    <row r="483" spans="1:12" x14ac:dyDescent="0.25">
      <c r="A483" t="str">
        <f>[1]MaterialData!A51</f>
        <v>Bldg Board and Siding</v>
      </c>
      <c r="B483" t="str">
        <f>[1]MaterialData!B51</f>
        <v>Plywood - 1 1/2 in.</v>
      </c>
      <c r="C483">
        <f>[1]MaterialData!C51</f>
        <v>1.5</v>
      </c>
      <c r="D483">
        <f>[1]MaterialData!D51</f>
        <v>1.875</v>
      </c>
      <c r="E483">
        <f>[1]MaterialData!E51</f>
        <v>6.6699999999999995E-2</v>
      </c>
      <c r="F483">
        <f>[1]MaterialData!F51</f>
        <v>30</v>
      </c>
      <c r="G483">
        <f>[1]MaterialData!G51</f>
        <v>0.45</v>
      </c>
      <c r="H483" t="str">
        <f>[1]MaterialData!H51</f>
        <v>MediumSmooth</v>
      </c>
      <c r="I483" t="str">
        <f>[1]MaterialData!I51</f>
        <v>CEC RJ</v>
      </c>
      <c r="J483">
        <f>[1]MaterialData!J51</f>
        <v>0</v>
      </c>
      <c r="K483" s="4">
        <f t="shared" si="21"/>
        <v>1.8740629685157422</v>
      </c>
      <c r="L483" s="9">
        <f t="shared" ref="L483:L546" si="22">F483*G483*C483/12</f>
        <v>1.6875</v>
      </c>
    </row>
    <row r="484" spans="1:12" x14ac:dyDescent="0.25">
      <c r="A484" t="str">
        <f>[1]MaterialData!A50</f>
        <v>Bldg Board and Siding</v>
      </c>
      <c r="B484" t="str">
        <f>[1]MaterialData!B50</f>
        <v>Plywood - 1 1/4 in.</v>
      </c>
      <c r="C484">
        <f>[1]MaterialData!C50</f>
        <v>1.25</v>
      </c>
      <c r="D484">
        <f>[1]MaterialData!D50</f>
        <v>1.56</v>
      </c>
      <c r="E484">
        <f>[1]MaterialData!E50</f>
        <v>6.6699999999999995E-2</v>
      </c>
      <c r="F484">
        <f>[1]MaterialData!F50</f>
        <v>30</v>
      </c>
      <c r="G484">
        <f>[1]MaterialData!G50</f>
        <v>0.45</v>
      </c>
      <c r="H484" t="str">
        <f>[1]MaterialData!H50</f>
        <v>MediumSmooth</v>
      </c>
      <c r="I484" t="str">
        <f>[1]MaterialData!I50</f>
        <v>CEC RJ</v>
      </c>
      <c r="J484">
        <f>[1]MaterialData!J50</f>
        <v>0</v>
      </c>
      <c r="K484" s="4">
        <f t="shared" si="21"/>
        <v>1.5617191404297852</v>
      </c>
      <c r="L484" s="9">
        <f t="shared" si="22"/>
        <v>1.40625</v>
      </c>
    </row>
    <row r="485" spans="1:12" x14ac:dyDescent="0.25">
      <c r="A485" t="str">
        <f>[1]MaterialData!A49</f>
        <v>Bldg Board and Siding</v>
      </c>
      <c r="B485" t="str">
        <f>[1]MaterialData!B49</f>
        <v>Plywood - 1 in.</v>
      </c>
      <c r="C485">
        <f>[1]MaterialData!C49</f>
        <v>1</v>
      </c>
      <c r="D485">
        <f>[1]MaterialData!D49</f>
        <v>1.25</v>
      </c>
      <c r="E485">
        <f>[1]MaterialData!E49</f>
        <v>6.6699999999999995E-2</v>
      </c>
      <c r="F485">
        <f>[1]MaterialData!F49</f>
        <v>30</v>
      </c>
      <c r="G485">
        <f>[1]MaterialData!G49</f>
        <v>0.45</v>
      </c>
      <c r="H485" t="str">
        <f>[1]MaterialData!H49</f>
        <v>MediumSmooth</v>
      </c>
      <c r="I485" t="str">
        <f>[1]MaterialData!I49</f>
        <v>CEC Doug</v>
      </c>
      <c r="J485">
        <f>[1]MaterialData!J49</f>
        <v>0</v>
      </c>
      <c r="K485" s="4">
        <f t="shared" si="21"/>
        <v>1.249375312343828</v>
      </c>
      <c r="L485" s="9">
        <f t="shared" si="22"/>
        <v>1.125</v>
      </c>
    </row>
    <row r="486" spans="1:12" x14ac:dyDescent="0.25">
      <c r="A486" t="str">
        <f>[1]MaterialData!A46</f>
        <v>Bldg Board and Siding</v>
      </c>
      <c r="B486" t="str">
        <f>[1]MaterialData!B46</f>
        <v>Plywood - 1/2 in.</v>
      </c>
      <c r="C486">
        <f>[1]MaterialData!C46</f>
        <v>0.5</v>
      </c>
      <c r="D486">
        <f>[1]MaterialData!D46</f>
        <v>0.63</v>
      </c>
      <c r="E486">
        <f>[1]MaterialData!E46</f>
        <v>6.6699999999999995E-2</v>
      </c>
      <c r="F486">
        <f>[1]MaterialData!F46</f>
        <v>30</v>
      </c>
      <c r="G486">
        <f>[1]MaterialData!G46</f>
        <v>0.45</v>
      </c>
      <c r="H486" t="str">
        <f>[1]MaterialData!H46</f>
        <v>MediumSmooth</v>
      </c>
      <c r="I486" t="str">
        <f>[1]MaterialData!I46</f>
        <v>CEC Doug</v>
      </c>
      <c r="J486">
        <f>[1]MaterialData!J46</f>
        <v>0</v>
      </c>
      <c r="K486" s="4">
        <f t="shared" si="21"/>
        <v>0.62468765617191402</v>
      </c>
      <c r="L486" s="9">
        <f t="shared" si="22"/>
        <v>0.5625</v>
      </c>
    </row>
    <row r="487" spans="1:12" x14ac:dyDescent="0.25">
      <c r="A487" t="str">
        <f>[1]MaterialData!A44</f>
        <v>Bldg Board and Siding</v>
      </c>
      <c r="B487" t="str">
        <f>[1]MaterialData!B44</f>
        <v>Plywood - 1/4 in.</v>
      </c>
      <c r="C487">
        <f>[1]MaterialData!C44</f>
        <v>0.25</v>
      </c>
      <c r="D487">
        <f>[1]MaterialData!D44</f>
        <v>0.31</v>
      </c>
      <c r="E487">
        <f>[1]MaterialData!E44</f>
        <v>6.6699999999999995E-2</v>
      </c>
      <c r="F487">
        <f>[1]MaterialData!F44</f>
        <v>30</v>
      </c>
      <c r="G487">
        <f>[1]MaterialData!G44</f>
        <v>0.45</v>
      </c>
      <c r="H487" t="str">
        <f>[1]MaterialData!H44</f>
        <v>MediumSmooth</v>
      </c>
      <c r="I487" t="str">
        <f>[1]MaterialData!I44</f>
        <v>CEC Doug</v>
      </c>
      <c r="J487">
        <f>[1]MaterialData!J44</f>
        <v>0</v>
      </c>
      <c r="K487" s="4">
        <f t="shared" si="21"/>
        <v>0.31234382808595701</v>
      </c>
      <c r="L487" s="9">
        <f t="shared" si="22"/>
        <v>0.28125</v>
      </c>
    </row>
    <row r="488" spans="1:12" x14ac:dyDescent="0.25">
      <c r="A488" t="str">
        <f>[1]MaterialData!A48</f>
        <v>Bldg Board and Siding</v>
      </c>
      <c r="B488" t="str">
        <f>[1]MaterialData!B48</f>
        <v>Plywood - 3/4 in.</v>
      </c>
      <c r="C488">
        <f>[1]MaterialData!C48</f>
        <v>0.75</v>
      </c>
      <c r="D488">
        <f>[1]MaterialData!D48</f>
        <v>0.94</v>
      </c>
      <c r="E488">
        <f>[1]MaterialData!E48</f>
        <v>6.6699999999999995E-2</v>
      </c>
      <c r="F488">
        <f>[1]MaterialData!F48</f>
        <v>30</v>
      </c>
      <c r="G488">
        <f>[1]MaterialData!G48</f>
        <v>0.45</v>
      </c>
      <c r="H488" t="str">
        <f>[1]MaterialData!H48</f>
        <v>MediumSmooth</v>
      </c>
      <c r="I488" t="str">
        <f>[1]MaterialData!I48</f>
        <v>CEC Doug</v>
      </c>
      <c r="J488">
        <f>[1]MaterialData!J48</f>
        <v>0</v>
      </c>
      <c r="K488" s="4">
        <f t="shared" si="21"/>
        <v>0.93703148425787108</v>
      </c>
      <c r="L488" s="9">
        <f t="shared" si="22"/>
        <v>0.84375</v>
      </c>
    </row>
    <row r="489" spans="1:12" x14ac:dyDescent="0.25">
      <c r="A489" t="str">
        <f>[1]MaterialData!A45</f>
        <v>Bldg Board and Siding</v>
      </c>
      <c r="B489" t="str">
        <f>[1]MaterialData!B45</f>
        <v>Plywood - 3/8 in.</v>
      </c>
      <c r="C489">
        <f>[1]MaterialData!C45</f>
        <v>0.375</v>
      </c>
      <c r="D489">
        <f>[1]MaterialData!D45</f>
        <v>0.47</v>
      </c>
      <c r="E489">
        <f>[1]MaterialData!E45</f>
        <v>6.6699999999999995E-2</v>
      </c>
      <c r="F489">
        <f>[1]MaterialData!F45</f>
        <v>30</v>
      </c>
      <c r="G489">
        <f>[1]MaterialData!G45</f>
        <v>0.45</v>
      </c>
      <c r="H489" t="str">
        <f>[1]MaterialData!H45</f>
        <v>MediumSmooth</v>
      </c>
      <c r="I489" t="str">
        <f>[1]MaterialData!I45</f>
        <v>CEC Doug</v>
      </c>
      <c r="J489">
        <f>[1]MaterialData!J45</f>
        <v>0</v>
      </c>
      <c r="K489" s="4">
        <f t="shared" si="21"/>
        <v>0.46851574212893554</v>
      </c>
      <c r="L489" s="9">
        <f t="shared" si="22"/>
        <v>0.421875</v>
      </c>
    </row>
    <row r="490" spans="1:12" x14ac:dyDescent="0.25">
      <c r="A490" t="str">
        <f>[1]MaterialData!A47</f>
        <v>Bldg Board and Siding</v>
      </c>
      <c r="B490" t="str">
        <f>[1]MaterialData!B47</f>
        <v>Plywood - 5/8 in.</v>
      </c>
      <c r="C490">
        <f>[1]MaterialData!C47</f>
        <v>0.625</v>
      </c>
      <c r="D490">
        <f>[1]MaterialData!D47</f>
        <v>0.78</v>
      </c>
      <c r="E490">
        <f>[1]MaterialData!E47</f>
        <v>6.6699999999999995E-2</v>
      </c>
      <c r="F490">
        <f>[1]MaterialData!F47</f>
        <v>30</v>
      </c>
      <c r="G490">
        <f>[1]MaterialData!G47</f>
        <v>0.45</v>
      </c>
      <c r="H490" t="str">
        <f>[1]MaterialData!H47</f>
        <v>MediumSmooth</v>
      </c>
      <c r="I490" t="str">
        <f>[1]MaterialData!I47</f>
        <v>CEC Doug</v>
      </c>
      <c r="J490">
        <f>[1]MaterialData!J47</f>
        <v>0</v>
      </c>
      <c r="K490" s="4">
        <f t="shared" si="21"/>
        <v>0.78085957021489261</v>
      </c>
      <c r="L490" s="9">
        <f t="shared" si="22"/>
        <v>0.703125</v>
      </c>
    </row>
    <row r="491" spans="1:12" x14ac:dyDescent="0.25">
      <c r="A491" t="str">
        <f>[1]MaterialData!A445</f>
        <v>Plastering Materials</v>
      </c>
      <c r="B491" t="str">
        <f>[1]MaterialData!B445</f>
        <v>Pulpboard or paper plaster - 1/2 in.</v>
      </c>
      <c r="C491">
        <f>[1]MaterialData!C445</f>
        <v>0.5</v>
      </c>
      <c r="D491">
        <f>[1]MaterialData!D445</f>
        <v>1</v>
      </c>
      <c r="E491">
        <f>[1]MaterialData!E445</f>
        <v>4.1700000000000001E-2</v>
      </c>
      <c r="F491">
        <f>[1]MaterialData!F445</f>
        <v>38</v>
      </c>
      <c r="G491">
        <f>[1]MaterialData!G445</f>
        <v>0.32</v>
      </c>
      <c r="H491" t="str">
        <f>[1]MaterialData!H445</f>
        <v>Smooth</v>
      </c>
      <c r="I491" t="str">
        <f>[1]MaterialData!I445</f>
        <v>AEC</v>
      </c>
      <c r="J491">
        <f>[1]MaterialData!J445</f>
        <v>0</v>
      </c>
      <c r="K491" s="4">
        <f t="shared" si="21"/>
        <v>0.9992006394884092</v>
      </c>
      <c r="L491" s="9">
        <f t="shared" si="22"/>
        <v>0.50666666666666671</v>
      </c>
    </row>
    <row r="492" spans="1:12" x14ac:dyDescent="0.25">
      <c r="A492" t="str">
        <f>[1]MaterialData!A231</f>
        <v>Insulation Board</v>
      </c>
      <c r="B492" t="str">
        <f>[1]MaterialData!B231</f>
        <v>R-24 Batt Wall - 8 in. R24</v>
      </c>
      <c r="C492">
        <f>[1]MaterialData!C231</f>
        <v>8</v>
      </c>
      <c r="D492">
        <f>[1]MaterialData!D231</f>
        <v>24</v>
      </c>
      <c r="E492">
        <f>[1]MaterialData!E231</f>
        <v>2.7779999999999999E-2</v>
      </c>
      <c r="F492">
        <f>[1]MaterialData!F231</f>
        <v>1.1856</v>
      </c>
      <c r="G492">
        <f>[1]MaterialData!G231</f>
        <v>0.22944000000000001</v>
      </c>
      <c r="H492" t="str">
        <f>[1]MaterialData!H231</f>
        <v>VeryRough</v>
      </c>
      <c r="I492" t="str">
        <f>[1]MaterialData!I231</f>
        <v>CEC Doug</v>
      </c>
      <c r="J492">
        <f>[1]MaterialData!J231</f>
        <v>0</v>
      </c>
      <c r="K492" s="4">
        <f t="shared" si="21"/>
        <v>23.998080153587711</v>
      </c>
      <c r="L492" s="9">
        <f t="shared" si="22"/>
        <v>0.18134937600000001</v>
      </c>
    </row>
    <row r="493" spans="1:12" x14ac:dyDescent="0.25">
      <c r="A493" t="str">
        <f>[1]MaterialData!A334</f>
        <v>Insulation Other</v>
      </c>
      <c r="B493" t="str">
        <f>[1]MaterialData!B334</f>
        <v>Rammed Earth</v>
      </c>
      <c r="C493">
        <f>[1]MaterialData!C334</f>
        <v>18</v>
      </c>
      <c r="D493">
        <f>[1]MaterialData!D334</f>
        <v>12.19</v>
      </c>
      <c r="E493">
        <f>[1]MaterialData!E334</f>
        <v>0.12330000000000001</v>
      </c>
      <c r="F493">
        <f>[1]MaterialData!F334</f>
        <v>115</v>
      </c>
      <c r="G493">
        <f>[1]MaterialData!G334</f>
        <v>0.2</v>
      </c>
      <c r="H493" t="str">
        <f>[1]MaterialData!H334</f>
        <v>Rough</v>
      </c>
      <c r="I493" t="str">
        <f>[1]MaterialData!I334</f>
        <v>CEC</v>
      </c>
      <c r="J493">
        <f>[1]MaterialData!J334</f>
        <v>0</v>
      </c>
      <c r="K493" s="4">
        <f t="shared" si="21"/>
        <v>12.1654501216545</v>
      </c>
      <c r="L493" s="9">
        <f t="shared" si="22"/>
        <v>34.5</v>
      </c>
    </row>
    <row r="494" spans="1:12" x14ac:dyDescent="0.25">
      <c r="A494" t="str">
        <f>[1]MaterialData!A469</f>
        <v>Roofing</v>
      </c>
      <c r="B494" t="str">
        <f>[1]MaterialData!B469</f>
        <v>Roof Gravel - 1 in.</v>
      </c>
      <c r="C494">
        <f>[1]MaterialData!C469</f>
        <v>1</v>
      </c>
      <c r="D494">
        <f>[1]MaterialData!D469</f>
        <v>0.1</v>
      </c>
      <c r="E494">
        <f>[1]MaterialData!E469</f>
        <v>0.83330000000000004</v>
      </c>
      <c r="F494">
        <f>[1]MaterialData!F469</f>
        <v>105</v>
      </c>
      <c r="G494">
        <f>[1]MaterialData!G469</f>
        <v>0.19</v>
      </c>
      <c r="H494" t="str">
        <f>[1]MaterialData!H469</f>
        <v>VeryRough</v>
      </c>
      <c r="I494" t="str">
        <f>[1]MaterialData!I469</f>
        <v>RH CEC</v>
      </c>
      <c r="J494">
        <f>[1]MaterialData!J469</f>
        <v>0</v>
      </c>
      <c r="K494" s="4">
        <f t="shared" si="21"/>
        <v>0.10000400016000639</v>
      </c>
      <c r="L494" s="9">
        <f t="shared" si="22"/>
        <v>1.6624999999999999</v>
      </c>
    </row>
    <row r="495" spans="1:12" x14ac:dyDescent="0.25">
      <c r="A495" t="str">
        <f>[1]MaterialData!A470</f>
        <v>Roofing</v>
      </c>
      <c r="B495" t="str">
        <f>[1]MaterialData!B470</f>
        <v>Roof Gravel - 1/2 in.</v>
      </c>
      <c r="C495">
        <f>[1]MaterialData!C470</f>
        <v>0.5</v>
      </c>
      <c r="D495">
        <f>[1]MaterialData!D470</f>
        <v>0.05</v>
      </c>
      <c r="E495">
        <f>[1]MaterialData!E470</f>
        <v>0.83330000000000004</v>
      </c>
      <c r="F495">
        <f>[1]MaterialData!F470</f>
        <v>105</v>
      </c>
      <c r="G495">
        <f>[1]MaterialData!G470</f>
        <v>0.19</v>
      </c>
      <c r="H495" t="str">
        <f>[1]MaterialData!H470</f>
        <v>VeryRough</v>
      </c>
      <c r="I495" t="str">
        <f>[1]MaterialData!I470</f>
        <v>RH CEC</v>
      </c>
      <c r="J495">
        <f>[1]MaterialData!J470</f>
        <v>0</v>
      </c>
      <c r="K495" s="4">
        <f t="shared" si="21"/>
        <v>5.0002000080003196E-2</v>
      </c>
      <c r="L495" s="9">
        <f t="shared" si="22"/>
        <v>0.83124999999999993</v>
      </c>
    </row>
    <row r="496" spans="1:12" x14ac:dyDescent="0.25">
      <c r="A496" t="str">
        <f>[1]MaterialData!A62</f>
        <v>Building Membrane</v>
      </c>
      <c r="B496" t="str">
        <f>[1]MaterialData!B62</f>
        <v>Roofing felt - 1/8 in.</v>
      </c>
      <c r="C496">
        <f>[1]MaterialData!C62</f>
        <v>0.13</v>
      </c>
      <c r="D496">
        <f>[1]MaterialData!D62</f>
        <v>0.02</v>
      </c>
      <c r="E496">
        <f>[1]MaterialData!E62</f>
        <v>0.69169999999999998</v>
      </c>
      <c r="F496">
        <f>[1]MaterialData!F62</f>
        <v>12</v>
      </c>
      <c r="G496">
        <f>[1]MaterialData!G62</f>
        <v>0.3</v>
      </c>
      <c r="H496" t="str">
        <f>[1]MaterialData!H62</f>
        <v>VeryRough</v>
      </c>
      <c r="I496" t="str">
        <f>[1]MaterialData!I62</f>
        <v>RH-CEC</v>
      </c>
      <c r="J496">
        <f>[1]MaterialData!J62</f>
        <v>0</v>
      </c>
      <c r="K496" s="4">
        <f t="shared" si="21"/>
        <v>1.5661895812250012E-2</v>
      </c>
      <c r="L496" s="9">
        <f t="shared" si="22"/>
        <v>3.9E-2</v>
      </c>
    </row>
    <row r="497" spans="1:12" x14ac:dyDescent="0.25">
      <c r="A497" t="str">
        <f>[1]MaterialData!A119</f>
        <v>Finish Materials</v>
      </c>
      <c r="B497" t="str">
        <f>[1]MaterialData!B119</f>
        <v>Rubber tile - 1 in.</v>
      </c>
      <c r="C497">
        <f>[1]MaterialData!C119</f>
        <v>1</v>
      </c>
      <c r="D497">
        <f>[1]MaterialData!D119</f>
        <v>2.94</v>
      </c>
      <c r="E497">
        <f>[1]MaterialData!E119</f>
        <v>2.8299999999999999E-2</v>
      </c>
      <c r="F497">
        <f>[1]MaterialData!F119</f>
        <v>119</v>
      </c>
      <c r="G497">
        <f>[1]MaterialData!G119</f>
        <v>0.48</v>
      </c>
      <c r="H497" t="str">
        <f>[1]MaterialData!H119</f>
        <v>MediumSmooth</v>
      </c>
      <c r="I497" t="str">
        <f>[1]MaterialData!I119</f>
        <v>AEC</v>
      </c>
      <c r="J497">
        <f>[1]MaterialData!J119</f>
        <v>0</v>
      </c>
      <c r="K497" s="4">
        <f t="shared" si="21"/>
        <v>2.944640753828033</v>
      </c>
      <c r="L497" s="9">
        <f t="shared" si="22"/>
        <v>4.76</v>
      </c>
    </row>
    <row r="498" spans="1:12" x14ac:dyDescent="0.25">
      <c r="A498" t="str">
        <f>[1]MaterialData!A447</f>
        <v>Plastering Materials</v>
      </c>
      <c r="B498" t="str">
        <f>[1]MaterialData!B447</f>
        <v>Sand aggregate - 1/2 in.</v>
      </c>
      <c r="C498">
        <f>[1]MaterialData!C447</f>
        <v>0.5</v>
      </c>
      <c r="D498">
        <f>[1]MaterialData!D447</f>
        <v>9.1999999999999998E-2</v>
      </c>
      <c r="E498">
        <f>[1]MaterialData!E447</f>
        <v>0.45419999999999999</v>
      </c>
      <c r="F498">
        <f>[1]MaterialData!F447</f>
        <v>105</v>
      </c>
      <c r="G498">
        <f>[1]MaterialData!G447</f>
        <v>0.2</v>
      </c>
      <c r="H498" t="str">
        <f>[1]MaterialData!H447</f>
        <v>Smooth</v>
      </c>
      <c r="I498" t="str">
        <f>[1]MaterialData!I447</f>
        <v>AEC</v>
      </c>
      <c r="J498">
        <f>[1]MaterialData!J447</f>
        <v>0</v>
      </c>
      <c r="K498" s="4">
        <f t="shared" si="21"/>
        <v>9.1736386320270064E-2</v>
      </c>
      <c r="L498" s="9">
        <f t="shared" si="22"/>
        <v>0.875</v>
      </c>
    </row>
    <row r="499" spans="1:12" x14ac:dyDescent="0.25">
      <c r="A499" t="str">
        <f>[1]MaterialData!A449</f>
        <v>Plastering Materials</v>
      </c>
      <c r="B499" t="str">
        <f>[1]MaterialData!B449</f>
        <v>Sand aggregate - 3/4 in.</v>
      </c>
      <c r="C499">
        <f>[1]MaterialData!C449</f>
        <v>0.75</v>
      </c>
      <c r="D499">
        <f>[1]MaterialData!D449</f>
        <v>0.14000000000000001</v>
      </c>
      <c r="E499">
        <f>[1]MaterialData!E449</f>
        <v>0.42330000000000001</v>
      </c>
      <c r="F499">
        <f>[1]MaterialData!F449</f>
        <v>116</v>
      </c>
      <c r="G499">
        <f>[1]MaterialData!G449</f>
        <v>0.2</v>
      </c>
      <c r="H499" t="str">
        <f>[1]MaterialData!H449</f>
        <v>Smooth</v>
      </c>
      <c r="I499" t="str">
        <f>[1]MaterialData!I449</f>
        <v>AEC</v>
      </c>
      <c r="J499">
        <f>[1]MaterialData!J449</f>
        <v>0</v>
      </c>
      <c r="K499" s="4">
        <f t="shared" si="21"/>
        <v>0.14764942121426883</v>
      </c>
      <c r="L499" s="9">
        <f t="shared" si="22"/>
        <v>1.4500000000000002</v>
      </c>
    </row>
    <row r="500" spans="1:12" x14ac:dyDescent="0.25">
      <c r="A500" t="str">
        <f>[1]MaterialData!A446</f>
        <v>Plastering Materials</v>
      </c>
      <c r="B500" t="str">
        <f>[1]MaterialData!B446</f>
        <v>Sand aggregate - 3/8 in.</v>
      </c>
      <c r="C500">
        <f>[1]MaterialData!C446</f>
        <v>0.38</v>
      </c>
      <c r="D500">
        <f>[1]MaterialData!D446</f>
        <v>7.0000000000000007E-2</v>
      </c>
      <c r="E500">
        <f>[1]MaterialData!E446</f>
        <v>0.42920000000000003</v>
      </c>
      <c r="F500">
        <f>[1]MaterialData!F446</f>
        <v>116</v>
      </c>
      <c r="G500">
        <f>[1]MaterialData!G446</f>
        <v>0.2</v>
      </c>
      <c r="H500" t="str">
        <f>[1]MaterialData!H446</f>
        <v>Smooth</v>
      </c>
      <c r="I500" t="str">
        <f>[1]MaterialData!I446</f>
        <v>AEC</v>
      </c>
      <c r="J500">
        <f>[1]MaterialData!J446</f>
        <v>0</v>
      </c>
      <c r="K500" s="4">
        <f t="shared" si="21"/>
        <v>7.3780677228953095E-2</v>
      </c>
      <c r="L500" s="9">
        <f t="shared" si="22"/>
        <v>0.73466666666666669</v>
      </c>
    </row>
    <row r="501" spans="1:12" x14ac:dyDescent="0.25">
      <c r="A501" t="str">
        <f>[1]MaterialData!A448</f>
        <v>Plastering Materials</v>
      </c>
      <c r="B501" t="str">
        <f>[1]MaterialData!B448</f>
        <v>Sand aggregate - 5/8 in.</v>
      </c>
      <c r="C501">
        <f>[1]MaterialData!C448</f>
        <v>0.625</v>
      </c>
      <c r="D501">
        <f>[1]MaterialData!D448</f>
        <v>0.11</v>
      </c>
      <c r="E501">
        <f>[1]MaterialData!E448</f>
        <v>0.4667</v>
      </c>
      <c r="F501">
        <f>[1]MaterialData!F448</f>
        <v>105</v>
      </c>
      <c r="G501">
        <f>[1]MaterialData!G448</f>
        <v>0.2</v>
      </c>
      <c r="H501" t="str">
        <f>[1]MaterialData!H448</f>
        <v>Smooth</v>
      </c>
      <c r="I501" t="str">
        <f>[1]MaterialData!I448</f>
        <v>AEC</v>
      </c>
      <c r="J501">
        <f>[1]MaterialData!J448</f>
        <v>0</v>
      </c>
      <c r="K501" s="4">
        <f t="shared" si="21"/>
        <v>0.11159917148775088</v>
      </c>
      <c r="L501" s="9">
        <f t="shared" si="22"/>
        <v>1.09375</v>
      </c>
    </row>
    <row r="502" spans="1:12" x14ac:dyDescent="0.25">
      <c r="A502" t="str">
        <f>[1]MaterialData!A450</f>
        <v>Plastering Materials</v>
      </c>
      <c r="B502" t="str">
        <f>[1]MaterialData!B450</f>
        <v>Sand aggregate on metal lath - 3/4 in.</v>
      </c>
      <c r="C502">
        <f>[1]MaterialData!C450</f>
        <v>0.75</v>
      </c>
      <c r="D502">
        <f>[1]MaterialData!D450</f>
        <v>0.13</v>
      </c>
      <c r="E502">
        <f>[1]MaterialData!E450</f>
        <v>0.48080000000000001</v>
      </c>
      <c r="F502">
        <f>[1]MaterialData!F450</f>
        <v>105</v>
      </c>
      <c r="G502">
        <f>[1]MaterialData!G450</f>
        <v>0.2</v>
      </c>
      <c r="H502" t="str">
        <f>[1]MaterialData!H450</f>
        <v>Smooth</v>
      </c>
      <c r="I502" t="str">
        <f>[1]MaterialData!I450</f>
        <v>AEC</v>
      </c>
      <c r="J502">
        <f>[1]MaterialData!J450</f>
        <v>0</v>
      </c>
      <c r="K502" s="4">
        <f t="shared" si="21"/>
        <v>0.12999168053244592</v>
      </c>
      <c r="L502" s="9">
        <f t="shared" si="22"/>
        <v>1.3125</v>
      </c>
    </row>
    <row r="503" spans="1:12" x14ac:dyDescent="0.25">
      <c r="A503" t="str">
        <f>[1]MaterialData!A52</f>
        <v>Bldg Board and Siding</v>
      </c>
      <c r="B503" t="str">
        <f>[1]MaterialData!B52</f>
        <v>Shingles - Asbestos cement - lapped - 1/4 in.</v>
      </c>
      <c r="C503">
        <f>[1]MaterialData!C52</f>
        <v>0.25</v>
      </c>
      <c r="D503">
        <f>[1]MaterialData!D52</f>
        <v>0.21</v>
      </c>
      <c r="E503">
        <f>[1]MaterialData!E52</f>
        <v>9.9199999999999997E-2</v>
      </c>
      <c r="F503">
        <f>[1]MaterialData!F52</f>
        <v>120</v>
      </c>
      <c r="G503">
        <f>[1]MaterialData!G52</f>
        <v>0.24</v>
      </c>
      <c r="H503" t="str">
        <f>[1]MaterialData!H52</f>
        <v>VeryRough</v>
      </c>
      <c r="I503" t="str">
        <f>[1]MaterialData!I52</f>
        <v>AEC</v>
      </c>
      <c r="J503">
        <f>[1]MaterialData!J52</f>
        <v>0</v>
      </c>
      <c r="K503" s="4">
        <f t="shared" si="21"/>
        <v>0.21001344086021506</v>
      </c>
      <c r="L503" s="9">
        <f t="shared" si="22"/>
        <v>0.6</v>
      </c>
    </row>
    <row r="504" spans="1:12" x14ac:dyDescent="0.25">
      <c r="A504" t="str">
        <f>[1]MaterialData!A53</f>
        <v>Bldg Board and Siding</v>
      </c>
      <c r="B504" t="str">
        <f>[1]MaterialData!B53</f>
        <v>Shingles - Asphalt roll siding - 1/4 in.</v>
      </c>
      <c r="C504">
        <f>[1]MaterialData!C53</f>
        <v>0.25</v>
      </c>
      <c r="D504">
        <f>[1]MaterialData!D53</f>
        <v>0.15</v>
      </c>
      <c r="E504">
        <f>[1]MaterialData!E53</f>
        <v>0.13919999999999999</v>
      </c>
      <c r="F504">
        <f>[1]MaterialData!F53</f>
        <v>70</v>
      </c>
      <c r="G504">
        <f>[1]MaterialData!G53</f>
        <v>0.36</v>
      </c>
      <c r="H504" t="str">
        <f>[1]MaterialData!H53</f>
        <v>VeryRough</v>
      </c>
      <c r="I504" t="str">
        <f>[1]MaterialData!I53</f>
        <v>AEC</v>
      </c>
      <c r="J504">
        <f>[1]MaterialData!J53</f>
        <v>0</v>
      </c>
      <c r="K504" s="4">
        <f t="shared" si="21"/>
        <v>0.14966475095785442</v>
      </c>
      <c r="L504" s="9">
        <f t="shared" si="22"/>
        <v>0.52500000000000002</v>
      </c>
    </row>
    <row r="505" spans="1:12" x14ac:dyDescent="0.25">
      <c r="A505" t="str">
        <f>[1]MaterialData!A54</f>
        <v>Bldg Board and Siding</v>
      </c>
      <c r="B505" t="str">
        <f>[1]MaterialData!B54</f>
        <v>Shingles - Wood - 16 in. - 7 1/2 in. exposure - 1/2 in.</v>
      </c>
      <c r="C505">
        <f>[1]MaterialData!C54</f>
        <v>0.5</v>
      </c>
      <c r="D505">
        <f>[1]MaterialData!D54</f>
        <v>0.87</v>
      </c>
      <c r="E505">
        <f>[1]MaterialData!E54</f>
        <v>4.7500000000000001E-2</v>
      </c>
      <c r="F505">
        <f>[1]MaterialData!F54</f>
        <v>22</v>
      </c>
      <c r="G505">
        <f>[1]MaterialData!G54</f>
        <v>0.31</v>
      </c>
      <c r="H505" t="str">
        <f>[1]MaterialData!H54</f>
        <v>MediumRough</v>
      </c>
      <c r="I505" t="str">
        <f>[1]MaterialData!I54</f>
        <v>AEC</v>
      </c>
      <c r="J505">
        <f>[1]MaterialData!J54</f>
        <v>0</v>
      </c>
      <c r="K505" s="4">
        <f t="shared" si="21"/>
        <v>0.8771929824561403</v>
      </c>
      <c r="L505" s="9">
        <f t="shared" si="22"/>
        <v>0.28416666666666668</v>
      </c>
    </row>
    <row r="506" spans="1:12" x14ac:dyDescent="0.25">
      <c r="A506" t="str">
        <f>[1]MaterialData!A55</f>
        <v>Bldg Board and Siding</v>
      </c>
      <c r="B506" t="str">
        <f>[1]MaterialData!B55</f>
        <v>Shingles - Wood - plus insulated backer board Siding - 5/16 in.</v>
      </c>
      <c r="C506">
        <f>[1]MaterialData!C55</f>
        <v>0.3125</v>
      </c>
      <c r="D506">
        <f>[1]MaterialData!D55</f>
        <v>1.4</v>
      </c>
      <c r="E506">
        <f>[1]MaterialData!E55</f>
        <v>1.83E-2</v>
      </c>
      <c r="F506">
        <f>[1]MaterialData!F55</f>
        <v>22</v>
      </c>
      <c r="G506">
        <f>[1]MaterialData!G55</f>
        <v>0.31</v>
      </c>
      <c r="H506" t="str">
        <f>[1]MaterialData!H55</f>
        <v>MediumRough</v>
      </c>
      <c r="I506" t="str">
        <f>[1]MaterialData!I55</f>
        <v>AEC</v>
      </c>
      <c r="J506">
        <f>[1]MaterialData!J55</f>
        <v>0</v>
      </c>
      <c r="K506" s="4">
        <f t="shared" si="21"/>
        <v>1.4230418943533698</v>
      </c>
      <c r="L506" s="9">
        <f t="shared" si="22"/>
        <v>0.17760416666666667</v>
      </c>
    </row>
    <row r="507" spans="1:12" x14ac:dyDescent="0.25">
      <c r="A507" t="str">
        <f>[1]MaterialData!A58</f>
        <v>Bldg Board and Siding</v>
      </c>
      <c r="B507" t="str">
        <f>[1]MaterialData!B58</f>
        <v>Siding - Asphalt insulating siding - 1/2 in. bed - 1/2 in.</v>
      </c>
      <c r="C507">
        <f>[1]MaterialData!C58</f>
        <v>0.5</v>
      </c>
      <c r="D507">
        <f>[1]MaterialData!D58</f>
        <v>1.46</v>
      </c>
      <c r="E507">
        <f>[1]MaterialData!E58</f>
        <v>2.8299999999999999E-2</v>
      </c>
      <c r="F507">
        <f>[1]MaterialData!F58</f>
        <v>70</v>
      </c>
      <c r="G507">
        <f>[1]MaterialData!G58</f>
        <v>0.35</v>
      </c>
      <c r="H507" t="str">
        <f>[1]MaterialData!H58</f>
        <v>VeryRough</v>
      </c>
      <c r="I507" t="str">
        <f>[1]MaterialData!I58</f>
        <v>AEC</v>
      </c>
      <c r="J507">
        <f>[1]MaterialData!J58</f>
        <v>0</v>
      </c>
      <c r="K507" s="4">
        <f t="shared" ref="K507:K538" si="23">C507/12/E507</f>
        <v>1.4723203769140165</v>
      </c>
      <c r="L507" s="9">
        <f t="shared" si="22"/>
        <v>1.0208333333333333</v>
      </c>
    </row>
    <row r="508" spans="1:12" x14ac:dyDescent="0.25">
      <c r="A508" t="str">
        <f>[1]MaterialData!A59</f>
        <v>Bldg Board and Siding</v>
      </c>
      <c r="B508" t="str">
        <f>[1]MaterialData!B59</f>
        <v>Siding - Wood - bevel - 10 in. - lapped - 3/4 in.</v>
      </c>
      <c r="C508">
        <f>[1]MaterialData!C59</f>
        <v>0.75</v>
      </c>
      <c r="D508">
        <f>[1]MaterialData!D59</f>
        <v>1.05</v>
      </c>
      <c r="E508">
        <f>[1]MaterialData!E59</f>
        <v>5.9200000000000003E-2</v>
      </c>
      <c r="F508">
        <f>[1]MaterialData!F59</f>
        <v>22</v>
      </c>
      <c r="G508">
        <f>[1]MaterialData!G59</f>
        <v>0.28000000000000003</v>
      </c>
      <c r="H508" t="str">
        <f>[1]MaterialData!H59</f>
        <v>Rough</v>
      </c>
      <c r="I508" t="str">
        <f>[1]MaterialData!I59</f>
        <v>AEC</v>
      </c>
      <c r="J508">
        <f>[1]MaterialData!J59</f>
        <v>0</v>
      </c>
      <c r="K508" s="4">
        <f t="shared" si="23"/>
        <v>1.0557432432432432</v>
      </c>
      <c r="L508" s="9">
        <f t="shared" si="22"/>
        <v>0.38500000000000001</v>
      </c>
    </row>
    <row r="509" spans="1:12" x14ac:dyDescent="0.25">
      <c r="A509" t="str">
        <f>[1]MaterialData!A471</f>
        <v>Roofing</v>
      </c>
      <c r="B509" t="str">
        <f>[1]MaterialData!B471</f>
        <v>Single Ply Roofing - 1/4 in.</v>
      </c>
      <c r="C509">
        <f>[1]MaterialData!C471</f>
        <v>0.25</v>
      </c>
      <c r="D509">
        <f>[1]MaterialData!D471</f>
        <v>4.0000000000000001E-3</v>
      </c>
      <c r="E509">
        <f>[1]MaterialData!E471</f>
        <v>5.2083000000000004</v>
      </c>
      <c r="F509">
        <f>[1]MaterialData!F471</f>
        <v>30</v>
      </c>
      <c r="G509">
        <f>[1]MaterialData!G471</f>
        <v>0.3</v>
      </c>
      <c r="H509" t="str">
        <f>[1]MaterialData!H471</f>
        <v>Smooth</v>
      </c>
      <c r="I509" t="str">
        <f>[1]MaterialData!I471</f>
        <v>CEC RJ</v>
      </c>
      <c r="J509">
        <f>[1]MaterialData!J471</f>
        <v>0</v>
      </c>
      <c r="K509" s="4">
        <f t="shared" si="23"/>
        <v>4.0000256001638404E-3</v>
      </c>
      <c r="L509" s="9">
        <f t="shared" si="22"/>
        <v>0.1875</v>
      </c>
    </row>
    <row r="510" spans="1:12" x14ac:dyDescent="0.25">
      <c r="A510" t="str">
        <f>[1]MaterialData!A484</f>
        <v>SIPS Floor</v>
      </c>
      <c r="B510" t="str">
        <f>[1]MaterialData!B484</f>
        <v>SIPS - Crawl Space - R22 - Double 2x Spline - 6 1/2 in.</v>
      </c>
      <c r="C510">
        <f>[1]MaterialData!C484</f>
        <v>6.5</v>
      </c>
      <c r="D510">
        <f>[1]MaterialData!D484</f>
        <v>26.242000000000001</v>
      </c>
      <c r="E510">
        <f>[1]MaterialData!E484</f>
        <v>2.0639999999999999E-2</v>
      </c>
      <c r="F510">
        <f>[1]MaterialData!F484</f>
        <v>7.15</v>
      </c>
      <c r="G510">
        <f>[1]MaterialData!G484</f>
        <v>0.3</v>
      </c>
      <c r="H510" t="str">
        <f>[1]MaterialData!H484</f>
        <v>Smooth</v>
      </c>
      <c r="I510" t="str">
        <f>[1]MaterialData!I484</f>
        <v>JA4-10</v>
      </c>
      <c r="J510">
        <f>[1]MaterialData!J484</f>
        <v>0</v>
      </c>
      <c r="K510" s="4">
        <f t="shared" si="23"/>
        <v>26.243540051679588</v>
      </c>
      <c r="L510" s="9">
        <f t="shared" si="22"/>
        <v>1.161875</v>
      </c>
    </row>
    <row r="511" spans="1:12" x14ac:dyDescent="0.25">
      <c r="A511" t="str">
        <f>[1]MaterialData!A476</f>
        <v>SIPS Floor</v>
      </c>
      <c r="B511" t="str">
        <f>[1]MaterialData!B476</f>
        <v>SIPS - Crawl Space - R22 - I Joist Spline - 6 1/2 in.</v>
      </c>
      <c r="C511">
        <f>[1]MaterialData!C476</f>
        <v>6.5</v>
      </c>
      <c r="D511">
        <f>[1]MaterialData!D476</f>
        <v>28.08</v>
      </c>
      <c r="E511">
        <f>[1]MaterialData!E476</f>
        <v>1.9290000000000002E-2</v>
      </c>
      <c r="F511">
        <f>[1]MaterialData!F476</f>
        <v>7.15</v>
      </c>
      <c r="G511">
        <f>[1]MaterialData!G476</f>
        <v>0.3</v>
      </c>
      <c r="H511" t="str">
        <f>[1]MaterialData!H476</f>
        <v>Smooth</v>
      </c>
      <c r="I511" t="str">
        <f>[1]MaterialData!I476</f>
        <v>JA4-10</v>
      </c>
      <c r="J511">
        <f>[1]MaterialData!J476</f>
        <v>0</v>
      </c>
      <c r="K511" s="4">
        <f t="shared" si="23"/>
        <v>28.080179713150159</v>
      </c>
      <c r="L511" s="9">
        <f t="shared" si="22"/>
        <v>1.161875</v>
      </c>
    </row>
    <row r="512" spans="1:12" x14ac:dyDescent="0.25">
      <c r="A512" t="str">
        <f>[1]MaterialData!A480</f>
        <v>SIPS Floor</v>
      </c>
      <c r="B512" t="str">
        <f>[1]MaterialData!B480</f>
        <v>SIPS - Crawl Space - R22 - Single 2x Spline - 6 1/2 in.</v>
      </c>
      <c r="C512">
        <f>[1]MaterialData!C480</f>
        <v>6.5</v>
      </c>
      <c r="D512">
        <f>[1]MaterialData!D480</f>
        <v>27.132999999999999</v>
      </c>
      <c r="E512">
        <f>[1]MaterialData!E480</f>
        <v>1.9959999999999999E-2</v>
      </c>
      <c r="F512">
        <f>[1]MaterialData!F480</f>
        <v>7.15</v>
      </c>
      <c r="G512">
        <f>[1]MaterialData!G480</f>
        <v>0.3</v>
      </c>
      <c r="H512" t="str">
        <f>[1]MaterialData!H480</f>
        <v>Smooth</v>
      </c>
      <c r="I512" t="str">
        <f>[1]MaterialData!I480</f>
        <v>JA4-10</v>
      </c>
      <c r="J512">
        <f>[1]MaterialData!J480</f>
        <v>0</v>
      </c>
      <c r="K512" s="4">
        <f t="shared" si="23"/>
        <v>27.137608550434202</v>
      </c>
      <c r="L512" s="9">
        <f t="shared" si="22"/>
        <v>1.161875</v>
      </c>
    </row>
    <row r="513" spans="1:12" x14ac:dyDescent="0.25">
      <c r="A513" t="str">
        <f>[1]MaterialData!A486</f>
        <v>SIPS Floor</v>
      </c>
      <c r="B513" t="str">
        <f>[1]MaterialData!B486</f>
        <v>SIPS - Crawl Space - R28 - Double 2x Spline - 8 1/4 in.</v>
      </c>
      <c r="C513">
        <f>[1]MaterialData!C486</f>
        <v>8.25</v>
      </c>
      <c r="D513">
        <f>[1]MaterialData!D486</f>
        <v>32.543999999999997</v>
      </c>
      <c r="E513">
        <f>[1]MaterialData!E486</f>
        <v>2.1129999999999999E-2</v>
      </c>
      <c r="F513">
        <f>[1]MaterialData!F486</f>
        <v>5.85</v>
      </c>
      <c r="G513">
        <f>[1]MaterialData!G486</f>
        <v>0.28999999999999998</v>
      </c>
      <c r="H513" t="str">
        <f>[1]MaterialData!H486</f>
        <v>Smooth</v>
      </c>
      <c r="I513" t="str">
        <f>[1]MaterialData!I486</f>
        <v>JA4-10</v>
      </c>
      <c r="J513">
        <f>[1]MaterialData!J486</f>
        <v>0</v>
      </c>
      <c r="K513" s="4">
        <f t="shared" si="23"/>
        <v>32.536677709417887</v>
      </c>
      <c r="L513" s="9">
        <f t="shared" si="22"/>
        <v>1.1663437499999998</v>
      </c>
    </row>
    <row r="514" spans="1:12" x14ac:dyDescent="0.25">
      <c r="A514" t="str">
        <f>[1]MaterialData!A478</f>
        <v>SIPS Floor</v>
      </c>
      <c r="B514" t="str">
        <f>[1]MaterialData!B478</f>
        <v>SIPS - Crawl Space - R28 - I Joist Spline - 8 1/4 in.</v>
      </c>
      <c r="C514">
        <f>[1]MaterialData!C478</f>
        <v>8.25</v>
      </c>
      <c r="D514">
        <f>[1]MaterialData!D478</f>
        <v>33.866999999999997</v>
      </c>
      <c r="E514">
        <f>[1]MaterialData!E478</f>
        <v>2.0299999999999999E-2</v>
      </c>
      <c r="F514">
        <f>[1]MaterialData!F478</f>
        <v>5.85</v>
      </c>
      <c r="G514">
        <f>[1]MaterialData!G478</f>
        <v>0.28999999999999998</v>
      </c>
      <c r="H514" t="str">
        <f>[1]MaterialData!H478</f>
        <v>Smooth</v>
      </c>
      <c r="I514" t="str">
        <f>[1]MaterialData!I478</f>
        <v>JA4-10</v>
      </c>
      <c r="J514">
        <f>[1]MaterialData!J478</f>
        <v>0</v>
      </c>
      <c r="K514" s="4">
        <f t="shared" si="23"/>
        <v>33.86699507389163</v>
      </c>
      <c r="L514" s="9">
        <f t="shared" si="22"/>
        <v>1.1663437499999998</v>
      </c>
    </row>
    <row r="515" spans="1:12" x14ac:dyDescent="0.25">
      <c r="A515" t="str">
        <f>[1]MaterialData!A482</f>
        <v>SIPS Floor</v>
      </c>
      <c r="B515" t="str">
        <f>[1]MaterialData!B482</f>
        <v>SIPS - Crawl Space - R28 - Single 2x Spline - 8 1/4 in.</v>
      </c>
      <c r="C515">
        <f>[1]MaterialData!C482</f>
        <v>8.25</v>
      </c>
      <c r="D515">
        <f>[1]MaterialData!D482</f>
        <v>33.866999999999997</v>
      </c>
      <c r="E515">
        <f>[1]MaterialData!E482</f>
        <v>2.0299999999999999E-2</v>
      </c>
      <c r="F515">
        <f>[1]MaterialData!F482</f>
        <v>5.85</v>
      </c>
      <c r="G515">
        <f>[1]MaterialData!G482</f>
        <v>0.28999999999999998</v>
      </c>
      <c r="H515" t="str">
        <f>[1]MaterialData!H482</f>
        <v>Smooth</v>
      </c>
      <c r="I515" t="str">
        <f>[1]MaterialData!I482</f>
        <v>JA4-10</v>
      </c>
      <c r="J515">
        <f>[1]MaterialData!J482</f>
        <v>0</v>
      </c>
      <c r="K515" s="4">
        <f t="shared" si="23"/>
        <v>33.86699507389163</v>
      </c>
      <c r="L515" s="9">
        <f t="shared" si="22"/>
        <v>1.1663437499999998</v>
      </c>
    </row>
    <row r="516" spans="1:12" x14ac:dyDescent="0.25">
      <c r="A516" t="str">
        <f>[1]MaterialData!A485</f>
        <v>SIPS Floor</v>
      </c>
      <c r="B516" t="str">
        <f>[1]MaterialData!B485</f>
        <v>SIPS - Crawl Space - R33 - Double 2x Spline - 6 1/2 in.</v>
      </c>
      <c r="C516">
        <f>[1]MaterialData!C485</f>
        <v>6.5</v>
      </c>
      <c r="D516">
        <f>[1]MaterialData!D485</f>
        <v>35.292000000000002</v>
      </c>
      <c r="E516">
        <f>[1]MaterialData!E485</f>
        <v>1.5350000000000001E-2</v>
      </c>
      <c r="F516">
        <f>[1]MaterialData!F485</f>
        <v>7.15</v>
      </c>
      <c r="G516">
        <f>[1]MaterialData!G485</f>
        <v>0.3</v>
      </c>
      <c r="H516" t="str">
        <f>[1]MaterialData!H485</f>
        <v>Smooth</v>
      </c>
      <c r="I516" t="str">
        <f>[1]MaterialData!I485</f>
        <v>JA4-10</v>
      </c>
      <c r="J516">
        <f>[1]MaterialData!J485</f>
        <v>0</v>
      </c>
      <c r="K516" s="4">
        <f t="shared" si="23"/>
        <v>35.287730727470134</v>
      </c>
      <c r="L516" s="9">
        <f t="shared" si="22"/>
        <v>1.161875</v>
      </c>
    </row>
    <row r="517" spans="1:12" x14ac:dyDescent="0.25">
      <c r="A517" t="str">
        <f>[1]MaterialData!A477</f>
        <v>SIPS Floor</v>
      </c>
      <c r="B517" t="str">
        <f>[1]MaterialData!B477</f>
        <v>SIPS - Crawl Space - R33 - I Joist Spline - 6 1/2 in.</v>
      </c>
      <c r="C517">
        <f>[1]MaterialData!C477</f>
        <v>6.5</v>
      </c>
      <c r="D517">
        <f>[1]MaterialData!D477</f>
        <v>38.497</v>
      </c>
      <c r="E517">
        <f>[1]MaterialData!E477</f>
        <v>1.4069999999999999E-2</v>
      </c>
      <c r="F517">
        <f>[1]MaterialData!F477</f>
        <v>7.15</v>
      </c>
      <c r="G517">
        <f>[1]MaterialData!G477</f>
        <v>0.3</v>
      </c>
      <c r="H517" t="str">
        <f>[1]MaterialData!H477</f>
        <v>Smooth</v>
      </c>
      <c r="I517" t="str">
        <f>[1]MaterialData!I477</f>
        <v>JA4-10</v>
      </c>
      <c r="J517">
        <f>[1]MaterialData!J477</f>
        <v>0</v>
      </c>
      <c r="K517" s="4">
        <f t="shared" si="23"/>
        <v>38.497986259180287</v>
      </c>
      <c r="L517" s="9">
        <f t="shared" si="22"/>
        <v>1.161875</v>
      </c>
    </row>
    <row r="518" spans="1:12" x14ac:dyDescent="0.25">
      <c r="A518" t="str">
        <f>[1]MaterialData!A481</f>
        <v>SIPS Floor</v>
      </c>
      <c r="B518" t="str">
        <f>[1]MaterialData!B481</f>
        <v>SIPS - Crawl Space - R33 - Single 2x Spline - 6 1/2 in.</v>
      </c>
      <c r="C518">
        <f>[1]MaterialData!C481</f>
        <v>6.5</v>
      </c>
      <c r="D518">
        <f>[1]MaterialData!D481</f>
        <v>38.497</v>
      </c>
      <c r="E518">
        <f>[1]MaterialData!E481</f>
        <v>1.4069999999999999E-2</v>
      </c>
      <c r="F518">
        <f>[1]MaterialData!F481</f>
        <v>7.15</v>
      </c>
      <c r="G518">
        <f>[1]MaterialData!G481</f>
        <v>0.3</v>
      </c>
      <c r="H518" t="str">
        <f>[1]MaterialData!H481</f>
        <v>Smooth</v>
      </c>
      <c r="I518" t="str">
        <f>[1]MaterialData!I481</f>
        <v>JA4-10</v>
      </c>
      <c r="J518">
        <f>[1]MaterialData!J481</f>
        <v>0</v>
      </c>
      <c r="K518" s="4">
        <f t="shared" si="23"/>
        <v>38.497986259180287</v>
      </c>
      <c r="L518" s="9">
        <f t="shared" si="22"/>
        <v>1.161875</v>
      </c>
    </row>
    <row r="519" spans="1:12" x14ac:dyDescent="0.25">
      <c r="A519" t="str">
        <f>[1]MaterialData!A487</f>
        <v>SIPS Floor</v>
      </c>
      <c r="B519" t="str">
        <f>[1]MaterialData!B487</f>
        <v>SIPS - Crawl Space - R36 - Double 2x Spline - 10 1/4 in.</v>
      </c>
      <c r="C519">
        <f>[1]MaterialData!C487</f>
        <v>10.25</v>
      </c>
      <c r="D519">
        <f>[1]MaterialData!D487</f>
        <v>38.497</v>
      </c>
      <c r="E519">
        <f>[1]MaterialData!E487</f>
        <v>2.2190000000000001E-2</v>
      </c>
      <c r="F519">
        <f>[1]MaterialData!F487</f>
        <v>4.9000000000000004</v>
      </c>
      <c r="G519">
        <f>[1]MaterialData!G487</f>
        <v>0.28999999999999998</v>
      </c>
      <c r="H519" t="str">
        <f>[1]MaterialData!H487</f>
        <v>Smooth</v>
      </c>
      <c r="I519" t="str">
        <f>[1]MaterialData!I487</f>
        <v>JA4-10</v>
      </c>
      <c r="J519">
        <f>[1]MaterialData!J487</f>
        <v>0</v>
      </c>
      <c r="K519" s="4">
        <f t="shared" si="23"/>
        <v>38.493315307195431</v>
      </c>
      <c r="L519" s="9">
        <f t="shared" si="22"/>
        <v>1.2137708333333335</v>
      </c>
    </row>
    <row r="520" spans="1:12" x14ac:dyDescent="0.25">
      <c r="A520" t="str">
        <f>[1]MaterialData!A479</f>
        <v>SIPS Floor</v>
      </c>
      <c r="B520" t="str">
        <f>[1]MaterialData!B479</f>
        <v>SIPS - Crawl Space - R36 - I Joist Spline - 10 1/4 in.</v>
      </c>
      <c r="C520">
        <f>[1]MaterialData!C479</f>
        <v>10.25</v>
      </c>
      <c r="D520">
        <f>[1]MaterialData!D479</f>
        <v>42.284999999999997</v>
      </c>
      <c r="E520">
        <f>[1]MaterialData!E479</f>
        <v>2.0199999999999999E-2</v>
      </c>
      <c r="F520">
        <f>[1]MaterialData!F479</f>
        <v>4.9000000000000004</v>
      </c>
      <c r="G520">
        <f>[1]MaterialData!G479</f>
        <v>0.28999999999999998</v>
      </c>
      <c r="H520" t="str">
        <f>[1]MaterialData!H479</f>
        <v>Smooth</v>
      </c>
      <c r="I520" t="str">
        <f>[1]MaterialData!I479</f>
        <v>JA4-10</v>
      </c>
      <c r="J520">
        <f>[1]MaterialData!J479</f>
        <v>0</v>
      </c>
      <c r="K520" s="4">
        <f t="shared" si="23"/>
        <v>42.285478547854787</v>
      </c>
      <c r="L520" s="9">
        <f t="shared" si="22"/>
        <v>1.2137708333333335</v>
      </c>
    </row>
    <row r="521" spans="1:12" x14ac:dyDescent="0.25">
      <c r="A521" t="str">
        <f>[1]MaterialData!A483</f>
        <v>SIPS Floor</v>
      </c>
      <c r="B521" t="str">
        <f>[1]MaterialData!B483</f>
        <v>SIPS - Crawl Space - R36 - Single 2x Spline - 10 1/4 in.</v>
      </c>
      <c r="C521">
        <f>[1]MaterialData!C483</f>
        <v>10.25</v>
      </c>
      <c r="D521">
        <f>[1]MaterialData!D483</f>
        <v>40.308</v>
      </c>
      <c r="E521">
        <f>[1]MaterialData!E483</f>
        <v>2.1190000000000001E-2</v>
      </c>
      <c r="F521">
        <f>[1]MaterialData!F483</f>
        <v>4.9000000000000004</v>
      </c>
      <c r="G521">
        <f>[1]MaterialData!G483</f>
        <v>0.28999999999999998</v>
      </c>
      <c r="H521" t="str">
        <f>[1]MaterialData!H483</f>
        <v>Smooth</v>
      </c>
      <c r="I521" t="str">
        <f>[1]MaterialData!I483</f>
        <v>JA4-10</v>
      </c>
      <c r="J521">
        <f>[1]MaterialData!J483</f>
        <v>0</v>
      </c>
      <c r="K521" s="4">
        <f t="shared" si="23"/>
        <v>40.309894604373127</v>
      </c>
      <c r="L521" s="9">
        <f t="shared" si="22"/>
        <v>1.2137708333333335</v>
      </c>
    </row>
    <row r="522" spans="1:12" x14ac:dyDescent="0.25">
      <c r="A522" t="str">
        <f>[1]MaterialData!A496</f>
        <v>SIPS Floor</v>
      </c>
      <c r="B522" t="str">
        <f>[1]MaterialData!B496</f>
        <v>SIPS - No Crawl Space - R22 - Double 2x Spline - 6 1/2 in.</v>
      </c>
      <c r="C522">
        <f>[1]MaterialData!C496</f>
        <v>6.5</v>
      </c>
      <c r="D522">
        <f>[1]MaterialData!D496</f>
        <v>20.085999999999999</v>
      </c>
      <c r="E522">
        <f>[1]MaterialData!E496</f>
        <v>2.6970000000000001E-2</v>
      </c>
      <c r="F522">
        <f>[1]MaterialData!F496</f>
        <v>7.15</v>
      </c>
      <c r="G522">
        <f>[1]MaterialData!G496</f>
        <v>0.3</v>
      </c>
      <c r="H522" t="str">
        <f>[1]MaterialData!H496</f>
        <v>Smooth</v>
      </c>
      <c r="I522" t="str">
        <f>[1]MaterialData!I496</f>
        <v>JA4-10</v>
      </c>
      <c r="J522">
        <f>[1]MaterialData!J496</f>
        <v>0</v>
      </c>
      <c r="K522" s="4">
        <f t="shared" si="23"/>
        <v>20.084043999505621</v>
      </c>
      <c r="L522" s="9">
        <f t="shared" si="22"/>
        <v>1.161875</v>
      </c>
    </row>
    <row r="523" spans="1:12" x14ac:dyDescent="0.25">
      <c r="A523" t="str">
        <f>[1]MaterialData!A488</f>
        <v>SIPS Floor</v>
      </c>
      <c r="B523" t="str">
        <f>[1]MaterialData!B488</f>
        <v>SIPS - No Crawl Space - R22 - I Joist Spline - 6 1/2 in.</v>
      </c>
      <c r="C523">
        <f>[1]MaterialData!C488</f>
        <v>6.5</v>
      </c>
      <c r="D523">
        <f>[1]MaterialData!D488</f>
        <v>21.83</v>
      </c>
      <c r="E523">
        <f>[1]MaterialData!E488</f>
        <v>2.4809999999999999E-2</v>
      </c>
      <c r="F523">
        <f>[1]MaterialData!F488</f>
        <v>7.15</v>
      </c>
      <c r="G523">
        <f>[1]MaterialData!G488</f>
        <v>0.3</v>
      </c>
      <c r="H523" t="str">
        <f>[1]MaterialData!H488</f>
        <v>Smooth</v>
      </c>
      <c r="I523" t="str">
        <f>[1]MaterialData!I488</f>
        <v>JA4-10</v>
      </c>
      <c r="J523">
        <f>[1]MaterialData!J488</f>
        <v>0</v>
      </c>
      <c r="K523" s="4">
        <f t="shared" si="23"/>
        <v>21.832594383984951</v>
      </c>
      <c r="L523" s="9">
        <f t="shared" si="22"/>
        <v>1.161875</v>
      </c>
    </row>
    <row r="524" spans="1:12" x14ac:dyDescent="0.25">
      <c r="A524" t="str">
        <f>[1]MaterialData!A492</f>
        <v>SIPS Floor</v>
      </c>
      <c r="B524" t="str">
        <f>[1]MaterialData!B492</f>
        <v>SIPS - No Crawl Space - R22 - Single 2x Spline - 6 1/2 in.</v>
      </c>
      <c r="C524">
        <f>[1]MaterialData!C492</f>
        <v>6.5</v>
      </c>
      <c r="D524">
        <f>[1]MaterialData!D492</f>
        <v>21.22</v>
      </c>
      <c r="E524">
        <f>[1]MaterialData!E492</f>
        <v>2.5530000000000001E-2</v>
      </c>
      <c r="F524">
        <f>[1]MaterialData!F492</f>
        <v>7.15</v>
      </c>
      <c r="G524">
        <f>[1]MaterialData!G492</f>
        <v>0.3</v>
      </c>
      <c r="H524" t="str">
        <f>[1]MaterialData!H492</f>
        <v>Smooth</v>
      </c>
      <c r="I524" t="str">
        <f>[1]MaterialData!I492</f>
        <v>JA4-10</v>
      </c>
      <c r="J524">
        <f>[1]MaterialData!J492</f>
        <v>0</v>
      </c>
      <c r="K524" s="4">
        <f t="shared" si="23"/>
        <v>21.216869042955999</v>
      </c>
      <c r="L524" s="9">
        <f t="shared" si="22"/>
        <v>1.161875</v>
      </c>
    </row>
    <row r="525" spans="1:12" x14ac:dyDescent="0.25">
      <c r="A525" t="str">
        <f>[1]MaterialData!A498</f>
        <v>SIPS Floor</v>
      </c>
      <c r="B525" t="str">
        <f>[1]MaterialData!B498</f>
        <v>SIPS - No Crawl Space - R28 - Double 2x Spline - 8 1/4 in.</v>
      </c>
      <c r="C525">
        <f>[1]MaterialData!C498</f>
        <v>8.25</v>
      </c>
      <c r="D525">
        <f>[1]MaterialData!D498</f>
        <v>26.242000000000001</v>
      </c>
      <c r="E525">
        <f>[1]MaterialData!E498</f>
        <v>2.6200000000000001E-2</v>
      </c>
      <c r="F525">
        <f>[1]MaterialData!F498</f>
        <v>5.85</v>
      </c>
      <c r="G525">
        <f>[1]MaterialData!G498</f>
        <v>0.28999999999999998</v>
      </c>
      <c r="H525" t="str">
        <f>[1]MaterialData!H498</f>
        <v>Smooth</v>
      </c>
      <c r="I525" t="str">
        <f>[1]MaterialData!I498</f>
        <v>JA4-10</v>
      </c>
      <c r="J525">
        <f>[1]MaterialData!J498</f>
        <v>0</v>
      </c>
      <c r="K525" s="4">
        <f t="shared" si="23"/>
        <v>26.240458015267176</v>
      </c>
      <c r="L525" s="9">
        <f t="shared" si="22"/>
        <v>1.1663437499999998</v>
      </c>
    </row>
    <row r="526" spans="1:12" x14ac:dyDescent="0.25">
      <c r="A526" t="str">
        <f>[1]MaterialData!A490</f>
        <v>SIPS Floor</v>
      </c>
      <c r="B526" t="str">
        <f>[1]MaterialData!B490</f>
        <v>SIPS - No Crawl Space - R28 - I Joist Spline - 8 1/4 in.</v>
      </c>
      <c r="C526">
        <f>[1]MaterialData!C490</f>
        <v>8.25</v>
      </c>
      <c r="D526">
        <f>[1]MaterialData!D490</f>
        <v>28.08</v>
      </c>
      <c r="E526">
        <f>[1]MaterialData!E490</f>
        <v>2.4479999999999998E-2</v>
      </c>
      <c r="F526">
        <f>[1]MaterialData!F490</f>
        <v>5.85</v>
      </c>
      <c r="G526">
        <f>[1]MaterialData!G490</f>
        <v>0.28999999999999998</v>
      </c>
      <c r="H526" t="str">
        <f>[1]MaterialData!H490</f>
        <v>Smooth</v>
      </c>
      <c r="I526" t="str">
        <f>[1]MaterialData!I490</f>
        <v>JA4-10</v>
      </c>
      <c r="J526">
        <f>[1]MaterialData!J490</f>
        <v>0</v>
      </c>
      <c r="K526" s="4">
        <f t="shared" si="23"/>
        <v>28.084150326797388</v>
      </c>
      <c r="L526" s="9">
        <f t="shared" si="22"/>
        <v>1.1663437499999998</v>
      </c>
    </row>
    <row r="527" spans="1:12" x14ac:dyDescent="0.25">
      <c r="A527" t="str">
        <f>[1]MaterialData!A494</f>
        <v>SIPS Floor</v>
      </c>
      <c r="B527" t="str">
        <f>[1]MaterialData!B494</f>
        <v>SIPS - No Crawl Space - R28 - Single 2x Spline - 8 1/4 in.</v>
      </c>
      <c r="C527">
        <f>[1]MaterialData!C494</f>
        <v>8.25</v>
      </c>
      <c r="D527">
        <f>[1]MaterialData!D494</f>
        <v>27.132999999999999</v>
      </c>
      <c r="E527">
        <f>[1]MaterialData!E494</f>
        <v>2.5340000000000001E-2</v>
      </c>
      <c r="F527">
        <f>[1]MaterialData!F494</f>
        <v>5.85</v>
      </c>
      <c r="G527">
        <f>[1]MaterialData!G494</f>
        <v>0.28999999999999998</v>
      </c>
      <c r="H527" t="str">
        <f>[1]MaterialData!H494</f>
        <v>Smooth</v>
      </c>
      <c r="I527" t="str">
        <f>[1]MaterialData!I494</f>
        <v>JA4-10</v>
      </c>
      <c r="J527">
        <f>[1]MaterialData!J494</f>
        <v>0</v>
      </c>
      <c r="K527" s="4">
        <f t="shared" si="23"/>
        <v>27.131018153117598</v>
      </c>
      <c r="L527" s="9">
        <f t="shared" si="22"/>
        <v>1.1663437499999998</v>
      </c>
    </row>
    <row r="528" spans="1:12" x14ac:dyDescent="0.25">
      <c r="A528" t="str">
        <f>[1]MaterialData!A497</f>
        <v>SIPS Floor</v>
      </c>
      <c r="B528" t="str">
        <f>[1]MaterialData!B497</f>
        <v>SIPS - No Crawl Space - R33 - Double 2x Spline - 6 1/2 in.</v>
      </c>
      <c r="C528">
        <f>[1]MaterialData!C497</f>
        <v>6.5</v>
      </c>
      <c r="D528">
        <f>[1]MaterialData!D497</f>
        <v>28.08</v>
      </c>
      <c r="E528">
        <f>[1]MaterialData!E497</f>
        <v>1.9290000000000002E-2</v>
      </c>
      <c r="F528">
        <f>[1]MaterialData!F497</f>
        <v>7.15</v>
      </c>
      <c r="G528">
        <f>[1]MaterialData!G497</f>
        <v>0.3</v>
      </c>
      <c r="H528" t="str">
        <f>[1]MaterialData!H497</f>
        <v>Smooth</v>
      </c>
      <c r="I528" t="str">
        <f>[1]MaterialData!I497</f>
        <v>JA4-10</v>
      </c>
      <c r="J528">
        <f>[1]MaterialData!J497</f>
        <v>0</v>
      </c>
      <c r="K528" s="4">
        <f t="shared" si="23"/>
        <v>28.080179713150159</v>
      </c>
      <c r="L528" s="9">
        <f t="shared" si="22"/>
        <v>1.161875</v>
      </c>
    </row>
    <row r="529" spans="1:12" x14ac:dyDescent="0.25">
      <c r="A529" t="str">
        <f>[1]MaterialData!A489</f>
        <v>SIPS Floor</v>
      </c>
      <c r="B529" t="str">
        <f>[1]MaterialData!B489</f>
        <v>SIPS - No Crawl Space - R33 - I Joist Spline - 6 1/2 in.</v>
      </c>
      <c r="C529">
        <f>[1]MaterialData!C489</f>
        <v>6.5</v>
      </c>
      <c r="D529">
        <f>[1]MaterialData!D489</f>
        <v>32.543999999999997</v>
      </c>
      <c r="E529">
        <f>[1]MaterialData!E489</f>
        <v>1.6639999999999999E-2</v>
      </c>
      <c r="F529">
        <f>[1]MaterialData!F489</f>
        <v>7.15</v>
      </c>
      <c r="G529">
        <f>[1]MaterialData!G489</f>
        <v>0.3</v>
      </c>
      <c r="H529" t="str">
        <f>[1]MaterialData!H489</f>
        <v>Smooth</v>
      </c>
      <c r="I529" t="str">
        <f>[1]MaterialData!I489</f>
        <v>JA4-10</v>
      </c>
      <c r="J529">
        <f>[1]MaterialData!J489</f>
        <v>0</v>
      </c>
      <c r="K529" s="4">
        <f t="shared" si="23"/>
        <v>32.552083333333336</v>
      </c>
      <c r="L529" s="9">
        <f t="shared" si="22"/>
        <v>1.161875</v>
      </c>
    </row>
    <row r="530" spans="1:12" x14ac:dyDescent="0.25">
      <c r="A530" t="str">
        <f>[1]MaterialData!A493</f>
        <v>SIPS Floor</v>
      </c>
      <c r="B530" t="str">
        <f>[1]MaterialData!B493</f>
        <v>SIPS - No Crawl Space - R33 - Single 2x Spline - 6 1/2 in.</v>
      </c>
      <c r="C530">
        <f>[1]MaterialData!C493</f>
        <v>6.5</v>
      </c>
      <c r="D530">
        <f>[1]MaterialData!D493</f>
        <v>31.312999999999999</v>
      </c>
      <c r="E530">
        <f>[1]MaterialData!E493</f>
        <v>1.7299999999999999E-2</v>
      </c>
      <c r="F530">
        <f>[1]MaterialData!F493</f>
        <v>7.15</v>
      </c>
      <c r="G530">
        <f>[1]MaterialData!G493</f>
        <v>0.3</v>
      </c>
      <c r="H530" t="str">
        <f>[1]MaterialData!H493</f>
        <v>Smooth</v>
      </c>
      <c r="I530" t="str">
        <f>[1]MaterialData!I493</f>
        <v>JA4-10</v>
      </c>
      <c r="J530">
        <f>[1]MaterialData!J493</f>
        <v>0</v>
      </c>
      <c r="K530" s="4">
        <f t="shared" si="23"/>
        <v>31.310211946050096</v>
      </c>
      <c r="L530" s="9">
        <f t="shared" si="22"/>
        <v>1.161875</v>
      </c>
    </row>
    <row r="531" spans="1:12" x14ac:dyDescent="0.25">
      <c r="A531" t="str">
        <f>[1]MaterialData!A499</f>
        <v>SIPS Floor</v>
      </c>
      <c r="B531" t="str">
        <f>[1]MaterialData!B499</f>
        <v>SIPS - No Crawl Space - R36 - Double 2x Spline - 10 1/4 in.</v>
      </c>
      <c r="C531">
        <f>[1]MaterialData!C499</f>
        <v>10.25</v>
      </c>
      <c r="D531">
        <f>[1]MaterialData!D499</f>
        <v>32.543999999999997</v>
      </c>
      <c r="E531">
        <f>[1]MaterialData!E499</f>
        <v>2.6249999999999999E-2</v>
      </c>
      <c r="F531">
        <f>[1]MaterialData!F499</f>
        <v>4.9000000000000004</v>
      </c>
      <c r="G531">
        <f>[1]MaterialData!G499</f>
        <v>0.28999999999999998</v>
      </c>
      <c r="H531" t="str">
        <f>[1]MaterialData!H499</f>
        <v>Smooth</v>
      </c>
      <c r="I531" t="str">
        <f>[1]MaterialData!I499</f>
        <v>JA4-10</v>
      </c>
      <c r="J531">
        <f>[1]MaterialData!J499</f>
        <v>0</v>
      </c>
      <c r="K531" s="4">
        <f t="shared" si="23"/>
        <v>32.539682539682538</v>
      </c>
      <c r="L531" s="9">
        <f t="shared" si="22"/>
        <v>1.2137708333333335</v>
      </c>
    </row>
    <row r="532" spans="1:12" x14ac:dyDescent="0.25">
      <c r="A532" t="str">
        <f>[1]MaterialData!A491</f>
        <v>SIPS Floor</v>
      </c>
      <c r="B532" t="str">
        <f>[1]MaterialData!B491</f>
        <v>SIPS - No Crawl Space - R36 - I Joist Spline - 10 1/4 in.</v>
      </c>
      <c r="C532">
        <f>[1]MaterialData!C491</f>
        <v>10.25</v>
      </c>
      <c r="D532">
        <f>[1]MaterialData!D491</f>
        <v>35.292000000000002</v>
      </c>
      <c r="E532">
        <f>[1]MaterialData!E491</f>
        <v>2.4199999999999999E-2</v>
      </c>
      <c r="F532">
        <f>[1]MaterialData!F491</f>
        <v>4.9000000000000004</v>
      </c>
      <c r="G532">
        <f>[1]MaterialData!G491</f>
        <v>0.28999999999999998</v>
      </c>
      <c r="H532" t="str">
        <f>[1]MaterialData!H491</f>
        <v>Smooth</v>
      </c>
      <c r="I532" t="str">
        <f>[1]MaterialData!I491</f>
        <v>JA4-10</v>
      </c>
      <c r="J532">
        <f>[1]MaterialData!J491</f>
        <v>0</v>
      </c>
      <c r="K532" s="4">
        <f t="shared" si="23"/>
        <v>35.296143250688708</v>
      </c>
      <c r="L532" s="9">
        <f t="shared" si="22"/>
        <v>1.2137708333333335</v>
      </c>
    </row>
    <row r="533" spans="1:12" x14ac:dyDescent="0.25">
      <c r="A533" t="str">
        <f>[1]MaterialData!A495</f>
        <v>SIPS Floor</v>
      </c>
      <c r="B533" t="str">
        <f>[1]MaterialData!B495</f>
        <v>SIPS - No Crawl Space - R36 - Single 2x Spline - 10 1/4 in.</v>
      </c>
      <c r="C533">
        <f>[1]MaterialData!C495</f>
        <v>10.25</v>
      </c>
      <c r="D533">
        <f>[1]MaterialData!D495</f>
        <v>35.292000000000002</v>
      </c>
      <c r="E533">
        <f>[1]MaterialData!E495</f>
        <v>2.4199999999999999E-2</v>
      </c>
      <c r="F533">
        <f>[1]MaterialData!F495</f>
        <v>4.9000000000000004</v>
      </c>
      <c r="G533">
        <f>[1]MaterialData!G495</f>
        <v>0.28999999999999998</v>
      </c>
      <c r="H533" t="str">
        <f>[1]MaterialData!H495</f>
        <v>Smooth</v>
      </c>
      <c r="I533" t="str">
        <f>[1]MaterialData!I495</f>
        <v>JA4-10</v>
      </c>
      <c r="J533">
        <f>[1]MaterialData!J495</f>
        <v>0</v>
      </c>
      <c r="K533" s="4">
        <f t="shared" si="23"/>
        <v>35.296143250688708</v>
      </c>
      <c r="L533" s="9">
        <f t="shared" si="22"/>
        <v>1.2137708333333335</v>
      </c>
    </row>
    <row r="534" spans="1:12" x14ac:dyDescent="0.25">
      <c r="A534" t="str">
        <f>[1]MaterialData!A544</f>
        <v>SIPS Wall</v>
      </c>
      <c r="B534" t="str">
        <f>[1]MaterialData!B544</f>
        <v>SIPS - R14 - Double 2x Spline - 4 1/2 in.</v>
      </c>
      <c r="C534">
        <f>[1]MaterialData!C544</f>
        <v>4.5</v>
      </c>
      <c r="D534">
        <f>[1]MaterialData!D544</f>
        <v>11.446999999999999</v>
      </c>
      <c r="E534">
        <f>[1]MaterialData!E544</f>
        <v>3.2759999999999997E-2</v>
      </c>
      <c r="F534">
        <f>[1]MaterialData!F544</f>
        <v>9.89</v>
      </c>
      <c r="G534">
        <f>[1]MaterialData!G544</f>
        <v>0.31</v>
      </c>
      <c r="H534" t="str">
        <f>[1]MaterialData!H544</f>
        <v>Smooth</v>
      </c>
      <c r="I534" t="str">
        <f>[1]MaterialData!I544</f>
        <v>JA4-10</v>
      </c>
      <c r="J534">
        <f>[1]MaterialData!J544</f>
        <v>0</v>
      </c>
      <c r="K534" s="4">
        <f t="shared" si="23"/>
        <v>11.446886446886447</v>
      </c>
      <c r="L534" s="9">
        <f t="shared" si="22"/>
        <v>1.1497124999999999</v>
      </c>
    </row>
    <row r="535" spans="1:12" x14ac:dyDescent="0.25">
      <c r="A535" t="str">
        <f>[1]MaterialData!A528</f>
        <v>SIPS Wall</v>
      </c>
      <c r="B535" t="str">
        <f>[1]MaterialData!B528</f>
        <v>SIPS - R14 - I joist Spline - 4 1/2 in.</v>
      </c>
      <c r="C535">
        <f>[1]MaterialData!C528</f>
        <v>4.5</v>
      </c>
      <c r="D535">
        <f>[1]MaterialData!D528</f>
        <v>12.746</v>
      </c>
      <c r="E535">
        <f>[1]MaterialData!E528</f>
        <v>2.9420000000000002E-2</v>
      </c>
      <c r="F535">
        <f>[1]MaterialData!F528</f>
        <v>9.89</v>
      </c>
      <c r="G535">
        <f>[1]MaterialData!G528</f>
        <v>0.31</v>
      </c>
      <c r="H535" t="str">
        <f>[1]MaterialData!H528</f>
        <v>Smooth</v>
      </c>
      <c r="I535" t="str">
        <f>[1]MaterialData!I528</f>
        <v>JA4-10</v>
      </c>
      <c r="J535">
        <f>[1]MaterialData!J528</f>
        <v>0</v>
      </c>
      <c r="K535" s="4">
        <f t="shared" si="23"/>
        <v>12.746430999320189</v>
      </c>
      <c r="L535" s="9">
        <f t="shared" si="22"/>
        <v>1.1497124999999999</v>
      </c>
    </row>
    <row r="536" spans="1:12" x14ac:dyDescent="0.25">
      <c r="A536" t="str">
        <f>[1]MaterialData!A524</f>
        <v>SIPS Roof</v>
      </c>
      <c r="B536" t="str">
        <f>[1]MaterialData!B524</f>
        <v>SIPS - R14 - Metal Spline - 48 in.</v>
      </c>
      <c r="C536">
        <f>[1]MaterialData!C524</f>
        <v>48</v>
      </c>
      <c r="D536">
        <f>[1]MaterialData!D524</f>
        <v>11.593</v>
      </c>
      <c r="E536">
        <f>[1]MaterialData!E524</f>
        <v>0.34499999999999997</v>
      </c>
      <c r="F536">
        <f>[1]MaterialData!F524</f>
        <v>1.83</v>
      </c>
      <c r="G536">
        <f>[1]MaterialData!G524</f>
        <v>0.27</v>
      </c>
      <c r="H536" t="str">
        <f>[1]MaterialData!H524</f>
        <v>Smooth</v>
      </c>
      <c r="I536" t="str">
        <f>[1]MaterialData!I524</f>
        <v>JA4-10</v>
      </c>
      <c r="J536">
        <f>[1]MaterialData!J524</f>
        <v>0</v>
      </c>
      <c r="K536" s="4">
        <f t="shared" si="23"/>
        <v>11.594202898550726</v>
      </c>
      <c r="L536" s="9">
        <f t="shared" si="22"/>
        <v>1.9764000000000002</v>
      </c>
    </row>
    <row r="537" spans="1:12" x14ac:dyDescent="0.25">
      <c r="A537" t="str">
        <f>[1]MaterialData!A552</f>
        <v>SIPS Wall</v>
      </c>
      <c r="B537" t="str">
        <f>[1]MaterialData!B552</f>
        <v>SIPS - R14 - OSB Spline - 4 1/2 in.</v>
      </c>
      <c r="C537">
        <f>[1]MaterialData!C552</f>
        <v>4.5</v>
      </c>
      <c r="D537">
        <f>[1]MaterialData!D552</f>
        <v>14.853</v>
      </c>
      <c r="E537">
        <f>[1]MaterialData!E552</f>
        <v>2.5250000000000002E-2</v>
      </c>
      <c r="F537">
        <f>[1]MaterialData!F552</f>
        <v>9.89</v>
      </c>
      <c r="G537">
        <f>[1]MaterialData!G552</f>
        <v>0.31</v>
      </c>
      <c r="H537" t="str">
        <f>[1]MaterialData!H552</f>
        <v>Smooth</v>
      </c>
      <c r="I537" t="str">
        <f>[1]MaterialData!I552</f>
        <v>JA4-10</v>
      </c>
      <c r="J537">
        <f>[1]MaterialData!J552</f>
        <v>0</v>
      </c>
      <c r="K537" s="4">
        <f t="shared" si="23"/>
        <v>14.85148514851485</v>
      </c>
      <c r="L537" s="9">
        <f t="shared" si="22"/>
        <v>1.1497124999999999</v>
      </c>
    </row>
    <row r="538" spans="1:12" x14ac:dyDescent="0.25">
      <c r="A538" t="str">
        <f>[1]MaterialData!A536</f>
        <v>SIPS Wall</v>
      </c>
      <c r="B538" t="str">
        <f>[1]MaterialData!B536</f>
        <v>SIPS - R14 - Single 2x Spline - 4 1/2 in.</v>
      </c>
      <c r="C538">
        <f>[1]MaterialData!C536</f>
        <v>4.5</v>
      </c>
      <c r="D538">
        <f>[1]MaterialData!D536</f>
        <v>12.545</v>
      </c>
      <c r="E538">
        <f>[1]MaterialData!E536</f>
        <v>2.989E-2</v>
      </c>
      <c r="F538">
        <f>[1]MaterialData!F536</f>
        <v>9.89</v>
      </c>
      <c r="G538">
        <f>[1]MaterialData!G536</f>
        <v>0.31</v>
      </c>
      <c r="H538" t="str">
        <f>[1]MaterialData!H536</f>
        <v>Smooth</v>
      </c>
      <c r="I538" t="str">
        <f>[1]MaterialData!I536</f>
        <v>JA4-10</v>
      </c>
      <c r="J538">
        <f>[1]MaterialData!J536</f>
        <v>0</v>
      </c>
      <c r="K538" s="4">
        <f t="shared" si="23"/>
        <v>12.546002007360322</v>
      </c>
      <c r="L538" s="9">
        <f t="shared" si="22"/>
        <v>1.1497124999999999</v>
      </c>
    </row>
    <row r="539" spans="1:12" x14ac:dyDescent="0.25">
      <c r="A539" t="str">
        <f>[1]MaterialData!A545</f>
        <v>SIPS Wall</v>
      </c>
      <c r="B539" t="str">
        <f>[1]MaterialData!B545</f>
        <v>SIPS - R18 - Double 2x Spline - 4 1/2 in.</v>
      </c>
      <c r="C539">
        <f>[1]MaterialData!C545</f>
        <v>4.5</v>
      </c>
      <c r="D539">
        <f>[1]MaterialData!D545</f>
        <v>13.612</v>
      </c>
      <c r="E539">
        <f>[1]MaterialData!E545</f>
        <v>2.7550000000000002E-2</v>
      </c>
      <c r="F539">
        <f>[1]MaterialData!F545</f>
        <v>9.89</v>
      </c>
      <c r="G539">
        <f>[1]MaterialData!G545</f>
        <v>0.31</v>
      </c>
      <c r="H539" t="str">
        <f>[1]MaterialData!H545</f>
        <v>Smooth</v>
      </c>
      <c r="I539" t="str">
        <f>[1]MaterialData!I545</f>
        <v>JA4-10</v>
      </c>
      <c r="J539">
        <f>[1]MaterialData!J545</f>
        <v>0</v>
      </c>
      <c r="K539" s="4">
        <f t="shared" ref="K539:K570" si="24">C539/12/E539</f>
        <v>13.611615245009073</v>
      </c>
      <c r="L539" s="9">
        <f t="shared" si="22"/>
        <v>1.1497124999999999</v>
      </c>
    </row>
    <row r="540" spans="1:12" x14ac:dyDescent="0.25">
      <c r="A540" t="str">
        <f>[1]MaterialData!A529</f>
        <v>SIPS Wall</v>
      </c>
      <c r="B540" t="str">
        <f>[1]MaterialData!B529</f>
        <v>SIPS - R18 - I joist Spline - 4 1/2 in.</v>
      </c>
      <c r="C540">
        <f>[1]MaterialData!C529</f>
        <v>4.5</v>
      </c>
      <c r="D540">
        <f>[1]MaterialData!D529</f>
        <v>15.409000000000001</v>
      </c>
      <c r="E540">
        <f>[1]MaterialData!E529</f>
        <v>2.4340000000000001E-2</v>
      </c>
      <c r="F540">
        <f>[1]MaterialData!F529</f>
        <v>9.89</v>
      </c>
      <c r="G540">
        <f>[1]MaterialData!G529</f>
        <v>0.31</v>
      </c>
      <c r="H540" t="str">
        <f>[1]MaterialData!H529</f>
        <v>Smooth</v>
      </c>
      <c r="I540" t="str">
        <f>[1]MaterialData!I529</f>
        <v>JA4-10</v>
      </c>
      <c r="J540">
        <f>[1]MaterialData!J529</f>
        <v>0</v>
      </c>
      <c r="K540" s="4">
        <f t="shared" si="24"/>
        <v>15.406737880032868</v>
      </c>
      <c r="L540" s="9">
        <f t="shared" si="22"/>
        <v>1.1497124999999999</v>
      </c>
    </row>
    <row r="541" spans="1:12" x14ac:dyDescent="0.25">
      <c r="A541" t="str">
        <f>[1]MaterialData!A553</f>
        <v>SIPS Wall</v>
      </c>
      <c r="B541" t="str">
        <f>[1]MaterialData!B553</f>
        <v>SIPS - R18 - OSB Spline - 4 1/2 in.</v>
      </c>
      <c r="C541">
        <f>[1]MaterialData!C553</f>
        <v>4.5</v>
      </c>
      <c r="D541">
        <f>[1]MaterialData!D553</f>
        <v>17.327999999999999</v>
      </c>
      <c r="E541">
        <f>[1]MaterialData!E553</f>
        <v>2.164E-2</v>
      </c>
      <c r="F541">
        <f>[1]MaterialData!F553</f>
        <v>9.89</v>
      </c>
      <c r="G541">
        <f>[1]MaterialData!G553</f>
        <v>0.31</v>
      </c>
      <c r="H541" t="str">
        <f>[1]MaterialData!H553</f>
        <v>Smooth</v>
      </c>
      <c r="I541" t="str">
        <f>[1]MaterialData!I553</f>
        <v>JA4-10</v>
      </c>
      <c r="J541">
        <f>[1]MaterialData!J553</f>
        <v>0</v>
      </c>
      <c r="K541" s="4">
        <f t="shared" si="24"/>
        <v>17.329020332717192</v>
      </c>
      <c r="L541" s="9">
        <f t="shared" si="22"/>
        <v>1.1497124999999999</v>
      </c>
    </row>
    <row r="542" spans="1:12" x14ac:dyDescent="0.25">
      <c r="A542" t="str">
        <f>[1]MaterialData!A537</f>
        <v>SIPS Wall</v>
      </c>
      <c r="B542" t="str">
        <f>[1]MaterialData!B537</f>
        <v>SIPS - R18 - Single 2x Spline - 4 1/2 in.</v>
      </c>
      <c r="C542">
        <f>[1]MaterialData!C537</f>
        <v>4.5</v>
      </c>
      <c r="D542">
        <f>[1]MaterialData!D537</f>
        <v>14.853</v>
      </c>
      <c r="E542">
        <f>[1]MaterialData!E537</f>
        <v>2.5250000000000002E-2</v>
      </c>
      <c r="F542">
        <f>[1]MaterialData!F537</f>
        <v>9.89</v>
      </c>
      <c r="G542">
        <f>[1]MaterialData!G537</f>
        <v>0.31</v>
      </c>
      <c r="H542" t="str">
        <f>[1]MaterialData!H537</f>
        <v>Smooth</v>
      </c>
      <c r="I542" t="str">
        <f>[1]MaterialData!I537</f>
        <v>JA4-10</v>
      </c>
      <c r="J542">
        <f>[1]MaterialData!J537</f>
        <v>0</v>
      </c>
      <c r="K542" s="4">
        <f t="shared" si="24"/>
        <v>14.85148514851485</v>
      </c>
      <c r="L542" s="9">
        <f t="shared" si="22"/>
        <v>1.1497124999999999</v>
      </c>
    </row>
    <row r="543" spans="1:12" x14ac:dyDescent="0.25">
      <c r="A543" t="str">
        <f>[1]MaterialData!A512</f>
        <v>SIPS Roof</v>
      </c>
      <c r="B543" t="str">
        <f>[1]MaterialData!B512</f>
        <v>SIPS - R22 - Double 2x Spline - 6 1/2 in.</v>
      </c>
      <c r="C543">
        <f>[1]MaterialData!C512</f>
        <v>6.5</v>
      </c>
      <c r="D543">
        <f>[1]MaterialData!D512</f>
        <v>19.998999999999999</v>
      </c>
      <c r="E543">
        <f>[1]MaterialData!E512</f>
        <v>2.708E-2</v>
      </c>
      <c r="F543">
        <f>[1]MaterialData!F512</f>
        <v>7.15</v>
      </c>
      <c r="G543">
        <f>[1]MaterialData!G512</f>
        <v>0.3</v>
      </c>
      <c r="H543" t="str">
        <f>[1]MaterialData!H512</f>
        <v>Smooth</v>
      </c>
      <c r="I543" t="str">
        <f>[1]MaterialData!I512</f>
        <v>JA4-10</v>
      </c>
      <c r="J543">
        <f>[1]MaterialData!J512</f>
        <v>0</v>
      </c>
      <c r="K543" s="4">
        <f t="shared" si="24"/>
        <v>20.002461841457407</v>
      </c>
      <c r="L543" s="9">
        <f t="shared" si="22"/>
        <v>1.161875</v>
      </c>
    </row>
    <row r="544" spans="1:12" x14ac:dyDescent="0.25">
      <c r="A544" t="str">
        <f>[1]MaterialData!A546</f>
        <v>SIPS Wall</v>
      </c>
      <c r="B544" t="str">
        <f>[1]MaterialData!B546</f>
        <v>SIPS - R22 - Double 2x Spline - 6 1/2 in.</v>
      </c>
      <c r="C544">
        <f>[1]MaterialData!C546</f>
        <v>6.5</v>
      </c>
      <c r="D544">
        <f>[1]MaterialData!D546</f>
        <v>16.978999999999999</v>
      </c>
      <c r="E544">
        <f>[1]MaterialData!E546</f>
        <v>3.1899999999999998E-2</v>
      </c>
      <c r="F544">
        <f>[1]MaterialData!F546</f>
        <v>7.15</v>
      </c>
      <c r="G544">
        <f>[1]MaterialData!G546</f>
        <v>0.3</v>
      </c>
      <c r="H544" t="str">
        <f>[1]MaterialData!H546</f>
        <v>Smooth</v>
      </c>
      <c r="I544" t="str">
        <f>[1]MaterialData!I546</f>
        <v>JA4-10</v>
      </c>
      <c r="J544">
        <f>[1]MaterialData!J546</f>
        <v>0</v>
      </c>
      <c r="K544" s="4">
        <f t="shared" si="24"/>
        <v>16.980146290491117</v>
      </c>
      <c r="L544" s="9">
        <f t="shared" si="22"/>
        <v>1.161875</v>
      </c>
    </row>
    <row r="545" spans="1:12" x14ac:dyDescent="0.25">
      <c r="A545" t="str">
        <f>[1]MaterialData!A500</f>
        <v>SIPS Roof</v>
      </c>
      <c r="B545" t="str">
        <f>[1]MaterialData!B500</f>
        <v>SIPS - R22 - I joist Spline - 6 1/2 in.</v>
      </c>
      <c r="C545">
        <f>[1]MaterialData!C500</f>
        <v>6.5</v>
      </c>
      <c r="D545">
        <f>[1]MaterialData!D500</f>
        <v>21.515999999999998</v>
      </c>
      <c r="E545">
        <f>[1]MaterialData!E500</f>
        <v>2.5180000000000001E-2</v>
      </c>
      <c r="F545">
        <f>[1]MaterialData!F500</f>
        <v>7.15</v>
      </c>
      <c r="G545">
        <f>[1]MaterialData!G500</f>
        <v>0.3</v>
      </c>
      <c r="H545" t="str">
        <f>[1]MaterialData!H500</f>
        <v>Smooth</v>
      </c>
      <c r="I545" t="str">
        <f>[1]MaterialData!I500</f>
        <v>JA4-10</v>
      </c>
      <c r="J545">
        <f>[1]MaterialData!J500</f>
        <v>0</v>
      </c>
      <c r="K545" s="4">
        <f t="shared" si="24"/>
        <v>21.511781837437116</v>
      </c>
      <c r="L545" s="9">
        <f t="shared" si="22"/>
        <v>1.161875</v>
      </c>
    </row>
    <row r="546" spans="1:12" x14ac:dyDescent="0.25">
      <c r="A546" t="str">
        <f>[1]MaterialData!A530</f>
        <v>SIPS Wall</v>
      </c>
      <c r="B546" t="str">
        <f>[1]MaterialData!B530</f>
        <v>SIPS - R22 - I joist Spline - 6 1/2 in.</v>
      </c>
      <c r="C546">
        <f>[1]MaterialData!C530</f>
        <v>6.5</v>
      </c>
      <c r="D546">
        <f>[1]MaterialData!D530</f>
        <v>19.292999999999999</v>
      </c>
      <c r="E546">
        <f>[1]MaterialData!E530</f>
        <v>2.8080000000000001E-2</v>
      </c>
      <c r="F546">
        <f>[1]MaterialData!F530</f>
        <v>7.15</v>
      </c>
      <c r="G546">
        <f>[1]MaterialData!G530</f>
        <v>0.3</v>
      </c>
      <c r="H546" t="str">
        <f>[1]MaterialData!H530</f>
        <v>Smooth</v>
      </c>
      <c r="I546" t="str">
        <f>[1]MaterialData!I530</f>
        <v>JA4-10</v>
      </c>
      <c r="J546">
        <f>[1]MaterialData!J530</f>
        <v>0</v>
      </c>
      <c r="K546" s="4">
        <f t="shared" si="24"/>
        <v>19.29012345679012</v>
      </c>
      <c r="L546" s="9">
        <f t="shared" si="22"/>
        <v>1.161875</v>
      </c>
    </row>
    <row r="547" spans="1:12" x14ac:dyDescent="0.25">
      <c r="A547" t="str">
        <f>[1]MaterialData!A525</f>
        <v>SIPS Roof</v>
      </c>
      <c r="B547" t="str">
        <f>[1]MaterialData!B525</f>
        <v>SIPS - R22 - Metal Spline - 48 in.</v>
      </c>
      <c r="C547">
        <f>[1]MaterialData!C525</f>
        <v>48</v>
      </c>
      <c r="D547">
        <f>[1]MaterialData!D525</f>
        <v>15.804</v>
      </c>
      <c r="E547">
        <f>[1]MaterialData!E525</f>
        <v>0.25330000000000003</v>
      </c>
      <c r="F547">
        <f>[1]MaterialData!F525</f>
        <v>1.83</v>
      </c>
      <c r="G547">
        <f>[1]MaterialData!G525</f>
        <v>0.27</v>
      </c>
      <c r="H547" t="str">
        <f>[1]MaterialData!H525</f>
        <v>Smooth</v>
      </c>
      <c r="I547" t="str">
        <f>[1]MaterialData!I525</f>
        <v>JA4-10</v>
      </c>
      <c r="J547">
        <f>[1]MaterialData!J525</f>
        <v>0</v>
      </c>
      <c r="K547" s="4">
        <f t="shared" si="24"/>
        <v>15.791551519936831</v>
      </c>
      <c r="L547" s="9">
        <f t="shared" ref="L547:L610" si="25">F547*G547*C547/12</f>
        <v>1.9764000000000002</v>
      </c>
    </row>
    <row r="548" spans="1:12" x14ac:dyDescent="0.25">
      <c r="A548" t="str">
        <f>[1]MaterialData!A518</f>
        <v>SIPS Roof</v>
      </c>
      <c r="B548" t="str">
        <f>[1]MaterialData!B518</f>
        <v>SIPS - R22 - OSB Spline - 6 1/2 in.</v>
      </c>
      <c r="C548">
        <f>[1]MaterialData!C518</f>
        <v>6.5</v>
      </c>
      <c r="D548">
        <f>[1]MaterialData!D518</f>
        <v>22.65</v>
      </c>
      <c r="E548">
        <f>[1]MaterialData!E518</f>
        <v>2.3910000000000001E-2</v>
      </c>
      <c r="F548">
        <f>[1]MaterialData!F518</f>
        <v>7.15</v>
      </c>
      <c r="G548">
        <f>[1]MaterialData!G518</f>
        <v>0.3</v>
      </c>
      <c r="H548" t="str">
        <f>[1]MaterialData!H518</f>
        <v>Smooth</v>
      </c>
      <c r="I548" t="str">
        <f>[1]MaterialData!I518</f>
        <v>JA4-10</v>
      </c>
      <c r="J548">
        <f>[1]MaterialData!J518</f>
        <v>0</v>
      </c>
      <c r="K548" s="4">
        <f t="shared" si="24"/>
        <v>22.654398438589151</v>
      </c>
      <c r="L548" s="9">
        <f t="shared" si="25"/>
        <v>1.161875</v>
      </c>
    </row>
    <row r="549" spans="1:12" x14ac:dyDescent="0.25">
      <c r="A549" t="str">
        <f>[1]MaterialData!A554</f>
        <v>SIPS Wall</v>
      </c>
      <c r="B549" t="str">
        <f>[1]MaterialData!B554</f>
        <v>SIPS - R22 - OSB Spline - 6 1/2 in.</v>
      </c>
      <c r="C549">
        <f>[1]MaterialData!C554</f>
        <v>6.5</v>
      </c>
      <c r="D549">
        <f>[1]MaterialData!D554</f>
        <v>22.85</v>
      </c>
      <c r="E549">
        <f>[1]MaterialData!E554</f>
        <v>2.3709999999999998E-2</v>
      </c>
      <c r="F549">
        <f>[1]MaterialData!F554</f>
        <v>7.15</v>
      </c>
      <c r="G549">
        <f>[1]MaterialData!G554</f>
        <v>0.3</v>
      </c>
      <c r="H549" t="str">
        <f>[1]MaterialData!H554</f>
        <v>Smooth</v>
      </c>
      <c r="I549" t="str">
        <f>[1]MaterialData!I554</f>
        <v>JA4-10</v>
      </c>
      <c r="J549">
        <f>[1]MaterialData!J554</f>
        <v>0</v>
      </c>
      <c r="K549" s="4">
        <f t="shared" si="24"/>
        <v>22.845494165612259</v>
      </c>
      <c r="L549" s="9">
        <f t="shared" si="25"/>
        <v>1.161875</v>
      </c>
    </row>
    <row r="550" spans="1:12" x14ac:dyDescent="0.25">
      <c r="A550" t="str">
        <f>[1]MaterialData!A506</f>
        <v>SIPS Roof</v>
      </c>
      <c r="B550" t="str">
        <f>[1]MaterialData!B506</f>
        <v>SIPS - R22 - Single 2x Spline - 6 1/2 in.</v>
      </c>
      <c r="C550">
        <f>[1]MaterialData!C506</f>
        <v>6.5</v>
      </c>
      <c r="D550">
        <f>[1]MaterialData!D506</f>
        <v>20.986999999999998</v>
      </c>
      <c r="E550">
        <f>[1]MaterialData!E506</f>
        <v>2.58E-2</v>
      </c>
      <c r="F550">
        <f>[1]MaterialData!F506</f>
        <v>7.15</v>
      </c>
      <c r="G550">
        <f>[1]MaterialData!G506</f>
        <v>0.3</v>
      </c>
      <c r="H550" t="str">
        <f>[1]MaterialData!H506</f>
        <v>Smooth</v>
      </c>
      <c r="I550" t="str">
        <f>[1]MaterialData!I506</f>
        <v>JA4-10</v>
      </c>
      <c r="J550">
        <f>[1]MaterialData!J506</f>
        <v>0</v>
      </c>
      <c r="K550" s="4">
        <f t="shared" si="24"/>
        <v>20.994832041343667</v>
      </c>
      <c r="L550" s="9">
        <f t="shared" si="25"/>
        <v>1.161875</v>
      </c>
    </row>
    <row r="551" spans="1:12" x14ac:dyDescent="0.25">
      <c r="A551" t="str">
        <f>[1]MaterialData!A538</f>
        <v>SIPS Wall</v>
      </c>
      <c r="B551" t="str">
        <f>[1]MaterialData!B538</f>
        <v>SIPS - R22 - Single 2x Spline - 6 1/2 in.</v>
      </c>
      <c r="C551">
        <f>[1]MaterialData!C538</f>
        <v>6.5</v>
      </c>
      <c r="D551">
        <f>[1]MaterialData!D538</f>
        <v>18.46</v>
      </c>
      <c r="E551">
        <f>[1]MaterialData!E538</f>
        <v>2.9340000000000001E-2</v>
      </c>
      <c r="F551">
        <f>[1]MaterialData!F538</f>
        <v>7.15</v>
      </c>
      <c r="G551">
        <f>[1]MaterialData!G538</f>
        <v>0.3</v>
      </c>
      <c r="H551" t="str">
        <f>[1]MaterialData!H538</f>
        <v>Smooth</v>
      </c>
      <c r="I551" t="str">
        <f>[1]MaterialData!I538</f>
        <v>JA4-10</v>
      </c>
      <c r="J551">
        <f>[1]MaterialData!J538</f>
        <v>0</v>
      </c>
      <c r="K551" s="4">
        <f t="shared" si="24"/>
        <v>18.461713246989319</v>
      </c>
      <c r="L551" s="9">
        <f t="shared" si="25"/>
        <v>1.161875</v>
      </c>
    </row>
    <row r="552" spans="1:12" x14ac:dyDescent="0.25">
      <c r="A552" t="str">
        <f>[1]MaterialData!A514</f>
        <v>SIPS Roof</v>
      </c>
      <c r="B552" t="str">
        <f>[1]MaterialData!B514</f>
        <v>SIPS - R28 - Double 2x Spline - 8 1/2 in.</v>
      </c>
      <c r="C552">
        <f>[1]MaterialData!C514</f>
        <v>8.5</v>
      </c>
      <c r="D552">
        <f>[1]MaterialData!D514</f>
        <v>25.286999999999999</v>
      </c>
      <c r="E552">
        <f>[1]MaterialData!E514</f>
        <v>2.801E-2</v>
      </c>
      <c r="F552">
        <f>[1]MaterialData!F514</f>
        <v>5.71</v>
      </c>
      <c r="G552">
        <f>[1]MaterialData!G514</f>
        <v>0.28999999999999998</v>
      </c>
      <c r="H552" t="str">
        <f>[1]MaterialData!H514</f>
        <v>Smooth</v>
      </c>
      <c r="I552" t="str">
        <f>[1]MaterialData!I514</f>
        <v>JA4-10</v>
      </c>
      <c r="J552">
        <f>[1]MaterialData!J514</f>
        <v>0</v>
      </c>
      <c r="K552" s="4">
        <f t="shared" si="24"/>
        <v>25.2885874092586</v>
      </c>
      <c r="L552" s="9">
        <f t="shared" si="25"/>
        <v>1.1729291666666666</v>
      </c>
    </row>
    <row r="553" spans="1:12" x14ac:dyDescent="0.25">
      <c r="A553" t="str">
        <f>[1]MaterialData!A548</f>
        <v>SIPS Wall</v>
      </c>
      <c r="B553" t="str">
        <f>[1]MaterialData!B548</f>
        <v>SIPS - R28 - Double 2x Spline - 8 1/4 in.</v>
      </c>
      <c r="C553">
        <f>[1]MaterialData!C548</f>
        <v>8.25</v>
      </c>
      <c r="D553">
        <f>[1]MaterialData!D548</f>
        <v>21.716000000000001</v>
      </c>
      <c r="E553">
        <f>[1]MaterialData!E548</f>
        <v>3.1660000000000001E-2</v>
      </c>
      <c r="F553">
        <f>[1]MaterialData!F548</f>
        <v>5.85</v>
      </c>
      <c r="G553">
        <f>[1]MaterialData!G548</f>
        <v>0.28999999999999998</v>
      </c>
      <c r="H553" t="str">
        <f>[1]MaterialData!H548</f>
        <v>Smooth</v>
      </c>
      <c r="I553" t="str">
        <f>[1]MaterialData!I548</f>
        <v>JA4-10</v>
      </c>
      <c r="J553">
        <f>[1]MaterialData!J548</f>
        <v>0</v>
      </c>
      <c r="K553" s="4">
        <f t="shared" si="24"/>
        <v>21.715097915350601</v>
      </c>
      <c r="L553" s="9">
        <f t="shared" si="25"/>
        <v>1.1663437499999998</v>
      </c>
    </row>
    <row r="554" spans="1:12" x14ac:dyDescent="0.25">
      <c r="A554" t="str">
        <f>[1]MaterialData!A502</f>
        <v>SIPS Roof</v>
      </c>
      <c r="B554" t="str">
        <f>[1]MaterialData!B502</f>
        <v>SIPS - R28 - I joist Spline - 8 1/2 in.</v>
      </c>
      <c r="C554">
        <f>[1]MaterialData!C502</f>
        <v>8.5</v>
      </c>
      <c r="D554">
        <f>[1]MaterialData!D502</f>
        <v>28.562999999999999</v>
      </c>
      <c r="E554">
        <f>[1]MaterialData!E502</f>
        <v>2.4799999999999999E-2</v>
      </c>
      <c r="F554">
        <f>[1]MaterialData!F502</f>
        <v>5.71</v>
      </c>
      <c r="G554">
        <f>[1]MaterialData!G502</f>
        <v>0.28999999999999998</v>
      </c>
      <c r="H554" t="str">
        <f>[1]MaterialData!H502</f>
        <v>Smooth</v>
      </c>
      <c r="I554" t="str">
        <f>[1]MaterialData!I502</f>
        <v>JA4-10</v>
      </c>
      <c r="J554">
        <f>[1]MaterialData!J502</f>
        <v>0</v>
      </c>
      <c r="K554" s="4">
        <f t="shared" si="24"/>
        <v>28.561827956989251</v>
      </c>
      <c r="L554" s="9">
        <f t="shared" si="25"/>
        <v>1.1729291666666666</v>
      </c>
    </row>
    <row r="555" spans="1:12" x14ac:dyDescent="0.25">
      <c r="A555" t="str">
        <f>[1]MaterialData!A532</f>
        <v>SIPS Wall</v>
      </c>
      <c r="B555" t="str">
        <f>[1]MaterialData!B532</f>
        <v>SIPS - R28 - I joist Spline - 8 1/4 in.</v>
      </c>
      <c r="C555">
        <f>[1]MaterialData!C532</f>
        <v>8.25</v>
      </c>
      <c r="D555">
        <f>[1]MaterialData!D532</f>
        <v>25.486999999999998</v>
      </c>
      <c r="E555">
        <f>[1]MaterialData!E532</f>
        <v>2.6970000000000001E-2</v>
      </c>
      <c r="F555">
        <f>[1]MaterialData!F532</f>
        <v>5.85</v>
      </c>
      <c r="G555">
        <f>[1]MaterialData!G532</f>
        <v>0.28999999999999998</v>
      </c>
      <c r="H555" t="str">
        <f>[1]MaterialData!H532</f>
        <v>Smooth</v>
      </c>
      <c r="I555" t="str">
        <f>[1]MaterialData!I532</f>
        <v>JA4-10</v>
      </c>
      <c r="J555">
        <f>[1]MaterialData!J532</f>
        <v>0</v>
      </c>
      <c r="K555" s="4">
        <f t="shared" si="24"/>
        <v>25.491286614757136</v>
      </c>
      <c r="L555" s="9">
        <f t="shared" si="25"/>
        <v>1.1663437499999998</v>
      </c>
    </row>
    <row r="556" spans="1:12" x14ac:dyDescent="0.25">
      <c r="A556" t="str">
        <f>[1]MaterialData!A526</f>
        <v>SIPS Roof</v>
      </c>
      <c r="B556" t="str">
        <f>[1]MaterialData!B526</f>
        <v>SIPS - R28 - Metal Spline - 48 in.</v>
      </c>
      <c r="C556">
        <f>[1]MaterialData!C526</f>
        <v>48</v>
      </c>
      <c r="D556">
        <f>[1]MaterialData!D526</f>
        <v>19.536999999999999</v>
      </c>
      <c r="E556">
        <f>[1]MaterialData!E526</f>
        <v>0.20474000000000001</v>
      </c>
      <c r="F556">
        <f>[1]MaterialData!F526</f>
        <v>1.83</v>
      </c>
      <c r="G556">
        <f>[1]MaterialData!G526</f>
        <v>0.27</v>
      </c>
      <c r="H556" t="str">
        <f>[1]MaterialData!H526</f>
        <v>Smooth</v>
      </c>
      <c r="I556" t="str">
        <f>[1]MaterialData!I526</f>
        <v>JA4-10</v>
      </c>
      <c r="J556">
        <f>[1]MaterialData!J526</f>
        <v>0</v>
      </c>
      <c r="K556" s="4">
        <f t="shared" si="24"/>
        <v>19.536973722770341</v>
      </c>
      <c r="L556" s="9">
        <f t="shared" si="25"/>
        <v>1.9764000000000002</v>
      </c>
    </row>
    <row r="557" spans="1:12" x14ac:dyDescent="0.25">
      <c r="A557" t="str">
        <f>[1]MaterialData!A520</f>
        <v>SIPS Roof</v>
      </c>
      <c r="B557" t="str">
        <f>[1]MaterialData!B520</f>
        <v>SIPS - R28 - OSB Spline - 8 1/2 in.</v>
      </c>
      <c r="C557">
        <f>[1]MaterialData!C520</f>
        <v>8.5</v>
      </c>
      <c r="D557">
        <f>[1]MaterialData!D520</f>
        <v>28.562999999999999</v>
      </c>
      <c r="E557">
        <f>[1]MaterialData!E520</f>
        <v>2.4799999999999999E-2</v>
      </c>
      <c r="F557">
        <f>[1]MaterialData!F520</f>
        <v>5.71</v>
      </c>
      <c r="G557">
        <f>[1]MaterialData!G520</f>
        <v>0.28999999999999998</v>
      </c>
      <c r="H557" t="str">
        <f>[1]MaterialData!H520</f>
        <v>Smooth</v>
      </c>
      <c r="I557" t="str">
        <f>[1]MaterialData!I520</f>
        <v>JA4-10</v>
      </c>
      <c r="J557">
        <f>[1]MaterialData!J520</f>
        <v>0</v>
      </c>
      <c r="K557" s="4">
        <f t="shared" si="24"/>
        <v>28.561827956989251</v>
      </c>
      <c r="L557" s="9">
        <f t="shared" si="25"/>
        <v>1.1729291666666666</v>
      </c>
    </row>
    <row r="558" spans="1:12" x14ac:dyDescent="0.25">
      <c r="A558" t="str">
        <f>[1]MaterialData!A556</f>
        <v>SIPS Wall</v>
      </c>
      <c r="B558" t="str">
        <f>[1]MaterialData!B556</f>
        <v>SIPS - R28 - OSB Spline - 8 1/4 in.</v>
      </c>
      <c r="C558">
        <f>[1]MaterialData!C556</f>
        <v>8.25</v>
      </c>
      <c r="D558">
        <f>[1]MaterialData!D556</f>
        <v>29.71</v>
      </c>
      <c r="E558">
        <f>[1]MaterialData!E556</f>
        <v>2.3140000000000001E-2</v>
      </c>
      <c r="F558">
        <f>[1]MaterialData!F556</f>
        <v>5.85</v>
      </c>
      <c r="G558">
        <f>[1]MaterialData!G556</f>
        <v>0.28999999999999998</v>
      </c>
      <c r="H558" t="str">
        <f>[1]MaterialData!H556</f>
        <v>Smooth</v>
      </c>
      <c r="I558" t="str">
        <f>[1]MaterialData!I556</f>
        <v>JA4-10</v>
      </c>
      <c r="J558">
        <f>[1]MaterialData!J556</f>
        <v>0</v>
      </c>
      <c r="K558" s="4">
        <f t="shared" si="24"/>
        <v>29.710458081244596</v>
      </c>
      <c r="L558" s="9">
        <f t="shared" si="25"/>
        <v>1.1663437499999998</v>
      </c>
    </row>
    <row r="559" spans="1:12" x14ac:dyDescent="0.25">
      <c r="A559" t="str">
        <f>[1]MaterialData!A508</f>
        <v>SIPS Roof</v>
      </c>
      <c r="B559" t="str">
        <f>[1]MaterialData!B508</f>
        <v>SIPS - R28 - Single 2x Spline - 8 1/2 in.</v>
      </c>
      <c r="C559">
        <f>[1]MaterialData!C508</f>
        <v>8.5</v>
      </c>
      <c r="D559">
        <f>[1]MaterialData!D508</f>
        <v>27.672000000000001</v>
      </c>
      <c r="E559">
        <f>[1]MaterialData!E508</f>
        <v>2.5600000000000001E-2</v>
      </c>
      <c r="F559">
        <f>[1]MaterialData!F508</f>
        <v>5.71</v>
      </c>
      <c r="G559">
        <f>[1]MaterialData!G508</f>
        <v>0.28999999999999998</v>
      </c>
      <c r="H559" t="str">
        <f>[1]MaterialData!H508</f>
        <v>Smooth</v>
      </c>
      <c r="I559" t="str">
        <f>[1]MaterialData!I508</f>
        <v>JA4-10</v>
      </c>
      <c r="J559">
        <f>[1]MaterialData!J508</f>
        <v>0</v>
      </c>
      <c r="K559" s="4">
        <f t="shared" si="24"/>
        <v>27.669270833333332</v>
      </c>
      <c r="L559" s="9">
        <f t="shared" si="25"/>
        <v>1.1729291666666666</v>
      </c>
    </row>
    <row r="560" spans="1:12" x14ac:dyDescent="0.25">
      <c r="A560" t="str">
        <f>[1]MaterialData!A540</f>
        <v>SIPS Wall</v>
      </c>
      <c r="B560" t="str">
        <f>[1]MaterialData!B540</f>
        <v>SIPS - R28 - Single 2x Spline - 8 1/4 in.</v>
      </c>
      <c r="C560">
        <f>[1]MaterialData!C540</f>
        <v>8.25</v>
      </c>
      <c r="D560">
        <f>[1]MaterialData!D540</f>
        <v>24.100999999999999</v>
      </c>
      <c r="E560">
        <f>[1]MaterialData!E540</f>
        <v>2.853E-2</v>
      </c>
      <c r="F560">
        <f>[1]MaterialData!F540</f>
        <v>5.85</v>
      </c>
      <c r="G560">
        <f>[1]MaterialData!G540</f>
        <v>0.28999999999999998</v>
      </c>
      <c r="H560" t="str">
        <f>[1]MaterialData!H540</f>
        <v>Smooth</v>
      </c>
      <c r="I560" t="str">
        <f>[1]MaterialData!I540</f>
        <v>JA4-10</v>
      </c>
      <c r="J560">
        <f>[1]MaterialData!J540</f>
        <v>0</v>
      </c>
      <c r="K560" s="4">
        <f t="shared" si="24"/>
        <v>24.097441289870311</v>
      </c>
      <c r="L560" s="9">
        <f t="shared" si="25"/>
        <v>1.1663437499999998</v>
      </c>
    </row>
    <row r="561" spans="1:12" x14ac:dyDescent="0.25">
      <c r="A561" t="str">
        <f>[1]MaterialData!A513</f>
        <v>SIPS Roof</v>
      </c>
      <c r="B561" t="str">
        <f>[1]MaterialData!B513</f>
        <v>SIPS - R33 - Double 2x Spline - 6 1/2 in.</v>
      </c>
      <c r="C561">
        <f>[1]MaterialData!C513</f>
        <v>6.5</v>
      </c>
      <c r="D561">
        <f>[1]MaterialData!D513</f>
        <v>27.672000000000001</v>
      </c>
      <c r="E561">
        <f>[1]MaterialData!E513</f>
        <v>1.9570000000000001E-2</v>
      </c>
      <c r="F561">
        <f>[1]MaterialData!F513</f>
        <v>7.15</v>
      </c>
      <c r="G561">
        <f>[1]MaterialData!G513</f>
        <v>0.3</v>
      </c>
      <c r="H561" t="str">
        <f>[1]MaterialData!H513</f>
        <v>Smooth</v>
      </c>
      <c r="I561" t="str">
        <f>[1]MaterialData!I513</f>
        <v>JA4-10</v>
      </c>
      <c r="J561">
        <f>[1]MaterialData!J513</f>
        <v>0</v>
      </c>
      <c r="K561" s="4">
        <f t="shared" si="24"/>
        <v>27.678419349344232</v>
      </c>
      <c r="L561" s="9">
        <f t="shared" si="25"/>
        <v>1.161875</v>
      </c>
    </row>
    <row r="562" spans="1:12" x14ac:dyDescent="0.25">
      <c r="A562" t="str">
        <f>[1]MaterialData!A547</f>
        <v>SIPS Wall</v>
      </c>
      <c r="B562" t="str">
        <f>[1]MaterialData!B547</f>
        <v>SIPS - R33 - Double 2x Spline - 6 1/2 in.</v>
      </c>
      <c r="C562">
        <f>[1]MaterialData!C547</f>
        <v>6.5</v>
      </c>
      <c r="D562">
        <f>[1]MaterialData!D547</f>
        <v>21.716000000000001</v>
      </c>
      <c r="E562">
        <f>[1]MaterialData!E547</f>
        <v>2.494E-2</v>
      </c>
      <c r="F562">
        <f>[1]MaterialData!F547</f>
        <v>7.15</v>
      </c>
      <c r="G562">
        <f>[1]MaterialData!G547</f>
        <v>0.3</v>
      </c>
      <c r="H562" t="str">
        <f>[1]MaterialData!H547</f>
        <v>Smooth</v>
      </c>
      <c r="I562" t="str">
        <f>[1]MaterialData!I547</f>
        <v>JA4-10</v>
      </c>
      <c r="J562">
        <f>[1]MaterialData!J547</f>
        <v>0</v>
      </c>
      <c r="K562" s="4">
        <f t="shared" si="24"/>
        <v>21.718791766907241</v>
      </c>
      <c r="L562" s="9">
        <f t="shared" si="25"/>
        <v>1.161875</v>
      </c>
    </row>
    <row r="563" spans="1:12" x14ac:dyDescent="0.25">
      <c r="A563" t="str">
        <f>[1]MaterialData!A501</f>
        <v>SIPS Roof</v>
      </c>
      <c r="B563" t="str">
        <f>[1]MaterialData!B501</f>
        <v>SIPS - R33 - I joist Spline - 6 1/2 in.</v>
      </c>
      <c r="C563">
        <f>[1]MaterialData!C501</f>
        <v>6.5</v>
      </c>
      <c r="D563">
        <f>[1]MaterialData!D501</f>
        <v>30.518000000000001</v>
      </c>
      <c r="E563">
        <f>[1]MaterialData!E501</f>
        <v>1.7749999999999998E-2</v>
      </c>
      <c r="F563">
        <f>[1]MaterialData!F501</f>
        <v>7.15</v>
      </c>
      <c r="G563">
        <f>[1]MaterialData!G501</f>
        <v>0.3</v>
      </c>
      <c r="H563" t="str">
        <f>[1]MaterialData!H501</f>
        <v>Smooth</v>
      </c>
      <c r="I563" t="str">
        <f>[1]MaterialData!I501</f>
        <v>JA4-10</v>
      </c>
      <c r="J563">
        <f>[1]MaterialData!J501</f>
        <v>0</v>
      </c>
      <c r="K563" s="4">
        <f t="shared" si="24"/>
        <v>30.516431924882628</v>
      </c>
      <c r="L563" s="9">
        <f t="shared" si="25"/>
        <v>1.161875</v>
      </c>
    </row>
    <row r="564" spans="1:12" x14ac:dyDescent="0.25">
      <c r="A564" t="str">
        <f>[1]MaterialData!A531</f>
        <v>SIPS Wall</v>
      </c>
      <c r="B564" t="str">
        <f>[1]MaterialData!B531</f>
        <v>SIPS - R33 - I joist Spline - 6 1/2 in.</v>
      </c>
      <c r="C564">
        <f>[1]MaterialData!C531</f>
        <v>6.5</v>
      </c>
      <c r="D564">
        <f>[1]MaterialData!D531</f>
        <v>26.238</v>
      </c>
      <c r="E564">
        <f>[1]MaterialData!E531</f>
        <v>2.0639999999999999E-2</v>
      </c>
      <c r="F564">
        <f>[1]MaterialData!F531</f>
        <v>7.15</v>
      </c>
      <c r="G564">
        <f>[1]MaterialData!G531</f>
        <v>0.3</v>
      </c>
      <c r="H564" t="str">
        <f>[1]MaterialData!H531</f>
        <v>Smooth</v>
      </c>
      <c r="I564" t="str">
        <f>[1]MaterialData!I531</f>
        <v>JA4-10</v>
      </c>
      <c r="J564">
        <f>[1]MaterialData!J531</f>
        <v>0</v>
      </c>
      <c r="K564" s="4">
        <f t="shared" si="24"/>
        <v>26.243540051679588</v>
      </c>
      <c r="L564" s="9">
        <f t="shared" si="25"/>
        <v>1.161875</v>
      </c>
    </row>
    <row r="565" spans="1:12" x14ac:dyDescent="0.25">
      <c r="A565" t="str">
        <f>[1]MaterialData!A519</f>
        <v>SIPS Roof</v>
      </c>
      <c r="B565" t="str">
        <f>[1]MaterialData!B519</f>
        <v>SIPS - R33 - OSB Spline - 6 1/2 in.</v>
      </c>
      <c r="C565">
        <f>[1]MaterialData!C519</f>
        <v>6.5</v>
      </c>
      <c r="D565">
        <f>[1]MaterialData!D519</f>
        <v>31.593</v>
      </c>
      <c r="E565">
        <f>[1]MaterialData!E519</f>
        <v>1.7149999999999999E-2</v>
      </c>
      <c r="F565">
        <f>[1]MaterialData!F519</f>
        <v>7.15</v>
      </c>
      <c r="G565">
        <f>[1]MaterialData!G519</f>
        <v>0.3</v>
      </c>
      <c r="H565" t="str">
        <f>[1]MaterialData!H519</f>
        <v>Smooth</v>
      </c>
      <c r="I565" t="str">
        <f>[1]MaterialData!I519</f>
        <v>JA4-10</v>
      </c>
      <c r="J565">
        <f>[1]MaterialData!J519</f>
        <v>0</v>
      </c>
      <c r="K565" s="4">
        <f t="shared" si="24"/>
        <v>31.584062196307094</v>
      </c>
      <c r="L565" s="9">
        <f t="shared" si="25"/>
        <v>1.161875</v>
      </c>
    </row>
    <row r="566" spans="1:12" x14ac:dyDescent="0.25">
      <c r="A566" t="str">
        <f>[1]MaterialData!A555</f>
        <v>SIPS Wall</v>
      </c>
      <c r="B566" t="str">
        <f>[1]MaterialData!B555</f>
        <v>SIPS - R33 - OSB Spline - 6 1/2 in.</v>
      </c>
      <c r="C566">
        <f>[1]MaterialData!C555</f>
        <v>6.5</v>
      </c>
      <c r="D566">
        <f>[1]MaterialData!D555</f>
        <v>29.71</v>
      </c>
      <c r="E566">
        <f>[1]MaterialData!E555</f>
        <v>1.823E-2</v>
      </c>
      <c r="F566">
        <f>[1]MaterialData!F555</f>
        <v>7.15</v>
      </c>
      <c r="G566">
        <f>[1]MaterialData!G555</f>
        <v>0.3</v>
      </c>
      <c r="H566" t="str">
        <f>[1]MaterialData!H555</f>
        <v>Smooth</v>
      </c>
      <c r="I566" t="str">
        <f>[1]MaterialData!I555</f>
        <v>JA4-10</v>
      </c>
      <c r="J566">
        <f>[1]MaterialData!J555</f>
        <v>0</v>
      </c>
      <c r="K566" s="4">
        <f t="shared" si="24"/>
        <v>29.71292740903273</v>
      </c>
      <c r="L566" s="9">
        <f t="shared" si="25"/>
        <v>1.161875</v>
      </c>
    </row>
    <row r="567" spans="1:12" x14ac:dyDescent="0.25">
      <c r="A567" t="str">
        <f>[1]MaterialData!A507</f>
        <v>SIPS Roof</v>
      </c>
      <c r="B567" t="str">
        <f>[1]MaterialData!B507</f>
        <v>SIPS - R33 - Single 2x Spline - 6 1/2 in.</v>
      </c>
      <c r="C567">
        <f>[1]MaterialData!C507</f>
        <v>6.5</v>
      </c>
      <c r="D567">
        <f>[1]MaterialData!D507</f>
        <v>30.518000000000001</v>
      </c>
      <c r="E567">
        <f>[1]MaterialData!E507</f>
        <v>1.7749999999999998E-2</v>
      </c>
      <c r="F567">
        <f>[1]MaterialData!F507</f>
        <v>7.15</v>
      </c>
      <c r="G567">
        <f>[1]MaterialData!G507</f>
        <v>0.3</v>
      </c>
      <c r="H567" t="str">
        <f>[1]MaterialData!H507</f>
        <v>Smooth</v>
      </c>
      <c r="I567" t="str">
        <f>[1]MaterialData!I507</f>
        <v>JA4-10</v>
      </c>
      <c r="J567">
        <f>[1]MaterialData!J507</f>
        <v>0</v>
      </c>
      <c r="K567" s="4">
        <f t="shared" si="24"/>
        <v>30.516431924882628</v>
      </c>
      <c r="L567" s="9">
        <f t="shared" si="25"/>
        <v>1.161875</v>
      </c>
    </row>
    <row r="568" spans="1:12" x14ac:dyDescent="0.25">
      <c r="A568" t="str">
        <f>[1]MaterialData!A539</f>
        <v>SIPS Wall</v>
      </c>
      <c r="B568" t="str">
        <f>[1]MaterialData!B539</f>
        <v>SIPS - R33 - Single 2x Spline - 6 1/2 in.</v>
      </c>
      <c r="C568">
        <f>[1]MaterialData!C539</f>
        <v>6.5</v>
      </c>
      <c r="D568">
        <f>[1]MaterialData!D539</f>
        <v>24.776</v>
      </c>
      <c r="E568">
        <f>[1]MaterialData!E539</f>
        <v>2.1860000000000001E-2</v>
      </c>
      <c r="F568">
        <f>[1]MaterialData!F539</f>
        <v>7.15</v>
      </c>
      <c r="G568">
        <f>[1]MaterialData!G539</f>
        <v>0.3</v>
      </c>
      <c r="H568" t="str">
        <f>[1]MaterialData!H539</f>
        <v>Smooth</v>
      </c>
      <c r="I568" t="str">
        <f>[1]MaterialData!I539</f>
        <v>JA4-10</v>
      </c>
      <c r="J568">
        <f>[1]MaterialData!J539</f>
        <v>0</v>
      </c>
      <c r="K568" s="4">
        <f t="shared" si="24"/>
        <v>24.778896004879535</v>
      </c>
      <c r="L568" s="9">
        <f t="shared" si="25"/>
        <v>1.161875</v>
      </c>
    </row>
    <row r="569" spans="1:12" x14ac:dyDescent="0.25">
      <c r="A569" t="str">
        <f>[1]MaterialData!A515</f>
        <v>SIPS Roof</v>
      </c>
      <c r="B569" t="str">
        <f>[1]MaterialData!B515</f>
        <v>SIPS - R36 - Double 2x Spline - 10 1/4 in.</v>
      </c>
      <c r="C569">
        <f>[1]MaterialData!C515</f>
        <v>10.25</v>
      </c>
      <c r="D569">
        <f>[1]MaterialData!D515</f>
        <v>32.743000000000002</v>
      </c>
      <c r="E569">
        <f>[1]MaterialData!E515</f>
        <v>2.6089999999999999E-2</v>
      </c>
      <c r="F569">
        <f>[1]MaterialData!F515</f>
        <v>4.9000000000000004</v>
      </c>
      <c r="G569">
        <f>[1]MaterialData!G515</f>
        <v>0.28999999999999998</v>
      </c>
      <c r="H569" t="str">
        <f>[1]MaterialData!H515</f>
        <v>Smooth</v>
      </c>
      <c r="I569" t="str">
        <f>[1]MaterialData!I515</f>
        <v>JA4-10</v>
      </c>
      <c r="J569">
        <f>[1]MaterialData!J515</f>
        <v>0</v>
      </c>
      <c r="K569" s="4">
        <f t="shared" si="24"/>
        <v>32.739235978024787</v>
      </c>
      <c r="L569" s="9">
        <f t="shared" si="25"/>
        <v>1.2137708333333335</v>
      </c>
    </row>
    <row r="570" spans="1:12" x14ac:dyDescent="0.25">
      <c r="A570" t="str">
        <f>[1]MaterialData!A549</f>
        <v>SIPS Wall</v>
      </c>
      <c r="B570" t="str">
        <f>[1]MaterialData!B549</f>
        <v>SIPS - R36 - Double 2x Spline - 10 1/4 in.</v>
      </c>
      <c r="C570">
        <f>[1]MaterialData!C549</f>
        <v>10.25</v>
      </c>
      <c r="D570">
        <f>[1]MaterialData!D549</f>
        <v>27.030999999999999</v>
      </c>
      <c r="E570">
        <f>[1]MaterialData!E549</f>
        <v>3.1600000000000003E-2</v>
      </c>
      <c r="F570">
        <f>[1]MaterialData!F549</f>
        <v>4.9000000000000004</v>
      </c>
      <c r="G570">
        <f>[1]MaterialData!G549</f>
        <v>0.28999999999999998</v>
      </c>
      <c r="H570" t="str">
        <f>[1]MaterialData!H549</f>
        <v>Smooth</v>
      </c>
      <c r="I570" t="str">
        <f>[1]MaterialData!I549</f>
        <v>JA4-10</v>
      </c>
      <c r="J570">
        <f>[1]MaterialData!J549</f>
        <v>0</v>
      </c>
      <c r="K570" s="4">
        <f t="shared" si="24"/>
        <v>27.030590717299575</v>
      </c>
      <c r="L570" s="9">
        <f t="shared" si="25"/>
        <v>1.2137708333333335</v>
      </c>
    </row>
    <row r="571" spans="1:12" x14ac:dyDescent="0.25">
      <c r="A571" t="str">
        <f>[1]MaterialData!A503</f>
        <v>SIPS Roof</v>
      </c>
      <c r="B571" t="str">
        <f>[1]MaterialData!B503</f>
        <v>SIPS - R36 - I joist Spline - 10 1/4 in.</v>
      </c>
      <c r="C571">
        <f>[1]MaterialData!C503</f>
        <v>10.25</v>
      </c>
      <c r="D571">
        <f>[1]MaterialData!D503</f>
        <v>35.296999999999997</v>
      </c>
      <c r="E571">
        <f>[1]MaterialData!E503</f>
        <v>2.4199999999999999E-2</v>
      </c>
      <c r="F571">
        <f>[1]MaterialData!F503</f>
        <v>4.9000000000000004</v>
      </c>
      <c r="G571">
        <f>[1]MaterialData!G503</f>
        <v>0.28999999999999998</v>
      </c>
      <c r="H571" t="str">
        <f>[1]MaterialData!H503</f>
        <v>Smooth</v>
      </c>
      <c r="I571" t="str">
        <f>[1]MaterialData!I503</f>
        <v>JA4-10</v>
      </c>
      <c r="J571">
        <f>[1]MaterialData!J503</f>
        <v>0</v>
      </c>
      <c r="K571" s="4">
        <f t="shared" ref="K571:K602" si="26">C571/12/E571</f>
        <v>35.296143250688708</v>
      </c>
      <c r="L571" s="9">
        <f t="shared" si="25"/>
        <v>1.2137708333333335</v>
      </c>
    </row>
    <row r="572" spans="1:12" x14ac:dyDescent="0.25">
      <c r="A572" t="str">
        <f>[1]MaterialData!A533</f>
        <v>SIPS Wall</v>
      </c>
      <c r="B572" t="str">
        <f>[1]MaterialData!B533</f>
        <v>SIPS - R36 - I joist Spline - 10 1/4 in.</v>
      </c>
      <c r="C572">
        <f>[1]MaterialData!C533</f>
        <v>10.25</v>
      </c>
      <c r="D572">
        <f>[1]MaterialData!D533</f>
        <v>31.792999999999999</v>
      </c>
      <c r="E572">
        <f>[1]MaterialData!E533</f>
        <v>2.6870000000000002E-2</v>
      </c>
      <c r="F572">
        <f>[1]MaterialData!F533</f>
        <v>4.9000000000000004</v>
      </c>
      <c r="G572">
        <f>[1]MaterialData!G533</f>
        <v>0.28999999999999998</v>
      </c>
      <c r="H572" t="str">
        <f>[1]MaterialData!H533</f>
        <v>Smooth</v>
      </c>
      <c r="I572" t="str">
        <f>[1]MaterialData!I533</f>
        <v>JA4-10</v>
      </c>
      <c r="J572">
        <f>[1]MaterialData!J533</f>
        <v>0</v>
      </c>
      <c r="K572" s="4">
        <f t="shared" si="26"/>
        <v>31.788859942935115</v>
      </c>
      <c r="L572" s="9">
        <f t="shared" si="25"/>
        <v>1.2137708333333335</v>
      </c>
    </row>
    <row r="573" spans="1:12" x14ac:dyDescent="0.25">
      <c r="A573" t="str">
        <f>[1]MaterialData!A527</f>
        <v>SIPS Roof</v>
      </c>
      <c r="B573" t="str">
        <f>[1]MaterialData!B527</f>
        <v>SIPS - R36 - Metal Spline - 48 in.</v>
      </c>
      <c r="C573">
        <f>[1]MaterialData!C527</f>
        <v>48</v>
      </c>
      <c r="D573">
        <f>[1]MaterialData!D527</f>
        <v>21.515999999999998</v>
      </c>
      <c r="E573">
        <f>[1]MaterialData!E527</f>
        <v>0.18579999999999999</v>
      </c>
      <c r="F573">
        <f>[1]MaterialData!F527</f>
        <v>1.83</v>
      </c>
      <c r="G573">
        <f>[1]MaterialData!G527</f>
        <v>0.27</v>
      </c>
      <c r="H573" t="str">
        <f>[1]MaterialData!H527</f>
        <v>Smooth</v>
      </c>
      <c r="I573" t="str">
        <f>[1]MaterialData!I527</f>
        <v>JA4-10</v>
      </c>
      <c r="J573">
        <f>[1]MaterialData!J527</f>
        <v>0</v>
      </c>
      <c r="K573" s="4">
        <f t="shared" si="26"/>
        <v>21.528525296017225</v>
      </c>
      <c r="L573" s="9">
        <f t="shared" si="25"/>
        <v>1.9764000000000002</v>
      </c>
    </row>
    <row r="574" spans="1:12" x14ac:dyDescent="0.25">
      <c r="A574" t="str">
        <f>[1]MaterialData!A521</f>
        <v>SIPS Roof</v>
      </c>
      <c r="B574" t="str">
        <f>[1]MaterialData!B521</f>
        <v>SIPS - R36 - OSB Spline - 10 1/4 in.</v>
      </c>
      <c r="C574">
        <f>[1]MaterialData!C521</f>
        <v>10.25</v>
      </c>
      <c r="D574">
        <f>[1]MaterialData!D521</f>
        <v>36.722000000000001</v>
      </c>
      <c r="E574">
        <f>[1]MaterialData!E521</f>
        <v>2.3259999999999999E-2</v>
      </c>
      <c r="F574">
        <f>[1]MaterialData!F521</f>
        <v>4.9000000000000004</v>
      </c>
      <c r="G574">
        <f>[1]MaterialData!G521</f>
        <v>0.28999999999999998</v>
      </c>
      <c r="H574" t="str">
        <f>[1]MaterialData!H521</f>
        <v>Smooth</v>
      </c>
      <c r="I574" t="str">
        <f>[1]MaterialData!I521</f>
        <v>JA4-10</v>
      </c>
      <c r="J574">
        <f>[1]MaterialData!J521</f>
        <v>0</v>
      </c>
      <c r="K574" s="4">
        <f t="shared" si="26"/>
        <v>36.722556606477497</v>
      </c>
      <c r="L574" s="9">
        <f t="shared" si="25"/>
        <v>1.2137708333333335</v>
      </c>
    </row>
    <row r="575" spans="1:12" x14ac:dyDescent="0.25">
      <c r="A575" t="str">
        <f>[1]MaterialData!A557</f>
        <v>SIPS Wall</v>
      </c>
      <c r="B575" t="str">
        <f>[1]MaterialData!B557</f>
        <v>SIPS - R36 - OSB Spline - 10 1/4 in.</v>
      </c>
      <c r="C575">
        <f>[1]MaterialData!C557</f>
        <v>10.25</v>
      </c>
      <c r="D575">
        <f>[1]MaterialData!D557</f>
        <v>36.921999999999997</v>
      </c>
      <c r="E575">
        <f>[1]MaterialData!E557</f>
        <v>2.3130000000000001E-2</v>
      </c>
      <c r="F575">
        <f>[1]MaterialData!F557</f>
        <v>4.9000000000000004</v>
      </c>
      <c r="G575">
        <f>[1]MaterialData!G557</f>
        <v>0.28999999999999998</v>
      </c>
      <c r="H575" t="str">
        <f>[1]MaterialData!H557</f>
        <v>Smooth</v>
      </c>
      <c r="I575" t="str">
        <f>[1]MaterialData!I557</f>
        <v>JA4-10</v>
      </c>
      <c r="J575">
        <f>[1]MaterialData!J557</f>
        <v>0</v>
      </c>
      <c r="K575" s="4">
        <f t="shared" si="26"/>
        <v>36.928952298602098</v>
      </c>
      <c r="L575" s="9">
        <f t="shared" si="25"/>
        <v>1.2137708333333335</v>
      </c>
    </row>
    <row r="576" spans="1:12" x14ac:dyDescent="0.25">
      <c r="A576" t="str">
        <f>[1]MaterialData!A509</f>
        <v>SIPS Roof</v>
      </c>
      <c r="B576" t="str">
        <f>[1]MaterialData!B509</f>
        <v>SIPS - R36 - Single 2x Spline - 10 1/4 in.</v>
      </c>
      <c r="C576">
        <f>[1]MaterialData!C509</f>
        <v>10.25</v>
      </c>
      <c r="D576">
        <f>[1]MaterialData!D509</f>
        <v>33.973999999999997</v>
      </c>
      <c r="E576">
        <f>[1]MaterialData!E509</f>
        <v>2.5139999999999999E-2</v>
      </c>
      <c r="F576">
        <f>[1]MaterialData!F509</f>
        <v>4.9000000000000004</v>
      </c>
      <c r="G576">
        <f>[1]MaterialData!G509</f>
        <v>0.28999999999999998</v>
      </c>
      <c r="H576" t="str">
        <f>[1]MaterialData!H509</f>
        <v>Smooth</v>
      </c>
      <c r="I576" t="str">
        <f>[1]MaterialData!I509</f>
        <v>JA4-10</v>
      </c>
      <c r="J576">
        <f>[1]MaterialData!J509</f>
        <v>0</v>
      </c>
      <c r="K576" s="4">
        <f t="shared" si="26"/>
        <v>33.97639883320074</v>
      </c>
      <c r="L576" s="9">
        <f t="shared" si="25"/>
        <v>1.2137708333333335</v>
      </c>
    </row>
    <row r="577" spans="1:12" x14ac:dyDescent="0.25">
      <c r="A577" t="str">
        <f>[1]MaterialData!A541</f>
        <v>SIPS Wall</v>
      </c>
      <c r="B577" t="str">
        <f>[1]MaterialData!B541</f>
        <v>SIPS - R36 - Single 2x Spline - 10 1/4 in.</v>
      </c>
      <c r="C577">
        <f>[1]MaterialData!C541</f>
        <v>10.25</v>
      </c>
      <c r="D577">
        <f>[1]MaterialData!D541</f>
        <v>29.71</v>
      </c>
      <c r="E577">
        <f>[1]MaterialData!E541</f>
        <v>2.8750000000000001E-2</v>
      </c>
      <c r="F577">
        <f>[1]MaterialData!F541</f>
        <v>4.9000000000000004</v>
      </c>
      <c r="G577">
        <f>[1]MaterialData!G541</f>
        <v>0.28999999999999998</v>
      </c>
      <c r="H577" t="str">
        <f>[1]MaterialData!H541</f>
        <v>Smooth</v>
      </c>
      <c r="I577" t="str">
        <f>[1]MaterialData!I541</f>
        <v>JA4-10</v>
      </c>
      <c r="J577">
        <f>[1]MaterialData!J541</f>
        <v>0</v>
      </c>
      <c r="K577" s="4">
        <f t="shared" si="26"/>
        <v>29.710144927536231</v>
      </c>
      <c r="L577" s="9">
        <f t="shared" si="25"/>
        <v>1.2137708333333335</v>
      </c>
    </row>
    <row r="578" spans="1:12" x14ac:dyDescent="0.25">
      <c r="A578" t="str">
        <f>[1]MaterialData!A551</f>
        <v>SIPS Wall</v>
      </c>
      <c r="B578" t="str">
        <f>[1]MaterialData!B551</f>
        <v>SIPS - R44 - Double 2x Spline - 12 1/4 in.</v>
      </c>
      <c r="C578">
        <f>[1]MaterialData!C551</f>
        <v>12.25</v>
      </c>
      <c r="D578">
        <f>[1]MaterialData!D551</f>
        <v>34.173999999999999</v>
      </c>
      <c r="E578">
        <f>[1]MaterialData!E551</f>
        <v>2.9870000000000001E-2</v>
      </c>
      <c r="F578">
        <f>[1]MaterialData!F551</f>
        <v>4.2699999999999996</v>
      </c>
      <c r="G578">
        <f>[1]MaterialData!G551</f>
        <v>0.28000000000000003</v>
      </c>
      <c r="H578" t="str">
        <f>[1]MaterialData!H551</f>
        <v>Smooth</v>
      </c>
      <c r="I578" t="str">
        <f>[1]MaterialData!I551</f>
        <v>JA4-10</v>
      </c>
      <c r="J578">
        <f>[1]MaterialData!J551</f>
        <v>0</v>
      </c>
      <c r="K578" s="4">
        <f t="shared" si="26"/>
        <v>34.175873228434327</v>
      </c>
      <c r="L578" s="9">
        <f t="shared" si="25"/>
        <v>1.2205083333333333</v>
      </c>
    </row>
    <row r="579" spans="1:12" x14ac:dyDescent="0.25">
      <c r="A579" t="str">
        <f>[1]MaterialData!A517</f>
        <v>SIPS Roof</v>
      </c>
      <c r="B579" t="str">
        <f>[1]MaterialData!B517</f>
        <v>SIPS - R44 - Double 2x Spline - 12 1/4 in.</v>
      </c>
      <c r="C579">
        <f>[1]MaterialData!C517</f>
        <v>12.25</v>
      </c>
      <c r="D579">
        <f>[1]MaterialData!D517</f>
        <v>38.26</v>
      </c>
      <c r="E579">
        <f>[1]MaterialData!E517</f>
        <v>2.6679999999999999E-2</v>
      </c>
      <c r="F579">
        <f>[1]MaterialData!F517</f>
        <v>4.2699999999999996</v>
      </c>
      <c r="G579">
        <f>[1]MaterialData!G517</f>
        <v>0.28000000000000003</v>
      </c>
      <c r="H579" t="str">
        <f>[1]MaterialData!H517</f>
        <v>Smooth</v>
      </c>
      <c r="I579" t="str">
        <f>[1]MaterialData!I517</f>
        <v>JA4-10</v>
      </c>
      <c r="J579">
        <f>[1]MaterialData!J517</f>
        <v>0</v>
      </c>
      <c r="K579" s="4">
        <f t="shared" si="26"/>
        <v>38.262118940529732</v>
      </c>
      <c r="L579" s="9">
        <f t="shared" si="25"/>
        <v>1.2205083333333333</v>
      </c>
    </row>
    <row r="580" spans="1:12" x14ac:dyDescent="0.25">
      <c r="A580" t="str">
        <f>[1]MaterialData!A535</f>
        <v>SIPS Wall</v>
      </c>
      <c r="B580" t="str">
        <f>[1]MaterialData!B535</f>
        <v>SIPS - R44 - I joist Spline - 12 1/4 in.</v>
      </c>
      <c r="C580">
        <f>[1]MaterialData!C535</f>
        <v>12.25</v>
      </c>
      <c r="D580">
        <f>[1]MaterialData!D535</f>
        <v>38.46</v>
      </c>
      <c r="E580">
        <f>[1]MaterialData!E535</f>
        <v>2.6540000000000001E-2</v>
      </c>
      <c r="F580">
        <f>[1]MaterialData!F535</f>
        <v>4.2699999999999996</v>
      </c>
      <c r="G580">
        <f>[1]MaterialData!G535</f>
        <v>0.28000000000000003</v>
      </c>
      <c r="H580" t="str">
        <f>[1]MaterialData!H535</f>
        <v>Smooth</v>
      </c>
      <c r="I580" t="str">
        <f>[1]MaterialData!I535</f>
        <v>JA4-10</v>
      </c>
      <c r="J580">
        <f>[1]MaterialData!J535</f>
        <v>0</v>
      </c>
      <c r="K580" s="4">
        <f t="shared" si="26"/>
        <v>38.463953780457167</v>
      </c>
      <c r="L580" s="9">
        <f t="shared" si="25"/>
        <v>1.2205083333333333</v>
      </c>
    </row>
    <row r="581" spans="1:12" x14ac:dyDescent="0.25">
      <c r="A581" t="str">
        <f>[1]MaterialData!A505</f>
        <v>SIPS Roof</v>
      </c>
      <c r="B581" t="str">
        <f>[1]MaterialData!B505</f>
        <v>SIPS - R44 - I joist Spline - 12 1/4 in.</v>
      </c>
      <c r="C581">
        <f>[1]MaterialData!C505</f>
        <v>12.25</v>
      </c>
      <c r="D581">
        <f>[1]MaterialData!D505</f>
        <v>43.715000000000003</v>
      </c>
      <c r="E581">
        <f>[1]MaterialData!E505</f>
        <v>2.3349999999999999E-2</v>
      </c>
      <c r="F581">
        <f>[1]MaterialData!F505</f>
        <v>4.2699999999999996</v>
      </c>
      <c r="G581">
        <f>[1]MaterialData!G505</f>
        <v>0.28000000000000003</v>
      </c>
      <c r="H581" t="str">
        <f>[1]MaterialData!H505</f>
        <v>Smooth</v>
      </c>
      <c r="I581" t="str">
        <f>[1]MaterialData!I505</f>
        <v>JA4-10</v>
      </c>
      <c r="J581">
        <f>[1]MaterialData!J505</f>
        <v>0</v>
      </c>
      <c r="K581" s="4">
        <f t="shared" si="26"/>
        <v>43.718772305496074</v>
      </c>
      <c r="L581" s="9">
        <f t="shared" si="25"/>
        <v>1.2205083333333333</v>
      </c>
    </row>
    <row r="582" spans="1:12" x14ac:dyDescent="0.25">
      <c r="A582" t="str">
        <f>[1]MaterialData!A559</f>
        <v>SIPS Wall</v>
      </c>
      <c r="B582" t="str">
        <f>[1]MaterialData!B559</f>
        <v>SIPS - R44 - OSB Spline - 12 1/4 in.</v>
      </c>
      <c r="C582">
        <f>[1]MaterialData!C559</f>
        <v>12.25</v>
      </c>
      <c r="D582">
        <f>[1]MaterialData!D559</f>
        <v>43.914999999999999</v>
      </c>
      <c r="E582">
        <f>[1]MaterialData!E559</f>
        <v>2.325E-2</v>
      </c>
      <c r="F582">
        <f>[1]MaterialData!F559</f>
        <v>4.2699999999999996</v>
      </c>
      <c r="G582">
        <f>[1]MaterialData!G559</f>
        <v>0.28000000000000003</v>
      </c>
      <c r="H582" t="str">
        <f>[1]MaterialData!H559</f>
        <v>Smooth</v>
      </c>
      <c r="I582" t="str">
        <f>[1]MaterialData!I559</f>
        <v>JA4-10</v>
      </c>
      <c r="J582">
        <f>[1]MaterialData!J559</f>
        <v>0</v>
      </c>
      <c r="K582" s="4">
        <f t="shared" si="26"/>
        <v>43.906810035842291</v>
      </c>
      <c r="L582" s="9">
        <f t="shared" si="25"/>
        <v>1.2205083333333333</v>
      </c>
    </row>
    <row r="583" spans="1:12" x14ac:dyDescent="0.25">
      <c r="A583" t="str">
        <f>[1]MaterialData!A523</f>
        <v>SIPS Roof</v>
      </c>
      <c r="B583" t="str">
        <f>[1]MaterialData!B523</f>
        <v>SIPS - R44 - OSB Spline - 12 1/4 in.</v>
      </c>
      <c r="C583">
        <f>[1]MaterialData!C523</f>
        <v>12.25</v>
      </c>
      <c r="D583">
        <f>[1]MaterialData!D523</f>
        <v>45.878999999999998</v>
      </c>
      <c r="E583">
        <f>[1]MaterialData!E523</f>
        <v>2.2249999999999999E-2</v>
      </c>
      <c r="F583">
        <f>[1]MaterialData!F523</f>
        <v>4.2699999999999996</v>
      </c>
      <c r="G583">
        <f>[1]MaterialData!G523</f>
        <v>0.28000000000000003</v>
      </c>
      <c r="H583" t="str">
        <f>[1]MaterialData!H523</f>
        <v>Smooth</v>
      </c>
      <c r="I583" t="str">
        <f>[1]MaterialData!I523</f>
        <v>JA4-10</v>
      </c>
      <c r="J583">
        <f>[1]MaterialData!J523</f>
        <v>0</v>
      </c>
      <c r="K583" s="4">
        <f t="shared" si="26"/>
        <v>45.880149812734082</v>
      </c>
      <c r="L583" s="9">
        <f t="shared" si="25"/>
        <v>1.2205083333333333</v>
      </c>
    </row>
    <row r="584" spans="1:12" x14ac:dyDescent="0.25">
      <c r="A584" t="str">
        <f>[1]MaterialData!A543</f>
        <v>SIPS Wall</v>
      </c>
      <c r="B584" t="str">
        <f>[1]MaterialData!B543</f>
        <v>SIPS - R44 - Single 2x Spline - 12 1/4 in.</v>
      </c>
      <c r="C584">
        <f>[1]MaterialData!C543</f>
        <v>12.25</v>
      </c>
      <c r="D584">
        <f>[1]MaterialData!D543</f>
        <v>35.497</v>
      </c>
      <c r="E584">
        <f>[1]MaterialData!E543</f>
        <v>2.8760000000000001E-2</v>
      </c>
      <c r="F584">
        <f>[1]MaterialData!F543</f>
        <v>4.2699999999999996</v>
      </c>
      <c r="G584">
        <f>[1]MaterialData!G543</f>
        <v>0.28000000000000003</v>
      </c>
      <c r="H584" t="str">
        <f>[1]MaterialData!H543</f>
        <v>Smooth</v>
      </c>
      <c r="I584" t="str">
        <f>[1]MaterialData!I543</f>
        <v>JA4-10</v>
      </c>
      <c r="J584">
        <f>[1]MaterialData!J543</f>
        <v>0</v>
      </c>
      <c r="K584" s="4">
        <f t="shared" si="26"/>
        <v>35.494900324524799</v>
      </c>
      <c r="L584" s="9">
        <f t="shared" si="25"/>
        <v>1.2205083333333333</v>
      </c>
    </row>
    <row r="585" spans="1:12" x14ac:dyDescent="0.25">
      <c r="A585" t="str">
        <f>[1]MaterialData!A511</f>
        <v>SIPS Roof</v>
      </c>
      <c r="B585" t="str">
        <f>[1]MaterialData!B511</f>
        <v>SIPS - R44 - Single 2x Spline - 12 1/4 in.</v>
      </c>
      <c r="C585">
        <f>[1]MaterialData!C511</f>
        <v>12.25</v>
      </c>
      <c r="D585">
        <f>[1]MaterialData!D511</f>
        <v>41.738</v>
      </c>
      <c r="E585">
        <f>[1]MaterialData!E511</f>
        <v>2.4459999999999999E-2</v>
      </c>
      <c r="F585">
        <f>[1]MaterialData!F511</f>
        <v>4.2699999999999996</v>
      </c>
      <c r="G585">
        <f>[1]MaterialData!G511</f>
        <v>0.28000000000000003</v>
      </c>
      <c r="H585" t="str">
        <f>[1]MaterialData!H511</f>
        <v>Smooth</v>
      </c>
      <c r="I585" t="str">
        <f>[1]MaterialData!I511</f>
        <v>JA4-10</v>
      </c>
      <c r="J585">
        <f>[1]MaterialData!J511</f>
        <v>0</v>
      </c>
      <c r="K585" s="4">
        <f t="shared" si="26"/>
        <v>41.734805124011991</v>
      </c>
      <c r="L585" s="9">
        <f t="shared" si="25"/>
        <v>1.2205083333333333</v>
      </c>
    </row>
    <row r="586" spans="1:12" x14ac:dyDescent="0.25">
      <c r="A586" t="str">
        <f>[1]MaterialData!A516</f>
        <v>SIPS Roof</v>
      </c>
      <c r="B586" t="str">
        <f>[1]MaterialData!B516</f>
        <v>SIPS - R55 - Double 2x Spline - 10 1/4 in.</v>
      </c>
      <c r="C586">
        <f>[1]MaterialData!C516</f>
        <v>10.25</v>
      </c>
      <c r="D586">
        <f>[1]MaterialData!D516</f>
        <v>45.878999999999998</v>
      </c>
      <c r="E586">
        <f>[1]MaterialData!E516</f>
        <v>1.8620000000000001E-2</v>
      </c>
      <c r="F586">
        <f>[1]MaterialData!F516</f>
        <v>4.9000000000000004</v>
      </c>
      <c r="G586">
        <f>[1]MaterialData!G516</f>
        <v>0.28999999999999998</v>
      </c>
      <c r="H586" t="str">
        <f>[1]MaterialData!H516</f>
        <v>Smooth</v>
      </c>
      <c r="I586" t="str">
        <f>[1]MaterialData!I516</f>
        <v>JA4-10</v>
      </c>
      <c r="J586">
        <f>[1]MaterialData!J516</f>
        <v>0</v>
      </c>
      <c r="K586" s="4">
        <f t="shared" si="26"/>
        <v>45.873612602935907</v>
      </c>
      <c r="L586" s="9">
        <f t="shared" si="25"/>
        <v>1.2137708333333335</v>
      </c>
    </row>
    <row r="587" spans="1:12" x14ac:dyDescent="0.25">
      <c r="A587" t="str">
        <f>[1]MaterialData!A550</f>
        <v>SIPS Wall</v>
      </c>
      <c r="B587" t="str">
        <f>[1]MaterialData!B550</f>
        <v>SIPS - R55 - Double 2x Spline - 10 1/4 in.</v>
      </c>
      <c r="C587">
        <f>[1]MaterialData!C550</f>
        <v>10.25</v>
      </c>
      <c r="D587">
        <f>[1]MaterialData!D550</f>
        <v>34.173999999999999</v>
      </c>
      <c r="E587">
        <f>[1]MaterialData!E550</f>
        <v>2.5000000000000001E-2</v>
      </c>
      <c r="F587">
        <f>[1]MaterialData!F550</f>
        <v>4.9000000000000004</v>
      </c>
      <c r="G587">
        <f>[1]MaterialData!G550</f>
        <v>0.28999999999999998</v>
      </c>
      <c r="H587" t="str">
        <f>[1]MaterialData!H550</f>
        <v>Smooth</v>
      </c>
      <c r="I587" t="str">
        <f>[1]MaterialData!I550</f>
        <v>JA4-10</v>
      </c>
      <c r="J587">
        <f>[1]MaterialData!J550</f>
        <v>0</v>
      </c>
      <c r="K587" s="4">
        <f t="shared" si="26"/>
        <v>34.166666666666664</v>
      </c>
      <c r="L587" s="9">
        <f t="shared" si="25"/>
        <v>1.2137708333333335</v>
      </c>
    </row>
    <row r="588" spans="1:12" x14ac:dyDescent="0.25">
      <c r="A588" t="str">
        <f>[1]MaterialData!A504</f>
        <v>SIPS Roof</v>
      </c>
      <c r="B588" t="str">
        <f>[1]MaterialData!B504</f>
        <v>SIPS - R55 - I joist Spline - 10 1/4 in.</v>
      </c>
      <c r="C588">
        <f>[1]MaterialData!C504</f>
        <v>10.25</v>
      </c>
      <c r="D588">
        <f>[1]MaterialData!D504</f>
        <v>53.816000000000003</v>
      </c>
      <c r="E588">
        <f>[1]MaterialData!E504</f>
        <v>1.5869999999999999E-2</v>
      </c>
      <c r="F588">
        <f>[1]MaterialData!F504</f>
        <v>4.9000000000000004</v>
      </c>
      <c r="G588">
        <f>[1]MaterialData!G504</f>
        <v>0.28999999999999998</v>
      </c>
      <c r="H588" t="str">
        <f>[1]MaterialData!H504</f>
        <v>Smooth</v>
      </c>
      <c r="I588" t="str">
        <f>[1]MaterialData!I504</f>
        <v>JA4-10</v>
      </c>
      <c r="J588">
        <f>[1]MaterialData!J504</f>
        <v>0</v>
      </c>
      <c r="K588" s="4">
        <f t="shared" si="26"/>
        <v>53.82272631800042</v>
      </c>
      <c r="L588" s="9">
        <f t="shared" si="25"/>
        <v>1.2137708333333335</v>
      </c>
    </row>
    <row r="589" spans="1:12" x14ac:dyDescent="0.25">
      <c r="A589" t="str">
        <f>[1]MaterialData!A534</f>
        <v>SIPS Wall</v>
      </c>
      <c r="B589" t="str">
        <f>[1]MaterialData!B534</f>
        <v>SIPS - R55 - I joist Spline - 10 1/4 in.</v>
      </c>
      <c r="C589">
        <f>[1]MaterialData!C534</f>
        <v>10.25</v>
      </c>
      <c r="D589">
        <f>[1]MaterialData!D534</f>
        <v>43.914999999999999</v>
      </c>
      <c r="E589">
        <f>[1]MaterialData!E534</f>
        <v>1.9449999999999999E-2</v>
      </c>
      <c r="F589">
        <f>[1]MaterialData!F534</f>
        <v>4.9000000000000004</v>
      </c>
      <c r="G589">
        <f>[1]MaterialData!G534</f>
        <v>0.28999999999999998</v>
      </c>
      <c r="H589" t="str">
        <f>[1]MaterialData!H534</f>
        <v>Smooth</v>
      </c>
      <c r="I589" t="str">
        <f>[1]MaterialData!I534</f>
        <v>JA4-10</v>
      </c>
      <c r="J589">
        <f>[1]MaterialData!J534</f>
        <v>0</v>
      </c>
      <c r="K589" s="4">
        <f t="shared" si="26"/>
        <v>43.916023993144819</v>
      </c>
      <c r="L589" s="9">
        <f t="shared" si="25"/>
        <v>1.2137708333333335</v>
      </c>
    </row>
    <row r="590" spans="1:12" x14ac:dyDescent="0.25">
      <c r="A590" t="str">
        <f>[1]MaterialData!A522</f>
        <v>SIPS Roof</v>
      </c>
      <c r="B590" t="str">
        <f>[1]MaterialData!B522</f>
        <v>SIPS - R55 - OSB Spline - 10 1/4 in.</v>
      </c>
      <c r="C590">
        <f>[1]MaterialData!C522</f>
        <v>10.25</v>
      </c>
      <c r="D590">
        <f>[1]MaterialData!D522</f>
        <v>57.084000000000003</v>
      </c>
      <c r="E590">
        <f>[1]MaterialData!E522</f>
        <v>1.4959999999999999E-2</v>
      </c>
      <c r="F590">
        <f>[1]MaterialData!F522</f>
        <v>4.9000000000000004</v>
      </c>
      <c r="G590">
        <f>[1]MaterialData!G522</f>
        <v>0.28999999999999998</v>
      </c>
      <c r="H590" t="str">
        <f>[1]MaterialData!H522</f>
        <v>Smooth</v>
      </c>
      <c r="I590" t="str">
        <f>[1]MaterialData!I522</f>
        <v>JA4-10</v>
      </c>
      <c r="J590">
        <f>[1]MaterialData!J522</f>
        <v>0</v>
      </c>
      <c r="K590" s="4">
        <f t="shared" si="26"/>
        <v>57.09670231729055</v>
      </c>
      <c r="L590" s="9">
        <f t="shared" si="25"/>
        <v>1.2137708333333335</v>
      </c>
    </row>
    <row r="591" spans="1:12" x14ac:dyDescent="0.25">
      <c r="A591" t="str">
        <f>[1]MaterialData!A558</f>
        <v>SIPS Wall</v>
      </c>
      <c r="B591" t="str">
        <f>[1]MaterialData!B558</f>
        <v>SIPS - R55 - OSB Spline - 10 1/4 in.</v>
      </c>
      <c r="C591">
        <f>[1]MaterialData!C558</f>
        <v>10.25</v>
      </c>
      <c r="D591">
        <f>[1]MaterialData!D558</f>
        <v>48.46</v>
      </c>
      <c r="E591">
        <f>[1]MaterialData!E558</f>
        <v>1.763E-2</v>
      </c>
      <c r="F591">
        <f>[1]MaterialData!F558</f>
        <v>4.9000000000000004</v>
      </c>
      <c r="G591">
        <f>[1]MaterialData!G558</f>
        <v>0.28999999999999998</v>
      </c>
      <c r="H591" t="str">
        <f>[1]MaterialData!H558</f>
        <v>Smooth</v>
      </c>
      <c r="I591" t="str">
        <f>[1]MaterialData!I558</f>
        <v>JA4-10</v>
      </c>
      <c r="J591">
        <f>[1]MaterialData!J558</f>
        <v>0</v>
      </c>
      <c r="K591" s="4">
        <f t="shared" si="26"/>
        <v>48.449612403100772</v>
      </c>
      <c r="L591" s="9">
        <f t="shared" si="25"/>
        <v>1.2137708333333335</v>
      </c>
    </row>
    <row r="592" spans="1:12" x14ac:dyDescent="0.25">
      <c r="A592" t="str">
        <f>[1]MaterialData!A510</f>
        <v>SIPS Roof</v>
      </c>
      <c r="B592" t="str">
        <f>[1]MaterialData!B510</f>
        <v>SIPS - R55 - Single 2x Spline - 10 1/4 in.</v>
      </c>
      <c r="C592">
        <f>[1]MaterialData!C510</f>
        <v>10.25</v>
      </c>
      <c r="D592">
        <f>[1]MaterialData!D510</f>
        <v>50.892000000000003</v>
      </c>
      <c r="E592">
        <f>[1]MaterialData!E510</f>
        <v>1.678E-2</v>
      </c>
      <c r="F592">
        <f>[1]MaterialData!F510</f>
        <v>4.9000000000000004</v>
      </c>
      <c r="G592">
        <f>[1]MaterialData!G510</f>
        <v>0.28999999999999998</v>
      </c>
      <c r="H592" t="str">
        <f>[1]MaterialData!H510</f>
        <v>Smooth</v>
      </c>
      <c r="I592" t="str">
        <f>[1]MaterialData!I510</f>
        <v>JA4-10</v>
      </c>
      <c r="J592">
        <f>[1]MaterialData!J510</f>
        <v>0</v>
      </c>
      <c r="K592" s="4">
        <f t="shared" si="26"/>
        <v>50.903853794199442</v>
      </c>
      <c r="L592" s="9">
        <f t="shared" si="25"/>
        <v>1.2137708333333335</v>
      </c>
    </row>
    <row r="593" spans="1:12" x14ac:dyDescent="0.25">
      <c r="A593" t="str">
        <f>[1]MaterialData!A542</f>
        <v>SIPS Wall</v>
      </c>
      <c r="B593" t="str">
        <f>[1]MaterialData!B542</f>
        <v>SIPS - R55 - Single 2x Spline - 10 1/4 in.</v>
      </c>
      <c r="C593">
        <f>[1]MaterialData!C542</f>
        <v>10.25</v>
      </c>
      <c r="D593">
        <f>[1]MaterialData!D542</f>
        <v>40.127000000000002</v>
      </c>
      <c r="E593">
        <f>[1]MaterialData!E542</f>
        <v>2.129E-2</v>
      </c>
      <c r="F593">
        <f>[1]MaterialData!F542</f>
        <v>4.9000000000000004</v>
      </c>
      <c r="G593">
        <f>[1]MaterialData!G542</f>
        <v>0.28999999999999998</v>
      </c>
      <c r="H593" t="str">
        <f>[1]MaterialData!H542</f>
        <v>Smooth</v>
      </c>
      <c r="I593" t="str">
        <f>[1]MaterialData!I542</f>
        <v>JA4-10</v>
      </c>
      <c r="J593">
        <f>[1]MaterialData!J542</f>
        <v>0</v>
      </c>
      <c r="K593" s="4">
        <f t="shared" si="26"/>
        <v>40.120557382182554</v>
      </c>
      <c r="L593" s="9">
        <f t="shared" si="25"/>
        <v>1.2137708333333335</v>
      </c>
    </row>
    <row r="594" spans="1:12" x14ac:dyDescent="0.25">
      <c r="A594" t="str">
        <f>[1]MaterialData!A472</f>
        <v>Roofing</v>
      </c>
      <c r="B594" t="str">
        <f>[1]MaterialData!B472</f>
        <v>Slate - 1/2 in.</v>
      </c>
      <c r="C594">
        <f>[1]MaterialData!C472</f>
        <v>0.5</v>
      </c>
      <c r="D594">
        <f>[1]MaterialData!D472</f>
        <v>0.05</v>
      </c>
      <c r="E594">
        <f>[1]MaterialData!E472</f>
        <v>0.91920000000000002</v>
      </c>
      <c r="F594">
        <f>[1]MaterialData!F472</f>
        <v>119.80799999999999</v>
      </c>
      <c r="G594">
        <f>[1]MaterialData!G472</f>
        <v>0.30114000000000002</v>
      </c>
      <c r="H594" t="str">
        <f>[1]MaterialData!H472</f>
        <v>VeryRough</v>
      </c>
      <c r="I594" t="str">
        <f>[1]MaterialData!I472</f>
        <v>CEC Doug</v>
      </c>
      <c r="J594">
        <f>[1]MaterialData!J472</f>
        <v>0</v>
      </c>
      <c r="K594" s="4">
        <f t="shared" si="26"/>
        <v>4.5329271830577313E-2</v>
      </c>
      <c r="L594" s="9">
        <f t="shared" si="25"/>
        <v>1.50329088</v>
      </c>
    </row>
    <row r="595" spans="1:12" x14ac:dyDescent="0.25">
      <c r="A595" t="str">
        <f>[1]MaterialData!A120</f>
        <v>Finish Materials</v>
      </c>
      <c r="B595" t="str">
        <f>[1]MaterialData!B120</f>
        <v>Slate or tile - 1/2 in.</v>
      </c>
      <c r="C595">
        <f>[1]MaterialData!C120</f>
        <v>0.5</v>
      </c>
      <c r="D595">
        <f>[1]MaterialData!D120</f>
        <v>0.05</v>
      </c>
      <c r="E595">
        <f>[1]MaterialData!E120</f>
        <v>0.91920000000000002</v>
      </c>
      <c r="F595">
        <f>[1]MaterialData!F120</f>
        <v>119.80799999999999</v>
      </c>
      <c r="G595">
        <f>[1]MaterialData!G120</f>
        <v>0.30114000000000002</v>
      </c>
      <c r="H595" t="str">
        <f>[1]MaterialData!H120</f>
        <v>VeryRough</v>
      </c>
      <c r="I595" t="str">
        <f>[1]MaterialData!I120</f>
        <v>AEC</v>
      </c>
      <c r="J595">
        <f>[1]MaterialData!J120</f>
        <v>0</v>
      </c>
      <c r="K595" s="4">
        <f t="shared" si="26"/>
        <v>4.5329271830577313E-2</v>
      </c>
      <c r="L595" s="9">
        <f t="shared" si="25"/>
        <v>1.50329088</v>
      </c>
    </row>
    <row r="596" spans="1:12" x14ac:dyDescent="0.25">
      <c r="A596" t="str">
        <f>[1]MaterialData!A335</f>
        <v>Insulation Spray Applied</v>
      </c>
      <c r="B596" t="str">
        <f>[1]MaterialData!B335</f>
        <v>Spray applied - Cellulosic fiber - 4.6 lb/ft3 - 3 1/2 in.</v>
      </c>
      <c r="C596">
        <f>[1]MaterialData!C335</f>
        <v>3.5</v>
      </c>
      <c r="D596">
        <f>[1]MaterialData!D335</f>
        <v>10.923845193508114</v>
      </c>
      <c r="E596">
        <f>[1]MaterialData!E335</f>
        <v>2.6700000000000002E-2</v>
      </c>
      <c r="F596">
        <f>[1]MaterialData!F335</f>
        <v>4.5999999999999996</v>
      </c>
      <c r="G596">
        <f>[1]MaterialData!G335</f>
        <v>0.33500000000000002</v>
      </c>
      <c r="H596" t="str">
        <f>[1]MaterialData!H335</f>
        <v>Rough</v>
      </c>
      <c r="I596" t="str">
        <f>[1]MaterialData!I335</f>
        <v>AEC</v>
      </c>
      <c r="J596">
        <f>[1]MaterialData!J335</f>
        <v>0</v>
      </c>
      <c r="K596" s="4">
        <f t="shared" si="26"/>
        <v>10.923845193508114</v>
      </c>
      <c r="L596" s="9">
        <f t="shared" si="25"/>
        <v>0.44945833333333329</v>
      </c>
    </row>
    <row r="597" spans="1:12" x14ac:dyDescent="0.25">
      <c r="A597" t="str">
        <f>[1]MaterialData!A337</f>
        <v>Insulation Spray Applied</v>
      </c>
      <c r="B597" t="str">
        <f>[1]MaterialData!B337</f>
        <v>Spray applied - Cellulosic fiber - 4.6 lb/ft3 - 4 1/2 in.</v>
      </c>
      <c r="C597">
        <f>[1]MaterialData!C337</f>
        <v>4.5</v>
      </c>
      <c r="D597">
        <f>[1]MaterialData!D337</f>
        <v>14.044943820224718</v>
      </c>
      <c r="E597">
        <f>[1]MaterialData!E337</f>
        <v>2.6700000000000002E-2</v>
      </c>
      <c r="F597">
        <f>[1]MaterialData!F337</f>
        <v>4.5999999999999996</v>
      </c>
      <c r="G597">
        <f>[1]MaterialData!G337</f>
        <v>0.33500000000000002</v>
      </c>
      <c r="H597" t="str">
        <f>[1]MaterialData!H337</f>
        <v>Rough</v>
      </c>
      <c r="I597" t="str">
        <f>[1]MaterialData!I337</f>
        <v>AEC</v>
      </c>
      <c r="J597">
        <f>[1]MaterialData!J337</f>
        <v>0</v>
      </c>
      <c r="K597" s="4">
        <f t="shared" si="26"/>
        <v>14.044943820224718</v>
      </c>
      <c r="L597" s="9">
        <f t="shared" si="25"/>
        <v>0.57787500000000003</v>
      </c>
    </row>
    <row r="598" spans="1:12" x14ac:dyDescent="0.25">
      <c r="A598" t="str">
        <f>[1]MaterialData!A336</f>
        <v>Insulation Spray Applied</v>
      </c>
      <c r="B598" t="str">
        <f>[1]MaterialData!B336</f>
        <v>Spray applied - Cellulosic fiber - 4.6 lb/ft3 - 4 in.</v>
      </c>
      <c r="C598">
        <f>[1]MaterialData!C336</f>
        <v>4</v>
      </c>
      <c r="D598">
        <f>[1]MaterialData!D336</f>
        <v>12.484394506866415</v>
      </c>
      <c r="E598">
        <f>[1]MaterialData!E336</f>
        <v>2.6700000000000002E-2</v>
      </c>
      <c r="F598">
        <f>[1]MaterialData!F336</f>
        <v>4.5999999999999996</v>
      </c>
      <c r="G598">
        <f>[1]MaterialData!G336</f>
        <v>0.33500000000000002</v>
      </c>
      <c r="H598" t="str">
        <f>[1]MaterialData!H336</f>
        <v>Rough</v>
      </c>
      <c r="I598" t="str">
        <f>[1]MaterialData!I336</f>
        <v>AEC</v>
      </c>
      <c r="J598">
        <f>[1]MaterialData!J336</f>
        <v>0</v>
      </c>
      <c r="K598" s="4">
        <f t="shared" si="26"/>
        <v>12.484394506866415</v>
      </c>
      <c r="L598" s="9">
        <f t="shared" si="25"/>
        <v>0.5136666666666666</v>
      </c>
    </row>
    <row r="599" spans="1:12" x14ac:dyDescent="0.25">
      <c r="A599" t="str">
        <f>[1]MaterialData!A339</f>
        <v>Insulation Spray Applied</v>
      </c>
      <c r="B599" t="str">
        <f>[1]MaterialData!B339</f>
        <v>Spray applied - Cellulosic fiber - 4.6 lb/ft3 - 5 1/2 in.</v>
      </c>
      <c r="C599">
        <f>[1]MaterialData!C339</f>
        <v>5.5</v>
      </c>
      <c r="D599">
        <f>[1]MaterialData!D339</f>
        <v>17.166042446941322</v>
      </c>
      <c r="E599">
        <f>[1]MaterialData!E339</f>
        <v>2.6700000000000002E-2</v>
      </c>
      <c r="F599">
        <f>[1]MaterialData!F339</f>
        <v>4.5999999999999996</v>
      </c>
      <c r="G599">
        <f>[1]MaterialData!G339</f>
        <v>0.33500000000000002</v>
      </c>
      <c r="H599" t="str">
        <f>[1]MaterialData!H339</f>
        <v>Rough</v>
      </c>
      <c r="I599" t="str">
        <f>[1]MaterialData!I339</f>
        <v>AEC</v>
      </c>
      <c r="J599">
        <f>[1]MaterialData!J339</f>
        <v>0</v>
      </c>
      <c r="K599" s="4">
        <f t="shared" si="26"/>
        <v>17.166042446941322</v>
      </c>
      <c r="L599" s="9">
        <f t="shared" si="25"/>
        <v>0.70629166666666665</v>
      </c>
    </row>
    <row r="600" spans="1:12" x14ac:dyDescent="0.25">
      <c r="A600" t="str">
        <f>[1]MaterialData!A338</f>
        <v>Insulation Spray Applied</v>
      </c>
      <c r="B600" t="str">
        <f>[1]MaterialData!B338</f>
        <v>Spray applied - Cellulosic fiber - 4.6 lb/ft3 - 5 in.</v>
      </c>
      <c r="C600">
        <f>[1]MaterialData!C338</f>
        <v>5</v>
      </c>
      <c r="D600">
        <f>[1]MaterialData!D338</f>
        <v>15.605493133583021</v>
      </c>
      <c r="E600">
        <f>[1]MaterialData!E338</f>
        <v>2.6700000000000002E-2</v>
      </c>
      <c r="F600">
        <f>[1]MaterialData!F338</f>
        <v>4.5999999999999996</v>
      </c>
      <c r="G600">
        <f>[1]MaterialData!G338</f>
        <v>0.33500000000000002</v>
      </c>
      <c r="H600" t="str">
        <f>[1]MaterialData!H338</f>
        <v>Rough</v>
      </c>
      <c r="I600" t="str">
        <f>[1]MaterialData!I338</f>
        <v>AEC</v>
      </c>
      <c r="J600">
        <f>[1]MaterialData!J338</f>
        <v>0</v>
      </c>
      <c r="K600" s="4">
        <f t="shared" si="26"/>
        <v>15.605493133583021</v>
      </c>
      <c r="L600" s="9">
        <f t="shared" si="25"/>
        <v>0.64208333333333334</v>
      </c>
    </row>
    <row r="601" spans="1:12" x14ac:dyDescent="0.25">
      <c r="A601" t="str">
        <f>[1]MaterialData!A341</f>
        <v>Insulation Spray Applied</v>
      </c>
      <c r="B601" t="str">
        <f>[1]MaterialData!B341</f>
        <v>Spray applied - Cellulosic fiber - 4.6 lb/ft3 - 6 1/2 in.</v>
      </c>
      <c r="C601">
        <f>[1]MaterialData!C341</f>
        <v>6.5</v>
      </c>
      <c r="D601">
        <f>[1]MaterialData!D341</f>
        <v>20.287141073657924</v>
      </c>
      <c r="E601">
        <f>[1]MaterialData!E341</f>
        <v>2.6700000000000002E-2</v>
      </c>
      <c r="F601">
        <f>[1]MaterialData!F341</f>
        <v>4.5999999999999996</v>
      </c>
      <c r="G601">
        <f>[1]MaterialData!G341</f>
        <v>0.33500000000000002</v>
      </c>
      <c r="H601" t="str">
        <f>[1]MaterialData!H341</f>
        <v>Rough</v>
      </c>
      <c r="I601" t="str">
        <f>[1]MaterialData!I341</f>
        <v>AEC</v>
      </c>
      <c r="J601">
        <f>[1]MaterialData!J341</f>
        <v>0</v>
      </c>
      <c r="K601" s="4">
        <f t="shared" si="26"/>
        <v>20.287141073657924</v>
      </c>
      <c r="L601" s="9">
        <f t="shared" si="25"/>
        <v>0.83470833333333327</v>
      </c>
    </row>
    <row r="602" spans="1:12" x14ac:dyDescent="0.25">
      <c r="A602" t="str">
        <f>[1]MaterialData!A340</f>
        <v>Insulation Spray Applied</v>
      </c>
      <c r="B602" t="str">
        <f>[1]MaterialData!B340</f>
        <v>Spray applied - Cellulosic fiber - 4.6 lb/ft3 - 6 in.</v>
      </c>
      <c r="C602">
        <f>[1]MaterialData!C340</f>
        <v>6</v>
      </c>
      <c r="D602">
        <f>[1]MaterialData!D340</f>
        <v>18.726591760299623</v>
      </c>
      <c r="E602">
        <f>[1]MaterialData!E340</f>
        <v>2.6700000000000002E-2</v>
      </c>
      <c r="F602">
        <f>[1]MaterialData!F340</f>
        <v>4.5999999999999996</v>
      </c>
      <c r="G602">
        <f>[1]MaterialData!G340</f>
        <v>0.33500000000000002</v>
      </c>
      <c r="H602" t="str">
        <f>[1]MaterialData!H340</f>
        <v>Rough</v>
      </c>
      <c r="I602" t="str">
        <f>[1]MaterialData!I340</f>
        <v>AEC</v>
      </c>
      <c r="J602">
        <f>[1]MaterialData!J340</f>
        <v>0</v>
      </c>
      <c r="K602" s="4">
        <f t="shared" si="26"/>
        <v>18.726591760299623</v>
      </c>
      <c r="L602" s="9">
        <f t="shared" si="25"/>
        <v>0.77049999999999985</v>
      </c>
    </row>
    <row r="603" spans="1:12" x14ac:dyDescent="0.25">
      <c r="A603" t="str">
        <f>[1]MaterialData!A342</f>
        <v>Insulation Spray Applied</v>
      </c>
      <c r="B603" t="str">
        <f>[1]MaterialData!B342</f>
        <v>Spray applied - Glass fiber - 3.9 lb/ft3 - 3 1/2 in.</v>
      </c>
      <c r="C603">
        <f>[1]MaterialData!C342</f>
        <v>3.5</v>
      </c>
      <c r="D603">
        <f>[1]MaterialData!D342</f>
        <v>12.962962962962964</v>
      </c>
      <c r="E603">
        <f>[1]MaterialData!E342</f>
        <v>2.2499999999999999E-2</v>
      </c>
      <c r="F603">
        <f>[1]MaterialData!F342</f>
        <v>3.9</v>
      </c>
      <c r="G603">
        <f>[1]MaterialData!G342</f>
        <v>0.22944000000000001</v>
      </c>
      <c r="H603" t="str">
        <f>[1]MaterialData!H342</f>
        <v>MediumRough</v>
      </c>
      <c r="I603" t="str">
        <f>[1]MaterialData!I342</f>
        <v>AEC</v>
      </c>
      <c r="J603">
        <f>[1]MaterialData!J342</f>
        <v>0</v>
      </c>
      <c r="K603" s="4">
        <f t="shared" ref="K603:K634" si="27">C603/12/E603</f>
        <v>12.962962962962964</v>
      </c>
      <c r="L603" s="9">
        <f t="shared" si="25"/>
        <v>0.260988</v>
      </c>
    </row>
    <row r="604" spans="1:12" x14ac:dyDescent="0.25">
      <c r="A604" t="str">
        <f>[1]MaterialData!A344</f>
        <v>Insulation Spray Applied</v>
      </c>
      <c r="B604" t="str">
        <f>[1]MaterialData!B344</f>
        <v>Spray applied - Glass fiber - 3.9 lb/ft3 - 4 1/2 in.</v>
      </c>
      <c r="C604">
        <f>[1]MaterialData!C344</f>
        <v>4.5</v>
      </c>
      <c r="D604">
        <f>[1]MaterialData!D344</f>
        <v>16.666666666666668</v>
      </c>
      <c r="E604">
        <f>[1]MaterialData!E344</f>
        <v>2.2499999999999999E-2</v>
      </c>
      <c r="F604">
        <f>[1]MaterialData!F344</f>
        <v>3.9</v>
      </c>
      <c r="G604">
        <f>[1]MaterialData!G344</f>
        <v>0.22944000000000001</v>
      </c>
      <c r="H604" t="str">
        <f>[1]MaterialData!H344</f>
        <v>MediumRough</v>
      </c>
      <c r="I604" t="str">
        <f>[1]MaterialData!I344</f>
        <v>AEC</v>
      </c>
      <c r="J604">
        <f>[1]MaterialData!J344</f>
        <v>0</v>
      </c>
      <c r="K604" s="4">
        <f t="shared" si="27"/>
        <v>16.666666666666668</v>
      </c>
      <c r="L604" s="9">
        <f t="shared" si="25"/>
        <v>0.33555599999999997</v>
      </c>
    </row>
    <row r="605" spans="1:12" x14ac:dyDescent="0.25">
      <c r="A605" t="str">
        <f>[1]MaterialData!A343</f>
        <v>Insulation Spray Applied</v>
      </c>
      <c r="B605" t="str">
        <f>[1]MaterialData!B343</f>
        <v>Spray applied - Glass fiber - 3.9 lb/ft3 - 4 in.</v>
      </c>
      <c r="C605">
        <f>[1]MaterialData!C343</f>
        <v>4</v>
      </c>
      <c r="D605">
        <f>[1]MaterialData!D343</f>
        <v>14.814814814814815</v>
      </c>
      <c r="E605">
        <f>[1]MaterialData!E343</f>
        <v>2.2499999999999999E-2</v>
      </c>
      <c r="F605">
        <f>[1]MaterialData!F343</f>
        <v>3.9</v>
      </c>
      <c r="G605">
        <f>[1]MaterialData!G343</f>
        <v>0.22944000000000001</v>
      </c>
      <c r="H605" t="str">
        <f>[1]MaterialData!H343</f>
        <v>MediumRough</v>
      </c>
      <c r="I605" t="str">
        <f>[1]MaterialData!I343</f>
        <v>AEC</v>
      </c>
      <c r="J605">
        <f>[1]MaterialData!J343</f>
        <v>0</v>
      </c>
      <c r="K605" s="4">
        <f t="shared" si="27"/>
        <v>14.814814814814815</v>
      </c>
      <c r="L605" s="9">
        <f t="shared" si="25"/>
        <v>0.29827199999999998</v>
      </c>
    </row>
    <row r="606" spans="1:12" x14ac:dyDescent="0.25">
      <c r="A606" t="str">
        <f>[1]MaterialData!A346</f>
        <v>Insulation Spray Applied</v>
      </c>
      <c r="B606" t="str">
        <f>[1]MaterialData!B346</f>
        <v>Spray applied - Glass fiber - 3.9 lb/ft3 - 5 1/2 in.</v>
      </c>
      <c r="C606">
        <f>[1]MaterialData!C346</f>
        <v>5.5</v>
      </c>
      <c r="D606">
        <f>[1]MaterialData!D346</f>
        <v>20.37037037037037</v>
      </c>
      <c r="E606">
        <f>[1]MaterialData!E346</f>
        <v>2.2499999999999999E-2</v>
      </c>
      <c r="F606">
        <f>[1]MaterialData!F346</f>
        <v>3.9</v>
      </c>
      <c r="G606">
        <f>[1]MaterialData!G346</f>
        <v>0.22944000000000001</v>
      </c>
      <c r="H606" t="str">
        <f>[1]MaterialData!H346</f>
        <v>MediumRough</v>
      </c>
      <c r="I606" t="str">
        <f>[1]MaterialData!I346</f>
        <v>AEC</v>
      </c>
      <c r="J606">
        <f>[1]MaterialData!J346</f>
        <v>0</v>
      </c>
      <c r="K606" s="4">
        <f t="shared" si="27"/>
        <v>20.37037037037037</v>
      </c>
      <c r="L606" s="9">
        <f t="shared" si="25"/>
        <v>0.41012399999999999</v>
      </c>
    </row>
    <row r="607" spans="1:12" x14ac:dyDescent="0.25">
      <c r="A607" t="str">
        <f>[1]MaterialData!A345</f>
        <v>Insulation Spray Applied</v>
      </c>
      <c r="B607" t="str">
        <f>[1]MaterialData!B345</f>
        <v>Spray applied - Glass fiber - 3.9 lb/ft3 - 5 in.</v>
      </c>
      <c r="C607">
        <f>[1]MaterialData!C345</f>
        <v>5</v>
      </c>
      <c r="D607">
        <f>[1]MaterialData!D345</f>
        <v>18.518518518518519</v>
      </c>
      <c r="E607">
        <f>[1]MaterialData!E345</f>
        <v>2.2499999999999999E-2</v>
      </c>
      <c r="F607">
        <f>[1]MaterialData!F345</f>
        <v>3.9</v>
      </c>
      <c r="G607">
        <f>[1]MaterialData!G345</f>
        <v>0.22944000000000001</v>
      </c>
      <c r="H607" t="str">
        <f>[1]MaterialData!H345</f>
        <v>MediumRough</v>
      </c>
      <c r="I607" t="str">
        <f>[1]MaterialData!I345</f>
        <v>AEC</v>
      </c>
      <c r="J607">
        <f>[1]MaterialData!J345</f>
        <v>0</v>
      </c>
      <c r="K607" s="4">
        <f t="shared" si="27"/>
        <v>18.518518518518519</v>
      </c>
      <c r="L607" s="9">
        <f t="shared" si="25"/>
        <v>0.37284</v>
      </c>
    </row>
    <row r="608" spans="1:12" x14ac:dyDescent="0.25">
      <c r="A608" t="str">
        <f>[1]MaterialData!A348</f>
        <v>Insulation Spray Applied</v>
      </c>
      <c r="B608" t="str">
        <f>[1]MaterialData!B348</f>
        <v>Spray applied - Glass fiber - 3.9 lb/ft3 - 6 1/2 in.</v>
      </c>
      <c r="C608">
        <f>[1]MaterialData!C348</f>
        <v>6.5</v>
      </c>
      <c r="D608">
        <f>[1]MaterialData!D348</f>
        <v>24.074074074074073</v>
      </c>
      <c r="E608">
        <f>[1]MaterialData!E348</f>
        <v>2.2499999999999999E-2</v>
      </c>
      <c r="F608">
        <f>[1]MaterialData!F348</f>
        <v>3.9</v>
      </c>
      <c r="G608">
        <f>[1]MaterialData!G348</f>
        <v>0.22944000000000001</v>
      </c>
      <c r="H608" t="str">
        <f>[1]MaterialData!H348</f>
        <v>MediumRough</v>
      </c>
      <c r="I608" t="str">
        <f>[1]MaterialData!I348</f>
        <v>AEC</v>
      </c>
      <c r="J608">
        <f>[1]MaterialData!J348</f>
        <v>0</v>
      </c>
      <c r="K608" s="4">
        <f t="shared" si="27"/>
        <v>24.074074074074073</v>
      </c>
      <c r="L608" s="9">
        <f t="shared" si="25"/>
        <v>0.48469199999999996</v>
      </c>
    </row>
    <row r="609" spans="1:12" x14ac:dyDescent="0.25">
      <c r="A609" t="str">
        <f>[1]MaterialData!A347</f>
        <v>Insulation Spray Applied</v>
      </c>
      <c r="B609" t="str">
        <f>[1]MaterialData!B347</f>
        <v>Spray applied - Glass fiber - 3.9 lb/ft3 - 6 in.</v>
      </c>
      <c r="C609">
        <f>[1]MaterialData!C347</f>
        <v>6</v>
      </c>
      <c r="D609">
        <f>[1]MaterialData!D347</f>
        <v>22.222222222222221</v>
      </c>
      <c r="E609">
        <f>[1]MaterialData!E347</f>
        <v>2.2499999999999999E-2</v>
      </c>
      <c r="F609">
        <f>[1]MaterialData!F347</f>
        <v>3.9</v>
      </c>
      <c r="G609">
        <f>[1]MaterialData!G347</f>
        <v>0.22944000000000001</v>
      </c>
      <c r="H609" t="str">
        <f>[1]MaterialData!H347</f>
        <v>MediumRough</v>
      </c>
      <c r="I609" t="str">
        <f>[1]MaterialData!I347</f>
        <v>AEC</v>
      </c>
      <c r="J609">
        <f>[1]MaterialData!J347</f>
        <v>0</v>
      </c>
      <c r="K609" s="4">
        <f t="shared" si="27"/>
        <v>22.222222222222221</v>
      </c>
      <c r="L609" s="9">
        <f t="shared" si="25"/>
        <v>0.44740799999999997</v>
      </c>
    </row>
    <row r="610" spans="1:12" x14ac:dyDescent="0.25">
      <c r="A610" t="str">
        <f>[1]MaterialData!A349</f>
        <v>Insulation Spray Applied</v>
      </c>
      <c r="B610" t="str">
        <f>[1]MaterialData!B349</f>
        <v>Spray applied - Polyurethane foam - 0.5 lb/ft3 - 3 1/2 in.</v>
      </c>
      <c r="C610">
        <f>[1]MaterialData!C349</f>
        <v>3.5</v>
      </c>
      <c r="D610">
        <f>[1]MaterialData!D349</f>
        <v>11.67</v>
      </c>
      <c r="E610">
        <f>[1]MaterialData!E349</f>
        <v>2.5000000000000001E-2</v>
      </c>
      <c r="F610">
        <f>[1]MaterialData!F349</f>
        <v>0.5</v>
      </c>
      <c r="G610">
        <f>[1]MaterialData!G349</f>
        <v>0.35</v>
      </c>
      <c r="H610" t="str">
        <f>[1]MaterialData!H349</f>
        <v>Rough</v>
      </c>
      <c r="I610" t="str">
        <f>[1]MaterialData!I349</f>
        <v>AEC</v>
      </c>
      <c r="J610">
        <f>[1]MaterialData!J349</f>
        <v>0</v>
      </c>
      <c r="K610" s="4">
        <f t="shared" si="27"/>
        <v>11.666666666666666</v>
      </c>
      <c r="L610" s="9">
        <f t="shared" si="25"/>
        <v>5.1041666666666659E-2</v>
      </c>
    </row>
    <row r="611" spans="1:12" x14ac:dyDescent="0.25">
      <c r="A611" t="str">
        <f>[1]MaterialData!A351</f>
        <v>Insulation Spray Applied</v>
      </c>
      <c r="B611" t="str">
        <f>[1]MaterialData!B351</f>
        <v>Spray applied - Polyurethane foam - 0.5 lb/ft3 - 4 1/2 in.</v>
      </c>
      <c r="C611">
        <f>[1]MaterialData!C351</f>
        <v>4.5</v>
      </c>
      <c r="D611">
        <f>[1]MaterialData!D351</f>
        <v>15</v>
      </c>
      <c r="E611">
        <f>[1]MaterialData!E351</f>
        <v>2.5000000000000001E-2</v>
      </c>
      <c r="F611">
        <f>[1]MaterialData!F351</f>
        <v>0.5</v>
      </c>
      <c r="G611">
        <f>[1]MaterialData!G351</f>
        <v>0.35</v>
      </c>
      <c r="H611" t="str">
        <f>[1]MaterialData!H351</f>
        <v>Rough</v>
      </c>
      <c r="I611" t="str">
        <f>[1]MaterialData!I351</f>
        <v>AEC</v>
      </c>
      <c r="J611">
        <f>[1]MaterialData!J351</f>
        <v>0</v>
      </c>
      <c r="K611" s="4">
        <f t="shared" si="27"/>
        <v>15</v>
      </c>
      <c r="L611" s="9">
        <f t="shared" ref="L611:L665" si="28">F611*G611*C611/12</f>
        <v>6.5625000000000003E-2</v>
      </c>
    </row>
    <row r="612" spans="1:12" x14ac:dyDescent="0.25">
      <c r="A612" t="str">
        <f>[1]MaterialData!A350</f>
        <v>Insulation Spray Applied</v>
      </c>
      <c r="B612" t="str">
        <f>[1]MaterialData!B350</f>
        <v>Spray applied - Polyurethane foam - 0.5 lb/ft3 - 4 in.</v>
      </c>
      <c r="C612">
        <f>[1]MaterialData!C350</f>
        <v>4</v>
      </c>
      <c r="D612">
        <f>[1]MaterialData!D350</f>
        <v>13.33</v>
      </c>
      <c r="E612">
        <f>[1]MaterialData!E350</f>
        <v>2.5000000000000001E-2</v>
      </c>
      <c r="F612">
        <f>[1]MaterialData!F350</f>
        <v>0.5</v>
      </c>
      <c r="G612">
        <f>[1]MaterialData!G350</f>
        <v>0.35</v>
      </c>
      <c r="H612" t="str">
        <f>[1]MaterialData!H350</f>
        <v>Rough</v>
      </c>
      <c r="I612" t="str">
        <f>[1]MaterialData!I350</f>
        <v>AEC</v>
      </c>
      <c r="J612">
        <f>[1]MaterialData!J350</f>
        <v>0</v>
      </c>
      <c r="K612" s="4">
        <f t="shared" si="27"/>
        <v>13.333333333333332</v>
      </c>
      <c r="L612" s="9">
        <f t="shared" si="28"/>
        <v>5.8333333333333327E-2</v>
      </c>
    </row>
    <row r="613" spans="1:12" x14ac:dyDescent="0.25">
      <c r="A613" t="str">
        <f>[1]MaterialData!A353</f>
        <v>Insulation Spray Applied</v>
      </c>
      <c r="B613" t="str">
        <f>[1]MaterialData!B353</f>
        <v>Spray applied - Polyurethane foam - 0.5 lb/ft3 - 5 1/2 in.</v>
      </c>
      <c r="C613">
        <f>[1]MaterialData!C353</f>
        <v>5.5</v>
      </c>
      <c r="D613">
        <f>[1]MaterialData!D353</f>
        <v>18.329999999999998</v>
      </c>
      <c r="E613">
        <f>[1]MaterialData!E353</f>
        <v>2.5000000000000001E-2</v>
      </c>
      <c r="F613">
        <f>[1]MaterialData!F353</f>
        <v>0.5</v>
      </c>
      <c r="G613">
        <f>[1]MaterialData!G353</f>
        <v>0.35</v>
      </c>
      <c r="H613" t="str">
        <f>[1]MaterialData!H353</f>
        <v>Rough</v>
      </c>
      <c r="I613" t="str">
        <f>[1]MaterialData!I353</f>
        <v>AEC</v>
      </c>
      <c r="J613">
        <f>[1]MaterialData!J353</f>
        <v>0</v>
      </c>
      <c r="K613" s="4">
        <f t="shared" si="27"/>
        <v>18.333333333333332</v>
      </c>
      <c r="L613" s="9">
        <f t="shared" si="28"/>
        <v>8.0208333333333326E-2</v>
      </c>
    </row>
    <row r="614" spans="1:12" x14ac:dyDescent="0.25">
      <c r="A614" t="str">
        <f>[1]MaterialData!A352</f>
        <v>Insulation Spray Applied</v>
      </c>
      <c r="B614" t="str">
        <f>[1]MaterialData!B352</f>
        <v>Spray applied - Polyurethane foam - 0.5 lb/ft3 - 5 in.</v>
      </c>
      <c r="C614">
        <f>[1]MaterialData!C352</f>
        <v>5</v>
      </c>
      <c r="D614">
        <f>[1]MaterialData!D352</f>
        <v>16.670000000000002</v>
      </c>
      <c r="E614">
        <f>[1]MaterialData!E352</f>
        <v>2.5000000000000001E-2</v>
      </c>
      <c r="F614">
        <f>[1]MaterialData!F352</f>
        <v>0.5</v>
      </c>
      <c r="G614">
        <f>[1]MaterialData!G352</f>
        <v>0.35</v>
      </c>
      <c r="H614" t="str">
        <f>[1]MaterialData!H352</f>
        <v>Rough</v>
      </c>
      <c r="I614" t="str">
        <f>[1]MaterialData!I352</f>
        <v>AEC</v>
      </c>
      <c r="J614">
        <f>[1]MaterialData!J352</f>
        <v>0</v>
      </c>
      <c r="K614" s="4">
        <f t="shared" si="27"/>
        <v>16.666666666666668</v>
      </c>
      <c r="L614" s="9">
        <f t="shared" si="28"/>
        <v>7.2916666666666671E-2</v>
      </c>
    </row>
    <row r="615" spans="1:12" x14ac:dyDescent="0.25">
      <c r="A615" t="str">
        <f>[1]MaterialData!A355</f>
        <v>Insulation Spray Applied</v>
      </c>
      <c r="B615" t="str">
        <f>[1]MaterialData!B355</f>
        <v>Spray applied - Polyurethane foam - 0.5 lb/ft3 - 6 1/2 in.</v>
      </c>
      <c r="C615">
        <f>[1]MaterialData!C355</f>
        <v>6.5</v>
      </c>
      <c r="D615">
        <f>[1]MaterialData!D355</f>
        <v>21.67</v>
      </c>
      <c r="E615">
        <f>[1]MaterialData!E355</f>
        <v>2.5000000000000001E-2</v>
      </c>
      <c r="F615">
        <f>[1]MaterialData!F355</f>
        <v>0.5</v>
      </c>
      <c r="G615">
        <f>[1]MaterialData!G355</f>
        <v>0.35</v>
      </c>
      <c r="H615" t="str">
        <f>[1]MaterialData!H355</f>
        <v>Rough</v>
      </c>
      <c r="I615" t="str">
        <f>[1]MaterialData!I355</f>
        <v>AEC</v>
      </c>
      <c r="J615">
        <f>[1]MaterialData!J355</f>
        <v>0</v>
      </c>
      <c r="K615" s="4">
        <f t="shared" si="27"/>
        <v>21.666666666666664</v>
      </c>
      <c r="L615" s="9">
        <f t="shared" si="28"/>
        <v>9.4791666666666663E-2</v>
      </c>
    </row>
    <row r="616" spans="1:12" x14ac:dyDescent="0.25">
      <c r="A616" t="str">
        <f>[1]MaterialData!A354</f>
        <v>Insulation Spray Applied</v>
      </c>
      <c r="B616" t="str">
        <f>[1]MaterialData!B354</f>
        <v>Spray applied - Polyurethane foam - 0.5 lb/ft3 - 6 in.</v>
      </c>
      <c r="C616">
        <f>[1]MaterialData!C354</f>
        <v>6</v>
      </c>
      <c r="D616">
        <f>[1]MaterialData!D354</f>
        <v>20</v>
      </c>
      <c r="E616">
        <f>[1]MaterialData!E354</f>
        <v>2.5000000000000001E-2</v>
      </c>
      <c r="F616">
        <f>[1]MaterialData!F354</f>
        <v>0.5</v>
      </c>
      <c r="G616">
        <f>[1]MaterialData!G354</f>
        <v>0.35</v>
      </c>
      <c r="H616" t="str">
        <f>[1]MaterialData!H354</f>
        <v>Rough</v>
      </c>
      <c r="I616" t="str">
        <f>[1]MaterialData!I354</f>
        <v>AEC</v>
      </c>
      <c r="J616">
        <f>[1]MaterialData!J354</f>
        <v>0</v>
      </c>
      <c r="K616" s="4">
        <f t="shared" si="27"/>
        <v>20</v>
      </c>
      <c r="L616" s="9">
        <f t="shared" si="28"/>
        <v>8.7499999999999981E-2</v>
      </c>
    </row>
    <row r="617" spans="1:12" x14ac:dyDescent="0.25">
      <c r="A617" t="str">
        <f>[1]MaterialData!A356</f>
        <v>Insulation Spray Applied</v>
      </c>
      <c r="B617" t="str">
        <f>[1]MaterialData!B356</f>
        <v>Spray applied - Polyurethane foam - 3.0 lb/ft3 - 3 1/2 in.</v>
      </c>
      <c r="C617">
        <f>[1]MaterialData!C356</f>
        <v>3.5</v>
      </c>
      <c r="D617">
        <f>[1]MaterialData!D356</f>
        <v>17.5</v>
      </c>
      <c r="E617">
        <f>[1]MaterialData!E356</f>
        <v>1.6670000000000001E-2</v>
      </c>
      <c r="F617">
        <f>[1]MaterialData!F356</f>
        <v>3</v>
      </c>
      <c r="G617">
        <f>[1]MaterialData!G356</f>
        <v>0.35</v>
      </c>
      <c r="H617" t="str">
        <f>[1]MaterialData!H356</f>
        <v>Rough</v>
      </c>
      <c r="I617" t="str">
        <f>[1]MaterialData!I356</f>
        <v>AEC</v>
      </c>
      <c r="J617">
        <f>[1]MaterialData!J356</f>
        <v>0</v>
      </c>
      <c r="K617" s="4">
        <f t="shared" si="27"/>
        <v>17.496500699860029</v>
      </c>
      <c r="L617" s="9">
        <f t="shared" si="28"/>
        <v>0.30624999999999997</v>
      </c>
    </row>
    <row r="618" spans="1:12" x14ac:dyDescent="0.25">
      <c r="A618" t="str">
        <f>[1]MaterialData!A358</f>
        <v>Insulation Spray Applied</v>
      </c>
      <c r="B618" t="str">
        <f>[1]MaterialData!B358</f>
        <v>Spray applied - Polyurethane foam - 3.0 lb/ft3 - 4 1/2 in.</v>
      </c>
      <c r="C618">
        <f>[1]MaterialData!C358</f>
        <v>4.5</v>
      </c>
      <c r="D618">
        <f>[1]MaterialData!D358</f>
        <v>22.5</v>
      </c>
      <c r="E618">
        <f>[1]MaterialData!E358</f>
        <v>1.6670000000000001E-2</v>
      </c>
      <c r="F618">
        <f>[1]MaterialData!F358</f>
        <v>3</v>
      </c>
      <c r="G618">
        <f>[1]MaterialData!G358</f>
        <v>0.35</v>
      </c>
      <c r="H618" t="str">
        <f>[1]MaterialData!H358</f>
        <v>Rough</v>
      </c>
      <c r="I618" t="str">
        <f>[1]MaterialData!I358</f>
        <v>AEC</v>
      </c>
      <c r="J618">
        <f>[1]MaterialData!J358</f>
        <v>0</v>
      </c>
      <c r="K618" s="4">
        <f t="shared" si="27"/>
        <v>22.495500899820033</v>
      </c>
      <c r="L618" s="9">
        <f t="shared" si="28"/>
        <v>0.39374999999999999</v>
      </c>
    </row>
    <row r="619" spans="1:12" x14ac:dyDescent="0.25">
      <c r="A619" t="str">
        <f>[1]MaterialData!A357</f>
        <v>Insulation Spray Applied</v>
      </c>
      <c r="B619" t="str">
        <f>[1]MaterialData!B357</f>
        <v>Spray applied - Polyurethane foam - 3.0 lb/ft3 - 4 in.</v>
      </c>
      <c r="C619">
        <f>[1]MaterialData!C357</f>
        <v>4</v>
      </c>
      <c r="D619">
        <f>[1]MaterialData!D357</f>
        <v>20</v>
      </c>
      <c r="E619">
        <f>[1]MaterialData!E357</f>
        <v>1.6670000000000001E-2</v>
      </c>
      <c r="F619">
        <f>[1]MaterialData!F357</f>
        <v>3</v>
      </c>
      <c r="G619">
        <f>[1]MaterialData!G357</f>
        <v>0.35</v>
      </c>
      <c r="H619" t="str">
        <f>[1]MaterialData!H357</f>
        <v>Rough</v>
      </c>
      <c r="I619" t="str">
        <f>[1]MaterialData!I357</f>
        <v>AEC</v>
      </c>
      <c r="J619">
        <f>[1]MaterialData!J357</f>
        <v>0</v>
      </c>
      <c r="K619" s="4">
        <f t="shared" si="27"/>
        <v>19.996000799840029</v>
      </c>
      <c r="L619" s="9">
        <f t="shared" si="28"/>
        <v>0.34999999999999992</v>
      </c>
    </row>
    <row r="620" spans="1:12" x14ac:dyDescent="0.25">
      <c r="A620" t="str">
        <f>[1]MaterialData!A360</f>
        <v>Insulation Spray Applied</v>
      </c>
      <c r="B620" t="str">
        <f>[1]MaterialData!B360</f>
        <v>Spray applied - Polyurethane foam - 3.0 lb/ft3 - 5 1/2 in.</v>
      </c>
      <c r="C620">
        <f>[1]MaterialData!C360</f>
        <v>5.5</v>
      </c>
      <c r="D620">
        <f>[1]MaterialData!D360</f>
        <v>27.5</v>
      </c>
      <c r="E620">
        <f>[1]MaterialData!E360</f>
        <v>1.6670000000000001E-2</v>
      </c>
      <c r="F620">
        <f>[1]MaterialData!F360</f>
        <v>3</v>
      </c>
      <c r="G620">
        <f>[1]MaterialData!G360</f>
        <v>0.35</v>
      </c>
      <c r="H620" t="str">
        <f>[1]MaterialData!H360</f>
        <v>Rough</v>
      </c>
      <c r="I620" t="str">
        <f>[1]MaterialData!I360</f>
        <v>AEC</v>
      </c>
      <c r="J620">
        <f>[1]MaterialData!J360</f>
        <v>0</v>
      </c>
      <c r="K620" s="4">
        <f t="shared" si="27"/>
        <v>27.494501099780042</v>
      </c>
      <c r="L620" s="9">
        <f t="shared" si="28"/>
        <v>0.4812499999999999</v>
      </c>
    </row>
    <row r="621" spans="1:12" x14ac:dyDescent="0.25">
      <c r="A621" t="str">
        <f>[1]MaterialData!A359</f>
        <v>Insulation Spray Applied</v>
      </c>
      <c r="B621" t="str">
        <f>[1]MaterialData!B359</f>
        <v>Spray applied - Polyurethane foam - 3.0 lb/ft3 - 5 in.</v>
      </c>
      <c r="C621">
        <f>[1]MaterialData!C359</f>
        <v>5</v>
      </c>
      <c r="D621">
        <f>[1]MaterialData!D359</f>
        <v>25</v>
      </c>
      <c r="E621">
        <f>[1]MaterialData!E359</f>
        <v>1.6670000000000001E-2</v>
      </c>
      <c r="F621">
        <f>[1]MaterialData!F359</f>
        <v>3</v>
      </c>
      <c r="G621">
        <f>[1]MaterialData!G359</f>
        <v>0.35</v>
      </c>
      <c r="H621" t="str">
        <f>[1]MaterialData!H359</f>
        <v>Rough</v>
      </c>
      <c r="I621" t="str">
        <f>[1]MaterialData!I359</f>
        <v>AEC</v>
      </c>
      <c r="J621">
        <f>[1]MaterialData!J359</f>
        <v>0</v>
      </c>
      <c r="K621" s="4">
        <f t="shared" si="27"/>
        <v>24.995000999800041</v>
      </c>
      <c r="L621" s="9">
        <f t="shared" si="28"/>
        <v>0.43749999999999994</v>
      </c>
    </row>
    <row r="622" spans="1:12" x14ac:dyDescent="0.25">
      <c r="A622" t="str">
        <f>[1]MaterialData!A362</f>
        <v>Insulation Spray Applied</v>
      </c>
      <c r="B622" t="str">
        <f>[1]MaterialData!B362</f>
        <v>Spray applied - Polyurethane foam - 3.0 lb/ft3 - 6 1/2 in.</v>
      </c>
      <c r="C622">
        <f>[1]MaterialData!C362</f>
        <v>6.5</v>
      </c>
      <c r="D622">
        <f>[1]MaterialData!D362</f>
        <v>32.5</v>
      </c>
      <c r="E622">
        <f>[1]MaterialData!E362</f>
        <v>1.6670000000000001E-2</v>
      </c>
      <c r="F622">
        <f>[1]MaterialData!F362</f>
        <v>3</v>
      </c>
      <c r="G622">
        <f>[1]MaterialData!G362</f>
        <v>0.35</v>
      </c>
      <c r="H622" t="str">
        <f>[1]MaterialData!H362</f>
        <v>Rough</v>
      </c>
      <c r="I622" t="str">
        <f>[1]MaterialData!I362</f>
        <v>AEC</v>
      </c>
      <c r="J622">
        <f>[1]MaterialData!J362</f>
        <v>0</v>
      </c>
      <c r="K622" s="4">
        <f t="shared" si="27"/>
        <v>32.493501299740046</v>
      </c>
      <c r="L622" s="9">
        <f t="shared" si="28"/>
        <v>0.56874999999999998</v>
      </c>
    </row>
    <row r="623" spans="1:12" x14ac:dyDescent="0.25">
      <c r="A623" t="str">
        <f>[1]MaterialData!A361</f>
        <v>Insulation Spray Applied</v>
      </c>
      <c r="B623" t="str">
        <f>[1]MaterialData!B361</f>
        <v>Spray applied - Polyurethane foam - 3.0 lb/ft3 - 6 in.</v>
      </c>
      <c r="C623">
        <f>[1]MaterialData!C361</f>
        <v>6</v>
      </c>
      <c r="D623">
        <f>[1]MaterialData!D361</f>
        <v>30</v>
      </c>
      <c r="E623">
        <f>[1]MaterialData!E361</f>
        <v>1.6670000000000001E-2</v>
      </c>
      <c r="F623">
        <f>[1]MaterialData!F361</f>
        <v>3</v>
      </c>
      <c r="G623">
        <f>[1]MaterialData!G361</f>
        <v>0.35</v>
      </c>
      <c r="H623" t="str">
        <f>[1]MaterialData!H361</f>
        <v>Rough</v>
      </c>
      <c r="I623" t="str">
        <f>[1]MaterialData!I361</f>
        <v>AEC</v>
      </c>
      <c r="J623">
        <f>[1]MaterialData!J361</f>
        <v>0</v>
      </c>
      <c r="K623" s="4">
        <f t="shared" si="27"/>
        <v>29.994001199760046</v>
      </c>
      <c r="L623" s="9">
        <f t="shared" si="28"/>
        <v>0.52499999999999991</v>
      </c>
    </row>
    <row r="624" spans="1:12" x14ac:dyDescent="0.25">
      <c r="A624" t="str">
        <f>[1]MaterialData!A376</f>
        <v>Masonry Materials</v>
      </c>
      <c r="B624" t="str">
        <f>[1]MaterialData!B376</f>
        <v>Stone - 1 in.</v>
      </c>
      <c r="C624">
        <f>[1]MaterialData!C376</f>
        <v>1</v>
      </c>
      <c r="D624">
        <f>[1]MaterialData!D376</f>
        <v>0.08</v>
      </c>
      <c r="E624">
        <f>[1]MaterialData!E376</f>
        <v>1.0416700000000001</v>
      </c>
      <c r="F624">
        <f>[1]MaterialData!F376</f>
        <v>139.77599999999998</v>
      </c>
      <c r="G624">
        <f>[1]MaterialData!G376</f>
        <v>0.21510000000000001</v>
      </c>
      <c r="H624" t="str">
        <f>[1]MaterialData!H376</f>
        <v>MediumRough</v>
      </c>
      <c r="I624" t="str">
        <f>[1]MaterialData!I376</f>
        <v>CEC Doug</v>
      </c>
      <c r="J624">
        <f>[1]MaterialData!J376</f>
        <v>0</v>
      </c>
      <c r="K624" s="4">
        <f t="shared" si="27"/>
        <v>7.999974400081919E-2</v>
      </c>
      <c r="L624" s="9">
        <f t="shared" si="28"/>
        <v>2.5054848000000001</v>
      </c>
    </row>
    <row r="625" spans="1:12" x14ac:dyDescent="0.25">
      <c r="A625" t="str">
        <f>[1]MaterialData!A656</f>
        <v>Straw Bale Wall</v>
      </c>
      <c r="B625" t="str">
        <f>[1]MaterialData!B656</f>
        <v>Straw Bale - Int and Ext Stucco - 18 in.</v>
      </c>
      <c r="C625">
        <f>[1]MaterialData!C656</f>
        <v>19.5</v>
      </c>
      <c r="D625">
        <f>[1]MaterialData!D656</f>
        <v>30</v>
      </c>
      <c r="E625">
        <f>[1]MaterialData!E656</f>
        <v>5.4199999999999998E-2</v>
      </c>
      <c r="F625">
        <f>[1]MaterialData!F656</f>
        <v>12.95</v>
      </c>
      <c r="G625">
        <f>[1]MaterialData!G656</f>
        <v>0.11</v>
      </c>
      <c r="H625" t="str">
        <f>[1]MaterialData!H656</f>
        <v>Smooth</v>
      </c>
      <c r="I625" t="str">
        <f>[1]MaterialData!I656</f>
        <v>JA4-10</v>
      </c>
      <c r="J625">
        <f>[1]MaterialData!J656</f>
        <v>0</v>
      </c>
      <c r="K625" s="4">
        <f t="shared" si="27"/>
        <v>29.981549815498155</v>
      </c>
      <c r="L625" s="9">
        <f t="shared" si="28"/>
        <v>2.3148124999999999</v>
      </c>
    </row>
    <row r="626" spans="1:12" x14ac:dyDescent="0.25">
      <c r="A626" t="str">
        <f>[1]MaterialData!A640</f>
        <v>Spandrel Panels Curtain Walls</v>
      </c>
      <c r="B626" t="str">
        <f>[1]MaterialData!B640</f>
        <v>Structural Glazing - Double glass with no low e coatings - No Ins.</v>
      </c>
      <c r="C626">
        <f>[1]MaterialData!C640</f>
        <v>2.27</v>
      </c>
      <c r="D626">
        <f>[1]MaterialData!D640</f>
        <v>2.8</v>
      </c>
      <c r="E626">
        <f>[1]MaterialData!E640</f>
        <v>6.7500000000000004E-2</v>
      </c>
      <c r="F626">
        <f>[1]MaterialData!F640</f>
        <v>29.09</v>
      </c>
      <c r="G626">
        <f>[1]MaterialData!G640</f>
        <v>0.26</v>
      </c>
      <c r="H626" t="str">
        <f>[1]MaterialData!H640</f>
        <v>Smooth</v>
      </c>
      <c r="I626" t="str">
        <f>[1]MaterialData!I640</f>
        <v>JA4-10</v>
      </c>
      <c r="J626">
        <f>[1]MaterialData!J640</f>
        <v>0</v>
      </c>
      <c r="K626" s="4">
        <f t="shared" si="27"/>
        <v>2.8024691358024691</v>
      </c>
      <c r="L626" s="9">
        <f t="shared" si="28"/>
        <v>1.4307431666666668</v>
      </c>
    </row>
    <row r="627" spans="1:12" x14ac:dyDescent="0.25">
      <c r="A627" t="str">
        <f>[1]MaterialData!A643</f>
        <v>Spandrel Panels Curtain Walls</v>
      </c>
      <c r="B627" t="str">
        <f>[1]MaterialData!B643</f>
        <v>Structural Glazing - Double glass with no low e coatings - R10 Ins.</v>
      </c>
      <c r="C627">
        <f>[1]MaterialData!C643</f>
        <v>3.27</v>
      </c>
      <c r="D627">
        <f>[1]MaterialData!D643</f>
        <v>6.1920000000000002</v>
      </c>
      <c r="E627">
        <f>[1]MaterialData!E643</f>
        <v>4.4200000000000003E-2</v>
      </c>
      <c r="F627">
        <f>[1]MaterialData!F643</f>
        <v>20.440000000000001</v>
      </c>
      <c r="G627">
        <f>[1]MaterialData!G643</f>
        <v>0.26</v>
      </c>
      <c r="H627" t="str">
        <f>[1]MaterialData!H643</f>
        <v>Smooth</v>
      </c>
      <c r="I627" t="str">
        <f>[1]MaterialData!I643</f>
        <v>JA4-10</v>
      </c>
      <c r="J627">
        <f>[1]MaterialData!J643</f>
        <v>0</v>
      </c>
      <c r="K627" s="4">
        <f t="shared" si="27"/>
        <v>6.1651583710407243</v>
      </c>
      <c r="L627" s="9">
        <f t="shared" si="28"/>
        <v>1.4481740000000001</v>
      </c>
    </row>
    <row r="628" spans="1:12" x14ac:dyDescent="0.25">
      <c r="A628" t="str">
        <f>[1]MaterialData!A644</f>
        <v>Spandrel Panels Curtain Walls</v>
      </c>
      <c r="B628" t="str">
        <f>[1]MaterialData!B644</f>
        <v>Structural Glazing - Double glass with no low e coatings - R15 Ins.</v>
      </c>
      <c r="C628">
        <f>[1]MaterialData!C644</f>
        <v>4.47</v>
      </c>
      <c r="D628">
        <f>[1]MaterialData!D644</f>
        <v>6.9020000000000001</v>
      </c>
      <c r="E628">
        <f>[1]MaterialData!E644</f>
        <v>5.3969999999999997E-2</v>
      </c>
      <c r="F628">
        <f>[1]MaterialData!F644</f>
        <v>15.23</v>
      </c>
      <c r="G628">
        <f>[1]MaterialData!G644</f>
        <v>0.27</v>
      </c>
      <c r="H628" t="str">
        <f>[1]MaterialData!H644</f>
        <v>Smooth</v>
      </c>
      <c r="I628" t="str">
        <f>[1]MaterialData!I644</f>
        <v>JA4-10</v>
      </c>
      <c r="J628">
        <f>[1]MaterialData!J644</f>
        <v>0</v>
      </c>
      <c r="K628" s="4">
        <f t="shared" si="27"/>
        <v>6.9019825829164354</v>
      </c>
      <c r="L628" s="9">
        <f t="shared" si="28"/>
        <v>1.5317572500000001</v>
      </c>
    </row>
    <row r="629" spans="1:12" x14ac:dyDescent="0.25">
      <c r="A629" t="str">
        <f>[1]MaterialData!A645</f>
        <v>Spandrel Panels Curtain Walls</v>
      </c>
      <c r="B629" t="str">
        <f>[1]MaterialData!B645</f>
        <v>Structural Glazing - Double glass with no low e coatings - R20 Ins.</v>
      </c>
      <c r="C629">
        <f>[1]MaterialData!C645</f>
        <v>5.67</v>
      </c>
      <c r="D629">
        <f>[1]MaterialData!D645</f>
        <v>7.3470000000000004</v>
      </c>
      <c r="E629">
        <f>[1]MaterialData!E645</f>
        <v>6.4199999999999993E-2</v>
      </c>
      <c r="F629">
        <f>[1]MaterialData!F645</f>
        <v>12.22</v>
      </c>
      <c r="G629">
        <f>[1]MaterialData!G645</f>
        <v>0.27</v>
      </c>
      <c r="H629" t="str">
        <f>[1]MaterialData!H645</f>
        <v>Smooth</v>
      </c>
      <c r="I629" t="str">
        <f>[1]MaterialData!I645</f>
        <v>JA4-10</v>
      </c>
      <c r="J629">
        <f>[1]MaterialData!J645</f>
        <v>0</v>
      </c>
      <c r="K629" s="4">
        <f t="shared" si="27"/>
        <v>7.3598130841121501</v>
      </c>
      <c r="L629" s="9">
        <f t="shared" si="28"/>
        <v>1.5589665000000001</v>
      </c>
    </row>
    <row r="630" spans="1:12" x14ac:dyDescent="0.25">
      <c r="A630" t="str">
        <f>[1]MaterialData!A646</f>
        <v>Spandrel Panels Curtain Walls</v>
      </c>
      <c r="B630" t="str">
        <f>[1]MaterialData!B646</f>
        <v>Structural Glazing - Double glass with no low e coatings - R25 Ins.</v>
      </c>
      <c r="C630">
        <f>[1]MaterialData!C646</f>
        <v>6.87</v>
      </c>
      <c r="D630">
        <f>[1]MaterialData!D646</f>
        <v>7.6970000000000001</v>
      </c>
      <c r="E630">
        <f>[1]MaterialData!E646</f>
        <v>7.4200000000000002E-2</v>
      </c>
      <c r="F630">
        <f>[1]MaterialData!F646</f>
        <v>10.26</v>
      </c>
      <c r="G630">
        <f>[1]MaterialData!G646</f>
        <v>0.27</v>
      </c>
      <c r="H630" t="str">
        <f>[1]MaterialData!H646</f>
        <v>Smooth</v>
      </c>
      <c r="I630" t="str">
        <f>[1]MaterialData!I646</f>
        <v>JA4-10</v>
      </c>
      <c r="J630">
        <f>[1]MaterialData!J646</f>
        <v>0</v>
      </c>
      <c r="K630" s="4">
        <f t="shared" si="27"/>
        <v>7.7156334231805932</v>
      </c>
      <c r="L630" s="9">
        <f t="shared" si="28"/>
        <v>1.5859395000000001</v>
      </c>
    </row>
    <row r="631" spans="1:12" x14ac:dyDescent="0.25">
      <c r="A631" t="str">
        <f>[1]MaterialData!A647</f>
        <v>Spandrel Panels Curtain Walls</v>
      </c>
      <c r="B631" t="str">
        <f>[1]MaterialData!B647</f>
        <v>Structural Glazing - Double glass with no low e coatings - R30 Ins.</v>
      </c>
      <c r="C631">
        <f>[1]MaterialData!C647</f>
        <v>8.07</v>
      </c>
      <c r="D631">
        <f>[1]MaterialData!D647</f>
        <v>7.9219999999999997</v>
      </c>
      <c r="E631">
        <f>[1]MaterialData!E647</f>
        <v>8.5000000000000006E-2</v>
      </c>
      <c r="F631">
        <f>[1]MaterialData!F647</f>
        <v>8.8800000000000008</v>
      </c>
      <c r="G631">
        <f>[1]MaterialData!G647</f>
        <v>0.27</v>
      </c>
      <c r="H631" t="str">
        <f>[1]MaterialData!H647</f>
        <v>Smooth</v>
      </c>
      <c r="I631" t="str">
        <f>[1]MaterialData!I647</f>
        <v>JA4-10</v>
      </c>
      <c r="J631">
        <f>[1]MaterialData!J647</f>
        <v>0</v>
      </c>
      <c r="K631" s="4">
        <f t="shared" si="27"/>
        <v>7.9117647058823524</v>
      </c>
      <c r="L631" s="9">
        <f t="shared" si="28"/>
        <v>1.6123860000000001</v>
      </c>
    </row>
    <row r="632" spans="1:12" x14ac:dyDescent="0.25">
      <c r="A632" t="str">
        <f>[1]MaterialData!A641</f>
        <v>Spandrel Panels Curtain Walls</v>
      </c>
      <c r="B632" t="str">
        <f>[1]MaterialData!B641</f>
        <v>Structural Glazing - Double glass with no low e coatings - R4 Ins.</v>
      </c>
      <c r="C632">
        <f>[1]MaterialData!C641</f>
        <v>1.83</v>
      </c>
      <c r="D632">
        <f>[1]MaterialData!D641</f>
        <v>4.7060000000000004</v>
      </c>
      <c r="E632">
        <f>[1]MaterialData!E641</f>
        <v>3.2500000000000001E-2</v>
      </c>
      <c r="F632">
        <f>[1]MaterialData!F641</f>
        <v>35.69</v>
      </c>
      <c r="G632">
        <f>[1]MaterialData!G641</f>
        <v>0.26</v>
      </c>
      <c r="H632" t="str">
        <f>[1]MaterialData!H641</f>
        <v>Smooth</v>
      </c>
      <c r="I632" t="str">
        <f>[1]MaterialData!I641</f>
        <v>JA4-10</v>
      </c>
      <c r="J632">
        <f>[1]MaterialData!J641</f>
        <v>0</v>
      </c>
      <c r="K632" s="4">
        <f t="shared" si="27"/>
        <v>4.6923076923076916</v>
      </c>
      <c r="L632" s="9">
        <f t="shared" si="28"/>
        <v>1.4151084999999999</v>
      </c>
    </row>
    <row r="633" spans="1:12" x14ac:dyDescent="0.25">
      <c r="A633" t="str">
        <f>[1]MaterialData!A642</f>
        <v>Spandrel Panels Curtain Walls</v>
      </c>
      <c r="B633" t="str">
        <f>[1]MaterialData!B642</f>
        <v>Structural Glazing - Double glass with no low e coatings - R7 Ins.</v>
      </c>
      <c r="C633">
        <f>[1]MaterialData!C642</f>
        <v>2.5499999999999998</v>
      </c>
      <c r="D633">
        <f>[1]MaterialData!D642</f>
        <v>5.56</v>
      </c>
      <c r="E633">
        <f>[1]MaterialData!E642</f>
        <v>3.8300000000000001E-2</v>
      </c>
      <c r="F633">
        <f>[1]MaterialData!F642</f>
        <v>25.92</v>
      </c>
      <c r="G633">
        <f>[1]MaterialData!G642</f>
        <v>0.26</v>
      </c>
      <c r="H633" t="str">
        <f>[1]MaterialData!H642</f>
        <v>Smooth</v>
      </c>
      <c r="I633" t="str">
        <f>[1]MaterialData!I642</f>
        <v>JA4-10</v>
      </c>
      <c r="J633">
        <f>[1]MaterialData!J642</f>
        <v>0</v>
      </c>
      <c r="K633" s="4">
        <f t="shared" si="27"/>
        <v>5.5483028720626626</v>
      </c>
      <c r="L633" s="9">
        <f t="shared" si="28"/>
        <v>1.43208</v>
      </c>
    </row>
    <row r="634" spans="1:12" x14ac:dyDescent="0.25">
      <c r="A634" t="str">
        <f>[1]MaterialData!A632</f>
        <v>Spandrel Panels Curtain Walls</v>
      </c>
      <c r="B634" t="str">
        <f>[1]MaterialData!B632</f>
        <v>Structural Glazing - Single glass pane. stone. or metal pane - No Ins.</v>
      </c>
      <c r="C634">
        <f>[1]MaterialData!C632</f>
        <v>2.52</v>
      </c>
      <c r="D634">
        <f>[1]MaterialData!D632</f>
        <v>1.9750000000000001</v>
      </c>
      <c r="E634">
        <f>[1]MaterialData!E632</f>
        <v>0.1067</v>
      </c>
      <c r="F634">
        <f>[1]MaterialData!F632</f>
        <v>41.9</v>
      </c>
      <c r="G634">
        <f>[1]MaterialData!G632</f>
        <v>0.26</v>
      </c>
      <c r="H634" t="str">
        <f>[1]MaterialData!H632</f>
        <v>Smooth</v>
      </c>
      <c r="I634" t="str">
        <f>[1]MaterialData!I632</f>
        <v>JA4-10</v>
      </c>
      <c r="J634">
        <f>[1]MaterialData!J632</f>
        <v>0</v>
      </c>
      <c r="K634" s="4">
        <f t="shared" si="27"/>
        <v>1.9681349578256793</v>
      </c>
      <c r="L634" s="9">
        <f t="shared" si="28"/>
        <v>2.2877399999999999</v>
      </c>
    </row>
    <row r="635" spans="1:12" x14ac:dyDescent="0.25">
      <c r="A635" t="str">
        <f>[1]MaterialData!A635</f>
        <v>Spandrel Panels Curtain Walls</v>
      </c>
      <c r="B635" t="str">
        <f>[1]MaterialData!B635</f>
        <v>Structural Glazing - Single glass pane. stone. or metal pane - R10 Ins.</v>
      </c>
      <c r="C635">
        <f>[1]MaterialData!C635</f>
        <v>3.52</v>
      </c>
      <c r="D635">
        <f>[1]MaterialData!D635</f>
        <v>5.9530000000000003</v>
      </c>
      <c r="E635">
        <f>[1]MaterialData!E635</f>
        <v>4.9200000000000001E-2</v>
      </c>
      <c r="F635">
        <f>[1]MaterialData!F635</f>
        <v>30.2</v>
      </c>
      <c r="G635">
        <f>[1]MaterialData!G635</f>
        <v>0.26</v>
      </c>
      <c r="H635" t="str">
        <f>[1]MaterialData!H635</f>
        <v>Smooth</v>
      </c>
      <c r="I635" t="str">
        <f>[1]MaterialData!I635</f>
        <v>JA4-10</v>
      </c>
      <c r="J635">
        <f>[1]MaterialData!J635</f>
        <v>0</v>
      </c>
      <c r="K635" s="4">
        <f t="shared" ref="K635:K665" si="29">C635/12/E635</f>
        <v>5.9620596205962055</v>
      </c>
      <c r="L635" s="9">
        <f t="shared" si="28"/>
        <v>2.3032533333333336</v>
      </c>
    </row>
    <row r="636" spans="1:12" x14ac:dyDescent="0.25">
      <c r="A636" t="str">
        <f>[1]MaterialData!A636</f>
        <v>Spandrel Panels Curtain Walls</v>
      </c>
      <c r="B636" t="str">
        <f>[1]MaterialData!B636</f>
        <v>Structural Glazing - Single glass pane. stone. or metal pane - R15 Ins.</v>
      </c>
      <c r="C636">
        <f>[1]MaterialData!C636</f>
        <v>4.72</v>
      </c>
      <c r="D636">
        <f>[1]MaterialData!D636</f>
        <v>6.726</v>
      </c>
      <c r="E636">
        <f>[1]MaterialData!E636</f>
        <v>5.8299999999999998E-2</v>
      </c>
      <c r="F636">
        <f>[1]MaterialData!F636</f>
        <v>22.79</v>
      </c>
      <c r="G636">
        <f>[1]MaterialData!G636</f>
        <v>0.26</v>
      </c>
      <c r="H636" t="str">
        <f>[1]MaterialData!H636</f>
        <v>Smooth</v>
      </c>
      <c r="I636" t="str">
        <f>[1]MaterialData!I636</f>
        <v>JA4-10</v>
      </c>
      <c r="J636">
        <f>[1]MaterialData!J636</f>
        <v>0</v>
      </c>
      <c r="K636" s="4">
        <f t="shared" si="29"/>
        <v>6.7467124070897659</v>
      </c>
      <c r="L636" s="9">
        <f t="shared" si="28"/>
        <v>2.3306573333333334</v>
      </c>
    </row>
    <row r="637" spans="1:12" x14ac:dyDescent="0.25">
      <c r="A637" t="str">
        <f>[1]MaterialData!A637</f>
        <v>Spandrel Panels Curtain Walls</v>
      </c>
      <c r="B637" t="str">
        <f>[1]MaterialData!B637</f>
        <v>Structural Glazing - Single glass pane. stone. or metal pane - R20 Ins.</v>
      </c>
      <c r="C637">
        <f>[1]MaterialData!C637</f>
        <v>5.92</v>
      </c>
      <c r="D637">
        <f>[1]MaterialData!D637</f>
        <v>7.28</v>
      </c>
      <c r="E637">
        <f>[1]MaterialData!E637</f>
        <v>6.7769999999999997E-2</v>
      </c>
      <c r="F637">
        <f>[1]MaterialData!F637</f>
        <v>18.37</v>
      </c>
      <c r="G637">
        <f>[1]MaterialData!G637</f>
        <v>0.26</v>
      </c>
      <c r="H637" t="str">
        <f>[1]MaterialData!H637</f>
        <v>Smooth</v>
      </c>
      <c r="I637" t="str">
        <f>[1]MaterialData!I637</f>
        <v>JA4-10</v>
      </c>
      <c r="J637">
        <f>[1]MaterialData!J637</f>
        <v>0</v>
      </c>
      <c r="K637" s="4">
        <f t="shared" si="29"/>
        <v>7.2795238797894841</v>
      </c>
      <c r="L637" s="9">
        <f t="shared" si="28"/>
        <v>2.3562586666666667</v>
      </c>
    </row>
    <row r="638" spans="1:12" x14ac:dyDescent="0.25">
      <c r="A638" t="str">
        <f>[1]MaterialData!A638</f>
        <v>Spandrel Panels Curtain Walls</v>
      </c>
      <c r="B638" t="str">
        <f>[1]MaterialData!B638</f>
        <v>Structural Glazing - Single glass pane. stone. or metal pane - R25 Ins.</v>
      </c>
      <c r="C638">
        <f>[1]MaterialData!C638</f>
        <v>7.12</v>
      </c>
      <c r="D638">
        <f>[1]MaterialData!D638</f>
        <v>7.625</v>
      </c>
      <c r="E638">
        <f>[1]MaterialData!E638</f>
        <v>7.7810000000000004E-2</v>
      </c>
      <c r="F638">
        <f>[1]MaterialData!F638</f>
        <v>15.45</v>
      </c>
      <c r="G638">
        <f>[1]MaterialData!G638</f>
        <v>0.27</v>
      </c>
      <c r="H638" t="str">
        <f>[1]MaterialData!H638</f>
        <v>Smooth</v>
      </c>
      <c r="I638" t="str">
        <f>[1]MaterialData!I638</f>
        <v>JA4-10</v>
      </c>
      <c r="J638">
        <f>[1]MaterialData!J638</f>
        <v>0</v>
      </c>
      <c r="K638" s="4">
        <f t="shared" si="29"/>
        <v>7.6254123291779123</v>
      </c>
      <c r="L638" s="9">
        <f t="shared" si="28"/>
        <v>2.4750900000000002</v>
      </c>
    </row>
    <row r="639" spans="1:12" x14ac:dyDescent="0.25">
      <c r="A639" t="str">
        <f>[1]MaterialData!A639</f>
        <v>Spandrel Panels Curtain Walls</v>
      </c>
      <c r="B639" t="str">
        <f>[1]MaterialData!B639</f>
        <v>Structural Glazing - Single glass pane. stone. or metal pane - R30 Ins.</v>
      </c>
      <c r="C639">
        <f>[1]MaterialData!C639</f>
        <v>8.32</v>
      </c>
      <c r="D639">
        <f>[1]MaterialData!D639</f>
        <v>7.9219999999999997</v>
      </c>
      <c r="E639">
        <f>[1]MaterialData!E639</f>
        <v>8.7499999999999994E-2</v>
      </c>
      <c r="F639">
        <f>[1]MaterialData!F639</f>
        <v>13.37</v>
      </c>
      <c r="G639">
        <f>[1]MaterialData!G639</f>
        <v>0.27</v>
      </c>
      <c r="H639" t="str">
        <f>[1]MaterialData!H639</f>
        <v>Smooth</v>
      </c>
      <c r="I639" t="str">
        <f>[1]MaterialData!I639</f>
        <v>JA4-10</v>
      </c>
      <c r="J639">
        <f>[1]MaterialData!J639</f>
        <v>0</v>
      </c>
      <c r="K639" s="4">
        <f t="shared" si="29"/>
        <v>7.923809523809525</v>
      </c>
      <c r="L639" s="9">
        <f t="shared" si="28"/>
        <v>2.5028640000000002</v>
      </c>
    </row>
    <row r="640" spans="1:12" x14ac:dyDescent="0.25">
      <c r="A640" t="str">
        <f>[1]MaterialData!A633</f>
        <v>Spandrel Panels Curtain Walls</v>
      </c>
      <c r="B640" t="str">
        <f>[1]MaterialData!B633</f>
        <v>Structural Glazing - Single glass pane. stone. or metal pane - R4 Ins.</v>
      </c>
      <c r="C640">
        <f>[1]MaterialData!C633</f>
        <v>2.08</v>
      </c>
      <c r="D640">
        <f>[1]MaterialData!D633</f>
        <v>4.2779999999999996</v>
      </c>
      <c r="E640">
        <f>[1]MaterialData!E633</f>
        <v>4.052E-2</v>
      </c>
      <c r="F640">
        <f>[1]MaterialData!F633</f>
        <v>50.36</v>
      </c>
      <c r="G640">
        <f>[1]MaterialData!G633</f>
        <v>0.25</v>
      </c>
      <c r="H640" t="str">
        <f>[1]MaterialData!H633</f>
        <v>Smooth</v>
      </c>
      <c r="I640" t="str">
        <f>[1]MaterialData!I633</f>
        <v>JA4-10</v>
      </c>
      <c r="J640">
        <f>[1]MaterialData!J633</f>
        <v>0</v>
      </c>
      <c r="K640" s="4">
        <f t="shared" si="29"/>
        <v>4.2777229351760448</v>
      </c>
      <c r="L640" s="9">
        <f t="shared" si="28"/>
        <v>2.1822666666666666</v>
      </c>
    </row>
    <row r="641" spans="1:12" x14ac:dyDescent="0.25">
      <c r="A641" t="str">
        <f>[1]MaterialData!A634</f>
        <v>Spandrel Panels Curtain Walls</v>
      </c>
      <c r="B641" t="str">
        <f>[1]MaterialData!B634</f>
        <v>Structural Glazing - Single glass pane. stone. or metal pane - R7 Ins.</v>
      </c>
      <c r="C641">
        <f>[1]MaterialData!C634</f>
        <v>2.8</v>
      </c>
      <c r="D641">
        <f>[1]MaterialData!D634</f>
        <v>5.2850000000000001</v>
      </c>
      <c r="E641">
        <f>[1]MaterialData!E634</f>
        <v>4.4200000000000003E-2</v>
      </c>
      <c r="F641">
        <f>[1]MaterialData!F634</f>
        <v>37.69</v>
      </c>
      <c r="G641">
        <f>[1]MaterialData!G634</f>
        <v>0.26</v>
      </c>
      <c r="H641" t="str">
        <f>[1]MaterialData!H634</f>
        <v>Smooth</v>
      </c>
      <c r="I641" t="str">
        <f>[1]MaterialData!I634</f>
        <v>JA4-10</v>
      </c>
      <c r="J641">
        <f>[1]MaterialData!J634</f>
        <v>0</v>
      </c>
      <c r="K641" s="4">
        <f t="shared" si="29"/>
        <v>5.2790346907993957</v>
      </c>
      <c r="L641" s="9">
        <f t="shared" si="28"/>
        <v>2.2865266666666666</v>
      </c>
    </row>
    <row r="642" spans="1:12" x14ac:dyDescent="0.25">
      <c r="A642" t="str">
        <f>[1]MaterialData!A648</f>
        <v>Spandrel Panels Curtain Walls</v>
      </c>
      <c r="B642" t="str">
        <f>[1]MaterialData!B648</f>
        <v>Structural Glazing - Triple or low e glass - No Ins.</v>
      </c>
      <c r="C642">
        <f>[1]MaterialData!C648</f>
        <v>2.27</v>
      </c>
      <c r="D642">
        <f>[1]MaterialData!D648</f>
        <v>3.4790000000000001</v>
      </c>
      <c r="E642">
        <f>[1]MaterialData!E648</f>
        <v>5.4199999999999998E-2</v>
      </c>
      <c r="F642">
        <f>[1]MaterialData!F648</f>
        <v>29.09</v>
      </c>
      <c r="G642">
        <f>[1]MaterialData!G648</f>
        <v>0.26</v>
      </c>
      <c r="H642" t="str">
        <f>[1]MaterialData!H648</f>
        <v>Smooth</v>
      </c>
      <c r="I642" t="str">
        <f>[1]MaterialData!I648</f>
        <v>JA4-10</v>
      </c>
      <c r="J642">
        <f>[1]MaterialData!J648</f>
        <v>0</v>
      </c>
      <c r="K642" s="4">
        <f t="shared" si="29"/>
        <v>3.4901599015990161</v>
      </c>
      <c r="L642" s="9">
        <f t="shared" si="28"/>
        <v>1.4307431666666668</v>
      </c>
    </row>
    <row r="643" spans="1:12" x14ac:dyDescent="0.25">
      <c r="A643" t="str">
        <f>[1]MaterialData!A651</f>
        <v>Spandrel Panels Curtain Walls</v>
      </c>
      <c r="B643" t="str">
        <f>[1]MaterialData!B651</f>
        <v>Structural Glazing - Triple or low e glass - R10 Ins.</v>
      </c>
      <c r="C643">
        <f>[1]MaterialData!C651</f>
        <v>3.27</v>
      </c>
      <c r="D643">
        <f>[1]MaterialData!D651</f>
        <v>6.3959999999999999</v>
      </c>
      <c r="E643">
        <f>[1]MaterialData!E651</f>
        <v>4.2500000000000003E-2</v>
      </c>
      <c r="F643">
        <f>[1]MaterialData!F651</f>
        <v>20.440000000000001</v>
      </c>
      <c r="G643">
        <f>[1]MaterialData!G651</f>
        <v>0.26</v>
      </c>
      <c r="H643" t="str">
        <f>[1]MaterialData!H651</f>
        <v>Smooth</v>
      </c>
      <c r="I643" t="str">
        <f>[1]MaterialData!I651</f>
        <v>JA4-10</v>
      </c>
      <c r="J643">
        <f>[1]MaterialData!J651</f>
        <v>0</v>
      </c>
      <c r="K643" s="4">
        <f t="shared" si="29"/>
        <v>6.4117647058823533</v>
      </c>
      <c r="L643" s="9">
        <f t="shared" si="28"/>
        <v>1.4481740000000001</v>
      </c>
    </row>
    <row r="644" spans="1:12" x14ac:dyDescent="0.25">
      <c r="A644" t="str">
        <f>[1]MaterialData!A652</f>
        <v>Spandrel Panels Curtain Walls</v>
      </c>
      <c r="B644" t="str">
        <f>[1]MaterialData!B652</f>
        <v>Structural Glazing - Triple or low e glass - R15 Ins.</v>
      </c>
      <c r="C644">
        <f>[1]MaterialData!C652</f>
        <v>4.47</v>
      </c>
      <c r="D644">
        <f>[1]MaterialData!D652</f>
        <v>7.024</v>
      </c>
      <c r="E644">
        <f>[1]MaterialData!E652</f>
        <v>5.3030000000000001E-2</v>
      </c>
      <c r="F644">
        <f>[1]MaterialData!F652</f>
        <v>15.23</v>
      </c>
      <c r="G644">
        <f>[1]MaterialData!G652</f>
        <v>0.27</v>
      </c>
      <c r="H644" t="str">
        <f>[1]MaterialData!H652</f>
        <v>Smooth</v>
      </c>
      <c r="I644" t="str">
        <f>[1]MaterialData!I652</f>
        <v>JA4-10</v>
      </c>
      <c r="J644">
        <f>[1]MaterialData!J652</f>
        <v>0</v>
      </c>
      <c r="K644" s="4">
        <f t="shared" si="29"/>
        <v>7.0243258532905903</v>
      </c>
      <c r="L644" s="9">
        <f t="shared" si="28"/>
        <v>1.5317572500000001</v>
      </c>
    </row>
    <row r="645" spans="1:12" x14ac:dyDescent="0.25">
      <c r="A645" t="str">
        <f>[1]MaterialData!A653</f>
        <v>Spandrel Panels Curtain Walls</v>
      </c>
      <c r="B645" t="str">
        <f>[1]MaterialData!B653</f>
        <v>Structural Glazing - Triple or low e glass - R20 Ins.</v>
      </c>
      <c r="C645">
        <f>[1]MaterialData!C653</f>
        <v>5.67</v>
      </c>
      <c r="D645">
        <f>[1]MaterialData!D653</f>
        <v>7.4139999999999997</v>
      </c>
      <c r="E645">
        <f>[1]MaterialData!E653</f>
        <v>6.3729999999999995E-2</v>
      </c>
      <c r="F645">
        <f>[1]MaterialData!F653</f>
        <v>12.22</v>
      </c>
      <c r="G645">
        <f>[1]MaterialData!G653</f>
        <v>0.27</v>
      </c>
      <c r="H645" t="str">
        <f>[1]MaterialData!H653</f>
        <v>Smooth</v>
      </c>
      <c r="I645" t="str">
        <f>[1]MaterialData!I653</f>
        <v>JA4-10</v>
      </c>
      <c r="J645">
        <f>[1]MaterialData!J653</f>
        <v>0</v>
      </c>
      <c r="K645" s="4">
        <f t="shared" si="29"/>
        <v>7.4140906951200378</v>
      </c>
      <c r="L645" s="9">
        <f t="shared" si="28"/>
        <v>1.5589665000000001</v>
      </c>
    </row>
    <row r="646" spans="1:12" x14ac:dyDescent="0.25">
      <c r="A646" t="str">
        <f>[1]MaterialData!A654</f>
        <v>Spandrel Panels Curtain Walls</v>
      </c>
      <c r="B646" t="str">
        <f>[1]MaterialData!B654</f>
        <v>Structural Glazing - Triple or low e glass - R25 Ins.</v>
      </c>
      <c r="C646">
        <f>[1]MaterialData!C654</f>
        <v>6.87</v>
      </c>
      <c r="D646">
        <f>[1]MaterialData!D654</f>
        <v>7.7709999999999999</v>
      </c>
      <c r="E646">
        <f>[1]MaterialData!E654</f>
        <v>7.3669999999999999E-2</v>
      </c>
      <c r="F646">
        <f>[1]MaterialData!F654</f>
        <v>10.26</v>
      </c>
      <c r="G646">
        <f>[1]MaterialData!G654</f>
        <v>0.27</v>
      </c>
      <c r="H646" t="str">
        <f>[1]MaterialData!H654</f>
        <v>Smooth</v>
      </c>
      <c r="I646" t="str">
        <f>[1]MaterialData!I654</f>
        <v>JA4-10</v>
      </c>
      <c r="J646">
        <f>[1]MaterialData!J654</f>
        <v>0</v>
      </c>
      <c r="K646" s="4">
        <f t="shared" si="29"/>
        <v>7.7711415773041947</v>
      </c>
      <c r="L646" s="9">
        <f t="shared" si="28"/>
        <v>1.5859395000000001</v>
      </c>
    </row>
    <row r="647" spans="1:12" x14ac:dyDescent="0.25">
      <c r="A647" t="str">
        <f>[1]MaterialData!A655</f>
        <v>Spandrel Panels Curtain Walls</v>
      </c>
      <c r="B647" t="str">
        <f>[1]MaterialData!B655</f>
        <v>Structural Glazing - Triple or low e glass - R30 Ins.</v>
      </c>
      <c r="C647">
        <f>[1]MaterialData!C655</f>
        <v>8.07</v>
      </c>
      <c r="D647">
        <f>[1]MaterialData!D655</f>
        <v>8</v>
      </c>
      <c r="E647">
        <f>[1]MaterialData!E655</f>
        <v>8.4199999999999997E-2</v>
      </c>
      <c r="F647">
        <f>[1]MaterialData!F655</f>
        <v>8.8800000000000008</v>
      </c>
      <c r="G647">
        <f>[1]MaterialData!G655</f>
        <v>0.27</v>
      </c>
      <c r="H647" t="str">
        <f>[1]MaterialData!H655</f>
        <v>Smooth</v>
      </c>
      <c r="I647" t="str">
        <f>[1]MaterialData!I655</f>
        <v>JA4-10</v>
      </c>
      <c r="J647">
        <f>[1]MaterialData!J655</f>
        <v>0</v>
      </c>
      <c r="K647" s="4">
        <f t="shared" si="29"/>
        <v>7.986935866983373</v>
      </c>
      <c r="L647" s="9">
        <f t="shared" si="28"/>
        <v>1.6123860000000001</v>
      </c>
    </row>
    <row r="648" spans="1:12" x14ac:dyDescent="0.25">
      <c r="A648" t="str">
        <f>[1]MaterialData!A649</f>
        <v>Spandrel Panels Curtain Walls</v>
      </c>
      <c r="B648" t="str">
        <f>[1]MaterialData!B649</f>
        <v>Structural Glazing - Triple or low e glass - R4 Ins.</v>
      </c>
      <c r="C648">
        <f>[1]MaterialData!C649</f>
        <v>1.83</v>
      </c>
      <c r="D648">
        <f>[1]MaterialData!D649</f>
        <v>5.0670000000000002</v>
      </c>
      <c r="E648">
        <f>[1]MaterialData!E649</f>
        <v>0.03</v>
      </c>
      <c r="F648">
        <f>[1]MaterialData!F649</f>
        <v>35.69</v>
      </c>
      <c r="G648">
        <f>[1]MaterialData!G649</f>
        <v>0.26</v>
      </c>
      <c r="H648" t="str">
        <f>[1]MaterialData!H649</f>
        <v>Smooth</v>
      </c>
      <c r="I648" t="str">
        <f>[1]MaterialData!I649</f>
        <v>JA4-10</v>
      </c>
      <c r="J648">
        <f>[1]MaterialData!J649</f>
        <v>0</v>
      </c>
      <c r="K648" s="4">
        <f t="shared" si="29"/>
        <v>5.083333333333333</v>
      </c>
      <c r="L648" s="9">
        <f t="shared" si="28"/>
        <v>1.4151084999999999</v>
      </c>
    </row>
    <row r="649" spans="1:12" x14ac:dyDescent="0.25">
      <c r="A649" t="str">
        <f>[1]MaterialData!A650</f>
        <v>Spandrel Panels Curtain Walls</v>
      </c>
      <c r="B649" t="str">
        <f>[1]MaterialData!B650</f>
        <v>Structural Glazing - Triple or low e glass - R7 Ins.</v>
      </c>
      <c r="C649">
        <f>[1]MaterialData!C650</f>
        <v>2.5499999999999998</v>
      </c>
      <c r="D649">
        <f>[1]MaterialData!D650</f>
        <v>5.8170000000000002</v>
      </c>
      <c r="E649">
        <f>[1]MaterialData!E650</f>
        <v>3.653E-2</v>
      </c>
      <c r="F649">
        <f>[1]MaterialData!F650</f>
        <v>25.92</v>
      </c>
      <c r="G649">
        <f>[1]MaterialData!G650</f>
        <v>0.26</v>
      </c>
      <c r="H649" t="str">
        <f>[1]MaterialData!H650</f>
        <v>Smooth</v>
      </c>
      <c r="I649" t="str">
        <f>[1]MaterialData!I650</f>
        <v>JA4-10</v>
      </c>
      <c r="J649">
        <f>[1]MaterialData!J650</f>
        <v>0</v>
      </c>
      <c r="K649" s="4">
        <f t="shared" si="29"/>
        <v>5.8171366000547495</v>
      </c>
      <c r="L649" s="9">
        <f t="shared" si="28"/>
        <v>1.43208</v>
      </c>
    </row>
    <row r="650" spans="1:12" x14ac:dyDescent="0.25">
      <c r="A650" t="str">
        <f>[1]MaterialData!A452</f>
        <v>Plastering Materials</v>
      </c>
      <c r="B650" t="str">
        <f>[1]MaterialData!B452</f>
        <v>Stucco - 3/8 in.</v>
      </c>
      <c r="C650">
        <f>[1]MaterialData!C452</f>
        <v>0.375</v>
      </c>
      <c r="D650">
        <f>[1]MaterialData!D452</f>
        <v>7.5020000000000003E-2</v>
      </c>
      <c r="E650">
        <f>[1]MaterialData!E452</f>
        <v>0.41670000000000001</v>
      </c>
      <c r="F650">
        <f>[1]MaterialData!F452</f>
        <v>115.81439999999999</v>
      </c>
      <c r="G650">
        <f>[1]MaterialData!G452</f>
        <v>0.20075999999999999</v>
      </c>
      <c r="H650" t="str">
        <f>[1]MaterialData!H452</f>
        <v>Smooth</v>
      </c>
      <c r="I650" t="str">
        <f>[1]MaterialData!I452</f>
        <v>CEC Doug</v>
      </c>
      <c r="J650">
        <f>[1]MaterialData!J452</f>
        <v>0</v>
      </c>
      <c r="K650" s="4">
        <f t="shared" si="29"/>
        <v>7.4994000479961603E-2</v>
      </c>
      <c r="L650" s="9">
        <f t="shared" si="28"/>
        <v>0.72659059199999998</v>
      </c>
    </row>
    <row r="651" spans="1:12" x14ac:dyDescent="0.25">
      <c r="A651" t="str">
        <f>[1]MaterialData!A453</f>
        <v>Plastering Materials</v>
      </c>
      <c r="B651" t="str">
        <f>[1]MaterialData!B453</f>
        <v>Stucco - 7/8 in.</v>
      </c>
      <c r="C651">
        <f>[1]MaterialData!C453</f>
        <v>0.875</v>
      </c>
      <c r="D651">
        <f>[1]MaterialData!D453</f>
        <v>0.18</v>
      </c>
      <c r="E651">
        <f>[1]MaterialData!E453</f>
        <v>0.40500000000000003</v>
      </c>
      <c r="F651">
        <f>[1]MaterialData!F453</f>
        <v>115.81439999999999</v>
      </c>
      <c r="G651">
        <f>[1]MaterialData!G453</f>
        <v>0.20075999999999999</v>
      </c>
      <c r="H651" t="str">
        <f>[1]MaterialData!H453</f>
        <v>Smooth</v>
      </c>
      <c r="I651" t="str">
        <f>[1]MaterialData!I453</f>
        <v>CEC Doug</v>
      </c>
      <c r="J651">
        <f>[1]MaterialData!J453</f>
        <v>0</v>
      </c>
      <c r="K651" s="4">
        <f t="shared" si="29"/>
        <v>0.1800411522633745</v>
      </c>
      <c r="L651" s="9">
        <f t="shared" si="28"/>
        <v>1.695378048</v>
      </c>
    </row>
    <row r="652" spans="1:12" x14ac:dyDescent="0.25">
      <c r="A652" t="str">
        <f>[1]MaterialData!A60</f>
        <v>Bldg Board and Siding</v>
      </c>
      <c r="B652" t="str">
        <f>[1]MaterialData!B60</f>
        <v>Synthetic Stucco - EIFS finish - 1 in.</v>
      </c>
      <c r="C652">
        <f>[1]MaterialData!C60</f>
        <v>1</v>
      </c>
      <c r="D652">
        <f>[1]MaterialData!D60</f>
        <v>4</v>
      </c>
      <c r="E652">
        <f>[1]MaterialData!E60</f>
        <v>2.0799999999999999E-2</v>
      </c>
      <c r="F652">
        <f>[1]MaterialData!F60</f>
        <v>1.5</v>
      </c>
      <c r="G652">
        <f>[1]MaterialData!G60</f>
        <v>0.35</v>
      </c>
      <c r="H652" t="str">
        <f>[1]MaterialData!H60</f>
        <v>Smooth</v>
      </c>
      <c r="I652" t="str">
        <f>[1]MaterialData!I60</f>
        <v>AEC</v>
      </c>
      <c r="J652">
        <f>[1]MaterialData!J60</f>
        <v>0</v>
      </c>
      <c r="K652" s="4">
        <f t="shared" si="29"/>
        <v>4.0064102564102564</v>
      </c>
      <c r="L652" s="9">
        <f t="shared" si="28"/>
        <v>4.374999999999999E-2</v>
      </c>
    </row>
    <row r="653" spans="1:12" x14ac:dyDescent="0.25">
      <c r="A653" t="str">
        <f>[1]MaterialData!A379</f>
        <v>Masonry Materials</v>
      </c>
      <c r="B653" t="str">
        <f>[1]MaterialData!B379</f>
        <v>Synthetic Stucco - EIFS finish - 1 in.</v>
      </c>
      <c r="C653">
        <f>[1]MaterialData!C379</f>
        <v>1</v>
      </c>
      <c r="D653">
        <f>[1]MaterialData!D379</f>
        <v>4</v>
      </c>
      <c r="E653">
        <f>[1]MaterialData!E379</f>
        <v>2.0799999999999999E-2</v>
      </c>
      <c r="F653">
        <f>[1]MaterialData!F379</f>
        <v>1.5</v>
      </c>
      <c r="G653">
        <f>[1]MaterialData!G379</f>
        <v>0.35</v>
      </c>
      <c r="H653" t="str">
        <f>[1]MaterialData!H379</f>
        <v>Smooth</v>
      </c>
      <c r="I653" t="str">
        <f>[1]MaterialData!I379</f>
        <v>AEC</v>
      </c>
      <c r="J653">
        <f>[1]MaterialData!J379</f>
        <v>0</v>
      </c>
      <c r="K653" s="4">
        <f t="shared" si="29"/>
        <v>4.0064102564102564</v>
      </c>
      <c r="L653" s="9">
        <f t="shared" si="28"/>
        <v>4.374999999999999E-2</v>
      </c>
    </row>
    <row r="654" spans="1:12" x14ac:dyDescent="0.25">
      <c r="A654" t="str">
        <f>[1]MaterialData!A454</f>
        <v>Plastering Materials</v>
      </c>
      <c r="B654" t="str">
        <f>[1]MaterialData!B454</f>
        <v>Synthetic Stucco - EIFS finish - 1 in.</v>
      </c>
      <c r="C654">
        <f>[1]MaterialData!C454</f>
        <v>1</v>
      </c>
      <c r="D654">
        <f>[1]MaterialData!D454</f>
        <v>4</v>
      </c>
      <c r="E654">
        <f>[1]MaterialData!E454</f>
        <v>2.0799999999999999E-2</v>
      </c>
      <c r="F654">
        <f>[1]MaterialData!F454</f>
        <v>1.5</v>
      </c>
      <c r="G654">
        <f>[1]MaterialData!G454</f>
        <v>0.35</v>
      </c>
      <c r="H654" t="str">
        <f>[1]MaterialData!H454</f>
        <v>Smooth</v>
      </c>
      <c r="I654" t="str">
        <f>[1]MaterialData!I454</f>
        <v>AEC</v>
      </c>
      <c r="J654">
        <f>[1]MaterialData!J454</f>
        <v>0</v>
      </c>
      <c r="K654" s="4">
        <f t="shared" si="29"/>
        <v>4.0064102564102564</v>
      </c>
      <c r="L654" s="9">
        <f t="shared" si="28"/>
        <v>4.374999999999999E-2</v>
      </c>
    </row>
    <row r="655" spans="1:12" x14ac:dyDescent="0.25">
      <c r="A655" t="str">
        <f>[1]MaterialData!A121</f>
        <v>Finish Materials</v>
      </c>
      <c r="B655" t="str">
        <f>[1]MaterialData!B121</f>
        <v>Terrazzo - 1 in.</v>
      </c>
      <c r="C655">
        <f>[1]MaterialData!C121</f>
        <v>1</v>
      </c>
      <c r="D655">
        <f>[1]MaterialData!D121</f>
        <v>0.08</v>
      </c>
      <c r="E655">
        <f>[1]MaterialData!E121</f>
        <v>1.0417000000000001</v>
      </c>
      <c r="F655">
        <f>[1]MaterialData!F121</f>
        <v>160</v>
      </c>
      <c r="G655">
        <f>[1]MaterialData!G121</f>
        <v>0.19</v>
      </c>
      <c r="H655" t="str">
        <f>[1]MaterialData!H121</f>
        <v>Rough</v>
      </c>
      <c r="I655" t="str">
        <f>[1]MaterialData!I121</f>
        <v>AEC</v>
      </c>
      <c r="J655">
        <f>[1]MaterialData!J121</f>
        <v>0</v>
      </c>
      <c r="K655" s="4">
        <f t="shared" si="29"/>
        <v>7.9997440081917365E-2</v>
      </c>
      <c r="L655" s="9">
        <f t="shared" si="28"/>
        <v>2.5333333333333332</v>
      </c>
    </row>
    <row r="656" spans="1:12" x14ac:dyDescent="0.25">
      <c r="A656" t="str">
        <f>[1]MaterialData!A380</f>
        <v>Masonry Materials</v>
      </c>
      <c r="B656" t="str">
        <f>[1]MaterialData!B380</f>
        <v>Terrazzo - 1 in.</v>
      </c>
      <c r="C656">
        <f>[1]MaterialData!C380</f>
        <v>1</v>
      </c>
      <c r="D656">
        <f>[1]MaterialData!D380</f>
        <v>0.08</v>
      </c>
      <c r="E656">
        <f>[1]MaterialData!E380</f>
        <v>1.0416700000000001</v>
      </c>
      <c r="F656">
        <f>[1]MaterialData!F380</f>
        <v>139.77599999999998</v>
      </c>
      <c r="G656">
        <f>[1]MaterialData!G380</f>
        <v>0.21510000000000001</v>
      </c>
      <c r="H656" t="str">
        <f>[1]MaterialData!H380</f>
        <v>MediumRough</v>
      </c>
      <c r="I656" t="str">
        <f>[1]MaterialData!I380</f>
        <v>CEC Doug</v>
      </c>
      <c r="J656">
        <f>[1]MaterialData!J380</f>
        <v>0</v>
      </c>
      <c r="K656" s="4">
        <f t="shared" si="29"/>
        <v>7.999974400081919E-2</v>
      </c>
      <c r="L656" s="9">
        <f t="shared" si="28"/>
        <v>2.5054848000000001</v>
      </c>
    </row>
    <row r="657" spans="1:12" x14ac:dyDescent="0.25">
      <c r="A657" t="str">
        <f>[1]MaterialData!A473</f>
        <v>Roofing</v>
      </c>
      <c r="B657" t="str">
        <f>[1]MaterialData!B473</f>
        <v>Tile Gap - 3/4 in.</v>
      </c>
      <c r="C657">
        <f>[1]MaterialData!C473</f>
        <v>0.75</v>
      </c>
      <c r="D657">
        <f>[1]MaterialData!D473</f>
        <v>1.1333</v>
      </c>
      <c r="E657">
        <f>[1]MaterialData!E473</f>
        <v>5.5100000000000003E-2</v>
      </c>
      <c r="F657">
        <f>[1]MaterialData!F473</f>
        <v>70</v>
      </c>
      <c r="G657">
        <f>[1]MaterialData!G473</f>
        <v>0.24</v>
      </c>
      <c r="H657" t="str">
        <f>[1]MaterialData!H473</f>
        <v>VeryRough</v>
      </c>
      <c r="I657" t="str">
        <f>[1]MaterialData!I473</f>
        <v>CEC Bruce</v>
      </c>
      <c r="J657">
        <f>[1]MaterialData!J473</f>
        <v>0</v>
      </c>
      <c r="K657" s="4">
        <f t="shared" si="29"/>
        <v>1.1343012704174229</v>
      </c>
      <c r="L657" s="9">
        <f t="shared" si="28"/>
        <v>1.05</v>
      </c>
    </row>
    <row r="658" spans="1:12" x14ac:dyDescent="0.25">
      <c r="A658" t="str">
        <f>[1]MaterialData!A63</f>
        <v>Building Membrane</v>
      </c>
      <c r="B658" t="str">
        <f>[1]MaterialData!B63</f>
        <v>Vapor permeable felt - 1/8 in.</v>
      </c>
      <c r="C658">
        <f>[1]MaterialData!C63</f>
        <v>0.125</v>
      </c>
      <c r="D658">
        <f>[1]MaterialData!D63</f>
        <v>0.06</v>
      </c>
      <c r="E658">
        <f>[1]MaterialData!E63</f>
        <v>0.17330000000000001</v>
      </c>
      <c r="F658">
        <f>[1]MaterialData!F63</f>
        <v>22</v>
      </c>
      <c r="G658">
        <f>[1]MaterialData!G63</f>
        <v>0.3</v>
      </c>
      <c r="H658" t="str">
        <f>[1]MaterialData!H63</f>
        <v>Rough</v>
      </c>
      <c r="I658" t="str">
        <f>[1]MaterialData!I63</f>
        <v>AEC</v>
      </c>
      <c r="J658">
        <f>[1]MaterialData!J63</f>
        <v>0</v>
      </c>
      <c r="K658" s="4">
        <f t="shared" si="29"/>
        <v>6.010771302173494E-2</v>
      </c>
      <c r="L658" s="9">
        <f t="shared" si="28"/>
        <v>6.8749999999999992E-2</v>
      </c>
    </row>
    <row r="659" spans="1:12" x14ac:dyDescent="0.25">
      <c r="A659" t="str">
        <f>[1]MaterialData!A64</f>
        <v>Building Membrane</v>
      </c>
      <c r="B659" t="str">
        <f>[1]MaterialData!B64</f>
        <v>Vapor seal - 2 layers of mopped 15 lb felt - 1/4 in.</v>
      </c>
      <c r="C659">
        <f>[1]MaterialData!C64</f>
        <v>0.25</v>
      </c>
      <c r="D659">
        <f>[1]MaterialData!D64</f>
        <v>0.12</v>
      </c>
      <c r="E659">
        <f>[1]MaterialData!E64</f>
        <v>0.17330000000000001</v>
      </c>
      <c r="F659">
        <f>[1]MaterialData!F64</f>
        <v>22</v>
      </c>
      <c r="G659">
        <f>[1]MaterialData!G64</f>
        <v>0.3</v>
      </c>
      <c r="H659" t="str">
        <f>[1]MaterialData!H64</f>
        <v>Rough</v>
      </c>
      <c r="I659" t="str">
        <f>[1]MaterialData!I64</f>
        <v>AEC</v>
      </c>
      <c r="J659">
        <f>[1]MaterialData!J64</f>
        <v>0</v>
      </c>
      <c r="K659" s="4">
        <f t="shared" si="29"/>
        <v>0.12021542604346988</v>
      </c>
      <c r="L659" s="9">
        <f t="shared" si="28"/>
        <v>0.13749999999999998</v>
      </c>
    </row>
    <row r="660" spans="1:12" x14ac:dyDescent="0.25">
      <c r="A660" t="str">
        <f>[1]MaterialData!A65</f>
        <v>Building Membrane</v>
      </c>
      <c r="B660" t="str">
        <f>[1]MaterialData!B65</f>
        <v>Vapor seal - plastic film - 1/16 in.</v>
      </c>
      <c r="C660">
        <f>[1]MaterialData!C65</f>
        <v>6.25E-2</v>
      </c>
      <c r="D660">
        <f>[1]MaterialData!D65</f>
        <v>1E-3</v>
      </c>
      <c r="E660">
        <f>[1]MaterialData!E65</f>
        <v>5.2083000000000004</v>
      </c>
      <c r="F660">
        <f>[1]MaterialData!F65</f>
        <v>30</v>
      </c>
      <c r="G660">
        <f>[1]MaterialData!G65</f>
        <v>0.3</v>
      </c>
      <c r="H660" t="str">
        <f>[1]MaterialData!H65</f>
        <v>Rough</v>
      </c>
      <c r="I660" t="str">
        <f>[1]MaterialData!I65</f>
        <v>AEC</v>
      </c>
      <c r="J660">
        <f>[1]MaterialData!J65</f>
        <v>0</v>
      </c>
      <c r="K660" s="4">
        <f t="shared" si="29"/>
        <v>1.0000064000409601E-3</v>
      </c>
      <c r="L660" s="9">
        <f t="shared" si="28"/>
        <v>4.6875E-2</v>
      </c>
    </row>
    <row r="661" spans="1:12" x14ac:dyDescent="0.25">
      <c r="A661" t="str">
        <f>[1]MaterialData!A451</f>
        <v>Plastering Materials</v>
      </c>
      <c r="B661" t="str">
        <f>[1]MaterialData!B451</f>
        <v>Vermiculite aggregate - 45 lb/ft3 - 1/2 in.</v>
      </c>
      <c r="C661">
        <f>[1]MaterialData!C451</f>
        <v>0.5</v>
      </c>
      <c r="D661">
        <f>[1]MaterialData!D451</f>
        <v>0.28999999999999998</v>
      </c>
      <c r="E661">
        <f>[1]MaterialData!E451</f>
        <v>0.14169999999999999</v>
      </c>
      <c r="F661">
        <f>[1]MaterialData!F451</f>
        <v>45</v>
      </c>
      <c r="G661">
        <f>[1]MaterialData!G451</f>
        <v>0.32</v>
      </c>
      <c r="H661" t="str">
        <f>[1]MaterialData!H451</f>
        <v>Smooth</v>
      </c>
      <c r="I661" t="str">
        <f>[1]MaterialData!I451</f>
        <v>AEC</v>
      </c>
      <c r="J661">
        <f>[1]MaterialData!J451</f>
        <v>0</v>
      </c>
      <c r="K661" s="4">
        <f t="shared" si="29"/>
        <v>0.29404845918607386</v>
      </c>
      <c r="L661" s="9">
        <f t="shared" si="28"/>
        <v>0.6</v>
      </c>
    </row>
    <row r="662" spans="1:12" x14ac:dyDescent="0.25">
      <c r="A662" t="str">
        <f>[1]MaterialData!A667</f>
        <v>Woods</v>
      </c>
      <c r="B662" t="str">
        <f>[1]MaterialData!B667</f>
        <v>Wood - 1 in.</v>
      </c>
      <c r="C662">
        <f>[1]MaterialData!C667</f>
        <v>1</v>
      </c>
      <c r="D662">
        <f>[1]MaterialData!D667</f>
        <v>0.96</v>
      </c>
      <c r="E662">
        <f>[1]MaterialData!E667</f>
        <v>8.6699999999999999E-2</v>
      </c>
      <c r="F662">
        <f>[1]MaterialData!F667</f>
        <v>37.9392</v>
      </c>
      <c r="G662">
        <f>[1]MaterialData!G667</f>
        <v>0.38957000000000003</v>
      </c>
      <c r="H662" t="str">
        <f>[1]MaterialData!H667</f>
        <v>MediumSmooth</v>
      </c>
      <c r="I662" t="str">
        <f>[1]MaterialData!I667</f>
        <v>AEC</v>
      </c>
      <c r="J662">
        <f>[1]MaterialData!J667</f>
        <v>0</v>
      </c>
      <c r="K662" s="4">
        <f t="shared" si="29"/>
        <v>0.96116878123798533</v>
      </c>
      <c r="L662" s="9">
        <f t="shared" si="28"/>
        <v>1.231664512</v>
      </c>
    </row>
    <row r="663" spans="1:12" x14ac:dyDescent="0.25">
      <c r="A663" t="str">
        <f>[1]MaterialData!A668</f>
        <v>Woods</v>
      </c>
      <c r="B663" t="str">
        <f>[1]MaterialData!B668</f>
        <v>Wood - 1/2 in.</v>
      </c>
      <c r="C663">
        <f>[1]MaterialData!C668</f>
        <v>0.5</v>
      </c>
      <c r="D663">
        <f>[1]MaterialData!D668</f>
        <v>0.48</v>
      </c>
      <c r="E663">
        <f>[1]MaterialData!E668</f>
        <v>8.6699999999999999E-2</v>
      </c>
      <c r="F663">
        <f>[1]MaterialData!F668</f>
        <v>37.9392</v>
      </c>
      <c r="G663">
        <f>[1]MaterialData!G668</f>
        <v>0.38957000000000003</v>
      </c>
      <c r="H663" t="str">
        <f>[1]MaterialData!H668</f>
        <v>MediumSmooth</v>
      </c>
      <c r="I663" t="str">
        <f>[1]MaterialData!I668</f>
        <v>AEC</v>
      </c>
      <c r="J663">
        <f>[1]MaterialData!J668</f>
        <v>0</v>
      </c>
      <c r="K663" s="4">
        <f t="shared" si="29"/>
        <v>0.48058439061899266</v>
      </c>
      <c r="L663" s="9">
        <f t="shared" si="28"/>
        <v>0.61583225600000002</v>
      </c>
    </row>
    <row r="664" spans="1:12" x14ac:dyDescent="0.25">
      <c r="A664" t="str">
        <f>[1]MaterialData!A669</f>
        <v>Woods</v>
      </c>
      <c r="B664" t="str">
        <f>[1]MaterialData!B669</f>
        <v>Wood - 2 in.</v>
      </c>
      <c r="C664">
        <f>[1]MaterialData!C669</f>
        <v>2</v>
      </c>
      <c r="D664">
        <f>[1]MaterialData!D669</f>
        <v>1.92</v>
      </c>
      <c r="E664">
        <f>[1]MaterialData!E669</f>
        <v>8.6699999999999999E-2</v>
      </c>
      <c r="F664">
        <f>[1]MaterialData!F669</f>
        <v>37.9392</v>
      </c>
      <c r="G664">
        <f>[1]MaterialData!G669</f>
        <v>0.38957000000000003</v>
      </c>
      <c r="H664" t="str">
        <f>[1]MaterialData!H669</f>
        <v>MediumSmooth</v>
      </c>
      <c r="I664" t="str">
        <f>[1]MaterialData!I669</f>
        <v>AEC</v>
      </c>
      <c r="J664">
        <f>[1]MaterialData!J669</f>
        <v>0</v>
      </c>
      <c r="K664" s="4">
        <f t="shared" si="29"/>
        <v>1.9223375624759707</v>
      </c>
      <c r="L664" s="9">
        <f t="shared" si="28"/>
        <v>2.4633290240000001</v>
      </c>
    </row>
    <row r="665" spans="1:12" x14ac:dyDescent="0.25">
      <c r="A665" t="str">
        <f>[1]MaterialData!A670</f>
        <v>Woods</v>
      </c>
      <c r="B665" t="str">
        <f>[1]MaterialData!B670</f>
        <v>Wood - 4 in.</v>
      </c>
      <c r="C665">
        <f>[1]MaterialData!C670</f>
        <v>4</v>
      </c>
      <c r="D665">
        <f>[1]MaterialData!D670</f>
        <v>3.84</v>
      </c>
      <c r="E665">
        <f>[1]MaterialData!E670</f>
        <v>8.6699999999999999E-2</v>
      </c>
      <c r="F665">
        <f>[1]MaterialData!F670</f>
        <v>37.9392</v>
      </c>
      <c r="G665">
        <f>[1]MaterialData!G670</f>
        <v>0.38957000000000003</v>
      </c>
      <c r="H665" t="str">
        <f>[1]MaterialData!H670</f>
        <v>MediumSmooth</v>
      </c>
      <c r="I665" t="str">
        <f>[1]MaterialData!I670</f>
        <v>AEC</v>
      </c>
      <c r="J665">
        <f>[1]MaterialData!J670</f>
        <v>0</v>
      </c>
      <c r="K665" s="4">
        <f t="shared" si="29"/>
        <v>3.8446751249519413</v>
      </c>
      <c r="L665" s="9">
        <f t="shared" si="28"/>
        <v>4.9266580480000002</v>
      </c>
    </row>
    <row r="666" spans="1:12" x14ac:dyDescent="0.25">
      <c r="A666" t="s">
        <v>132</v>
      </c>
      <c r="B666" t="s">
        <v>131</v>
      </c>
      <c r="C666">
        <v>3.5</v>
      </c>
      <c r="K666" s="4">
        <v>7.83</v>
      </c>
      <c r="L666" s="9"/>
    </row>
    <row r="667" spans="1:12" x14ac:dyDescent="0.25">
      <c r="A667" t="s">
        <v>132</v>
      </c>
      <c r="B667" t="s">
        <v>133</v>
      </c>
      <c r="C667">
        <v>3.5</v>
      </c>
      <c r="K667" s="4"/>
      <c r="L667" s="9"/>
    </row>
    <row r="668" spans="1:12" x14ac:dyDescent="0.25">
      <c r="A668" t="str">
        <f>[1]MaterialData!A56</f>
        <v>Bldg Board and Siding</v>
      </c>
      <c r="B668" t="str">
        <f>[1]MaterialData!B56</f>
        <v>Wood shingles - 3/4 in.</v>
      </c>
      <c r="C668">
        <f>[1]MaterialData!C56</f>
        <v>0.75</v>
      </c>
      <c r="D668">
        <f>[1]MaterialData!D56</f>
        <v>0.9</v>
      </c>
      <c r="E668">
        <f>[1]MaterialData!E56</f>
        <v>6.9199999999999998E-2</v>
      </c>
      <c r="F668">
        <f>[1]MaterialData!F56</f>
        <v>36.940799999999996</v>
      </c>
      <c r="G668">
        <f>[1]MaterialData!G56</f>
        <v>0.31070000000000003</v>
      </c>
      <c r="H668" t="str">
        <f>[1]MaterialData!H56</f>
        <v>VeryRough</v>
      </c>
      <c r="I668" t="str">
        <f>[1]MaterialData!I56</f>
        <v>AEC</v>
      </c>
      <c r="J668">
        <f>[1]MaterialData!J56</f>
        <v>0</v>
      </c>
      <c r="K668" s="4">
        <f>C668/12/E668</f>
        <v>0.90317919075144515</v>
      </c>
      <c r="L668" s="9">
        <f>F668*G668*C668/12</f>
        <v>0.71734416000000001</v>
      </c>
    </row>
    <row r="669" spans="1:12" x14ac:dyDescent="0.25">
      <c r="A669" t="str">
        <f>[1]MaterialData!A474</f>
        <v>Roofing</v>
      </c>
      <c r="B669" t="str">
        <f>[1]MaterialData!B474</f>
        <v>Wood shingles - 3/4 in.</v>
      </c>
      <c r="C669">
        <f>[1]MaterialData!C474</f>
        <v>0.75</v>
      </c>
      <c r="D669">
        <f>[1]MaterialData!D474</f>
        <v>0.9</v>
      </c>
      <c r="E669">
        <f>[1]MaterialData!E474</f>
        <v>6.9199999999999998E-2</v>
      </c>
      <c r="F669">
        <f>[1]MaterialData!F474</f>
        <v>36.940799999999996</v>
      </c>
      <c r="G669">
        <f>[1]MaterialData!G474</f>
        <v>0.31070000000000003</v>
      </c>
      <c r="H669" t="str">
        <f>[1]MaterialData!H474</f>
        <v>VeryRough</v>
      </c>
      <c r="I669" t="str">
        <f>[1]MaterialData!I474</f>
        <v>AEC</v>
      </c>
      <c r="J669">
        <f>[1]MaterialData!J474</f>
        <v>0</v>
      </c>
      <c r="K669" s="4">
        <f>C669/12/E669</f>
        <v>0.90317919075144515</v>
      </c>
      <c r="L669" s="9">
        <f>F669*G669*C669/12</f>
        <v>0.71734416000000001</v>
      </c>
    </row>
    <row r="670" spans="1:12" x14ac:dyDescent="0.25">
      <c r="A670" t="str">
        <f>[1]MaterialData!A475</f>
        <v>Roofing</v>
      </c>
      <c r="B670" t="str">
        <f>[1]MaterialData!B475</f>
        <v>Wood shingles - plain and plastic film faced - 3/4 in.</v>
      </c>
      <c r="C670">
        <f>[1]MaterialData!C475</f>
        <v>0.75</v>
      </c>
      <c r="D670">
        <f>[1]MaterialData!D475</f>
        <v>0.94</v>
      </c>
      <c r="E670">
        <f>[1]MaterialData!E475</f>
        <v>6.6699999999999995E-2</v>
      </c>
      <c r="F670">
        <f>[1]MaterialData!F475</f>
        <v>22</v>
      </c>
      <c r="G670">
        <f>[1]MaterialData!G475</f>
        <v>0.31</v>
      </c>
      <c r="H670" t="str">
        <f>[1]MaterialData!H475</f>
        <v>VeryRough</v>
      </c>
      <c r="I670" t="str">
        <f>[1]MaterialData!I475</f>
        <v>AEC</v>
      </c>
      <c r="J670">
        <f>[1]MaterialData!J475</f>
        <v>0</v>
      </c>
      <c r="K670" s="4">
        <f>C670/12/E670</f>
        <v>0.93703148425787108</v>
      </c>
      <c r="L670" s="9">
        <f>F670*G670*C670/12</f>
        <v>0.42625000000000002</v>
      </c>
    </row>
    <row r="671" spans="1:12" x14ac:dyDescent="0.25">
      <c r="A671" t="str">
        <f>[1]MaterialData!A57</f>
        <v>Bldg Board and Siding</v>
      </c>
      <c r="B671" t="str">
        <f>[1]MaterialData!B57</f>
        <v>Wood shingles - plain and plastic film faced - 3/4 in.</v>
      </c>
      <c r="C671">
        <f>[1]MaterialData!C57</f>
        <v>0.75</v>
      </c>
      <c r="D671">
        <f>[1]MaterialData!D57</f>
        <v>0.94</v>
      </c>
      <c r="E671">
        <f>[1]MaterialData!E57</f>
        <v>6.6699999999999995E-2</v>
      </c>
      <c r="F671">
        <f>[1]MaterialData!F57</f>
        <v>22</v>
      </c>
      <c r="G671">
        <f>[1]MaterialData!G57</f>
        <v>0.31</v>
      </c>
      <c r="H671" t="str">
        <f>[1]MaterialData!H57</f>
        <v>VeryRough</v>
      </c>
      <c r="I671" t="str">
        <f>[1]MaterialData!I57</f>
        <v>AEC</v>
      </c>
      <c r="J671">
        <f>[1]MaterialData!J57</f>
        <v>0</v>
      </c>
      <c r="K671" s="4">
        <f>C671/12/E671</f>
        <v>0.93703148425787108</v>
      </c>
      <c r="L671" s="9">
        <f>F671*G671*C671/12</f>
        <v>0.42625000000000002</v>
      </c>
    </row>
  </sheetData>
  <sortState ref="A35:L671">
    <sortCondition ref="B35:B671"/>
  </sortState>
  <conditionalFormatting sqref="J2:J4">
    <cfRule type="cellIs" dxfId="11" priority="14" stopIfTrue="1" operator="lessThan">
      <formula>0.005</formula>
    </cfRule>
    <cfRule type="cellIs" dxfId="10" priority="15" operator="lessThan">
      <formula>0.021</formula>
    </cfRule>
    <cfRule type="cellIs" dxfId="9" priority="16" operator="greaterThan">
      <formula>0.021</formula>
    </cfRule>
  </conditionalFormatting>
  <conditionalFormatting sqref="J5">
    <cfRule type="cellIs" dxfId="8" priority="11" stopIfTrue="1" operator="lessThan">
      <formula>0.005</formula>
    </cfRule>
    <cfRule type="cellIs" dxfId="7" priority="12" operator="lessThan">
      <formula>0.021</formula>
    </cfRule>
    <cfRule type="cellIs" dxfId="6" priority="13" operator="greaterThan">
      <formula>0.021</formula>
    </cfRule>
  </conditionalFormatting>
  <conditionalFormatting sqref="L671">
    <cfRule type="cellIs" dxfId="5" priority="4" operator="greaterThan">
      <formula>15</formula>
    </cfRule>
    <cfRule type="cellIs" dxfId="4" priority="7" operator="lessThan">
      <formula>1</formula>
    </cfRule>
  </conditionalFormatting>
  <conditionalFormatting sqref="L671">
    <cfRule type="cellIs" dxfId="3" priority="8" operator="lessThan">
      <formula>15</formula>
    </cfRule>
  </conditionalFormatting>
  <conditionalFormatting sqref="L2:L670">
    <cfRule type="cellIs" dxfId="2" priority="1" operator="greaterThan">
      <formula>15</formula>
    </cfRule>
    <cfRule type="cellIs" dxfId="1" priority="2" operator="lessThan">
      <formula>1</formula>
    </cfRule>
  </conditionalFormatting>
  <conditionalFormatting sqref="L2:L670">
    <cfRule type="cellIs" dxfId="0" priority="3" operator="lessThan">
      <formula>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Constructions</vt:lpstr>
      <vt:lpstr>MaterialList</vt:lpstr>
      <vt:lpstr>MatLibrary</vt:lpstr>
      <vt:lpstr>Constructions!Print_Area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Hedrick, Roger            AEC</dc:creator>
  <cp:lastModifiedBy>Roger Hedrick</cp:lastModifiedBy>
  <cp:lastPrinted>2013-08-13T17:30:25Z</cp:lastPrinted>
  <dcterms:created xsi:type="dcterms:W3CDTF">2013-06-06T00:14:27Z</dcterms:created>
  <dcterms:modified xsi:type="dcterms:W3CDTF">2017-07-18T21:41:38Z</dcterms:modified>
</cp:coreProperties>
</file>