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BECC\CBECC-Com_dev\Documentation\T24N\"/>
    </mc:Choice>
  </mc:AlternateContent>
  <xr:revisionPtr revIDLastSave="0" documentId="13_ncr:1_{7A69B153-4E1C-47D9-81C7-38F78DEE6757}" xr6:coauthVersionLast="43" xr6:coauthVersionMax="43" xr10:uidLastSave="{00000000-0000-0000-0000-000000000000}"/>
  <bookViews>
    <workbookView xWindow="-120" yWindow="-120" windowWidth="29040" windowHeight="15840" firstSheet="1" activeTab="2" xr2:uid="{8D816DF2-6C0B-4E3F-8F1C-77F529CE3FFE}"/>
  </bookViews>
  <sheets>
    <sheet name="Rev1 Based on ACH" sheetId="1" state="hidden" r:id="rId1"/>
    <sheet name="Proposed" sheetId="2" r:id="rId2"/>
    <sheet name="Baseline" sheetId="5" r:id="rId3"/>
    <sheet name="Baseline_old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5" l="1"/>
  <c r="E20" i="5"/>
  <c r="C20" i="5"/>
  <c r="E18" i="5"/>
  <c r="G19" i="5" s="1"/>
  <c r="C15" i="5"/>
  <c r="C13" i="5" s="1"/>
  <c r="C11" i="5"/>
  <c r="C14" i="5" s="1"/>
  <c r="C8" i="5"/>
  <c r="C19" i="5" s="1"/>
  <c r="I6" i="5"/>
  <c r="C22" i="5" s="1"/>
  <c r="C10" i="2"/>
  <c r="E18" i="2"/>
  <c r="C11" i="2"/>
  <c r="V41" i="5" l="1"/>
  <c r="N41" i="5"/>
  <c r="F41" i="5"/>
  <c r="V40" i="5"/>
  <c r="N40" i="5"/>
  <c r="F40" i="5"/>
  <c r="V39" i="5"/>
  <c r="N39" i="5"/>
  <c r="F39" i="5"/>
  <c r="W39" i="5"/>
  <c r="U41" i="5"/>
  <c r="M41" i="5"/>
  <c r="E41" i="5"/>
  <c r="U40" i="5"/>
  <c r="M40" i="5"/>
  <c r="E40" i="5"/>
  <c r="U39" i="5"/>
  <c r="M39" i="5"/>
  <c r="E39" i="5"/>
  <c r="G41" i="5"/>
  <c r="AB41" i="5"/>
  <c r="T41" i="5"/>
  <c r="L41" i="5"/>
  <c r="AB40" i="5"/>
  <c r="T40" i="5"/>
  <c r="L40" i="5"/>
  <c r="AB39" i="5"/>
  <c r="T39" i="5"/>
  <c r="L39" i="5"/>
  <c r="O41" i="5"/>
  <c r="AA41" i="5"/>
  <c r="S41" i="5"/>
  <c r="K41" i="5"/>
  <c r="AA40" i="5"/>
  <c r="S40" i="5"/>
  <c r="K40" i="5"/>
  <c r="AA39" i="5"/>
  <c r="S39" i="5"/>
  <c r="K39" i="5"/>
  <c r="G40" i="5"/>
  <c r="Z41" i="5"/>
  <c r="R41" i="5"/>
  <c r="J41" i="5"/>
  <c r="Z40" i="5"/>
  <c r="R40" i="5"/>
  <c r="J40" i="5"/>
  <c r="Z39" i="5"/>
  <c r="R39" i="5"/>
  <c r="J39" i="5"/>
  <c r="W41" i="5"/>
  <c r="Y41" i="5"/>
  <c r="Q41" i="5"/>
  <c r="I41" i="5"/>
  <c r="Y40" i="5"/>
  <c r="Q40" i="5"/>
  <c r="I40" i="5"/>
  <c r="Y39" i="5"/>
  <c r="Q39" i="5"/>
  <c r="I39" i="5"/>
  <c r="I7" i="5"/>
  <c r="E16" i="5" s="1"/>
  <c r="C16" i="5" s="1"/>
  <c r="W40" i="5"/>
  <c r="O39" i="5"/>
  <c r="X41" i="5"/>
  <c r="P41" i="5"/>
  <c r="H41" i="5"/>
  <c r="X40" i="5"/>
  <c r="P40" i="5"/>
  <c r="H40" i="5"/>
  <c r="X39" i="5"/>
  <c r="P39" i="5"/>
  <c r="H39" i="5"/>
  <c r="O40" i="5"/>
  <c r="G39" i="5"/>
  <c r="C49" i="5"/>
  <c r="C54" i="5" s="1"/>
  <c r="C18" i="5"/>
  <c r="C21" i="5" s="1"/>
  <c r="C23" i="5" s="1"/>
  <c r="C10" i="5"/>
  <c r="E15" i="4"/>
  <c r="H19" i="5" l="1"/>
  <c r="Y59" i="5"/>
  <c r="Y44" i="5"/>
  <c r="Y49" i="5" s="1"/>
  <c r="N44" i="5"/>
  <c r="N49" i="5" s="1"/>
  <c r="N59" i="5"/>
  <c r="K61" i="5"/>
  <c r="K46" i="5"/>
  <c r="K51" i="5" s="1"/>
  <c r="I60" i="5"/>
  <c r="I45" i="5"/>
  <c r="I50" i="5" s="1"/>
  <c r="I55" i="5" s="1"/>
  <c r="I63" i="5" s="1"/>
  <c r="AB60" i="5"/>
  <c r="AB45" i="5"/>
  <c r="AB50" i="5" s="1"/>
  <c r="E45" i="5"/>
  <c r="E50" i="5" s="1"/>
  <c r="E60" i="5"/>
  <c r="H59" i="5"/>
  <c r="H44" i="5"/>
  <c r="H49" i="5" s="1"/>
  <c r="X61" i="5"/>
  <c r="X46" i="5"/>
  <c r="X51" i="5" s="1"/>
  <c r="Q60" i="5"/>
  <c r="Q45" i="5"/>
  <c r="Q50" i="5" s="1"/>
  <c r="Z59" i="5"/>
  <c r="Z44" i="5"/>
  <c r="Z49" i="5" s="1"/>
  <c r="K59" i="5"/>
  <c r="K44" i="5"/>
  <c r="K49" i="5" s="1"/>
  <c r="K54" i="5" s="1"/>
  <c r="K62" i="5" s="1"/>
  <c r="AA61" i="5"/>
  <c r="AA46" i="5"/>
  <c r="AA51" i="5" s="1"/>
  <c r="AA56" i="5" s="1"/>
  <c r="AA64" i="5" s="1"/>
  <c r="L61" i="5"/>
  <c r="L46" i="5"/>
  <c r="L51" i="5" s="1"/>
  <c r="L56" i="5" s="1"/>
  <c r="L64" i="5" s="1"/>
  <c r="M45" i="5"/>
  <c r="M50" i="5" s="1"/>
  <c r="M60" i="5"/>
  <c r="V44" i="5"/>
  <c r="V49" i="5" s="1"/>
  <c r="V59" i="5"/>
  <c r="J59" i="5"/>
  <c r="J44" i="5"/>
  <c r="J49" i="5" s="1"/>
  <c r="J54" i="5" s="1"/>
  <c r="J62" i="5" s="1"/>
  <c r="S61" i="5"/>
  <c r="S46" i="5"/>
  <c r="S51" i="5" s="1"/>
  <c r="P59" i="5"/>
  <c r="P44" i="5"/>
  <c r="P49" i="5" s="1"/>
  <c r="P54" i="5" s="1"/>
  <c r="P62" i="5" s="1"/>
  <c r="O59" i="5"/>
  <c r="O44" i="5"/>
  <c r="O49" i="5" s="1"/>
  <c r="Y60" i="5"/>
  <c r="Y45" i="5"/>
  <c r="Y50" i="5" s="1"/>
  <c r="Y55" i="5" s="1"/>
  <c r="Y63" i="5" s="1"/>
  <c r="J60" i="5"/>
  <c r="J45" i="5"/>
  <c r="J50" i="5" s="1"/>
  <c r="S59" i="5"/>
  <c r="S44" i="5"/>
  <c r="S49" i="5" s="1"/>
  <c r="O61" i="5"/>
  <c r="O46" i="5"/>
  <c r="O51" i="5" s="1"/>
  <c r="T61" i="5"/>
  <c r="T46" i="5"/>
  <c r="T51" i="5" s="1"/>
  <c r="T56" i="5" s="1"/>
  <c r="T64" i="5" s="1"/>
  <c r="U60" i="5"/>
  <c r="U45" i="5"/>
  <c r="U50" i="5" s="1"/>
  <c r="F45" i="5"/>
  <c r="F50" i="5" s="1"/>
  <c r="F60" i="5"/>
  <c r="T60" i="5"/>
  <c r="T45" i="5"/>
  <c r="T50" i="5" s="1"/>
  <c r="T55" i="5" s="1"/>
  <c r="T63" i="5" s="1"/>
  <c r="Z61" i="5"/>
  <c r="Z46" i="5"/>
  <c r="Z51" i="5" s="1"/>
  <c r="Z56" i="5" s="1"/>
  <c r="Z64" i="5" s="1"/>
  <c r="O45" i="5"/>
  <c r="O50" i="5" s="1"/>
  <c r="O60" i="5"/>
  <c r="G45" i="5"/>
  <c r="G50" i="5" s="1"/>
  <c r="G60" i="5"/>
  <c r="X59" i="5"/>
  <c r="X44" i="5"/>
  <c r="X49" i="5" s="1"/>
  <c r="AA59" i="5"/>
  <c r="AA44" i="5"/>
  <c r="AA49" i="5" s="1"/>
  <c r="AA54" i="5" s="1"/>
  <c r="AA62" i="5" s="1"/>
  <c r="E46" i="5"/>
  <c r="E51" i="5" s="1"/>
  <c r="E61" i="5"/>
  <c r="H60" i="5"/>
  <c r="H45" i="5"/>
  <c r="H50" i="5" s="1"/>
  <c r="Q61" i="5"/>
  <c r="Q46" i="5"/>
  <c r="Q51" i="5" s="1"/>
  <c r="Q56" i="5" s="1"/>
  <c r="Q64" i="5" s="1"/>
  <c r="Z60" i="5"/>
  <c r="Z45" i="5"/>
  <c r="Z50" i="5" s="1"/>
  <c r="Z55" i="5" s="1"/>
  <c r="Z63" i="5" s="1"/>
  <c r="K60" i="5"/>
  <c r="K45" i="5"/>
  <c r="K50" i="5" s="1"/>
  <c r="T59" i="5"/>
  <c r="T44" i="5"/>
  <c r="T49" i="5" s="1"/>
  <c r="G61" i="5"/>
  <c r="G46" i="5"/>
  <c r="G51" i="5" s="1"/>
  <c r="G56" i="5" s="1"/>
  <c r="G64" i="5" s="1"/>
  <c r="M46" i="5"/>
  <c r="M51" i="5" s="1"/>
  <c r="M56" i="5" s="1"/>
  <c r="M64" i="5" s="1"/>
  <c r="M61" i="5"/>
  <c r="V45" i="5"/>
  <c r="V50" i="5" s="1"/>
  <c r="V60" i="5"/>
  <c r="H61" i="5"/>
  <c r="H46" i="5"/>
  <c r="H51" i="5" s="1"/>
  <c r="F44" i="5"/>
  <c r="F49" i="5" s="1"/>
  <c r="F54" i="5" s="1"/>
  <c r="F62" i="5" s="1"/>
  <c r="F59" i="5"/>
  <c r="R59" i="5"/>
  <c r="R44" i="5"/>
  <c r="R49" i="5" s="1"/>
  <c r="R54" i="5" s="1"/>
  <c r="R62" i="5" s="1"/>
  <c r="W45" i="5"/>
  <c r="W50" i="5" s="1"/>
  <c r="W60" i="5"/>
  <c r="R60" i="5"/>
  <c r="R45" i="5"/>
  <c r="R50" i="5" s="1"/>
  <c r="R55" i="5" s="1"/>
  <c r="R63" i="5" s="1"/>
  <c r="AB61" i="5"/>
  <c r="AB46" i="5"/>
  <c r="AB51" i="5" s="1"/>
  <c r="AB56" i="5" s="1"/>
  <c r="AB64" i="5" s="1"/>
  <c r="N45" i="5"/>
  <c r="N50" i="5" s="1"/>
  <c r="N55" i="5" s="1"/>
  <c r="N63" i="5" s="1"/>
  <c r="N60" i="5"/>
  <c r="P60" i="5"/>
  <c r="P45" i="5"/>
  <c r="P50" i="5" s="1"/>
  <c r="I59" i="5"/>
  <c r="I44" i="5"/>
  <c r="I49" i="5" s="1"/>
  <c r="I54" i="5" s="1"/>
  <c r="I62" i="5" s="1"/>
  <c r="Y61" i="5"/>
  <c r="Y46" i="5"/>
  <c r="Y51" i="5" s="1"/>
  <c r="Y56" i="5" s="1"/>
  <c r="Y64" i="5" s="1"/>
  <c r="J61" i="5"/>
  <c r="J46" i="5"/>
  <c r="J51" i="5" s="1"/>
  <c r="J56" i="5" s="1"/>
  <c r="J64" i="5" s="1"/>
  <c r="S60" i="5"/>
  <c r="S45" i="5"/>
  <c r="S50" i="5" s="1"/>
  <c r="S55" i="5" s="1"/>
  <c r="S63" i="5" s="1"/>
  <c r="AB59" i="5"/>
  <c r="AB44" i="5"/>
  <c r="AB49" i="5" s="1"/>
  <c r="AB54" i="5" s="1"/>
  <c r="AB62" i="5" s="1"/>
  <c r="E44" i="5"/>
  <c r="E49" i="5" s="1"/>
  <c r="E54" i="5" s="1"/>
  <c r="E62" i="5" s="1"/>
  <c r="E59" i="5"/>
  <c r="U46" i="5"/>
  <c r="U51" i="5" s="1"/>
  <c r="U56" i="5" s="1"/>
  <c r="U64" i="5" s="1"/>
  <c r="U61" i="5"/>
  <c r="F46" i="5"/>
  <c r="F51" i="5" s="1"/>
  <c r="F61" i="5"/>
  <c r="G59" i="5"/>
  <c r="G44" i="5"/>
  <c r="G49" i="5" s="1"/>
  <c r="G54" i="5" s="1"/>
  <c r="G62" i="5" s="1"/>
  <c r="U44" i="5"/>
  <c r="U49" i="5" s="1"/>
  <c r="U59" i="5"/>
  <c r="P61" i="5"/>
  <c r="P46" i="5"/>
  <c r="P51" i="5" s="1"/>
  <c r="P56" i="5" s="1"/>
  <c r="P64" i="5" s="1"/>
  <c r="I61" i="5"/>
  <c r="I46" i="5"/>
  <c r="I51" i="5" s="1"/>
  <c r="I56" i="5" s="1"/>
  <c r="I64" i="5" s="1"/>
  <c r="L59" i="5"/>
  <c r="L44" i="5"/>
  <c r="L49" i="5" s="1"/>
  <c r="L54" i="5" s="1"/>
  <c r="L62" i="5" s="1"/>
  <c r="AB55" i="5"/>
  <c r="AB63" i="5" s="1"/>
  <c r="T54" i="5"/>
  <c r="T62" i="5" s="1"/>
  <c r="U54" i="5"/>
  <c r="U62" i="5" s="1"/>
  <c r="S56" i="5"/>
  <c r="S64" i="5" s="1"/>
  <c r="K56" i="5"/>
  <c r="K64" i="5" s="1"/>
  <c r="K55" i="5"/>
  <c r="K63" i="5" s="1"/>
  <c r="S54" i="5"/>
  <c r="S62" i="5" s="1"/>
  <c r="E56" i="5"/>
  <c r="E64" i="5" s="1"/>
  <c r="E55" i="5"/>
  <c r="E63" i="5" s="1"/>
  <c r="J55" i="5"/>
  <c r="J63" i="5" s="1"/>
  <c r="Z54" i="5"/>
  <c r="Z62" i="5" s="1"/>
  <c r="Q55" i="5"/>
  <c r="Q63" i="5" s="1"/>
  <c r="Y54" i="5"/>
  <c r="Y62" i="5" s="1"/>
  <c r="X56" i="5"/>
  <c r="X64" i="5" s="1"/>
  <c r="H56" i="5"/>
  <c r="H64" i="5" s="1"/>
  <c r="P55" i="5"/>
  <c r="P63" i="5" s="1"/>
  <c r="H55" i="5"/>
  <c r="H63" i="5" s="1"/>
  <c r="X54" i="5"/>
  <c r="X62" i="5" s="1"/>
  <c r="H54" i="5"/>
  <c r="H62" i="5" s="1"/>
  <c r="O56" i="5"/>
  <c r="O64" i="5" s="1"/>
  <c r="W55" i="5"/>
  <c r="W63" i="5" s="1"/>
  <c r="O55" i="5"/>
  <c r="O63" i="5" s="1"/>
  <c r="G55" i="5"/>
  <c r="G63" i="5" s="1"/>
  <c r="O54" i="5"/>
  <c r="O62" i="5" s="1"/>
  <c r="U55" i="5"/>
  <c r="U63" i="5" s="1"/>
  <c r="F56" i="5"/>
  <c r="F64" i="5" s="1"/>
  <c r="V55" i="5"/>
  <c r="V63" i="5" s="1"/>
  <c r="F55" i="5"/>
  <c r="F63" i="5" s="1"/>
  <c r="V54" i="5"/>
  <c r="V62" i="5" s="1"/>
  <c r="N54" i="5"/>
  <c r="N62" i="5" s="1"/>
  <c r="M55" i="5"/>
  <c r="M63" i="5" s="1"/>
  <c r="X60" i="5"/>
  <c r="X45" i="5"/>
  <c r="X50" i="5" s="1"/>
  <c r="X55" i="5" s="1"/>
  <c r="X63" i="5" s="1"/>
  <c r="Q59" i="5"/>
  <c r="Q44" i="5"/>
  <c r="Q49" i="5" s="1"/>
  <c r="Q54" i="5" s="1"/>
  <c r="Q62" i="5" s="1"/>
  <c r="W46" i="5"/>
  <c r="W51" i="5" s="1"/>
  <c r="W56" i="5" s="1"/>
  <c r="W64" i="5" s="1"/>
  <c r="W61" i="5"/>
  <c r="R61" i="5"/>
  <c r="R46" i="5"/>
  <c r="R51" i="5" s="1"/>
  <c r="R56" i="5" s="1"/>
  <c r="R64" i="5" s="1"/>
  <c r="AA60" i="5"/>
  <c r="AA45" i="5"/>
  <c r="AA50" i="5" s="1"/>
  <c r="AA55" i="5" s="1"/>
  <c r="AA63" i="5" s="1"/>
  <c r="L60" i="5"/>
  <c r="L45" i="5"/>
  <c r="L50" i="5" s="1"/>
  <c r="L55" i="5" s="1"/>
  <c r="L63" i="5" s="1"/>
  <c r="M44" i="5"/>
  <c r="M49" i="5" s="1"/>
  <c r="M54" i="5" s="1"/>
  <c r="M62" i="5" s="1"/>
  <c r="M59" i="5"/>
  <c r="W44" i="5"/>
  <c r="W49" i="5" s="1"/>
  <c r="W54" i="5" s="1"/>
  <c r="W62" i="5" s="1"/>
  <c r="W59" i="5"/>
  <c r="N46" i="5"/>
  <c r="N51" i="5" s="1"/>
  <c r="N56" i="5" s="1"/>
  <c r="N64" i="5" s="1"/>
  <c r="N61" i="5"/>
  <c r="V46" i="5"/>
  <c r="V51" i="5" s="1"/>
  <c r="V56" i="5" s="1"/>
  <c r="V64" i="5" s="1"/>
  <c r="V61" i="5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AB36" i="4"/>
  <c r="AB67" i="4" s="1"/>
  <c r="AA36" i="4"/>
  <c r="AA41" i="4" s="1"/>
  <c r="Z36" i="4"/>
  <c r="Z67" i="4" s="1"/>
  <c r="Y36" i="4"/>
  <c r="Y67" i="4" s="1"/>
  <c r="X36" i="4"/>
  <c r="X67" i="4" s="1"/>
  <c r="W36" i="4"/>
  <c r="W67" i="4" s="1"/>
  <c r="V36" i="4"/>
  <c r="V41" i="4" s="1"/>
  <c r="U36" i="4"/>
  <c r="U67" i="4" s="1"/>
  <c r="T36" i="4"/>
  <c r="T67" i="4" s="1"/>
  <c r="S36" i="4"/>
  <c r="S41" i="4" s="1"/>
  <c r="R36" i="4"/>
  <c r="R67" i="4" s="1"/>
  <c r="Q36" i="4"/>
  <c r="Q67" i="4" s="1"/>
  <c r="P36" i="4"/>
  <c r="P67" i="4" s="1"/>
  <c r="O36" i="4"/>
  <c r="O67" i="4" s="1"/>
  <c r="N36" i="4"/>
  <c r="N41" i="4" s="1"/>
  <c r="M36" i="4"/>
  <c r="M67" i="4" s="1"/>
  <c r="L36" i="4"/>
  <c r="L67" i="4" s="1"/>
  <c r="K36" i="4"/>
  <c r="K41" i="4" s="1"/>
  <c r="J36" i="4"/>
  <c r="J67" i="4" s="1"/>
  <c r="I36" i="4"/>
  <c r="I67" i="4" s="1"/>
  <c r="H36" i="4"/>
  <c r="H67" i="4" s="1"/>
  <c r="G36" i="4"/>
  <c r="G67" i="4" s="1"/>
  <c r="F36" i="4"/>
  <c r="F41" i="4" s="1"/>
  <c r="E36" i="4"/>
  <c r="E67" i="4" s="1"/>
  <c r="AB35" i="4"/>
  <c r="AB66" i="4" s="1"/>
  <c r="AA35" i="4"/>
  <c r="AA40" i="4" s="1"/>
  <c r="Z35" i="4"/>
  <c r="Z66" i="4" s="1"/>
  <c r="Y35" i="4"/>
  <c r="Y66" i="4" s="1"/>
  <c r="X35" i="4"/>
  <c r="X66" i="4" s="1"/>
  <c r="W35" i="4"/>
  <c r="W66" i="4" s="1"/>
  <c r="V35" i="4"/>
  <c r="V40" i="4" s="1"/>
  <c r="U35" i="4"/>
  <c r="U66" i="4" s="1"/>
  <c r="T35" i="4"/>
  <c r="T66" i="4" s="1"/>
  <c r="S35" i="4"/>
  <c r="S40" i="4" s="1"/>
  <c r="R35" i="4"/>
  <c r="R66" i="4" s="1"/>
  <c r="Q35" i="4"/>
  <c r="Q66" i="4" s="1"/>
  <c r="P35" i="4"/>
  <c r="P66" i="4" s="1"/>
  <c r="O35" i="4"/>
  <c r="O66" i="4" s="1"/>
  <c r="N35" i="4"/>
  <c r="N40" i="4" s="1"/>
  <c r="M35" i="4"/>
  <c r="M66" i="4" s="1"/>
  <c r="L35" i="4"/>
  <c r="L66" i="4" s="1"/>
  <c r="K35" i="4"/>
  <c r="K40" i="4" s="1"/>
  <c r="J35" i="4"/>
  <c r="J66" i="4" s="1"/>
  <c r="I35" i="4"/>
  <c r="I66" i="4" s="1"/>
  <c r="H35" i="4"/>
  <c r="H66" i="4" s="1"/>
  <c r="G35" i="4"/>
  <c r="G66" i="4" s="1"/>
  <c r="F35" i="4"/>
  <c r="F40" i="4" s="1"/>
  <c r="E35" i="4"/>
  <c r="E66" i="4" s="1"/>
  <c r="AB34" i="4"/>
  <c r="AB65" i="4" s="1"/>
  <c r="AA34" i="4"/>
  <c r="AA39" i="4" s="1"/>
  <c r="Z34" i="4"/>
  <c r="Z65" i="4" s="1"/>
  <c r="Y34" i="4"/>
  <c r="Y65" i="4" s="1"/>
  <c r="X34" i="4"/>
  <c r="X65" i="4" s="1"/>
  <c r="W34" i="4"/>
  <c r="W65" i="4" s="1"/>
  <c r="V34" i="4"/>
  <c r="V39" i="4" s="1"/>
  <c r="U34" i="4"/>
  <c r="U65" i="4" s="1"/>
  <c r="T34" i="4"/>
  <c r="T65" i="4" s="1"/>
  <c r="S34" i="4"/>
  <c r="S39" i="4" s="1"/>
  <c r="R34" i="4"/>
  <c r="R65" i="4" s="1"/>
  <c r="Q34" i="4"/>
  <c r="Q65" i="4" s="1"/>
  <c r="P34" i="4"/>
  <c r="P65" i="4" s="1"/>
  <c r="O34" i="4"/>
  <c r="O65" i="4" s="1"/>
  <c r="N34" i="4"/>
  <c r="N39" i="4" s="1"/>
  <c r="M34" i="4"/>
  <c r="M65" i="4" s="1"/>
  <c r="L34" i="4"/>
  <c r="L65" i="4" s="1"/>
  <c r="K34" i="4"/>
  <c r="K39" i="4" s="1"/>
  <c r="J34" i="4"/>
  <c r="J65" i="4" s="1"/>
  <c r="I34" i="4"/>
  <c r="I65" i="4" s="1"/>
  <c r="H34" i="4"/>
  <c r="H65" i="4" s="1"/>
  <c r="G34" i="4"/>
  <c r="G65" i="4" s="1"/>
  <c r="F34" i="4"/>
  <c r="F39" i="4" s="1"/>
  <c r="E34" i="4"/>
  <c r="E65" i="4" s="1"/>
  <c r="E19" i="4"/>
  <c r="C48" i="4" s="1"/>
  <c r="AB52" i="4" s="1"/>
  <c r="E16" i="4"/>
  <c r="G15" i="4"/>
  <c r="C9" i="4"/>
  <c r="H7" i="4"/>
  <c r="C18" i="4" s="1"/>
  <c r="H6" i="4"/>
  <c r="E11" i="4" s="1"/>
  <c r="G19" i="2"/>
  <c r="I6" i="2"/>
  <c r="E20" i="2"/>
  <c r="K65" i="4" l="1"/>
  <c r="K66" i="4"/>
  <c r="AA67" i="4"/>
  <c r="H15" i="4"/>
  <c r="S65" i="4"/>
  <c r="AA65" i="4"/>
  <c r="M39" i="4"/>
  <c r="M48" i="4" s="1"/>
  <c r="S66" i="4"/>
  <c r="E41" i="4"/>
  <c r="E50" i="4" s="1"/>
  <c r="AA66" i="4"/>
  <c r="C11" i="4"/>
  <c r="M41" i="4"/>
  <c r="M50" i="4" s="1"/>
  <c r="K67" i="4"/>
  <c r="S67" i="4"/>
  <c r="K48" i="4"/>
  <c r="S48" i="4"/>
  <c r="AA48" i="4"/>
  <c r="K50" i="4"/>
  <c r="R51" i="4"/>
  <c r="Z53" i="4"/>
  <c r="K52" i="4"/>
  <c r="V48" i="4"/>
  <c r="N50" i="4"/>
  <c r="U51" i="4"/>
  <c r="U40" i="4"/>
  <c r="U49" i="4" s="1"/>
  <c r="I51" i="4"/>
  <c r="Q51" i="4"/>
  <c r="Y51" i="4"/>
  <c r="I52" i="4"/>
  <c r="Q52" i="4"/>
  <c r="Y52" i="4"/>
  <c r="I53" i="4"/>
  <c r="Q53" i="4"/>
  <c r="Y53" i="4"/>
  <c r="AB51" i="4"/>
  <c r="S49" i="4"/>
  <c r="AA50" i="4"/>
  <c r="J52" i="4"/>
  <c r="J53" i="4"/>
  <c r="S51" i="4"/>
  <c r="S52" i="4"/>
  <c r="K53" i="4"/>
  <c r="S53" i="4"/>
  <c r="AA53" i="4"/>
  <c r="T52" i="4"/>
  <c r="E39" i="4"/>
  <c r="E48" i="4" s="1"/>
  <c r="U41" i="4"/>
  <c r="U50" i="4" s="1"/>
  <c r="C57" i="4"/>
  <c r="L53" i="4"/>
  <c r="AB53" i="4"/>
  <c r="T53" i="4"/>
  <c r="R52" i="4"/>
  <c r="AA52" i="4"/>
  <c r="F49" i="4"/>
  <c r="V49" i="4"/>
  <c r="V50" i="4"/>
  <c r="M51" i="4"/>
  <c r="U52" i="4"/>
  <c r="U53" i="4"/>
  <c r="U39" i="4"/>
  <c r="U48" i="4" s="1"/>
  <c r="F51" i="4"/>
  <c r="N51" i="4"/>
  <c r="V51" i="4"/>
  <c r="F52" i="4"/>
  <c r="N52" i="4"/>
  <c r="V52" i="4"/>
  <c r="F53" i="4"/>
  <c r="N53" i="4"/>
  <c r="V53" i="4"/>
  <c r="AA49" i="4"/>
  <c r="J51" i="4"/>
  <c r="Z52" i="4"/>
  <c r="AA51" i="4"/>
  <c r="N48" i="4"/>
  <c r="F50" i="4"/>
  <c r="E51" i="4"/>
  <c r="M52" i="4"/>
  <c r="M53" i="4"/>
  <c r="E40" i="4"/>
  <c r="E49" i="4" s="1"/>
  <c r="W51" i="4"/>
  <c r="O52" i="4"/>
  <c r="W52" i="4"/>
  <c r="G53" i="4"/>
  <c r="O53" i="4"/>
  <c r="W53" i="4"/>
  <c r="L51" i="4"/>
  <c r="K49" i="4"/>
  <c r="S50" i="4"/>
  <c r="Z51" i="4"/>
  <c r="R53" i="4"/>
  <c r="L52" i="4"/>
  <c r="K51" i="4"/>
  <c r="F48" i="4"/>
  <c r="N49" i="4"/>
  <c r="E52" i="4"/>
  <c r="E53" i="4"/>
  <c r="G51" i="4"/>
  <c r="O51" i="4"/>
  <c r="G52" i="4"/>
  <c r="C10" i="4"/>
  <c r="C15" i="4"/>
  <c r="C14" i="4"/>
  <c r="C16" i="4"/>
  <c r="M40" i="4"/>
  <c r="M49" i="4" s="1"/>
  <c r="H51" i="4"/>
  <c r="P51" i="4"/>
  <c r="X51" i="4"/>
  <c r="H52" i="4"/>
  <c r="P52" i="4"/>
  <c r="X52" i="4"/>
  <c r="H53" i="4"/>
  <c r="P53" i="4"/>
  <c r="X53" i="4"/>
  <c r="T51" i="4"/>
  <c r="G39" i="4"/>
  <c r="G48" i="4" s="1"/>
  <c r="O39" i="4"/>
  <c r="O48" i="4" s="1"/>
  <c r="W39" i="4"/>
  <c r="W48" i="4" s="1"/>
  <c r="G40" i="4"/>
  <c r="G49" i="4" s="1"/>
  <c r="O40" i="4"/>
  <c r="O49" i="4" s="1"/>
  <c r="W40" i="4"/>
  <c r="W49" i="4" s="1"/>
  <c r="G41" i="4"/>
  <c r="G50" i="4" s="1"/>
  <c r="O41" i="4"/>
  <c r="O50" i="4" s="1"/>
  <c r="W41" i="4"/>
  <c r="W50" i="4" s="1"/>
  <c r="H39" i="4"/>
  <c r="H48" i="4" s="1"/>
  <c r="P39" i="4"/>
  <c r="P48" i="4" s="1"/>
  <c r="X39" i="4"/>
  <c r="X48" i="4" s="1"/>
  <c r="H40" i="4"/>
  <c r="H49" i="4" s="1"/>
  <c r="P40" i="4"/>
  <c r="P49" i="4" s="1"/>
  <c r="X40" i="4"/>
  <c r="X49" i="4" s="1"/>
  <c r="H41" i="4"/>
  <c r="H50" i="4" s="1"/>
  <c r="P41" i="4"/>
  <c r="P50" i="4" s="1"/>
  <c r="X41" i="4"/>
  <c r="X50" i="4" s="1"/>
  <c r="F65" i="4"/>
  <c r="N65" i="4"/>
  <c r="V65" i="4"/>
  <c r="F66" i="4"/>
  <c r="N66" i="4"/>
  <c r="V66" i="4"/>
  <c r="F67" i="4"/>
  <c r="N67" i="4"/>
  <c r="V67" i="4"/>
  <c r="I39" i="4"/>
  <c r="I48" i="4" s="1"/>
  <c r="Q39" i="4"/>
  <c r="Q48" i="4" s="1"/>
  <c r="Y39" i="4"/>
  <c r="Y48" i="4" s="1"/>
  <c r="I40" i="4"/>
  <c r="I49" i="4" s="1"/>
  <c r="Q40" i="4"/>
  <c r="Q49" i="4" s="1"/>
  <c r="Y40" i="4"/>
  <c r="Y49" i="4" s="1"/>
  <c r="I41" i="4"/>
  <c r="I50" i="4" s="1"/>
  <c r="Q41" i="4"/>
  <c r="Q50" i="4" s="1"/>
  <c r="Y41" i="4"/>
  <c r="Y50" i="4" s="1"/>
  <c r="E12" i="4"/>
  <c r="C12" i="4" s="1"/>
  <c r="J39" i="4"/>
  <c r="J48" i="4" s="1"/>
  <c r="R39" i="4"/>
  <c r="R48" i="4" s="1"/>
  <c r="Z39" i="4"/>
  <c r="Z48" i="4" s="1"/>
  <c r="J40" i="4"/>
  <c r="J49" i="4" s="1"/>
  <c r="R40" i="4"/>
  <c r="R49" i="4" s="1"/>
  <c r="Z40" i="4"/>
  <c r="Z49" i="4" s="1"/>
  <c r="J41" i="4"/>
  <c r="J50" i="4" s="1"/>
  <c r="R41" i="4"/>
  <c r="R50" i="4" s="1"/>
  <c r="Z41" i="4"/>
  <c r="Z50" i="4" s="1"/>
  <c r="L39" i="4"/>
  <c r="L48" i="4" s="1"/>
  <c r="T39" i="4"/>
  <c r="T48" i="4" s="1"/>
  <c r="AB39" i="4"/>
  <c r="AB48" i="4" s="1"/>
  <c r="L40" i="4"/>
  <c r="L49" i="4" s="1"/>
  <c r="T40" i="4"/>
  <c r="T49" i="4" s="1"/>
  <c r="AB40" i="4"/>
  <c r="AB49" i="4" s="1"/>
  <c r="L41" i="4"/>
  <c r="L50" i="4" s="1"/>
  <c r="T41" i="4"/>
  <c r="T50" i="4" s="1"/>
  <c r="AB41" i="4"/>
  <c r="AB50" i="4" s="1"/>
  <c r="E23" i="2"/>
  <c r="C8" i="2"/>
  <c r="C41" i="1"/>
  <c r="C17" i="4" l="1"/>
  <c r="C19" i="4" s="1"/>
  <c r="AB62" i="4"/>
  <c r="AB76" i="4" s="1"/>
  <c r="T62" i="4"/>
  <c r="T76" i="4" s="1"/>
  <c r="L62" i="4"/>
  <c r="L76" i="4" s="1"/>
  <c r="AB61" i="4"/>
  <c r="AB75" i="4" s="1"/>
  <c r="T61" i="4"/>
  <c r="T75" i="4" s="1"/>
  <c r="L61" i="4"/>
  <c r="L75" i="4" s="1"/>
  <c r="AB60" i="4"/>
  <c r="AB74" i="4" s="1"/>
  <c r="T60" i="4"/>
  <c r="T74" i="4" s="1"/>
  <c r="L60" i="4"/>
  <c r="L74" i="4" s="1"/>
  <c r="AB59" i="4"/>
  <c r="AB70" i="4" s="1"/>
  <c r="T59" i="4"/>
  <c r="T70" i="4" s="1"/>
  <c r="L59" i="4"/>
  <c r="L70" i="4" s="1"/>
  <c r="AB58" i="4"/>
  <c r="AB69" i="4" s="1"/>
  <c r="T58" i="4"/>
  <c r="T69" i="4" s="1"/>
  <c r="L58" i="4"/>
  <c r="L69" i="4" s="1"/>
  <c r="AB57" i="4"/>
  <c r="AB68" i="4" s="1"/>
  <c r="T57" i="4"/>
  <c r="T68" i="4" s="1"/>
  <c r="L57" i="4"/>
  <c r="L68" i="4" s="1"/>
  <c r="S59" i="4"/>
  <c r="S70" i="4" s="1"/>
  <c r="Z62" i="4"/>
  <c r="Z76" i="4" s="1"/>
  <c r="R62" i="4"/>
  <c r="R76" i="4" s="1"/>
  <c r="J62" i="4"/>
  <c r="J76" i="4" s="1"/>
  <c r="Z61" i="4"/>
  <c r="Z75" i="4" s="1"/>
  <c r="R61" i="4"/>
  <c r="R75" i="4" s="1"/>
  <c r="J61" i="4"/>
  <c r="J75" i="4" s="1"/>
  <c r="Z60" i="4"/>
  <c r="Z74" i="4" s="1"/>
  <c r="R60" i="4"/>
  <c r="R74" i="4" s="1"/>
  <c r="J60" i="4"/>
  <c r="J74" i="4" s="1"/>
  <c r="Z59" i="4"/>
  <c r="Z70" i="4" s="1"/>
  <c r="R59" i="4"/>
  <c r="R70" i="4" s="1"/>
  <c r="J59" i="4"/>
  <c r="J70" i="4" s="1"/>
  <c r="Z58" i="4"/>
  <c r="Z69" i="4" s="1"/>
  <c r="R58" i="4"/>
  <c r="R69" i="4" s="1"/>
  <c r="J58" i="4"/>
  <c r="J69" i="4" s="1"/>
  <c r="Z57" i="4"/>
  <c r="Z68" i="4" s="1"/>
  <c r="R57" i="4"/>
  <c r="R68" i="4" s="1"/>
  <c r="J57" i="4"/>
  <c r="J68" i="4" s="1"/>
  <c r="AA59" i="4"/>
  <c r="AA70" i="4" s="1"/>
  <c r="Y62" i="4"/>
  <c r="Y76" i="4" s="1"/>
  <c r="Q62" i="4"/>
  <c r="Q76" i="4" s="1"/>
  <c r="I62" i="4"/>
  <c r="I76" i="4" s="1"/>
  <c r="Y61" i="4"/>
  <c r="Y75" i="4" s="1"/>
  <c r="Q61" i="4"/>
  <c r="Q75" i="4" s="1"/>
  <c r="I61" i="4"/>
  <c r="I75" i="4" s="1"/>
  <c r="Y60" i="4"/>
  <c r="Y74" i="4" s="1"/>
  <c r="Q60" i="4"/>
  <c r="Q74" i="4" s="1"/>
  <c r="I60" i="4"/>
  <c r="I74" i="4" s="1"/>
  <c r="Y59" i="4"/>
  <c r="Y70" i="4" s="1"/>
  <c r="Q59" i="4"/>
  <c r="Q70" i="4" s="1"/>
  <c r="I59" i="4"/>
  <c r="I70" i="4" s="1"/>
  <c r="Y58" i="4"/>
  <c r="Y69" i="4" s="1"/>
  <c r="Q58" i="4"/>
  <c r="Q69" i="4" s="1"/>
  <c r="I58" i="4"/>
  <c r="I69" i="4" s="1"/>
  <c r="Y57" i="4"/>
  <c r="Y68" i="4" s="1"/>
  <c r="Q57" i="4"/>
  <c r="Q68" i="4" s="1"/>
  <c r="I57" i="4"/>
  <c r="I68" i="4" s="1"/>
  <c r="S62" i="4"/>
  <c r="S76" i="4" s="1"/>
  <c r="AA61" i="4"/>
  <c r="AA75" i="4" s="1"/>
  <c r="K61" i="4"/>
  <c r="K75" i="4" s="1"/>
  <c r="K60" i="4"/>
  <c r="K74" i="4" s="1"/>
  <c r="AA58" i="4"/>
  <c r="AA69" i="4" s="1"/>
  <c r="K58" i="4"/>
  <c r="K69" i="4" s="1"/>
  <c r="X62" i="4"/>
  <c r="X76" i="4" s="1"/>
  <c r="P62" i="4"/>
  <c r="P76" i="4" s="1"/>
  <c r="H62" i="4"/>
  <c r="H76" i="4" s="1"/>
  <c r="X61" i="4"/>
  <c r="X75" i="4" s="1"/>
  <c r="P61" i="4"/>
  <c r="P75" i="4" s="1"/>
  <c r="H61" i="4"/>
  <c r="H75" i="4" s="1"/>
  <c r="X60" i="4"/>
  <c r="X74" i="4" s="1"/>
  <c r="P60" i="4"/>
  <c r="P74" i="4" s="1"/>
  <c r="H60" i="4"/>
  <c r="H74" i="4" s="1"/>
  <c r="X59" i="4"/>
  <c r="X70" i="4" s="1"/>
  <c r="P59" i="4"/>
  <c r="P70" i="4" s="1"/>
  <c r="H59" i="4"/>
  <c r="H70" i="4" s="1"/>
  <c r="X58" i="4"/>
  <c r="X69" i="4" s="1"/>
  <c r="P58" i="4"/>
  <c r="P69" i="4" s="1"/>
  <c r="H58" i="4"/>
  <c r="H69" i="4" s="1"/>
  <c r="X57" i="4"/>
  <c r="X68" i="4" s="1"/>
  <c r="P57" i="4"/>
  <c r="P68" i="4" s="1"/>
  <c r="H57" i="4"/>
  <c r="H68" i="4" s="1"/>
  <c r="W62" i="4"/>
  <c r="W76" i="4" s="1"/>
  <c r="O62" i="4"/>
  <c r="O76" i="4" s="1"/>
  <c r="G62" i="4"/>
  <c r="G76" i="4" s="1"/>
  <c r="W61" i="4"/>
  <c r="W75" i="4" s="1"/>
  <c r="O61" i="4"/>
  <c r="O75" i="4" s="1"/>
  <c r="G61" i="4"/>
  <c r="G75" i="4" s="1"/>
  <c r="W60" i="4"/>
  <c r="W74" i="4" s="1"/>
  <c r="O60" i="4"/>
  <c r="O74" i="4" s="1"/>
  <c r="G60" i="4"/>
  <c r="G74" i="4" s="1"/>
  <c r="W59" i="4"/>
  <c r="W70" i="4" s="1"/>
  <c r="O59" i="4"/>
  <c r="O70" i="4" s="1"/>
  <c r="G59" i="4"/>
  <c r="G70" i="4" s="1"/>
  <c r="W58" i="4"/>
  <c r="W69" i="4" s="1"/>
  <c r="O58" i="4"/>
  <c r="O69" i="4" s="1"/>
  <c r="G58" i="4"/>
  <c r="G69" i="4" s="1"/>
  <c r="W57" i="4"/>
  <c r="W68" i="4" s="1"/>
  <c r="O57" i="4"/>
  <c r="O68" i="4" s="1"/>
  <c r="G57" i="4"/>
  <c r="G68" i="4" s="1"/>
  <c r="AA60" i="4"/>
  <c r="AA74" i="4" s="1"/>
  <c r="V62" i="4"/>
  <c r="V76" i="4" s="1"/>
  <c r="N62" i="4"/>
  <c r="N76" i="4" s="1"/>
  <c r="F62" i="4"/>
  <c r="F76" i="4" s="1"/>
  <c r="V61" i="4"/>
  <c r="V75" i="4" s="1"/>
  <c r="N61" i="4"/>
  <c r="N75" i="4" s="1"/>
  <c r="F61" i="4"/>
  <c r="F75" i="4" s="1"/>
  <c r="V60" i="4"/>
  <c r="V74" i="4" s="1"/>
  <c r="N60" i="4"/>
  <c r="N74" i="4" s="1"/>
  <c r="F60" i="4"/>
  <c r="F74" i="4" s="1"/>
  <c r="V59" i="4"/>
  <c r="V70" i="4" s="1"/>
  <c r="N59" i="4"/>
  <c r="N70" i="4" s="1"/>
  <c r="F59" i="4"/>
  <c r="F70" i="4" s="1"/>
  <c r="V58" i="4"/>
  <c r="V69" i="4" s="1"/>
  <c r="N58" i="4"/>
  <c r="N69" i="4" s="1"/>
  <c r="F58" i="4"/>
  <c r="F69" i="4" s="1"/>
  <c r="V57" i="4"/>
  <c r="V68" i="4" s="1"/>
  <c r="N57" i="4"/>
  <c r="N68" i="4" s="1"/>
  <c r="F57" i="4"/>
  <c r="F68" i="4" s="1"/>
  <c r="AA62" i="4"/>
  <c r="AA76" i="4" s="1"/>
  <c r="K62" i="4"/>
  <c r="K76" i="4" s="1"/>
  <c r="S61" i="4"/>
  <c r="S75" i="4" s="1"/>
  <c r="S60" i="4"/>
  <c r="S74" i="4" s="1"/>
  <c r="K59" i="4"/>
  <c r="K70" i="4" s="1"/>
  <c r="AA57" i="4"/>
  <c r="AA68" i="4" s="1"/>
  <c r="U62" i="4"/>
  <c r="U76" i="4" s="1"/>
  <c r="M62" i="4"/>
  <c r="M76" i="4" s="1"/>
  <c r="E62" i="4"/>
  <c r="E76" i="4" s="1"/>
  <c r="U61" i="4"/>
  <c r="U75" i="4" s="1"/>
  <c r="M61" i="4"/>
  <c r="M75" i="4" s="1"/>
  <c r="E61" i="4"/>
  <c r="E75" i="4" s="1"/>
  <c r="U60" i="4"/>
  <c r="U74" i="4" s="1"/>
  <c r="M60" i="4"/>
  <c r="M74" i="4" s="1"/>
  <c r="E60" i="4"/>
  <c r="E74" i="4" s="1"/>
  <c r="U59" i="4"/>
  <c r="U70" i="4" s="1"/>
  <c r="M59" i="4"/>
  <c r="M70" i="4" s="1"/>
  <c r="E59" i="4"/>
  <c r="E70" i="4" s="1"/>
  <c r="U58" i="4"/>
  <c r="U69" i="4" s="1"/>
  <c r="M58" i="4"/>
  <c r="M69" i="4" s="1"/>
  <c r="E58" i="4"/>
  <c r="E69" i="4" s="1"/>
  <c r="U57" i="4"/>
  <c r="U68" i="4" s="1"/>
  <c r="M57" i="4"/>
  <c r="M68" i="4" s="1"/>
  <c r="E57" i="4"/>
  <c r="E68" i="4" s="1"/>
  <c r="S58" i="4"/>
  <c r="S69" i="4" s="1"/>
  <c r="S57" i="4"/>
  <c r="S68" i="4" s="1"/>
  <c r="K57" i="4"/>
  <c r="K68" i="4" s="1"/>
  <c r="C22" i="2"/>
  <c r="C20" i="2"/>
  <c r="C15" i="2"/>
  <c r="C19" i="2"/>
  <c r="C18" i="2"/>
  <c r="C13" i="2" l="1"/>
  <c r="C14" i="2"/>
  <c r="C21" i="2"/>
  <c r="C23" i="2" s="1"/>
  <c r="E15" i="1"/>
  <c r="C66" i="1" s="1"/>
  <c r="H7" i="1"/>
  <c r="C19" i="1" s="1"/>
  <c r="H6" i="1"/>
  <c r="E12" i="1" s="1"/>
  <c r="AB41" i="2" l="1"/>
  <c r="T41" i="2"/>
  <c r="L41" i="2"/>
  <c r="AB40" i="2"/>
  <c r="T40" i="2"/>
  <c r="L40" i="2"/>
  <c r="AB39" i="2"/>
  <c r="T39" i="2"/>
  <c r="L39" i="2"/>
  <c r="U39" i="2"/>
  <c r="AA41" i="2"/>
  <c r="S41" i="2"/>
  <c r="K41" i="2"/>
  <c r="AA40" i="2"/>
  <c r="S40" i="2"/>
  <c r="K40" i="2"/>
  <c r="AA39" i="2"/>
  <c r="S39" i="2"/>
  <c r="K39" i="2"/>
  <c r="R39" i="2"/>
  <c r="U40" i="2"/>
  <c r="Z41" i="2"/>
  <c r="R41" i="2"/>
  <c r="J41" i="2"/>
  <c r="Z40" i="2"/>
  <c r="R40" i="2"/>
  <c r="J40" i="2"/>
  <c r="Z39" i="2"/>
  <c r="J39" i="2"/>
  <c r="U41" i="2"/>
  <c r="M40" i="2"/>
  <c r="Y41" i="2"/>
  <c r="Q41" i="2"/>
  <c r="I41" i="2"/>
  <c r="Y40" i="2"/>
  <c r="Q40" i="2"/>
  <c r="I40" i="2"/>
  <c r="Y39" i="2"/>
  <c r="Q39" i="2"/>
  <c r="I39" i="2"/>
  <c r="F41" i="2"/>
  <c r="N39" i="2"/>
  <c r="E40" i="2"/>
  <c r="X41" i="2"/>
  <c r="P41" i="2"/>
  <c r="H41" i="2"/>
  <c r="X40" i="2"/>
  <c r="P40" i="2"/>
  <c r="H40" i="2"/>
  <c r="X39" i="2"/>
  <c r="P39" i="2"/>
  <c r="H39" i="2"/>
  <c r="N41" i="2"/>
  <c r="N40" i="2"/>
  <c r="V39" i="2"/>
  <c r="E41" i="2"/>
  <c r="E39" i="2"/>
  <c r="W41" i="2"/>
  <c r="O41" i="2"/>
  <c r="G41" i="2"/>
  <c r="W40" i="2"/>
  <c r="O40" i="2"/>
  <c r="G40" i="2"/>
  <c r="W39" i="2"/>
  <c r="O39" i="2"/>
  <c r="G39" i="2"/>
  <c r="V41" i="2"/>
  <c r="V40" i="2"/>
  <c r="F40" i="2"/>
  <c r="F39" i="2"/>
  <c r="M41" i="2"/>
  <c r="M39" i="2"/>
  <c r="I7" i="2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C7" i="1"/>
  <c r="C9" i="1" s="1"/>
  <c r="C12" i="1" s="1"/>
  <c r="J61" i="2" l="1"/>
  <c r="J46" i="2"/>
  <c r="Q59" i="2"/>
  <c r="Q44" i="2"/>
  <c r="N61" i="2"/>
  <c r="N46" i="2"/>
  <c r="M59" i="2"/>
  <c r="M44" i="2"/>
  <c r="E61" i="2"/>
  <c r="E46" i="2"/>
  <c r="T59" i="2"/>
  <c r="T44" i="2"/>
  <c r="M61" i="2"/>
  <c r="M46" i="2"/>
  <c r="V59" i="2"/>
  <c r="V44" i="2"/>
  <c r="S60" i="2"/>
  <c r="S45" i="2"/>
  <c r="O60" i="2"/>
  <c r="O45" i="2"/>
  <c r="H61" i="2"/>
  <c r="H46" i="2"/>
  <c r="L60" i="2"/>
  <c r="L45" i="2"/>
  <c r="P61" i="2"/>
  <c r="P46" i="2"/>
  <c r="T60" i="2"/>
  <c r="T45" i="2"/>
  <c r="V60" i="2"/>
  <c r="V45" i="2"/>
  <c r="G61" i="2"/>
  <c r="G46" i="2"/>
  <c r="H44" i="2"/>
  <c r="H59" i="2"/>
  <c r="X61" i="2"/>
  <c r="X46" i="2"/>
  <c r="Q60" i="2"/>
  <c r="Q45" i="2"/>
  <c r="Z59" i="2"/>
  <c r="Z44" i="2"/>
  <c r="R59" i="2"/>
  <c r="R44" i="2"/>
  <c r="S61" i="2"/>
  <c r="S46" i="2"/>
  <c r="AB60" i="2"/>
  <c r="AB45" i="2"/>
  <c r="I59" i="2"/>
  <c r="I44" i="2"/>
  <c r="M60" i="2"/>
  <c r="M45" i="2"/>
  <c r="U61" i="2"/>
  <c r="U46" i="2"/>
  <c r="F60" i="2"/>
  <c r="F45" i="2"/>
  <c r="J59" i="2"/>
  <c r="J44" i="2"/>
  <c r="V61" i="2"/>
  <c r="V46" i="2"/>
  <c r="O61" i="2"/>
  <c r="O46" i="2"/>
  <c r="P59" i="2"/>
  <c r="P44" i="2"/>
  <c r="E60" i="2"/>
  <c r="E45" i="2"/>
  <c r="Y60" i="2"/>
  <c r="Y45" i="2"/>
  <c r="J60" i="2"/>
  <c r="J45" i="2"/>
  <c r="K59" i="2"/>
  <c r="K44" i="2"/>
  <c r="AA61" i="2"/>
  <c r="AA46" i="2"/>
  <c r="L61" i="2"/>
  <c r="L46" i="2"/>
  <c r="Y61" i="2"/>
  <c r="Y46" i="2"/>
  <c r="R61" i="2"/>
  <c r="R46" i="2"/>
  <c r="F59" i="2"/>
  <c r="F44" i="2"/>
  <c r="Z61" i="2"/>
  <c r="Z46" i="2"/>
  <c r="K61" i="2"/>
  <c r="K46" i="2"/>
  <c r="G59" i="2"/>
  <c r="G44" i="2"/>
  <c r="W61" i="2"/>
  <c r="W46" i="2"/>
  <c r="X59" i="2"/>
  <c r="X44" i="2"/>
  <c r="N59" i="2"/>
  <c r="N44" i="2"/>
  <c r="I61" i="2"/>
  <c r="I46" i="2"/>
  <c r="R60" i="2"/>
  <c r="R45" i="2"/>
  <c r="S59" i="2"/>
  <c r="S44" i="2"/>
  <c r="U59" i="2"/>
  <c r="U44" i="2"/>
  <c r="T61" i="2"/>
  <c r="T46" i="2"/>
  <c r="W59" i="2"/>
  <c r="W44" i="2"/>
  <c r="P60" i="2"/>
  <c r="P45" i="2"/>
  <c r="K60" i="2"/>
  <c r="K45" i="2"/>
  <c r="G60" i="2"/>
  <c r="G45" i="2"/>
  <c r="X60" i="2"/>
  <c r="X45" i="2"/>
  <c r="AB59" i="2"/>
  <c r="AB44" i="2"/>
  <c r="N60" i="2"/>
  <c r="N45" i="2"/>
  <c r="Y59" i="2"/>
  <c r="Y44" i="2"/>
  <c r="AA60" i="2"/>
  <c r="AA45" i="2"/>
  <c r="W60" i="2"/>
  <c r="W45" i="2"/>
  <c r="I60" i="2"/>
  <c r="I45" i="2"/>
  <c r="U60" i="2"/>
  <c r="U45" i="2"/>
  <c r="E16" i="2"/>
  <c r="C16" i="2" s="1"/>
  <c r="H19" i="2"/>
  <c r="C49" i="2"/>
  <c r="O59" i="2"/>
  <c r="O44" i="2"/>
  <c r="E59" i="2"/>
  <c r="E44" i="2"/>
  <c r="H60" i="2"/>
  <c r="H45" i="2"/>
  <c r="F61" i="2"/>
  <c r="F46" i="2"/>
  <c r="Q61" i="2"/>
  <c r="Q46" i="2"/>
  <c r="Z60" i="2"/>
  <c r="Z45" i="2"/>
  <c r="AA59" i="2"/>
  <c r="AA44" i="2"/>
  <c r="L59" i="2"/>
  <c r="L44" i="2"/>
  <c r="AB61" i="2"/>
  <c r="AB46" i="2"/>
  <c r="C58" i="1"/>
  <c r="C15" i="1"/>
  <c r="G12" i="1" s="1"/>
  <c r="C16" i="1"/>
  <c r="C17" i="1"/>
  <c r="C11" i="1"/>
  <c r="C10" i="1"/>
  <c r="X50" i="2" l="1"/>
  <c r="R50" i="2"/>
  <c r="W51" i="2"/>
  <c r="F49" i="2"/>
  <c r="AA51" i="2"/>
  <c r="E50" i="2"/>
  <c r="J49" i="2"/>
  <c r="I49" i="2"/>
  <c r="Z49" i="2"/>
  <c r="G51" i="2"/>
  <c r="L50" i="2"/>
  <c r="V49" i="2"/>
  <c r="M49" i="2"/>
  <c r="L49" i="2"/>
  <c r="AA50" i="2"/>
  <c r="F51" i="2"/>
  <c r="W49" i="2"/>
  <c r="U50" i="2"/>
  <c r="Y49" i="2"/>
  <c r="G50" i="2"/>
  <c r="T51" i="2"/>
  <c r="I51" i="2"/>
  <c r="AA49" i="2"/>
  <c r="F50" i="2"/>
  <c r="G49" i="2"/>
  <c r="R51" i="2"/>
  <c r="K49" i="2"/>
  <c r="P49" i="2"/>
  <c r="N50" i="2"/>
  <c r="I50" i="2"/>
  <c r="W50" i="2"/>
  <c r="AB49" i="2"/>
  <c r="H50" i="2"/>
  <c r="K50" i="2"/>
  <c r="N49" i="2"/>
  <c r="K51" i="2"/>
  <c r="U49" i="2"/>
  <c r="AB50" i="2"/>
  <c r="Q50" i="2"/>
  <c r="H51" i="2"/>
  <c r="M51" i="2"/>
  <c r="N51" i="2"/>
  <c r="V50" i="2"/>
  <c r="Z50" i="2"/>
  <c r="E49" i="2"/>
  <c r="Y51" i="2"/>
  <c r="J50" i="2"/>
  <c r="U51" i="2"/>
  <c r="S51" i="2"/>
  <c r="X51" i="2"/>
  <c r="T50" i="2"/>
  <c r="O50" i="2"/>
  <c r="O51" i="2"/>
  <c r="AB51" i="2"/>
  <c r="Q51" i="2"/>
  <c r="O49" i="2"/>
  <c r="P50" i="2"/>
  <c r="S49" i="2"/>
  <c r="X49" i="2"/>
  <c r="Z51" i="2"/>
  <c r="L51" i="2"/>
  <c r="Y50" i="2"/>
  <c r="T49" i="2"/>
  <c r="Q49" i="2"/>
  <c r="V51" i="2"/>
  <c r="M50" i="2"/>
  <c r="R49" i="2"/>
  <c r="P51" i="2"/>
  <c r="S50" i="2"/>
  <c r="E51" i="2"/>
  <c r="J51" i="2"/>
  <c r="C54" i="2"/>
  <c r="U56" i="2" s="1"/>
  <c r="U64" i="2" s="1"/>
  <c r="H49" i="2"/>
  <c r="F44" i="1"/>
  <c r="F52" i="1" s="1"/>
  <c r="F61" i="1" s="1"/>
  <c r="C13" i="1"/>
  <c r="E45" i="1"/>
  <c r="E53" i="1" s="1"/>
  <c r="E62" i="1" s="1"/>
  <c r="M46" i="1"/>
  <c r="M54" i="1" s="1"/>
  <c r="M63" i="1" s="1"/>
  <c r="U46" i="1"/>
  <c r="U54" i="1" s="1"/>
  <c r="U63" i="1" s="1"/>
  <c r="V44" i="1"/>
  <c r="V52" i="1" s="1"/>
  <c r="V61" i="1" s="1"/>
  <c r="I46" i="1"/>
  <c r="I54" i="1" s="1"/>
  <c r="I63" i="1" s="1"/>
  <c r="U44" i="1"/>
  <c r="U52" i="1" s="1"/>
  <c r="U61" i="1" s="1"/>
  <c r="F45" i="1"/>
  <c r="F53" i="1" s="1"/>
  <c r="F62" i="1" s="1"/>
  <c r="F46" i="1"/>
  <c r="F54" i="1" s="1"/>
  <c r="F63" i="1" s="1"/>
  <c r="N46" i="1"/>
  <c r="N54" i="1" s="1"/>
  <c r="N63" i="1" s="1"/>
  <c r="O44" i="1"/>
  <c r="O52" i="1" s="1"/>
  <c r="O61" i="1" s="1"/>
  <c r="W44" i="1"/>
  <c r="W52" i="1" s="1"/>
  <c r="W61" i="1" s="1"/>
  <c r="G45" i="1"/>
  <c r="G53" i="1" s="1"/>
  <c r="G62" i="1" s="1"/>
  <c r="O45" i="1"/>
  <c r="O53" i="1" s="1"/>
  <c r="O62" i="1" s="1"/>
  <c r="O46" i="1"/>
  <c r="O54" i="1" s="1"/>
  <c r="O63" i="1" s="1"/>
  <c r="W46" i="1"/>
  <c r="W54" i="1" s="1"/>
  <c r="W63" i="1" s="1"/>
  <c r="X44" i="1"/>
  <c r="X52" i="1" s="1"/>
  <c r="X61" i="1" s="1"/>
  <c r="Q45" i="1"/>
  <c r="Q53" i="1" s="1"/>
  <c r="Q62" i="1" s="1"/>
  <c r="H45" i="1"/>
  <c r="H53" i="1" s="1"/>
  <c r="H62" i="1" s="1"/>
  <c r="P45" i="1"/>
  <c r="P53" i="1" s="1"/>
  <c r="P62" i="1" s="1"/>
  <c r="P46" i="1"/>
  <c r="P54" i="1" s="1"/>
  <c r="P63" i="1" s="1"/>
  <c r="X46" i="1"/>
  <c r="X54" i="1" s="1"/>
  <c r="X63" i="1" s="1"/>
  <c r="Y44" i="1"/>
  <c r="Y52" i="1" s="1"/>
  <c r="Y61" i="1" s="1"/>
  <c r="I45" i="1"/>
  <c r="I53" i="1" s="1"/>
  <c r="I62" i="1" s="1"/>
  <c r="R45" i="1"/>
  <c r="R53" i="1" s="1"/>
  <c r="R62" i="1" s="1"/>
  <c r="Z45" i="1"/>
  <c r="Z53" i="1" s="1"/>
  <c r="Z62" i="1" s="1"/>
  <c r="Z46" i="1"/>
  <c r="Z54" i="1" s="1"/>
  <c r="Z63" i="1" s="1"/>
  <c r="K44" i="1"/>
  <c r="K52" i="1" s="1"/>
  <c r="K61" i="1" s="1"/>
  <c r="AB44" i="1"/>
  <c r="AB52" i="1" s="1"/>
  <c r="AB61" i="1" s="1"/>
  <c r="T45" i="1"/>
  <c r="T53" i="1" s="1"/>
  <c r="T62" i="1" s="1"/>
  <c r="AB46" i="1"/>
  <c r="AB54" i="1" s="1"/>
  <c r="AB63" i="1" s="1"/>
  <c r="K45" i="1"/>
  <c r="K53" i="1" s="1"/>
  <c r="K62" i="1" s="1"/>
  <c r="K46" i="1"/>
  <c r="K54" i="1" s="1"/>
  <c r="K63" i="1" s="1"/>
  <c r="S46" i="1"/>
  <c r="S54" i="1" s="1"/>
  <c r="S63" i="1" s="1"/>
  <c r="T44" i="1"/>
  <c r="T52" i="1" s="1"/>
  <c r="T61" i="1" s="1"/>
  <c r="L45" i="1"/>
  <c r="L53" i="1" s="1"/>
  <c r="L62" i="1" s="1"/>
  <c r="C18" i="1"/>
  <c r="W42" i="1"/>
  <c r="W50" i="1" s="1"/>
  <c r="W59" i="1" s="1"/>
  <c r="P41" i="1"/>
  <c r="Z42" i="1"/>
  <c r="S43" i="1"/>
  <c r="O43" i="1"/>
  <c r="H42" i="1"/>
  <c r="L41" i="1"/>
  <c r="L49" i="1" s="1"/>
  <c r="L58" i="1" s="1"/>
  <c r="AB41" i="1"/>
  <c r="X41" i="1"/>
  <c r="G41" i="1"/>
  <c r="W43" i="1"/>
  <c r="M41" i="1"/>
  <c r="AB42" i="1"/>
  <c r="T42" i="1"/>
  <c r="N42" i="1"/>
  <c r="G43" i="1"/>
  <c r="O41" i="1"/>
  <c r="X42" i="1"/>
  <c r="E43" i="1"/>
  <c r="U42" i="1"/>
  <c r="U43" i="1"/>
  <c r="U51" i="1" s="1"/>
  <c r="U60" i="1" s="1"/>
  <c r="V42" i="1"/>
  <c r="L42" i="1"/>
  <c r="W41" i="1"/>
  <c r="U41" i="1"/>
  <c r="H43" i="1"/>
  <c r="I41" i="1"/>
  <c r="J41" i="1"/>
  <c r="J49" i="1" s="1"/>
  <c r="J58" i="1" s="1"/>
  <c r="E42" i="1"/>
  <c r="T41" i="1"/>
  <c r="F43" i="1"/>
  <c r="V41" i="1"/>
  <c r="G42" i="1"/>
  <c r="M43" i="1"/>
  <c r="P43" i="1"/>
  <c r="Y41" i="1"/>
  <c r="Y49" i="1" s="1"/>
  <c r="Y58" i="1" s="1"/>
  <c r="Z41" i="1"/>
  <c r="Z49" i="1" s="1"/>
  <c r="Z58" i="1" s="1"/>
  <c r="AA41" i="1"/>
  <c r="M42" i="1"/>
  <c r="J42" i="1"/>
  <c r="S41" i="1"/>
  <c r="R43" i="1"/>
  <c r="R41" i="1"/>
  <c r="S42" i="1"/>
  <c r="Q42" i="1"/>
  <c r="K43" i="1"/>
  <c r="Q41" i="1"/>
  <c r="J43" i="1"/>
  <c r="K41" i="1"/>
  <c r="K42" i="1"/>
  <c r="K50" i="1" s="1"/>
  <c r="K59" i="1" s="1"/>
  <c r="I43" i="1"/>
  <c r="O42" i="1"/>
  <c r="H41" i="1"/>
  <c r="X43" i="1"/>
  <c r="X51" i="1" s="1"/>
  <c r="X60" i="1" s="1"/>
  <c r="I42" i="1"/>
  <c r="R42" i="1"/>
  <c r="R50" i="1" s="1"/>
  <c r="R59" i="1" s="1"/>
  <c r="AA42" i="1"/>
  <c r="AA50" i="1" s="1"/>
  <c r="AA59" i="1" s="1"/>
  <c r="F41" i="1"/>
  <c r="F49" i="1" s="1"/>
  <c r="F58" i="1" s="1"/>
  <c r="V43" i="1"/>
  <c r="G10" i="1"/>
  <c r="H12" i="1"/>
  <c r="G15" i="1"/>
  <c r="H17" i="1"/>
  <c r="G17" i="1"/>
  <c r="G16" i="1"/>
  <c r="H16" i="1"/>
  <c r="G11" i="1"/>
  <c r="H11" i="1"/>
  <c r="H15" i="1"/>
  <c r="I55" i="2" l="1"/>
  <c r="I63" i="2" s="1"/>
  <c r="G55" i="2"/>
  <c r="G63" i="2" s="1"/>
  <c r="R56" i="2"/>
  <c r="R64" i="2" s="1"/>
  <c r="AA56" i="2"/>
  <c r="AA64" i="2" s="1"/>
  <c r="X55" i="2"/>
  <c r="X63" i="2" s="1"/>
  <c r="J56" i="2"/>
  <c r="J64" i="2" s="1"/>
  <c r="V56" i="2"/>
  <c r="V64" i="2" s="1"/>
  <c r="E56" i="2"/>
  <c r="E64" i="2" s="1"/>
  <c r="I54" i="2"/>
  <c r="I62" i="2" s="1"/>
  <c r="G54" i="2"/>
  <c r="G62" i="2" s="1"/>
  <c r="R54" i="2"/>
  <c r="R62" i="2" s="1"/>
  <c r="L55" i="2"/>
  <c r="L63" i="2" s="1"/>
  <c r="N56" i="2"/>
  <c r="N64" i="2" s="1"/>
  <c r="F56" i="2"/>
  <c r="F64" i="2" s="1"/>
  <c r="W55" i="2"/>
  <c r="W63" i="2" s="1"/>
  <c r="K55" i="2"/>
  <c r="K63" i="2" s="1"/>
  <c r="R55" i="2"/>
  <c r="R63" i="2" s="1"/>
  <c r="P54" i="2"/>
  <c r="P62" i="2" s="1"/>
  <c r="S54" i="2"/>
  <c r="S62" i="2" s="1"/>
  <c r="Q54" i="2"/>
  <c r="Q62" i="2" s="1"/>
  <c r="N54" i="2"/>
  <c r="N62" i="2" s="1"/>
  <c r="AA55" i="2"/>
  <c r="AA63" i="2" s="1"/>
  <c r="O56" i="2"/>
  <c r="O64" i="2" s="1"/>
  <c r="X56" i="2"/>
  <c r="X64" i="2" s="1"/>
  <c r="L56" i="2"/>
  <c r="L64" i="2" s="1"/>
  <c r="K56" i="2"/>
  <c r="K64" i="2" s="1"/>
  <c r="J54" i="2"/>
  <c r="J62" i="2" s="1"/>
  <c r="L54" i="2"/>
  <c r="L62" i="2" s="1"/>
  <c r="Y54" i="2"/>
  <c r="Y62" i="2" s="1"/>
  <c r="T55" i="2"/>
  <c r="T63" i="2" s="1"/>
  <c r="AA54" i="2"/>
  <c r="AA62" i="2" s="1"/>
  <c r="M56" i="2"/>
  <c r="M64" i="2" s="1"/>
  <c r="E54" i="2"/>
  <c r="E62" i="2" s="1"/>
  <c r="F54" i="2"/>
  <c r="F62" i="2" s="1"/>
  <c r="O55" i="2"/>
  <c r="O63" i="2" s="1"/>
  <c r="W54" i="2"/>
  <c r="W62" i="2" s="1"/>
  <c r="O54" i="2"/>
  <c r="O62" i="2" s="1"/>
  <c r="M54" i="2"/>
  <c r="M62" i="2" s="1"/>
  <c r="P55" i="2"/>
  <c r="P63" i="2" s="1"/>
  <c r="AB54" i="2"/>
  <c r="AB62" i="2" s="1"/>
  <c r="J55" i="2"/>
  <c r="J63" i="2" s="1"/>
  <c r="G56" i="2"/>
  <c r="G64" i="2" s="1"/>
  <c r="M55" i="2"/>
  <c r="M63" i="2" s="1"/>
  <c r="I56" i="2"/>
  <c r="I64" i="2" s="1"/>
  <c r="V55" i="2"/>
  <c r="V63" i="2" s="1"/>
  <c r="Y56" i="2"/>
  <c r="Y64" i="2" s="1"/>
  <c r="AB55" i="2"/>
  <c r="AB63" i="2" s="1"/>
  <c r="K54" i="2"/>
  <c r="K62" i="2" s="1"/>
  <c r="N55" i="2"/>
  <c r="N63" i="2" s="1"/>
  <c r="Y55" i="2"/>
  <c r="Y63" i="2" s="1"/>
  <c r="T56" i="2"/>
  <c r="T64" i="2" s="1"/>
  <c r="X54" i="2"/>
  <c r="X62" i="2" s="1"/>
  <c r="AB56" i="2"/>
  <c r="AB64" i="2" s="1"/>
  <c r="S55" i="2"/>
  <c r="S63" i="2" s="1"/>
  <c r="Q56" i="2"/>
  <c r="Q64" i="2" s="1"/>
  <c r="S56" i="2"/>
  <c r="S64" i="2" s="1"/>
  <c r="Q55" i="2"/>
  <c r="Q63" i="2" s="1"/>
  <c r="E55" i="2"/>
  <c r="E63" i="2" s="1"/>
  <c r="P56" i="2"/>
  <c r="P64" i="2" s="1"/>
  <c r="F55" i="2"/>
  <c r="F63" i="2" s="1"/>
  <c r="V54" i="2"/>
  <c r="V62" i="2" s="1"/>
  <c r="H56" i="2"/>
  <c r="H64" i="2" s="1"/>
  <c r="Z55" i="2"/>
  <c r="Z63" i="2" s="1"/>
  <c r="T54" i="2"/>
  <c r="T62" i="2" s="1"/>
  <c r="U55" i="2"/>
  <c r="U63" i="2" s="1"/>
  <c r="W56" i="2"/>
  <c r="W64" i="2" s="1"/>
  <c r="H54" i="2"/>
  <c r="H62" i="2" s="1"/>
  <c r="H55" i="2"/>
  <c r="H63" i="2" s="1"/>
  <c r="Z54" i="2"/>
  <c r="Z62" i="2" s="1"/>
  <c r="Z56" i="2"/>
  <c r="Z64" i="2" s="1"/>
  <c r="U54" i="2"/>
  <c r="U62" i="2" s="1"/>
  <c r="R49" i="1"/>
  <c r="R58" i="1" s="1"/>
  <c r="Z50" i="1"/>
  <c r="Z59" i="1" s="1"/>
  <c r="H51" i="1"/>
  <c r="H60" i="1" s="1"/>
  <c r="P49" i="1"/>
  <c r="P58" i="1" s="1"/>
  <c r="K49" i="1"/>
  <c r="K58" i="1" s="1"/>
  <c r="S49" i="1"/>
  <c r="S58" i="1" s="1"/>
  <c r="G50" i="1"/>
  <c r="G59" i="1" s="1"/>
  <c r="U49" i="1"/>
  <c r="U58" i="1" s="1"/>
  <c r="O49" i="1"/>
  <c r="O58" i="1" s="1"/>
  <c r="X49" i="1"/>
  <c r="X58" i="1" s="1"/>
  <c r="J51" i="1"/>
  <c r="J60" i="1" s="1"/>
  <c r="J50" i="1"/>
  <c r="J59" i="1" s="1"/>
  <c r="V49" i="1"/>
  <c r="V58" i="1" s="1"/>
  <c r="W49" i="1"/>
  <c r="W58" i="1" s="1"/>
  <c r="G51" i="1"/>
  <c r="G60" i="1" s="1"/>
  <c r="AB49" i="1"/>
  <c r="AB58" i="1" s="1"/>
  <c r="I51" i="1"/>
  <c r="I60" i="1" s="1"/>
  <c r="I49" i="1"/>
  <c r="I58" i="1" s="1"/>
  <c r="W51" i="1"/>
  <c r="W60" i="1" s="1"/>
  <c r="R51" i="1"/>
  <c r="R60" i="1" s="1"/>
  <c r="X50" i="1"/>
  <c r="X59" i="1" s="1"/>
  <c r="Q49" i="1"/>
  <c r="Q58" i="1" s="1"/>
  <c r="M50" i="1"/>
  <c r="M59" i="1" s="1"/>
  <c r="F51" i="1"/>
  <c r="F60" i="1" s="1"/>
  <c r="L50" i="1"/>
  <c r="L59" i="1" s="1"/>
  <c r="N50" i="1"/>
  <c r="N59" i="1" s="1"/>
  <c r="K51" i="1"/>
  <c r="K60" i="1" s="1"/>
  <c r="AA49" i="1"/>
  <c r="AA58" i="1" s="1"/>
  <c r="T49" i="1"/>
  <c r="T58" i="1" s="1"/>
  <c r="V50" i="1"/>
  <c r="V59" i="1" s="1"/>
  <c r="T50" i="1"/>
  <c r="T59" i="1" s="1"/>
  <c r="H50" i="1"/>
  <c r="H59" i="1" s="1"/>
  <c r="V51" i="1"/>
  <c r="V60" i="1" s="1"/>
  <c r="P51" i="1"/>
  <c r="P60" i="1" s="1"/>
  <c r="E51" i="1"/>
  <c r="E60" i="1" s="1"/>
  <c r="M51" i="1"/>
  <c r="M60" i="1" s="1"/>
  <c r="G49" i="1"/>
  <c r="G58" i="1" s="1"/>
  <c r="I50" i="1"/>
  <c r="I59" i="1" s="1"/>
  <c r="H49" i="1"/>
  <c r="H58" i="1" s="1"/>
  <c r="Q50" i="1"/>
  <c r="Q59" i="1" s="1"/>
  <c r="E50" i="1"/>
  <c r="E59" i="1" s="1"/>
  <c r="AB50" i="1"/>
  <c r="AB59" i="1" s="1"/>
  <c r="O51" i="1"/>
  <c r="O60" i="1" s="1"/>
  <c r="O50" i="1"/>
  <c r="O59" i="1" s="1"/>
  <c r="S50" i="1"/>
  <c r="S59" i="1" s="1"/>
  <c r="U50" i="1"/>
  <c r="U59" i="1" s="1"/>
  <c r="M49" i="1"/>
  <c r="M58" i="1" s="1"/>
  <c r="S51" i="1"/>
  <c r="S60" i="1" s="1"/>
  <c r="E13" i="1"/>
  <c r="C69" i="1" s="1"/>
  <c r="G13" i="1"/>
  <c r="H13" i="1"/>
  <c r="AA43" i="1"/>
  <c r="AA51" i="1" s="1"/>
  <c r="AA60" i="1" s="1"/>
  <c r="Z43" i="1"/>
  <c r="L44" i="1"/>
  <c r="L52" i="1" s="1"/>
  <c r="L61" i="1" s="1"/>
  <c r="T46" i="1"/>
  <c r="T54" i="1" s="1"/>
  <c r="T63" i="1" s="1"/>
  <c r="R46" i="1"/>
  <c r="R54" i="1" s="1"/>
  <c r="R63" i="1" s="1"/>
  <c r="Q44" i="1"/>
  <c r="Q52" i="1" s="1"/>
  <c r="Q61" i="1" s="1"/>
  <c r="E44" i="1"/>
  <c r="E52" i="1" s="1"/>
  <c r="E61" i="1" s="1"/>
  <c r="G46" i="1"/>
  <c r="G54" i="1" s="1"/>
  <c r="G63" i="1" s="1"/>
  <c r="G44" i="1"/>
  <c r="G52" i="1" s="1"/>
  <c r="G61" i="1" s="1"/>
  <c r="Z44" i="1"/>
  <c r="Z52" i="1" s="1"/>
  <c r="Z61" i="1" s="1"/>
  <c r="E46" i="1"/>
  <c r="E54" i="1" s="1"/>
  <c r="E63" i="1" s="1"/>
  <c r="T43" i="1"/>
  <c r="E41" i="1"/>
  <c r="E49" i="1" s="1"/>
  <c r="F42" i="1"/>
  <c r="N41" i="1"/>
  <c r="AA46" i="1"/>
  <c r="AA54" i="1" s="1"/>
  <c r="AA63" i="1" s="1"/>
  <c r="AB45" i="1"/>
  <c r="AB53" i="1" s="1"/>
  <c r="AB62" i="1" s="1"/>
  <c r="J46" i="1"/>
  <c r="J54" i="1" s="1"/>
  <c r="J63" i="1" s="1"/>
  <c r="I44" i="1"/>
  <c r="I52" i="1" s="1"/>
  <c r="I61" i="1" s="1"/>
  <c r="Y46" i="1"/>
  <c r="Y54" i="1" s="1"/>
  <c r="Y63" i="1" s="1"/>
  <c r="W45" i="1"/>
  <c r="W53" i="1" s="1"/>
  <c r="W62" i="1" s="1"/>
  <c r="V46" i="1"/>
  <c r="V54" i="1" s="1"/>
  <c r="V63" i="1" s="1"/>
  <c r="J44" i="1"/>
  <c r="J52" i="1" s="1"/>
  <c r="J61" i="1" s="1"/>
  <c r="U45" i="1"/>
  <c r="U53" i="1" s="1"/>
  <c r="U62" i="1" s="1"/>
  <c r="M45" i="1"/>
  <c r="M53" i="1" s="1"/>
  <c r="M62" i="1" s="1"/>
  <c r="Q43" i="1"/>
  <c r="Y42" i="1"/>
  <c r="M44" i="1"/>
  <c r="M52" i="1" s="1"/>
  <c r="M61" i="1" s="1"/>
  <c r="AA45" i="1"/>
  <c r="AA53" i="1" s="1"/>
  <c r="AA62" i="1" s="1"/>
  <c r="AA44" i="1"/>
  <c r="AA52" i="1" s="1"/>
  <c r="AA61" i="1" s="1"/>
  <c r="J45" i="1"/>
  <c r="J53" i="1" s="1"/>
  <c r="J62" i="1" s="1"/>
  <c r="H46" i="1"/>
  <c r="H54" i="1" s="1"/>
  <c r="H63" i="1" s="1"/>
  <c r="P44" i="1"/>
  <c r="P52" i="1" s="1"/>
  <c r="P61" i="1" s="1"/>
  <c r="R44" i="1"/>
  <c r="R52" i="1" s="1"/>
  <c r="R61" i="1" s="1"/>
  <c r="V45" i="1"/>
  <c r="V53" i="1" s="1"/>
  <c r="V62" i="1" s="1"/>
  <c r="N44" i="1"/>
  <c r="N52" i="1" s="1"/>
  <c r="N61" i="1" s="1"/>
  <c r="N43" i="1"/>
  <c r="AB43" i="1"/>
  <c r="AB51" i="1" s="1"/>
  <c r="AB60" i="1" s="1"/>
  <c r="P42" i="1"/>
  <c r="L43" i="1"/>
  <c r="Y43" i="1"/>
  <c r="Y51" i="1" s="1"/>
  <c r="Y60" i="1" s="1"/>
  <c r="L46" i="1"/>
  <c r="L54" i="1" s="1"/>
  <c r="L63" i="1" s="1"/>
  <c r="S45" i="1"/>
  <c r="S53" i="1" s="1"/>
  <c r="S62" i="1" s="1"/>
  <c r="S44" i="1"/>
  <c r="S52" i="1" s="1"/>
  <c r="S61" i="1" s="1"/>
  <c r="Q46" i="1"/>
  <c r="Q54" i="1" s="1"/>
  <c r="Q63" i="1" s="1"/>
  <c r="X45" i="1"/>
  <c r="X53" i="1" s="1"/>
  <c r="X62" i="1" s="1"/>
  <c r="H44" i="1"/>
  <c r="H52" i="1" s="1"/>
  <c r="H61" i="1" s="1"/>
  <c r="Y45" i="1"/>
  <c r="Y53" i="1" s="1"/>
  <c r="Y62" i="1" s="1"/>
  <c r="N45" i="1"/>
  <c r="N53" i="1" s="1"/>
  <c r="N62" i="1" s="1"/>
  <c r="C20" i="1"/>
  <c r="P50" i="1" l="1"/>
  <c r="P59" i="1" s="1"/>
  <c r="N51" i="1"/>
  <c r="N60" i="1" s="1"/>
  <c r="E58" i="1"/>
  <c r="T51" i="1"/>
  <c r="T60" i="1" s="1"/>
  <c r="Q51" i="1"/>
  <c r="Q60" i="1" s="1"/>
  <c r="Z51" i="1"/>
  <c r="Z60" i="1" s="1"/>
  <c r="N49" i="1"/>
  <c r="N58" i="1" s="1"/>
  <c r="Y50" i="1"/>
  <c r="Y59" i="1" s="1"/>
  <c r="F50" i="1"/>
  <c r="F59" i="1" s="1"/>
  <c r="L51" i="1"/>
  <c r="L60" i="1" s="1"/>
  <c r="H20" i="1"/>
  <c r="G20" i="1"/>
  <c r="L68" i="1" l="1"/>
  <c r="O66" i="1"/>
  <c r="H67" i="1"/>
  <c r="O71" i="1"/>
  <c r="T69" i="1"/>
  <c r="F71" i="1"/>
  <c r="O68" i="1"/>
  <c r="L70" i="1"/>
  <c r="U69" i="1"/>
  <c r="Z71" i="1"/>
  <c r="S71" i="1"/>
  <c r="X69" i="1"/>
  <c r="I70" i="1"/>
  <c r="T70" i="1"/>
  <c r="J68" i="1"/>
  <c r="L66" i="1"/>
  <c r="F69" i="1"/>
  <c r="P71" i="1"/>
  <c r="K66" i="1"/>
  <c r="K69" i="1"/>
  <c r="O69" i="1"/>
  <c r="G67" i="1"/>
  <c r="G66" i="1"/>
  <c r="M71" i="1"/>
  <c r="N71" i="1"/>
  <c r="J66" i="1"/>
  <c r="V69" i="1"/>
  <c r="R69" i="1"/>
  <c r="S70" i="1"/>
  <c r="X70" i="1"/>
  <c r="P69" i="1"/>
  <c r="L69" i="1"/>
  <c r="F67" i="1"/>
  <c r="J70" i="1"/>
  <c r="AA71" i="1"/>
  <c r="H69" i="1"/>
  <c r="I66" i="1"/>
  <c r="Y69" i="1" l="1"/>
  <c r="K71" i="1"/>
  <c r="L71" i="1"/>
  <c r="G71" i="1"/>
  <c r="E70" i="1"/>
  <c r="E71" i="1"/>
  <c r="E69" i="1"/>
  <c r="M70" i="1"/>
  <c r="E68" i="1"/>
  <c r="E67" i="1"/>
  <c r="AA70" i="1"/>
  <c r="M69" i="1"/>
  <c r="Y70" i="1"/>
  <c r="N70" i="1"/>
  <c r="H71" i="1"/>
  <c r="Q69" i="1"/>
  <c r="O67" i="1"/>
  <c r="Q70" i="1"/>
  <c r="W71" i="1"/>
  <c r="H70" i="1"/>
  <c r="W69" i="1"/>
  <c r="F68" i="1"/>
  <c r="Q66" i="1"/>
  <c r="K67" i="1"/>
  <c r="AA69" i="1"/>
  <c r="V71" i="1"/>
  <c r="N69" i="1"/>
  <c r="AB69" i="1"/>
  <c r="I71" i="1"/>
  <c r="O70" i="1"/>
  <c r="J67" i="1"/>
  <c r="I68" i="1"/>
  <c r="N67" i="1"/>
  <c r="R66" i="1"/>
  <c r="P66" i="1"/>
  <c r="R70" i="1"/>
  <c r="Y71" i="1"/>
  <c r="Q71" i="1"/>
  <c r="AB71" i="1"/>
  <c r="P70" i="1"/>
  <c r="F70" i="1"/>
  <c r="Z70" i="1"/>
  <c r="M68" i="1"/>
  <c r="G70" i="1"/>
  <c r="W70" i="1"/>
  <c r="U70" i="1"/>
  <c r="U71" i="1"/>
  <c r="F66" i="1"/>
  <c r="G68" i="1"/>
  <c r="P68" i="1"/>
  <c r="X71" i="1"/>
  <c r="H66" i="1"/>
  <c r="H68" i="1"/>
  <c r="L67" i="1"/>
  <c r="K70" i="1"/>
  <c r="M66" i="1"/>
  <c r="N66" i="1"/>
  <c r="I69" i="1"/>
  <c r="T71" i="1"/>
  <c r="AB70" i="1"/>
  <c r="V70" i="1"/>
  <c r="G69" i="1"/>
  <c r="J69" i="1"/>
  <c r="P67" i="1"/>
  <c r="Z69" i="1"/>
  <c r="S69" i="1"/>
  <c r="J71" i="1"/>
  <c r="R71" i="1"/>
  <c r="I67" i="1"/>
  <c r="Q68" i="1"/>
  <c r="K68" i="1"/>
  <c r="M67" i="1"/>
  <c r="N68" i="1"/>
  <c r="E66" i="1"/>
  <c r="Q67" i="1"/>
  <c r="R67" i="1"/>
  <c r="R68" i="1" l="1"/>
  <c r="S68" i="1"/>
  <c r="T67" i="1"/>
  <c r="S67" i="1"/>
  <c r="S66" i="1"/>
  <c r="T66" i="1"/>
  <c r="U67" i="1" l="1"/>
  <c r="V67" i="1"/>
  <c r="T68" i="1"/>
  <c r="U68" i="1"/>
  <c r="U66" i="1"/>
  <c r="V66" i="1"/>
  <c r="W67" i="1" l="1"/>
  <c r="V68" i="1"/>
  <c r="W68" i="1"/>
  <c r="X67" i="1"/>
  <c r="X66" i="1"/>
  <c r="W66" i="1"/>
  <c r="AA67" i="1" l="1"/>
  <c r="Y67" i="1"/>
  <c r="AB67" i="1"/>
  <c r="Z67" i="1"/>
  <c r="AA68" i="1"/>
  <c r="Y68" i="1"/>
  <c r="X68" i="1"/>
  <c r="Y66" i="1"/>
  <c r="AA66" i="1"/>
  <c r="Z66" i="1"/>
  <c r="AB66" i="1"/>
  <c r="AB68" i="1" l="1"/>
  <c r="Z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E16" authorId="0" shapeId="0" xr:uid="{5F06323B-D8DA-4080-BEC3-2605E7502CC7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E17" authorId="0" shapeId="0" xr:uid="{F989AA4E-5690-4442-903E-13320BE32A1F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E19" authorId="0" shapeId="0" xr:uid="{14309B75-509D-4B5C-B0E3-4A43D83DF794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E20" authorId="0" shapeId="0" xr:uid="{65B165D3-75A8-4A6B-98A2-A65B4BA3074A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E19" authorId="0" shapeId="0" xr:uid="{B07486F7-2EF4-4EC5-B8CF-EEBEECC517AD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E20" authorId="0" shapeId="0" xr:uid="{991125EC-DF90-4168-A2C2-380D677976E8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Reddy</author>
  </authors>
  <commentList>
    <comment ref="E15" authorId="0" shapeId="0" xr:uid="{F768BCCE-391E-4094-B112-5C34A35870B5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IN simulation, can't be less than min exhaust</t>
        </r>
      </text>
    </comment>
    <comment ref="E16" authorId="0" shapeId="0" xr:uid="{947ACE8C-00EB-4DF2-BB87-C53DC357B3F0}">
      <text>
        <r>
          <rPr>
            <b/>
            <sz val="9"/>
            <color indexed="81"/>
            <rFont val="Tahoma"/>
            <family val="2"/>
          </rPr>
          <t>David Reddy:</t>
        </r>
        <r>
          <rPr>
            <sz val="9"/>
            <color indexed="81"/>
            <rFont val="Tahoma"/>
            <family val="2"/>
          </rPr>
          <t xml:space="preserve">
Set to 0 if there is no code minimum ventilation flow for the zone.  In this case, ventilation modeled to track exhaust.</t>
        </r>
      </text>
    </comment>
  </commentList>
</comments>
</file>

<file path=xl/sharedStrings.xml><?xml version="1.0" encoding="utf-8"?>
<sst xmlns="http://schemas.openxmlformats.org/spreadsheetml/2006/main" count="423" uniqueCount="82">
  <si>
    <t>Fraction</t>
  </si>
  <si>
    <t>WD</t>
  </si>
  <si>
    <t>Sat</t>
  </si>
  <si>
    <t>Sun</t>
  </si>
  <si>
    <t>Hour of Day</t>
  </si>
  <si>
    <t>Description</t>
  </si>
  <si>
    <t>Daily Sch</t>
  </si>
  <si>
    <t>Interpolate between two schedules with fraction</t>
  </si>
  <si>
    <t>Max</t>
  </si>
  <si>
    <t>Min</t>
  </si>
  <si>
    <t>EFLH (Fraction, OnOff)</t>
  </si>
  <si>
    <t>Scaled schedule values by a constant or by the values of another schedule</t>
  </si>
  <si>
    <t>Union of two or more schedules</t>
  </si>
  <si>
    <t>Schedule Function Options/Inputs</t>
  </si>
  <si>
    <t>Schedule Function Outputs</t>
  </si>
  <si>
    <t>New schedule</t>
  </si>
  <si>
    <t>LabExhaustHoodVAVComposite</t>
  </si>
  <si>
    <t>LabExhaustHoodVAVNoSashCtrl</t>
  </si>
  <si>
    <t>LabExhaustHoodVAVSashCtrl</t>
  </si>
  <si>
    <t>Exhaust Flow</t>
  </si>
  <si>
    <t>Zone Volume</t>
  </si>
  <si>
    <t>ft3</t>
  </si>
  <si>
    <t>Sash Control Fraction</t>
  </si>
  <si>
    <t>Zone SF</t>
  </si>
  <si>
    <t>Zone Height</t>
  </si>
  <si>
    <t>ft2</t>
  </si>
  <si>
    <t>ft</t>
  </si>
  <si>
    <t>cfm/ft2</t>
  </si>
  <si>
    <t>cfm</t>
  </si>
  <si>
    <t>ACH</t>
  </si>
  <si>
    <t>Unoccupied (Min) Exhaust Flow (CFM_eu)</t>
  </si>
  <si>
    <t>Code Unoccupied (Min) Vent Flow (CFM_vumin)</t>
  </si>
  <si>
    <t>Code Min Occupied (Design) Exhaust Flow (CFM_eu)</t>
  </si>
  <si>
    <t>Fraction of Vent</t>
  </si>
  <si>
    <t>Fraction of Exh</t>
  </si>
  <si>
    <t>Subtract CFM_vumin from 2)</t>
  </si>
  <si>
    <t>Multiply CFM_eu x 1)</t>
  </si>
  <si>
    <t>1)</t>
  </si>
  <si>
    <t>2)</t>
  </si>
  <si>
    <t>3)</t>
  </si>
  <si>
    <t>4)</t>
  </si>
  <si>
    <t>Add  'AllOn' schedule x CFM_vumin to 3)</t>
  </si>
  <si>
    <t>Multiply 1/CFM_eu x 4)</t>
  </si>
  <si>
    <t>TerminalUnit (Vent) Flow</t>
  </si>
  <si>
    <t>Ventilation System OA Fraction</t>
  </si>
  <si>
    <t>Occupied (Design) Terminal Flow (CFM_to)</t>
  </si>
  <si>
    <t>Unoccupied (Min) Terminal Flow (CFM_tu)</t>
  </si>
  <si>
    <t>Modeled Unoccupied Terminal Flow (CFM_vumodel)</t>
  </si>
  <si>
    <t>5)</t>
  </si>
  <si>
    <t>TerminalUnit (Vent) Flow Fraction</t>
  </si>
  <si>
    <t>Diff Vent vs Exh</t>
  </si>
  <si>
    <t>LabExhaustHoodCAV</t>
  </si>
  <si>
    <t>Input Value</t>
  </si>
  <si>
    <t>Calculated Value</t>
  </si>
  <si>
    <t>Calculate exhaust flow schedule, which is function of zone sash control fraction</t>
  </si>
  <si>
    <t>Modeled Unoccupied Terminal Flow Fraction,VAV</t>
  </si>
  <si>
    <t>Modeled Unoccupied Terminal Flow Fraction,CAV</t>
  </si>
  <si>
    <t>Occupied (Design) Exhaust  Flow, VAV (CFM_eo)</t>
  </si>
  <si>
    <t>Unoccupied (Min) Exhaust Flow, CAV (CFM_eu)</t>
  </si>
  <si>
    <t>VAV Exhaust</t>
  </si>
  <si>
    <t>CAV Exhaust</t>
  </si>
  <si>
    <t xml:space="preserve">2) </t>
  </si>
  <si>
    <t>Calculate fraction of ExhFlow:TrmlUnit  flow</t>
  </si>
  <si>
    <t>Add 3) to TrmlUnit:PriAirFlowMin fraction</t>
  </si>
  <si>
    <t>Subtract TrmlUnit:PriAirFlowMin from ExhFlow:TrmlUnit flow fraction</t>
  </si>
  <si>
    <t>Calculated flows for graph</t>
  </si>
  <si>
    <t>Unoccupied (Min) Exhaust Flow, VAV (CFM_vaveu)</t>
  </si>
  <si>
    <t>Unoccupied (Min) Exhaust Flow, CAV (CFM_caveu)</t>
  </si>
  <si>
    <t>LabExhaustCAV</t>
  </si>
  <si>
    <t>LabExhaustVAVManualSashCtrl</t>
  </si>
  <si>
    <t>LabExhaustVAVAutoSashCtrl</t>
  </si>
  <si>
    <t>Vertical Sash Fume Hood Exhaust Flow</t>
  </si>
  <si>
    <t>Other Exhaust Flow</t>
  </si>
  <si>
    <t>Total Fume Hood Length</t>
  </si>
  <si>
    <t>CFM/LF</t>
  </si>
  <si>
    <t>Space Vertical Sash Fume Hood Auto Sash Control Frac</t>
  </si>
  <si>
    <t>VAV Auto Sash Min Frac</t>
  </si>
  <si>
    <t>CAV Exhaust min Frac</t>
  </si>
  <si>
    <t>Zone Exh Flow Auto Sash Control Frac</t>
  </si>
  <si>
    <t>VAV</t>
  </si>
  <si>
    <t>Exhaust Control</t>
  </si>
  <si>
    <t>Hood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</si>
</sst>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_);_(* \(#,##0.000\);_(* &quot;-&quot;??_);_(@_)"/>
    <numFmt numFmtId="167" formatCode="_(* #,##0.0_);_(* \(#,##0.0\);_(* &quot;-&quot;??_);_(@_)"/>
    <numFmt numFmtId="168" formatCode="0.0"/>
    <numFmt numFmtId="169" formatCode="_(* #,##0.0000_);_(* \(#,##0.0000\);_(* &quot;-&quot;??_);_(@_)"/>
    <numFmt numFmtId="170" formatCode="0.0000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b/>
      <sz val="9"/>
      <color rgb="FF3F3F76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43" fontId="2" fillId="0" borderId="0" applyFont="0" applyFill="0" applyBorder="0" applyAlignment="0" applyProtection="0"/>
    <xf numFmtId="0" fontId="3" fillId="3" borderId="1" applyNumberFormat="0" applyAlignment="0" applyProtection="0"/>
  </cellStyleXfs>
  <cellXfs count="17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/>
    <xf numFmtId="0" fontId="0" fillId="0" borderId="12" xfId="0" applyBorder="1"/>
    <xf numFmtId="0" fontId="0" fillId="0" borderId="13" xfId="0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3" xfId="0" applyBorder="1"/>
    <xf numFmtId="166" fontId="0" fillId="0" borderId="0" xfId="2" applyNumberFormat="1" applyFont="1"/>
    <xf numFmtId="0" fontId="4" fillId="0" borderId="0" xfId="0" applyFont="1" applyAlignment="1">
      <alignment wrapText="1"/>
    </xf>
    <xf numFmtId="164" fontId="1" fillId="2" borderId="14" xfId="1" applyNumberFormat="1" applyBorder="1"/>
    <xf numFmtId="0" fontId="1" fillId="2" borderId="14" xfId="1" applyBorder="1"/>
    <xf numFmtId="0" fontId="3" fillId="3" borderId="14" xfId="3" applyBorder="1"/>
    <xf numFmtId="1" fontId="3" fillId="3" borderId="14" xfId="3" applyNumberFormat="1" applyBorder="1"/>
    <xf numFmtId="164" fontId="3" fillId="3" borderId="14" xfId="3" applyNumberFormat="1" applyBorder="1"/>
    <xf numFmtId="165" fontId="0" fillId="0" borderId="0" xfId="2" applyNumberFormat="1" applyFont="1" applyBorder="1" applyAlignment="1">
      <alignment horizontal="right"/>
    </xf>
    <xf numFmtId="164" fontId="0" fillId="0" borderId="3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2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2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5" fillId="3" borderId="1" xfId="3" applyFont="1" applyAlignment="1">
      <alignment horizontal="right"/>
    </xf>
    <xf numFmtId="0" fontId="6" fillId="2" borderId="1" xfId="1" applyFont="1" applyAlignment="1">
      <alignment horizontal="right"/>
    </xf>
    <xf numFmtId="0" fontId="7" fillId="0" borderId="0" xfId="0" applyFont="1" applyAlignment="1">
      <alignment horizontal="right"/>
    </xf>
    <xf numFmtId="167" fontId="0" fillId="0" borderId="3" xfId="2" applyNumberFormat="1" applyFont="1" applyBorder="1"/>
    <xf numFmtId="167" fontId="0" fillId="0" borderId="0" xfId="2" applyNumberFormat="1" applyFont="1" applyBorder="1"/>
    <xf numFmtId="167" fontId="0" fillId="0" borderId="8" xfId="2" applyNumberFormat="1" applyFont="1" applyBorder="1"/>
    <xf numFmtId="167" fontId="0" fillId="0" borderId="0" xfId="2" applyNumberFormat="1" applyFont="1"/>
    <xf numFmtId="167" fontId="0" fillId="0" borderId="3" xfId="2" applyNumberFormat="1" applyFont="1" applyBorder="1" applyAlignment="1">
      <alignment horizontal="right"/>
    </xf>
    <xf numFmtId="167" fontId="0" fillId="0" borderId="0" xfId="2" applyNumberFormat="1" applyFont="1" applyBorder="1" applyAlignment="1">
      <alignment horizontal="right"/>
    </xf>
    <xf numFmtId="167" fontId="0" fillId="0" borderId="8" xfId="2" applyNumberFormat="1" applyFont="1" applyBorder="1" applyAlignment="1">
      <alignment horizontal="right"/>
    </xf>
    <xf numFmtId="43" fontId="0" fillId="0" borderId="0" xfId="2" applyNumberFormat="1" applyFont="1" applyBorder="1"/>
    <xf numFmtId="43" fontId="0" fillId="0" borderId="8" xfId="2" applyNumberFormat="1" applyFont="1" applyBorder="1"/>
    <xf numFmtId="43" fontId="0" fillId="0" borderId="0" xfId="2" applyNumberFormat="1" applyFont="1"/>
    <xf numFmtId="43" fontId="0" fillId="0" borderId="3" xfId="2" applyNumberFormat="1" applyFont="1" applyBorder="1" applyAlignment="1">
      <alignment horizontal="right"/>
    </xf>
    <xf numFmtId="43" fontId="0" fillId="0" borderId="0" xfId="2" applyNumberFormat="1" applyFont="1" applyBorder="1" applyAlignment="1">
      <alignment horizontal="right"/>
    </xf>
    <xf numFmtId="43" fontId="0" fillId="0" borderId="8" xfId="2" applyNumberFormat="1" applyFont="1" applyBorder="1" applyAlignment="1">
      <alignment horizontal="right"/>
    </xf>
    <xf numFmtId="43" fontId="0" fillId="0" borderId="3" xfId="2" applyNumberFormat="1" applyFont="1" applyBorder="1" applyAlignment="1">
      <alignment horizontal="right" indent="2"/>
    </xf>
    <xf numFmtId="167" fontId="0" fillId="0" borderId="2" xfId="2" applyNumberFormat="1" applyFont="1" applyBorder="1" applyAlignment="1">
      <alignment horizontal="right"/>
    </xf>
    <xf numFmtId="167" fontId="0" fillId="0" borderId="4" xfId="2" applyNumberFormat="1" applyFont="1" applyBorder="1" applyAlignment="1">
      <alignment horizontal="right"/>
    </xf>
    <xf numFmtId="167" fontId="0" fillId="0" borderId="5" xfId="2" applyNumberFormat="1" applyFont="1" applyBorder="1" applyAlignment="1">
      <alignment horizontal="right"/>
    </xf>
    <xf numFmtId="167" fontId="0" fillId="0" borderId="6" xfId="2" applyNumberFormat="1" applyFont="1" applyBorder="1" applyAlignment="1">
      <alignment horizontal="right"/>
    </xf>
    <xf numFmtId="167" fontId="0" fillId="0" borderId="7" xfId="2" applyNumberFormat="1" applyFont="1" applyBorder="1" applyAlignment="1">
      <alignment horizontal="right"/>
    </xf>
    <xf numFmtId="167" fontId="0" fillId="0" borderId="9" xfId="2" applyNumberFormat="1" applyFont="1" applyBorder="1" applyAlignment="1">
      <alignment horizontal="right"/>
    </xf>
    <xf numFmtId="167" fontId="0" fillId="0" borderId="0" xfId="2" applyNumberFormat="1" applyFont="1" applyAlignment="1">
      <alignment horizontal="right"/>
    </xf>
    <xf numFmtId="168" fontId="1" fillId="2" borderId="1" xfId="1" applyNumberFormat="1"/>
    <xf numFmtId="168" fontId="0" fillId="0" borderId="0" xfId="0" applyNumberFormat="1"/>
    <xf numFmtId="168" fontId="3" fillId="3" borderId="1" xfId="3" applyNumberFormat="1"/>
    <xf numFmtId="0" fontId="10" fillId="0" borderId="0" xfId="0" applyFont="1"/>
    <xf numFmtId="0" fontId="10" fillId="0" borderId="0" xfId="0" applyFont="1" applyAlignment="1">
      <alignment horizontal="right"/>
    </xf>
    <xf numFmtId="164" fontId="10" fillId="0" borderId="0" xfId="0" applyNumberFormat="1" applyFont="1" applyBorder="1"/>
    <xf numFmtId="2" fontId="10" fillId="0" borderId="0" xfId="0" applyNumberFormat="1" applyFont="1"/>
    <xf numFmtId="166" fontId="0" fillId="0" borderId="3" xfId="2" applyNumberFormat="1" applyFont="1" applyBorder="1"/>
    <xf numFmtId="168" fontId="0" fillId="0" borderId="2" xfId="0" applyNumberFormat="1" applyBorder="1" applyAlignment="1">
      <alignment horizontal="right"/>
    </xf>
    <xf numFmtId="168" fontId="0" fillId="0" borderId="3" xfId="0" applyNumberFormat="1" applyBorder="1" applyAlignment="1">
      <alignment horizontal="right"/>
    </xf>
    <xf numFmtId="168" fontId="0" fillId="0" borderId="4" xfId="0" applyNumberFormat="1" applyBorder="1" applyAlignment="1">
      <alignment horizontal="right"/>
    </xf>
    <xf numFmtId="168" fontId="0" fillId="0" borderId="5" xfId="0" applyNumberFormat="1" applyBorder="1" applyAlignment="1">
      <alignment horizontal="right"/>
    </xf>
    <xf numFmtId="168" fontId="0" fillId="0" borderId="0" xfId="0" applyNumberFormat="1" applyBorder="1" applyAlignment="1">
      <alignment horizontal="right"/>
    </xf>
    <xf numFmtId="168" fontId="0" fillId="0" borderId="6" xfId="0" applyNumberFormat="1" applyBorder="1" applyAlignment="1">
      <alignment horizontal="right"/>
    </xf>
    <xf numFmtId="168" fontId="0" fillId="0" borderId="7" xfId="0" applyNumberFormat="1" applyBorder="1" applyAlignment="1">
      <alignment horizontal="right"/>
    </xf>
    <xf numFmtId="168" fontId="0" fillId="0" borderId="8" xfId="0" applyNumberFormat="1" applyBorder="1" applyAlignment="1">
      <alignment horizontal="right"/>
    </xf>
    <xf numFmtId="168" fontId="0" fillId="0" borderId="9" xfId="0" applyNumberFormat="1" applyBorder="1" applyAlignment="1">
      <alignment horizontal="right"/>
    </xf>
    <xf numFmtId="0" fontId="0" fillId="0" borderId="6" xfId="0" applyBorder="1"/>
    <xf numFmtId="43" fontId="0" fillId="0" borderId="0" xfId="2" applyNumberFormat="1" applyFont="1" applyBorder="1" applyAlignment="1">
      <alignment horizontal="right" indent="2"/>
    </xf>
    <xf numFmtId="0" fontId="0" fillId="0" borderId="4" xfId="0" applyBorder="1"/>
    <xf numFmtId="0" fontId="0" fillId="0" borderId="9" xfId="0" applyBorder="1"/>
    <xf numFmtId="170" fontId="11" fillId="0" borderId="2" xfId="0" applyNumberFormat="1" applyFont="1" applyBorder="1"/>
    <xf numFmtId="170" fontId="11" fillId="0" borderId="3" xfId="0" applyNumberFormat="1" applyFont="1" applyBorder="1"/>
    <xf numFmtId="170" fontId="11" fillId="0" borderId="4" xfId="0" applyNumberFormat="1" applyFont="1" applyBorder="1"/>
    <xf numFmtId="170" fontId="11" fillId="0" borderId="5" xfId="0" applyNumberFormat="1" applyFont="1" applyBorder="1"/>
    <xf numFmtId="170" fontId="11" fillId="0" borderId="0" xfId="0" applyNumberFormat="1" applyFont="1" applyBorder="1"/>
    <xf numFmtId="170" fontId="11" fillId="0" borderId="6" xfId="0" applyNumberFormat="1" applyFont="1" applyBorder="1"/>
    <xf numFmtId="170" fontId="11" fillId="0" borderId="7" xfId="0" applyNumberFormat="1" applyFont="1" applyBorder="1"/>
    <xf numFmtId="170" fontId="11" fillId="0" borderId="8" xfId="0" applyNumberFormat="1" applyFont="1" applyBorder="1"/>
    <xf numFmtId="170" fontId="11" fillId="0" borderId="9" xfId="0" applyNumberFormat="1" applyFont="1" applyBorder="1"/>
    <xf numFmtId="170" fontId="11" fillId="0" borderId="2" xfId="2" applyNumberFormat="1" applyFont="1" applyBorder="1" applyAlignment="1">
      <alignment horizontal="right" vertical="center"/>
    </xf>
    <xf numFmtId="170" fontId="11" fillId="0" borderId="3" xfId="2" applyNumberFormat="1" applyFont="1" applyBorder="1" applyAlignment="1">
      <alignment horizontal="right" vertical="center"/>
    </xf>
    <xf numFmtId="170" fontId="11" fillId="0" borderId="4" xfId="2" applyNumberFormat="1" applyFont="1" applyBorder="1" applyAlignment="1">
      <alignment horizontal="right" vertical="center"/>
    </xf>
    <xf numFmtId="170" fontId="11" fillId="0" borderId="5" xfId="2" applyNumberFormat="1" applyFont="1" applyBorder="1" applyAlignment="1">
      <alignment horizontal="right" vertical="center"/>
    </xf>
    <xf numFmtId="170" fontId="11" fillId="0" borderId="0" xfId="2" applyNumberFormat="1" applyFont="1" applyBorder="1" applyAlignment="1">
      <alignment horizontal="right" vertical="center"/>
    </xf>
    <xf numFmtId="170" fontId="11" fillId="0" borderId="6" xfId="2" applyNumberFormat="1" applyFont="1" applyBorder="1" applyAlignment="1">
      <alignment horizontal="right" vertical="center"/>
    </xf>
    <xf numFmtId="170" fontId="11" fillId="0" borderId="7" xfId="2" applyNumberFormat="1" applyFont="1" applyBorder="1" applyAlignment="1">
      <alignment horizontal="right" vertical="center"/>
    </xf>
    <xf numFmtId="170" fontId="11" fillId="0" borderId="8" xfId="2" applyNumberFormat="1" applyFont="1" applyBorder="1" applyAlignment="1">
      <alignment horizontal="right" vertical="center"/>
    </xf>
    <xf numFmtId="170" fontId="11" fillId="0" borderId="9" xfId="2" applyNumberFormat="1" applyFont="1" applyBorder="1" applyAlignment="1">
      <alignment horizontal="right" vertical="center"/>
    </xf>
    <xf numFmtId="170" fontId="11" fillId="0" borderId="0" xfId="0" applyNumberFormat="1" applyFont="1" applyAlignment="1">
      <alignment horizontal="right"/>
    </xf>
    <xf numFmtId="167" fontId="11" fillId="0" borderId="0" xfId="2" applyNumberFormat="1" applyFont="1" applyBorder="1" applyAlignment="1">
      <alignment horizontal="right"/>
    </xf>
    <xf numFmtId="167" fontId="11" fillId="0" borderId="0" xfId="2" applyNumberFormat="1" applyFont="1" applyAlignment="1">
      <alignment horizontal="right"/>
    </xf>
    <xf numFmtId="169" fontId="11" fillId="0" borderId="2" xfId="2" applyNumberFormat="1" applyFont="1" applyBorder="1" applyAlignment="1">
      <alignment horizontal="right"/>
    </xf>
    <xf numFmtId="169" fontId="11" fillId="0" borderId="3" xfId="2" applyNumberFormat="1" applyFont="1" applyBorder="1" applyAlignment="1">
      <alignment horizontal="right"/>
    </xf>
    <xf numFmtId="169" fontId="11" fillId="0" borderId="4" xfId="2" applyNumberFormat="1" applyFont="1" applyBorder="1" applyAlignment="1">
      <alignment horizontal="right"/>
    </xf>
    <xf numFmtId="169" fontId="11" fillId="0" borderId="5" xfId="2" applyNumberFormat="1" applyFont="1" applyBorder="1" applyAlignment="1">
      <alignment horizontal="right"/>
    </xf>
    <xf numFmtId="169" fontId="11" fillId="0" borderId="0" xfId="2" applyNumberFormat="1" applyFont="1" applyBorder="1" applyAlignment="1">
      <alignment horizontal="right"/>
    </xf>
    <xf numFmtId="169" fontId="11" fillId="0" borderId="6" xfId="2" applyNumberFormat="1" applyFont="1" applyBorder="1" applyAlignment="1">
      <alignment horizontal="right"/>
    </xf>
    <xf numFmtId="169" fontId="11" fillId="0" borderId="7" xfId="2" applyNumberFormat="1" applyFont="1" applyBorder="1" applyAlignment="1">
      <alignment horizontal="right"/>
    </xf>
    <xf numFmtId="169" fontId="11" fillId="0" borderId="8" xfId="2" applyNumberFormat="1" applyFont="1" applyBorder="1" applyAlignment="1">
      <alignment horizontal="right"/>
    </xf>
    <xf numFmtId="169" fontId="11" fillId="0" borderId="9" xfId="2" applyNumberFormat="1" applyFont="1" applyBorder="1" applyAlignment="1">
      <alignment horizontal="right"/>
    </xf>
    <xf numFmtId="164" fontId="3" fillId="3" borderId="1" xfId="3" applyNumberFormat="1"/>
    <xf numFmtId="164" fontId="4" fillId="0" borderId="0" xfId="0" applyNumberFormat="1" applyFont="1" applyBorder="1"/>
    <xf numFmtId="164" fontId="4" fillId="0" borderId="0" xfId="0" applyNumberFormat="1" applyFont="1" applyAlignment="1">
      <alignment horizontal="right"/>
    </xf>
    <xf numFmtId="166" fontId="11" fillId="0" borderId="0" xfId="2" applyNumberFormat="1" applyFont="1"/>
    <xf numFmtId="0" fontId="1" fillId="2" borderId="1" xfId="1"/>
    <xf numFmtId="0" fontId="1" fillId="2" borderId="1" xfId="1" applyAlignment="1">
      <alignment horizontal="right"/>
    </xf>
    <xf numFmtId="164" fontId="4" fillId="0" borderId="2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4" fillId="0" borderId="5" xfId="0" applyNumberFormat="1" applyFont="1" applyBorder="1"/>
    <xf numFmtId="164" fontId="4" fillId="0" borderId="6" xfId="0" applyNumberFormat="1" applyFont="1" applyBorder="1"/>
    <xf numFmtId="164" fontId="4" fillId="0" borderId="7" xfId="0" applyNumberFormat="1" applyFont="1" applyBorder="1"/>
    <xf numFmtId="164" fontId="4" fillId="0" borderId="8" xfId="0" applyNumberFormat="1" applyFont="1" applyBorder="1"/>
    <xf numFmtId="164" fontId="4" fillId="0" borderId="9" xfId="0" applyNumberFormat="1" applyFont="1" applyBorder="1"/>
    <xf numFmtId="164" fontId="4" fillId="0" borderId="2" xfId="2" applyNumberFormat="1" applyFont="1" applyBorder="1" applyAlignment="1">
      <alignment horizontal="right" vertical="center"/>
    </xf>
    <xf numFmtId="164" fontId="4" fillId="0" borderId="3" xfId="2" applyNumberFormat="1" applyFont="1" applyBorder="1" applyAlignment="1">
      <alignment horizontal="right" vertical="center"/>
    </xf>
    <xf numFmtId="164" fontId="4" fillId="0" borderId="4" xfId="2" applyNumberFormat="1" applyFont="1" applyBorder="1" applyAlignment="1">
      <alignment horizontal="right" vertical="center"/>
    </xf>
    <xf numFmtId="164" fontId="4" fillId="0" borderId="5" xfId="2" applyNumberFormat="1" applyFont="1" applyBorder="1" applyAlignment="1">
      <alignment horizontal="right" vertical="center"/>
    </xf>
    <xf numFmtId="164" fontId="4" fillId="0" borderId="0" xfId="2" applyNumberFormat="1" applyFont="1" applyBorder="1" applyAlignment="1">
      <alignment horizontal="right" vertical="center"/>
    </xf>
    <xf numFmtId="164" fontId="4" fillId="0" borderId="6" xfId="2" applyNumberFormat="1" applyFont="1" applyBorder="1" applyAlignment="1">
      <alignment horizontal="right" vertical="center"/>
    </xf>
    <xf numFmtId="164" fontId="4" fillId="0" borderId="7" xfId="2" applyNumberFormat="1" applyFont="1" applyBorder="1" applyAlignment="1">
      <alignment horizontal="right" vertical="center"/>
    </xf>
    <xf numFmtId="164" fontId="4" fillId="0" borderId="8" xfId="2" applyNumberFormat="1" applyFont="1" applyBorder="1" applyAlignment="1">
      <alignment horizontal="right" vertical="center"/>
    </xf>
    <xf numFmtId="164" fontId="4" fillId="0" borderId="9" xfId="2" applyNumberFormat="1" applyFont="1" applyBorder="1" applyAlignment="1">
      <alignment horizontal="right" vertical="center"/>
    </xf>
    <xf numFmtId="164" fontId="4" fillId="0" borderId="0" xfId="2" applyNumberFormat="1" applyFont="1" applyAlignment="1">
      <alignment horizontal="right"/>
    </xf>
    <xf numFmtId="164" fontId="4" fillId="0" borderId="2" xfId="2" applyNumberFormat="1" applyFont="1" applyBorder="1" applyAlignment="1">
      <alignment horizontal="right"/>
    </xf>
    <xf numFmtId="164" fontId="4" fillId="0" borderId="3" xfId="2" applyNumberFormat="1" applyFont="1" applyBorder="1" applyAlignment="1">
      <alignment horizontal="right"/>
    </xf>
    <xf numFmtId="164" fontId="4" fillId="0" borderId="4" xfId="2" applyNumberFormat="1" applyFont="1" applyBorder="1" applyAlignment="1">
      <alignment horizontal="right"/>
    </xf>
    <xf numFmtId="164" fontId="4" fillId="0" borderId="5" xfId="2" applyNumberFormat="1" applyFont="1" applyBorder="1" applyAlignment="1">
      <alignment horizontal="right"/>
    </xf>
    <xf numFmtId="164" fontId="4" fillId="0" borderId="0" xfId="2" applyNumberFormat="1" applyFont="1" applyBorder="1" applyAlignment="1">
      <alignment horizontal="right"/>
    </xf>
    <xf numFmtId="164" fontId="4" fillId="0" borderId="6" xfId="2" applyNumberFormat="1" applyFont="1" applyBorder="1" applyAlignment="1">
      <alignment horizontal="right"/>
    </xf>
    <xf numFmtId="164" fontId="4" fillId="0" borderId="7" xfId="2" applyNumberFormat="1" applyFont="1" applyBorder="1" applyAlignment="1">
      <alignment horizontal="right"/>
    </xf>
    <xf numFmtId="164" fontId="4" fillId="0" borderId="8" xfId="2" applyNumberFormat="1" applyFont="1" applyBorder="1" applyAlignment="1">
      <alignment horizontal="right"/>
    </xf>
    <xf numFmtId="164" fontId="4" fillId="0" borderId="9" xfId="2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64" fontId="4" fillId="0" borderId="6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</cellXfs>
  <cellStyles count="4">
    <cellStyle name="Calculation" xfId="3" builtinId="22"/>
    <cellStyle name="Comma" xfId="2" builtinId="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'Rev1 Based on ACH'!$B$25</c:f>
              <c:strCache>
                <c:ptCount val="1"/>
                <c:pt idx="0">
                  <c:v>LabExhaustHoodVAVNoSashCtrl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ACH'!$E$25:$AB$25</c:f>
              <c:numCache>
                <c:formatCode>0.000</c:formatCode>
                <c:ptCount val="24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0.4128</c:v>
                </c:pt>
                <c:pt idx="10">
                  <c:v>0.4718</c:v>
                </c:pt>
                <c:pt idx="11">
                  <c:v>0.37</c:v>
                </c:pt>
                <c:pt idx="12">
                  <c:v>0.37</c:v>
                </c:pt>
                <c:pt idx="13">
                  <c:v>0.4128</c:v>
                </c:pt>
                <c:pt idx="14">
                  <c:v>0.53080000000000005</c:v>
                </c:pt>
                <c:pt idx="15">
                  <c:v>0.4718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FD-4F59-B1B4-C8D44F2A237A}"/>
            </c:ext>
          </c:extLst>
        </c:ser>
        <c:ser>
          <c:idx val="1"/>
          <c:order val="1"/>
          <c:tx>
            <c:strRef>
              <c:f>'Rev1 Based on ACH'!$B$28</c:f>
              <c:strCache>
                <c:ptCount val="1"/>
                <c:pt idx="0">
                  <c:v>LabExhaustHoodVAVSashCtrl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ACH'!$E$28:$AB$28</c:f>
              <c:numCache>
                <c:formatCode>0.000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FD-4F59-B1B4-C8D44F2A237A}"/>
            </c:ext>
          </c:extLst>
        </c:ser>
        <c:ser>
          <c:idx val="2"/>
          <c:order val="2"/>
          <c:tx>
            <c:strRef>
              <c:f>'Rev1 Based on ACH'!$B$36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ACH'!$E$36:$AB$36</c:f>
              <c:numCache>
                <c:formatCode>0.000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1-44A3-8CA5-C82D89EA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Baseline_old!$B$24</c:f>
              <c:strCache>
                <c:ptCount val="1"/>
                <c:pt idx="0">
                  <c:v>LabExhaustHoodVAVNoSashCtrl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Baseline_old!$E$24:$AB$24</c:f>
              <c:numCache>
                <c:formatCode>0.0000</c:formatCode>
                <c:ptCount val="24"/>
                <c:pt idx="0">
                  <c:v>0.37</c:v>
                </c:pt>
                <c:pt idx="1">
                  <c:v>0.37</c:v>
                </c:pt>
                <c:pt idx="2">
                  <c:v>0.37</c:v>
                </c:pt>
                <c:pt idx="3">
                  <c:v>0.37</c:v>
                </c:pt>
                <c:pt idx="4">
                  <c:v>0.37</c:v>
                </c:pt>
                <c:pt idx="5">
                  <c:v>0.37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0.4128</c:v>
                </c:pt>
                <c:pt idx="10">
                  <c:v>0.4718</c:v>
                </c:pt>
                <c:pt idx="11">
                  <c:v>0.37</c:v>
                </c:pt>
                <c:pt idx="12">
                  <c:v>0.37</c:v>
                </c:pt>
                <c:pt idx="13">
                  <c:v>0.4128</c:v>
                </c:pt>
                <c:pt idx="14">
                  <c:v>0.53080000000000005</c:v>
                </c:pt>
                <c:pt idx="15">
                  <c:v>0.4718</c:v>
                </c:pt>
                <c:pt idx="16">
                  <c:v>0.37</c:v>
                </c:pt>
                <c:pt idx="17">
                  <c:v>0.37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0.37</c:v>
                </c:pt>
                <c:pt idx="22">
                  <c:v>0.37</c:v>
                </c:pt>
                <c:pt idx="23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0-42E5-839B-94673C6868C6}"/>
            </c:ext>
          </c:extLst>
        </c:ser>
        <c:ser>
          <c:idx val="1"/>
          <c:order val="1"/>
          <c:tx>
            <c:strRef>
              <c:f>Baseline_old!$B$27</c:f>
              <c:strCache>
                <c:ptCount val="1"/>
                <c:pt idx="0">
                  <c:v>LabExhaustHoodVAVSashCtrl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Baseline_old!$E$27:$AB$27</c:f>
              <c:numCache>
                <c:formatCode>0.0000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0-42E5-839B-94673C6868C6}"/>
            </c:ext>
          </c:extLst>
        </c:ser>
        <c:ser>
          <c:idx val="2"/>
          <c:order val="2"/>
          <c:tx>
            <c:strRef>
              <c:f>Baseline_old!$B$34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Baseline_old!$E$34:$AB$34</c:f>
              <c:numCache>
                <c:formatCode>0.0000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40-42E5-839B-94673C686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Baseline_old!$E$34:$AB$34</c:f>
              <c:numCache>
                <c:formatCode>0.0000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4-4424-B3BE-3E84690FD36F}"/>
            </c:ext>
          </c:extLst>
        </c:ser>
        <c:ser>
          <c:idx val="1"/>
          <c:order val="1"/>
          <c:tx>
            <c:v>VAV 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Baseline_old!$E$57:$AB$57</c:f>
              <c:numCache>
                <c:formatCode>_(* #,##0.0000_);_(* \(#,##0.0000\);_(* "-"??_);_(@_)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4-4424-B3BE-3E84690FD36F}"/>
            </c:ext>
          </c:extLst>
        </c:ser>
        <c:ser>
          <c:idx val="2"/>
          <c:order val="2"/>
          <c:tx>
            <c:v>CAV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Baseline_old!$E$30:$AB$30</c:f>
              <c:numCache>
                <c:formatCode>0.0000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4-4424-B3BE-3E84690FD36F}"/>
            </c:ext>
          </c:extLst>
        </c:ser>
        <c:ser>
          <c:idx val="3"/>
          <c:order val="3"/>
          <c:tx>
            <c:v>CAV Terminal,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Baseline_old!$E$60:$AB$60</c:f>
              <c:numCache>
                <c:formatCode>_(* #,##0.0000_);_(* \(#,##0.0000\);_(* "-"??_);_(@_)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4-4424-B3BE-3E84690FD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Baseline_old!$E$65:$AB$65</c:f>
              <c:numCache>
                <c:formatCode>0.0</c:formatCode>
                <c:ptCount val="24"/>
                <c:pt idx="0">
                  <c:v>0.72</c:v>
                </c:pt>
                <c:pt idx="1">
                  <c:v>0.72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0.72</c:v>
                </c:pt>
                <c:pt idx="7">
                  <c:v>0.72</c:v>
                </c:pt>
                <c:pt idx="8">
                  <c:v>1.8372000000000002</c:v>
                </c:pt>
                <c:pt idx="9">
                  <c:v>2.2841999999999998</c:v>
                </c:pt>
                <c:pt idx="10">
                  <c:v>2.5074000000000001</c:v>
                </c:pt>
                <c:pt idx="11">
                  <c:v>1.6140000000000001</c:v>
                </c:pt>
                <c:pt idx="12">
                  <c:v>1.8372000000000002</c:v>
                </c:pt>
                <c:pt idx="13">
                  <c:v>2.2841999999999998</c:v>
                </c:pt>
                <c:pt idx="14">
                  <c:v>2.7311999999999999</c:v>
                </c:pt>
                <c:pt idx="15">
                  <c:v>2.5074000000000001</c:v>
                </c:pt>
                <c:pt idx="16">
                  <c:v>1.8372000000000002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E-4234-8026-C921A0A7C70C}"/>
            </c:ext>
          </c:extLst>
        </c:ser>
        <c:ser>
          <c:idx val="1"/>
          <c:order val="1"/>
          <c:tx>
            <c:v>VAV 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Baseline_old!$E$68:$AB$68</c:f>
              <c:numCache>
                <c:formatCode>0.0</c:formatCode>
                <c:ptCount val="2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DE-4234-8026-C921A0A7C70C}"/>
            </c:ext>
          </c:extLst>
        </c:ser>
        <c:ser>
          <c:idx val="2"/>
          <c:order val="2"/>
          <c:tx>
            <c:v>CAV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Baseline_old!$E$71:$AB$71</c:f>
              <c:numCache>
                <c:formatCode>General</c:formatCode>
                <c:ptCount val="24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DE-4234-8026-C921A0A7C70C}"/>
            </c:ext>
          </c:extLst>
        </c:ser>
        <c:ser>
          <c:idx val="3"/>
          <c:order val="3"/>
          <c:tx>
            <c:v>CAV Terminal,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Baseline_old!$E$74:$AB$74</c:f>
              <c:numCache>
                <c:formatCode>0.0</c:formatCode>
                <c:ptCount val="24"/>
                <c:pt idx="0">
                  <c:v>5.4</c:v>
                </c:pt>
                <c:pt idx="1">
                  <c:v>5.4</c:v>
                </c:pt>
                <c:pt idx="2">
                  <c:v>5.4</c:v>
                </c:pt>
                <c:pt idx="3">
                  <c:v>5.4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5.4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5.4</c:v>
                </c:pt>
                <c:pt idx="17">
                  <c:v>5.4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5.4</c:v>
                </c:pt>
                <c:pt idx="22">
                  <c:v>5.4</c:v>
                </c:pt>
                <c:pt idx="23">
                  <c:v>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DE-4234-8026-C921A0A7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Zone</a:t>
            </a:r>
            <a:r>
              <a:rPr lang="en-US" baseline="0"/>
              <a:t> Flows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ACH'!$E$41:$AB$41</c:f>
              <c:numCache>
                <c:formatCode>_(* #,##0.0_);_(* \(#,##0.0\);_(* "-"??_);_(@_)</c:formatCode>
                <c:ptCount val="24"/>
                <c:pt idx="0">
                  <c:v>1.44</c:v>
                </c:pt>
                <c:pt idx="1">
                  <c:v>1.44</c:v>
                </c:pt>
                <c:pt idx="2">
                  <c:v>1.44</c:v>
                </c:pt>
                <c:pt idx="3">
                  <c:v>1.44</c:v>
                </c:pt>
                <c:pt idx="4">
                  <c:v>1.44</c:v>
                </c:pt>
                <c:pt idx="5">
                  <c:v>1.44</c:v>
                </c:pt>
                <c:pt idx="6">
                  <c:v>1.44</c:v>
                </c:pt>
                <c:pt idx="7">
                  <c:v>1.44</c:v>
                </c:pt>
                <c:pt idx="8">
                  <c:v>3.6744000000000003</c:v>
                </c:pt>
                <c:pt idx="9">
                  <c:v>4.5683999999999996</c:v>
                </c:pt>
                <c:pt idx="10">
                  <c:v>5.0148000000000001</c:v>
                </c:pt>
                <c:pt idx="11">
                  <c:v>3.2280000000000002</c:v>
                </c:pt>
                <c:pt idx="12">
                  <c:v>3.6744000000000003</c:v>
                </c:pt>
                <c:pt idx="13">
                  <c:v>4.5683999999999996</c:v>
                </c:pt>
                <c:pt idx="14">
                  <c:v>5.4623999999999997</c:v>
                </c:pt>
                <c:pt idx="15">
                  <c:v>5.0148000000000001</c:v>
                </c:pt>
                <c:pt idx="16">
                  <c:v>3.6744000000000003</c:v>
                </c:pt>
                <c:pt idx="17">
                  <c:v>1.44</c:v>
                </c:pt>
                <c:pt idx="18">
                  <c:v>1.44</c:v>
                </c:pt>
                <c:pt idx="19">
                  <c:v>1.44</c:v>
                </c:pt>
                <c:pt idx="20">
                  <c:v>1.44</c:v>
                </c:pt>
                <c:pt idx="21">
                  <c:v>1.44</c:v>
                </c:pt>
                <c:pt idx="22">
                  <c:v>1.44</c:v>
                </c:pt>
                <c:pt idx="23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E-4323-8F2F-7E8C03DA97AB}"/>
            </c:ext>
          </c:extLst>
        </c:ser>
        <c:ser>
          <c:idx val="1"/>
          <c:order val="1"/>
          <c:tx>
            <c:v>VAV 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'Rev1 Based on ACH'!$E$58:$AB$58</c:f>
              <c:numCache>
                <c:formatCode>_(* #,##0.0_);_(* \(#,##0.0\);_(* "-"??_);_(@_)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3.6744000000000003</c:v>
                </c:pt>
                <c:pt idx="9">
                  <c:v>4.5683999999999996</c:v>
                </c:pt>
                <c:pt idx="10">
                  <c:v>5.0148000000000001</c:v>
                </c:pt>
                <c:pt idx="11">
                  <c:v>3.2280000000000002</c:v>
                </c:pt>
                <c:pt idx="12">
                  <c:v>3.6744000000000003</c:v>
                </c:pt>
                <c:pt idx="13">
                  <c:v>4.5683999999999996</c:v>
                </c:pt>
                <c:pt idx="14">
                  <c:v>5.4623999999999997</c:v>
                </c:pt>
                <c:pt idx="15">
                  <c:v>5.0148000000000001</c:v>
                </c:pt>
                <c:pt idx="16">
                  <c:v>3.6744000000000003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E-4323-8F2F-7E8C03DA97AB}"/>
            </c:ext>
          </c:extLst>
        </c:ser>
        <c:ser>
          <c:idx val="2"/>
          <c:order val="2"/>
          <c:tx>
            <c:v>CAV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ACH'!$E$44:$AB$44</c:f>
              <c:numCache>
                <c:formatCode>_(* #,##0.0_);_(* \(#,##0.0\);_(* "-"??_);_(@_)</c:formatCode>
                <c:ptCount val="24"/>
                <c:pt idx="0">
                  <c:v>10.8</c:v>
                </c:pt>
                <c:pt idx="1">
                  <c:v>10.8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10.8</c:v>
                </c:pt>
                <c:pt idx="6">
                  <c:v>10.8</c:v>
                </c:pt>
                <c:pt idx="7">
                  <c:v>10.8</c:v>
                </c:pt>
                <c:pt idx="8">
                  <c:v>10.8</c:v>
                </c:pt>
                <c:pt idx="9">
                  <c:v>10.8</c:v>
                </c:pt>
                <c:pt idx="10">
                  <c:v>10.8</c:v>
                </c:pt>
                <c:pt idx="11">
                  <c:v>10.8</c:v>
                </c:pt>
                <c:pt idx="12">
                  <c:v>10.8</c:v>
                </c:pt>
                <c:pt idx="13">
                  <c:v>10.8</c:v>
                </c:pt>
                <c:pt idx="14">
                  <c:v>10.8</c:v>
                </c:pt>
                <c:pt idx="15">
                  <c:v>10.8</c:v>
                </c:pt>
                <c:pt idx="16">
                  <c:v>10.8</c:v>
                </c:pt>
                <c:pt idx="17">
                  <c:v>10.8</c:v>
                </c:pt>
                <c:pt idx="18">
                  <c:v>10.8</c:v>
                </c:pt>
                <c:pt idx="19">
                  <c:v>10.8</c:v>
                </c:pt>
                <c:pt idx="20">
                  <c:v>10.8</c:v>
                </c:pt>
                <c:pt idx="21">
                  <c:v>10.8</c:v>
                </c:pt>
                <c:pt idx="22">
                  <c:v>10.8</c:v>
                </c:pt>
                <c:pt idx="23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8E-4323-8F2F-7E8C03DA97AB}"/>
            </c:ext>
          </c:extLst>
        </c:ser>
        <c:ser>
          <c:idx val="3"/>
          <c:order val="3"/>
          <c:tx>
            <c:v>CAV Terminal,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'Rev1 Based on ACH'!$E$61:$AB$61</c:f>
              <c:numCache>
                <c:formatCode>_(* #,##0.0_);_(* \(#,##0.0\);_(* "-"??_);_(@_)</c:formatCode>
                <c:ptCount val="24"/>
                <c:pt idx="0">
                  <c:v>10.8</c:v>
                </c:pt>
                <c:pt idx="1">
                  <c:v>10.8</c:v>
                </c:pt>
                <c:pt idx="2">
                  <c:v>10.8</c:v>
                </c:pt>
                <c:pt idx="3">
                  <c:v>10.8</c:v>
                </c:pt>
                <c:pt idx="4">
                  <c:v>10.8</c:v>
                </c:pt>
                <c:pt idx="5">
                  <c:v>10.8</c:v>
                </c:pt>
                <c:pt idx="6">
                  <c:v>10.8</c:v>
                </c:pt>
                <c:pt idx="7">
                  <c:v>10.8</c:v>
                </c:pt>
                <c:pt idx="8">
                  <c:v>10.8</c:v>
                </c:pt>
                <c:pt idx="9">
                  <c:v>10.8</c:v>
                </c:pt>
                <c:pt idx="10">
                  <c:v>10.8</c:v>
                </c:pt>
                <c:pt idx="11">
                  <c:v>10.8</c:v>
                </c:pt>
                <c:pt idx="12">
                  <c:v>10.8</c:v>
                </c:pt>
                <c:pt idx="13">
                  <c:v>10.8</c:v>
                </c:pt>
                <c:pt idx="14">
                  <c:v>10.8</c:v>
                </c:pt>
                <c:pt idx="15">
                  <c:v>10.8</c:v>
                </c:pt>
                <c:pt idx="16">
                  <c:v>10.8</c:v>
                </c:pt>
                <c:pt idx="17">
                  <c:v>10.8</c:v>
                </c:pt>
                <c:pt idx="18">
                  <c:v>10.8</c:v>
                </c:pt>
                <c:pt idx="19">
                  <c:v>10.8</c:v>
                </c:pt>
                <c:pt idx="20">
                  <c:v>10.8</c:v>
                </c:pt>
                <c:pt idx="21">
                  <c:v>10.8</c:v>
                </c:pt>
                <c:pt idx="22">
                  <c:v>10.8</c:v>
                </c:pt>
                <c:pt idx="23">
                  <c:v>10.8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8E-4323-8F2F-7E8C03DA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ACH'!$E$36:$AB$36</c:f>
              <c:numCache>
                <c:formatCode>0.000</c:formatCode>
                <c:ptCount val="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0.30620000000000003</c:v>
                </c:pt>
                <c:pt idx="9">
                  <c:v>0.38069999999999998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0.38069999999999998</c:v>
                </c:pt>
                <c:pt idx="14">
                  <c:v>0.45519999999999999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D-4880-B08B-EF9ECBC289A6}"/>
            </c:ext>
          </c:extLst>
        </c:ser>
        <c:ser>
          <c:idx val="1"/>
          <c:order val="1"/>
          <c:tx>
            <c:v>VAV 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'Rev1 Based on ACH'!$E$66:$AB$66</c:f>
              <c:numCache>
                <c:formatCode>0.000</c:formatCode>
                <c:ptCount val="24"/>
                <c:pt idx="0">
                  <c:v>0.16666666666666666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0.30620000000000003</c:v>
                </c:pt>
                <c:pt idx="9">
                  <c:v>0.38069999999999993</c:v>
                </c:pt>
                <c:pt idx="10">
                  <c:v>0.41789999999999999</c:v>
                </c:pt>
                <c:pt idx="11">
                  <c:v>0.26900000000000002</c:v>
                </c:pt>
                <c:pt idx="12">
                  <c:v>0.30620000000000003</c:v>
                </c:pt>
                <c:pt idx="13">
                  <c:v>0.38069999999999993</c:v>
                </c:pt>
                <c:pt idx="14">
                  <c:v>0.45519999999999994</c:v>
                </c:pt>
                <c:pt idx="15">
                  <c:v>0.41789999999999999</c:v>
                </c:pt>
                <c:pt idx="16">
                  <c:v>0.30620000000000003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D-4880-B08B-EF9ECBC289A6}"/>
            </c:ext>
          </c:extLst>
        </c:ser>
        <c:ser>
          <c:idx val="2"/>
          <c:order val="2"/>
          <c:tx>
            <c:v>CAV 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'Rev1 Based on ACH'!$E$69:$AB$69</c:f>
              <c:numCache>
                <c:formatCode>0.000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BD-4880-B08B-EF9ECBC289A6}"/>
            </c:ext>
          </c:extLst>
        </c:ser>
        <c:ser>
          <c:idx val="3"/>
          <c:order val="3"/>
          <c:tx>
            <c:v>CAV Terminal,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'Rev1 Based on ACH'!$E$69:$AB$69</c:f>
              <c:numCache>
                <c:formatCode>0.000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BD-4880-B08B-EF9ECBC28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Proposed!$B$28</c:f>
              <c:strCache>
                <c:ptCount val="1"/>
                <c:pt idx="0">
                  <c:v>LabExhaustVAVManualSashCtrl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Proposed!$E$28:$AB$28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6-4F8C-82B2-87629A306587}"/>
            </c:ext>
          </c:extLst>
        </c:ser>
        <c:ser>
          <c:idx val="1"/>
          <c:order val="1"/>
          <c:tx>
            <c:strRef>
              <c:f>Proposed!$B$31</c:f>
              <c:strCache>
                <c:ptCount val="1"/>
                <c:pt idx="0">
                  <c:v>LabExhaustVAVAutoSashCtrl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Proposed!$E$31:$AB$31</c:f>
              <c:numCache>
                <c:formatCode>0.000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0.33</c:v>
                </c:pt>
                <c:pt idx="10">
                  <c:v>0.33</c:v>
                </c:pt>
                <c:pt idx="11">
                  <c:v>0.26</c:v>
                </c:pt>
                <c:pt idx="12">
                  <c:v>0.26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0.24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76-4F8C-82B2-87629A306587}"/>
            </c:ext>
          </c:extLst>
        </c:ser>
        <c:ser>
          <c:idx val="2"/>
          <c:order val="2"/>
          <c:tx>
            <c:strRef>
              <c:f>Proposed!$B$39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Proposed!$E$39:$AB$39</c:f>
              <c:numCache>
                <c:formatCode>0.000</c:formatCode>
                <c:ptCount val="24"/>
                <c:pt idx="0">
                  <c:v>0.35431434023991276</c:v>
                </c:pt>
                <c:pt idx="1">
                  <c:v>0.35431434023991276</c:v>
                </c:pt>
                <c:pt idx="2">
                  <c:v>0.35431434023991276</c:v>
                </c:pt>
                <c:pt idx="3">
                  <c:v>0.35431434023991276</c:v>
                </c:pt>
                <c:pt idx="4">
                  <c:v>0.35431434023991276</c:v>
                </c:pt>
                <c:pt idx="5">
                  <c:v>0.35431434023991276</c:v>
                </c:pt>
                <c:pt idx="6">
                  <c:v>0.35431434023991276</c:v>
                </c:pt>
                <c:pt idx="7">
                  <c:v>0.35917052889858236</c:v>
                </c:pt>
                <c:pt idx="8">
                  <c:v>0.36917052889858232</c:v>
                </c:pt>
                <c:pt idx="9">
                  <c:v>0.44830766085059981</c:v>
                </c:pt>
                <c:pt idx="10">
                  <c:v>0.44830766085059981</c:v>
                </c:pt>
                <c:pt idx="11">
                  <c:v>0.39888290621592148</c:v>
                </c:pt>
                <c:pt idx="12">
                  <c:v>0.39888290621592148</c:v>
                </c:pt>
                <c:pt idx="13">
                  <c:v>0.44830766085059981</c:v>
                </c:pt>
                <c:pt idx="14">
                  <c:v>0.44830766085059981</c:v>
                </c:pt>
                <c:pt idx="15">
                  <c:v>0.44830766085059981</c:v>
                </c:pt>
                <c:pt idx="16">
                  <c:v>0.44830766085059981</c:v>
                </c:pt>
                <c:pt idx="17">
                  <c:v>0.44830766085059981</c:v>
                </c:pt>
                <c:pt idx="18">
                  <c:v>0.38402671755725193</c:v>
                </c:pt>
                <c:pt idx="19">
                  <c:v>0.35917052889858236</c:v>
                </c:pt>
                <c:pt idx="20">
                  <c:v>0.35917052889858236</c:v>
                </c:pt>
                <c:pt idx="21">
                  <c:v>0.35917052889858236</c:v>
                </c:pt>
                <c:pt idx="22">
                  <c:v>0.35431434023991276</c:v>
                </c:pt>
                <c:pt idx="23">
                  <c:v>0.35431434023991276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76-4F8C-82B2-87629A306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Proposed!$E$39:$AB$39</c:f>
              <c:numCache>
                <c:formatCode>0.000</c:formatCode>
                <c:ptCount val="24"/>
                <c:pt idx="0">
                  <c:v>0.35431434023991276</c:v>
                </c:pt>
                <c:pt idx="1">
                  <c:v>0.35431434023991276</c:v>
                </c:pt>
                <c:pt idx="2">
                  <c:v>0.35431434023991276</c:v>
                </c:pt>
                <c:pt idx="3">
                  <c:v>0.35431434023991276</c:v>
                </c:pt>
                <c:pt idx="4">
                  <c:v>0.35431434023991276</c:v>
                </c:pt>
                <c:pt idx="5">
                  <c:v>0.35431434023991276</c:v>
                </c:pt>
                <c:pt idx="6">
                  <c:v>0.35431434023991276</c:v>
                </c:pt>
                <c:pt idx="7">
                  <c:v>0.35917052889858236</c:v>
                </c:pt>
                <c:pt idx="8">
                  <c:v>0.36917052889858232</c:v>
                </c:pt>
                <c:pt idx="9">
                  <c:v>0.44830766085059981</c:v>
                </c:pt>
                <c:pt idx="10">
                  <c:v>0.44830766085059981</c:v>
                </c:pt>
                <c:pt idx="11">
                  <c:v>0.39888290621592148</c:v>
                </c:pt>
                <c:pt idx="12">
                  <c:v>0.39888290621592148</c:v>
                </c:pt>
                <c:pt idx="13">
                  <c:v>0.44830766085059981</c:v>
                </c:pt>
                <c:pt idx="14">
                  <c:v>0.44830766085059981</c:v>
                </c:pt>
                <c:pt idx="15">
                  <c:v>0.44830766085059981</c:v>
                </c:pt>
                <c:pt idx="16">
                  <c:v>0.44830766085059981</c:v>
                </c:pt>
                <c:pt idx="17">
                  <c:v>0.44830766085059981</c:v>
                </c:pt>
                <c:pt idx="18">
                  <c:v>0.38402671755725193</c:v>
                </c:pt>
                <c:pt idx="19">
                  <c:v>0.35917052889858236</c:v>
                </c:pt>
                <c:pt idx="20">
                  <c:v>0.35917052889858236</c:v>
                </c:pt>
                <c:pt idx="21">
                  <c:v>0.35917052889858236</c:v>
                </c:pt>
                <c:pt idx="22">
                  <c:v>0.35431434023991276</c:v>
                </c:pt>
                <c:pt idx="23">
                  <c:v>0.35431434023991276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E-40E1-A089-77856632DA37}"/>
            </c:ext>
          </c:extLst>
        </c:ser>
        <c:ser>
          <c:idx val="1"/>
          <c:order val="1"/>
          <c:tx>
            <c:v>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Proposed!$E$54:$AB$54</c:f>
              <c:numCache>
                <c:formatCode>0.000</c:formatCode>
                <c:ptCount val="24"/>
                <c:pt idx="0">
                  <c:v>0.35431434023991276</c:v>
                </c:pt>
                <c:pt idx="1">
                  <c:v>0.35431434023991276</c:v>
                </c:pt>
                <c:pt idx="2">
                  <c:v>0.35431434023991276</c:v>
                </c:pt>
                <c:pt idx="3">
                  <c:v>0.35431434023991276</c:v>
                </c:pt>
                <c:pt idx="4">
                  <c:v>0.35431434023991276</c:v>
                </c:pt>
                <c:pt idx="5">
                  <c:v>0.35431434023991276</c:v>
                </c:pt>
                <c:pt idx="6">
                  <c:v>0.35431434023991276</c:v>
                </c:pt>
                <c:pt idx="7">
                  <c:v>0.35917052889858236</c:v>
                </c:pt>
                <c:pt idx="8">
                  <c:v>0.36917052889858232</c:v>
                </c:pt>
                <c:pt idx="9">
                  <c:v>0.44830766085059981</c:v>
                </c:pt>
                <c:pt idx="10">
                  <c:v>0.44830766085059981</c:v>
                </c:pt>
                <c:pt idx="11">
                  <c:v>0.39888290621592148</c:v>
                </c:pt>
                <c:pt idx="12">
                  <c:v>0.39888290621592148</c:v>
                </c:pt>
                <c:pt idx="13">
                  <c:v>0.44830766085059981</c:v>
                </c:pt>
                <c:pt idx="14">
                  <c:v>0.44830766085059981</c:v>
                </c:pt>
                <c:pt idx="15">
                  <c:v>0.44830766085059981</c:v>
                </c:pt>
                <c:pt idx="16">
                  <c:v>0.44830766085059981</c:v>
                </c:pt>
                <c:pt idx="17">
                  <c:v>0.44830766085059981</c:v>
                </c:pt>
                <c:pt idx="18">
                  <c:v>0.38402671755725193</c:v>
                </c:pt>
                <c:pt idx="19">
                  <c:v>0.35917052889858236</c:v>
                </c:pt>
                <c:pt idx="20">
                  <c:v>0.35917052889858236</c:v>
                </c:pt>
                <c:pt idx="21">
                  <c:v>0.35917052889858236</c:v>
                </c:pt>
                <c:pt idx="22">
                  <c:v>0.35431434023991276</c:v>
                </c:pt>
                <c:pt idx="23">
                  <c:v>0.35431434023991276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E-40E1-A089-77856632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Proposed!$E$59:$AB$59</c:f>
              <c:numCache>
                <c:formatCode>0.000</c:formatCode>
                <c:ptCount val="24"/>
                <c:pt idx="0">
                  <c:v>5.6690294438386042</c:v>
                </c:pt>
                <c:pt idx="1">
                  <c:v>5.6690294438386042</c:v>
                </c:pt>
                <c:pt idx="2">
                  <c:v>5.6690294438386042</c:v>
                </c:pt>
                <c:pt idx="3">
                  <c:v>5.6690294438386042</c:v>
                </c:pt>
                <c:pt idx="4">
                  <c:v>5.6690294438386042</c:v>
                </c:pt>
                <c:pt idx="5">
                  <c:v>5.6690294438386042</c:v>
                </c:pt>
                <c:pt idx="6">
                  <c:v>5.6690294438386042</c:v>
                </c:pt>
                <c:pt idx="7">
                  <c:v>5.7467284623773178</c:v>
                </c:pt>
                <c:pt idx="8">
                  <c:v>5.9067284623773171</c:v>
                </c:pt>
                <c:pt idx="9">
                  <c:v>7.172922573609597</c:v>
                </c:pt>
                <c:pt idx="10">
                  <c:v>7.172922573609597</c:v>
                </c:pt>
                <c:pt idx="11">
                  <c:v>6.3821264994547438</c:v>
                </c:pt>
                <c:pt idx="12">
                  <c:v>6.3821264994547438</c:v>
                </c:pt>
                <c:pt idx="13">
                  <c:v>7.172922573609597</c:v>
                </c:pt>
                <c:pt idx="14">
                  <c:v>7.172922573609597</c:v>
                </c:pt>
                <c:pt idx="15">
                  <c:v>7.172922573609597</c:v>
                </c:pt>
                <c:pt idx="16">
                  <c:v>7.172922573609597</c:v>
                </c:pt>
                <c:pt idx="17">
                  <c:v>7.172922573609597</c:v>
                </c:pt>
                <c:pt idx="18">
                  <c:v>6.1444274809160309</c:v>
                </c:pt>
                <c:pt idx="19">
                  <c:v>5.7467284623773178</c:v>
                </c:pt>
                <c:pt idx="20">
                  <c:v>5.7467284623773178</c:v>
                </c:pt>
                <c:pt idx="21">
                  <c:v>5.7467284623773178</c:v>
                </c:pt>
                <c:pt idx="22">
                  <c:v>5.6690294438386042</c:v>
                </c:pt>
                <c:pt idx="23">
                  <c:v>5.6690294438386042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D-4466-8DE1-2FE898F7A957}"/>
            </c:ext>
          </c:extLst>
        </c:ser>
        <c:ser>
          <c:idx val="1"/>
          <c:order val="1"/>
          <c:tx>
            <c:v>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Proposed!$E$62:$AB$62</c:f>
              <c:numCache>
                <c:formatCode>0.000</c:formatCode>
                <c:ptCount val="24"/>
                <c:pt idx="0">
                  <c:v>5.6690294438386042</c:v>
                </c:pt>
                <c:pt idx="1">
                  <c:v>5.6690294438386042</c:v>
                </c:pt>
                <c:pt idx="2">
                  <c:v>5.6690294438386042</c:v>
                </c:pt>
                <c:pt idx="3">
                  <c:v>5.6690294438386042</c:v>
                </c:pt>
                <c:pt idx="4">
                  <c:v>5.6690294438386042</c:v>
                </c:pt>
                <c:pt idx="5">
                  <c:v>5.6690294438386042</c:v>
                </c:pt>
                <c:pt idx="6">
                  <c:v>5.6690294438386042</c:v>
                </c:pt>
                <c:pt idx="7">
                  <c:v>5.7467284623773178</c:v>
                </c:pt>
                <c:pt idx="8">
                  <c:v>5.9067284623773171</c:v>
                </c:pt>
                <c:pt idx="9">
                  <c:v>7.172922573609597</c:v>
                </c:pt>
                <c:pt idx="10">
                  <c:v>7.172922573609597</c:v>
                </c:pt>
                <c:pt idx="11">
                  <c:v>6.3821264994547438</c:v>
                </c:pt>
                <c:pt idx="12">
                  <c:v>6.3821264994547438</c:v>
                </c:pt>
                <c:pt idx="13">
                  <c:v>7.172922573609597</c:v>
                </c:pt>
                <c:pt idx="14">
                  <c:v>7.172922573609597</c:v>
                </c:pt>
                <c:pt idx="15">
                  <c:v>7.172922573609597</c:v>
                </c:pt>
                <c:pt idx="16">
                  <c:v>7.172922573609597</c:v>
                </c:pt>
                <c:pt idx="17">
                  <c:v>7.172922573609597</c:v>
                </c:pt>
                <c:pt idx="18">
                  <c:v>6.1444274809160309</c:v>
                </c:pt>
                <c:pt idx="19">
                  <c:v>5.7467284623773178</c:v>
                </c:pt>
                <c:pt idx="20">
                  <c:v>5.7467284623773178</c:v>
                </c:pt>
                <c:pt idx="21">
                  <c:v>5.7467284623773178</c:v>
                </c:pt>
                <c:pt idx="22">
                  <c:v>5.6690294438386042</c:v>
                </c:pt>
                <c:pt idx="23">
                  <c:v>5.6690294438386042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D-4466-8DE1-2FE898F7A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Variable Flow Lab Exhaust Schedule</a:t>
            </a:r>
          </a:p>
        </c:rich>
      </c:tx>
      <c:layout>
        <c:manualLayout>
          <c:xMode val="edge"/>
          <c:yMode val="edge"/>
          <c:x val="0.30994190677243649"/>
          <c:y val="3.246376663408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Baseline!$B$28</c:f>
              <c:strCache>
                <c:ptCount val="1"/>
                <c:pt idx="0">
                  <c:v>LabExhaustVAVManualSashCtrl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Baseline!$E$28:$AB$28</c:f>
              <c:numCache>
                <c:formatCode>0.000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0.51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0.53</c:v>
                </c:pt>
                <c:pt idx="12">
                  <c:v>0.53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0.56000000000000005</c:v>
                </c:pt>
                <c:pt idx="18">
                  <c:v>0.52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3-4628-BF76-7BF043E3E024}"/>
            </c:ext>
          </c:extLst>
        </c:ser>
        <c:ser>
          <c:idx val="1"/>
          <c:order val="1"/>
          <c:tx>
            <c:strRef>
              <c:f>Baseline!$B$31</c:f>
              <c:strCache>
                <c:ptCount val="1"/>
                <c:pt idx="0">
                  <c:v>LabExhaustVAVAutoSashCtrl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Baseline!$E$31:$AB$31</c:f>
              <c:numCache>
                <c:formatCode>0.000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0.33</c:v>
                </c:pt>
                <c:pt idx="10">
                  <c:v>0.33</c:v>
                </c:pt>
                <c:pt idx="11">
                  <c:v>0.26</c:v>
                </c:pt>
                <c:pt idx="12">
                  <c:v>0.26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0.24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3-4628-BF76-7BF043E3E024}"/>
            </c:ext>
          </c:extLst>
        </c:ser>
        <c:ser>
          <c:idx val="2"/>
          <c:order val="2"/>
          <c:tx>
            <c:strRef>
              <c:f>Baseline!$B$39</c:f>
              <c:strCache>
                <c:ptCount val="1"/>
                <c:pt idx="0">
                  <c:v>LabExhaustHoodVAVComposite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Baseline!$E$39:$AB$39</c:f>
              <c:numCache>
                <c:formatCode>0.000</c:formatCode>
                <c:ptCount val="24"/>
                <c:pt idx="0">
                  <c:v>0.20862868047982552</c:v>
                </c:pt>
                <c:pt idx="1">
                  <c:v>0.20862868047982552</c:v>
                </c:pt>
                <c:pt idx="2">
                  <c:v>0.20862868047982552</c:v>
                </c:pt>
                <c:pt idx="3">
                  <c:v>0.20862868047982552</c:v>
                </c:pt>
                <c:pt idx="4">
                  <c:v>0.20862868047982552</c:v>
                </c:pt>
                <c:pt idx="5">
                  <c:v>0.20862868047982552</c:v>
                </c:pt>
                <c:pt idx="6">
                  <c:v>0.20862868047982552</c:v>
                </c:pt>
                <c:pt idx="7">
                  <c:v>0.21834105779716467</c:v>
                </c:pt>
                <c:pt idx="8">
                  <c:v>0.22834105779716468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0.24805343511450381</c:v>
                </c:pt>
                <c:pt idx="19">
                  <c:v>0.21834105779716467</c:v>
                </c:pt>
                <c:pt idx="20">
                  <c:v>0.21834105779716467</c:v>
                </c:pt>
                <c:pt idx="21">
                  <c:v>0.21834105779716467</c:v>
                </c:pt>
                <c:pt idx="22">
                  <c:v>0.20862868047982552</c:v>
                </c:pt>
                <c:pt idx="23">
                  <c:v>0.20862868047982552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3-4628-BF76-7BF043E3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 Fractions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Baseline!$E$39:$AB$39</c:f>
              <c:numCache>
                <c:formatCode>0.000</c:formatCode>
                <c:ptCount val="24"/>
                <c:pt idx="0">
                  <c:v>0.20862868047982552</c:v>
                </c:pt>
                <c:pt idx="1">
                  <c:v>0.20862868047982552</c:v>
                </c:pt>
                <c:pt idx="2">
                  <c:v>0.20862868047982552</c:v>
                </c:pt>
                <c:pt idx="3">
                  <c:v>0.20862868047982552</c:v>
                </c:pt>
                <c:pt idx="4">
                  <c:v>0.20862868047982552</c:v>
                </c:pt>
                <c:pt idx="5">
                  <c:v>0.20862868047982552</c:v>
                </c:pt>
                <c:pt idx="6">
                  <c:v>0.20862868047982552</c:v>
                </c:pt>
                <c:pt idx="7">
                  <c:v>0.21834105779716467</c:v>
                </c:pt>
                <c:pt idx="8">
                  <c:v>0.22834105779716468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0.24805343511450381</c:v>
                </c:pt>
                <c:pt idx="19">
                  <c:v>0.21834105779716467</c:v>
                </c:pt>
                <c:pt idx="20">
                  <c:v>0.21834105779716467</c:v>
                </c:pt>
                <c:pt idx="21">
                  <c:v>0.21834105779716467</c:v>
                </c:pt>
                <c:pt idx="22">
                  <c:v>0.20862868047982552</c:v>
                </c:pt>
                <c:pt idx="23">
                  <c:v>0.20862868047982552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82-40A9-B424-0854D572D508}"/>
            </c:ext>
          </c:extLst>
        </c:ser>
        <c:ser>
          <c:idx val="1"/>
          <c:order val="1"/>
          <c:tx>
            <c:v>Terminal,Adj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Baseline!$E$54:$AB$54</c:f>
              <c:numCache>
                <c:formatCode>0.000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0.33661532170119957</c:v>
                </c:pt>
                <c:pt idx="10">
                  <c:v>0.33661532170119957</c:v>
                </c:pt>
                <c:pt idx="11">
                  <c:v>0.267765812431843</c:v>
                </c:pt>
                <c:pt idx="12">
                  <c:v>0.267765812431843</c:v>
                </c:pt>
                <c:pt idx="13">
                  <c:v>0.33661532170119957</c:v>
                </c:pt>
                <c:pt idx="14">
                  <c:v>0.33661532170119957</c:v>
                </c:pt>
                <c:pt idx="15">
                  <c:v>0.33661532170119957</c:v>
                </c:pt>
                <c:pt idx="16">
                  <c:v>0.33661532170119957</c:v>
                </c:pt>
                <c:pt idx="17">
                  <c:v>0.33661532170119957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82-40A9-B424-0854D572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 Hourly WD Flows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Exhaust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Baseline!$E$59:$AB$59</c:f>
              <c:numCache>
                <c:formatCode>0.000</c:formatCode>
                <c:ptCount val="24"/>
                <c:pt idx="0">
                  <c:v>3.3380588876772084</c:v>
                </c:pt>
                <c:pt idx="1">
                  <c:v>3.3380588876772084</c:v>
                </c:pt>
                <c:pt idx="2">
                  <c:v>3.3380588876772084</c:v>
                </c:pt>
                <c:pt idx="3">
                  <c:v>3.3380588876772084</c:v>
                </c:pt>
                <c:pt idx="4">
                  <c:v>3.3380588876772084</c:v>
                </c:pt>
                <c:pt idx="5">
                  <c:v>3.3380588876772084</c:v>
                </c:pt>
                <c:pt idx="6">
                  <c:v>3.3380588876772084</c:v>
                </c:pt>
                <c:pt idx="7">
                  <c:v>3.4934569247546348</c:v>
                </c:pt>
                <c:pt idx="8">
                  <c:v>3.6534569247546349</c:v>
                </c:pt>
                <c:pt idx="9">
                  <c:v>5.3858451472191931</c:v>
                </c:pt>
                <c:pt idx="10">
                  <c:v>5.3858451472191931</c:v>
                </c:pt>
                <c:pt idx="11">
                  <c:v>4.284252998909488</c:v>
                </c:pt>
                <c:pt idx="12">
                  <c:v>4.284252998909488</c:v>
                </c:pt>
                <c:pt idx="13">
                  <c:v>5.3858451472191931</c:v>
                </c:pt>
                <c:pt idx="14">
                  <c:v>5.3858451472191931</c:v>
                </c:pt>
                <c:pt idx="15">
                  <c:v>5.3858451472191931</c:v>
                </c:pt>
                <c:pt idx="16">
                  <c:v>5.3858451472191931</c:v>
                </c:pt>
                <c:pt idx="17">
                  <c:v>5.3858451472191931</c:v>
                </c:pt>
                <c:pt idx="18">
                  <c:v>3.968854961832061</c:v>
                </c:pt>
                <c:pt idx="19">
                  <c:v>3.4934569247546348</c:v>
                </c:pt>
                <c:pt idx="20">
                  <c:v>3.4934569247546348</c:v>
                </c:pt>
                <c:pt idx="21">
                  <c:v>3.4934569247546348</c:v>
                </c:pt>
                <c:pt idx="22">
                  <c:v>3.3380588876772084</c:v>
                </c:pt>
                <c:pt idx="23">
                  <c:v>3.3380588876772084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F-4039-AE57-9208A74ACCD9}"/>
            </c:ext>
          </c:extLst>
        </c:ser>
        <c:ser>
          <c:idx val="1"/>
          <c:order val="1"/>
          <c:tx>
            <c:v>Terminal; Adj</c:v>
          </c:tx>
          <c:spPr>
            <a:ln w="28575" cap="rnd">
              <a:solidFill>
                <a:srgbClr val="00B05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Baseline!$E$62:$AB$62</c:f>
              <c:numCache>
                <c:formatCode>0.000</c:formatCode>
                <c:ptCount val="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5.3858451472191931</c:v>
                </c:pt>
                <c:pt idx="10">
                  <c:v>5.3858451472191931</c:v>
                </c:pt>
                <c:pt idx="11">
                  <c:v>4.284252998909488</c:v>
                </c:pt>
                <c:pt idx="12">
                  <c:v>4.284252998909488</c:v>
                </c:pt>
                <c:pt idx="13">
                  <c:v>5.3858451472191931</c:v>
                </c:pt>
                <c:pt idx="14">
                  <c:v>5.3858451472191931</c:v>
                </c:pt>
                <c:pt idx="15">
                  <c:v>5.3858451472191931</c:v>
                </c:pt>
                <c:pt idx="16">
                  <c:v>5.3858451472191931</c:v>
                </c:pt>
                <c:pt idx="17">
                  <c:v>5.3858451472191931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F-4039-AE57-9208A74AC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899824"/>
        <c:axId val="1539355792"/>
      </c:lineChart>
      <c:catAx>
        <c:axId val="15918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55792"/>
        <c:crosses val="autoZero"/>
        <c:auto val="1"/>
        <c:lblAlgn val="ctr"/>
        <c:lblOffset val="100"/>
        <c:noMultiLvlLbl val="0"/>
      </c:catAx>
      <c:valAx>
        <c:axId val="15393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217321</xdr:colOff>
      <xdr:row>22</xdr:row>
      <xdr:rowOff>121228</xdr:rowOff>
    </xdr:from>
    <xdr:to>
      <xdr:col>36</xdr:col>
      <xdr:colOff>406976</xdr:colOff>
      <xdr:row>37</xdr:row>
      <xdr:rowOff>86592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D58907-E8AC-490D-9544-D9ED11895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258534</xdr:colOff>
      <xdr:row>2</xdr:row>
      <xdr:rowOff>122464</xdr:rowOff>
    </xdr:from>
    <xdr:to>
      <xdr:col>19</xdr:col>
      <xdr:colOff>189409</xdr:colOff>
      <xdr:row>21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6F5D7-7486-443B-BB55-DABAFBF6F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404506</xdr:colOff>
      <xdr:row>2</xdr:row>
      <xdr:rowOff>108857</xdr:rowOff>
    </xdr:from>
    <xdr:to>
      <xdr:col>29</xdr:col>
      <xdr:colOff>200544</xdr:colOff>
      <xdr:row>21</xdr:row>
      <xdr:rowOff>68037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22D1F3-7A50-4003-8786-B56B0AD9A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353393</xdr:colOff>
      <xdr:row>2</xdr:row>
      <xdr:rowOff>134836</xdr:rowOff>
    </xdr:from>
    <xdr:to>
      <xdr:col>33</xdr:col>
      <xdr:colOff>571501</xdr:colOff>
      <xdr:row>20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A60AF0-DB3D-4848-A542-C6B9DBC22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258534</xdr:colOff>
      <xdr:row>2</xdr:row>
      <xdr:rowOff>122464</xdr:rowOff>
    </xdr:from>
    <xdr:to>
      <xdr:col>19</xdr:col>
      <xdr:colOff>189409</xdr:colOff>
      <xdr:row>24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702B0-A40A-48C1-B2C5-407612D74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404506</xdr:colOff>
      <xdr:row>2</xdr:row>
      <xdr:rowOff>108857</xdr:rowOff>
    </xdr:from>
    <xdr:to>
      <xdr:col>29</xdr:col>
      <xdr:colOff>200544</xdr:colOff>
      <xdr:row>24</xdr:row>
      <xdr:rowOff>68037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C4F3FB-2188-4B4F-8540-ECE0ECA00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353393</xdr:colOff>
      <xdr:row>2</xdr:row>
      <xdr:rowOff>134836</xdr:rowOff>
    </xdr:from>
    <xdr:to>
      <xdr:col>33</xdr:col>
      <xdr:colOff>571501</xdr:colOff>
      <xdr:row>20</xdr:row>
      <xdr:rowOff>40822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BCCE01-31FB-4F93-A6C6-512CA4F32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258534</xdr:colOff>
      <xdr:row>2</xdr:row>
      <xdr:rowOff>122464</xdr:rowOff>
    </xdr:from>
    <xdr:to>
      <xdr:col>19</xdr:col>
      <xdr:colOff>189409</xdr:colOff>
      <xdr:row>24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373429-F75B-4520-8D8C-93A72DEE7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404506</xdr:colOff>
      <xdr:row>2</xdr:row>
      <xdr:rowOff>108857</xdr:rowOff>
    </xdr:from>
    <xdr:to>
      <xdr:col>29</xdr:col>
      <xdr:colOff>200544</xdr:colOff>
      <xdr:row>24</xdr:row>
      <xdr:rowOff>68037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AF5905-5E4F-4078-9A5A-708651E9F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217321</xdr:colOff>
      <xdr:row>21</xdr:row>
      <xdr:rowOff>121228</xdr:rowOff>
    </xdr:from>
    <xdr:to>
      <xdr:col>36</xdr:col>
      <xdr:colOff>406976</xdr:colOff>
      <xdr:row>35</xdr:row>
      <xdr:rowOff>86592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EA382-2F47-442D-97BB-8E7E49D148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258534</xdr:colOff>
      <xdr:row>2</xdr:row>
      <xdr:rowOff>122464</xdr:rowOff>
    </xdr:from>
    <xdr:to>
      <xdr:col>19</xdr:col>
      <xdr:colOff>189409</xdr:colOff>
      <xdr:row>20</xdr:row>
      <xdr:rowOff>81644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C94D9-7FB9-47EA-9169-AC491DC72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404506</xdr:colOff>
      <xdr:row>2</xdr:row>
      <xdr:rowOff>108857</xdr:rowOff>
    </xdr:from>
    <xdr:to>
      <xdr:col>29</xdr:col>
      <xdr:colOff>200544</xdr:colOff>
      <xdr:row>20</xdr:row>
      <xdr:rowOff>68037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FE919-D067-49C4-B112-235A9DF02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77EF-612E-458D-9EF0-C65C32326B69}">
  <dimension ref="A1:AB128"/>
  <sheetViews>
    <sheetView topLeftCell="A24" zoomScale="85" zoomScaleNormal="85" workbookViewId="0">
      <selection activeCell="B53" sqref="B53"/>
    </sheetView>
  </sheetViews>
  <sheetFormatPr defaultRowHeight="15" x14ac:dyDescent="0.25"/>
  <cols>
    <col min="1" max="1" width="6.42578125" style="55" customWidth="1"/>
    <col min="2" max="2" width="55.140625" customWidth="1"/>
    <col min="3" max="3" width="15.140625" bestFit="1" customWidth="1"/>
    <col min="4" max="4" width="10.7109375" customWidth="1"/>
    <col min="5" max="28" width="7.42578125" customWidth="1"/>
    <col min="30" max="30" width="32.7109375" customWidth="1"/>
    <col min="32" max="32" width="10.42578125" customWidth="1"/>
  </cols>
  <sheetData>
    <row r="1" spans="1:9" x14ac:dyDescent="0.25">
      <c r="A1" s="54"/>
      <c r="B1" t="s">
        <v>52</v>
      </c>
    </row>
    <row r="2" spans="1:9" x14ac:dyDescent="0.25">
      <c r="A2" s="53"/>
      <c r="B2" t="s">
        <v>53</v>
      </c>
    </row>
    <row r="6" spans="1:9" x14ac:dyDescent="0.25">
      <c r="B6" s="23" t="s">
        <v>22</v>
      </c>
      <c r="C6" s="26">
        <v>1</v>
      </c>
      <c r="F6" s="80"/>
      <c r="G6" s="81" t="s">
        <v>59</v>
      </c>
      <c r="H6" s="82">
        <f>(E28*$C$6)+E25*(1-$C$6)</f>
        <v>0.12</v>
      </c>
    </row>
    <row r="7" spans="1:9" x14ac:dyDescent="0.25">
      <c r="B7" s="23" t="s">
        <v>23</v>
      </c>
      <c r="C7" s="27">
        <f>30*30</f>
        <v>900</v>
      </c>
      <c r="D7" t="s">
        <v>25</v>
      </c>
      <c r="F7" s="80"/>
      <c r="G7" s="81" t="s">
        <v>60</v>
      </c>
      <c r="H7" s="83">
        <f>E31</f>
        <v>0.9</v>
      </c>
    </row>
    <row r="8" spans="1:9" x14ac:dyDescent="0.25">
      <c r="B8" s="23" t="s">
        <v>24</v>
      </c>
      <c r="C8" s="27">
        <v>9</v>
      </c>
      <c r="D8" t="s">
        <v>26</v>
      </c>
    </row>
    <row r="9" spans="1:9" ht="24.75" x14ac:dyDescent="0.25">
      <c r="B9" s="23" t="s">
        <v>20</v>
      </c>
      <c r="C9" s="28">
        <f>C7*C8</f>
        <v>8100</v>
      </c>
      <c r="D9" t="s">
        <v>21</v>
      </c>
      <c r="G9" s="25" t="s">
        <v>33</v>
      </c>
      <c r="H9" s="25" t="s">
        <v>34</v>
      </c>
    </row>
    <row r="10" spans="1:9" x14ac:dyDescent="0.25">
      <c r="B10" s="23" t="s">
        <v>32</v>
      </c>
      <c r="C10" s="28">
        <f>C7*E10</f>
        <v>900</v>
      </c>
      <c r="D10" t="s">
        <v>28</v>
      </c>
      <c r="E10" s="77">
        <v>1</v>
      </c>
      <c r="F10" t="s">
        <v>27</v>
      </c>
      <c r="G10" s="24">
        <f>C10/$C$15</f>
        <v>0.55555555555555558</v>
      </c>
      <c r="H10" s="24"/>
    </row>
    <row r="11" spans="1:9" x14ac:dyDescent="0.25">
      <c r="B11" s="23" t="s">
        <v>57</v>
      </c>
      <c r="C11" s="28">
        <f>E11*$C$9/60</f>
        <v>1620</v>
      </c>
      <c r="D11" t="s">
        <v>28</v>
      </c>
      <c r="E11" s="77">
        <v>12</v>
      </c>
      <c r="F11" t="s">
        <v>29</v>
      </c>
      <c r="G11" s="24">
        <f>C11/$C$15</f>
        <v>1</v>
      </c>
      <c r="H11" s="24">
        <f>C11/$C$11</f>
        <v>1</v>
      </c>
    </row>
    <row r="12" spans="1:9" x14ac:dyDescent="0.25">
      <c r="B12" s="23" t="s">
        <v>30</v>
      </c>
      <c r="C12" s="29">
        <f t="shared" ref="C12:C17" si="0">E12*$C$9/60</f>
        <v>194.4</v>
      </c>
      <c r="D12" t="s">
        <v>28</v>
      </c>
      <c r="E12" s="77">
        <f>E11*H6</f>
        <v>1.44</v>
      </c>
      <c r="F12" t="s">
        <v>29</v>
      </c>
      <c r="G12" s="24">
        <f>C12/$C$15</f>
        <v>0.12000000000000001</v>
      </c>
      <c r="H12" s="24">
        <f>C12/$C$11</f>
        <v>0.12000000000000001</v>
      </c>
      <c r="I12" s="16"/>
    </row>
    <row r="13" spans="1:9" x14ac:dyDescent="0.25">
      <c r="B13" s="23" t="s">
        <v>58</v>
      </c>
      <c r="C13" s="29">
        <f>C11*H7</f>
        <v>1458</v>
      </c>
      <c r="E13" s="77">
        <f>C13*60/C9</f>
        <v>10.8</v>
      </c>
      <c r="F13" t="s">
        <v>29</v>
      </c>
      <c r="G13" s="24">
        <f>C13/$C$15</f>
        <v>0.9</v>
      </c>
      <c r="H13" s="24">
        <f>C13/$C$11</f>
        <v>0.9</v>
      </c>
      <c r="I13" s="16"/>
    </row>
    <row r="14" spans="1:9" x14ac:dyDescent="0.25">
      <c r="B14" s="23" t="s">
        <v>44</v>
      </c>
      <c r="C14" s="26">
        <v>1</v>
      </c>
      <c r="E14" s="78"/>
      <c r="G14" s="24"/>
      <c r="H14" s="24"/>
    </row>
    <row r="15" spans="1:9" x14ac:dyDescent="0.25">
      <c r="B15" s="23" t="s">
        <v>45</v>
      </c>
      <c r="C15" s="28">
        <f t="shared" si="0"/>
        <v>1620</v>
      </c>
      <c r="D15" t="s">
        <v>28</v>
      </c>
      <c r="E15" s="77">
        <f>E11</f>
        <v>12</v>
      </c>
      <c r="F15" t="s">
        <v>29</v>
      </c>
      <c r="G15" s="24">
        <f>C15/$C$15</f>
        <v>1</v>
      </c>
      <c r="H15" s="24">
        <f>C15/$C$11</f>
        <v>1</v>
      </c>
    </row>
    <row r="16" spans="1:9" x14ac:dyDescent="0.25">
      <c r="B16" s="23" t="s">
        <v>46</v>
      </c>
      <c r="C16" s="28">
        <f t="shared" si="0"/>
        <v>270</v>
      </c>
      <c r="D16" t="s">
        <v>28</v>
      </c>
      <c r="E16" s="77">
        <v>2</v>
      </c>
      <c r="F16" t="s">
        <v>29</v>
      </c>
      <c r="G16" s="24">
        <f>C16/$C$15</f>
        <v>0.16666666666666666</v>
      </c>
      <c r="H16" s="24">
        <f>C16/$C$11</f>
        <v>0.16666666666666666</v>
      </c>
    </row>
    <row r="17" spans="2:28" x14ac:dyDescent="0.25">
      <c r="B17" s="23" t="s">
        <v>31</v>
      </c>
      <c r="C17" s="28">
        <f t="shared" si="0"/>
        <v>0</v>
      </c>
      <c r="D17" t="s">
        <v>28</v>
      </c>
      <c r="E17" s="77">
        <v>0</v>
      </c>
      <c r="F17" t="s">
        <v>29</v>
      </c>
      <c r="G17" s="24">
        <f>C17/$C$15</f>
        <v>0</v>
      </c>
      <c r="H17" s="24">
        <f>C17/$C$11</f>
        <v>0</v>
      </c>
    </row>
    <row r="18" spans="2:28" x14ac:dyDescent="0.25">
      <c r="B18" s="23" t="s">
        <v>55</v>
      </c>
      <c r="C18" s="30">
        <f>C17/(C15*C14)</f>
        <v>0</v>
      </c>
      <c r="E18" s="78"/>
      <c r="G18" s="24"/>
      <c r="H18" s="24"/>
    </row>
    <row r="19" spans="2:28" x14ac:dyDescent="0.25">
      <c r="B19" s="23" t="s">
        <v>56</v>
      </c>
      <c r="C19" s="30">
        <f>H7</f>
        <v>0.9</v>
      </c>
      <c r="E19" s="78"/>
      <c r="G19" s="24"/>
      <c r="H19" s="24"/>
    </row>
    <row r="20" spans="2:28" x14ac:dyDescent="0.25">
      <c r="B20" s="23" t="s">
        <v>47</v>
      </c>
      <c r="C20" s="28">
        <f>C18*C15</f>
        <v>0</v>
      </c>
      <c r="D20" t="s">
        <v>28</v>
      </c>
      <c r="E20" s="79">
        <v>2</v>
      </c>
      <c r="F20" t="s">
        <v>29</v>
      </c>
      <c r="G20" s="24">
        <f>C20/$C$15</f>
        <v>0</v>
      </c>
      <c r="H20" s="24">
        <f>C20/$C$11</f>
        <v>0</v>
      </c>
    </row>
    <row r="23" spans="2:28" x14ac:dyDescent="0.25"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s">
        <v>4</v>
      </c>
      <c r="Q23" s="12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3"/>
    </row>
    <row r="24" spans="2:28" x14ac:dyDescent="0.25">
      <c r="B24" s="10" t="s">
        <v>5</v>
      </c>
      <c r="C24" s="11"/>
      <c r="D24" s="11" t="s">
        <v>6</v>
      </c>
      <c r="E24" s="14">
        <v>1</v>
      </c>
      <c r="F24" s="14">
        <v>2</v>
      </c>
      <c r="G24" s="14">
        <v>3</v>
      </c>
      <c r="H24" s="14">
        <v>4</v>
      </c>
      <c r="I24" s="14">
        <v>5</v>
      </c>
      <c r="J24" s="14">
        <v>6</v>
      </c>
      <c r="K24" s="14">
        <v>7</v>
      </c>
      <c r="L24" s="14">
        <v>8</v>
      </c>
      <c r="M24" s="14">
        <v>9</v>
      </c>
      <c r="N24" s="14">
        <v>10</v>
      </c>
      <c r="O24" s="14">
        <v>11</v>
      </c>
      <c r="P24" s="14">
        <v>12</v>
      </c>
      <c r="Q24" s="14">
        <v>13</v>
      </c>
      <c r="R24" s="14">
        <v>14</v>
      </c>
      <c r="S24" s="14">
        <v>15</v>
      </c>
      <c r="T24" s="14">
        <v>16</v>
      </c>
      <c r="U24" s="14">
        <v>17</v>
      </c>
      <c r="V24" s="14">
        <v>18</v>
      </c>
      <c r="W24" s="14">
        <v>19</v>
      </c>
      <c r="X24" s="14">
        <v>20</v>
      </c>
      <c r="Y24" s="14">
        <v>21</v>
      </c>
      <c r="Z24" s="14">
        <v>22</v>
      </c>
      <c r="AA24" s="14">
        <v>23</v>
      </c>
      <c r="AB24" s="14">
        <v>24</v>
      </c>
    </row>
    <row r="25" spans="2:28" x14ac:dyDescent="0.25">
      <c r="B25" s="1" t="s">
        <v>17</v>
      </c>
      <c r="C25" s="2" t="s">
        <v>0</v>
      </c>
      <c r="D25" s="3" t="s">
        <v>1</v>
      </c>
      <c r="E25" s="38">
        <v>0.37</v>
      </c>
      <c r="F25" s="17">
        <v>0.37</v>
      </c>
      <c r="G25" s="17">
        <v>0.37</v>
      </c>
      <c r="H25" s="17">
        <v>0.37</v>
      </c>
      <c r="I25" s="17">
        <v>0.37</v>
      </c>
      <c r="J25" s="17">
        <v>0.37</v>
      </c>
      <c r="K25" s="17">
        <v>0.37</v>
      </c>
      <c r="L25" s="17">
        <v>0.37</v>
      </c>
      <c r="M25" s="17">
        <v>0.37</v>
      </c>
      <c r="N25" s="17">
        <v>0.4128</v>
      </c>
      <c r="O25" s="17">
        <v>0.4718</v>
      </c>
      <c r="P25" s="17">
        <v>0.37</v>
      </c>
      <c r="Q25" s="17">
        <v>0.37</v>
      </c>
      <c r="R25" s="17">
        <v>0.4128</v>
      </c>
      <c r="S25" s="17">
        <v>0.53080000000000005</v>
      </c>
      <c r="T25" s="17">
        <v>0.4718</v>
      </c>
      <c r="U25" s="17">
        <v>0.37</v>
      </c>
      <c r="V25" s="17">
        <v>0.37</v>
      </c>
      <c r="W25" s="17">
        <v>0.37</v>
      </c>
      <c r="X25" s="17">
        <v>0.37</v>
      </c>
      <c r="Y25" s="17">
        <v>0.37</v>
      </c>
      <c r="Z25" s="17">
        <v>0.37</v>
      </c>
      <c r="AA25" s="17">
        <v>0.37</v>
      </c>
      <c r="AB25" s="18">
        <v>0.37</v>
      </c>
    </row>
    <row r="26" spans="2:28" x14ac:dyDescent="0.25">
      <c r="B26" s="4"/>
      <c r="C26" s="5"/>
      <c r="D26" s="6" t="s">
        <v>2</v>
      </c>
      <c r="E26" s="39">
        <v>0.37</v>
      </c>
      <c r="F26" s="19">
        <v>0.37</v>
      </c>
      <c r="G26" s="19">
        <v>0.37</v>
      </c>
      <c r="H26" s="19">
        <v>0.37</v>
      </c>
      <c r="I26" s="19">
        <v>0.37</v>
      </c>
      <c r="J26" s="19">
        <v>0.37</v>
      </c>
      <c r="K26" s="19">
        <v>0.37</v>
      </c>
      <c r="L26" s="19">
        <v>0.37</v>
      </c>
      <c r="M26" s="19">
        <v>0.37</v>
      </c>
      <c r="N26" s="19">
        <v>0.37</v>
      </c>
      <c r="O26" s="19">
        <v>0.37</v>
      </c>
      <c r="P26" s="19">
        <v>0.37</v>
      </c>
      <c r="Q26" s="19">
        <v>0.37</v>
      </c>
      <c r="R26" s="19">
        <v>0.37</v>
      </c>
      <c r="S26" s="19">
        <v>0.37</v>
      </c>
      <c r="T26" s="19">
        <v>0.37</v>
      </c>
      <c r="U26" s="19">
        <v>0.37</v>
      </c>
      <c r="V26" s="19">
        <v>0.37</v>
      </c>
      <c r="W26" s="19">
        <v>0.37</v>
      </c>
      <c r="X26" s="19">
        <v>0.37</v>
      </c>
      <c r="Y26" s="19">
        <v>0.37</v>
      </c>
      <c r="Z26" s="19">
        <v>0.37</v>
      </c>
      <c r="AA26" s="19">
        <v>0.37</v>
      </c>
      <c r="AB26" s="20">
        <v>0.37</v>
      </c>
    </row>
    <row r="27" spans="2:28" x14ac:dyDescent="0.25">
      <c r="B27" s="7"/>
      <c r="C27" s="8"/>
      <c r="D27" s="9" t="s">
        <v>3</v>
      </c>
      <c r="E27" s="40">
        <v>0.37</v>
      </c>
      <c r="F27" s="21">
        <v>0.37</v>
      </c>
      <c r="G27" s="21">
        <v>0.37</v>
      </c>
      <c r="H27" s="21">
        <v>0.37</v>
      </c>
      <c r="I27" s="21">
        <v>0.37</v>
      </c>
      <c r="J27" s="21">
        <v>0.37</v>
      </c>
      <c r="K27" s="21">
        <v>0.37</v>
      </c>
      <c r="L27" s="21">
        <v>0.37</v>
      </c>
      <c r="M27" s="21">
        <v>0.37</v>
      </c>
      <c r="N27" s="21">
        <v>0.37</v>
      </c>
      <c r="O27" s="21">
        <v>0.37</v>
      </c>
      <c r="P27" s="21">
        <v>0.37</v>
      </c>
      <c r="Q27" s="21">
        <v>0.37</v>
      </c>
      <c r="R27" s="21">
        <v>0.37</v>
      </c>
      <c r="S27" s="21">
        <v>0.37</v>
      </c>
      <c r="T27" s="21">
        <v>0.37</v>
      </c>
      <c r="U27" s="21">
        <v>0.37</v>
      </c>
      <c r="V27" s="21">
        <v>0.37</v>
      </c>
      <c r="W27" s="21">
        <v>0.37</v>
      </c>
      <c r="X27" s="21">
        <v>0.37</v>
      </c>
      <c r="Y27" s="21">
        <v>0.37</v>
      </c>
      <c r="Z27" s="21">
        <v>0.37</v>
      </c>
      <c r="AA27" s="21">
        <v>0.37</v>
      </c>
      <c r="AB27" s="22">
        <v>0.37</v>
      </c>
    </row>
    <row r="28" spans="2:28" x14ac:dyDescent="0.25">
      <c r="B28" s="1" t="s">
        <v>18</v>
      </c>
      <c r="C28" s="2" t="s">
        <v>0</v>
      </c>
      <c r="D28" s="3" t="s">
        <v>1</v>
      </c>
      <c r="E28" s="38">
        <v>0.12</v>
      </c>
      <c r="F28" s="17">
        <v>0.12</v>
      </c>
      <c r="G28" s="17">
        <v>0.12</v>
      </c>
      <c r="H28" s="17">
        <v>0.12</v>
      </c>
      <c r="I28" s="17">
        <v>0.12</v>
      </c>
      <c r="J28" s="17">
        <v>0.12</v>
      </c>
      <c r="K28" s="17">
        <v>0.12</v>
      </c>
      <c r="L28" s="17">
        <v>0.12</v>
      </c>
      <c r="M28" s="17">
        <v>0.30620000000000003</v>
      </c>
      <c r="N28" s="17">
        <v>0.38069999999999998</v>
      </c>
      <c r="O28" s="17">
        <v>0.41789999999999999</v>
      </c>
      <c r="P28" s="17">
        <v>0.26900000000000002</v>
      </c>
      <c r="Q28" s="17">
        <v>0.30620000000000003</v>
      </c>
      <c r="R28" s="17">
        <v>0.38069999999999998</v>
      </c>
      <c r="S28" s="17">
        <v>0.45519999999999999</v>
      </c>
      <c r="T28" s="17">
        <v>0.41789999999999999</v>
      </c>
      <c r="U28" s="17">
        <v>0.30620000000000003</v>
      </c>
      <c r="V28" s="17">
        <v>0.12</v>
      </c>
      <c r="W28" s="17">
        <v>0.12</v>
      </c>
      <c r="X28" s="17">
        <v>0.12</v>
      </c>
      <c r="Y28" s="17">
        <v>0.12</v>
      </c>
      <c r="Z28" s="17">
        <v>0.12</v>
      </c>
      <c r="AA28" s="17">
        <v>0.12</v>
      </c>
      <c r="AB28" s="18">
        <v>0.12</v>
      </c>
    </row>
    <row r="29" spans="2:28" x14ac:dyDescent="0.25">
      <c r="B29" s="4"/>
      <c r="C29" s="5"/>
      <c r="D29" s="6" t="s">
        <v>2</v>
      </c>
      <c r="E29" s="39">
        <v>0.12</v>
      </c>
      <c r="F29" s="19">
        <v>0.12</v>
      </c>
      <c r="G29" s="19">
        <v>0.12</v>
      </c>
      <c r="H29" s="19">
        <v>0.12</v>
      </c>
      <c r="I29" s="19">
        <v>0.12</v>
      </c>
      <c r="J29" s="19">
        <v>0.12</v>
      </c>
      <c r="K29" s="19">
        <v>0.12</v>
      </c>
      <c r="L29" s="19">
        <v>0.12</v>
      </c>
      <c r="M29" s="19">
        <v>0.12</v>
      </c>
      <c r="N29" s="19">
        <v>0.12</v>
      </c>
      <c r="O29" s="19">
        <v>0.12</v>
      </c>
      <c r="P29" s="19">
        <v>0.12</v>
      </c>
      <c r="Q29" s="19">
        <v>0.12</v>
      </c>
      <c r="R29" s="19">
        <v>0.12</v>
      </c>
      <c r="S29" s="19">
        <v>0.12</v>
      </c>
      <c r="T29" s="19">
        <v>0.12</v>
      </c>
      <c r="U29" s="19">
        <v>0.12</v>
      </c>
      <c r="V29" s="19">
        <v>0.12</v>
      </c>
      <c r="W29" s="19">
        <v>0.12</v>
      </c>
      <c r="X29" s="19">
        <v>0.12</v>
      </c>
      <c r="Y29" s="19">
        <v>0.12</v>
      </c>
      <c r="Z29" s="19">
        <v>0.12</v>
      </c>
      <c r="AA29" s="19">
        <v>0.12</v>
      </c>
      <c r="AB29" s="20">
        <v>0.12</v>
      </c>
    </row>
    <row r="30" spans="2:28" x14ac:dyDescent="0.25">
      <c r="B30" s="7"/>
      <c r="C30" s="8"/>
      <c r="D30" s="9" t="s">
        <v>3</v>
      </c>
      <c r="E30" s="40">
        <v>0.12</v>
      </c>
      <c r="F30" s="21">
        <v>0.12</v>
      </c>
      <c r="G30" s="21">
        <v>0.12</v>
      </c>
      <c r="H30" s="21">
        <v>0.12</v>
      </c>
      <c r="I30" s="21">
        <v>0.12</v>
      </c>
      <c r="J30" s="21">
        <v>0.12</v>
      </c>
      <c r="K30" s="21">
        <v>0.12</v>
      </c>
      <c r="L30" s="21">
        <v>0.12</v>
      </c>
      <c r="M30" s="21">
        <v>0.12</v>
      </c>
      <c r="N30" s="21">
        <v>0.12</v>
      </c>
      <c r="O30" s="21">
        <v>0.12</v>
      </c>
      <c r="P30" s="21">
        <v>0.12</v>
      </c>
      <c r="Q30" s="21">
        <v>0.12</v>
      </c>
      <c r="R30" s="21">
        <v>0.12</v>
      </c>
      <c r="S30" s="21">
        <v>0.12</v>
      </c>
      <c r="T30" s="21">
        <v>0.12</v>
      </c>
      <c r="U30" s="21">
        <v>0.12</v>
      </c>
      <c r="V30" s="21">
        <v>0.12</v>
      </c>
      <c r="W30" s="21">
        <v>0.12</v>
      </c>
      <c r="X30" s="21">
        <v>0.12</v>
      </c>
      <c r="Y30" s="21">
        <v>0.12</v>
      </c>
      <c r="Z30" s="21">
        <v>0.12</v>
      </c>
      <c r="AA30" s="21">
        <v>0.12</v>
      </c>
      <c r="AB30" s="22">
        <v>0.12</v>
      </c>
    </row>
    <row r="31" spans="2:28" x14ac:dyDescent="0.25">
      <c r="B31" s="1" t="s">
        <v>51</v>
      </c>
      <c r="C31" s="2" t="s">
        <v>0</v>
      </c>
      <c r="D31" s="3" t="s">
        <v>1</v>
      </c>
      <c r="E31" s="44">
        <v>0.9</v>
      </c>
      <c r="F31" s="45">
        <v>0.9</v>
      </c>
      <c r="G31" s="45">
        <v>0.9</v>
      </c>
      <c r="H31" s="45">
        <v>0.9</v>
      </c>
      <c r="I31" s="45">
        <v>0.9</v>
      </c>
      <c r="J31" s="45">
        <v>0.9</v>
      </c>
      <c r="K31" s="45">
        <v>0.9</v>
      </c>
      <c r="L31" s="45">
        <v>0.9</v>
      </c>
      <c r="M31" s="45">
        <v>0.9</v>
      </c>
      <c r="N31" s="45">
        <v>0.9</v>
      </c>
      <c r="O31" s="45">
        <v>0.9</v>
      </c>
      <c r="P31" s="45">
        <v>0.9</v>
      </c>
      <c r="Q31" s="45">
        <v>0.9</v>
      </c>
      <c r="R31" s="45">
        <v>0.9</v>
      </c>
      <c r="S31" s="45">
        <v>0.9</v>
      </c>
      <c r="T31" s="45">
        <v>0.9</v>
      </c>
      <c r="U31" s="45">
        <v>0.9</v>
      </c>
      <c r="V31" s="45">
        <v>0.9</v>
      </c>
      <c r="W31" s="45">
        <v>0.9</v>
      </c>
      <c r="X31" s="45">
        <v>0.9</v>
      </c>
      <c r="Y31" s="45">
        <v>0.9</v>
      </c>
      <c r="Z31" s="45">
        <v>0.9</v>
      </c>
      <c r="AA31" s="45">
        <v>0.9</v>
      </c>
      <c r="AB31" s="46">
        <v>0.9</v>
      </c>
    </row>
    <row r="32" spans="2:28" x14ac:dyDescent="0.25">
      <c r="B32" s="4"/>
      <c r="C32" s="5"/>
      <c r="D32" s="6" t="s">
        <v>2</v>
      </c>
      <c r="E32" s="47">
        <v>0.9</v>
      </c>
      <c r="F32" s="48">
        <v>0.9</v>
      </c>
      <c r="G32" s="48">
        <v>0.9</v>
      </c>
      <c r="H32" s="48">
        <v>0.9</v>
      </c>
      <c r="I32" s="48">
        <v>0.9</v>
      </c>
      <c r="J32" s="48">
        <v>0.9</v>
      </c>
      <c r="K32" s="48">
        <v>0.9</v>
      </c>
      <c r="L32" s="48">
        <v>0.9</v>
      </c>
      <c r="M32" s="48">
        <v>0.9</v>
      </c>
      <c r="N32" s="48">
        <v>0.9</v>
      </c>
      <c r="O32" s="48">
        <v>0.9</v>
      </c>
      <c r="P32" s="48">
        <v>0.9</v>
      </c>
      <c r="Q32" s="48">
        <v>0.9</v>
      </c>
      <c r="R32" s="48">
        <v>0.9</v>
      </c>
      <c r="S32" s="48">
        <v>0.9</v>
      </c>
      <c r="T32" s="48">
        <v>0.9</v>
      </c>
      <c r="U32" s="48">
        <v>0.9</v>
      </c>
      <c r="V32" s="48">
        <v>0.9</v>
      </c>
      <c r="W32" s="48">
        <v>0.9</v>
      </c>
      <c r="X32" s="48">
        <v>0.9</v>
      </c>
      <c r="Y32" s="48">
        <v>0.9</v>
      </c>
      <c r="Z32" s="48">
        <v>0.9</v>
      </c>
      <c r="AA32" s="48">
        <v>0.9</v>
      </c>
      <c r="AB32" s="49">
        <v>0.9</v>
      </c>
    </row>
    <row r="33" spans="1:28" x14ac:dyDescent="0.25">
      <c r="B33" s="7"/>
      <c r="C33" s="8"/>
      <c r="D33" s="9" t="s">
        <v>3</v>
      </c>
      <c r="E33" s="50">
        <v>0.9</v>
      </c>
      <c r="F33" s="51">
        <v>0.9</v>
      </c>
      <c r="G33" s="51">
        <v>0.9</v>
      </c>
      <c r="H33" s="51">
        <v>0.9</v>
      </c>
      <c r="I33" s="51">
        <v>0.9</v>
      </c>
      <c r="J33" s="51">
        <v>0.9</v>
      </c>
      <c r="K33" s="51">
        <v>0.9</v>
      </c>
      <c r="L33" s="51">
        <v>0.9</v>
      </c>
      <c r="M33" s="51">
        <v>0.9</v>
      </c>
      <c r="N33" s="51">
        <v>0.9</v>
      </c>
      <c r="O33" s="51">
        <v>0.9</v>
      </c>
      <c r="P33" s="51">
        <v>0.9</v>
      </c>
      <c r="Q33" s="51">
        <v>0.9</v>
      </c>
      <c r="R33" s="51">
        <v>0.9</v>
      </c>
      <c r="S33" s="51">
        <v>0.9</v>
      </c>
      <c r="T33" s="51">
        <v>0.9</v>
      </c>
      <c r="U33" s="51">
        <v>0.9</v>
      </c>
      <c r="V33" s="51">
        <v>0.9</v>
      </c>
      <c r="W33" s="51">
        <v>0.9</v>
      </c>
      <c r="X33" s="51">
        <v>0.9</v>
      </c>
      <c r="Y33" s="51">
        <v>0.9</v>
      </c>
      <c r="Z33" s="51">
        <v>0.9</v>
      </c>
      <c r="AA33" s="51">
        <v>0.9</v>
      </c>
      <c r="AB33" s="52">
        <v>0.9</v>
      </c>
    </row>
    <row r="35" spans="1:28" x14ac:dyDescent="0.25">
      <c r="A35" s="55" t="s">
        <v>37</v>
      </c>
      <c r="B35" t="s">
        <v>54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x14ac:dyDescent="0.25">
      <c r="B36" s="1" t="s">
        <v>16</v>
      </c>
      <c r="C36" s="2" t="s">
        <v>0</v>
      </c>
      <c r="D36" s="3" t="s">
        <v>1</v>
      </c>
      <c r="E36" s="38">
        <f t="shared" ref="E36:AB36" si="1">(E28*$C$6)+E25*(1-$C$6)</f>
        <v>0.12</v>
      </c>
      <c r="F36" s="17">
        <f t="shared" si="1"/>
        <v>0.12</v>
      </c>
      <c r="G36" s="17">
        <f t="shared" si="1"/>
        <v>0.12</v>
      </c>
      <c r="H36" s="17">
        <f t="shared" si="1"/>
        <v>0.12</v>
      </c>
      <c r="I36" s="17">
        <f t="shared" si="1"/>
        <v>0.12</v>
      </c>
      <c r="J36" s="17">
        <f t="shared" si="1"/>
        <v>0.12</v>
      </c>
      <c r="K36" s="17">
        <f t="shared" si="1"/>
        <v>0.12</v>
      </c>
      <c r="L36" s="17">
        <f t="shared" si="1"/>
        <v>0.12</v>
      </c>
      <c r="M36" s="17">
        <f t="shared" si="1"/>
        <v>0.30620000000000003</v>
      </c>
      <c r="N36" s="17">
        <f t="shared" si="1"/>
        <v>0.38069999999999998</v>
      </c>
      <c r="O36" s="17">
        <f t="shared" si="1"/>
        <v>0.41789999999999999</v>
      </c>
      <c r="P36" s="17">
        <f t="shared" si="1"/>
        <v>0.26900000000000002</v>
      </c>
      <c r="Q36" s="17">
        <f t="shared" si="1"/>
        <v>0.30620000000000003</v>
      </c>
      <c r="R36" s="17">
        <f t="shared" si="1"/>
        <v>0.38069999999999998</v>
      </c>
      <c r="S36" s="17">
        <f t="shared" si="1"/>
        <v>0.45519999999999999</v>
      </c>
      <c r="T36" s="17">
        <f t="shared" si="1"/>
        <v>0.41789999999999999</v>
      </c>
      <c r="U36" s="17">
        <f t="shared" si="1"/>
        <v>0.30620000000000003</v>
      </c>
      <c r="V36" s="17">
        <f t="shared" si="1"/>
        <v>0.12</v>
      </c>
      <c r="W36" s="17">
        <f t="shared" si="1"/>
        <v>0.12</v>
      </c>
      <c r="X36" s="17">
        <f t="shared" si="1"/>
        <v>0.12</v>
      </c>
      <c r="Y36" s="17">
        <f t="shared" si="1"/>
        <v>0.12</v>
      </c>
      <c r="Z36" s="17">
        <f t="shared" si="1"/>
        <v>0.12</v>
      </c>
      <c r="AA36" s="17">
        <f t="shared" si="1"/>
        <v>0.12</v>
      </c>
      <c r="AB36" s="18">
        <f t="shared" si="1"/>
        <v>0.12</v>
      </c>
    </row>
    <row r="37" spans="1:28" x14ac:dyDescent="0.25">
      <c r="B37" s="4"/>
      <c r="C37" s="5"/>
      <c r="D37" s="6" t="s">
        <v>2</v>
      </c>
      <c r="E37" s="39">
        <f t="shared" ref="E37:AB37" si="2">(E29*$C$6)+E26*(1-$C$6)</f>
        <v>0.12</v>
      </c>
      <c r="F37" s="19">
        <f t="shared" si="2"/>
        <v>0.12</v>
      </c>
      <c r="G37" s="19">
        <f t="shared" si="2"/>
        <v>0.12</v>
      </c>
      <c r="H37" s="19">
        <f t="shared" si="2"/>
        <v>0.12</v>
      </c>
      <c r="I37" s="19">
        <f t="shared" si="2"/>
        <v>0.12</v>
      </c>
      <c r="J37" s="19">
        <f t="shared" si="2"/>
        <v>0.12</v>
      </c>
      <c r="K37" s="19">
        <f t="shared" si="2"/>
        <v>0.12</v>
      </c>
      <c r="L37" s="19">
        <f t="shared" si="2"/>
        <v>0.12</v>
      </c>
      <c r="M37" s="19">
        <f t="shared" si="2"/>
        <v>0.12</v>
      </c>
      <c r="N37" s="19">
        <f t="shared" si="2"/>
        <v>0.12</v>
      </c>
      <c r="O37" s="19">
        <f t="shared" si="2"/>
        <v>0.12</v>
      </c>
      <c r="P37" s="19">
        <f t="shared" si="2"/>
        <v>0.12</v>
      </c>
      <c r="Q37" s="19">
        <f t="shared" si="2"/>
        <v>0.12</v>
      </c>
      <c r="R37" s="19">
        <f t="shared" si="2"/>
        <v>0.12</v>
      </c>
      <c r="S37" s="19">
        <f t="shared" si="2"/>
        <v>0.12</v>
      </c>
      <c r="T37" s="19">
        <f t="shared" si="2"/>
        <v>0.12</v>
      </c>
      <c r="U37" s="19">
        <f t="shared" si="2"/>
        <v>0.12</v>
      </c>
      <c r="V37" s="19">
        <f t="shared" si="2"/>
        <v>0.12</v>
      </c>
      <c r="W37" s="19">
        <f t="shared" si="2"/>
        <v>0.12</v>
      </c>
      <c r="X37" s="19">
        <f t="shared" si="2"/>
        <v>0.12</v>
      </c>
      <c r="Y37" s="19">
        <f t="shared" si="2"/>
        <v>0.12</v>
      </c>
      <c r="Z37" s="19">
        <f t="shared" si="2"/>
        <v>0.12</v>
      </c>
      <c r="AA37" s="19">
        <f t="shared" si="2"/>
        <v>0.12</v>
      </c>
      <c r="AB37" s="20">
        <f t="shared" si="2"/>
        <v>0.12</v>
      </c>
    </row>
    <row r="38" spans="1:28" x14ac:dyDescent="0.25">
      <c r="B38" s="7"/>
      <c r="C38" s="8"/>
      <c r="D38" s="9" t="s">
        <v>3</v>
      </c>
      <c r="E38" s="40">
        <f t="shared" ref="E38:AB38" si="3">(E30*$C$6)+E27*(1-$C$6)</f>
        <v>0.12</v>
      </c>
      <c r="F38" s="21">
        <f t="shared" si="3"/>
        <v>0.12</v>
      </c>
      <c r="G38" s="21">
        <f t="shared" si="3"/>
        <v>0.12</v>
      </c>
      <c r="H38" s="21">
        <f t="shared" si="3"/>
        <v>0.12</v>
      </c>
      <c r="I38" s="21">
        <f t="shared" si="3"/>
        <v>0.12</v>
      </c>
      <c r="J38" s="21">
        <f t="shared" si="3"/>
        <v>0.12</v>
      </c>
      <c r="K38" s="21">
        <f t="shared" si="3"/>
        <v>0.12</v>
      </c>
      <c r="L38" s="21">
        <f t="shared" si="3"/>
        <v>0.12</v>
      </c>
      <c r="M38" s="21">
        <f t="shared" si="3"/>
        <v>0.12</v>
      </c>
      <c r="N38" s="21">
        <f t="shared" si="3"/>
        <v>0.12</v>
      </c>
      <c r="O38" s="21">
        <f t="shared" si="3"/>
        <v>0.12</v>
      </c>
      <c r="P38" s="21">
        <f t="shared" si="3"/>
        <v>0.12</v>
      </c>
      <c r="Q38" s="21">
        <f t="shared" si="3"/>
        <v>0.12</v>
      </c>
      <c r="R38" s="21">
        <f t="shared" si="3"/>
        <v>0.12</v>
      </c>
      <c r="S38" s="21">
        <f t="shared" si="3"/>
        <v>0.12</v>
      </c>
      <c r="T38" s="21">
        <f t="shared" si="3"/>
        <v>0.12</v>
      </c>
      <c r="U38" s="21">
        <f t="shared" si="3"/>
        <v>0.12</v>
      </c>
      <c r="V38" s="21">
        <f t="shared" si="3"/>
        <v>0.12</v>
      </c>
      <c r="W38" s="21">
        <f t="shared" si="3"/>
        <v>0.12</v>
      </c>
      <c r="X38" s="21">
        <f t="shared" si="3"/>
        <v>0.12</v>
      </c>
      <c r="Y38" s="21">
        <f t="shared" si="3"/>
        <v>0.12</v>
      </c>
      <c r="Z38" s="21">
        <f t="shared" si="3"/>
        <v>0.12</v>
      </c>
      <c r="AA38" s="21">
        <f t="shared" si="3"/>
        <v>0.12</v>
      </c>
      <c r="AB38" s="22">
        <f t="shared" si="3"/>
        <v>0.12</v>
      </c>
    </row>
    <row r="39" spans="1:28" x14ac:dyDescent="0.25">
      <c r="B39" s="5"/>
      <c r="C39" s="5"/>
      <c r="D39" s="6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x14ac:dyDescent="0.25">
      <c r="A40" s="55" t="s">
        <v>38</v>
      </c>
      <c r="B40" t="s">
        <v>36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x14ac:dyDescent="0.25">
      <c r="B41" s="1" t="s">
        <v>19</v>
      </c>
      <c r="C41" s="56">
        <f>E11</f>
        <v>12</v>
      </c>
      <c r="D41" s="3" t="s">
        <v>1</v>
      </c>
      <c r="E41" s="70">
        <f t="shared" ref="E41:AB41" si="4">$C$41*E36</f>
        <v>1.44</v>
      </c>
      <c r="F41" s="60">
        <f t="shared" si="4"/>
        <v>1.44</v>
      </c>
      <c r="G41" s="60">
        <f t="shared" si="4"/>
        <v>1.44</v>
      </c>
      <c r="H41" s="60">
        <f t="shared" si="4"/>
        <v>1.44</v>
      </c>
      <c r="I41" s="60">
        <f t="shared" si="4"/>
        <v>1.44</v>
      </c>
      <c r="J41" s="60">
        <f t="shared" si="4"/>
        <v>1.44</v>
      </c>
      <c r="K41" s="60">
        <f t="shared" si="4"/>
        <v>1.44</v>
      </c>
      <c r="L41" s="60">
        <f t="shared" si="4"/>
        <v>1.44</v>
      </c>
      <c r="M41" s="60">
        <f t="shared" si="4"/>
        <v>3.6744000000000003</v>
      </c>
      <c r="N41" s="60">
        <f t="shared" si="4"/>
        <v>4.5683999999999996</v>
      </c>
      <c r="O41" s="60">
        <f t="shared" si="4"/>
        <v>5.0148000000000001</v>
      </c>
      <c r="P41" s="60">
        <f t="shared" si="4"/>
        <v>3.2280000000000002</v>
      </c>
      <c r="Q41" s="60">
        <f t="shared" si="4"/>
        <v>3.6744000000000003</v>
      </c>
      <c r="R41" s="60">
        <f t="shared" si="4"/>
        <v>4.5683999999999996</v>
      </c>
      <c r="S41" s="60">
        <f t="shared" si="4"/>
        <v>5.4623999999999997</v>
      </c>
      <c r="T41" s="60">
        <f t="shared" si="4"/>
        <v>5.0148000000000001</v>
      </c>
      <c r="U41" s="60">
        <f t="shared" si="4"/>
        <v>3.6744000000000003</v>
      </c>
      <c r="V41" s="60">
        <f t="shared" si="4"/>
        <v>1.44</v>
      </c>
      <c r="W41" s="60">
        <f t="shared" si="4"/>
        <v>1.44</v>
      </c>
      <c r="X41" s="60">
        <f t="shared" si="4"/>
        <v>1.44</v>
      </c>
      <c r="Y41" s="60">
        <f t="shared" si="4"/>
        <v>1.44</v>
      </c>
      <c r="Z41" s="60">
        <f t="shared" si="4"/>
        <v>1.44</v>
      </c>
      <c r="AA41" s="60">
        <f t="shared" si="4"/>
        <v>1.44</v>
      </c>
      <c r="AB41" s="71">
        <f t="shared" si="4"/>
        <v>1.44</v>
      </c>
    </row>
    <row r="42" spans="1:28" x14ac:dyDescent="0.25">
      <c r="B42" s="4"/>
      <c r="C42" s="57"/>
      <c r="D42" s="6" t="s">
        <v>2</v>
      </c>
      <c r="E42" s="72">
        <f t="shared" ref="E42:AB42" si="5">$C$41*E37</f>
        <v>1.44</v>
      </c>
      <c r="F42" s="61">
        <f t="shared" si="5"/>
        <v>1.44</v>
      </c>
      <c r="G42" s="61">
        <f t="shared" si="5"/>
        <v>1.44</v>
      </c>
      <c r="H42" s="61">
        <f t="shared" si="5"/>
        <v>1.44</v>
      </c>
      <c r="I42" s="61">
        <f t="shared" si="5"/>
        <v>1.44</v>
      </c>
      <c r="J42" s="61">
        <f t="shared" si="5"/>
        <v>1.44</v>
      </c>
      <c r="K42" s="61">
        <f t="shared" si="5"/>
        <v>1.44</v>
      </c>
      <c r="L42" s="61">
        <f t="shared" si="5"/>
        <v>1.44</v>
      </c>
      <c r="M42" s="61">
        <f t="shared" si="5"/>
        <v>1.44</v>
      </c>
      <c r="N42" s="61">
        <f t="shared" si="5"/>
        <v>1.44</v>
      </c>
      <c r="O42" s="61">
        <f t="shared" si="5"/>
        <v>1.44</v>
      </c>
      <c r="P42" s="61">
        <f t="shared" si="5"/>
        <v>1.44</v>
      </c>
      <c r="Q42" s="61">
        <f t="shared" si="5"/>
        <v>1.44</v>
      </c>
      <c r="R42" s="61">
        <f t="shared" si="5"/>
        <v>1.44</v>
      </c>
      <c r="S42" s="61">
        <f t="shared" si="5"/>
        <v>1.44</v>
      </c>
      <c r="T42" s="61">
        <f t="shared" si="5"/>
        <v>1.44</v>
      </c>
      <c r="U42" s="61">
        <f t="shared" si="5"/>
        <v>1.44</v>
      </c>
      <c r="V42" s="61">
        <f t="shared" si="5"/>
        <v>1.44</v>
      </c>
      <c r="W42" s="61">
        <f t="shared" si="5"/>
        <v>1.44</v>
      </c>
      <c r="X42" s="61">
        <f t="shared" si="5"/>
        <v>1.44</v>
      </c>
      <c r="Y42" s="61">
        <f t="shared" si="5"/>
        <v>1.44</v>
      </c>
      <c r="Z42" s="61">
        <f t="shared" si="5"/>
        <v>1.44</v>
      </c>
      <c r="AA42" s="61">
        <f t="shared" si="5"/>
        <v>1.44</v>
      </c>
      <c r="AB42" s="73">
        <f t="shared" si="5"/>
        <v>1.44</v>
      </c>
    </row>
    <row r="43" spans="1:28" x14ac:dyDescent="0.25">
      <c r="B43" s="7"/>
      <c r="C43" s="58"/>
      <c r="D43" s="9" t="s">
        <v>3</v>
      </c>
      <c r="E43" s="74">
        <f t="shared" ref="E43:AB43" si="6">$C$41*E38</f>
        <v>1.44</v>
      </c>
      <c r="F43" s="62">
        <f t="shared" si="6"/>
        <v>1.44</v>
      </c>
      <c r="G43" s="62">
        <f t="shared" si="6"/>
        <v>1.44</v>
      </c>
      <c r="H43" s="62">
        <f t="shared" si="6"/>
        <v>1.44</v>
      </c>
      <c r="I43" s="62">
        <f t="shared" si="6"/>
        <v>1.44</v>
      </c>
      <c r="J43" s="62">
        <f t="shared" si="6"/>
        <v>1.44</v>
      </c>
      <c r="K43" s="62">
        <f t="shared" si="6"/>
        <v>1.44</v>
      </c>
      <c r="L43" s="62">
        <f t="shared" si="6"/>
        <v>1.44</v>
      </c>
      <c r="M43" s="62">
        <f t="shared" si="6"/>
        <v>1.44</v>
      </c>
      <c r="N43" s="62">
        <f t="shared" si="6"/>
        <v>1.44</v>
      </c>
      <c r="O43" s="62">
        <f t="shared" si="6"/>
        <v>1.44</v>
      </c>
      <c r="P43" s="62">
        <f t="shared" si="6"/>
        <v>1.44</v>
      </c>
      <c r="Q43" s="62">
        <f t="shared" si="6"/>
        <v>1.44</v>
      </c>
      <c r="R43" s="62">
        <f t="shared" si="6"/>
        <v>1.44</v>
      </c>
      <c r="S43" s="62">
        <f t="shared" si="6"/>
        <v>1.44</v>
      </c>
      <c r="T43" s="62">
        <f t="shared" si="6"/>
        <v>1.44</v>
      </c>
      <c r="U43" s="62">
        <f t="shared" si="6"/>
        <v>1.44</v>
      </c>
      <c r="V43" s="62">
        <f t="shared" si="6"/>
        <v>1.44</v>
      </c>
      <c r="W43" s="62">
        <f t="shared" si="6"/>
        <v>1.44</v>
      </c>
      <c r="X43" s="62">
        <f t="shared" si="6"/>
        <v>1.44</v>
      </c>
      <c r="Y43" s="62">
        <f t="shared" si="6"/>
        <v>1.44</v>
      </c>
      <c r="Z43" s="62">
        <f t="shared" si="6"/>
        <v>1.44</v>
      </c>
      <c r="AA43" s="62">
        <f t="shared" si="6"/>
        <v>1.44</v>
      </c>
      <c r="AB43" s="75">
        <f t="shared" si="6"/>
        <v>1.44</v>
      </c>
    </row>
    <row r="44" spans="1:28" x14ac:dyDescent="0.25">
      <c r="B44" s="4"/>
      <c r="C44" s="57"/>
      <c r="D44" s="3" t="s">
        <v>1</v>
      </c>
      <c r="E44" s="61">
        <f>E31*$C$41</f>
        <v>10.8</v>
      </c>
      <c r="F44" s="61">
        <f t="shared" ref="F44:AB44" si="7">F31*$C$41</f>
        <v>10.8</v>
      </c>
      <c r="G44" s="61">
        <f t="shared" si="7"/>
        <v>10.8</v>
      </c>
      <c r="H44" s="61">
        <f t="shared" si="7"/>
        <v>10.8</v>
      </c>
      <c r="I44" s="61">
        <f t="shared" si="7"/>
        <v>10.8</v>
      </c>
      <c r="J44" s="61">
        <f t="shared" si="7"/>
        <v>10.8</v>
      </c>
      <c r="K44" s="61">
        <f t="shared" si="7"/>
        <v>10.8</v>
      </c>
      <c r="L44" s="61">
        <f t="shared" si="7"/>
        <v>10.8</v>
      </c>
      <c r="M44" s="61">
        <f t="shared" si="7"/>
        <v>10.8</v>
      </c>
      <c r="N44" s="61">
        <f t="shared" si="7"/>
        <v>10.8</v>
      </c>
      <c r="O44" s="61">
        <f t="shared" si="7"/>
        <v>10.8</v>
      </c>
      <c r="P44" s="61">
        <f t="shared" si="7"/>
        <v>10.8</v>
      </c>
      <c r="Q44" s="61">
        <f t="shared" si="7"/>
        <v>10.8</v>
      </c>
      <c r="R44" s="61">
        <f t="shared" si="7"/>
        <v>10.8</v>
      </c>
      <c r="S44" s="61">
        <f t="shared" si="7"/>
        <v>10.8</v>
      </c>
      <c r="T44" s="61">
        <f t="shared" si="7"/>
        <v>10.8</v>
      </c>
      <c r="U44" s="61">
        <f t="shared" si="7"/>
        <v>10.8</v>
      </c>
      <c r="V44" s="61">
        <f t="shared" si="7"/>
        <v>10.8</v>
      </c>
      <c r="W44" s="61">
        <f t="shared" si="7"/>
        <v>10.8</v>
      </c>
      <c r="X44" s="61">
        <f t="shared" si="7"/>
        <v>10.8</v>
      </c>
      <c r="Y44" s="61">
        <f t="shared" si="7"/>
        <v>10.8</v>
      </c>
      <c r="Z44" s="61">
        <f t="shared" si="7"/>
        <v>10.8</v>
      </c>
      <c r="AA44" s="61">
        <f t="shared" si="7"/>
        <v>10.8</v>
      </c>
      <c r="AB44" s="73">
        <f t="shared" si="7"/>
        <v>10.8</v>
      </c>
    </row>
    <row r="45" spans="1:28" x14ac:dyDescent="0.25">
      <c r="B45" s="4"/>
      <c r="C45" s="57"/>
      <c r="D45" s="6" t="s">
        <v>2</v>
      </c>
      <c r="E45" s="61">
        <f t="shared" ref="E45:AB45" si="8">E32*$C$41</f>
        <v>10.8</v>
      </c>
      <c r="F45" s="61">
        <f t="shared" si="8"/>
        <v>10.8</v>
      </c>
      <c r="G45" s="61">
        <f t="shared" si="8"/>
        <v>10.8</v>
      </c>
      <c r="H45" s="61">
        <f t="shared" si="8"/>
        <v>10.8</v>
      </c>
      <c r="I45" s="61">
        <f t="shared" si="8"/>
        <v>10.8</v>
      </c>
      <c r="J45" s="61">
        <f t="shared" si="8"/>
        <v>10.8</v>
      </c>
      <c r="K45" s="61">
        <f t="shared" si="8"/>
        <v>10.8</v>
      </c>
      <c r="L45" s="61">
        <f t="shared" si="8"/>
        <v>10.8</v>
      </c>
      <c r="M45" s="61">
        <f t="shared" si="8"/>
        <v>10.8</v>
      </c>
      <c r="N45" s="61">
        <f t="shared" si="8"/>
        <v>10.8</v>
      </c>
      <c r="O45" s="61">
        <f t="shared" si="8"/>
        <v>10.8</v>
      </c>
      <c r="P45" s="61">
        <f t="shared" si="8"/>
        <v>10.8</v>
      </c>
      <c r="Q45" s="61">
        <f t="shared" si="8"/>
        <v>10.8</v>
      </c>
      <c r="R45" s="61">
        <f t="shared" si="8"/>
        <v>10.8</v>
      </c>
      <c r="S45" s="61">
        <f t="shared" si="8"/>
        <v>10.8</v>
      </c>
      <c r="T45" s="61">
        <f t="shared" si="8"/>
        <v>10.8</v>
      </c>
      <c r="U45" s="61">
        <f t="shared" si="8"/>
        <v>10.8</v>
      </c>
      <c r="V45" s="61">
        <f t="shared" si="8"/>
        <v>10.8</v>
      </c>
      <c r="W45" s="61">
        <f t="shared" si="8"/>
        <v>10.8</v>
      </c>
      <c r="X45" s="61">
        <f t="shared" si="8"/>
        <v>10.8</v>
      </c>
      <c r="Y45" s="61">
        <f t="shared" si="8"/>
        <v>10.8</v>
      </c>
      <c r="Z45" s="61">
        <f t="shared" si="8"/>
        <v>10.8</v>
      </c>
      <c r="AA45" s="61">
        <f t="shared" si="8"/>
        <v>10.8</v>
      </c>
      <c r="AB45" s="73">
        <f t="shared" si="8"/>
        <v>10.8</v>
      </c>
    </row>
    <row r="46" spans="1:28" x14ac:dyDescent="0.25">
      <c r="B46" s="7"/>
      <c r="C46" s="58"/>
      <c r="D46" s="9" t="s">
        <v>3</v>
      </c>
      <c r="E46" s="62">
        <f t="shared" ref="E46:AB46" si="9">E33*$C$41</f>
        <v>10.8</v>
      </c>
      <c r="F46" s="62">
        <f t="shared" si="9"/>
        <v>10.8</v>
      </c>
      <c r="G46" s="62">
        <f t="shared" si="9"/>
        <v>10.8</v>
      </c>
      <c r="H46" s="62">
        <f t="shared" si="9"/>
        <v>10.8</v>
      </c>
      <c r="I46" s="62">
        <f t="shared" si="9"/>
        <v>10.8</v>
      </c>
      <c r="J46" s="62">
        <f t="shared" si="9"/>
        <v>10.8</v>
      </c>
      <c r="K46" s="62">
        <f t="shared" si="9"/>
        <v>10.8</v>
      </c>
      <c r="L46" s="62">
        <f t="shared" si="9"/>
        <v>10.8</v>
      </c>
      <c r="M46" s="62">
        <f t="shared" si="9"/>
        <v>10.8</v>
      </c>
      <c r="N46" s="62">
        <f t="shared" si="9"/>
        <v>10.8</v>
      </c>
      <c r="O46" s="62">
        <f t="shared" si="9"/>
        <v>10.8</v>
      </c>
      <c r="P46" s="62">
        <f t="shared" si="9"/>
        <v>10.8</v>
      </c>
      <c r="Q46" s="62">
        <f t="shared" si="9"/>
        <v>10.8</v>
      </c>
      <c r="R46" s="62">
        <f t="shared" si="9"/>
        <v>10.8</v>
      </c>
      <c r="S46" s="62">
        <f t="shared" si="9"/>
        <v>10.8</v>
      </c>
      <c r="T46" s="62">
        <f t="shared" si="9"/>
        <v>10.8</v>
      </c>
      <c r="U46" s="62">
        <f t="shared" si="9"/>
        <v>10.8</v>
      </c>
      <c r="V46" s="62">
        <f t="shared" si="9"/>
        <v>10.8</v>
      </c>
      <c r="W46" s="62">
        <f t="shared" si="9"/>
        <v>10.8</v>
      </c>
      <c r="X46" s="62">
        <f t="shared" si="9"/>
        <v>10.8</v>
      </c>
      <c r="Y46" s="62">
        <f t="shared" si="9"/>
        <v>10.8</v>
      </c>
      <c r="Z46" s="62">
        <f t="shared" si="9"/>
        <v>10.8</v>
      </c>
      <c r="AA46" s="62">
        <f t="shared" si="9"/>
        <v>10.8</v>
      </c>
      <c r="AB46" s="75">
        <f t="shared" si="9"/>
        <v>10.8</v>
      </c>
    </row>
    <row r="47" spans="1:28" x14ac:dyDescent="0.25">
      <c r="C47" s="59"/>
      <c r="D47" s="6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</row>
    <row r="48" spans="1:28" x14ac:dyDescent="0.25">
      <c r="A48" s="55" t="s">
        <v>39</v>
      </c>
      <c r="B48" t="s">
        <v>35</v>
      </c>
      <c r="C48" s="59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</row>
    <row r="49" spans="1:28" x14ac:dyDescent="0.25">
      <c r="B49" s="1" t="s">
        <v>50</v>
      </c>
      <c r="C49" s="56"/>
      <c r="D49" s="3" t="s">
        <v>1</v>
      </c>
      <c r="E49" s="70">
        <f>IF($E$12&lt;=$E$20,MAX(E41-$E$20,0),E41)</f>
        <v>0</v>
      </c>
      <c r="F49" s="60">
        <f t="shared" ref="F49:AB49" si="10">IF($E$12&lt;=$E$20,MAX(F41-$E$20,0),F41)</f>
        <v>0</v>
      </c>
      <c r="G49" s="60">
        <f t="shared" si="10"/>
        <v>0</v>
      </c>
      <c r="H49" s="60">
        <f t="shared" si="10"/>
        <v>0</v>
      </c>
      <c r="I49" s="60">
        <f t="shared" si="10"/>
        <v>0</v>
      </c>
      <c r="J49" s="60">
        <f t="shared" si="10"/>
        <v>0</v>
      </c>
      <c r="K49" s="60">
        <f t="shared" si="10"/>
        <v>0</v>
      </c>
      <c r="L49" s="60">
        <f t="shared" si="10"/>
        <v>0</v>
      </c>
      <c r="M49" s="60">
        <f t="shared" si="10"/>
        <v>1.6744000000000003</v>
      </c>
      <c r="N49" s="60">
        <f t="shared" si="10"/>
        <v>2.5683999999999996</v>
      </c>
      <c r="O49" s="60">
        <f t="shared" si="10"/>
        <v>3.0148000000000001</v>
      </c>
      <c r="P49" s="60">
        <f t="shared" si="10"/>
        <v>1.2280000000000002</v>
      </c>
      <c r="Q49" s="60">
        <f t="shared" si="10"/>
        <v>1.6744000000000003</v>
      </c>
      <c r="R49" s="60">
        <f t="shared" si="10"/>
        <v>2.5683999999999996</v>
      </c>
      <c r="S49" s="60">
        <f t="shared" si="10"/>
        <v>3.4623999999999997</v>
      </c>
      <c r="T49" s="60">
        <f t="shared" si="10"/>
        <v>3.0148000000000001</v>
      </c>
      <c r="U49" s="60">
        <f t="shared" si="10"/>
        <v>1.6744000000000003</v>
      </c>
      <c r="V49" s="60">
        <f t="shared" si="10"/>
        <v>0</v>
      </c>
      <c r="W49" s="60">
        <f t="shared" si="10"/>
        <v>0</v>
      </c>
      <c r="X49" s="60">
        <f t="shared" si="10"/>
        <v>0</v>
      </c>
      <c r="Y49" s="60">
        <f t="shared" si="10"/>
        <v>0</v>
      </c>
      <c r="Z49" s="60">
        <f t="shared" si="10"/>
        <v>0</v>
      </c>
      <c r="AA49" s="60">
        <f t="shared" si="10"/>
        <v>0</v>
      </c>
      <c r="AB49" s="71">
        <f t="shared" si="10"/>
        <v>0</v>
      </c>
    </row>
    <row r="50" spans="1:28" x14ac:dyDescent="0.25">
      <c r="B50" s="4"/>
      <c r="C50" s="57"/>
      <c r="D50" s="6" t="s">
        <v>2</v>
      </c>
      <c r="E50" s="72">
        <f t="shared" ref="E50:AB50" si="11">IF($E$12&lt;=$E$20,MAX(E42-$E$20,0),E42)</f>
        <v>0</v>
      </c>
      <c r="F50" s="61">
        <f t="shared" si="11"/>
        <v>0</v>
      </c>
      <c r="G50" s="61">
        <f t="shared" si="11"/>
        <v>0</v>
      </c>
      <c r="H50" s="61">
        <f t="shared" si="11"/>
        <v>0</v>
      </c>
      <c r="I50" s="61">
        <f t="shared" si="11"/>
        <v>0</v>
      </c>
      <c r="J50" s="61">
        <f t="shared" si="11"/>
        <v>0</v>
      </c>
      <c r="K50" s="61">
        <f t="shared" si="11"/>
        <v>0</v>
      </c>
      <c r="L50" s="61">
        <f t="shared" si="11"/>
        <v>0</v>
      </c>
      <c r="M50" s="61">
        <f t="shared" si="11"/>
        <v>0</v>
      </c>
      <c r="N50" s="61">
        <f t="shared" si="11"/>
        <v>0</v>
      </c>
      <c r="O50" s="61">
        <f t="shared" si="11"/>
        <v>0</v>
      </c>
      <c r="P50" s="61">
        <f t="shared" si="11"/>
        <v>0</v>
      </c>
      <c r="Q50" s="61">
        <f t="shared" si="11"/>
        <v>0</v>
      </c>
      <c r="R50" s="61">
        <f t="shared" si="11"/>
        <v>0</v>
      </c>
      <c r="S50" s="61">
        <f t="shared" si="11"/>
        <v>0</v>
      </c>
      <c r="T50" s="61">
        <f t="shared" si="11"/>
        <v>0</v>
      </c>
      <c r="U50" s="61">
        <f t="shared" si="11"/>
        <v>0</v>
      </c>
      <c r="V50" s="61">
        <f t="shared" si="11"/>
        <v>0</v>
      </c>
      <c r="W50" s="61">
        <f t="shared" si="11"/>
        <v>0</v>
      </c>
      <c r="X50" s="61">
        <f t="shared" si="11"/>
        <v>0</v>
      </c>
      <c r="Y50" s="61">
        <f t="shared" si="11"/>
        <v>0</v>
      </c>
      <c r="Z50" s="61">
        <f t="shared" si="11"/>
        <v>0</v>
      </c>
      <c r="AA50" s="61">
        <f t="shared" si="11"/>
        <v>0</v>
      </c>
      <c r="AB50" s="73">
        <f t="shared" si="11"/>
        <v>0</v>
      </c>
    </row>
    <row r="51" spans="1:28" x14ac:dyDescent="0.25">
      <c r="B51" s="7"/>
      <c r="C51" s="58"/>
      <c r="D51" s="9" t="s">
        <v>3</v>
      </c>
      <c r="E51" s="72">
        <f t="shared" ref="E51:AB51" si="12">IF($E$12&lt;=$E$20,MAX(E43-$E$20,0),E43)</f>
        <v>0</v>
      </c>
      <c r="F51" s="61">
        <f t="shared" si="12"/>
        <v>0</v>
      </c>
      <c r="G51" s="61">
        <f t="shared" si="12"/>
        <v>0</v>
      </c>
      <c r="H51" s="61">
        <f t="shared" si="12"/>
        <v>0</v>
      </c>
      <c r="I51" s="61">
        <f t="shared" si="12"/>
        <v>0</v>
      </c>
      <c r="J51" s="61">
        <f t="shared" si="12"/>
        <v>0</v>
      </c>
      <c r="K51" s="61">
        <f t="shared" si="12"/>
        <v>0</v>
      </c>
      <c r="L51" s="61">
        <f t="shared" si="12"/>
        <v>0</v>
      </c>
      <c r="M51" s="61">
        <f t="shared" si="12"/>
        <v>0</v>
      </c>
      <c r="N51" s="61">
        <f t="shared" si="12"/>
        <v>0</v>
      </c>
      <c r="O51" s="61">
        <f t="shared" si="12"/>
        <v>0</v>
      </c>
      <c r="P51" s="61">
        <f t="shared" si="12"/>
        <v>0</v>
      </c>
      <c r="Q51" s="61">
        <f t="shared" si="12"/>
        <v>0</v>
      </c>
      <c r="R51" s="61">
        <f t="shared" si="12"/>
        <v>0</v>
      </c>
      <c r="S51" s="61">
        <f t="shared" si="12"/>
        <v>0</v>
      </c>
      <c r="T51" s="61">
        <f t="shared" si="12"/>
        <v>0</v>
      </c>
      <c r="U51" s="61">
        <f t="shared" si="12"/>
        <v>0</v>
      </c>
      <c r="V51" s="61">
        <f t="shared" si="12"/>
        <v>0</v>
      </c>
      <c r="W51" s="61">
        <f t="shared" si="12"/>
        <v>0</v>
      </c>
      <c r="X51" s="61">
        <f t="shared" si="12"/>
        <v>0</v>
      </c>
      <c r="Y51" s="61">
        <f t="shared" si="12"/>
        <v>0</v>
      </c>
      <c r="Z51" s="61">
        <f t="shared" si="12"/>
        <v>0</v>
      </c>
      <c r="AA51" s="61">
        <f t="shared" si="12"/>
        <v>0</v>
      </c>
      <c r="AB51" s="73">
        <f t="shared" si="12"/>
        <v>0</v>
      </c>
    </row>
    <row r="52" spans="1:28" x14ac:dyDescent="0.25">
      <c r="B52" s="4"/>
      <c r="C52" s="57"/>
      <c r="D52" s="3" t="s">
        <v>1</v>
      </c>
      <c r="E52" s="61">
        <f>IF($E$12&lt;$E$20,MAX(E44-$E$20,0),E44)</f>
        <v>8.8000000000000007</v>
      </c>
      <c r="F52" s="61">
        <f t="shared" ref="F52:AB52" si="13">IF($E$12&lt;$E$20,MAX(F44-$E$20,0),F44)</f>
        <v>8.8000000000000007</v>
      </c>
      <c r="G52" s="61">
        <f t="shared" si="13"/>
        <v>8.8000000000000007</v>
      </c>
      <c r="H52" s="61">
        <f t="shared" si="13"/>
        <v>8.8000000000000007</v>
      </c>
      <c r="I52" s="61">
        <f t="shared" si="13"/>
        <v>8.8000000000000007</v>
      </c>
      <c r="J52" s="61">
        <f t="shared" si="13"/>
        <v>8.8000000000000007</v>
      </c>
      <c r="K52" s="61">
        <f t="shared" si="13"/>
        <v>8.8000000000000007</v>
      </c>
      <c r="L52" s="61">
        <f t="shared" si="13"/>
        <v>8.8000000000000007</v>
      </c>
      <c r="M52" s="61">
        <f t="shared" si="13"/>
        <v>8.8000000000000007</v>
      </c>
      <c r="N52" s="61">
        <f t="shared" si="13"/>
        <v>8.8000000000000007</v>
      </c>
      <c r="O52" s="61">
        <f t="shared" si="13"/>
        <v>8.8000000000000007</v>
      </c>
      <c r="P52" s="61">
        <f t="shared" si="13"/>
        <v>8.8000000000000007</v>
      </c>
      <c r="Q52" s="61">
        <f t="shared" si="13"/>
        <v>8.8000000000000007</v>
      </c>
      <c r="R52" s="61">
        <f t="shared" si="13"/>
        <v>8.8000000000000007</v>
      </c>
      <c r="S52" s="61">
        <f t="shared" si="13"/>
        <v>8.8000000000000007</v>
      </c>
      <c r="T52" s="61">
        <f t="shared" si="13"/>
        <v>8.8000000000000007</v>
      </c>
      <c r="U52" s="61">
        <f t="shared" si="13"/>
        <v>8.8000000000000007</v>
      </c>
      <c r="V52" s="61">
        <f t="shared" si="13"/>
        <v>8.8000000000000007</v>
      </c>
      <c r="W52" s="61">
        <f t="shared" si="13"/>
        <v>8.8000000000000007</v>
      </c>
      <c r="X52" s="61">
        <f t="shared" si="13"/>
        <v>8.8000000000000007</v>
      </c>
      <c r="Y52" s="61">
        <f t="shared" si="13"/>
        <v>8.8000000000000007</v>
      </c>
      <c r="Z52" s="61">
        <f t="shared" si="13"/>
        <v>8.8000000000000007</v>
      </c>
      <c r="AA52" s="61">
        <f t="shared" si="13"/>
        <v>8.8000000000000007</v>
      </c>
      <c r="AB52" s="73">
        <f t="shared" si="13"/>
        <v>8.8000000000000007</v>
      </c>
    </row>
    <row r="53" spans="1:28" x14ac:dyDescent="0.25">
      <c r="B53" s="4"/>
      <c r="C53" s="57"/>
      <c r="D53" s="6" t="s">
        <v>2</v>
      </c>
      <c r="E53" s="61">
        <f t="shared" ref="E53:AB53" si="14">IF($E$12&lt;$E$20,MAX(E45-$E$20,0),E45)</f>
        <v>8.8000000000000007</v>
      </c>
      <c r="F53" s="61">
        <f t="shared" si="14"/>
        <v>8.8000000000000007</v>
      </c>
      <c r="G53" s="61">
        <f t="shared" si="14"/>
        <v>8.8000000000000007</v>
      </c>
      <c r="H53" s="61">
        <f t="shared" si="14"/>
        <v>8.8000000000000007</v>
      </c>
      <c r="I53" s="61">
        <f t="shared" si="14"/>
        <v>8.8000000000000007</v>
      </c>
      <c r="J53" s="61">
        <f t="shared" si="14"/>
        <v>8.8000000000000007</v>
      </c>
      <c r="K53" s="61">
        <f t="shared" si="14"/>
        <v>8.8000000000000007</v>
      </c>
      <c r="L53" s="61">
        <f t="shared" si="14"/>
        <v>8.8000000000000007</v>
      </c>
      <c r="M53" s="61">
        <f t="shared" si="14"/>
        <v>8.8000000000000007</v>
      </c>
      <c r="N53" s="61">
        <f t="shared" si="14"/>
        <v>8.8000000000000007</v>
      </c>
      <c r="O53" s="61">
        <f t="shared" si="14"/>
        <v>8.8000000000000007</v>
      </c>
      <c r="P53" s="61">
        <f t="shared" si="14"/>
        <v>8.8000000000000007</v>
      </c>
      <c r="Q53" s="61">
        <f t="shared" si="14"/>
        <v>8.8000000000000007</v>
      </c>
      <c r="R53" s="61">
        <f t="shared" si="14"/>
        <v>8.8000000000000007</v>
      </c>
      <c r="S53" s="61">
        <f t="shared" si="14"/>
        <v>8.8000000000000007</v>
      </c>
      <c r="T53" s="61">
        <f t="shared" si="14"/>
        <v>8.8000000000000007</v>
      </c>
      <c r="U53" s="61">
        <f t="shared" si="14"/>
        <v>8.8000000000000007</v>
      </c>
      <c r="V53" s="61">
        <f t="shared" si="14"/>
        <v>8.8000000000000007</v>
      </c>
      <c r="W53" s="61">
        <f t="shared" si="14"/>
        <v>8.8000000000000007</v>
      </c>
      <c r="X53" s="61">
        <f t="shared" si="14"/>
        <v>8.8000000000000007</v>
      </c>
      <c r="Y53" s="61">
        <f t="shared" si="14"/>
        <v>8.8000000000000007</v>
      </c>
      <c r="Z53" s="61">
        <f t="shared" si="14"/>
        <v>8.8000000000000007</v>
      </c>
      <c r="AA53" s="61">
        <f t="shared" si="14"/>
        <v>8.8000000000000007</v>
      </c>
      <c r="AB53" s="73">
        <f t="shared" si="14"/>
        <v>8.8000000000000007</v>
      </c>
    </row>
    <row r="54" spans="1:28" x14ac:dyDescent="0.25">
      <c r="B54" s="7"/>
      <c r="C54" s="58"/>
      <c r="D54" s="9" t="s">
        <v>3</v>
      </c>
      <c r="E54" s="62">
        <f t="shared" ref="E54:AB54" si="15">IF($E$12&lt;$E$20,MAX(E46-$E$20,0),E46)</f>
        <v>8.8000000000000007</v>
      </c>
      <c r="F54" s="62">
        <f t="shared" si="15"/>
        <v>8.8000000000000007</v>
      </c>
      <c r="G54" s="62">
        <f t="shared" si="15"/>
        <v>8.8000000000000007</v>
      </c>
      <c r="H54" s="62">
        <f t="shared" si="15"/>
        <v>8.8000000000000007</v>
      </c>
      <c r="I54" s="62">
        <f t="shared" si="15"/>
        <v>8.8000000000000007</v>
      </c>
      <c r="J54" s="62">
        <f t="shared" si="15"/>
        <v>8.8000000000000007</v>
      </c>
      <c r="K54" s="62">
        <f t="shared" si="15"/>
        <v>8.8000000000000007</v>
      </c>
      <c r="L54" s="62">
        <f t="shared" si="15"/>
        <v>8.8000000000000007</v>
      </c>
      <c r="M54" s="62">
        <f t="shared" si="15"/>
        <v>8.8000000000000007</v>
      </c>
      <c r="N54" s="62">
        <f t="shared" si="15"/>
        <v>8.8000000000000007</v>
      </c>
      <c r="O54" s="62">
        <f t="shared" si="15"/>
        <v>8.8000000000000007</v>
      </c>
      <c r="P54" s="62">
        <f t="shared" si="15"/>
        <v>8.8000000000000007</v>
      </c>
      <c r="Q54" s="62">
        <f t="shared" si="15"/>
        <v>8.8000000000000007</v>
      </c>
      <c r="R54" s="62">
        <f t="shared" si="15"/>
        <v>8.8000000000000007</v>
      </c>
      <c r="S54" s="62">
        <f t="shared" si="15"/>
        <v>8.8000000000000007</v>
      </c>
      <c r="T54" s="62">
        <f t="shared" si="15"/>
        <v>8.8000000000000007</v>
      </c>
      <c r="U54" s="62">
        <f t="shared" si="15"/>
        <v>8.8000000000000007</v>
      </c>
      <c r="V54" s="62">
        <f t="shared" si="15"/>
        <v>8.8000000000000007</v>
      </c>
      <c r="W54" s="62">
        <f t="shared" si="15"/>
        <v>8.8000000000000007</v>
      </c>
      <c r="X54" s="62">
        <f t="shared" si="15"/>
        <v>8.8000000000000007</v>
      </c>
      <c r="Y54" s="62">
        <f t="shared" si="15"/>
        <v>8.8000000000000007</v>
      </c>
      <c r="Z54" s="62">
        <f t="shared" si="15"/>
        <v>8.8000000000000007</v>
      </c>
      <c r="AA54" s="62">
        <f t="shared" si="15"/>
        <v>8.8000000000000007</v>
      </c>
      <c r="AB54" s="75">
        <f t="shared" si="15"/>
        <v>8.8000000000000007</v>
      </c>
    </row>
    <row r="55" spans="1:28" x14ac:dyDescent="0.25">
      <c r="B55" s="5"/>
      <c r="C55" s="57"/>
      <c r="D55" s="6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</row>
    <row r="56" spans="1:28" x14ac:dyDescent="0.25">
      <c r="C56" s="59"/>
      <c r="D56" s="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</row>
    <row r="57" spans="1:28" x14ac:dyDescent="0.25">
      <c r="A57" s="55" t="s">
        <v>40</v>
      </c>
      <c r="B57" t="s">
        <v>41</v>
      </c>
      <c r="C57" s="59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</row>
    <row r="58" spans="1:28" x14ac:dyDescent="0.25">
      <c r="B58" s="1" t="s">
        <v>43</v>
      </c>
      <c r="C58" s="56">
        <f>E20</f>
        <v>2</v>
      </c>
      <c r="D58" s="3" t="s">
        <v>1</v>
      </c>
      <c r="E58" s="70">
        <f t="shared" ref="E58:AB58" si="16">IF($E$20&lt;=$E$12,E41,E49+$C$58)</f>
        <v>2</v>
      </c>
      <c r="F58" s="60">
        <f t="shared" si="16"/>
        <v>2</v>
      </c>
      <c r="G58" s="60">
        <f t="shared" si="16"/>
        <v>2</v>
      </c>
      <c r="H58" s="60">
        <f t="shared" si="16"/>
        <v>2</v>
      </c>
      <c r="I58" s="60">
        <f t="shared" si="16"/>
        <v>2</v>
      </c>
      <c r="J58" s="60">
        <f t="shared" si="16"/>
        <v>2</v>
      </c>
      <c r="K58" s="60">
        <f t="shared" si="16"/>
        <v>2</v>
      </c>
      <c r="L58" s="60">
        <f t="shared" si="16"/>
        <v>2</v>
      </c>
      <c r="M58" s="60">
        <f t="shared" si="16"/>
        <v>3.6744000000000003</v>
      </c>
      <c r="N58" s="60">
        <f t="shared" si="16"/>
        <v>4.5683999999999996</v>
      </c>
      <c r="O58" s="60">
        <f t="shared" si="16"/>
        <v>5.0148000000000001</v>
      </c>
      <c r="P58" s="60">
        <f t="shared" si="16"/>
        <v>3.2280000000000002</v>
      </c>
      <c r="Q58" s="60">
        <f t="shared" si="16"/>
        <v>3.6744000000000003</v>
      </c>
      <c r="R58" s="60">
        <f t="shared" si="16"/>
        <v>4.5683999999999996</v>
      </c>
      <c r="S58" s="60">
        <f t="shared" si="16"/>
        <v>5.4623999999999997</v>
      </c>
      <c r="T58" s="60">
        <f t="shared" si="16"/>
        <v>5.0148000000000001</v>
      </c>
      <c r="U58" s="60">
        <f t="shared" si="16"/>
        <v>3.6744000000000003</v>
      </c>
      <c r="V58" s="60">
        <f t="shared" si="16"/>
        <v>2</v>
      </c>
      <c r="W58" s="60">
        <f t="shared" si="16"/>
        <v>2</v>
      </c>
      <c r="X58" s="60">
        <f t="shared" si="16"/>
        <v>2</v>
      </c>
      <c r="Y58" s="60">
        <f t="shared" si="16"/>
        <v>2</v>
      </c>
      <c r="Z58" s="60">
        <f t="shared" si="16"/>
        <v>2</v>
      </c>
      <c r="AA58" s="60">
        <f t="shared" si="16"/>
        <v>2</v>
      </c>
      <c r="AB58" s="71">
        <f t="shared" si="16"/>
        <v>2</v>
      </c>
    </row>
    <row r="59" spans="1:28" x14ac:dyDescent="0.25">
      <c r="B59" s="4"/>
      <c r="C59" s="57"/>
      <c r="D59" s="6" t="s">
        <v>2</v>
      </c>
      <c r="E59" s="72">
        <f t="shared" ref="E59:AB59" si="17">IF($E$20&lt;=$E$12,E42,E50+$C$58)</f>
        <v>2</v>
      </c>
      <c r="F59" s="61">
        <f t="shared" si="17"/>
        <v>2</v>
      </c>
      <c r="G59" s="61">
        <f t="shared" si="17"/>
        <v>2</v>
      </c>
      <c r="H59" s="61">
        <f t="shared" si="17"/>
        <v>2</v>
      </c>
      <c r="I59" s="61">
        <f t="shared" si="17"/>
        <v>2</v>
      </c>
      <c r="J59" s="61">
        <f t="shared" si="17"/>
        <v>2</v>
      </c>
      <c r="K59" s="61">
        <f t="shared" si="17"/>
        <v>2</v>
      </c>
      <c r="L59" s="61">
        <f t="shared" si="17"/>
        <v>2</v>
      </c>
      <c r="M59" s="61">
        <f t="shared" si="17"/>
        <v>2</v>
      </c>
      <c r="N59" s="61">
        <f t="shared" si="17"/>
        <v>2</v>
      </c>
      <c r="O59" s="61">
        <f t="shared" si="17"/>
        <v>2</v>
      </c>
      <c r="P59" s="61">
        <f t="shared" si="17"/>
        <v>2</v>
      </c>
      <c r="Q59" s="61">
        <f t="shared" si="17"/>
        <v>2</v>
      </c>
      <c r="R59" s="61">
        <f t="shared" si="17"/>
        <v>2</v>
      </c>
      <c r="S59" s="61">
        <f t="shared" si="17"/>
        <v>2</v>
      </c>
      <c r="T59" s="61">
        <f t="shared" si="17"/>
        <v>2</v>
      </c>
      <c r="U59" s="61">
        <f t="shared" si="17"/>
        <v>2</v>
      </c>
      <c r="V59" s="61">
        <f t="shared" si="17"/>
        <v>2</v>
      </c>
      <c r="W59" s="61">
        <f t="shared" si="17"/>
        <v>2</v>
      </c>
      <c r="X59" s="61">
        <f t="shared" si="17"/>
        <v>2</v>
      </c>
      <c r="Y59" s="61">
        <f t="shared" si="17"/>
        <v>2</v>
      </c>
      <c r="Z59" s="61">
        <f t="shared" si="17"/>
        <v>2</v>
      </c>
      <c r="AA59" s="61">
        <f t="shared" si="17"/>
        <v>2</v>
      </c>
      <c r="AB59" s="73">
        <f t="shared" si="17"/>
        <v>2</v>
      </c>
    </row>
    <row r="60" spans="1:28" x14ac:dyDescent="0.25">
      <c r="B60" s="7"/>
      <c r="C60" s="58"/>
      <c r="D60" s="9" t="s">
        <v>3</v>
      </c>
      <c r="E60" s="74">
        <f t="shared" ref="E60:AB60" si="18">IF($E$20&lt;=$E$12,E43,E51+$C$58)</f>
        <v>2</v>
      </c>
      <c r="F60" s="62">
        <f t="shared" si="18"/>
        <v>2</v>
      </c>
      <c r="G60" s="62">
        <f t="shared" si="18"/>
        <v>2</v>
      </c>
      <c r="H60" s="62">
        <f t="shared" si="18"/>
        <v>2</v>
      </c>
      <c r="I60" s="62">
        <f t="shared" si="18"/>
        <v>2</v>
      </c>
      <c r="J60" s="62">
        <f t="shared" si="18"/>
        <v>2</v>
      </c>
      <c r="K60" s="62">
        <f t="shared" si="18"/>
        <v>2</v>
      </c>
      <c r="L60" s="62">
        <f t="shared" si="18"/>
        <v>2</v>
      </c>
      <c r="M60" s="62">
        <f t="shared" si="18"/>
        <v>2</v>
      </c>
      <c r="N60" s="62">
        <f t="shared" si="18"/>
        <v>2</v>
      </c>
      <c r="O60" s="62">
        <f t="shared" si="18"/>
        <v>2</v>
      </c>
      <c r="P60" s="62">
        <f t="shared" si="18"/>
        <v>2</v>
      </c>
      <c r="Q60" s="62">
        <f t="shared" si="18"/>
        <v>2</v>
      </c>
      <c r="R60" s="62">
        <f t="shared" si="18"/>
        <v>2</v>
      </c>
      <c r="S60" s="62">
        <f t="shared" si="18"/>
        <v>2</v>
      </c>
      <c r="T60" s="62">
        <f t="shared" si="18"/>
        <v>2</v>
      </c>
      <c r="U60" s="62">
        <f t="shared" si="18"/>
        <v>2</v>
      </c>
      <c r="V60" s="62">
        <f t="shared" si="18"/>
        <v>2</v>
      </c>
      <c r="W60" s="62">
        <f t="shared" si="18"/>
        <v>2</v>
      </c>
      <c r="X60" s="62">
        <f t="shared" si="18"/>
        <v>2</v>
      </c>
      <c r="Y60" s="62">
        <f t="shared" si="18"/>
        <v>2</v>
      </c>
      <c r="Z60" s="62">
        <f t="shared" si="18"/>
        <v>2</v>
      </c>
      <c r="AA60" s="62">
        <f t="shared" si="18"/>
        <v>2</v>
      </c>
      <c r="AB60" s="75">
        <f t="shared" si="18"/>
        <v>2</v>
      </c>
    </row>
    <row r="61" spans="1:28" x14ac:dyDescent="0.25">
      <c r="B61" s="4"/>
      <c r="C61" s="63"/>
      <c r="D61" s="3" t="s">
        <v>1</v>
      </c>
      <c r="E61" s="61">
        <f>IF($E$20&lt;=$E$12,E44,E52+$C$58)</f>
        <v>10.8</v>
      </c>
      <c r="F61" s="61">
        <f t="shared" ref="F61:AB61" si="19">IF($E$20&lt;=$E$12,F44,F52+$C$58)</f>
        <v>10.8</v>
      </c>
      <c r="G61" s="61">
        <f t="shared" si="19"/>
        <v>10.8</v>
      </c>
      <c r="H61" s="61">
        <f t="shared" si="19"/>
        <v>10.8</v>
      </c>
      <c r="I61" s="61">
        <f t="shared" si="19"/>
        <v>10.8</v>
      </c>
      <c r="J61" s="61">
        <f t="shared" si="19"/>
        <v>10.8</v>
      </c>
      <c r="K61" s="61">
        <f t="shared" si="19"/>
        <v>10.8</v>
      </c>
      <c r="L61" s="61">
        <f t="shared" si="19"/>
        <v>10.8</v>
      </c>
      <c r="M61" s="61">
        <f t="shared" si="19"/>
        <v>10.8</v>
      </c>
      <c r="N61" s="61">
        <f t="shared" si="19"/>
        <v>10.8</v>
      </c>
      <c r="O61" s="61">
        <f t="shared" si="19"/>
        <v>10.8</v>
      </c>
      <c r="P61" s="61">
        <f t="shared" si="19"/>
        <v>10.8</v>
      </c>
      <c r="Q61" s="61">
        <f t="shared" si="19"/>
        <v>10.8</v>
      </c>
      <c r="R61" s="61">
        <f t="shared" si="19"/>
        <v>10.8</v>
      </c>
      <c r="S61" s="61">
        <f t="shared" si="19"/>
        <v>10.8</v>
      </c>
      <c r="T61" s="61">
        <f t="shared" si="19"/>
        <v>10.8</v>
      </c>
      <c r="U61" s="61">
        <f t="shared" si="19"/>
        <v>10.8</v>
      </c>
      <c r="V61" s="61">
        <f t="shared" si="19"/>
        <v>10.8</v>
      </c>
      <c r="W61" s="61">
        <f t="shared" si="19"/>
        <v>10.8</v>
      </c>
      <c r="X61" s="61">
        <f t="shared" si="19"/>
        <v>10.8</v>
      </c>
      <c r="Y61" s="61">
        <f t="shared" si="19"/>
        <v>10.8</v>
      </c>
      <c r="Z61" s="61">
        <f t="shared" si="19"/>
        <v>10.8</v>
      </c>
      <c r="AA61" s="61">
        <f t="shared" si="19"/>
        <v>10.8</v>
      </c>
      <c r="AB61" s="73">
        <f t="shared" si="19"/>
        <v>10.8</v>
      </c>
    </row>
    <row r="62" spans="1:28" x14ac:dyDescent="0.25">
      <c r="B62" s="4"/>
      <c r="C62" s="63"/>
      <c r="D62" s="6" t="s">
        <v>2</v>
      </c>
      <c r="E62" s="61">
        <f t="shared" ref="E62:AB62" si="20">IF($E$20&lt;=$E$12,E45,E53+$C$58)</f>
        <v>10.8</v>
      </c>
      <c r="F62" s="61">
        <f t="shared" si="20"/>
        <v>10.8</v>
      </c>
      <c r="G62" s="61">
        <f t="shared" si="20"/>
        <v>10.8</v>
      </c>
      <c r="H62" s="61">
        <f t="shared" si="20"/>
        <v>10.8</v>
      </c>
      <c r="I62" s="61">
        <f t="shared" si="20"/>
        <v>10.8</v>
      </c>
      <c r="J62" s="61">
        <f t="shared" si="20"/>
        <v>10.8</v>
      </c>
      <c r="K62" s="61">
        <f t="shared" si="20"/>
        <v>10.8</v>
      </c>
      <c r="L62" s="61">
        <f t="shared" si="20"/>
        <v>10.8</v>
      </c>
      <c r="M62" s="61">
        <f t="shared" si="20"/>
        <v>10.8</v>
      </c>
      <c r="N62" s="61">
        <f t="shared" si="20"/>
        <v>10.8</v>
      </c>
      <c r="O62" s="61">
        <f t="shared" si="20"/>
        <v>10.8</v>
      </c>
      <c r="P62" s="61">
        <f t="shared" si="20"/>
        <v>10.8</v>
      </c>
      <c r="Q62" s="61">
        <f t="shared" si="20"/>
        <v>10.8</v>
      </c>
      <c r="R62" s="61">
        <f t="shared" si="20"/>
        <v>10.8</v>
      </c>
      <c r="S62" s="61">
        <f t="shared" si="20"/>
        <v>10.8</v>
      </c>
      <c r="T62" s="61">
        <f t="shared" si="20"/>
        <v>10.8</v>
      </c>
      <c r="U62" s="61">
        <f t="shared" si="20"/>
        <v>10.8</v>
      </c>
      <c r="V62" s="61">
        <f t="shared" si="20"/>
        <v>10.8</v>
      </c>
      <c r="W62" s="61">
        <f t="shared" si="20"/>
        <v>10.8</v>
      </c>
      <c r="X62" s="61">
        <f t="shared" si="20"/>
        <v>10.8</v>
      </c>
      <c r="Y62" s="61">
        <f t="shared" si="20"/>
        <v>10.8</v>
      </c>
      <c r="Z62" s="61">
        <f t="shared" si="20"/>
        <v>10.8</v>
      </c>
      <c r="AA62" s="61">
        <f t="shared" si="20"/>
        <v>10.8</v>
      </c>
      <c r="AB62" s="73">
        <f t="shared" si="20"/>
        <v>10.8</v>
      </c>
    </row>
    <row r="63" spans="1:28" x14ac:dyDescent="0.25">
      <c r="B63" s="7"/>
      <c r="C63" s="64"/>
      <c r="D63" s="9" t="s">
        <v>3</v>
      </c>
      <c r="E63" s="61">
        <f t="shared" ref="E63:AB63" si="21">IF($E$20&lt;=$E$12,E46,E54+$C$58)</f>
        <v>10.8</v>
      </c>
      <c r="F63" s="62">
        <f t="shared" si="21"/>
        <v>10.8</v>
      </c>
      <c r="G63" s="62">
        <f t="shared" si="21"/>
        <v>10.8</v>
      </c>
      <c r="H63" s="62">
        <f t="shared" si="21"/>
        <v>10.8</v>
      </c>
      <c r="I63" s="62">
        <f t="shared" si="21"/>
        <v>10.8</v>
      </c>
      <c r="J63" s="62">
        <f t="shared" si="21"/>
        <v>10.8</v>
      </c>
      <c r="K63" s="62">
        <f t="shared" si="21"/>
        <v>10.8</v>
      </c>
      <c r="L63" s="62">
        <f t="shared" si="21"/>
        <v>10.8</v>
      </c>
      <c r="M63" s="62">
        <f t="shared" si="21"/>
        <v>10.8</v>
      </c>
      <c r="N63" s="62">
        <f t="shared" si="21"/>
        <v>10.8</v>
      </c>
      <c r="O63" s="62">
        <f t="shared" si="21"/>
        <v>10.8</v>
      </c>
      <c r="P63" s="62">
        <f t="shared" si="21"/>
        <v>10.8</v>
      </c>
      <c r="Q63" s="62">
        <f t="shared" si="21"/>
        <v>10.8</v>
      </c>
      <c r="R63" s="62">
        <f t="shared" si="21"/>
        <v>10.8</v>
      </c>
      <c r="S63" s="62">
        <f t="shared" si="21"/>
        <v>10.8</v>
      </c>
      <c r="T63" s="62">
        <f t="shared" si="21"/>
        <v>10.8</v>
      </c>
      <c r="U63" s="62">
        <f t="shared" si="21"/>
        <v>10.8</v>
      </c>
      <c r="V63" s="62">
        <f t="shared" si="21"/>
        <v>10.8</v>
      </c>
      <c r="W63" s="62">
        <f t="shared" si="21"/>
        <v>10.8</v>
      </c>
      <c r="X63" s="62">
        <f t="shared" si="21"/>
        <v>10.8</v>
      </c>
      <c r="Y63" s="62">
        <f t="shared" si="21"/>
        <v>10.8</v>
      </c>
      <c r="Z63" s="62">
        <f t="shared" si="21"/>
        <v>10.8</v>
      </c>
      <c r="AA63" s="62">
        <f t="shared" si="21"/>
        <v>10.8</v>
      </c>
      <c r="AB63" s="75">
        <f t="shared" si="21"/>
        <v>10.8</v>
      </c>
    </row>
    <row r="64" spans="1:28" x14ac:dyDescent="0.25">
      <c r="B64" s="5"/>
      <c r="C64" s="63"/>
      <c r="D64" s="6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x14ac:dyDescent="0.25">
      <c r="A65" s="55" t="s">
        <v>48</v>
      </c>
      <c r="B65" t="s">
        <v>42</v>
      </c>
      <c r="C65" s="6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x14ac:dyDescent="0.25">
      <c r="B66" s="1" t="s">
        <v>49</v>
      </c>
      <c r="C66" s="66">
        <f>1/E15</f>
        <v>8.3333333333333329E-2</v>
      </c>
      <c r="D66" s="3" t="s">
        <v>1</v>
      </c>
      <c r="E66" s="41">
        <f>E58*$C$66</f>
        <v>0.16666666666666666</v>
      </c>
      <c r="F66" s="32">
        <f t="shared" ref="F66:AB68" si="22">F58*$C$66</f>
        <v>0.16666666666666666</v>
      </c>
      <c r="G66" s="32">
        <f t="shared" si="22"/>
        <v>0.16666666666666666</v>
      </c>
      <c r="H66" s="32">
        <f t="shared" si="22"/>
        <v>0.16666666666666666</v>
      </c>
      <c r="I66" s="32">
        <f t="shared" si="22"/>
        <v>0.16666666666666666</v>
      </c>
      <c r="J66" s="32">
        <f t="shared" si="22"/>
        <v>0.16666666666666666</v>
      </c>
      <c r="K66" s="32">
        <f t="shared" si="22"/>
        <v>0.16666666666666666</v>
      </c>
      <c r="L66" s="32">
        <f t="shared" si="22"/>
        <v>0.16666666666666666</v>
      </c>
      <c r="M66" s="32">
        <f t="shared" si="22"/>
        <v>0.30620000000000003</v>
      </c>
      <c r="N66" s="32">
        <f t="shared" si="22"/>
        <v>0.38069999999999993</v>
      </c>
      <c r="O66" s="32">
        <f t="shared" si="22"/>
        <v>0.41789999999999999</v>
      </c>
      <c r="P66" s="32">
        <f t="shared" si="22"/>
        <v>0.26900000000000002</v>
      </c>
      <c r="Q66" s="32">
        <f t="shared" si="22"/>
        <v>0.30620000000000003</v>
      </c>
      <c r="R66" s="32">
        <f t="shared" si="22"/>
        <v>0.38069999999999993</v>
      </c>
      <c r="S66" s="32">
        <f t="shared" si="22"/>
        <v>0.45519999999999994</v>
      </c>
      <c r="T66" s="32">
        <f t="shared" si="22"/>
        <v>0.41789999999999999</v>
      </c>
      <c r="U66" s="32">
        <f t="shared" si="22"/>
        <v>0.30620000000000003</v>
      </c>
      <c r="V66" s="32">
        <f t="shared" si="22"/>
        <v>0.16666666666666666</v>
      </c>
      <c r="W66" s="32">
        <f t="shared" si="22"/>
        <v>0.16666666666666666</v>
      </c>
      <c r="X66" s="32">
        <f t="shared" si="22"/>
        <v>0.16666666666666666</v>
      </c>
      <c r="Y66" s="32">
        <f t="shared" si="22"/>
        <v>0.16666666666666666</v>
      </c>
      <c r="Z66" s="32">
        <f t="shared" si="22"/>
        <v>0.16666666666666666</v>
      </c>
      <c r="AA66" s="32">
        <f t="shared" si="22"/>
        <v>0.16666666666666666</v>
      </c>
      <c r="AB66" s="33">
        <f t="shared" si="22"/>
        <v>0.16666666666666666</v>
      </c>
    </row>
    <row r="67" spans="1:28" x14ac:dyDescent="0.25">
      <c r="B67" s="4"/>
      <c r="C67" s="67"/>
      <c r="D67" s="6" t="s">
        <v>2</v>
      </c>
      <c r="E67" s="42">
        <f t="shared" ref="E67:T68" si="23">E59*$C$66</f>
        <v>0.16666666666666666</v>
      </c>
      <c r="F67" s="34">
        <f t="shared" si="23"/>
        <v>0.16666666666666666</v>
      </c>
      <c r="G67" s="34">
        <f t="shared" si="23"/>
        <v>0.16666666666666666</v>
      </c>
      <c r="H67" s="34">
        <f t="shared" si="23"/>
        <v>0.16666666666666666</v>
      </c>
      <c r="I67" s="34">
        <f t="shared" si="23"/>
        <v>0.16666666666666666</v>
      </c>
      <c r="J67" s="34">
        <f t="shared" si="23"/>
        <v>0.16666666666666666</v>
      </c>
      <c r="K67" s="34">
        <f t="shared" si="23"/>
        <v>0.16666666666666666</v>
      </c>
      <c r="L67" s="34">
        <f t="shared" si="23"/>
        <v>0.16666666666666666</v>
      </c>
      <c r="M67" s="34">
        <f t="shared" si="23"/>
        <v>0.16666666666666666</v>
      </c>
      <c r="N67" s="34">
        <f t="shared" si="23"/>
        <v>0.16666666666666666</v>
      </c>
      <c r="O67" s="34">
        <f t="shared" si="23"/>
        <v>0.16666666666666666</v>
      </c>
      <c r="P67" s="34">
        <f t="shared" si="23"/>
        <v>0.16666666666666666</v>
      </c>
      <c r="Q67" s="34">
        <f t="shared" si="23"/>
        <v>0.16666666666666666</v>
      </c>
      <c r="R67" s="34">
        <f t="shared" si="23"/>
        <v>0.16666666666666666</v>
      </c>
      <c r="S67" s="34">
        <f t="shared" si="23"/>
        <v>0.16666666666666666</v>
      </c>
      <c r="T67" s="34">
        <f t="shared" si="23"/>
        <v>0.16666666666666666</v>
      </c>
      <c r="U67" s="34">
        <f t="shared" si="22"/>
        <v>0.16666666666666666</v>
      </c>
      <c r="V67" s="34">
        <f t="shared" si="22"/>
        <v>0.16666666666666666</v>
      </c>
      <c r="W67" s="34">
        <f t="shared" si="22"/>
        <v>0.16666666666666666</v>
      </c>
      <c r="X67" s="34">
        <f t="shared" si="22"/>
        <v>0.16666666666666666</v>
      </c>
      <c r="Y67" s="34">
        <f t="shared" si="22"/>
        <v>0.16666666666666666</v>
      </c>
      <c r="Z67" s="34">
        <f t="shared" si="22"/>
        <v>0.16666666666666666</v>
      </c>
      <c r="AA67" s="34">
        <f t="shared" si="22"/>
        <v>0.16666666666666666</v>
      </c>
      <c r="AB67" s="35">
        <f t="shared" si="22"/>
        <v>0.16666666666666666</v>
      </c>
    </row>
    <row r="68" spans="1:28" x14ac:dyDescent="0.25">
      <c r="B68" s="7"/>
      <c r="C68" s="68"/>
      <c r="D68" s="9" t="s">
        <v>3</v>
      </c>
      <c r="E68" s="43">
        <f t="shared" si="23"/>
        <v>0.16666666666666666</v>
      </c>
      <c r="F68" s="36">
        <f t="shared" si="22"/>
        <v>0.16666666666666666</v>
      </c>
      <c r="G68" s="36">
        <f t="shared" si="22"/>
        <v>0.16666666666666666</v>
      </c>
      <c r="H68" s="36">
        <f t="shared" si="22"/>
        <v>0.16666666666666666</v>
      </c>
      <c r="I68" s="36">
        <f t="shared" si="22"/>
        <v>0.16666666666666666</v>
      </c>
      <c r="J68" s="36">
        <f t="shared" si="22"/>
        <v>0.16666666666666666</v>
      </c>
      <c r="K68" s="36">
        <f t="shared" si="22"/>
        <v>0.16666666666666666</v>
      </c>
      <c r="L68" s="36">
        <f t="shared" si="22"/>
        <v>0.16666666666666666</v>
      </c>
      <c r="M68" s="36">
        <f t="shared" si="22"/>
        <v>0.16666666666666666</v>
      </c>
      <c r="N68" s="36">
        <f t="shared" si="22"/>
        <v>0.16666666666666666</v>
      </c>
      <c r="O68" s="36">
        <f t="shared" si="22"/>
        <v>0.16666666666666666</v>
      </c>
      <c r="P68" s="36">
        <f t="shared" si="22"/>
        <v>0.16666666666666666</v>
      </c>
      <c r="Q68" s="36">
        <f t="shared" si="22"/>
        <v>0.16666666666666666</v>
      </c>
      <c r="R68" s="36">
        <f t="shared" si="22"/>
        <v>0.16666666666666666</v>
      </c>
      <c r="S68" s="36">
        <f t="shared" si="22"/>
        <v>0.16666666666666666</v>
      </c>
      <c r="T68" s="36">
        <f t="shared" si="22"/>
        <v>0.16666666666666666</v>
      </c>
      <c r="U68" s="36">
        <f t="shared" si="22"/>
        <v>0.16666666666666666</v>
      </c>
      <c r="V68" s="36">
        <f t="shared" si="22"/>
        <v>0.16666666666666666</v>
      </c>
      <c r="W68" s="36">
        <f t="shared" si="22"/>
        <v>0.16666666666666666</v>
      </c>
      <c r="X68" s="36">
        <f t="shared" si="22"/>
        <v>0.16666666666666666</v>
      </c>
      <c r="Y68" s="36">
        <f t="shared" si="22"/>
        <v>0.16666666666666666</v>
      </c>
      <c r="Z68" s="36">
        <f t="shared" si="22"/>
        <v>0.16666666666666666</v>
      </c>
      <c r="AA68" s="36">
        <f t="shared" si="22"/>
        <v>0.16666666666666666</v>
      </c>
      <c r="AB68" s="37">
        <f t="shared" si="22"/>
        <v>0.16666666666666666</v>
      </c>
    </row>
    <row r="69" spans="1:28" x14ac:dyDescent="0.25">
      <c r="B69" s="4"/>
      <c r="C69" s="69">
        <f>1/E13</f>
        <v>9.2592592592592587E-2</v>
      </c>
      <c r="D69" s="5"/>
      <c r="E69" s="34">
        <f t="shared" ref="E69:AB69" si="24">E61*$C$66</f>
        <v>0.9</v>
      </c>
      <c r="F69" s="34">
        <f t="shared" si="24"/>
        <v>0.9</v>
      </c>
      <c r="G69" s="34">
        <f t="shared" si="24"/>
        <v>0.9</v>
      </c>
      <c r="H69" s="34">
        <f t="shared" si="24"/>
        <v>0.9</v>
      </c>
      <c r="I69" s="34">
        <f t="shared" si="24"/>
        <v>0.9</v>
      </c>
      <c r="J69" s="34">
        <f t="shared" si="24"/>
        <v>0.9</v>
      </c>
      <c r="K69" s="34">
        <f t="shared" si="24"/>
        <v>0.9</v>
      </c>
      <c r="L69" s="34">
        <f t="shared" si="24"/>
        <v>0.9</v>
      </c>
      <c r="M69" s="34">
        <f t="shared" si="24"/>
        <v>0.9</v>
      </c>
      <c r="N69" s="34">
        <f t="shared" si="24"/>
        <v>0.9</v>
      </c>
      <c r="O69" s="34">
        <f t="shared" si="24"/>
        <v>0.9</v>
      </c>
      <c r="P69" s="34">
        <f t="shared" si="24"/>
        <v>0.9</v>
      </c>
      <c r="Q69" s="34">
        <f t="shared" si="24"/>
        <v>0.9</v>
      </c>
      <c r="R69" s="34">
        <f t="shared" si="24"/>
        <v>0.9</v>
      </c>
      <c r="S69" s="34">
        <f t="shared" si="24"/>
        <v>0.9</v>
      </c>
      <c r="T69" s="34">
        <f t="shared" si="24"/>
        <v>0.9</v>
      </c>
      <c r="U69" s="34">
        <f t="shared" si="24"/>
        <v>0.9</v>
      </c>
      <c r="V69" s="34">
        <f t="shared" si="24"/>
        <v>0.9</v>
      </c>
      <c r="W69" s="34">
        <f t="shared" si="24"/>
        <v>0.9</v>
      </c>
      <c r="X69" s="34">
        <f t="shared" si="24"/>
        <v>0.9</v>
      </c>
      <c r="Y69" s="34">
        <f t="shared" si="24"/>
        <v>0.9</v>
      </c>
      <c r="Z69" s="34">
        <f t="shared" si="24"/>
        <v>0.9</v>
      </c>
      <c r="AA69" s="34">
        <f t="shared" si="24"/>
        <v>0.9</v>
      </c>
      <c r="AB69" s="35">
        <f t="shared" si="24"/>
        <v>0.9</v>
      </c>
    </row>
    <row r="70" spans="1:28" x14ac:dyDescent="0.25">
      <c r="B70" s="4"/>
      <c r="C70" s="63"/>
      <c r="D70" s="5"/>
      <c r="E70" s="34">
        <f t="shared" ref="E70:AB70" si="25">E62*$C$66</f>
        <v>0.9</v>
      </c>
      <c r="F70" s="34">
        <f t="shared" si="25"/>
        <v>0.9</v>
      </c>
      <c r="G70" s="34">
        <f t="shared" si="25"/>
        <v>0.9</v>
      </c>
      <c r="H70" s="34">
        <f t="shared" si="25"/>
        <v>0.9</v>
      </c>
      <c r="I70" s="34">
        <f t="shared" si="25"/>
        <v>0.9</v>
      </c>
      <c r="J70" s="34">
        <f t="shared" si="25"/>
        <v>0.9</v>
      </c>
      <c r="K70" s="34">
        <f t="shared" si="25"/>
        <v>0.9</v>
      </c>
      <c r="L70" s="34">
        <f t="shared" si="25"/>
        <v>0.9</v>
      </c>
      <c r="M70" s="34">
        <f t="shared" si="25"/>
        <v>0.9</v>
      </c>
      <c r="N70" s="34">
        <f t="shared" si="25"/>
        <v>0.9</v>
      </c>
      <c r="O70" s="34">
        <f t="shared" si="25"/>
        <v>0.9</v>
      </c>
      <c r="P70" s="34">
        <f t="shared" si="25"/>
        <v>0.9</v>
      </c>
      <c r="Q70" s="34">
        <f t="shared" si="25"/>
        <v>0.9</v>
      </c>
      <c r="R70" s="34">
        <f t="shared" si="25"/>
        <v>0.9</v>
      </c>
      <c r="S70" s="34">
        <f t="shared" si="25"/>
        <v>0.9</v>
      </c>
      <c r="T70" s="34">
        <f t="shared" si="25"/>
        <v>0.9</v>
      </c>
      <c r="U70" s="34">
        <f t="shared" si="25"/>
        <v>0.9</v>
      </c>
      <c r="V70" s="34">
        <f t="shared" si="25"/>
        <v>0.9</v>
      </c>
      <c r="W70" s="34">
        <f t="shared" si="25"/>
        <v>0.9</v>
      </c>
      <c r="X70" s="34">
        <f t="shared" si="25"/>
        <v>0.9</v>
      </c>
      <c r="Y70" s="34">
        <f t="shared" si="25"/>
        <v>0.9</v>
      </c>
      <c r="Z70" s="34">
        <f t="shared" si="25"/>
        <v>0.9</v>
      </c>
      <c r="AA70" s="34">
        <f t="shared" si="25"/>
        <v>0.9</v>
      </c>
      <c r="AB70" s="35">
        <f t="shared" si="25"/>
        <v>0.9</v>
      </c>
    </row>
    <row r="71" spans="1:28" x14ac:dyDescent="0.25">
      <c r="B71" s="7"/>
      <c r="C71" s="8"/>
      <c r="D71" s="8"/>
      <c r="E71" s="36">
        <f t="shared" ref="E71:AB71" si="26">E63*$C$66</f>
        <v>0.9</v>
      </c>
      <c r="F71" s="36">
        <f t="shared" si="26"/>
        <v>0.9</v>
      </c>
      <c r="G71" s="36">
        <f t="shared" si="26"/>
        <v>0.9</v>
      </c>
      <c r="H71" s="36">
        <f t="shared" si="26"/>
        <v>0.9</v>
      </c>
      <c r="I71" s="36">
        <f t="shared" si="26"/>
        <v>0.9</v>
      </c>
      <c r="J71" s="36">
        <f t="shared" si="26"/>
        <v>0.9</v>
      </c>
      <c r="K71" s="36">
        <f t="shared" si="26"/>
        <v>0.9</v>
      </c>
      <c r="L71" s="36">
        <f t="shared" si="26"/>
        <v>0.9</v>
      </c>
      <c r="M71" s="36">
        <f t="shared" si="26"/>
        <v>0.9</v>
      </c>
      <c r="N71" s="36">
        <f t="shared" si="26"/>
        <v>0.9</v>
      </c>
      <c r="O71" s="36">
        <f t="shared" si="26"/>
        <v>0.9</v>
      </c>
      <c r="P71" s="36">
        <f t="shared" si="26"/>
        <v>0.9</v>
      </c>
      <c r="Q71" s="36">
        <f t="shared" si="26"/>
        <v>0.9</v>
      </c>
      <c r="R71" s="36">
        <f t="shared" si="26"/>
        <v>0.9</v>
      </c>
      <c r="S71" s="36">
        <f t="shared" si="26"/>
        <v>0.9</v>
      </c>
      <c r="T71" s="36">
        <f t="shared" si="26"/>
        <v>0.9</v>
      </c>
      <c r="U71" s="36">
        <f t="shared" si="26"/>
        <v>0.9</v>
      </c>
      <c r="V71" s="36">
        <f t="shared" si="26"/>
        <v>0.9</v>
      </c>
      <c r="W71" s="36">
        <f t="shared" si="26"/>
        <v>0.9</v>
      </c>
      <c r="X71" s="36">
        <f t="shared" si="26"/>
        <v>0.9</v>
      </c>
      <c r="Y71" s="36">
        <f t="shared" si="26"/>
        <v>0.9</v>
      </c>
      <c r="Z71" s="36">
        <f t="shared" si="26"/>
        <v>0.9</v>
      </c>
      <c r="AA71" s="36">
        <f t="shared" si="26"/>
        <v>0.9</v>
      </c>
      <c r="AB71" s="37">
        <f t="shared" si="26"/>
        <v>0.9</v>
      </c>
    </row>
    <row r="72" spans="1:28" x14ac:dyDescent="0.25"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x14ac:dyDescent="0.25"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x14ac:dyDescent="0.25"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119" spans="1:2" x14ac:dyDescent="0.25">
      <c r="A119" s="55" t="s">
        <v>13</v>
      </c>
    </row>
    <row r="120" spans="1:2" x14ac:dyDescent="0.25">
      <c r="B120" t="s">
        <v>7</v>
      </c>
    </row>
    <row r="121" spans="1:2" x14ac:dyDescent="0.25">
      <c r="B121" t="s">
        <v>11</v>
      </c>
    </row>
    <row r="122" spans="1:2" x14ac:dyDescent="0.25">
      <c r="B122" t="s">
        <v>12</v>
      </c>
    </row>
    <row r="124" spans="1:2" x14ac:dyDescent="0.25">
      <c r="A124" s="55" t="s">
        <v>14</v>
      </c>
    </row>
    <row r="125" spans="1:2" x14ac:dyDescent="0.25">
      <c r="B125" t="s">
        <v>15</v>
      </c>
    </row>
    <row r="126" spans="1:2" x14ac:dyDescent="0.25">
      <c r="B126" t="s">
        <v>10</v>
      </c>
    </row>
    <row r="127" spans="1:2" x14ac:dyDescent="0.25">
      <c r="B127" t="s">
        <v>8</v>
      </c>
    </row>
    <row r="128" spans="1:2" x14ac:dyDescent="0.25">
      <c r="B128" t="s">
        <v>9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80C86-2DCC-49C1-BE03-7FE85D389CA2}">
  <dimension ref="A1:AB113"/>
  <sheetViews>
    <sheetView topLeftCell="A25" zoomScale="70" zoomScaleNormal="70" workbookViewId="0">
      <selection activeCell="C14" sqref="C14"/>
    </sheetView>
  </sheetViews>
  <sheetFormatPr defaultRowHeight="15" x14ac:dyDescent="0.25"/>
  <cols>
    <col min="1" max="1" width="6.42578125" style="55" customWidth="1"/>
    <col min="2" max="2" width="56.7109375" customWidth="1"/>
    <col min="3" max="3" width="15.140625" bestFit="1" customWidth="1"/>
    <col min="4" max="4" width="10.7109375" customWidth="1"/>
    <col min="5" max="28" width="7.42578125" customWidth="1"/>
    <col min="30" max="30" width="32.7109375" customWidth="1"/>
    <col min="32" max="32" width="10.42578125" customWidth="1"/>
  </cols>
  <sheetData>
    <row r="1" spans="1:9" x14ac:dyDescent="0.25">
      <c r="A1" s="54"/>
      <c r="B1" t="s">
        <v>52</v>
      </c>
    </row>
    <row r="2" spans="1:9" x14ac:dyDescent="0.25">
      <c r="A2" s="53"/>
      <c r="B2" t="s">
        <v>53</v>
      </c>
    </row>
    <row r="5" spans="1:9" x14ac:dyDescent="0.25">
      <c r="B5" t="s">
        <v>80</v>
      </c>
      <c r="C5" s="133" t="s">
        <v>79</v>
      </c>
    </row>
    <row r="6" spans="1:9" x14ac:dyDescent="0.25">
      <c r="B6" s="23" t="s">
        <v>23</v>
      </c>
      <c r="C6" s="27">
        <v>5502</v>
      </c>
      <c r="D6" t="s">
        <v>25</v>
      </c>
      <c r="F6" s="80"/>
      <c r="H6" s="81" t="s">
        <v>77</v>
      </c>
      <c r="I6" s="83">
        <f>E34</f>
        <v>0.9</v>
      </c>
    </row>
    <row r="7" spans="1:9" x14ac:dyDescent="0.25">
      <c r="B7" s="23" t="s">
        <v>24</v>
      </c>
      <c r="C7" s="27">
        <v>10</v>
      </c>
      <c r="D7" t="s">
        <v>26</v>
      </c>
      <c r="F7" s="80"/>
      <c r="H7" s="81" t="s">
        <v>76</v>
      </c>
      <c r="I7" s="82">
        <f>((E31*$C$14)+E28*(1-$C$14))</f>
        <v>0.35431434023991276</v>
      </c>
    </row>
    <row r="8" spans="1:9" x14ac:dyDescent="0.25">
      <c r="B8" s="23" t="s">
        <v>20</v>
      </c>
      <c r="C8" s="28">
        <f>C6*C7</f>
        <v>55020</v>
      </c>
      <c r="D8" t="s">
        <v>21</v>
      </c>
      <c r="F8" s="80"/>
      <c r="H8" s="81"/>
      <c r="I8" s="82"/>
    </row>
    <row r="9" spans="1:9" x14ac:dyDescent="0.25">
      <c r="B9" s="23" t="s">
        <v>73</v>
      </c>
      <c r="C9" s="132">
        <v>57</v>
      </c>
      <c r="G9" s="25"/>
      <c r="H9" s="25"/>
    </row>
    <row r="10" spans="1:9" x14ac:dyDescent="0.25">
      <c r="B10" s="23" t="s">
        <v>81</v>
      </c>
      <c r="C10" s="77">
        <f>C9/C8*10000</f>
        <v>10.359869138495092</v>
      </c>
      <c r="G10" s="25"/>
      <c r="H10" s="25"/>
    </row>
    <row r="11" spans="1:9" x14ac:dyDescent="0.25">
      <c r="B11" s="23" t="s">
        <v>71</v>
      </c>
      <c r="C11" s="28">
        <f>C9*E11</f>
        <v>14250</v>
      </c>
      <c r="E11">
        <v>250</v>
      </c>
      <c r="F11" t="s">
        <v>74</v>
      </c>
    </row>
    <row r="12" spans="1:9" x14ac:dyDescent="0.25">
      <c r="B12" s="23" t="s">
        <v>75</v>
      </c>
      <c r="C12" s="26">
        <v>0.5</v>
      </c>
    </row>
    <row r="13" spans="1:9" x14ac:dyDescent="0.25">
      <c r="B13" s="23" t="s">
        <v>72</v>
      </c>
      <c r="C13" s="28">
        <f>C15-C11</f>
        <v>422</v>
      </c>
      <c r="H13" s="25"/>
    </row>
    <row r="14" spans="1:9" x14ac:dyDescent="0.25">
      <c r="B14" s="23" t="s">
        <v>78</v>
      </c>
      <c r="C14" s="128">
        <f>C11*C12/C15</f>
        <v>0.48561886586695746</v>
      </c>
      <c r="F14" s="80"/>
      <c r="G14" s="81"/>
      <c r="H14" s="82"/>
    </row>
    <row r="15" spans="1:9" x14ac:dyDescent="0.25">
      <c r="B15" s="23" t="s">
        <v>57</v>
      </c>
      <c r="C15" s="28">
        <f>E15*$C$8/60</f>
        <v>14672</v>
      </c>
      <c r="D15" t="s">
        <v>28</v>
      </c>
      <c r="E15" s="77">
        <v>16</v>
      </c>
      <c r="F15" t="s">
        <v>29</v>
      </c>
      <c r="G15" s="24"/>
      <c r="H15" s="24"/>
    </row>
    <row r="16" spans="1:9" x14ac:dyDescent="0.25">
      <c r="B16" s="23" t="s">
        <v>66</v>
      </c>
      <c r="C16" s="29">
        <f t="shared" ref="C16:C20" si="0">E16*$C$8/60</f>
        <v>5198.5</v>
      </c>
      <c r="D16" t="s">
        <v>28</v>
      </c>
      <c r="E16" s="79">
        <f>IF(C5="VAV",E15*I7,E15*I6)</f>
        <v>5.6690294438386042</v>
      </c>
      <c r="F16" t="s">
        <v>29</v>
      </c>
      <c r="G16" s="24"/>
      <c r="H16" s="24"/>
      <c r="I16" s="16"/>
    </row>
    <row r="17" spans="2:28" x14ac:dyDescent="0.25">
      <c r="B17" s="23" t="s">
        <v>44</v>
      </c>
      <c r="C17" s="26">
        <v>1</v>
      </c>
      <c r="E17" s="78"/>
      <c r="G17" s="24"/>
      <c r="H17" s="24"/>
    </row>
    <row r="18" spans="2:28" x14ac:dyDescent="0.25">
      <c r="B18" s="23" t="s">
        <v>45</v>
      </c>
      <c r="C18" s="28">
        <f t="shared" si="0"/>
        <v>14672</v>
      </c>
      <c r="D18" t="s">
        <v>28</v>
      </c>
      <c r="E18" s="77">
        <f>E15</f>
        <v>16</v>
      </c>
      <c r="F18" t="s">
        <v>29</v>
      </c>
      <c r="G18" s="24"/>
      <c r="H18" s="24"/>
    </row>
    <row r="19" spans="2:28" x14ac:dyDescent="0.25">
      <c r="B19" s="23" t="s">
        <v>46</v>
      </c>
      <c r="C19" s="28">
        <f t="shared" si="0"/>
        <v>3668</v>
      </c>
      <c r="D19" t="s">
        <v>28</v>
      </c>
      <c r="E19" s="77">
        <v>4</v>
      </c>
      <c r="F19" t="s">
        <v>29</v>
      </c>
      <c r="G19" s="131">
        <f>E19/E18</f>
        <v>0.25</v>
      </c>
      <c r="H19" s="131">
        <f>G19*I7</f>
        <v>8.857858505997819E-2</v>
      </c>
    </row>
    <row r="20" spans="2:28" x14ac:dyDescent="0.25">
      <c r="B20" s="23" t="s">
        <v>31</v>
      </c>
      <c r="C20" s="28">
        <f t="shared" si="0"/>
        <v>3668</v>
      </c>
      <c r="D20" t="s">
        <v>28</v>
      </c>
      <c r="E20" s="77">
        <f>E19</f>
        <v>4</v>
      </c>
      <c r="F20" t="s">
        <v>29</v>
      </c>
      <c r="G20" s="24"/>
      <c r="H20" s="24"/>
    </row>
    <row r="21" spans="2:28" x14ac:dyDescent="0.25">
      <c r="B21" s="23" t="s">
        <v>55</v>
      </c>
      <c r="C21" s="30">
        <f>C20/(C18*C17)</f>
        <v>0.25</v>
      </c>
      <c r="E21" s="78"/>
      <c r="G21" s="24"/>
      <c r="H21" s="24"/>
    </row>
    <row r="22" spans="2:28" x14ac:dyDescent="0.25">
      <c r="B22" s="23" t="s">
        <v>56</v>
      </c>
      <c r="C22" s="30">
        <f>I6</f>
        <v>0.9</v>
      </c>
      <c r="E22" s="78"/>
      <c r="G22" s="24"/>
      <c r="H22" s="24"/>
    </row>
    <row r="23" spans="2:28" x14ac:dyDescent="0.25">
      <c r="B23" s="23" t="s">
        <v>47</v>
      </c>
      <c r="C23" s="28">
        <f>C21*C18</f>
        <v>3668</v>
      </c>
      <c r="D23" t="s">
        <v>28</v>
      </c>
      <c r="E23" s="79">
        <f>E19</f>
        <v>4</v>
      </c>
      <c r="F23" t="s">
        <v>29</v>
      </c>
      <c r="G23" s="24"/>
      <c r="H23" s="24"/>
    </row>
    <row r="26" spans="2:28" x14ac:dyDescent="0.25"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s">
        <v>4</v>
      </c>
      <c r="Q26" s="12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3"/>
    </row>
    <row r="27" spans="2:28" x14ac:dyDescent="0.25">
      <c r="B27" s="10" t="s">
        <v>5</v>
      </c>
      <c r="C27" s="11"/>
      <c r="D27" s="11" t="s">
        <v>6</v>
      </c>
      <c r="E27" s="14">
        <v>1</v>
      </c>
      <c r="F27" s="14">
        <v>2</v>
      </c>
      <c r="G27" s="14">
        <v>3</v>
      </c>
      <c r="H27" s="14">
        <v>4</v>
      </c>
      <c r="I27" s="14">
        <v>5</v>
      </c>
      <c r="J27" s="14">
        <v>6</v>
      </c>
      <c r="K27" s="14">
        <v>7</v>
      </c>
      <c r="L27" s="14">
        <v>8</v>
      </c>
      <c r="M27" s="14">
        <v>9</v>
      </c>
      <c r="N27" s="14">
        <v>10</v>
      </c>
      <c r="O27" s="14">
        <v>11</v>
      </c>
      <c r="P27" s="14">
        <v>12</v>
      </c>
      <c r="Q27" s="14">
        <v>13</v>
      </c>
      <c r="R27" s="14">
        <v>14</v>
      </c>
      <c r="S27" s="14">
        <v>15</v>
      </c>
      <c r="T27" s="14">
        <v>16</v>
      </c>
      <c r="U27" s="14">
        <v>17</v>
      </c>
      <c r="V27" s="14">
        <v>18</v>
      </c>
      <c r="W27" s="14">
        <v>19</v>
      </c>
      <c r="X27" s="14">
        <v>20</v>
      </c>
      <c r="Y27" s="14">
        <v>21</v>
      </c>
      <c r="Z27" s="14">
        <v>22</v>
      </c>
      <c r="AA27" s="14">
        <v>23</v>
      </c>
      <c r="AB27" s="14">
        <v>24</v>
      </c>
    </row>
    <row r="28" spans="2:28" x14ac:dyDescent="0.25">
      <c r="B28" t="s">
        <v>69</v>
      </c>
      <c r="C28" s="2" t="s">
        <v>0</v>
      </c>
      <c r="D28" s="3" t="s">
        <v>1</v>
      </c>
      <c r="E28" s="134">
        <v>0.5</v>
      </c>
      <c r="F28" s="135">
        <v>0.5</v>
      </c>
      <c r="G28" s="135">
        <v>0.5</v>
      </c>
      <c r="H28" s="135">
        <v>0.5</v>
      </c>
      <c r="I28" s="135">
        <v>0.5</v>
      </c>
      <c r="J28" s="135">
        <v>0.5</v>
      </c>
      <c r="K28" s="135">
        <v>0.5</v>
      </c>
      <c r="L28" s="135">
        <v>0.5</v>
      </c>
      <c r="M28" s="135">
        <v>0.51</v>
      </c>
      <c r="N28" s="135">
        <v>0.56000000000000005</v>
      </c>
      <c r="O28" s="135">
        <v>0.56000000000000005</v>
      </c>
      <c r="P28" s="135">
        <v>0.53</v>
      </c>
      <c r="Q28" s="135">
        <v>0.53</v>
      </c>
      <c r="R28" s="135">
        <v>0.56000000000000005</v>
      </c>
      <c r="S28" s="135">
        <v>0.56000000000000005</v>
      </c>
      <c r="T28" s="135">
        <v>0.56000000000000005</v>
      </c>
      <c r="U28" s="135">
        <v>0.56000000000000005</v>
      </c>
      <c r="V28" s="135">
        <v>0.56000000000000005</v>
      </c>
      <c r="W28" s="135">
        <v>0.52</v>
      </c>
      <c r="X28" s="135">
        <v>0.5</v>
      </c>
      <c r="Y28" s="135">
        <v>0.5</v>
      </c>
      <c r="Z28" s="135">
        <v>0.5</v>
      </c>
      <c r="AA28" s="135">
        <v>0.5</v>
      </c>
      <c r="AB28" s="136">
        <v>0.5</v>
      </c>
    </row>
    <row r="29" spans="2:28" x14ac:dyDescent="0.25">
      <c r="B29" s="4"/>
      <c r="C29" s="5"/>
      <c r="D29" s="6" t="s">
        <v>2</v>
      </c>
      <c r="E29" s="137">
        <v>0.5</v>
      </c>
      <c r="F29" s="129">
        <v>0.5</v>
      </c>
      <c r="G29" s="129">
        <v>0.5</v>
      </c>
      <c r="H29" s="129">
        <v>0.5</v>
      </c>
      <c r="I29" s="129">
        <v>0.5</v>
      </c>
      <c r="J29" s="129">
        <v>0.5</v>
      </c>
      <c r="K29" s="129">
        <v>0.5</v>
      </c>
      <c r="L29" s="129">
        <v>0.5</v>
      </c>
      <c r="M29" s="129">
        <v>0.5</v>
      </c>
      <c r="N29" s="129">
        <v>0.52</v>
      </c>
      <c r="O29" s="129">
        <v>0.52</v>
      </c>
      <c r="P29" s="129">
        <v>0.52</v>
      </c>
      <c r="Q29" s="129">
        <v>0.52</v>
      </c>
      <c r="R29" s="129">
        <v>0.5</v>
      </c>
      <c r="S29" s="129">
        <v>0.5</v>
      </c>
      <c r="T29" s="129">
        <v>0.5</v>
      </c>
      <c r="U29" s="129">
        <v>0.5</v>
      </c>
      <c r="V29" s="129">
        <v>0.5</v>
      </c>
      <c r="W29" s="129">
        <v>0.5</v>
      </c>
      <c r="X29" s="129">
        <v>0.5</v>
      </c>
      <c r="Y29" s="129">
        <v>0.5</v>
      </c>
      <c r="Z29" s="129">
        <v>0.5</v>
      </c>
      <c r="AA29" s="129">
        <v>0.5</v>
      </c>
      <c r="AB29" s="138">
        <v>0.5</v>
      </c>
    </row>
    <row r="30" spans="2:28" x14ac:dyDescent="0.25">
      <c r="B30" s="7"/>
      <c r="C30" s="8"/>
      <c r="D30" s="9" t="s">
        <v>3</v>
      </c>
      <c r="E30" s="139">
        <v>0.5</v>
      </c>
      <c r="F30" s="140">
        <v>0.5</v>
      </c>
      <c r="G30" s="140">
        <v>0.5</v>
      </c>
      <c r="H30" s="140">
        <v>0.5</v>
      </c>
      <c r="I30" s="140">
        <v>0.5</v>
      </c>
      <c r="J30" s="140">
        <v>0.5</v>
      </c>
      <c r="K30" s="140">
        <v>0.5</v>
      </c>
      <c r="L30" s="140">
        <v>0.5</v>
      </c>
      <c r="M30" s="140">
        <v>0.5</v>
      </c>
      <c r="N30" s="140">
        <v>0.52</v>
      </c>
      <c r="O30" s="140">
        <v>0.52</v>
      </c>
      <c r="P30" s="140">
        <v>0.52</v>
      </c>
      <c r="Q30" s="140">
        <v>0.52</v>
      </c>
      <c r="R30" s="140">
        <v>0.5</v>
      </c>
      <c r="S30" s="140">
        <v>0.5</v>
      </c>
      <c r="T30" s="140">
        <v>0.5</v>
      </c>
      <c r="U30" s="140">
        <v>0.5</v>
      </c>
      <c r="V30" s="140">
        <v>0.5</v>
      </c>
      <c r="W30" s="140">
        <v>0.5</v>
      </c>
      <c r="X30" s="140">
        <v>0.5</v>
      </c>
      <c r="Y30" s="140">
        <v>0.5</v>
      </c>
      <c r="Z30" s="140">
        <v>0.5</v>
      </c>
      <c r="AA30" s="140">
        <v>0.5</v>
      </c>
      <c r="AB30" s="141">
        <v>0.5</v>
      </c>
    </row>
    <row r="31" spans="2:28" x14ac:dyDescent="0.25">
      <c r="B31" t="s">
        <v>70</v>
      </c>
      <c r="C31" s="2" t="s">
        <v>0</v>
      </c>
      <c r="D31" s="3" t="s">
        <v>1</v>
      </c>
      <c r="E31" s="134">
        <v>0.2</v>
      </c>
      <c r="F31" s="135">
        <v>0.2</v>
      </c>
      <c r="G31" s="135">
        <v>0.2</v>
      </c>
      <c r="H31" s="135">
        <v>0.2</v>
      </c>
      <c r="I31" s="135">
        <v>0.2</v>
      </c>
      <c r="J31" s="135">
        <v>0.2</v>
      </c>
      <c r="K31" s="135">
        <v>0.2</v>
      </c>
      <c r="L31" s="135">
        <v>0.21</v>
      </c>
      <c r="M31" s="135">
        <v>0.22</v>
      </c>
      <c r="N31" s="135">
        <v>0.33</v>
      </c>
      <c r="O31" s="135">
        <v>0.33</v>
      </c>
      <c r="P31" s="135">
        <v>0.26</v>
      </c>
      <c r="Q31" s="135">
        <v>0.26</v>
      </c>
      <c r="R31" s="135">
        <v>0.33</v>
      </c>
      <c r="S31" s="135">
        <v>0.33</v>
      </c>
      <c r="T31" s="135">
        <v>0.33</v>
      </c>
      <c r="U31" s="135">
        <v>0.33</v>
      </c>
      <c r="V31" s="135">
        <v>0.33</v>
      </c>
      <c r="W31" s="135">
        <v>0.24</v>
      </c>
      <c r="X31" s="135">
        <v>0.21</v>
      </c>
      <c r="Y31" s="135">
        <v>0.21</v>
      </c>
      <c r="Z31" s="135">
        <v>0.21</v>
      </c>
      <c r="AA31" s="135">
        <v>0.2</v>
      </c>
      <c r="AB31" s="136">
        <v>0.2</v>
      </c>
    </row>
    <row r="32" spans="2:28" x14ac:dyDescent="0.25">
      <c r="B32" s="4"/>
      <c r="C32" s="5"/>
      <c r="D32" s="6" t="s">
        <v>2</v>
      </c>
      <c r="E32" s="137">
        <v>0.2</v>
      </c>
      <c r="F32" s="129">
        <v>0.2</v>
      </c>
      <c r="G32" s="129">
        <v>0.2</v>
      </c>
      <c r="H32" s="129">
        <v>0.2</v>
      </c>
      <c r="I32" s="129">
        <v>0.2</v>
      </c>
      <c r="J32" s="129">
        <v>0.2</v>
      </c>
      <c r="K32" s="129">
        <v>0.2</v>
      </c>
      <c r="L32" s="129">
        <v>0.21</v>
      </c>
      <c r="M32" s="129">
        <v>0.21</v>
      </c>
      <c r="N32" s="129">
        <v>0.24</v>
      </c>
      <c r="O32" s="129">
        <v>0.24</v>
      </c>
      <c r="P32" s="129">
        <v>0.24</v>
      </c>
      <c r="Q32" s="129">
        <v>0.24</v>
      </c>
      <c r="R32" s="129">
        <v>0.21</v>
      </c>
      <c r="S32" s="129">
        <v>0.21</v>
      </c>
      <c r="T32" s="129">
        <v>0.21</v>
      </c>
      <c r="U32" s="129">
        <v>0.21</v>
      </c>
      <c r="V32" s="129">
        <v>0.21</v>
      </c>
      <c r="W32" s="129">
        <v>0.2</v>
      </c>
      <c r="X32" s="129">
        <v>0.2</v>
      </c>
      <c r="Y32" s="129">
        <v>0.2</v>
      </c>
      <c r="Z32" s="129">
        <v>0.2</v>
      </c>
      <c r="AA32" s="129">
        <v>0.2</v>
      </c>
      <c r="AB32" s="138">
        <v>0.2</v>
      </c>
    </row>
    <row r="33" spans="1:28" x14ac:dyDescent="0.25">
      <c r="B33" s="7"/>
      <c r="C33" s="8"/>
      <c r="D33" s="9" t="s">
        <v>3</v>
      </c>
      <c r="E33" s="139">
        <v>0.2</v>
      </c>
      <c r="F33" s="140">
        <v>0.2</v>
      </c>
      <c r="G33" s="140">
        <v>0.2</v>
      </c>
      <c r="H33" s="140">
        <v>0.2</v>
      </c>
      <c r="I33" s="140">
        <v>0.2</v>
      </c>
      <c r="J33" s="140">
        <v>0.2</v>
      </c>
      <c r="K33" s="140">
        <v>0.2</v>
      </c>
      <c r="L33" s="140">
        <v>0.21</v>
      </c>
      <c r="M33" s="140">
        <v>0.21</v>
      </c>
      <c r="N33" s="140">
        <v>0.24</v>
      </c>
      <c r="O33" s="140">
        <v>0.24</v>
      </c>
      <c r="P33" s="140">
        <v>0.24</v>
      </c>
      <c r="Q33" s="140">
        <v>0.24</v>
      </c>
      <c r="R33" s="140">
        <v>0.21</v>
      </c>
      <c r="S33" s="140">
        <v>0.21</v>
      </c>
      <c r="T33" s="140">
        <v>0.21</v>
      </c>
      <c r="U33" s="140">
        <v>0.21</v>
      </c>
      <c r="V33" s="140">
        <v>0.21</v>
      </c>
      <c r="W33" s="140">
        <v>0.2</v>
      </c>
      <c r="X33" s="140">
        <v>0.2</v>
      </c>
      <c r="Y33" s="140">
        <v>0.2</v>
      </c>
      <c r="Z33" s="140">
        <v>0.2</v>
      </c>
      <c r="AA33" s="140">
        <v>0.2</v>
      </c>
      <c r="AB33" s="141">
        <v>0.2</v>
      </c>
    </row>
    <row r="34" spans="1:28" x14ac:dyDescent="0.25">
      <c r="B34" t="s">
        <v>68</v>
      </c>
      <c r="C34" s="2" t="s">
        <v>0</v>
      </c>
      <c r="D34" s="3" t="s">
        <v>1</v>
      </c>
      <c r="E34" s="142">
        <v>0.9</v>
      </c>
      <c r="F34" s="143">
        <v>0.9</v>
      </c>
      <c r="G34" s="143">
        <v>0.9</v>
      </c>
      <c r="H34" s="143">
        <v>0.9</v>
      </c>
      <c r="I34" s="143">
        <v>0.9</v>
      </c>
      <c r="J34" s="143">
        <v>0.9</v>
      </c>
      <c r="K34" s="143">
        <v>0.9</v>
      </c>
      <c r="L34" s="143">
        <v>0.9</v>
      </c>
      <c r="M34" s="143">
        <v>0.9</v>
      </c>
      <c r="N34" s="143">
        <v>0.9</v>
      </c>
      <c r="O34" s="143">
        <v>0.9</v>
      </c>
      <c r="P34" s="143">
        <v>0.9</v>
      </c>
      <c r="Q34" s="143">
        <v>0.9</v>
      </c>
      <c r="R34" s="143">
        <v>0.9</v>
      </c>
      <c r="S34" s="143">
        <v>0.9</v>
      </c>
      <c r="T34" s="143">
        <v>0.9</v>
      </c>
      <c r="U34" s="143">
        <v>0.9</v>
      </c>
      <c r="V34" s="143">
        <v>0.9</v>
      </c>
      <c r="W34" s="143">
        <v>0.9</v>
      </c>
      <c r="X34" s="143">
        <v>0.9</v>
      </c>
      <c r="Y34" s="143">
        <v>0.9</v>
      </c>
      <c r="Z34" s="143">
        <v>0.9</v>
      </c>
      <c r="AA34" s="143">
        <v>0.9</v>
      </c>
      <c r="AB34" s="144">
        <v>0.9</v>
      </c>
    </row>
    <row r="35" spans="1:28" x14ac:dyDescent="0.25">
      <c r="B35" s="4"/>
      <c r="C35" s="5"/>
      <c r="D35" s="6" t="s">
        <v>2</v>
      </c>
      <c r="E35" s="145">
        <v>0.9</v>
      </c>
      <c r="F35" s="146">
        <v>0.9</v>
      </c>
      <c r="G35" s="146">
        <v>0.9</v>
      </c>
      <c r="H35" s="146">
        <v>0.9</v>
      </c>
      <c r="I35" s="146">
        <v>0.9</v>
      </c>
      <c r="J35" s="146">
        <v>0.9</v>
      </c>
      <c r="K35" s="146">
        <v>0.9</v>
      </c>
      <c r="L35" s="146">
        <v>0.9</v>
      </c>
      <c r="M35" s="146">
        <v>0.9</v>
      </c>
      <c r="N35" s="146">
        <v>0.9</v>
      </c>
      <c r="O35" s="146">
        <v>0.9</v>
      </c>
      <c r="P35" s="146">
        <v>0.9</v>
      </c>
      <c r="Q35" s="146">
        <v>0.9</v>
      </c>
      <c r="R35" s="146">
        <v>0.9</v>
      </c>
      <c r="S35" s="146">
        <v>0.9</v>
      </c>
      <c r="T35" s="146">
        <v>0.9</v>
      </c>
      <c r="U35" s="146">
        <v>0.9</v>
      </c>
      <c r="V35" s="146">
        <v>0.9</v>
      </c>
      <c r="W35" s="146">
        <v>0.9</v>
      </c>
      <c r="X35" s="146">
        <v>0.9</v>
      </c>
      <c r="Y35" s="146">
        <v>0.9</v>
      </c>
      <c r="Z35" s="146">
        <v>0.9</v>
      </c>
      <c r="AA35" s="146">
        <v>0.9</v>
      </c>
      <c r="AB35" s="147">
        <v>0.9</v>
      </c>
    </row>
    <row r="36" spans="1:28" x14ac:dyDescent="0.25">
      <c r="B36" s="7"/>
      <c r="C36" s="8"/>
      <c r="D36" s="9" t="s">
        <v>3</v>
      </c>
      <c r="E36" s="148">
        <v>0.9</v>
      </c>
      <c r="F36" s="149">
        <v>0.9</v>
      </c>
      <c r="G36" s="149">
        <v>0.9</v>
      </c>
      <c r="H36" s="149">
        <v>0.9</v>
      </c>
      <c r="I36" s="149">
        <v>0.9</v>
      </c>
      <c r="J36" s="149">
        <v>0.9</v>
      </c>
      <c r="K36" s="149">
        <v>0.9</v>
      </c>
      <c r="L36" s="149">
        <v>0.9</v>
      </c>
      <c r="M36" s="149">
        <v>0.9</v>
      </c>
      <c r="N36" s="149">
        <v>0.9</v>
      </c>
      <c r="O36" s="149">
        <v>0.9</v>
      </c>
      <c r="P36" s="149">
        <v>0.9</v>
      </c>
      <c r="Q36" s="149">
        <v>0.9</v>
      </c>
      <c r="R36" s="149">
        <v>0.9</v>
      </c>
      <c r="S36" s="149">
        <v>0.9</v>
      </c>
      <c r="T36" s="149">
        <v>0.9</v>
      </c>
      <c r="U36" s="149">
        <v>0.9</v>
      </c>
      <c r="V36" s="149">
        <v>0.9</v>
      </c>
      <c r="W36" s="149">
        <v>0.9</v>
      </c>
      <c r="X36" s="149">
        <v>0.9</v>
      </c>
      <c r="Y36" s="149">
        <v>0.9</v>
      </c>
      <c r="Z36" s="149">
        <v>0.9</v>
      </c>
      <c r="AA36" s="149">
        <v>0.9</v>
      </c>
      <c r="AB36" s="150">
        <v>0.9</v>
      </c>
    </row>
    <row r="37" spans="1:28" x14ac:dyDescent="0.25">
      <c r="B37" s="5"/>
      <c r="C37" s="5"/>
      <c r="D37" s="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</row>
    <row r="38" spans="1:28" x14ac:dyDescent="0.25">
      <c r="A38" s="55" t="s">
        <v>37</v>
      </c>
      <c r="B38" t="s">
        <v>54</v>
      </c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 spans="1:28" x14ac:dyDescent="0.25">
      <c r="B39" s="1" t="s">
        <v>16</v>
      </c>
      <c r="C39" s="2" t="s">
        <v>0</v>
      </c>
      <c r="D39" s="3" t="s">
        <v>1</v>
      </c>
      <c r="E39" s="134">
        <f>IF($C$5="VAV",(E31*$C$14)+E28*(1-$C$14),E34)</f>
        <v>0.35431434023991276</v>
      </c>
      <c r="F39" s="135">
        <f t="shared" ref="F39:AB39" si="1">IF($C$5="VAV",(F31*$C$14)+F28*(1-$C$14),F34)</f>
        <v>0.35431434023991276</v>
      </c>
      <c r="G39" s="135">
        <f t="shared" si="1"/>
        <v>0.35431434023991276</v>
      </c>
      <c r="H39" s="135">
        <f t="shared" si="1"/>
        <v>0.35431434023991276</v>
      </c>
      <c r="I39" s="135">
        <f t="shared" si="1"/>
        <v>0.35431434023991276</v>
      </c>
      <c r="J39" s="135">
        <f t="shared" si="1"/>
        <v>0.35431434023991276</v>
      </c>
      <c r="K39" s="135">
        <f t="shared" si="1"/>
        <v>0.35431434023991276</v>
      </c>
      <c r="L39" s="135">
        <f t="shared" si="1"/>
        <v>0.35917052889858236</v>
      </c>
      <c r="M39" s="135">
        <f t="shared" si="1"/>
        <v>0.36917052889858232</v>
      </c>
      <c r="N39" s="135">
        <f t="shared" si="1"/>
        <v>0.44830766085059981</v>
      </c>
      <c r="O39" s="135">
        <f t="shared" si="1"/>
        <v>0.44830766085059981</v>
      </c>
      <c r="P39" s="135">
        <f t="shared" si="1"/>
        <v>0.39888290621592148</v>
      </c>
      <c r="Q39" s="135">
        <f t="shared" si="1"/>
        <v>0.39888290621592148</v>
      </c>
      <c r="R39" s="135">
        <f t="shared" si="1"/>
        <v>0.44830766085059981</v>
      </c>
      <c r="S39" s="135">
        <f t="shared" si="1"/>
        <v>0.44830766085059981</v>
      </c>
      <c r="T39" s="135">
        <f t="shared" si="1"/>
        <v>0.44830766085059981</v>
      </c>
      <c r="U39" s="135">
        <f t="shared" si="1"/>
        <v>0.44830766085059981</v>
      </c>
      <c r="V39" s="135">
        <f t="shared" si="1"/>
        <v>0.44830766085059981</v>
      </c>
      <c r="W39" s="135">
        <f t="shared" si="1"/>
        <v>0.38402671755725193</v>
      </c>
      <c r="X39" s="135">
        <f t="shared" si="1"/>
        <v>0.35917052889858236</v>
      </c>
      <c r="Y39" s="135">
        <f t="shared" si="1"/>
        <v>0.35917052889858236</v>
      </c>
      <c r="Z39" s="135">
        <f t="shared" si="1"/>
        <v>0.35917052889858236</v>
      </c>
      <c r="AA39" s="135">
        <f t="shared" si="1"/>
        <v>0.35431434023991276</v>
      </c>
      <c r="AB39" s="136">
        <f t="shared" si="1"/>
        <v>0.35431434023991276</v>
      </c>
    </row>
    <row r="40" spans="1:28" x14ac:dyDescent="0.25">
      <c r="B40" s="4"/>
      <c r="C40" s="5"/>
      <c r="D40" s="6" t="s">
        <v>2</v>
      </c>
      <c r="E40" s="137">
        <f t="shared" ref="E40:AB40" si="2">IF($C$5="VAV",(E32*$C$14)+E29*(1-$C$14),E35)</f>
        <v>0.35431434023991276</v>
      </c>
      <c r="F40" s="129">
        <f t="shared" si="2"/>
        <v>0.35431434023991276</v>
      </c>
      <c r="G40" s="129">
        <f t="shared" si="2"/>
        <v>0.35431434023991276</v>
      </c>
      <c r="H40" s="129">
        <f t="shared" si="2"/>
        <v>0.35431434023991276</v>
      </c>
      <c r="I40" s="129">
        <f t="shared" si="2"/>
        <v>0.35431434023991276</v>
      </c>
      <c r="J40" s="129">
        <f t="shared" si="2"/>
        <v>0.35431434023991276</v>
      </c>
      <c r="K40" s="129">
        <f t="shared" si="2"/>
        <v>0.35431434023991276</v>
      </c>
      <c r="L40" s="129">
        <f t="shared" si="2"/>
        <v>0.35917052889858236</v>
      </c>
      <c r="M40" s="129">
        <f t="shared" si="2"/>
        <v>0.35917052889858236</v>
      </c>
      <c r="N40" s="129">
        <f t="shared" si="2"/>
        <v>0.38402671755725193</v>
      </c>
      <c r="O40" s="129">
        <f t="shared" si="2"/>
        <v>0.38402671755725193</v>
      </c>
      <c r="P40" s="129">
        <f t="shared" si="2"/>
        <v>0.38402671755725193</v>
      </c>
      <c r="Q40" s="129">
        <f t="shared" si="2"/>
        <v>0.38402671755725193</v>
      </c>
      <c r="R40" s="129">
        <f t="shared" si="2"/>
        <v>0.35917052889858236</v>
      </c>
      <c r="S40" s="129">
        <f t="shared" si="2"/>
        <v>0.35917052889858236</v>
      </c>
      <c r="T40" s="129">
        <f t="shared" si="2"/>
        <v>0.35917052889858236</v>
      </c>
      <c r="U40" s="129">
        <f t="shared" si="2"/>
        <v>0.35917052889858236</v>
      </c>
      <c r="V40" s="129">
        <f t="shared" si="2"/>
        <v>0.35917052889858236</v>
      </c>
      <c r="W40" s="129">
        <f t="shared" si="2"/>
        <v>0.35431434023991276</v>
      </c>
      <c r="X40" s="129">
        <f t="shared" si="2"/>
        <v>0.35431434023991276</v>
      </c>
      <c r="Y40" s="129">
        <f t="shared" si="2"/>
        <v>0.35431434023991276</v>
      </c>
      <c r="Z40" s="129">
        <f t="shared" si="2"/>
        <v>0.35431434023991276</v>
      </c>
      <c r="AA40" s="129">
        <f t="shared" si="2"/>
        <v>0.35431434023991276</v>
      </c>
      <c r="AB40" s="138">
        <f t="shared" si="2"/>
        <v>0.35431434023991276</v>
      </c>
    </row>
    <row r="41" spans="1:28" x14ac:dyDescent="0.25">
      <c r="B41" s="7"/>
      <c r="C41" s="8"/>
      <c r="D41" s="9" t="s">
        <v>3</v>
      </c>
      <c r="E41" s="139">
        <f t="shared" ref="E41:AB41" si="3">IF($C$5="VAV",(E33*$C$14)+E30*(1-$C$14),E36)</f>
        <v>0.35431434023991276</v>
      </c>
      <c r="F41" s="140">
        <f t="shared" si="3"/>
        <v>0.35431434023991276</v>
      </c>
      <c r="G41" s="140">
        <f t="shared" si="3"/>
        <v>0.35431434023991276</v>
      </c>
      <c r="H41" s="140">
        <f t="shared" si="3"/>
        <v>0.35431434023991276</v>
      </c>
      <c r="I41" s="140">
        <f t="shared" si="3"/>
        <v>0.35431434023991276</v>
      </c>
      <c r="J41" s="140">
        <f t="shared" si="3"/>
        <v>0.35431434023991276</v>
      </c>
      <c r="K41" s="140">
        <f t="shared" si="3"/>
        <v>0.35431434023991276</v>
      </c>
      <c r="L41" s="140">
        <f t="shared" si="3"/>
        <v>0.35917052889858236</v>
      </c>
      <c r="M41" s="140">
        <f t="shared" si="3"/>
        <v>0.35917052889858236</v>
      </c>
      <c r="N41" s="140">
        <f t="shared" si="3"/>
        <v>0.38402671755725193</v>
      </c>
      <c r="O41" s="140">
        <f t="shared" si="3"/>
        <v>0.38402671755725193</v>
      </c>
      <c r="P41" s="140">
        <f t="shared" si="3"/>
        <v>0.38402671755725193</v>
      </c>
      <c r="Q41" s="140">
        <f t="shared" si="3"/>
        <v>0.38402671755725193</v>
      </c>
      <c r="R41" s="140">
        <f t="shared" si="3"/>
        <v>0.35917052889858236</v>
      </c>
      <c r="S41" s="140">
        <f t="shared" si="3"/>
        <v>0.35917052889858236</v>
      </c>
      <c r="T41" s="140">
        <f t="shared" si="3"/>
        <v>0.35917052889858236</v>
      </c>
      <c r="U41" s="140">
        <f t="shared" si="3"/>
        <v>0.35917052889858236</v>
      </c>
      <c r="V41" s="140">
        <f t="shared" si="3"/>
        <v>0.35917052889858236</v>
      </c>
      <c r="W41" s="140">
        <f t="shared" si="3"/>
        <v>0.35431434023991276</v>
      </c>
      <c r="X41" s="140">
        <f t="shared" si="3"/>
        <v>0.35431434023991276</v>
      </c>
      <c r="Y41" s="140">
        <f t="shared" si="3"/>
        <v>0.35431434023991276</v>
      </c>
      <c r="Z41" s="140">
        <f t="shared" si="3"/>
        <v>0.35431434023991276</v>
      </c>
      <c r="AA41" s="140">
        <f t="shared" si="3"/>
        <v>0.35431434023991276</v>
      </c>
      <c r="AB41" s="141">
        <f t="shared" si="3"/>
        <v>0.35431434023991276</v>
      </c>
    </row>
    <row r="42" spans="1:28" x14ac:dyDescent="0.25">
      <c r="B42" s="5"/>
      <c r="C42" s="5"/>
      <c r="D42" s="6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</row>
    <row r="43" spans="1:28" x14ac:dyDescent="0.25">
      <c r="A43" s="55" t="s">
        <v>61</v>
      </c>
      <c r="B43" s="5" t="s">
        <v>62</v>
      </c>
      <c r="C43" s="5"/>
      <c r="D43" s="6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</row>
    <row r="44" spans="1:28" x14ac:dyDescent="0.25">
      <c r="B44" s="1" t="s">
        <v>59</v>
      </c>
      <c r="C44" s="2"/>
      <c r="D44" s="3" t="s">
        <v>1</v>
      </c>
      <c r="E44" s="135">
        <f>E39*($E$15/$E$18)</f>
        <v>0.35431434023991276</v>
      </c>
      <c r="F44" s="135">
        <f>F39*($E$15/$E$18)</f>
        <v>0.35431434023991276</v>
      </c>
      <c r="G44" s="135">
        <f>G39*($E$15/$E$18)</f>
        <v>0.35431434023991276</v>
      </c>
      <c r="H44" s="135">
        <f>H39*($E$15/$E$18)</f>
        <v>0.35431434023991276</v>
      </c>
      <c r="I44" s="135">
        <f>I39*($E$15/$E$18)</f>
        <v>0.35431434023991276</v>
      </c>
      <c r="J44" s="135">
        <f>J39*($E$15/$E$18)</f>
        <v>0.35431434023991276</v>
      </c>
      <c r="K44" s="135">
        <f>K39*($E$15/$E$18)</f>
        <v>0.35431434023991276</v>
      </c>
      <c r="L44" s="135">
        <f>L39*($E$15/$E$18)</f>
        <v>0.35917052889858236</v>
      </c>
      <c r="M44" s="135">
        <f>M39*($E$15/$E$18)</f>
        <v>0.36917052889858232</v>
      </c>
      <c r="N44" s="135">
        <f>N39*($E$15/$E$18)</f>
        <v>0.44830766085059981</v>
      </c>
      <c r="O44" s="135">
        <f>O39*($E$15/$E$18)</f>
        <v>0.44830766085059981</v>
      </c>
      <c r="P44" s="135">
        <f>P39*($E$15/$E$18)</f>
        <v>0.39888290621592148</v>
      </c>
      <c r="Q44" s="135">
        <f>Q39*($E$15/$E$18)</f>
        <v>0.39888290621592148</v>
      </c>
      <c r="R44" s="135">
        <f>R39*($E$15/$E$18)</f>
        <v>0.44830766085059981</v>
      </c>
      <c r="S44" s="135">
        <f>S39*($E$15/$E$18)</f>
        <v>0.44830766085059981</v>
      </c>
      <c r="T44" s="135">
        <f>T39*($E$15/$E$18)</f>
        <v>0.44830766085059981</v>
      </c>
      <c r="U44" s="135">
        <f>U39*($E$15/$E$18)</f>
        <v>0.44830766085059981</v>
      </c>
      <c r="V44" s="135">
        <f>V39*($E$15/$E$18)</f>
        <v>0.44830766085059981</v>
      </c>
      <c r="W44" s="135">
        <f>W39*($E$15/$E$18)</f>
        <v>0.38402671755725193</v>
      </c>
      <c r="X44" s="135">
        <f>X39*($E$15/$E$18)</f>
        <v>0.35917052889858236</v>
      </c>
      <c r="Y44" s="135">
        <f>Y39*($E$15/$E$18)</f>
        <v>0.35917052889858236</v>
      </c>
      <c r="Z44" s="135">
        <f>Z39*($E$15/$E$18)</f>
        <v>0.35917052889858236</v>
      </c>
      <c r="AA44" s="135">
        <f>AA39*($E$15/$E$18)</f>
        <v>0.35431434023991276</v>
      </c>
      <c r="AB44" s="136">
        <f>AB39*($E$15/$E$18)</f>
        <v>0.35431434023991276</v>
      </c>
    </row>
    <row r="45" spans="1:28" x14ac:dyDescent="0.25">
      <c r="B45" s="4"/>
      <c r="C45" s="5"/>
      <c r="D45" s="6" t="s">
        <v>2</v>
      </c>
      <c r="E45" s="129">
        <f>E40*($E$15/$E$18)</f>
        <v>0.35431434023991276</v>
      </c>
      <c r="F45" s="129">
        <f>F40*($E$15/$E$18)</f>
        <v>0.35431434023991276</v>
      </c>
      <c r="G45" s="129">
        <f>G40*($E$15/$E$18)</f>
        <v>0.35431434023991276</v>
      </c>
      <c r="H45" s="129">
        <f>H40*($E$15/$E$18)</f>
        <v>0.35431434023991276</v>
      </c>
      <c r="I45" s="129">
        <f>I40*($E$15/$E$18)</f>
        <v>0.35431434023991276</v>
      </c>
      <c r="J45" s="129">
        <f>J40*($E$15/$E$18)</f>
        <v>0.35431434023991276</v>
      </c>
      <c r="K45" s="129">
        <f>K40*($E$15/$E$18)</f>
        <v>0.35431434023991276</v>
      </c>
      <c r="L45" s="129">
        <f>L40*($E$15/$E$18)</f>
        <v>0.35917052889858236</v>
      </c>
      <c r="M45" s="129">
        <f>M40*($E$15/$E$18)</f>
        <v>0.35917052889858236</v>
      </c>
      <c r="N45" s="129">
        <f>N40*($E$15/$E$18)</f>
        <v>0.38402671755725193</v>
      </c>
      <c r="O45" s="129">
        <f>O40*($E$15/$E$18)</f>
        <v>0.38402671755725193</v>
      </c>
      <c r="P45" s="129">
        <f>P40*($E$15/$E$18)</f>
        <v>0.38402671755725193</v>
      </c>
      <c r="Q45" s="129">
        <f>Q40*($E$15/$E$18)</f>
        <v>0.38402671755725193</v>
      </c>
      <c r="R45" s="129">
        <f>R40*($E$15/$E$18)</f>
        <v>0.35917052889858236</v>
      </c>
      <c r="S45" s="129">
        <f>S40*($E$15/$E$18)</f>
        <v>0.35917052889858236</v>
      </c>
      <c r="T45" s="129">
        <f>T40*($E$15/$E$18)</f>
        <v>0.35917052889858236</v>
      </c>
      <c r="U45" s="129">
        <f>U40*($E$15/$E$18)</f>
        <v>0.35917052889858236</v>
      </c>
      <c r="V45" s="129">
        <f>V40*($E$15/$E$18)</f>
        <v>0.35917052889858236</v>
      </c>
      <c r="W45" s="129">
        <f>W40*($E$15/$E$18)</f>
        <v>0.35431434023991276</v>
      </c>
      <c r="X45" s="129">
        <f>X40*($E$15/$E$18)</f>
        <v>0.35431434023991276</v>
      </c>
      <c r="Y45" s="129">
        <f>Y40*($E$15/$E$18)</f>
        <v>0.35431434023991276</v>
      </c>
      <c r="Z45" s="129">
        <f>Z40*($E$15/$E$18)</f>
        <v>0.35431434023991276</v>
      </c>
      <c r="AA45" s="129">
        <f>AA40*($E$15/$E$18)</f>
        <v>0.35431434023991276</v>
      </c>
      <c r="AB45" s="138">
        <f>AB40*($E$15/$E$18)</f>
        <v>0.35431434023991276</v>
      </c>
    </row>
    <row r="46" spans="1:28" x14ac:dyDescent="0.25">
      <c r="B46" s="7"/>
      <c r="C46" s="8"/>
      <c r="D46" s="9" t="s">
        <v>3</v>
      </c>
      <c r="E46" s="140">
        <f>E41*($E$15/$E$18)</f>
        <v>0.35431434023991276</v>
      </c>
      <c r="F46" s="140">
        <f>F41*($E$15/$E$18)</f>
        <v>0.35431434023991276</v>
      </c>
      <c r="G46" s="140">
        <f>G41*($E$15/$E$18)</f>
        <v>0.35431434023991276</v>
      </c>
      <c r="H46" s="140">
        <f>H41*($E$15/$E$18)</f>
        <v>0.35431434023991276</v>
      </c>
      <c r="I46" s="140">
        <f>I41*($E$15/$E$18)</f>
        <v>0.35431434023991276</v>
      </c>
      <c r="J46" s="140">
        <f>J41*($E$15/$E$18)</f>
        <v>0.35431434023991276</v>
      </c>
      <c r="K46" s="140">
        <f>K41*($E$15/$E$18)</f>
        <v>0.35431434023991276</v>
      </c>
      <c r="L46" s="140">
        <f>L41*($E$15/$E$18)</f>
        <v>0.35917052889858236</v>
      </c>
      <c r="M46" s="140">
        <f>M41*($E$15/$E$18)</f>
        <v>0.35917052889858236</v>
      </c>
      <c r="N46" s="140">
        <f>N41*($E$15/$E$18)</f>
        <v>0.38402671755725193</v>
      </c>
      <c r="O46" s="140">
        <f>O41*($E$15/$E$18)</f>
        <v>0.38402671755725193</v>
      </c>
      <c r="P46" s="140">
        <f>P41*($E$15/$E$18)</f>
        <v>0.38402671755725193</v>
      </c>
      <c r="Q46" s="140">
        <f>Q41*($E$15/$E$18)</f>
        <v>0.38402671755725193</v>
      </c>
      <c r="R46" s="140">
        <f>R41*($E$15/$E$18)</f>
        <v>0.35917052889858236</v>
      </c>
      <c r="S46" s="140">
        <f>S41*($E$15/$E$18)</f>
        <v>0.35917052889858236</v>
      </c>
      <c r="T46" s="140">
        <f>T41*($E$15/$E$18)</f>
        <v>0.35917052889858236</v>
      </c>
      <c r="U46" s="140">
        <f>U41*($E$15/$E$18)</f>
        <v>0.35917052889858236</v>
      </c>
      <c r="V46" s="140">
        <f>V41*($E$15/$E$18)</f>
        <v>0.35917052889858236</v>
      </c>
      <c r="W46" s="140">
        <f>W41*($E$15/$E$18)</f>
        <v>0.35431434023991276</v>
      </c>
      <c r="X46" s="140">
        <f>X41*($E$15/$E$18)</f>
        <v>0.35431434023991276</v>
      </c>
      <c r="Y46" s="140">
        <f>Y41*($E$15/$E$18)</f>
        <v>0.35431434023991276</v>
      </c>
      <c r="Z46" s="140">
        <f>Z41*($E$15/$E$18)</f>
        <v>0.35431434023991276</v>
      </c>
      <c r="AA46" s="140">
        <f>AA41*($E$15/$E$18)</f>
        <v>0.35431434023991276</v>
      </c>
      <c r="AB46" s="141">
        <f>AB41*($E$15/$E$18)</f>
        <v>0.35431434023991276</v>
      </c>
    </row>
    <row r="47" spans="1:28" x14ac:dyDescent="0.25">
      <c r="B47" s="5"/>
      <c r="C47" s="5"/>
      <c r="D47" s="6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</row>
    <row r="48" spans="1:28" x14ac:dyDescent="0.25">
      <c r="A48" s="55" t="s">
        <v>39</v>
      </c>
      <c r="B48" t="s">
        <v>64</v>
      </c>
      <c r="C48" s="59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</row>
    <row r="49" spans="1:28" x14ac:dyDescent="0.25">
      <c r="B49" s="1" t="s">
        <v>59</v>
      </c>
      <c r="C49" s="84">
        <f>MAX(E23/E18,I7)</f>
        <v>0.35431434023991276</v>
      </c>
      <c r="D49" s="3" t="s">
        <v>1</v>
      </c>
      <c r="E49" s="152">
        <f>MAX(E44-$C$49,0)</f>
        <v>0</v>
      </c>
      <c r="F49" s="153">
        <f>MAX(F44-$C$49,0)</f>
        <v>0</v>
      </c>
      <c r="G49" s="153">
        <f>MAX(G44-$C$49,0)</f>
        <v>0</v>
      </c>
      <c r="H49" s="153">
        <f>MAX(H44-$C$49,0)</f>
        <v>0</v>
      </c>
      <c r="I49" s="153">
        <f>MAX(I44-$C$49,0)</f>
        <v>0</v>
      </c>
      <c r="J49" s="153">
        <f>MAX(J44-$C$49,0)</f>
        <v>0</v>
      </c>
      <c r="K49" s="153">
        <f>MAX(K44-$C$49,0)</f>
        <v>0</v>
      </c>
      <c r="L49" s="153">
        <f>MAX(L44-$C$49,0)</f>
        <v>4.8561886586696024E-3</v>
      </c>
      <c r="M49" s="153">
        <f>MAX(M44-$C$49,0)</f>
        <v>1.4856188658669556E-2</v>
      </c>
      <c r="N49" s="153">
        <f>MAX(N44-$C$49,0)</f>
        <v>9.3993320610687048E-2</v>
      </c>
      <c r="O49" s="153">
        <f>MAX(O44-$C$49,0)</f>
        <v>9.3993320610687048E-2</v>
      </c>
      <c r="P49" s="153">
        <f>MAX(P44-$C$49,0)</f>
        <v>4.4568565976008723E-2</v>
      </c>
      <c r="Q49" s="153">
        <f>MAX(Q44-$C$49,0)</f>
        <v>4.4568565976008723E-2</v>
      </c>
      <c r="R49" s="153">
        <f>MAX(R44-$C$49,0)</f>
        <v>9.3993320610687048E-2</v>
      </c>
      <c r="S49" s="153">
        <f>MAX(S44-$C$49,0)</f>
        <v>9.3993320610687048E-2</v>
      </c>
      <c r="T49" s="153">
        <f>MAX(T44-$C$49,0)</f>
        <v>9.3993320610687048E-2</v>
      </c>
      <c r="U49" s="153">
        <f>MAX(U44-$C$49,0)</f>
        <v>9.3993320610687048E-2</v>
      </c>
      <c r="V49" s="153">
        <f>MAX(V44-$C$49,0)</f>
        <v>9.3993320610687048E-2</v>
      </c>
      <c r="W49" s="153">
        <f>MAX(W44-$C$49,0)</f>
        <v>2.9712377317339167E-2</v>
      </c>
      <c r="X49" s="153">
        <f>MAX(X44-$C$49,0)</f>
        <v>4.8561886586696024E-3</v>
      </c>
      <c r="Y49" s="153">
        <f>MAX(Y44-$C$49,0)</f>
        <v>4.8561886586696024E-3</v>
      </c>
      <c r="Z49" s="153">
        <f>MAX(Z44-$C$49,0)</f>
        <v>4.8561886586696024E-3</v>
      </c>
      <c r="AA49" s="153">
        <f>MAX(AA44-$C$49,0)</f>
        <v>0</v>
      </c>
      <c r="AB49" s="154">
        <f>MAX(AB44-$C$49,0)</f>
        <v>0</v>
      </c>
    </row>
    <row r="50" spans="1:28" x14ac:dyDescent="0.25">
      <c r="B50" s="4"/>
      <c r="C50" s="57"/>
      <c r="D50" s="6" t="s">
        <v>2</v>
      </c>
      <c r="E50" s="155">
        <f>MAX(E45-$C$49,0)</f>
        <v>0</v>
      </c>
      <c r="F50" s="156">
        <f>MAX(F45-$C$49,0)</f>
        <v>0</v>
      </c>
      <c r="G50" s="156">
        <f>MAX(G45-$C$49,0)</f>
        <v>0</v>
      </c>
      <c r="H50" s="156">
        <f>MAX(H45-$C$49,0)</f>
        <v>0</v>
      </c>
      <c r="I50" s="156">
        <f>MAX(I45-$C$49,0)</f>
        <v>0</v>
      </c>
      <c r="J50" s="156">
        <f>MAX(J45-$C$49,0)</f>
        <v>0</v>
      </c>
      <c r="K50" s="156">
        <f>MAX(K45-$C$49,0)</f>
        <v>0</v>
      </c>
      <c r="L50" s="156">
        <f>MAX(L45-$C$49,0)</f>
        <v>4.8561886586696024E-3</v>
      </c>
      <c r="M50" s="156">
        <f>MAX(M45-$C$49,0)</f>
        <v>4.8561886586696024E-3</v>
      </c>
      <c r="N50" s="156">
        <f>MAX(N45-$C$49,0)</f>
        <v>2.9712377317339167E-2</v>
      </c>
      <c r="O50" s="156">
        <f>MAX(O45-$C$49,0)</f>
        <v>2.9712377317339167E-2</v>
      </c>
      <c r="P50" s="156">
        <f>MAX(P45-$C$49,0)</f>
        <v>2.9712377317339167E-2</v>
      </c>
      <c r="Q50" s="156">
        <f>MAX(Q45-$C$49,0)</f>
        <v>2.9712377317339167E-2</v>
      </c>
      <c r="R50" s="156">
        <f>MAX(R45-$C$49,0)</f>
        <v>4.8561886586696024E-3</v>
      </c>
      <c r="S50" s="156">
        <f>MAX(S45-$C$49,0)</f>
        <v>4.8561886586696024E-3</v>
      </c>
      <c r="T50" s="156">
        <f>MAX(T45-$C$49,0)</f>
        <v>4.8561886586696024E-3</v>
      </c>
      <c r="U50" s="156">
        <f>MAX(U45-$C$49,0)</f>
        <v>4.8561886586696024E-3</v>
      </c>
      <c r="V50" s="156">
        <f>MAX(V45-$C$49,0)</f>
        <v>4.8561886586696024E-3</v>
      </c>
      <c r="W50" s="156">
        <f>MAX(W45-$C$49,0)</f>
        <v>0</v>
      </c>
      <c r="X50" s="156">
        <f>MAX(X45-$C$49,0)</f>
        <v>0</v>
      </c>
      <c r="Y50" s="156">
        <f>MAX(Y45-$C$49,0)</f>
        <v>0</v>
      </c>
      <c r="Z50" s="156">
        <f>MAX(Z45-$C$49,0)</f>
        <v>0</v>
      </c>
      <c r="AA50" s="156">
        <f>MAX(AA45-$C$49,0)</f>
        <v>0</v>
      </c>
      <c r="AB50" s="157">
        <f>MAX(AB45-$C$49,0)</f>
        <v>0</v>
      </c>
    </row>
    <row r="51" spans="1:28" x14ac:dyDescent="0.25">
      <c r="B51" s="7"/>
      <c r="C51" s="58"/>
      <c r="D51" s="9" t="s">
        <v>3</v>
      </c>
      <c r="E51" s="158">
        <f>MAX(E46-$C$49,0)</f>
        <v>0</v>
      </c>
      <c r="F51" s="159">
        <f>MAX(F46-$C$49,0)</f>
        <v>0</v>
      </c>
      <c r="G51" s="159">
        <f>MAX(G46-$C$49,0)</f>
        <v>0</v>
      </c>
      <c r="H51" s="159">
        <f>MAX(H46-$C$49,0)</f>
        <v>0</v>
      </c>
      <c r="I51" s="159">
        <f>MAX(I46-$C$49,0)</f>
        <v>0</v>
      </c>
      <c r="J51" s="159">
        <f>MAX(J46-$C$49,0)</f>
        <v>0</v>
      </c>
      <c r="K51" s="159">
        <f>MAX(K46-$C$49,0)</f>
        <v>0</v>
      </c>
      <c r="L51" s="159">
        <f>MAX(L46-$C$49,0)</f>
        <v>4.8561886586696024E-3</v>
      </c>
      <c r="M51" s="159">
        <f>MAX(M46-$C$49,0)</f>
        <v>4.8561886586696024E-3</v>
      </c>
      <c r="N51" s="159">
        <f>MAX(N46-$C$49,0)</f>
        <v>2.9712377317339167E-2</v>
      </c>
      <c r="O51" s="159">
        <f>MAX(O46-$C$49,0)</f>
        <v>2.9712377317339167E-2</v>
      </c>
      <c r="P51" s="159">
        <f>MAX(P46-$C$49,0)</f>
        <v>2.9712377317339167E-2</v>
      </c>
      <c r="Q51" s="159">
        <f>MAX(Q46-$C$49,0)</f>
        <v>2.9712377317339167E-2</v>
      </c>
      <c r="R51" s="159">
        <f>MAX(R46-$C$49,0)</f>
        <v>4.8561886586696024E-3</v>
      </c>
      <c r="S51" s="159">
        <f>MAX(S46-$C$49,0)</f>
        <v>4.8561886586696024E-3</v>
      </c>
      <c r="T51" s="159">
        <f>MAX(T46-$C$49,0)</f>
        <v>4.8561886586696024E-3</v>
      </c>
      <c r="U51" s="159">
        <f>MAX(U46-$C$49,0)</f>
        <v>4.8561886586696024E-3</v>
      </c>
      <c r="V51" s="159">
        <f>MAX(V46-$C$49,0)</f>
        <v>4.8561886586696024E-3</v>
      </c>
      <c r="W51" s="159">
        <f>MAX(W46-$C$49,0)</f>
        <v>0</v>
      </c>
      <c r="X51" s="159">
        <f>MAX(X46-$C$49,0)</f>
        <v>0</v>
      </c>
      <c r="Y51" s="159">
        <f>MAX(Y46-$C$49,0)</f>
        <v>0</v>
      </c>
      <c r="Z51" s="159">
        <f>MAX(Z46-$C$49,0)</f>
        <v>0</v>
      </c>
      <c r="AA51" s="159">
        <f>MAX(AA46-$C$49,0)</f>
        <v>0</v>
      </c>
      <c r="AB51" s="160">
        <f>MAX(AB46-$C$49,0)</f>
        <v>0</v>
      </c>
    </row>
    <row r="52" spans="1:28" x14ac:dyDescent="0.25">
      <c r="C52" s="59"/>
      <c r="D52" s="6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</row>
    <row r="53" spans="1:28" x14ac:dyDescent="0.25">
      <c r="A53" s="55" t="s">
        <v>40</v>
      </c>
      <c r="B53" t="s">
        <v>63</v>
      </c>
      <c r="C53" s="59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</row>
    <row r="54" spans="1:28" x14ac:dyDescent="0.25">
      <c r="B54" s="1" t="s">
        <v>43</v>
      </c>
      <c r="C54" s="84">
        <f>C49</f>
        <v>0.35431434023991276</v>
      </c>
      <c r="D54" s="3" t="s">
        <v>1</v>
      </c>
      <c r="E54" s="152">
        <f>$C$54+E49</f>
        <v>0.35431434023991276</v>
      </c>
      <c r="F54" s="153">
        <f>$C$54+F49</f>
        <v>0.35431434023991276</v>
      </c>
      <c r="G54" s="153">
        <f>$C$54+G49</f>
        <v>0.35431434023991276</v>
      </c>
      <c r="H54" s="153">
        <f>$C$54+H49</f>
        <v>0.35431434023991276</v>
      </c>
      <c r="I54" s="153">
        <f>$C$54+I49</f>
        <v>0.35431434023991276</v>
      </c>
      <c r="J54" s="153">
        <f>$C$54+J49</f>
        <v>0.35431434023991276</v>
      </c>
      <c r="K54" s="153">
        <f>$C$54+K49</f>
        <v>0.35431434023991276</v>
      </c>
      <c r="L54" s="153">
        <f>$C$54+L49</f>
        <v>0.35917052889858236</v>
      </c>
      <c r="M54" s="153">
        <f>$C$54+M49</f>
        <v>0.36917052889858232</v>
      </c>
      <c r="N54" s="153">
        <f>$C$54+N49</f>
        <v>0.44830766085059981</v>
      </c>
      <c r="O54" s="153">
        <f>$C$54+O49</f>
        <v>0.44830766085059981</v>
      </c>
      <c r="P54" s="153">
        <f>$C$54+P49</f>
        <v>0.39888290621592148</v>
      </c>
      <c r="Q54" s="153">
        <f>$C$54+Q49</f>
        <v>0.39888290621592148</v>
      </c>
      <c r="R54" s="153">
        <f>$C$54+R49</f>
        <v>0.44830766085059981</v>
      </c>
      <c r="S54" s="153">
        <f>$C$54+S49</f>
        <v>0.44830766085059981</v>
      </c>
      <c r="T54" s="153">
        <f>$C$54+T49</f>
        <v>0.44830766085059981</v>
      </c>
      <c r="U54" s="153">
        <f>$C$54+U49</f>
        <v>0.44830766085059981</v>
      </c>
      <c r="V54" s="153">
        <f>$C$54+V49</f>
        <v>0.44830766085059981</v>
      </c>
      <c r="W54" s="153">
        <f>$C$54+W49</f>
        <v>0.38402671755725193</v>
      </c>
      <c r="X54" s="153">
        <f>$C$54+X49</f>
        <v>0.35917052889858236</v>
      </c>
      <c r="Y54" s="153">
        <f>$C$54+Y49</f>
        <v>0.35917052889858236</v>
      </c>
      <c r="Z54" s="153">
        <f>$C$54+Z49</f>
        <v>0.35917052889858236</v>
      </c>
      <c r="AA54" s="153">
        <f>$C$54+AA49</f>
        <v>0.35431434023991276</v>
      </c>
      <c r="AB54" s="154">
        <f>$C$54+AB49</f>
        <v>0.35431434023991276</v>
      </c>
    </row>
    <row r="55" spans="1:28" x14ac:dyDescent="0.25">
      <c r="B55" s="4"/>
      <c r="C55" s="57"/>
      <c r="D55" s="6" t="s">
        <v>2</v>
      </c>
      <c r="E55" s="155">
        <f>$C$54+E50</f>
        <v>0.35431434023991276</v>
      </c>
      <c r="F55" s="156">
        <f>$C$54+F50</f>
        <v>0.35431434023991276</v>
      </c>
      <c r="G55" s="156">
        <f>$C$54+G50</f>
        <v>0.35431434023991276</v>
      </c>
      <c r="H55" s="156">
        <f>$C$54+H50</f>
        <v>0.35431434023991276</v>
      </c>
      <c r="I55" s="156">
        <f>$C$54+I50</f>
        <v>0.35431434023991276</v>
      </c>
      <c r="J55" s="156">
        <f>$C$54+J50</f>
        <v>0.35431434023991276</v>
      </c>
      <c r="K55" s="156">
        <f>$C$54+K50</f>
        <v>0.35431434023991276</v>
      </c>
      <c r="L55" s="156">
        <f>$C$54+L50</f>
        <v>0.35917052889858236</v>
      </c>
      <c r="M55" s="156">
        <f>$C$54+M50</f>
        <v>0.35917052889858236</v>
      </c>
      <c r="N55" s="156">
        <f>$C$54+N50</f>
        <v>0.38402671755725193</v>
      </c>
      <c r="O55" s="156">
        <f>$C$54+O50</f>
        <v>0.38402671755725193</v>
      </c>
      <c r="P55" s="156">
        <f>$C$54+P50</f>
        <v>0.38402671755725193</v>
      </c>
      <c r="Q55" s="156">
        <f>$C$54+Q50</f>
        <v>0.38402671755725193</v>
      </c>
      <c r="R55" s="156">
        <f>$C$54+R50</f>
        <v>0.35917052889858236</v>
      </c>
      <c r="S55" s="156">
        <f>$C$54+S50</f>
        <v>0.35917052889858236</v>
      </c>
      <c r="T55" s="156">
        <f>$C$54+T50</f>
        <v>0.35917052889858236</v>
      </c>
      <c r="U55" s="156">
        <f>$C$54+U50</f>
        <v>0.35917052889858236</v>
      </c>
      <c r="V55" s="156">
        <f>$C$54+V50</f>
        <v>0.35917052889858236</v>
      </c>
      <c r="W55" s="156">
        <f>$C$54+W50</f>
        <v>0.35431434023991276</v>
      </c>
      <c r="X55" s="156">
        <f>$C$54+X50</f>
        <v>0.35431434023991276</v>
      </c>
      <c r="Y55" s="156">
        <f>$C$54+Y50</f>
        <v>0.35431434023991276</v>
      </c>
      <c r="Z55" s="156">
        <f>$C$54+Z50</f>
        <v>0.35431434023991276</v>
      </c>
      <c r="AA55" s="156">
        <f>$C$54+AA50</f>
        <v>0.35431434023991276</v>
      </c>
      <c r="AB55" s="157">
        <f>$C$54+AB50</f>
        <v>0.35431434023991276</v>
      </c>
    </row>
    <row r="56" spans="1:28" x14ac:dyDescent="0.25">
      <c r="B56" s="7"/>
      <c r="C56" s="58"/>
      <c r="D56" s="9" t="s">
        <v>3</v>
      </c>
      <c r="E56" s="158">
        <f>$C$54+E51</f>
        <v>0.35431434023991276</v>
      </c>
      <c r="F56" s="159">
        <f>$C$54+F51</f>
        <v>0.35431434023991276</v>
      </c>
      <c r="G56" s="159">
        <f>$C$54+G51</f>
        <v>0.35431434023991276</v>
      </c>
      <c r="H56" s="159">
        <f>$C$54+H51</f>
        <v>0.35431434023991276</v>
      </c>
      <c r="I56" s="159">
        <f>$C$54+I51</f>
        <v>0.35431434023991276</v>
      </c>
      <c r="J56" s="159">
        <f>$C$54+J51</f>
        <v>0.35431434023991276</v>
      </c>
      <c r="K56" s="159">
        <f>$C$54+K51</f>
        <v>0.35431434023991276</v>
      </c>
      <c r="L56" s="159">
        <f>$C$54+L51</f>
        <v>0.35917052889858236</v>
      </c>
      <c r="M56" s="159">
        <f>$C$54+M51</f>
        <v>0.35917052889858236</v>
      </c>
      <c r="N56" s="159">
        <f>$C$54+N51</f>
        <v>0.38402671755725193</v>
      </c>
      <c r="O56" s="159">
        <f>$C$54+O51</f>
        <v>0.38402671755725193</v>
      </c>
      <c r="P56" s="159">
        <f>$C$54+P51</f>
        <v>0.38402671755725193</v>
      </c>
      <c r="Q56" s="159">
        <f>$C$54+Q51</f>
        <v>0.38402671755725193</v>
      </c>
      <c r="R56" s="159">
        <f>$C$54+R51</f>
        <v>0.35917052889858236</v>
      </c>
      <c r="S56" s="159">
        <f>$C$54+S51</f>
        <v>0.35917052889858236</v>
      </c>
      <c r="T56" s="159">
        <f>$C$54+T51</f>
        <v>0.35917052889858236</v>
      </c>
      <c r="U56" s="159">
        <f>$C$54+U51</f>
        <v>0.35917052889858236</v>
      </c>
      <c r="V56" s="159">
        <f>$C$54+V51</f>
        <v>0.35917052889858236</v>
      </c>
      <c r="W56" s="159">
        <f>$C$54+W51</f>
        <v>0.35431434023991276</v>
      </c>
      <c r="X56" s="159">
        <f>$C$54+X51</f>
        <v>0.35431434023991276</v>
      </c>
      <c r="Y56" s="159">
        <f>$C$54+Y51</f>
        <v>0.35431434023991276</v>
      </c>
      <c r="Z56" s="159">
        <f>$C$54+Z51</f>
        <v>0.35431434023991276</v>
      </c>
      <c r="AA56" s="159">
        <f>$C$54+AA51</f>
        <v>0.35431434023991276</v>
      </c>
      <c r="AB56" s="160">
        <f>$C$54+AB51</f>
        <v>0.35431434023991276</v>
      </c>
    </row>
    <row r="57" spans="1:28" x14ac:dyDescent="0.25">
      <c r="B57" s="5"/>
      <c r="C57" s="63"/>
      <c r="D57" s="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</row>
    <row r="58" spans="1:28" x14ac:dyDescent="0.25">
      <c r="B58" t="s">
        <v>65</v>
      </c>
      <c r="C58" s="65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</row>
    <row r="59" spans="1:28" x14ac:dyDescent="0.25">
      <c r="B59" s="1" t="s">
        <v>59</v>
      </c>
      <c r="C59" s="2"/>
      <c r="D59" s="3" t="s">
        <v>1</v>
      </c>
      <c r="E59" s="161">
        <f>E39*$E$15</f>
        <v>5.6690294438386042</v>
      </c>
      <c r="F59" s="162">
        <f>F39*$E$15</f>
        <v>5.6690294438386042</v>
      </c>
      <c r="G59" s="162">
        <f>G39*$E$15</f>
        <v>5.6690294438386042</v>
      </c>
      <c r="H59" s="162">
        <f>H39*$E$15</f>
        <v>5.6690294438386042</v>
      </c>
      <c r="I59" s="162">
        <f>I39*$E$15</f>
        <v>5.6690294438386042</v>
      </c>
      <c r="J59" s="162">
        <f>J39*$E$15</f>
        <v>5.6690294438386042</v>
      </c>
      <c r="K59" s="162">
        <f>K39*$E$15</f>
        <v>5.6690294438386042</v>
      </c>
      <c r="L59" s="162">
        <f>L39*$E$15</f>
        <v>5.7467284623773178</v>
      </c>
      <c r="M59" s="162">
        <f>M39*$E$15</f>
        <v>5.9067284623773171</v>
      </c>
      <c r="N59" s="162">
        <f>N39*$E$15</f>
        <v>7.172922573609597</v>
      </c>
      <c r="O59" s="162">
        <f>O39*$E$15</f>
        <v>7.172922573609597</v>
      </c>
      <c r="P59" s="162">
        <f>P39*$E$15</f>
        <v>6.3821264994547438</v>
      </c>
      <c r="Q59" s="162">
        <f>Q39*$E$15</f>
        <v>6.3821264994547438</v>
      </c>
      <c r="R59" s="162">
        <f>R39*$E$15</f>
        <v>7.172922573609597</v>
      </c>
      <c r="S59" s="162">
        <f>S39*$E$15</f>
        <v>7.172922573609597</v>
      </c>
      <c r="T59" s="162">
        <f>T39*$E$15</f>
        <v>7.172922573609597</v>
      </c>
      <c r="U59" s="162">
        <f>U39*$E$15</f>
        <v>7.172922573609597</v>
      </c>
      <c r="V59" s="162">
        <f>V39*$E$15</f>
        <v>7.172922573609597</v>
      </c>
      <c r="W59" s="162">
        <f>W39*$E$15</f>
        <v>6.1444274809160309</v>
      </c>
      <c r="X59" s="162">
        <f>X39*$E$15</f>
        <v>5.7467284623773178</v>
      </c>
      <c r="Y59" s="162">
        <f>Y39*$E$15</f>
        <v>5.7467284623773178</v>
      </c>
      <c r="Z59" s="162">
        <f>Z39*$E$15</f>
        <v>5.7467284623773178</v>
      </c>
      <c r="AA59" s="162">
        <f>AA39*$E$15</f>
        <v>5.6690294438386042</v>
      </c>
      <c r="AB59" s="163">
        <f>AB39*$E$15</f>
        <v>5.6690294438386042</v>
      </c>
    </row>
    <row r="60" spans="1:28" x14ac:dyDescent="0.25">
      <c r="B60" s="4"/>
      <c r="C60" s="5"/>
      <c r="D60" s="6" t="s">
        <v>2</v>
      </c>
      <c r="E60" s="164">
        <f>E40*$E$15</f>
        <v>5.6690294438386042</v>
      </c>
      <c r="F60" s="165">
        <f>F40*$E$15</f>
        <v>5.6690294438386042</v>
      </c>
      <c r="G60" s="165">
        <f>G40*$E$15</f>
        <v>5.6690294438386042</v>
      </c>
      <c r="H60" s="165">
        <f>H40*$E$15</f>
        <v>5.6690294438386042</v>
      </c>
      <c r="I60" s="165">
        <f>I40*$E$15</f>
        <v>5.6690294438386042</v>
      </c>
      <c r="J60" s="165">
        <f>J40*$E$15</f>
        <v>5.6690294438386042</v>
      </c>
      <c r="K60" s="165">
        <f>K40*$E$15</f>
        <v>5.6690294438386042</v>
      </c>
      <c r="L60" s="165">
        <f>L40*$E$15</f>
        <v>5.7467284623773178</v>
      </c>
      <c r="M60" s="165">
        <f>M40*$E$15</f>
        <v>5.7467284623773178</v>
      </c>
      <c r="N60" s="165">
        <f>N40*$E$15</f>
        <v>6.1444274809160309</v>
      </c>
      <c r="O60" s="165">
        <f>O40*$E$15</f>
        <v>6.1444274809160309</v>
      </c>
      <c r="P60" s="165">
        <f>P40*$E$15</f>
        <v>6.1444274809160309</v>
      </c>
      <c r="Q60" s="165">
        <f>Q40*$E$15</f>
        <v>6.1444274809160309</v>
      </c>
      <c r="R60" s="165">
        <f>R40*$E$15</f>
        <v>5.7467284623773178</v>
      </c>
      <c r="S60" s="165">
        <f>S40*$E$15</f>
        <v>5.7467284623773178</v>
      </c>
      <c r="T60" s="165">
        <f>T40*$E$15</f>
        <v>5.7467284623773178</v>
      </c>
      <c r="U60" s="165">
        <f>U40*$E$15</f>
        <v>5.7467284623773178</v>
      </c>
      <c r="V60" s="165">
        <f>V40*$E$15</f>
        <v>5.7467284623773178</v>
      </c>
      <c r="W60" s="165">
        <f>W40*$E$15</f>
        <v>5.6690294438386042</v>
      </c>
      <c r="X60" s="165">
        <f>X40*$E$15</f>
        <v>5.6690294438386042</v>
      </c>
      <c r="Y60" s="165">
        <f>Y40*$E$15</f>
        <v>5.6690294438386042</v>
      </c>
      <c r="Z60" s="165">
        <f>Z40*$E$15</f>
        <v>5.6690294438386042</v>
      </c>
      <c r="AA60" s="165">
        <f>AA40*$E$15</f>
        <v>5.6690294438386042</v>
      </c>
      <c r="AB60" s="166">
        <f>AB40*$E$15</f>
        <v>5.6690294438386042</v>
      </c>
    </row>
    <row r="61" spans="1:28" x14ac:dyDescent="0.25">
      <c r="B61" s="4"/>
      <c r="C61" s="5"/>
      <c r="D61" s="9" t="s">
        <v>3</v>
      </c>
      <c r="E61" s="164">
        <f>E41*$E$15</f>
        <v>5.6690294438386042</v>
      </c>
      <c r="F61" s="165">
        <f>F41*$E$15</f>
        <v>5.6690294438386042</v>
      </c>
      <c r="G61" s="165">
        <f>G41*$E$15</f>
        <v>5.6690294438386042</v>
      </c>
      <c r="H61" s="165">
        <f>H41*$E$15</f>
        <v>5.6690294438386042</v>
      </c>
      <c r="I61" s="165">
        <f>I41*$E$15</f>
        <v>5.6690294438386042</v>
      </c>
      <c r="J61" s="165">
        <f>J41*$E$15</f>
        <v>5.6690294438386042</v>
      </c>
      <c r="K61" s="165">
        <f>K41*$E$15</f>
        <v>5.6690294438386042</v>
      </c>
      <c r="L61" s="165">
        <f>L41*$E$15</f>
        <v>5.7467284623773178</v>
      </c>
      <c r="M61" s="165">
        <f>M41*$E$15</f>
        <v>5.7467284623773178</v>
      </c>
      <c r="N61" s="165">
        <f>N41*$E$15</f>
        <v>6.1444274809160309</v>
      </c>
      <c r="O61" s="165">
        <f>O41*$E$15</f>
        <v>6.1444274809160309</v>
      </c>
      <c r="P61" s="165">
        <f>P41*$E$15</f>
        <v>6.1444274809160309</v>
      </c>
      <c r="Q61" s="165">
        <f>Q41*$E$15</f>
        <v>6.1444274809160309</v>
      </c>
      <c r="R61" s="165">
        <f>R41*$E$15</f>
        <v>5.7467284623773178</v>
      </c>
      <c r="S61" s="165">
        <f>S41*$E$15</f>
        <v>5.7467284623773178</v>
      </c>
      <c r="T61" s="165">
        <f>T41*$E$15</f>
        <v>5.7467284623773178</v>
      </c>
      <c r="U61" s="165">
        <f>U41*$E$15</f>
        <v>5.7467284623773178</v>
      </c>
      <c r="V61" s="165">
        <f>V41*$E$15</f>
        <v>5.7467284623773178</v>
      </c>
      <c r="W61" s="165">
        <f>W41*$E$15</f>
        <v>5.6690294438386042</v>
      </c>
      <c r="X61" s="165">
        <f>X41*$E$15</f>
        <v>5.6690294438386042</v>
      </c>
      <c r="Y61" s="165">
        <f>Y41*$E$15</f>
        <v>5.6690294438386042</v>
      </c>
      <c r="Z61" s="165">
        <f>Z41*$E$15</f>
        <v>5.6690294438386042</v>
      </c>
      <c r="AA61" s="165">
        <f>AA41*$E$15</f>
        <v>5.6690294438386042</v>
      </c>
      <c r="AB61" s="166">
        <f>AB41*$E$15</f>
        <v>5.6690294438386042</v>
      </c>
    </row>
    <row r="62" spans="1:28" x14ac:dyDescent="0.25">
      <c r="B62" s="1" t="s">
        <v>49</v>
      </c>
      <c r="C62" s="66"/>
      <c r="D62" s="3" t="s">
        <v>1</v>
      </c>
      <c r="E62" s="161">
        <f>E54*$E$18</f>
        <v>5.6690294438386042</v>
      </c>
      <c r="F62" s="162">
        <f t="shared" ref="F62:AB62" si="4">F54*$E$18</f>
        <v>5.6690294438386042</v>
      </c>
      <c r="G62" s="162">
        <f t="shared" si="4"/>
        <v>5.6690294438386042</v>
      </c>
      <c r="H62" s="162">
        <f t="shared" si="4"/>
        <v>5.6690294438386042</v>
      </c>
      <c r="I62" s="162">
        <f t="shared" si="4"/>
        <v>5.6690294438386042</v>
      </c>
      <c r="J62" s="162">
        <f t="shared" si="4"/>
        <v>5.6690294438386042</v>
      </c>
      <c r="K62" s="162">
        <f t="shared" si="4"/>
        <v>5.6690294438386042</v>
      </c>
      <c r="L62" s="162">
        <f t="shared" si="4"/>
        <v>5.7467284623773178</v>
      </c>
      <c r="M62" s="162">
        <f t="shared" si="4"/>
        <v>5.9067284623773171</v>
      </c>
      <c r="N62" s="162">
        <f t="shared" si="4"/>
        <v>7.172922573609597</v>
      </c>
      <c r="O62" s="162">
        <f t="shared" si="4"/>
        <v>7.172922573609597</v>
      </c>
      <c r="P62" s="162">
        <f t="shared" si="4"/>
        <v>6.3821264994547438</v>
      </c>
      <c r="Q62" s="162">
        <f t="shared" si="4"/>
        <v>6.3821264994547438</v>
      </c>
      <c r="R62" s="162">
        <f t="shared" si="4"/>
        <v>7.172922573609597</v>
      </c>
      <c r="S62" s="162">
        <f t="shared" si="4"/>
        <v>7.172922573609597</v>
      </c>
      <c r="T62" s="162">
        <f t="shared" si="4"/>
        <v>7.172922573609597</v>
      </c>
      <c r="U62" s="162">
        <f t="shared" si="4"/>
        <v>7.172922573609597</v>
      </c>
      <c r="V62" s="162">
        <f t="shared" si="4"/>
        <v>7.172922573609597</v>
      </c>
      <c r="W62" s="162">
        <f t="shared" si="4"/>
        <v>6.1444274809160309</v>
      </c>
      <c r="X62" s="162">
        <f t="shared" si="4"/>
        <v>5.7467284623773178</v>
      </c>
      <c r="Y62" s="162">
        <f t="shared" si="4"/>
        <v>5.7467284623773178</v>
      </c>
      <c r="Z62" s="162">
        <f t="shared" si="4"/>
        <v>5.7467284623773178</v>
      </c>
      <c r="AA62" s="162">
        <f t="shared" si="4"/>
        <v>5.6690294438386042</v>
      </c>
      <c r="AB62" s="163">
        <f t="shared" si="4"/>
        <v>5.6690294438386042</v>
      </c>
    </row>
    <row r="63" spans="1:28" x14ac:dyDescent="0.25">
      <c r="B63" s="4"/>
      <c r="C63" s="67"/>
      <c r="D63" s="6" t="s">
        <v>2</v>
      </c>
      <c r="E63" s="164">
        <f t="shared" ref="E63:AB63" si="5">E55*$E$18</f>
        <v>5.6690294438386042</v>
      </c>
      <c r="F63" s="165">
        <f t="shared" si="5"/>
        <v>5.6690294438386042</v>
      </c>
      <c r="G63" s="165">
        <f t="shared" si="5"/>
        <v>5.6690294438386042</v>
      </c>
      <c r="H63" s="165">
        <f t="shared" si="5"/>
        <v>5.6690294438386042</v>
      </c>
      <c r="I63" s="165">
        <f t="shared" si="5"/>
        <v>5.6690294438386042</v>
      </c>
      <c r="J63" s="165">
        <f t="shared" si="5"/>
        <v>5.6690294438386042</v>
      </c>
      <c r="K63" s="165">
        <f t="shared" si="5"/>
        <v>5.6690294438386042</v>
      </c>
      <c r="L63" s="165">
        <f t="shared" si="5"/>
        <v>5.7467284623773178</v>
      </c>
      <c r="M63" s="165">
        <f t="shared" si="5"/>
        <v>5.7467284623773178</v>
      </c>
      <c r="N63" s="165">
        <f t="shared" si="5"/>
        <v>6.1444274809160309</v>
      </c>
      <c r="O63" s="165">
        <f t="shared" si="5"/>
        <v>6.1444274809160309</v>
      </c>
      <c r="P63" s="165">
        <f t="shared" si="5"/>
        <v>6.1444274809160309</v>
      </c>
      <c r="Q63" s="165">
        <f t="shared" si="5"/>
        <v>6.1444274809160309</v>
      </c>
      <c r="R63" s="165">
        <f t="shared" si="5"/>
        <v>5.7467284623773178</v>
      </c>
      <c r="S63" s="165">
        <f t="shared" si="5"/>
        <v>5.7467284623773178</v>
      </c>
      <c r="T63" s="165">
        <f t="shared" si="5"/>
        <v>5.7467284623773178</v>
      </c>
      <c r="U63" s="165">
        <f t="shared" si="5"/>
        <v>5.7467284623773178</v>
      </c>
      <c r="V63" s="165">
        <f t="shared" si="5"/>
        <v>5.7467284623773178</v>
      </c>
      <c r="W63" s="165">
        <f t="shared" si="5"/>
        <v>5.6690294438386042</v>
      </c>
      <c r="X63" s="165">
        <f t="shared" si="5"/>
        <v>5.6690294438386042</v>
      </c>
      <c r="Y63" s="165">
        <f t="shared" si="5"/>
        <v>5.6690294438386042</v>
      </c>
      <c r="Z63" s="165">
        <f t="shared" si="5"/>
        <v>5.6690294438386042</v>
      </c>
      <c r="AA63" s="165">
        <f t="shared" si="5"/>
        <v>5.6690294438386042</v>
      </c>
      <c r="AB63" s="166">
        <f t="shared" si="5"/>
        <v>5.6690294438386042</v>
      </c>
    </row>
    <row r="64" spans="1:28" x14ac:dyDescent="0.25">
      <c r="B64" s="7"/>
      <c r="C64" s="68"/>
      <c r="D64" s="9" t="s">
        <v>3</v>
      </c>
      <c r="E64" s="167">
        <f t="shared" ref="E64:AB64" si="6">E56*$E$18</f>
        <v>5.6690294438386042</v>
      </c>
      <c r="F64" s="168">
        <f t="shared" si="6"/>
        <v>5.6690294438386042</v>
      </c>
      <c r="G64" s="168">
        <f t="shared" si="6"/>
        <v>5.6690294438386042</v>
      </c>
      <c r="H64" s="168">
        <f t="shared" si="6"/>
        <v>5.6690294438386042</v>
      </c>
      <c r="I64" s="168">
        <f t="shared" si="6"/>
        <v>5.6690294438386042</v>
      </c>
      <c r="J64" s="168">
        <f t="shared" si="6"/>
        <v>5.6690294438386042</v>
      </c>
      <c r="K64" s="168">
        <f t="shared" si="6"/>
        <v>5.6690294438386042</v>
      </c>
      <c r="L64" s="168">
        <f t="shared" si="6"/>
        <v>5.7467284623773178</v>
      </c>
      <c r="M64" s="168">
        <f t="shared" si="6"/>
        <v>5.7467284623773178</v>
      </c>
      <c r="N64" s="168">
        <f t="shared" si="6"/>
        <v>6.1444274809160309</v>
      </c>
      <c r="O64" s="168">
        <f t="shared" si="6"/>
        <v>6.1444274809160309</v>
      </c>
      <c r="P64" s="168">
        <f t="shared" si="6"/>
        <v>6.1444274809160309</v>
      </c>
      <c r="Q64" s="168">
        <f t="shared" si="6"/>
        <v>6.1444274809160309</v>
      </c>
      <c r="R64" s="168">
        <f t="shared" si="6"/>
        <v>5.7467284623773178</v>
      </c>
      <c r="S64" s="168">
        <f t="shared" si="6"/>
        <v>5.7467284623773178</v>
      </c>
      <c r="T64" s="168">
        <f t="shared" si="6"/>
        <v>5.7467284623773178</v>
      </c>
      <c r="U64" s="168">
        <f t="shared" si="6"/>
        <v>5.7467284623773178</v>
      </c>
      <c r="V64" s="168">
        <f t="shared" si="6"/>
        <v>5.7467284623773178</v>
      </c>
      <c r="W64" s="168">
        <f t="shared" si="6"/>
        <v>5.6690294438386042</v>
      </c>
      <c r="X64" s="168">
        <f t="shared" si="6"/>
        <v>5.6690294438386042</v>
      </c>
      <c r="Y64" s="168">
        <f t="shared" si="6"/>
        <v>5.6690294438386042</v>
      </c>
      <c r="Z64" s="168">
        <f t="shared" si="6"/>
        <v>5.6690294438386042</v>
      </c>
      <c r="AA64" s="168">
        <f t="shared" si="6"/>
        <v>5.6690294438386042</v>
      </c>
      <c r="AB64" s="169">
        <f t="shared" si="6"/>
        <v>5.6690294438386042</v>
      </c>
    </row>
    <row r="104" spans="1:2" x14ac:dyDescent="0.25">
      <c r="A104" s="55" t="s">
        <v>13</v>
      </c>
    </row>
    <row r="105" spans="1:2" x14ac:dyDescent="0.25">
      <c r="B105" t="s">
        <v>7</v>
      </c>
    </row>
    <row r="106" spans="1:2" x14ac:dyDescent="0.25">
      <c r="B106" t="s">
        <v>11</v>
      </c>
    </row>
    <row r="107" spans="1:2" x14ac:dyDescent="0.25">
      <c r="B107" t="s">
        <v>12</v>
      </c>
    </row>
    <row r="109" spans="1:2" x14ac:dyDescent="0.25">
      <c r="A109" s="55" t="s">
        <v>14</v>
      </c>
    </row>
    <row r="110" spans="1:2" x14ac:dyDescent="0.25">
      <c r="B110" t="s">
        <v>15</v>
      </c>
    </row>
    <row r="111" spans="1:2" x14ac:dyDescent="0.25">
      <c r="B111" t="s">
        <v>10</v>
      </c>
    </row>
    <row r="112" spans="1:2" x14ac:dyDescent="0.25">
      <c r="B112" t="s">
        <v>8</v>
      </c>
    </row>
    <row r="113" spans="2:2" x14ac:dyDescent="0.25">
      <c r="B113" t="s">
        <v>9</v>
      </c>
    </row>
  </sheetData>
  <conditionalFormatting sqref="E54:AB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1">
    <dataValidation type="list" allowBlank="1" showInputMessage="1" showErrorMessage="1" sqref="C5" xr:uid="{1971B3F7-C417-49AB-86DF-D05CE7548642}">
      <formula1>"CAV,VAV"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77677-72EE-4EE3-8B57-2F8582CC10BC}">
  <dimension ref="A1:AB113"/>
  <sheetViews>
    <sheetView tabSelected="1" topLeftCell="A25" zoomScale="70" zoomScaleNormal="70" workbookViewId="0">
      <selection activeCell="N39" sqref="N39"/>
    </sheetView>
  </sheetViews>
  <sheetFormatPr defaultRowHeight="15" x14ac:dyDescent="0.25"/>
  <cols>
    <col min="1" max="1" width="6.42578125" style="55" customWidth="1"/>
    <col min="2" max="2" width="56.7109375" customWidth="1"/>
    <col min="3" max="3" width="15.140625" bestFit="1" customWidth="1"/>
    <col min="4" max="4" width="10.7109375" customWidth="1"/>
    <col min="5" max="28" width="7.42578125" customWidth="1"/>
    <col min="30" max="30" width="32.7109375" customWidth="1"/>
    <col min="32" max="32" width="10.42578125" customWidth="1"/>
  </cols>
  <sheetData>
    <row r="1" spans="1:9" x14ac:dyDescent="0.25">
      <c r="A1" s="54"/>
      <c r="B1" t="s">
        <v>52</v>
      </c>
    </row>
    <row r="2" spans="1:9" x14ac:dyDescent="0.25">
      <c r="A2" s="53"/>
      <c r="B2" t="s">
        <v>53</v>
      </c>
    </row>
    <row r="5" spans="1:9" x14ac:dyDescent="0.25">
      <c r="B5" t="s">
        <v>80</v>
      </c>
      <c r="C5" s="133" t="s">
        <v>79</v>
      </c>
    </row>
    <row r="6" spans="1:9" x14ac:dyDescent="0.25">
      <c r="B6" s="23" t="s">
        <v>23</v>
      </c>
      <c r="C6" s="27">
        <v>5502</v>
      </c>
      <c r="D6" t="s">
        <v>25</v>
      </c>
      <c r="F6" s="80"/>
      <c r="H6" s="81" t="s">
        <v>77</v>
      </c>
      <c r="I6" s="83">
        <f>E34</f>
        <v>0.9</v>
      </c>
    </row>
    <row r="7" spans="1:9" x14ac:dyDescent="0.25">
      <c r="B7" s="23" t="s">
        <v>24</v>
      </c>
      <c r="C7" s="27">
        <v>10</v>
      </c>
      <c r="D7" t="s">
        <v>26</v>
      </c>
      <c r="F7" s="80"/>
      <c r="H7" s="81" t="s">
        <v>76</v>
      </c>
      <c r="I7" s="82">
        <f>((E31*$C$14)+E28*(1-$C$14))</f>
        <v>0.20862868047982552</v>
      </c>
    </row>
    <row r="8" spans="1:9" x14ac:dyDescent="0.25">
      <c r="B8" s="23" t="s">
        <v>20</v>
      </c>
      <c r="C8" s="28">
        <f>C6*C7</f>
        <v>55020</v>
      </c>
      <c r="D8" t="s">
        <v>21</v>
      </c>
      <c r="F8" s="80"/>
      <c r="H8" s="81"/>
      <c r="I8" s="82"/>
    </row>
    <row r="9" spans="1:9" x14ac:dyDescent="0.25">
      <c r="B9" s="23" t="s">
        <v>73</v>
      </c>
      <c r="C9" s="132">
        <v>57</v>
      </c>
      <c r="G9" s="25"/>
      <c r="H9" s="25"/>
    </row>
    <row r="10" spans="1:9" x14ac:dyDescent="0.25">
      <c r="B10" s="23" t="s">
        <v>81</v>
      </c>
      <c r="C10" s="77">
        <f>C9/C8*10000</f>
        <v>10.359869138495092</v>
      </c>
      <c r="G10" s="25"/>
      <c r="H10" s="25"/>
    </row>
    <row r="11" spans="1:9" x14ac:dyDescent="0.25">
      <c r="B11" s="23" t="s">
        <v>71</v>
      </c>
      <c r="C11" s="28">
        <f>C9*E11</f>
        <v>14250</v>
      </c>
      <c r="E11">
        <v>250</v>
      </c>
      <c r="F11" t="s">
        <v>74</v>
      </c>
    </row>
    <row r="12" spans="1:9" x14ac:dyDescent="0.25">
      <c r="B12" s="23" t="s">
        <v>75</v>
      </c>
      <c r="C12" s="26">
        <v>1</v>
      </c>
    </row>
    <row r="13" spans="1:9" x14ac:dyDescent="0.25">
      <c r="B13" s="23" t="s">
        <v>72</v>
      </c>
      <c r="C13" s="28">
        <f>C15-C11</f>
        <v>422</v>
      </c>
      <c r="H13" s="25"/>
    </row>
    <row r="14" spans="1:9" x14ac:dyDescent="0.25">
      <c r="B14" s="23" t="s">
        <v>78</v>
      </c>
      <c r="C14" s="128">
        <f>C11*C12/C15</f>
        <v>0.97123773173391492</v>
      </c>
      <c r="F14" s="80"/>
      <c r="G14" s="81"/>
      <c r="H14" s="82"/>
    </row>
    <row r="15" spans="1:9" x14ac:dyDescent="0.25">
      <c r="B15" s="23" t="s">
        <v>57</v>
      </c>
      <c r="C15" s="28">
        <f>E15*$C$8/60</f>
        <v>14672</v>
      </c>
      <c r="D15" t="s">
        <v>28</v>
      </c>
      <c r="E15" s="77">
        <v>16</v>
      </c>
      <c r="F15" t="s">
        <v>29</v>
      </c>
      <c r="G15" s="24"/>
      <c r="H15" s="24"/>
    </row>
    <row r="16" spans="1:9" x14ac:dyDescent="0.25">
      <c r="B16" s="23" t="s">
        <v>66</v>
      </c>
      <c r="C16" s="29">
        <f t="shared" ref="C16:C20" si="0">E16*$C$8/60</f>
        <v>3061</v>
      </c>
      <c r="D16" t="s">
        <v>28</v>
      </c>
      <c r="E16" s="79">
        <f>IF(C5="VAV",E15*I7,E15*I6)</f>
        <v>3.3380588876772084</v>
      </c>
      <c r="F16" t="s">
        <v>29</v>
      </c>
      <c r="G16" s="24"/>
      <c r="H16" s="24"/>
      <c r="I16" s="16"/>
    </row>
    <row r="17" spans="2:28" x14ac:dyDescent="0.25">
      <c r="B17" s="23" t="s">
        <v>44</v>
      </c>
      <c r="C17" s="26">
        <v>1</v>
      </c>
      <c r="E17" s="78"/>
      <c r="G17" s="24"/>
      <c r="H17" s="24"/>
    </row>
    <row r="18" spans="2:28" x14ac:dyDescent="0.25">
      <c r="B18" s="23" t="s">
        <v>45</v>
      </c>
      <c r="C18" s="28">
        <f t="shared" si="0"/>
        <v>14672</v>
      </c>
      <c r="D18" t="s">
        <v>28</v>
      </c>
      <c r="E18" s="77">
        <f>E15</f>
        <v>16</v>
      </c>
      <c r="F18" t="s">
        <v>29</v>
      </c>
      <c r="G18" s="24"/>
      <c r="H18" s="24"/>
    </row>
    <row r="19" spans="2:28" x14ac:dyDescent="0.25">
      <c r="B19" s="23" t="s">
        <v>46</v>
      </c>
      <c r="C19" s="28">
        <f t="shared" si="0"/>
        <v>3668</v>
      </c>
      <c r="D19" t="s">
        <v>28</v>
      </c>
      <c r="E19" s="77">
        <v>4</v>
      </c>
      <c r="F19" t="s">
        <v>29</v>
      </c>
      <c r="G19" s="131">
        <f>E19/E18</f>
        <v>0.25</v>
      </c>
      <c r="H19" s="131">
        <f>G19*I7</f>
        <v>5.2157170119956381E-2</v>
      </c>
    </row>
    <row r="20" spans="2:28" x14ac:dyDescent="0.25">
      <c r="B20" s="23" t="s">
        <v>31</v>
      </c>
      <c r="C20" s="28">
        <f t="shared" si="0"/>
        <v>3668</v>
      </c>
      <c r="D20" t="s">
        <v>28</v>
      </c>
      <c r="E20" s="77">
        <f>E19</f>
        <v>4</v>
      </c>
      <c r="F20" t="s">
        <v>29</v>
      </c>
      <c r="G20" s="24"/>
      <c r="H20" s="24"/>
    </row>
    <row r="21" spans="2:28" x14ac:dyDescent="0.25">
      <c r="B21" s="23" t="s">
        <v>55</v>
      </c>
      <c r="C21" s="30">
        <f>C20/(C18*C17)</f>
        <v>0.25</v>
      </c>
      <c r="E21" s="78"/>
      <c r="G21" s="24"/>
      <c r="H21" s="24"/>
    </row>
    <row r="22" spans="2:28" x14ac:dyDescent="0.25">
      <c r="B22" s="23" t="s">
        <v>56</v>
      </c>
      <c r="C22" s="30">
        <f>I6</f>
        <v>0.9</v>
      </c>
      <c r="E22" s="78"/>
      <c r="G22" s="24"/>
      <c r="H22" s="24"/>
    </row>
    <row r="23" spans="2:28" x14ac:dyDescent="0.25">
      <c r="B23" s="23" t="s">
        <v>47</v>
      </c>
      <c r="C23" s="28">
        <f>C21*C18</f>
        <v>3668</v>
      </c>
      <c r="D23" t="s">
        <v>28</v>
      </c>
      <c r="E23" s="79">
        <f>E19</f>
        <v>4</v>
      </c>
      <c r="F23" t="s">
        <v>29</v>
      </c>
      <c r="G23" s="24"/>
      <c r="H23" s="24"/>
    </row>
    <row r="26" spans="2:28" x14ac:dyDescent="0.25"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s">
        <v>4</v>
      </c>
      <c r="Q26" s="12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3"/>
    </row>
    <row r="27" spans="2:28" x14ac:dyDescent="0.25">
      <c r="B27" s="10" t="s">
        <v>5</v>
      </c>
      <c r="C27" s="11"/>
      <c r="D27" s="11" t="s">
        <v>6</v>
      </c>
      <c r="E27" s="14">
        <v>1</v>
      </c>
      <c r="F27" s="14">
        <v>2</v>
      </c>
      <c r="G27" s="14">
        <v>3</v>
      </c>
      <c r="H27" s="14">
        <v>4</v>
      </c>
      <c r="I27" s="14">
        <v>5</v>
      </c>
      <c r="J27" s="14">
        <v>6</v>
      </c>
      <c r="K27" s="14">
        <v>7</v>
      </c>
      <c r="L27" s="14">
        <v>8</v>
      </c>
      <c r="M27" s="14">
        <v>9</v>
      </c>
      <c r="N27" s="14">
        <v>10</v>
      </c>
      <c r="O27" s="14">
        <v>11</v>
      </c>
      <c r="P27" s="14">
        <v>12</v>
      </c>
      <c r="Q27" s="14">
        <v>13</v>
      </c>
      <c r="R27" s="14">
        <v>14</v>
      </c>
      <c r="S27" s="14">
        <v>15</v>
      </c>
      <c r="T27" s="14">
        <v>16</v>
      </c>
      <c r="U27" s="14">
        <v>17</v>
      </c>
      <c r="V27" s="14">
        <v>18</v>
      </c>
      <c r="W27" s="14">
        <v>19</v>
      </c>
      <c r="X27" s="14">
        <v>20</v>
      </c>
      <c r="Y27" s="14">
        <v>21</v>
      </c>
      <c r="Z27" s="14">
        <v>22</v>
      </c>
      <c r="AA27" s="14">
        <v>23</v>
      </c>
      <c r="AB27" s="14">
        <v>24</v>
      </c>
    </row>
    <row r="28" spans="2:28" x14ac:dyDescent="0.25">
      <c r="B28" t="s">
        <v>69</v>
      </c>
      <c r="C28" s="2" t="s">
        <v>0</v>
      </c>
      <c r="D28" s="3" t="s">
        <v>1</v>
      </c>
      <c r="E28" s="134">
        <v>0.5</v>
      </c>
      <c r="F28" s="135">
        <v>0.5</v>
      </c>
      <c r="G28" s="135">
        <v>0.5</v>
      </c>
      <c r="H28" s="135">
        <v>0.5</v>
      </c>
      <c r="I28" s="135">
        <v>0.5</v>
      </c>
      <c r="J28" s="135">
        <v>0.5</v>
      </c>
      <c r="K28" s="135">
        <v>0.5</v>
      </c>
      <c r="L28" s="135">
        <v>0.5</v>
      </c>
      <c r="M28" s="135">
        <v>0.51</v>
      </c>
      <c r="N28" s="135">
        <v>0.56000000000000005</v>
      </c>
      <c r="O28" s="135">
        <v>0.56000000000000005</v>
      </c>
      <c r="P28" s="135">
        <v>0.53</v>
      </c>
      <c r="Q28" s="135">
        <v>0.53</v>
      </c>
      <c r="R28" s="135">
        <v>0.56000000000000005</v>
      </c>
      <c r="S28" s="135">
        <v>0.56000000000000005</v>
      </c>
      <c r="T28" s="135">
        <v>0.56000000000000005</v>
      </c>
      <c r="U28" s="135">
        <v>0.56000000000000005</v>
      </c>
      <c r="V28" s="135">
        <v>0.56000000000000005</v>
      </c>
      <c r="W28" s="135">
        <v>0.52</v>
      </c>
      <c r="X28" s="135">
        <v>0.5</v>
      </c>
      <c r="Y28" s="135">
        <v>0.5</v>
      </c>
      <c r="Z28" s="135">
        <v>0.5</v>
      </c>
      <c r="AA28" s="135">
        <v>0.5</v>
      </c>
      <c r="AB28" s="136">
        <v>0.5</v>
      </c>
    </row>
    <row r="29" spans="2:28" x14ac:dyDescent="0.25">
      <c r="B29" s="4"/>
      <c r="C29" s="5"/>
      <c r="D29" s="6" t="s">
        <v>2</v>
      </c>
      <c r="E29" s="137">
        <v>0.5</v>
      </c>
      <c r="F29" s="129">
        <v>0.5</v>
      </c>
      <c r="G29" s="129">
        <v>0.5</v>
      </c>
      <c r="H29" s="129">
        <v>0.5</v>
      </c>
      <c r="I29" s="129">
        <v>0.5</v>
      </c>
      <c r="J29" s="129">
        <v>0.5</v>
      </c>
      <c r="K29" s="129">
        <v>0.5</v>
      </c>
      <c r="L29" s="129">
        <v>0.5</v>
      </c>
      <c r="M29" s="129">
        <v>0.5</v>
      </c>
      <c r="N29" s="129">
        <v>0.52</v>
      </c>
      <c r="O29" s="129">
        <v>0.52</v>
      </c>
      <c r="P29" s="129">
        <v>0.52</v>
      </c>
      <c r="Q29" s="129">
        <v>0.52</v>
      </c>
      <c r="R29" s="129">
        <v>0.5</v>
      </c>
      <c r="S29" s="129">
        <v>0.5</v>
      </c>
      <c r="T29" s="129">
        <v>0.5</v>
      </c>
      <c r="U29" s="129">
        <v>0.5</v>
      </c>
      <c r="V29" s="129">
        <v>0.5</v>
      </c>
      <c r="W29" s="129">
        <v>0.5</v>
      </c>
      <c r="X29" s="129">
        <v>0.5</v>
      </c>
      <c r="Y29" s="129">
        <v>0.5</v>
      </c>
      <c r="Z29" s="129">
        <v>0.5</v>
      </c>
      <c r="AA29" s="129">
        <v>0.5</v>
      </c>
      <c r="AB29" s="138">
        <v>0.5</v>
      </c>
    </row>
    <row r="30" spans="2:28" x14ac:dyDescent="0.25">
      <c r="B30" s="7"/>
      <c r="C30" s="8"/>
      <c r="D30" s="9" t="s">
        <v>3</v>
      </c>
      <c r="E30" s="139">
        <v>0.5</v>
      </c>
      <c r="F30" s="140">
        <v>0.5</v>
      </c>
      <c r="G30" s="140">
        <v>0.5</v>
      </c>
      <c r="H30" s="140">
        <v>0.5</v>
      </c>
      <c r="I30" s="140">
        <v>0.5</v>
      </c>
      <c r="J30" s="140">
        <v>0.5</v>
      </c>
      <c r="K30" s="140">
        <v>0.5</v>
      </c>
      <c r="L30" s="140">
        <v>0.5</v>
      </c>
      <c r="M30" s="140">
        <v>0.5</v>
      </c>
      <c r="N30" s="140">
        <v>0.52</v>
      </c>
      <c r="O30" s="140">
        <v>0.52</v>
      </c>
      <c r="P30" s="140">
        <v>0.52</v>
      </c>
      <c r="Q30" s="140">
        <v>0.52</v>
      </c>
      <c r="R30" s="140">
        <v>0.5</v>
      </c>
      <c r="S30" s="140">
        <v>0.5</v>
      </c>
      <c r="T30" s="140">
        <v>0.5</v>
      </c>
      <c r="U30" s="140">
        <v>0.5</v>
      </c>
      <c r="V30" s="140">
        <v>0.5</v>
      </c>
      <c r="W30" s="140">
        <v>0.5</v>
      </c>
      <c r="X30" s="140">
        <v>0.5</v>
      </c>
      <c r="Y30" s="140">
        <v>0.5</v>
      </c>
      <c r="Z30" s="140">
        <v>0.5</v>
      </c>
      <c r="AA30" s="140">
        <v>0.5</v>
      </c>
      <c r="AB30" s="141">
        <v>0.5</v>
      </c>
    </row>
    <row r="31" spans="2:28" x14ac:dyDescent="0.25">
      <c r="B31" t="s">
        <v>70</v>
      </c>
      <c r="C31" s="2" t="s">
        <v>0</v>
      </c>
      <c r="D31" s="3" t="s">
        <v>1</v>
      </c>
      <c r="E31" s="134">
        <v>0.2</v>
      </c>
      <c r="F31" s="135">
        <v>0.2</v>
      </c>
      <c r="G31" s="135">
        <v>0.2</v>
      </c>
      <c r="H31" s="135">
        <v>0.2</v>
      </c>
      <c r="I31" s="135">
        <v>0.2</v>
      </c>
      <c r="J31" s="135">
        <v>0.2</v>
      </c>
      <c r="K31" s="135">
        <v>0.2</v>
      </c>
      <c r="L31" s="135">
        <v>0.21</v>
      </c>
      <c r="M31" s="135">
        <v>0.22</v>
      </c>
      <c r="N31" s="135">
        <v>0.33</v>
      </c>
      <c r="O31" s="135">
        <v>0.33</v>
      </c>
      <c r="P31" s="135">
        <v>0.26</v>
      </c>
      <c r="Q31" s="135">
        <v>0.26</v>
      </c>
      <c r="R31" s="135">
        <v>0.33</v>
      </c>
      <c r="S31" s="135">
        <v>0.33</v>
      </c>
      <c r="T31" s="135">
        <v>0.33</v>
      </c>
      <c r="U31" s="135">
        <v>0.33</v>
      </c>
      <c r="V31" s="135">
        <v>0.33</v>
      </c>
      <c r="W31" s="135">
        <v>0.24</v>
      </c>
      <c r="X31" s="135">
        <v>0.21</v>
      </c>
      <c r="Y31" s="135">
        <v>0.21</v>
      </c>
      <c r="Z31" s="135">
        <v>0.21</v>
      </c>
      <c r="AA31" s="135">
        <v>0.2</v>
      </c>
      <c r="AB31" s="136">
        <v>0.2</v>
      </c>
    </row>
    <row r="32" spans="2:28" x14ac:dyDescent="0.25">
      <c r="B32" s="4"/>
      <c r="C32" s="5"/>
      <c r="D32" s="6" t="s">
        <v>2</v>
      </c>
      <c r="E32" s="137">
        <v>0.2</v>
      </c>
      <c r="F32" s="129">
        <v>0.2</v>
      </c>
      <c r="G32" s="129">
        <v>0.2</v>
      </c>
      <c r="H32" s="129">
        <v>0.2</v>
      </c>
      <c r="I32" s="129">
        <v>0.2</v>
      </c>
      <c r="J32" s="129">
        <v>0.2</v>
      </c>
      <c r="K32" s="129">
        <v>0.2</v>
      </c>
      <c r="L32" s="129">
        <v>0.21</v>
      </c>
      <c r="M32" s="129">
        <v>0.21</v>
      </c>
      <c r="N32" s="129">
        <v>0.24</v>
      </c>
      <c r="O32" s="129">
        <v>0.24</v>
      </c>
      <c r="P32" s="129">
        <v>0.24</v>
      </c>
      <c r="Q32" s="129">
        <v>0.24</v>
      </c>
      <c r="R32" s="129">
        <v>0.21</v>
      </c>
      <c r="S32" s="129">
        <v>0.21</v>
      </c>
      <c r="T32" s="129">
        <v>0.21</v>
      </c>
      <c r="U32" s="129">
        <v>0.21</v>
      </c>
      <c r="V32" s="129">
        <v>0.21</v>
      </c>
      <c r="W32" s="129">
        <v>0.2</v>
      </c>
      <c r="X32" s="129">
        <v>0.2</v>
      </c>
      <c r="Y32" s="129">
        <v>0.2</v>
      </c>
      <c r="Z32" s="129">
        <v>0.2</v>
      </c>
      <c r="AA32" s="129">
        <v>0.2</v>
      </c>
      <c r="AB32" s="138">
        <v>0.2</v>
      </c>
    </row>
    <row r="33" spans="1:28" x14ac:dyDescent="0.25">
      <c r="B33" s="7"/>
      <c r="C33" s="8"/>
      <c r="D33" s="9" t="s">
        <v>3</v>
      </c>
      <c r="E33" s="139">
        <v>0.2</v>
      </c>
      <c r="F33" s="140">
        <v>0.2</v>
      </c>
      <c r="G33" s="140">
        <v>0.2</v>
      </c>
      <c r="H33" s="140">
        <v>0.2</v>
      </c>
      <c r="I33" s="140">
        <v>0.2</v>
      </c>
      <c r="J33" s="140">
        <v>0.2</v>
      </c>
      <c r="K33" s="140">
        <v>0.2</v>
      </c>
      <c r="L33" s="140">
        <v>0.21</v>
      </c>
      <c r="M33" s="140">
        <v>0.21</v>
      </c>
      <c r="N33" s="140">
        <v>0.24</v>
      </c>
      <c r="O33" s="140">
        <v>0.24</v>
      </c>
      <c r="P33" s="140">
        <v>0.24</v>
      </c>
      <c r="Q33" s="140">
        <v>0.24</v>
      </c>
      <c r="R33" s="140">
        <v>0.21</v>
      </c>
      <c r="S33" s="140">
        <v>0.21</v>
      </c>
      <c r="T33" s="140">
        <v>0.21</v>
      </c>
      <c r="U33" s="140">
        <v>0.21</v>
      </c>
      <c r="V33" s="140">
        <v>0.21</v>
      </c>
      <c r="W33" s="140">
        <v>0.2</v>
      </c>
      <c r="X33" s="140">
        <v>0.2</v>
      </c>
      <c r="Y33" s="140">
        <v>0.2</v>
      </c>
      <c r="Z33" s="140">
        <v>0.2</v>
      </c>
      <c r="AA33" s="140">
        <v>0.2</v>
      </c>
      <c r="AB33" s="141">
        <v>0.2</v>
      </c>
    </row>
    <row r="34" spans="1:28" x14ac:dyDescent="0.25">
      <c r="B34" t="s">
        <v>68</v>
      </c>
      <c r="C34" s="2" t="s">
        <v>0</v>
      </c>
      <c r="D34" s="3" t="s">
        <v>1</v>
      </c>
      <c r="E34" s="142">
        <v>0.9</v>
      </c>
      <c r="F34" s="143">
        <v>0.9</v>
      </c>
      <c r="G34" s="143">
        <v>0.9</v>
      </c>
      <c r="H34" s="143">
        <v>0.9</v>
      </c>
      <c r="I34" s="143">
        <v>0.9</v>
      </c>
      <c r="J34" s="143">
        <v>0.9</v>
      </c>
      <c r="K34" s="143">
        <v>0.9</v>
      </c>
      <c r="L34" s="143">
        <v>0.9</v>
      </c>
      <c r="M34" s="143">
        <v>0.9</v>
      </c>
      <c r="N34" s="143">
        <v>0.9</v>
      </c>
      <c r="O34" s="143">
        <v>0.9</v>
      </c>
      <c r="P34" s="143">
        <v>0.9</v>
      </c>
      <c r="Q34" s="143">
        <v>0.9</v>
      </c>
      <c r="R34" s="143">
        <v>0.9</v>
      </c>
      <c r="S34" s="143">
        <v>0.9</v>
      </c>
      <c r="T34" s="143">
        <v>0.9</v>
      </c>
      <c r="U34" s="143">
        <v>0.9</v>
      </c>
      <c r="V34" s="143">
        <v>0.9</v>
      </c>
      <c r="W34" s="143">
        <v>0.9</v>
      </c>
      <c r="X34" s="143">
        <v>0.9</v>
      </c>
      <c r="Y34" s="143">
        <v>0.9</v>
      </c>
      <c r="Z34" s="143">
        <v>0.9</v>
      </c>
      <c r="AA34" s="143">
        <v>0.9</v>
      </c>
      <c r="AB34" s="144">
        <v>0.9</v>
      </c>
    </row>
    <row r="35" spans="1:28" x14ac:dyDescent="0.25">
      <c r="B35" s="4"/>
      <c r="C35" s="5"/>
      <c r="D35" s="6" t="s">
        <v>2</v>
      </c>
      <c r="E35" s="145">
        <v>0.9</v>
      </c>
      <c r="F35" s="146">
        <v>0.9</v>
      </c>
      <c r="G35" s="146">
        <v>0.9</v>
      </c>
      <c r="H35" s="146">
        <v>0.9</v>
      </c>
      <c r="I35" s="146">
        <v>0.9</v>
      </c>
      <c r="J35" s="146">
        <v>0.9</v>
      </c>
      <c r="K35" s="146">
        <v>0.9</v>
      </c>
      <c r="L35" s="146">
        <v>0.9</v>
      </c>
      <c r="M35" s="146">
        <v>0.9</v>
      </c>
      <c r="N35" s="146">
        <v>0.9</v>
      </c>
      <c r="O35" s="146">
        <v>0.9</v>
      </c>
      <c r="P35" s="146">
        <v>0.9</v>
      </c>
      <c r="Q35" s="146">
        <v>0.9</v>
      </c>
      <c r="R35" s="146">
        <v>0.9</v>
      </c>
      <c r="S35" s="146">
        <v>0.9</v>
      </c>
      <c r="T35" s="146">
        <v>0.9</v>
      </c>
      <c r="U35" s="146">
        <v>0.9</v>
      </c>
      <c r="V35" s="146">
        <v>0.9</v>
      </c>
      <c r="W35" s="146">
        <v>0.9</v>
      </c>
      <c r="X35" s="146">
        <v>0.9</v>
      </c>
      <c r="Y35" s="146">
        <v>0.9</v>
      </c>
      <c r="Z35" s="146">
        <v>0.9</v>
      </c>
      <c r="AA35" s="146">
        <v>0.9</v>
      </c>
      <c r="AB35" s="147">
        <v>0.9</v>
      </c>
    </row>
    <row r="36" spans="1:28" x14ac:dyDescent="0.25">
      <c r="B36" s="7"/>
      <c r="C36" s="8"/>
      <c r="D36" s="9" t="s">
        <v>3</v>
      </c>
      <c r="E36" s="148">
        <v>0.9</v>
      </c>
      <c r="F36" s="149">
        <v>0.9</v>
      </c>
      <c r="G36" s="149">
        <v>0.9</v>
      </c>
      <c r="H36" s="149">
        <v>0.9</v>
      </c>
      <c r="I36" s="149">
        <v>0.9</v>
      </c>
      <c r="J36" s="149">
        <v>0.9</v>
      </c>
      <c r="K36" s="149">
        <v>0.9</v>
      </c>
      <c r="L36" s="149">
        <v>0.9</v>
      </c>
      <c r="M36" s="149">
        <v>0.9</v>
      </c>
      <c r="N36" s="149">
        <v>0.9</v>
      </c>
      <c r="O36" s="149">
        <v>0.9</v>
      </c>
      <c r="P36" s="149">
        <v>0.9</v>
      </c>
      <c r="Q36" s="149">
        <v>0.9</v>
      </c>
      <c r="R36" s="149">
        <v>0.9</v>
      </c>
      <c r="S36" s="149">
        <v>0.9</v>
      </c>
      <c r="T36" s="149">
        <v>0.9</v>
      </c>
      <c r="U36" s="149">
        <v>0.9</v>
      </c>
      <c r="V36" s="149">
        <v>0.9</v>
      </c>
      <c r="W36" s="149">
        <v>0.9</v>
      </c>
      <c r="X36" s="149">
        <v>0.9</v>
      </c>
      <c r="Y36" s="149">
        <v>0.9</v>
      </c>
      <c r="Z36" s="149">
        <v>0.9</v>
      </c>
      <c r="AA36" s="149">
        <v>0.9</v>
      </c>
      <c r="AB36" s="150">
        <v>0.9</v>
      </c>
    </row>
    <row r="37" spans="1:28" x14ac:dyDescent="0.25">
      <c r="B37" s="5"/>
      <c r="C37" s="5"/>
      <c r="D37" s="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  <c r="AA37" s="146"/>
      <c r="AB37" s="146"/>
    </row>
    <row r="38" spans="1:28" x14ac:dyDescent="0.25">
      <c r="A38" s="55" t="s">
        <v>37</v>
      </c>
      <c r="B38" t="s">
        <v>54</v>
      </c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</row>
    <row r="39" spans="1:28" x14ac:dyDescent="0.25">
      <c r="B39" s="1" t="s">
        <v>16</v>
      </c>
      <c r="C39" s="2" t="s">
        <v>0</v>
      </c>
      <c r="D39" s="3" t="s">
        <v>1</v>
      </c>
      <c r="E39" s="134">
        <f>IF($C$5="VAV",(E31*$C$14)+E28*(1-$C$14),E34)</f>
        <v>0.20862868047982552</v>
      </c>
      <c r="F39" s="135">
        <f t="shared" ref="F39:AB39" si="1">IF($C$5="VAV",(F31*$C$14)+F28*(1-$C$14),F34)</f>
        <v>0.20862868047982552</v>
      </c>
      <c r="G39" s="135">
        <f t="shared" si="1"/>
        <v>0.20862868047982552</v>
      </c>
      <c r="H39" s="135">
        <f t="shared" si="1"/>
        <v>0.20862868047982552</v>
      </c>
      <c r="I39" s="135">
        <f t="shared" si="1"/>
        <v>0.20862868047982552</v>
      </c>
      <c r="J39" s="135">
        <f t="shared" si="1"/>
        <v>0.20862868047982552</v>
      </c>
      <c r="K39" s="135">
        <f t="shared" si="1"/>
        <v>0.20862868047982552</v>
      </c>
      <c r="L39" s="135">
        <f t="shared" si="1"/>
        <v>0.21834105779716467</v>
      </c>
      <c r="M39" s="135">
        <f t="shared" si="1"/>
        <v>0.22834105779716468</v>
      </c>
      <c r="N39" s="135">
        <f t="shared" si="1"/>
        <v>0.33661532170119957</v>
      </c>
      <c r="O39" s="135">
        <f t="shared" si="1"/>
        <v>0.33661532170119957</v>
      </c>
      <c r="P39" s="135">
        <f t="shared" si="1"/>
        <v>0.267765812431843</v>
      </c>
      <c r="Q39" s="135">
        <f t="shared" si="1"/>
        <v>0.267765812431843</v>
      </c>
      <c r="R39" s="135">
        <f t="shared" si="1"/>
        <v>0.33661532170119957</v>
      </c>
      <c r="S39" s="135">
        <f t="shared" si="1"/>
        <v>0.33661532170119957</v>
      </c>
      <c r="T39" s="135">
        <f t="shared" si="1"/>
        <v>0.33661532170119957</v>
      </c>
      <c r="U39" s="135">
        <f t="shared" si="1"/>
        <v>0.33661532170119957</v>
      </c>
      <c r="V39" s="135">
        <f t="shared" si="1"/>
        <v>0.33661532170119957</v>
      </c>
      <c r="W39" s="135">
        <f t="shared" si="1"/>
        <v>0.24805343511450381</v>
      </c>
      <c r="X39" s="135">
        <f t="shared" si="1"/>
        <v>0.21834105779716467</v>
      </c>
      <c r="Y39" s="135">
        <f t="shared" si="1"/>
        <v>0.21834105779716467</v>
      </c>
      <c r="Z39" s="135">
        <f t="shared" si="1"/>
        <v>0.21834105779716467</v>
      </c>
      <c r="AA39" s="135">
        <f t="shared" si="1"/>
        <v>0.20862868047982552</v>
      </c>
      <c r="AB39" s="136">
        <f t="shared" si="1"/>
        <v>0.20862868047982552</v>
      </c>
    </row>
    <row r="40" spans="1:28" x14ac:dyDescent="0.25">
      <c r="B40" s="4"/>
      <c r="C40" s="5"/>
      <c r="D40" s="6" t="s">
        <v>2</v>
      </c>
      <c r="E40" s="137">
        <f t="shared" ref="E40:AB41" si="2">IF($C$5="VAV",(E32*$C$14)+E29*(1-$C$14),E35)</f>
        <v>0.20862868047982552</v>
      </c>
      <c r="F40" s="129">
        <f t="shared" si="2"/>
        <v>0.20862868047982552</v>
      </c>
      <c r="G40" s="129">
        <f t="shared" si="2"/>
        <v>0.20862868047982552</v>
      </c>
      <c r="H40" s="129">
        <f t="shared" si="2"/>
        <v>0.20862868047982552</v>
      </c>
      <c r="I40" s="129">
        <f t="shared" si="2"/>
        <v>0.20862868047982552</v>
      </c>
      <c r="J40" s="129">
        <f t="shared" si="2"/>
        <v>0.20862868047982552</v>
      </c>
      <c r="K40" s="129">
        <f t="shared" si="2"/>
        <v>0.20862868047982552</v>
      </c>
      <c r="L40" s="129">
        <f t="shared" si="2"/>
        <v>0.21834105779716467</v>
      </c>
      <c r="M40" s="129">
        <f t="shared" si="2"/>
        <v>0.21834105779716467</v>
      </c>
      <c r="N40" s="129">
        <f t="shared" si="2"/>
        <v>0.24805343511450381</v>
      </c>
      <c r="O40" s="129">
        <f t="shared" si="2"/>
        <v>0.24805343511450381</v>
      </c>
      <c r="P40" s="129">
        <f t="shared" si="2"/>
        <v>0.24805343511450381</v>
      </c>
      <c r="Q40" s="129">
        <f t="shared" si="2"/>
        <v>0.24805343511450381</v>
      </c>
      <c r="R40" s="129">
        <f t="shared" si="2"/>
        <v>0.21834105779716467</v>
      </c>
      <c r="S40" s="129">
        <f t="shared" si="2"/>
        <v>0.21834105779716467</v>
      </c>
      <c r="T40" s="129">
        <f t="shared" si="2"/>
        <v>0.21834105779716467</v>
      </c>
      <c r="U40" s="129">
        <f t="shared" si="2"/>
        <v>0.21834105779716467</v>
      </c>
      <c r="V40" s="129">
        <f t="shared" si="2"/>
        <v>0.21834105779716467</v>
      </c>
      <c r="W40" s="129">
        <f t="shared" si="2"/>
        <v>0.20862868047982552</v>
      </c>
      <c r="X40" s="129">
        <f t="shared" si="2"/>
        <v>0.20862868047982552</v>
      </c>
      <c r="Y40" s="129">
        <f t="shared" si="2"/>
        <v>0.20862868047982552</v>
      </c>
      <c r="Z40" s="129">
        <f t="shared" si="2"/>
        <v>0.20862868047982552</v>
      </c>
      <c r="AA40" s="129">
        <f t="shared" si="2"/>
        <v>0.20862868047982552</v>
      </c>
      <c r="AB40" s="138">
        <f t="shared" si="2"/>
        <v>0.20862868047982552</v>
      </c>
    </row>
    <row r="41" spans="1:28" x14ac:dyDescent="0.25">
      <c r="B41" s="7"/>
      <c r="C41" s="8"/>
      <c r="D41" s="9" t="s">
        <v>3</v>
      </c>
      <c r="E41" s="139">
        <f t="shared" si="2"/>
        <v>0.20862868047982552</v>
      </c>
      <c r="F41" s="140">
        <f t="shared" si="2"/>
        <v>0.20862868047982552</v>
      </c>
      <c r="G41" s="140">
        <f t="shared" si="2"/>
        <v>0.20862868047982552</v>
      </c>
      <c r="H41" s="140">
        <f t="shared" si="2"/>
        <v>0.20862868047982552</v>
      </c>
      <c r="I41" s="140">
        <f t="shared" si="2"/>
        <v>0.20862868047982552</v>
      </c>
      <c r="J41" s="140">
        <f t="shared" si="2"/>
        <v>0.20862868047982552</v>
      </c>
      <c r="K41" s="140">
        <f t="shared" si="2"/>
        <v>0.20862868047982552</v>
      </c>
      <c r="L41" s="140">
        <f t="shared" si="2"/>
        <v>0.21834105779716467</v>
      </c>
      <c r="M41" s="140">
        <f t="shared" si="2"/>
        <v>0.21834105779716467</v>
      </c>
      <c r="N41" s="140">
        <f t="shared" si="2"/>
        <v>0.24805343511450381</v>
      </c>
      <c r="O41" s="140">
        <f t="shared" si="2"/>
        <v>0.24805343511450381</v>
      </c>
      <c r="P41" s="140">
        <f t="shared" si="2"/>
        <v>0.24805343511450381</v>
      </c>
      <c r="Q41" s="140">
        <f t="shared" si="2"/>
        <v>0.24805343511450381</v>
      </c>
      <c r="R41" s="140">
        <f t="shared" si="2"/>
        <v>0.21834105779716467</v>
      </c>
      <c r="S41" s="140">
        <f t="shared" si="2"/>
        <v>0.21834105779716467</v>
      </c>
      <c r="T41" s="140">
        <f t="shared" si="2"/>
        <v>0.21834105779716467</v>
      </c>
      <c r="U41" s="140">
        <f t="shared" si="2"/>
        <v>0.21834105779716467</v>
      </c>
      <c r="V41" s="140">
        <f t="shared" si="2"/>
        <v>0.21834105779716467</v>
      </c>
      <c r="W41" s="140">
        <f t="shared" si="2"/>
        <v>0.20862868047982552</v>
      </c>
      <c r="X41" s="140">
        <f t="shared" si="2"/>
        <v>0.20862868047982552</v>
      </c>
      <c r="Y41" s="140">
        <f t="shared" si="2"/>
        <v>0.20862868047982552</v>
      </c>
      <c r="Z41" s="140">
        <f t="shared" si="2"/>
        <v>0.20862868047982552</v>
      </c>
      <c r="AA41" s="140">
        <f t="shared" si="2"/>
        <v>0.20862868047982552</v>
      </c>
      <c r="AB41" s="141">
        <f t="shared" si="2"/>
        <v>0.20862868047982552</v>
      </c>
    </row>
    <row r="42" spans="1:28" x14ac:dyDescent="0.25">
      <c r="B42" s="5"/>
      <c r="C42" s="5"/>
      <c r="D42" s="6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  <c r="X42" s="129"/>
      <c r="Y42" s="129"/>
      <c r="Z42" s="129"/>
      <c r="AA42" s="129"/>
      <c r="AB42" s="129"/>
    </row>
    <row r="43" spans="1:28" x14ac:dyDescent="0.25">
      <c r="A43" s="55" t="s">
        <v>61</v>
      </c>
      <c r="B43" s="5" t="s">
        <v>62</v>
      </c>
      <c r="C43" s="5"/>
      <c r="D43" s="6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  <c r="X43" s="129"/>
      <c r="Y43" s="129"/>
      <c r="Z43" s="129"/>
      <c r="AA43" s="129"/>
      <c r="AB43" s="129"/>
    </row>
    <row r="44" spans="1:28" x14ac:dyDescent="0.25">
      <c r="B44" s="1" t="s">
        <v>59</v>
      </c>
      <c r="C44" s="2"/>
      <c r="D44" s="3" t="s">
        <v>1</v>
      </c>
      <c r="E44" s="135">
        <f>E39*($E$15/$E$18)</f>
        <v>0.20862868047982552</v>
      </c>
      <c r="F44" s="135">
        <f>F39*($E$15/$E$18)</f>
        <v>0.20862868047982552</v>
      </c>
      <c r="G44" s="135">
        <f>G39*($E$15/$E$18)</f>
        <v>0.20862868047982552</v>
      </c>
      <c r="H44" s="135">
        <f>H39*($E$15/$E$18)</f>
        <v>0.20862868047982552</v>
      </c>
      <c r="I44" s="135">
        <f>I39*($E$15/$E$18)</f>
        <v>0.20862868047982552</v>
      </c>
      <c r="J44" s="135">
        <f>J39*($E$15/$E$18)</f>
        <v>0.20862868047982552</v>
      </c>
      <c r="K44" s="135">
        <f>K39*($E$15/$E$18)</f>
        <v>0.20862868047982552</v>
      </c>
      <c r="L44" s="135">
        <f>L39*($E$15/$E$18)</f>
        <v>0.21834105779716467</v>
      </c>
      <c r="M44" s="135">
        <f>M39*($E$15/$E$18)</f>
        <v>0.22834105779716468</v>
      </c>
      <c r="N44" s="135">
        <f>N39*($E$15/$E$18)</f>
        <v>0.33661532170119957</v>
      </c>
      <c r="O44" s="135">
        <f>O39*($E$15/$E$18)</f>
        <v>0.33661532170119957</v>
      </c>
      <c r="P44" s="135">
        <f>P39*($E$15/$E$18)</f>
        <v>0.267765812431843</v>
      </c>
      <c r="Q44" s="135">
        <f>Q39*($E$15/$E$18)</f>
        <v>0.267765812431843</v>
      </c>
      <c r="R44" s="135">
        <f>R39*($E$15/$E$18)</f>
        <v>0.33661532170119957</v>
      </c>
      <c r="S44" s="135">
        <f>S39*($E$15/$E$18)</f>
        <v>0.33661532170119957</v>
      </c>
      <c r="T44" s="135">
        <f>T39*($E$15/$E$18)</f>
        <v>0.33661532170119957</v>
      </c>
      <c r="U44" s="135">
        <f>U39*($E$15/$E$18)</f>
        <v>0.33661532170119957</v>
      </c>
      <c r="V44" s="135">
        <f>V39*($E$15/$E$18)</f>
        <v>0.33661532170119957</v>
      </c>
      <c r="W44" s="135">
        <f>W39*($E$15/$E$18)</f>
        <v>0.24805343511450381</v>
      </c>
      <c r="X44" s="135">
        <f>X39*($E$15/$E$18)</f>
        <v>0.21834105779716467</v>
      </c>
      <c r="Y44" s="135">
        <f>Y39*($E$15/$E$18)</f>
        <v>0.21834105779716467</v>
      </c>
      <c r="Z44" s="135">
        <f>Z39*($E$15/$E$18)</f>
        <v>0.21834105779716467</v>
      </c>
      <c r="AA44" s="135">
        <f>AA39*($E$15/$E$18)</f>
        <v>0.20862868047982552</v>
      </c>
      <c r="AB44" s="136">
        <f>AB39*($E$15/$E$18)</f>
        <v>0.20862868047982552</v>
      </c>
    </row>
    <row r="45" spans="1:28" x14ac:dyDescent="0.25">
      <c r="B45" s="4"/>
      <c r="C45" s="5"/>
      <c r="D45" s="6" t="s">
        <v>2</v>
      </c>
      <c r="E45" s="129">
        <f>E40*($E$15/$E$18)</f>
        <v>0.20862868047982552</v>
      </c>
      <c r="F45" s="129">
        <f>F40*($E$15/$E$18)</f>
        <v>0.20862868047982552</v>
      </c>
      <c r="G45" s="129">
        <f>G40*($E$15/$E$18)</f>
        <v>0.20862868047982552</v>
      </c>
      <c r="H45" s="129">
        <f>H40*($E$15/$E$18)</f>
        <v>0.20862868047982552</v>
      </c>
      <c r="I45" s="129">
        <f>I40*($E$15/$E$18)</f>
        <v>0.20862868047982552</v>
      </c>
      <c r="J45" s="129">
        <f>J40*($E$15/$E$18)</f>
        <v>0.20862868047982552</v>
      </c>
      <c r="K45" s="129">
        <f>K40*($E$15/$E$18)</f>
        <v>0.20862868047982552</v>
      </c>
      <c r="L45" s="129">
        <f>L40*($E$15/$E$18)</f>
        <v>0.21834105779716467</v>
      </c>
      <c r="M45" s="129">
        <f>M40*($E$15/$E$18)</f>
        <v>0.21834105779716467</v>
      </c>
      <c r="N45" s="129">
        <f>N40*($E$15/$E$18)</f>
        <v>0.24805343511450381</v>
      </c>
      <c r="O45" s="129">
        <f>O40*($E$15/$E$18)</f>
        <v>0.24805343511450381</v>
      </c>
      <c r="P45" s="129">
        <f>P40*($E$15/$E$18)</f>
        <v>0.24805343511450381</v>
      </c>
      <c r="Q45" s="129">
        <f>Q40*($E$15/$E$18)</f>
        <v>0.24805343511450381</v>
      </c>
      <c r="R45" s="129">
        <f>R40*($E$15/$E$18)</f>
        <v>0.21834105779716467</v>
      </c>
      <c r="S45" s="129">
        <f>S40*($E$15/$E$18)</f>
        <v>0.21834105779716467</v>
      </c>
      <c r="T45" s="129">
        <f>T40*($E$15/$E$18)</f>
        <v>0.21834105779716467</v>
      </c>
      <c r="U45" s="129">
        <f>U40*($E$15/$E$18)</f>
        <v>0.21834105779716467</v>
      </c>
      <c r="V45" s="129">
        <f>V40*($E$15/$E$18)</f>
        <v>0.21834105779716467</v>
      </c>
      <c r="W45" s="129">
        <f>W40*($E$15/$E$18)</f>
        <v>0.20862868047982552</v>
      </c>
      <c r="X45" s="129">
        <f>X40*($E$15/$E$18)</f>
        <v>0.20862868047982552</v>
      </c>
      <c r="Y45" s="129">
        <f>Y40*($E$15/$E$18)</f>
        <v>0.20862868047982552</v>
      </c>
      <c r="Z45" s="129">
        <f>Z40*($E$15/$E$18)</f>
        <v>0.20862868047982552</v>
      </c>
      <c r="AA45" s="129">
        <f>AA40*($E$15/$E$18)</f>
        <v>0.20862868047982552</v>
      </c>
      <c r="AB45" s="138">
        <f>AB40*($E$15/$E$18)</f>
        <v>0.20862868047982552</v>
      </c>
    </row>
    <row r="46" spans="1:28" x14ac:dyDescent="0.25">
      <c r="B46" s="7"/>
      <c r="C46" s="8"/>
      <c r="D46" s="9" t="s">
        <v>3</v>
      </c>
      <c r="E46" s="140">
        <f>E41*($E$15/$E$18)</f>
        <v>0.20862868047982552</v>
      </c>
      <c r="F46" s="140">
        <f>F41*($E$15/$E$18)</f>
        <v>0.20862868047982552</v>
      </c>
      <c r="G46" s="140">
        <f>G41*($E$15/$E$18)</f>
        <v>0.20862868047982552</v>
      </c>
      <c r="H46" s="140">
        <f>H41*($E$15/$E$18)</f>
        <v>0.20862868047982552</v>
      </c>
      <c r="I46" s="140">
        <f>I41*($E$15/$E$18)</f>
        <v>0.20862868047982552</v>
      </c>
      <c r="J46" s="140">
        <f>J41*($E$15/$E$18)</f>
        <v>0.20862868047982552</v>
      </c>
      <c r="K46" s="140">
        <f>K41*($E$15/$E$18)</f>
        <v>0.20862868047982552</v>
      </c>
      <c r="L46" s="140">
        <f>L41*($E$15/$E$18)</f>
        <v>0.21834105779716467</v>
      </c>
      <c r="M46" s="140">
        <f>M41*($E$15/$E$18)</f>
        <v>0.21834105779716467</v>
      </c>
      <c r="N46" s="140">
        <f>N41*($E$15/$E$18)</f>
        <v>0.24805343511450381</v>
      </c>
      <c r="O46" s="140">
        <f>O41*($E$15/$E$18)</f>
        <v>0.24805343511450381</v>
      </c>
      <c r="P46" s="140">
        <f>P41*($E$15/$E$18)</f>
        <v>0.24805343511450381</v>
      </c>
      <c r="Q46" s="140">
        <f>Q41*($E$15/$E$18)</f>
        <v>0.24805343511450381</v>
      </c>
      <c r="R46" s="140">
        <f>R41*($E$15/$E$18)</f>
        <v>0.21834105779716467</v>
      </c>
      <c r="S46" s="140">
        <f>S41*($E$15/$E$18)</f>
        <v>0.21834105779716467</v>
      </c>
      <c r="T46" s="140">
        <f>T41*($E$15/$E$18)</f>
        <v>0.21834105779716467</v>
      </c>
      <c r="U46" s="140">
        <f>U41*($E$15/$E$18)</f>
        <v>0.21834105779716467</v>
      </c>
      <c r="V46" s="140">
        <f>V41*($E$15/$E$18)</f>
        <v>0.21834105779716467</v>
      </c>
      <c r="W46" s="140">
        <f>W41*($E$15/$E$18)</f>
        <v>0.20862868047982552</v>
      </c>
      <c r="X46" s="140">
        <f>X41*($E$15/$E$18)</f>
        <v>0.20862868047982552</v>
      </c>
      <c r="Y46" s="140">
        <f>Y41*($E$15/$E$18)</f>
        <v>0.20862868047982552</v>
      </c>
      <c r="Z46" s="140">
        <f>Z41*($E$15/$E$18)</f>
        <v>0.20862868047982552</v>
      </c>
      <c r="AA46" s="140">
        <f>AA41*($E$15/$E$18)</f>
        <v>0.20862868047982552</v>
      </c>
      <c r="AB46" s="141">
        <f>AB41*($E$15/$E$18)</f>
        <v>0.20862868047982552</v>
      </c>
    </row>
    <row r="47" spans="1:28" x14ac:dyDescent="0.25">
      <c r="B47" s="5"/>
      <c r="C47" s="5"/>
      <c r="D47" s="6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  <c r="X47" s="129"/>
      <c r="Y47" s="129"/>
      <c r="Z47" s="129"/>
      <c r="AA47" s="129"/>
      <c r="AB47" s="129"/>
    </row>
    <row r="48" spans="1:28" x14ac:dyDescent="0.25">
      <c r="A48" s="55" t="s">
        <v>39</v>
      </c>
      <c r="B48" t="s">
        <v>64</v>
      </c>
      <c r="C48" s="59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</row>
    <row r="49" spans="1:28" x14ac:dyDescent="0.25">
      <c r="B49" s="1" t="s">
        <v>59</v>
      </c>
      <c r="C49" s="84">
        <f>MAX(E23/E18,I7)</f>
        <v>0.25</v>
      </c>
      <c r="D49" s="3" t="s">
        <v>1</v>
      </c>
      <c r="E49" s="152">
        <f>MAX(E44-$C$49,0)</f>
        <v>0</v>
      </c>
      <c r="F49" s="153">
        <f>MAX(F44-$C$49,0)</f>
        <v>0</v>
      </c>
      <c r="G49" s="153">
        <f>MAX(G44-$C$49,0)</f>
        <v>0</v>
      </c>
      <c r="H49" s="153">
        <f>MAX(H44-$C$49,0)</f>
        <v>0</v>
      </c>
      <c r="I49" s="153">
        <f>MAX(I44-$C$49,0)</f>
        <v>0</v>
      </c>
      <c r="J49" s="153">
        <f>MAX(J44-$C$49,0)</f>
        <v>0</v>
      </c>
      <c r="K49" s="153">
        <f>MAX(K44-$C$49,0)</f>
        <v>0</v>
      </c>
      <c r="L49" s="153">
        <f>MAX(L44-$C$49,0)</f>
        <v>0</v>
      </c>
      <c r="M49" s="153">
        <f>MAX(M44-$C$49,0)</f>
        <v>0</v>
      </c>
      <c r="N49" s="153">
        <f>MAX(N44-$C$49,0)</f>
        <v>8.6615321701199566E-2</v>
      </c>
      <c r="O49" s="153">
        <f>MAX(O44-$C$49,0)</f>
        <v>8.6615321701199566E-2</v>
      </c>
      <c r="P49" s="153">
        <f>MAX(P44-$C$49,0)</f>
        <v>1.7765812431842998E-2</v>
      </c>
      <c r="Q49" s="153">
        <f>MAX(Q44-$C$49,0)</f>
        <v>1.7765812431842998E-2</v>
      </c>
      <c r="R49" s="153">
        <f>MAX(R44-$C$49,0)</f>
        <v>8.6615321701199566E-2</v>
      </c>
      <c r="S49" s="153">
        <f>MAX(S44-$C$49,0)</f>
        <v>8.6615321701199566E-2</v>
      </c>
      <c r="T49" s="153">
        <f>MAX(T44-$C$49,0)</f>
        <v>8.6615321701199566E-2</v>
      </c>
      <c r="U49" s="153">
        <f>MAX(U44-$C$49,0)</f>
        <v>8.6615321701199566E-2</v>
      </c>
      <c r="V49" s="153">
        <f>MAX(V44-$C$49,0)</f>
        <v>8.6615321701199566E-2</v>
      </c>
      <c r="W49" s="153">
        <f>MAX(W44-$C$49,0)</f>
        <v>0</v>
      </c>
      <c r="X49" s="153">
        <f>MAX(X44-$C$49,0)</f>
        <v>0</v>
      </c>
      <c r="Y49" s="153">
        <f>MAX(Y44-$C$49,0)</f>
        <v>0</v>
      </c>
      <c r="Z49" s="153">
        <f>MAX(Z44-$C$49,0)</f>
        <v>0</v>
      </c>
      <c r="AA49" s="153">
        <f>MAX(AA44-$C$49,0)</f>
        <v>0</v>
      </c>
      <c r="AB49" s="154">
        <f>MAX(AB44-$C$49,0)</f>
        <v>0</v>
      </c>
    </row>
    <row r="50" spans="1:28" x14ac:dyDescent="0.25">
      <c r="B50" s="4"/>
      <c r="C50" s="57"/>
      <c r="D50" s="6" t="s">
        <v>2</v>
      </c>
      <c r="E50" s="155">
        <f>MAX(E45-$C$49,0)</f>
        <v>0</v>
      </c>
      <c r="F50" s="156">
        <f>MAX(F45-$C$49,0)</f>
        <v>0</v>
      </c>
      <c r="G50" s="156">
        <f>MAX(G45-$C$49,0)</f>
        <v>0</v>
      </c>
      <c r="H50" s="156">
        <f>MAX(H45-$C$49,0)</f>
        <v>0</v>
      </c>
      <c r="I50" s="156">
        <f>MAX(I45-$C$49,0)</f>
        <v>0</v>
      </c>
      <c r="J50" s="156">
        <f>MAX(J45-$C$49,0)</f>
        <v>0</v>
      </c>
      <c r="K50" s="156">
        <f>MAX(K45-$C$49,0)</f>
        <v>0</v>
      </c>
      <c r="L50" s="156">
        <f>MAX(L45-$C$49,0)</f>
        <v>0</v>
      </c>
      <c r="M50" s="156">
        <f>MAX(M45-$C$49,0)</f>
        <v>0</v>
      </c>
      <c r="N50" s="156">
        <f>MAX(N45-$C$49,0)</f>
        <v>0</v>
      </c>
      <c r="O50" s="156">
        <f>MAX(O45-$C$49,0)</f>
        <v>0</v>
      </c>
      <c r="P50" s="156">
        <f>MAX(P45-$C$49,0)</f>
        <v>0</v>
      </c>
      <c r="Q50" s="156">
        <f>MAX(Q45-$C$49,0)</f>
        <v>0</v>
      </c>
      <c r="R50" s="156">
        <f>MAX(R45-$C$49,0)</f>
        <v>0</v>
      </c>
      <c r="S50" s="156">
        <f>MAX(S45-$C$49,0)</f>
        <v>0</v>
      </c>
      <c r="T50" s="156">
        <f>MAX(T45-$C$49,0)</f>
        <v>0</v>
      </c>
      <c r="U50" s="156">
        <f>MAX(U45-$C$49,0)</f>
        <v>0</v>
      </c>
      <c r="V50" s="156">
        <f>MAX(V45-$C$49,0)</f>
        <v>0</v>
      </c>
      <c r="W50" s="156">
        <f>MAX(W45-$C$49,0)</f>
        <v>0</v>
      </c>
      <c r="X50" s="156">
        <f>MAX(X45-$C$49,0)</f>
        <v>0</v>
      </c>
      <c r="Y50" s="156">
        <f>MAX(Y45-$C$49,0)</f>
        <v>0</v>
      </c>
      <c r="Z50" s="156">
        <f>MAX(Z45-$C$49,0)</f>
        <v>0</v>
      </c>
      <c r="AA50" s="156">
        <f>MAX(AA45-$C$49,0)</f>
        <v>0</v>
      </c>
      <c r="AB50" s="157">
        <f>MAX(AB45-$C$49,0)</f>
        <v>0</v>
      </c>
    </row>
    <row r="51" spans="1:28" x14ac:dyDescent="0.25">
      <c r="B51" s="7"/>
      <c r="C51" s="58"/>
      <c r="D51" s="9" t="s">
        <v>3</v>
      </c>
      <c r="E51" s="158">
        <f>MAX(E46-$C$49,0)</f>
        <v>0</v>
      </c>
      <c r="F51" s="159">
        <f>MAX(F46-$C$49,0)</f>
        <v>0</v>
      </c>
      <c r="G51" s="159">
        <f>MAX(G46-$C$49,0)</f>
        <v>0</v>
      </c>
      <c r="H51" s="159">
        <f>MAX(H46-$C$49,0)</f>
        <v>0</v>
      </c>
      <c r="I51" s="159">
        <f>MAX(I46-$C$49,0)</f>
        <v>0</v>
      </c>
      <c r="J51" s="159">
        <f>MAX(J46-$C$49,0)</f>
        <v>0</v>
      </c>
      <c r="K51" s="159">
        <f>MAX(K46-$C$49,0)</f>
        <v>0</v>
      </c>
      <c r="L51" s="159">
        <f>MAX(L46-$C$49,0)</f>
        <v>0</v>
      </c>
      <c r="M51" s="159">
        <f>MAX(M46-$C$49,0)</f>
        <v>0</v>
      </c>
      <c r="N51" s="159">
        <f>MAX(N46-$C$49,0)</f>
        <v>0</v>
      </c>
      <c r="O51" s="159">
        <f>MAX(O46-$C$49,0)</f>
        <v>0</v>
      </c>
      <c r="P51" s="159">
        <f>MAX(P46-$C$49,0)</f>
        <v>0</v>
      </c>
      <c r="Q51" s="159">
        <f>MAX(Q46-$C$49,0)</f>
        <v>0</v>
      </c>
      <c r="R51" s="159">
        <f>MAX(R46-$C$49,0)</f>
        <v>0</v>
      </c>
      <c r="S51" s="159">
        <f>MAX(S46-$C$49,0)</f>
        <v>0</v>
      </c>
      <c r="T51" s="159">
        <f>MAX(T46-$C$49,0)</f>
        <v>0</v>
      </c>
      <c r="U51" s="159">
        <f>MAX(U46-$C$49,0)</f>
        <v>0</v>
      </c>
      <c r="V51" s="159">
        <f>MAX(V46-$C$49,0)</f>
        <v>0</v>
      </c>
      <c r="W51" s="159">
        <f>MAX(W46-$C$49,0)</f>
        <v>0</v>
      </c>
      <c r="X51" s="159">
        <f>MAX(X46-$C$49,0)</f>
        <v>0</v>
      </c>
      <c r="Y51" s="159">
        <f>MAX(Y46-$C$49,0)</f>
        <v>0</v>
      </c>
      <c r="Z51" s="159">
        <f>MAX(Z46-$C$49,0)</f>
        <v>0</v>
      </c>
      <c r="AA51" s="159">
        <f>MAX(AA46-$C$49,0)</f>
        <v>0</v>
      </c>
      <c r="AB51" s="160">
        <f>MAX(AB46-$C$49,0)</f>
        <v>0</v>
      </c>
    </row>
    <row r="52" spans="1:28" x14ac:dyDescent="0.25">
      <c r="C52" s="59"/>
      <c r="D52" s="6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  <c r="AA52" s="151"/>
      <c r="AB52" s="151"/>
    </row>
    <row r="53" spans="1:28" x14ac:dyDescent="0.25">
      <c r="A53" s="55" t="s">
        <v>40</v>
      </c>
      <c r="B53" t="s">
        <v>63</v>
      </c>
      <c r="C53" s="59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</row>
    <row r="54" spans="1:28" x14ac:dyDescent="0.25">
      <c r="B54" s="1" t="s">
        <v>43</v>
      </c>
      <c r="C54" s="84">
        <f>C49</f>
        <v>0.25</v>
      </c>
      <c r="D54" s="3" t="s">
        <v>1</v>
      </c>
      <c r="E54" s="152">
        <f>$C$54+E49</f>
        <v>0.25</v>
      </c>
      <c r="F54" s="153">
        <f>$C$54+F49</f>
        <v>0.25</v>
      </c>
      <c r="G54" s="153">
        <f>$C$54+G49</f>
        <v>0.25</v>
      </c>
      <c r="H54" s="153">
        <f>$C$54+H49</f>
        <v>0.25</v>
      </c>
      <c r="I54" s="153">
        <f>$C$54+I49</f>
        <v>0.25</v>
      </c>
      <c r="J54" s="153">
        <f>$C$54+J49</f>
        <v>0.25</v>
      </c>
      <c r="K54" s="153">
        <f>$C$54+K49</f>
        <v>0.25</v>
      </c>
      <c r="L54" s="153">
        <f>$C$54+L49</f>
        <v>0.25</v>
      </c>
      <c r="M54" s="153">
        <f>$C$54+M49</f>
        <v>0.25</v>
      </c>
      <c r="N54" s="153">
        <f>$C$54+N49</f>
        <v>0.33661532170119957</v>
      </c>
      <c r="O54" s="153">
        <f>$C$54+O49</f>
        <v>0.33661532170119957</v>
      </c>
      <c r="P54" s="153">
        <f>$C$54+P49</f>
        <v>0.267765812431843</v>
      </c>
      <c r="Q54" s="153">
        <f>$C$54+Q49</f>
        <v>0.267765812431843</v>
      </c>
      <c r="R54" s="153">
        <f>$C$54+R49</f>
        <v>0.33661532170119957</v>
      </c>
      <c r="S54" s="153">
        <f>$C$54+S49</f>
        <v>0.33661532170119957</v>
      </c>
      <c r="T54" s="153">
        <f>$C$54+T49</f>
        <v>0.33661532170119957</v>
      </c>
      <c r="U54" s="153">
        <f>$C$54+U49</f>
        <v>0.33661532170119957</v>
      </c>
      <c r="V54" s="153">
        <f>$C$54+V49</f>
        <v>0.33661532170119957</v>
      </c>
      <c r="W54" s="153">
        <f>$C$54+W49</f>
        <v>0.25</v>
      </c>
      <c r="X54" s="153">
        <f>$C$54+X49</f>
        <v>0.25</v>
      </c>
      <c r="Y54" s="153">
        <f>$C$54+Y49</f>
        <v>0.25</v>
      </c>
      <c r="Z54" s="153">
        <f>$C$54+Z49</f>
        <v>0.25</v>
      </c>
      <c r="AA54" s="153">
        <f>$C$54+AA49</f>
        <v>0.25</v>
      </c>
      <c r="AB54" s="154">
        <f>$C$54+AB49</f>
        <v>0.25</v>
      </c>
    </row>
    <row r="55" spans="1:28" x14ac:dyDescent="0.25">
      <c r="B55" s="4"/>
      <c r="C55" s="57"/>
      <c r="D55" s="6" t="s">
        <v>2</v>
      </c>
      <c r="E55" s="155">
        <f>$C$54+E50</f>
        <v>0.25</v>
      </c>
      <c r="F55" s="156">
        <f>$C$54+F50</f>
        <v>0.25</v>
      </c>
      <c r="G55" s="156">
        <f>$C$54+G50</f>
        <v>0.25</v>
      </c>
      <c r="H55" s="156">
        <f>$C$54+H50</f>
        <v>0.25</v>
      </c>
      <c r="I55" s="156">
        <f>$C$54+I50</f>
        <v>0.25</v>
      </c>
      <c r="J55" s="156">
        <f>$C$54+J50</f>
        <v>0.25</v>
      </c>
      <c r="K55" s="156">
        <f>$C$54+K50</f>
        <v>0.25</v>
      </c>
      <c r="L55" s="156">
        <f>$C$54+L50</f>
        <v>0.25</v>
      </c>
      <c r="M55" s="156">
        <f>$C$54+M50</f>
        <v>0.25</v>
      </c>
      <c r="N55" s="156">
        <f>$C$54+N50</f>
        <v>0.25</v>
      </c>
      <c r="O55" s="156">
        <f>$C$54+O50</f>
        <v>0.25</v>
      </c>
      <c r="P55" s="156">
        <f>$C$54+P50</f>
        <v>0.25</v>
      </c>
      <c r="Q55" s="156">
        <f>$C$54+Q50</f>
        <v>0.25</v>
      </c>
      <c r="R55" s="156">
        <f>$C$54+R50</f>
        <v>0.25</v>
      </c>
      <c r="S55" s="156">
        <f>$C$54+S50</f>
        <v>0.25</v>
      </c>
      <c r="T55" s="156">
        <f>$C$54+T50</f>
        <v>0.25</v>
      </c>
      <c r="U55" s="156">
        <f>$C$54+U50</f>
        <v>0.25</v>
      </c>
      <c r="V55" s="156">
        <f>$C$54+V50</f>
        <v>0.25</v>
      </c>
      <c r="W55" s="156">
        <f>$C$54+W50</f>
        <v>0.25</v>
      </c>
      <c r="X55" s="156">
        <f>$C$54+X50</f>
        <v>0.25</v>
      </c>
      <c r="Y55" s="156">
        <f>$C$54+Y50</f>
        <v>0.25</v>
      </c>
      <c r="Z55" s="156">
        <f>$C$54+Z50</f>
        <v>0.25</v>
      </c>
      <c r="AA55" s="156">
        <f>$C$54+AA50</f>
        <v>0.25</v>
      </c>
      <c r="AB55" s="157">
        <f>$C$54+AB50</f>
        <v>0.25</v>
      </c>
    </row>
    <row r="56" spans="1:28" x14ac:dyDescent="0.25">
      <c r="B56" s="7"/>
      <c r="C56" s="58"/>
      <c r="D56" s="9" t="s">
        <v>3</v>
      </c>
      <c r="E56" s="158">
        <f>$C$54+E51</f>
        <v>0.25</v>
      </c>
      <c r="F56" s="159">
        <f>$C$54+F51</f>
        <v>0.25</v>
      </c>
      <c r="G56" s="159">
        <f>$C$54+G51</f>
        <v>0.25</v>
      </c>
      <c r="H56" s="159">
        <f>$C$54+H51</f>
        <v>0.25</v>
      </c>
      <c r="I56" s="159">
        <f>$C$54+I51</f>
        <v>0.25</v>
      </c>
      <c r="J56" s="159">
        <f>$C$54+J51</f>
        <v>0.25</v>
      </c>
      <c r="K56" s="159">
        <f>$C$54+K51</f>
        <v>0.25</v>
      </c>
      <c r="L56" s="159">
        <f>$C$54+L51</f>
        <v>0.25</v>
      </c>
      <c r="M56" s="159">
        <f>$C$54+M51</f>
        <v>0.25</v>
      </c>
      <c r="N56" s="159">
        <f>$C$54+N51</f>
        <v>0.25</v>
      </c>
      <c r="O56" s="159">
        <f>$C$54+O51</f>
        <v>0.25</v>
      </c>
      <c r="P56" s="159">
        <f>$C$54+P51</f>
        <v>0.25</v>
      </c>
      <c r="Q56" s="159">
        <f>$C$54+Q51</f>
        <v>0.25</v>
      </c>
      <c r="R56" s="159">
        <f>$C$54+R51</f>
        <v>0.25</v>
      </c>
      <c r="S56" s="159">
        <f>$C$54+S51</f>
        <v>0.25</v>
      </c>
      <c r="T56" s="159">
        <f>$C$54+T51</f>
        <v>0.25</v>
      </c>
      <c r="U56" s="159">
        <f>$C$54+U51</f>
        <v>0.25</v>
      </c>
      <c r="V56" s="159">
        <f>$C$54+V51</f>
        <v>0.25</v>
      </c>
      <c r="W56" s="159">
        <f>$C$54+W51</f>
        <v>0.25</v>
      </c>
      <c r="X56" s="159">
        <f>$C$54+X51</f>
        <v>0.25</v>
      </c>
      <c r="Y56" s="159">
        <f>$C$54+Y51</f>
        <v>0.25</v>
      </c>
      <c r="Z56" s="159">
        <f>$C$54+Z51</f>
        <v>0.25</v>
      </c>
      <c r="AA56" s="159">
        <f>$C$54+AA51</f>
        <v>0.25</v>
      </c>
      <c r="AB56" s="160">
        <f>$C$54+AB51</f>
        <v>0.25</v>
      </c>
    </row>
    <row r="57" spans="1:28" x14ac:dyDescent="0.25">
      <c r="B57" s="5"/>
      <c r="C57" s="63"/>
      <c r="D57" s="6"/>
      <c r="E57" s="156"/>
      <c r="F57" s="156"/>
      <c r="G57" s="156"/>
      <c r="H57" s="156"/>
      <c r="I57" s="156"/>
      <c r="J57" s="156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</row>
    <row r="58" spans="1:28" x14ac:dyDescent="0.25">
      <c r="B58" t="s">
        <v>65</v>
      </c>
      <c r="C58" s="65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</row>
    <row r="59" spans="1:28" x14ac:dyDescent="0.25">
      <c r="B59" s="1" t="s">
        <v>59</v>
      </c>
      <c r="C59" s="2"/>
      <c r="D59" s="3" t="s">
        <v>1</v>
      </c>
      <c r="E59" s="161">
        <f>E39*$E$15</f>
        <v>3.3380588876772084</v>
      </c>
      <c r="F59" s="162">
        <f>F39*$E$15</f>
        <v>3.3380588876772084</v>
      </c>
      <c r="G59" s="162">
        <f>G39*$E$15</f>
        <v>3.3380588876772084</v>
      </c>
      <c r="H59" s="162">
        <f>H39*$E$15</f>
        <v>3.3380588876772084</v>
      </c>
      <c r="I59" s="162">
        <f>I39*$E$15</f>
        <v>3.3380588876772084</v>
      </c>
      <c r="J59" s="162">
        <f>J39*$E$15</f>
        <v>3.3380588876772084</v>
      </c>
      <c r="K59" s="162">
        <f>K39*$E$15</f>
        <v>3.3380588876772084</v>
      </c>
      <c r="L59" s="162">
        <f>L39*$E$15</f>
        <v>3.4934569247546348</v>
      </c>
      <c r="M59" s="162">
        <f>M39*$E$15</f>
        <v>3.6534569247546349</v>
      </c>
      <c r="N59" s="162">
        <f>N39*$E$15</f>
        <v>5.3858451472191931</v>
      </c>
      <c r="O59" s="162">
        <f>O39*$E$15</f>
        <v>5.3858451472191931</v>
      </c>
      <c r="P59" s="162">
        <f>P39*$E$15</f>
        <v>4.284252998909488</v>
      </c>
      <c r="Q59" s="162">
        <f>Q39*$E$15</f>
        <v>4.284252998909488</v>
      </c>
      <c r="R59" s="162">
        <f>R39*$E$15</f>
        <v>5.3858451472191931</v>
      </c>
      <c r="S59" s="162">
        <f>S39*$E$15</f>
        <v>5.3858451472191931</v>
      </c>
      <c r="T59" s="162">
        <f>T39*$E$15</f>
        <v>5.3858451472191931</v>
      </c>
      <c r="U59" s="162">
        <f>U39*$E$15</f>
        <v>5.3858451472191931</v>
      </c>
      <c r="V59" s="162">
        <f>V39*$E$15</f>
        <v>5.3858451472191931</v>
      </c>
      <c r="W59" s="162">
        <f>W39*$E$15</f>
        <v>3.968854961832061</v>
      </c>
      <c r="X59" s="162">
        <f>X39*$E$15</f>
        <v>3.4934569247546348</v>
      </c>
      <c r="Y59" s="162">
        <f>Y39*$E$15</f>
        <v>3.4934569247546348</v>
      </c>
      <c r="Z59" s="162">
        <f>Z39*$E$15</f>
        <v>3.4934569247546348</v>
      </c>
      <c r="AA59" s="162">
        <f>AA39*$E$15</f>
        <v>3.3380588876772084</v>
      </c>
      <c r="AB59" s="163">
        <f>AB39*$E$15</f>
        <v>3.3380588876772084</v>
      </c>
    </row>
    <row r="60" spans="1:28" x14ac:dyDescent="0.25">
      <c r="B60" s="4"/>
      <c r="C60" s="5"/>
      <c r="D60" s="6" t="s">
        <v>2</v>
      </c>
      <c r="E60" s="164">
        <f>E40*$E$15</f>
        <v>3.3380588876772084</v>
      </c>
      <c r="F60" s="165">
        <f>F40*$E$15</f>
        <v>3.3380588876772084</v>
      </c>
      <c r="G60" s="165">
        <f>G40*$E$15</f>
        <v>3.3380588876772084</v>
      </c>
      <c r="H60" s="165">
        <f>H40*$E$15</f>
        <v>3.3380588876772084</v>
      </c>
      <c r="I60" s="165">
        <f>I40*$E$15</f>
        <v>3.3380588876772084</v>
      </c>
      <c r="J60" s="165">
        <f>J40*$E$15</f>
        <v>3.3380588876772084</v>
      </c>
      <c r="K60" s="165">
        <f>K40*$E$15</f>
        <v>3.3380588876772084</v>
      </c>
      <c r="L60" s="165">
        <f>L40*$E$15</f>
        <v>3.4934569247546348</v>
      </c>
      <c r="M60" s="165">
        <f>M40*$E$15</f>
        <v>3.4934569247546348</v>
      </c>
      <c r="N60" s="165">
        <f>N40*$E$15</f>
        <v>3.968854961832061</v>
      </c>
      <c r="O60" s="165">
        <f>O40*$E$15</f>
        <v>3.968854961832061</v>
      </c>
      <c r="P60" s="165">
        <f>P40*$E$15</f>
        <v>3.968854961832061</v>
      </c>
      <c r="Q60" s="165">
        <f>Q40*$E$15</f>
        <v>3.968854961832061</v>
      </c>
      <c r="R60" s="165">
        <f>R40*$E$15</f>
        <v>3.4934569247546348</v>
      </c>
      <c r="S60" s="165">
        <f>S40*$E$15</f>
        <v>3.4934569247546348</v>
      </c>
      <c r="T60" s="165">
        <f>T40*$E$15</f>
        <v>3.4934569247546348</v>
      </c>
      <c r="U60" s="165">
        <f>U40*$E$15</f>
        <v>3.4934569247546348</v>
      </c>
      <c r="V60" s="165">
        <f>V40*$E$15</f>
        <v>3.4934569247546348</v>
      </c>
      <c r="W60" s="165">
        <f>W40*$E$15</f>
        <v>3.3380588876772084</v>
      </c>
      <c r="X60" s="165">
        <f>X40*$E$15</f>
        <v>3.3380588876772084</v>
      </c>
      <c r="Y60" s="165">
        <f>Y40*$E$15</f>
        <v>3.3380588876772084</v>
      </c>
      <c r="Z60" s="165">
        <f>Z40*$E$15</f>
        <v>3.3380588876772084</v>
      </c>
      <c r="AA60" s="165">
        <f>AA40*$E$15</f>
        <v>3.3380588876772084</v>
      </c>
      <c r="AB60" s="166">
        <f>AB40*$E$15</f>
        <v>3.3380588876772084</v>
      </c>
    </row>
    <row r="61" spans="1:28" x14ac:dyDescent="0.25">
      <c r="B61" s="4"/>
      <c r="C61" s="5"/>
      <c r="D61" s="9" t="s">
        <v>3</v>
      </c>
      <c r="E61" s="164">
        <f>E41*$E$15</f>
        <v>3.3380588876772084</v>
      </c>
      <c r="F61" s="165">
        <f>F41*$E$15</f>
        <v>3.3380588876772084</v>
      </c>
      <c r="G61" s="165">
        <f>G41*$E$15</f>
        <v>3.3380588876772084</v>
      </c>
      <c r="H61" s="165">
        <f>H41*$E$15</f>
        <v>3.3380588876772084</v>
      </c>
      <c r="I61" s="165">
        <f>I41*$E$15</f>
        <v>3.3380588876772084</v>
      </c>
      <c r="J61" s="165">
        <f>J41*$E$15</f>
        <v>3.3380588876772084</v>
      </c>
      <c r="K61" s="165">
        <f>K41*$E$15</f>
        <v>3.3380588876772084</v>
      </c>
      <c r="L61" s="165">
        <f>L41*$E$15</f>
        <v>3.4934569247546348</v>
      </c>
      <c r="M61" s="165">
        <f>M41*$E$15</f>
        <v>3.4934569247546348</v>
      </c>
      <c r="N61" s="165">
        <f>N41*$E$15</f>
        <v>3.968854961832061</v>
      </c>
      <c r="O61" s="165">
        <f>O41*$E$15</f>
        <v>3.968854961832061</v>
      </c>
      <c r="P61" s="165">
        <f>P41*$E$15</f>
        <v>3.968854961832061</v>
      </c>
      <c r="Q61" s="165">
        <f>Q41*$E$15</f>
        <v>3.968854961832061</v>
      </c>
      <c r="R61" s="165">
        <f>R41*$E$15</f>
        <v>3.4934569247546348</v>
      </c>
      <c r="S61" s="165">
        <f>S41*$E$15</f>
        <v>3.4934569247546348</v>
      </c>
      <c r="T61" s="165">
        <f>T41*$E$15</f>
        <v>3.4934569247546348</v>
      </c>
      <c r="U61" s="165">
        <f>U41*$E$15</f>
        <v>3.4934569247546348</v>
      </c>
      <c r="V61" s="165">
        <f>V41*$E$15</f>
        <v>3.4934569247546348</v>
      </c>
      <c r="W61" s="165">
        <f>W41*$E$15</f>
        <v>3.3380588876772084</v>
      </c>
      <c r="X61" s="165">
        <f>X41*$E$15</f>
        <v>3.3380588876772084</v>
      </c>
      <c r="Y61" s="165">
        <f>Y41*$E$15</f>
        <v>3.3380588876772084</v>
      </c>
      <c r="Z61" s="165">
        <f>Z41*$E$15</f>
        <v>3.3380588876772084</v>
      </c>
      <c r="AA61" s="165">
        <f>AA41*$E$15</f>
        <v>3.3380588876772084</v>
      </c>
      <c r="AB61" s="166">
        <f>AB41*$E$15</f>
        <v>3.3380588876772084</v>
      </c>
    </row>
    <row r="62" spans="1:28" x14ac:dyDescent="0.25">
      <c r="B62" s="1" t="s">
        <v>49</v>
      </c>
      <c r="C62" s="66"/>
      <c r="D62" s="3" t="s">
        <v>1</v>
      </c>
      <c r="E62" s="161">
        <f>E54*$E$18</f>
        <v>4</v>
      </c>
      <c r="F62" s="162">
        <f t="shared" ref="F62:AB62" si="3">F54*$E$18</f>
        <v>4</v>
      </c>
      <c r="G62" s="162">
        <f t="shared" si="3"/>
        <v>4</v>
      </c>
      <c r="H62" s="162">
        <f t="shared" si="3"/>
        <v>4</v>
      </c>
      <c r="I62" s="162">
        <f t="shared" si="3"/>
        <v>4</v>
      </c>
      <c r="J62" s="162">
        <f t="shared" si="3"/>
        <v>4</v>
      </c>
      <c r="K62" s="162">
        <f t="shared" si="3"/>
        <v>4</v>
      </c>
      <c r="L62" s="162">
        <f t="shared" si="3"/>
        <v>4</v>
      </c>
      <c r="M62" s="162">
        <f t="shared" si="3"/>
        <v>4</v>
      </c>
      <c r="N62" s="162">
        <f t="shared" si="3"/>
        <v>5.3858451472191931</v>
      </c>
      <c r="O62" s="162">
        <f t="shared" si="3"/>
        <v>5.3858451472191931</v>
      </c>
      <c r="P62" s="162">
        <f t="shared" si="3"/>
        <v>4.284252998909488</v>
      </c>
      <c r="Q62" s="162">
        <f t="shared" si="3"/>
        <v>4.284252998909488</v>
      </c>
      <c r="R62" s="162">
        <f t="shared" si="3"/>
        <v>5.3858451472191931</v>
      </c>
      <c r="S62" s="162">
        <f t="shared" si="3"/>
        <v>5.3858451472191931</v>
      </c>
      <c r="T62" s="162">
        <f t="shared" si="3"/>
        <v>5.3858451472191931</v>
      </c>
      <c r="U62" s="162">
        <f t="shared" si="3"/>
        <v>5.3858451472191931</v>
      </c>
      <c r="V62" s="162">
        <f t="shared" si="3"/>
        <v>5.3858451472191931</v>
      </c>
      <c r="W62" s="162">
        <f t="shared" si="3"/>
        <v>4</v>
      </c>
      <c r="X62" s="162">
        <f t="shared" si="3"/>
        <v>4</v>
      </c>
      <c r="Y62" s="162">
        <f t="shared" si="3"/>
        <v>4</v>
      </c>
      <c r="Z62" s="162">
        <f t="shared" si="3"/>
        <v>4</v>
      </c>
      <c r="AA62" s="162">
        <f t="shared" si="3"/>
        <v>4</v>
      </c>
      <c r="AB62" s="163">
        <f t="shared" si="3"/>
        <v>4</v>
      </c>
    </row>
    <row r="63" spans="1:28" x14ac:dyDescent="0.25">
      <c r="B63" s="4"/>
      <c r="C63" s="67"/>
      <c r="D63" s="6" t="s">
        <v>2</v>
      </c>
      <c r="E63" s="164">
        <f t="shared" ref="E63:AB64" si="4">E55*$E$18</f>
        <v>4</v>
      </c>
      <c r="F63" s="165">
        <f t="shared" si="4"/>
        <v>4</v>
      </c>
      <c r="G63" s="165">
        <f t="shared" si="4"/>
        <v>4</v>
      </c>
      <c r="H63" s="165">
        <f t="shared" si="4"/>
        <v>4</v>
      </c>
      <c r="I63" s="165">
        <f t="shared" si="4"/>
        <v>4</v>
      </c>
      <c r="J63" s="165">
        <f t="shared" si="4"/>
        <v>4</v>
      </c>
      <c r="K63" s="165">
        <f t="shared" si="4"/>
        <v>4</v>
      </c>
      <c r="L63" s="165">
        <f t="shared" si="4"/>
        <v>4</v>
      </c>
      <c r="M63" s="165">
        <f t="shared" si="4"/>
        <v>4</v>
      </c>
      <c r="N63" s="165">
        <f t="shared" si="4"/>
        <v>4</v>
      </c>
      <c r="O63" s="165">
        <f t="shared" si="4"/>
        <v>4</v>
      </c>
      <c r="P63" s="165">
        <f t="shared" si="4"/>
        <v>4</v>
      </c>
      <c r="Q63" s="165">
        <f t="shared" si="4"/>
        <v>4</v>
      </c>
      <c r="R63" s="165">
        <f t="shared" si="4"/>
        <v>4</v>
      </c>
      <c r="S63" s="165">
        <f t="shared" si="4"/>
        <v>4</v>
      </c>
      <c r="T63" s="165">
        <f t="shared" si="4"/>
        <v>4</v>
      </c>
      <c r="U63" s="165">
        <f t="shared" si="4"/>
        <v>4</v>
      </c>
      <c r="V63" s="165">
        <f t="shared" si="4"/>
        <v>4</v>
      </c>
      <c r="W63" s="165">
        <f t="shared" si="4"/>
        <v>4</v>
      </c>
      <c r="X63" s="165">
        <f t="shared" si="4"/>
        <v>4</v>
      </c>
      <c r="Y63" s="165">
        <f t="shared" si="4"/>
        <v>4</v>
      </c>
      <c r="Z63" s="165">
        <f t="shared" si="4"/>
        <v>4</v>
      </c>
      <c r="AA63" s="165">
        <f t="shared" si="4"/>
        <v>4</v>
      </c>
      <c r="AB63" s="166">
        <f t="shared" si="4"/>
        <v>4</v>
      </c>
    </row>
    <row r="64" spans="1:28" x14ac:dyDescent="0.25">
      <c r="B64" s="7"/>
      <c r="C64" s="68"/>
      <c r="D64" s="9" t="s">
        <v>3</v>
      </c>
      <c r="E64" s="167">
        <f t="shared" si="4"/>
        <v>4</v>
      </c>
      <c r="F64" s="168">
        <f t="shared" si="4"/>
        <v>4</v>
      </c>
      <c r="G64" s="168">
        <f t="shared" si="4"/>
        <v>4</v>
      </c>
      <c r="H64" s="168">
        <f t="shared" si="4"/>
        <v>4</v>
      </c>
      <c r="I64" s="168">
        <f t="shared" si="4"/>
        <v>4</v>
      </c>
      <c r="J64" s="168">
        <f t="shared" si="4"/>
        <v>4</v>
      </c>
      <c r="K64" s="168">
        <f t="shared" si="4"/>
        <v>4</v>
      </c>
      <c r="L64" s="168">
        <f t="shared" si="4"/>
        <v>4</v>
      </c>
      <c r="M64" s="168">
        <f t="shared" si="4"/>
        <v>4</v>
      </c>
      <c r="N64" s="168">
        <f t="shared" si="4"/>
        <v>4</v>
      </c>
      <c r="O64" s="168">
        <f t="shared" si="4"/>
        <v>4</v>
      </c>
      <c r="P64" s="168">
        <f t="shared" si="4"/>
        <v>4</v>
      </c>
      <c r="Q64" s="168">
        <f t="shared" si="4"/>
        <v>4</v>
      </c>
      <c r="R64" s="168">
        <f t="shared" si="4"/>
        <v>4</v>
      </c>
      <c r="S64" s="168">
        <f t="shared" si="4"/>
        <v>4</v>
      </c>
      <c r="T64" s="168">
        <f t="shared" si="4"/>
        <v>4</v>
      </c>
      <c r="U64" s="168">
        <f t="shared" si="4"/>
        <v>4</v>
      </c>
      <c r="V64" s="168">
        <f t="shared" si="4"/>
        <v>4</v>
      </c>
      <c r="W64" s="168">
        <f t="shared" si="4"/>
        <v>4</v>
      </c>
      <c r="X64" s="168">
        <f t="shared" si="4"/>
        <v>4</v>
      </c>
      <c r="Y64" s="168">
        <f t="shared" si="4"/>
        <v>4</v>
      </c>
      <c r="Z64" s="168">
        <f t="shared" si="4"/>
        <v>4</v>
      </c>
      <c r="AA64" s="168">
        <f t="shared" si="4"/>
        <v>4</v>
      </c>
      <c r="AB64" s="169">
        <f t="shared" si="4"/>
        <v>4</v>
      </c>
    </row>
    <row r="104" spans="1:2" x14ac:dyDescent="0.25">
      <c r="A104" s="55" t="s">
        <v>13</v>
      </c>
    </row>
    <row r="105" spans="1:2" x14ac:dyDescent="0.25">
      <c r="B105" t="s">
        <v>7</v>
      </c>
    </row>
    <row r="106" spans="1:2" x14ac:dyDescent="0.25">
      <c r="B106" t="s">
        <v>11</v>
      </c>
    </row>
    <row r="107" spans="1:2" x14ac:dyDescent="0.25">
      <c r="B107" t="s">
        <v>12</v>
      </c>
    </row>
    <row r="109" spans="1:2" x14ac:dyDescent="0.25">
      <c r="A109" s="55" t="s">
        <v>14</v>
      </c>
    </row>
    <row r="110" spans="1:2" x14ac:dyDescent="0.25">
      <c r="B110" t="s">
        <v>15</v>
      </c>
    </row>
    <row r="111" spans="1:2" x14ac:dyDescent="0.25">
      <c r="B111" t="s">
        <v>10</v>
      </c>
    </row>
    <row r="112" spans="1:2" x14ac:dyDescent="0.25">
      <c r="B112" t="s">
        <v>8</v>
      </c>
    </row>
    <row r="113" spans="2:2" x14ac:dyDescent="0.25">
      <c r="B113" t="s">
        <v>9</v>
      </c>
    </row>
  </sheetData>
  <conditionalFormatting sqref="E54:AB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dataValidations count="1">
    <dataValidation type="list" allowBlank="1" showInputMessage="1" showErrorMessage="1" sqref="C5" xr:uid="{5B4E59F1-FAC4-42FC-A5AC-01AAA5F699BD}">
      <formula1>"CAV,VAV"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B0352-2F36-4F24-BBDE-042C9C9A8E70}">
  <dimension ref="A1:AB127"/>
  <sheetViews>
    <sheetView zoomScale="70" zoomScaleNormal="70" workbookViewId="0">
      <selection activeCell="C41" sqref="C41"/>
    </sheetView>
  </sheetViews>
  <sheetFormatPr defaultRowHeight="15" x14ac:dyDescent="0.25"/>
  <cols>
    <col min="1" max="1" width="6.42578125" style="55" customWidth="1"/>
    <col min="2" max="2" width="55.140625" customWidth="1"/>
    <col min="3" max="3" width="15.140625" bestFit="1" customWidth="1"/>
    <col min="4" max="4" width="10.7109375" customWidth="1"/>
    <col min="5" max="28" width="7.42578125" customWidth="1"/>
    <col min="30" max="30" width="32.7109375" customWidth="1"/>
    <col min="32" max="32" width="10.42578125" customWidth="1"/>
  </cols>
  <sheetData>
    <row r="1" spans="1:9" x14ac:dyDescent="0.25">
      <c r="A1" s="54"/>
      <c r="B1" t="s">
        <v>52</v>
      </c>
    </row>
    <row r="2" spans="1:9" x14ac:dyDescent="0.25">
      <c r="A2" s="53"/>
      <c r="B2" t="s">
        <v>53</v>
      </c>
    </row>
    <row r="6" spans="1:9" x14ac:dyDescent="0.25">
      <c r="B6" s="23" t="s">
        <v>22</v>
      </c>
      <c r="C6" s="26">
        <v>1</v>
      </c>
      <c r="F6" s="80"/>
      <c r="G6" s="81" t="s">
        <v>59</v>
      </c>
      <c r="H6" s="82">
        <f>((E27*$C$6)+E24*(1-$C$6))</f>
        <v>0.12</v>
      </c>
    </row>
    <row r="7" spans="1:9" x14ac:dyDescent="0.25">
      <c r="B7" s="23" t="s">
        <v>23</v>
      </c>
      <c r="C7" s="27">
        <v>5502</v>
      </c>
      <c r="D7" t="s">
        <v>25</v>
      </c>
      <c r="F7" s="80"/>
      <c r="G7" s="81" t="s">
        <v>60</v>
      </c>
      <c r="H7" s="83">
        <f>E30</f>
        <v>0.9</v>
      </c>
    </row>
    <row r="8" spans="1:9" x14ac:dyDescent="0.25">
      <c r="B8" s="23" t="s">
        <v>24</v>
      </c>
      <c r="C8" s="27">
        <v>10</v>
      </c>
      <c r="D8" t="s">
        <v>26</v>
      </c>
    </row>
    <row r="9" spans="1:9" x14ac:dyDescent="0.25">
      <c r="B9" s="23" t="s">
        <v>20</v>
      </c>
      <c r="C9" s="28">
        <f>C7*C8</f>
        <v>55020</v>
      </c>
      <c r="D9" t="s">
        <v>21</v>
      </c>
      <c r="G9" s="25"/>
      <c r="H9" s="25"/>
    </row>
    <row r="10" spans="1:9" x14ac:dyDescent="0.25">
      <c r="B10" s="23" t="s">
        <v>57</v>
      </c>
      <c r="C10" s="28">
        <f>E10*$C$9/60</f>
        <v>5502</v>
      </c>
      <c r="D10" t="s">
        <v>28</v>
      </c>
      <c r="E10" s="77">
        <v>6</v>
      </c>
      <c r="F10" t="s">
        <v>29</v>
      </c>
      <c r="G10" s="24"/>
      <c r="H10" s="24"/>
    </row>
    <row r="11" spans="1:9" x14ac:dyDescent="0.25">
      <c r="B11" s="23" t="s">
        <v>66</v>
      </c>
      <c r="C11" s="29">
        <f t="shared" ref="C11:C16" si="0">E11*$C$9/60</f>
        <v>660.24</v>
      </c>
      <c r="D11" t="s">
        <v>28</v>
      </c>
      <c r="E11" s="77">
        <f>E10*H6</f>
        <v>0.72</v>
      </c>
      <c r="F11" t="s">
        <v>29</v>
      </c>
      <c r="G11" s="24"/>
      <c r="H11" s="24"/>
      <c r="I11" s="16"/>
    </row>
    <row r="12" spans="1:9" x14ac:dyDescent="0.25">
      <c r="B12" s="23" t="s">
        <v>67</v>
      </c>
      <c r="C12" s="29">
        <f t="shared" si="0"/>
        <v>4951.8</v>
      </c>
      <c r="D12" t="s">
        <v>28</v>
      </c>
      <c r="E12" s="77">
        <f>E10*H7</f>
        <v>5.4</v>
      </c>
      <c r="F12" t="s">
        <v>29</v>
      </c>
      <c r="G12" s="24"/>
      <c r="H12" s="24"/>
      <c r="I12" s="16"/>
    </row>
    <row r="13" spans="1:9" x14ac:dyDescent="0.25">
      <c r="B13" s="23" t="s">
        <v>44</v>
      </c>
      <c r="C13" s="26">
        <v>1</v>
      </c>
      <c r="E13" s="78"/>
      <c r="G13" s="24"/>
      <c r="H13" s="24"/>
    </row>
    <row r="14" spans="1:9" x14ac:dyDescent="0.25">
      <c r="B14" s="23" t="s">
        <v>45</v>
      </c>
      <c r="C14" s="28">
        <f t="shared" si="0"/>
        <v>5502</v>
      </c>
      <c r="D14" t="s">
        <v>28</v>
      </c>
      <c r="E14" s="77">
        <v>6</v>
      </c>
      <c r="F14" t="s">
        <v>29</v>
      </c>
      <c r="G14" s="24"/>
      <c r="H14" s="24"/>
    </row>
    <row r="15" spans="1:9" x14ac:dyDescent="0.25">
      <c r="B15" s="23" t="s">
        <v>46</v>
      </c>
      <c r="C15" s="28">
        <f t="shared" si="0"/>
        <v>2751</v>
      </c>
      <c r="D15" t="s">
        <v>28</v>
      </c>
      <c r="E15" s="77">
        <f>E14*0.5</f>
        <v>3</v>
      </c>
      <c r="F15" t="s">
        <v>29</v>
      </c>
      <c r="G15" s="24">
        <f>E15/E14</f>
        <v>0.5</v>
      </c>
      <c r="H15" s="24">
        <f>G15*H6</f>
        <v>0.06</v>
      </c>
    </row>
    <row r="16" spans="1:9" x14ac:dyDescent="0.25">
      <c r="B16" s="23" t="s">
        <v>31</v>
      </c>
      <c r="C16" s="28">
        <f t="shared" si="0"/>
        <v>2751</v>
      </c>
      <c r="D16" t="s">
        <v>28</v>
      </c>
      <c r="E16" s="77">
        <f>E15</f>
        <v>3</v>
      </c>
      <c r="F16" t="s">
        <v>29</v>
      </c>
      <c r="G16" s="24"/>
      <c r="H16" s="24"/>
    </row>
    <row r="17" spans="2:28" x14ac:dyDescent="0.25">
      <c r="B17" s="23" t="s">
        <v>55</v>
      </c>
      <c r="C17" s="30">
        <f>C16/(C14*C13)</f>
        <v>0.5</v>
      </c>
      <c r="E17" s="78"/>
      <c r="G17" s="24"/>
      <c r="H17" s="24"/>
    </row>
    <row r="18" spans="2:28" x14ac:dyDescent="0.25">
      <c r="B18" s="23" t="s">
        <v>56</v>
      </c>
      <c r="C18" s="30">
        <f>H7</f>
        <v>0.9</v>
      </c>
      <c r="E18" s="78"/>
      <c r="G18" s="24"/>
      <c r="H18" s="24"/>
    </row>
    <row r="19" spans="2:28" x14ac:dyDescent="0.25">
      <c r="B19" s="23" t="s">
        <v>47</v>
      </c>
      <c r="C19" s="28">
        <f>C17*C14</f>
        <v>2751</v>
      </c>
      <c r="D19" t="s">
        <v>28</v>
      </c>
      <c r="E19" s="79">
        <f>E15</f>
        <v>3</v>
      </c>
      <c r="F19" t="s">
        <v>29</v>
      </c>
      <c r="G19" s="24"/>
      <c r="H19" s="24"/>
    </row>
    <row r="22" spans="2:28" x14ac:dyDescent="0.25"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s">
        <v>4</v>
      </c>
      <c r="Q22" s="12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3"/>
    </row>
    <row r="23" spans="2:28" x14ac:dyDescent="0.25">
      <c r="B23" s="10" t="s">
        <v>5</v>
      </c>
      <c r="C23" s="11"/>
      <c r="D23" s="11" t="s">
        <v>6</v>
      </c>
      <c r="E23" s="14">
        <v>1</v>
      </c>
      <c r="F23" s="14">
        <v>2</v>
      </c>
      <c r="G23" s="14">
        <v>3</v>
      </c>
      <c r="H23" s="14">
        <v>4</v>
      </c>
      <c r="I23" s="14">
        <v>5</v>
      </c>
      <c r="J23" s="14">
        <v>6</v>
      </c>
      <c r="K23" s="14">
        <v>7</v>
      </c>
      <c r="L23" s="14">
        <v>8</v>
      </c>
      <c r="M23" s="14">
        <v>9</v>
      </c>
      <c r="N23" s="14">
        <v>10</v>
      </c>
      <c r="O23" s="14">
        <v>11</v>
      </c>
      <c r="P23" s="14">
        <v>12</v>
      </c>
      <c r="Q23" s="14">
        <v>13</v>
      </c>
      <c r="R23" s="14">
        <v>14</v>
      </c>
      <c r="S23" s="14">
        <v>15</v>
      </c>
      <c r="T23" s="14">
        <v>16</v>
      </c>
      <c r="U23" s="14">
        <v>17</v>
      </c>
      <c r="V23" s="14">
        <v>18</v>
      </c>
      <c r="W23" s="14">
        <v>19</v>
      </c>
      <c r="X23" s="14">
        <v>20</v>
      </c>
      <c r="Y23" s="14">
        <v>21</v>
      </c>
      <c r="Z23" s="14">
        <v>22</v>
      </c>
      <c r="AA23" s="14">
        <v>23</v>
      </c>
      <c r="AB23" s="14">
        <v>24</v>
      </c>
    </row>
    <row r="24" spans="2:28" x14ac:dyDescent="0.25">
      <c r="B24" s="1" t="s">
        <v>17</v>
      </c>
      <c r="C24" s="2" t="s">
        <v>0</v>
      </c>
      <c r="D24" s="3" t="s">
        <v>1</v>
      </c>
      <c r="E24" s="98">
        <v>0.37</v>
      </c>
      <c r="F24" s="99">
        <v>0.37</v>
      </c>
      <c r="G24" s="99">
        <v>0.37</v>
      </c>
      <c r="H24" s="99">
        <v>0.37</v>
      </c>
      <c r="I24" s="99">
        <v>0.37</v>
      </c>
      <c r="J24" s="99">
        <v>0.37</v>
      </c>
      <c r="K24" s="99">
        <v>0.37</v>
      </c>
      <c r="L24" s="99">
        <v>0.37</v>
      </c>
      <c r="M24" s="99">
        <v>0.37</v>
      </c>
      <c r="N24" s="99">
        <v>0.4128</v>
      </c>
      <c r="O24" s="99">
        <v>0.4718</v>
      </c>
      <c r="P24" s="99">
        <v>0.37</v>
      </c>
      <c r="Q24" s="99">
        <v>0.37</v>
      </c>
      <c r="R24" s="99">
        <v>0.4128</v>
      </c>
      <c r="S24" s="99">
        <v>0.53080000000000005</v>
      </c>
      <c r="T24" s="99">
        <v>0.4718</v>
      </c>
      <c r="U24" s="99">
        <v>0.37</v>
      </c>
      <c r="V24" s="99">
        <v>0.37</v>
      </c>
      <c r="W24" s="99">
        <v>0.37</v>
      </c>
      <c r="X24" s="99">
        <v>0.37</v>
      </c>
      <c r="Y24" s="99">
        <v>0.37</v>
      </c>
      <c r="Z24" s="99">
        <v>0.37</v>
      </c>
      <c r="AA24" s="99">
        <v>0.37</v>
      </c>
      <c r="AB24" s="100">
        <v>0.37</v>
      </c>
    </row>
    <row r="25" spans="2:28" x14ac:dyDescent="0.25">
      <c r="B25" s="4"/>
      <c r="C25" s="5"/>
      <c r="D25" s="6" t="s">
        <v>2</v>
      </c>
      <c r="E25" s="101">
        <v>0.37</v>
      </c>
      <c r="F25" s="102">
        <v>0.37</v>
      </c>
      <c r="G25" s="102">
        <v>0.37</v>
      </c>
      <c r="H25" s="102">
        <v>0.37</v>
      </c>
      <c r="I25" s="102">
        <v>0.37</v>
      </c>
      <c r="J25" s="102">
        <v>0.37</v>
      </c>
      <c r="K25" s="102">
        <v>0.37</v>
      </c>
      <c r="L25" s="102">
        <v>0.37</v>
      </c>
      <c r="M25" s="102">
        <v>0.37</v>
      </c>
      <c r="N25" s="102">
        <v>0.37</v>
      </c>
      <c r="O25" s="102">
        <v>0.37</v>
      </c>
      <c r="P25" s="102">
        <v>0.37</v>
      </c>
      <c r="Q25" s="102">
        <v>0.37</v>
      </c>
      <c r="R25" s="102">
        <v>0.37</v>
      </c>
      <c r="S25" s="102">
        <v>0.37</v>
      </c>
      <c r="T25" s="102">
        <v>0.37</v>
      </c>
      <c r="U25" s="102">
        <v>0.37</v>
      </c>
      <c r="V25" s="102">
        <v>0.37</v>
      </c>
      <c r="W25" s="102">
        <v>0.37</v>
      </c>
      <c r="X25" s="102">
        <v>0.37</v>
      </c>
      <c r="Y25" s="102">
        <v>0.37</v>
      </c>
      <c r="Z25" s="102">
        <v>0.37</v>
      </c>
      <c r="AA25" s="102">
        <v>0.37</v>
      </c>
      <c r="AB25" s="103">
        <v>0.37</v>
      </c>
    </row>
    <row r="26" spans="2:28" x14ac:dyDescent="0.25">
      <c r="B26" s="7"/>
      <c r="C26" s="8"/>
      <c r="D26" s="9" t="s">
        <v>3</v>
      </c>
      <c r="E26" s="104">
        <v>0.37</v>
      </c>
      <c r="F26" s="105">
        <v>0.37</v>
      </c>
      <c r="G26" s="105">
        <v>0.37</v>
      </c>
      <c r="H26" s="105">
        <v>0.37</v>
      </c>
      <c r="I26" s="105">
        <v>0.37</v>
      </c>
      <c r="J26" s="105">
        <v>0.37</v>
      </c>
      <c r="K26" s="105">
        <v>0.37</v>
      </c>
      <c r="L26" s="105">
        <v>0.37</v>
      </c>
      <c r="M26" s="105">
        <v>0.37</v>
      </c>
      <c r="N26" s="105">
        <v>0.37</v>
      </c>
      <c r="O26" s="105">
        <v>0.37</v>
      </c>
      <c r="P26" s="105">
        <v>0.37</v>
      </c>
      <c r="Q26" s="105">
        <v>0.37</v>
      </c>
      <c r="R26" s="105">
        <v>0.37</v>
      </c>
      <c r="S26" s="105">
        <v>0.37</v>
      </c>
      <c r="T26" s="105">
        <v>0.37</v>
      </c>
      <c r="U26" s="105">
        <v>0.37</v>
      </c>
      <c r="V26" s="105">
        <v>0.37</v>
      </c>
      <c r="W26" s="105">
        <v>0.37</v>
      </c>
      <c r="X26" s="105">
        <v>0.37</v>
      </c>
      <c r="Y26" s="105">
        <v>0.37</v>
      </c>
      <c r="Z26" s="105">
        <v>0.37</v>
      </c>
      <c r="AA26" s="105">
        <v>0.37</v>
      </c>
      <c r="AB26" s="106">
        <v>0.37</v>
      </c>
    </row>
    <row r="27" spans="2:28" x14ac:dyDescent="0.25">
      <c r="B27" s="1" t="s">
        <v>18</v>
      </c>
      <c r="C27" s="2" t="s">
        <v>0</v>
      </c>
      <c r="D27" s="3" t="s">
        <v>1</v>
      </c>
      <c r="E27" s="98">
        <v>0.12</v>
      </c>
      <c r="F27" s="99">
        <v>0.12</v>
      </c>
      <c r="G27" s="99">
        <v>0.12</v>
      </c>
      <c r="H27" s="99">
        <v>0.12</v>
      </c>
      <c r="I27" s="99">
        <v>0.12</v>
      </c>
      <c r="J27" s="99">
        <v>0.12</v>
      </c>
      <c r="K27" s="99">
        <v>0.12</v>
      </c>
      <c r="L27" s="99">
        <v>0.12</v>
      </c>
      <c r="M27" s="99">
        <v>0.30620000000000003</v>
      </c>
      <c r="N27" s="99">
        <v>0.38069999999999998</v>
      </c>
      <c r="O27" s="99">
        <v>0.41789999999999999</v>
      </c>
      <c r="P27" s="99">
        <v>0.26900000000000002</v>
      </c>
      <c r="Q27" s="99">
        <v>0.30620000000000003</v>
      </c>
      <c r="R27" s="99">
        <v>0.38069999999999998</v>
      </c>
      <c r="S27" s="99">
        <v>0.45519999999999999</v>
      </c>
      <c r="T27" s="99">
        <v>0.41789999999999999</v>
      </c>
      <c r="U27" s="99">
        <v>0.30620000000000003</v>
      </c>
      <c r="V27" s="99">
        <v>0.12</v>
      </c>
      <c r="W27" s="99">
        <v>0.12</v>
      </c>
      <c r="X27" s="99">
        <v>0.12</v>
      </c>
      <c r="Y27" s="99">
        <v>0.12</v>
      </c>
      <c r="Z27" s="99">
        <v>0.12</v>
      </c>
      <c r="AA27" s="99">
        <v>0.12</v>
      </c>
      <c r="AB27" s="100">
        <v>0.12</v>
      </c>
    </row>
    <row r="28" spans="2:28" x14ac:dyDescent="0.25">
      <c r="B28" s="4"/>
      <c r="C28" s="5"/>
      <c r="D28" s="6" t="s">
        <v>2</v>
      </c>
      <c r="E28" s="101">
        <v>0.12</v>
      </c>
      <c r="F28" s="102">
        <v>0.12</v>
      </c>
      <c r="G28" s="102">
        <v>0.12</v>
      </c>
      <c r="H28" s="102">
        <v>0.12</v>
      </c>
      <c r="I28" s="102">
        <v>0.12</v>
      </c>
      <c r="J28" s="102">
        <v>0.12</v>
      </c>
      <c r="K28" s="102">
        <v>0.12</v>
      </c>
      <c r="L28" s="102">
        <v>0.12</v>
      </c>
      <c r="M28" s="102">
        <v>0.12</v>
      </c>
      <c r="N28" s="102">
        <v>0.12</v>
      </c>
      <c r="O28" s="102">
        <v>0.12</v>
      </c>
      <c r="P28" s="102">
        <v>0.12</v>
      </c>
      <c r="Q28" s="102">
        <v>0.12</v>
      </c>
      <c r="R28" s="102">
        <v>0.12</v>
      </c>
      <c r="S28" s="102">
        <v>0.12</v>
      </c>
      <c r="T28" s="102">
        <v>0.12</v>
      </c>
      <c r="U28" s="102">
        <v>0.12</v>
      </c>
      <c r="V28" s="102">
        <v>0.12</v>
      </c>
      <c r="W28" s="102">
        <v>0.12</v>
      </c>
      <c r="X28" s="102">
        <v>0.12</v>
      </c>
      <c r="Y28" s="102">
        <v>0.12</v>
      </c>
      <c r="Z28" s="102">
        <v>0.12</v>
      </c>
      <c r="AA28" s="102">
        <v>0.12</v>
      </c>
      <c r="AB28" s="103">
        <v>0.12</v>
      </c>
    </row>
    <row r="29" spans="2:28" x14ac:dyDescent="0.25">
      <c r="B29" s="7"/>
      <c r="C29" s="8"/>
      <c r="D29" s="9" t="s">
        <v>3</v>
      </c>
      <c r="E29" s="104">
        <v>0.12</v>
      </c>
      <c r="F29" s="105">
        <v>0.12</v>
      </c>
      <c r="G29" s="105">
        <v>0.12</v>
      </c>
      <c r="H29" s="105">
        <v>0.12</v>
      </c>
      <c r="I29" s="105">
        <v>0.12</v>
      </c>
      <c r="J29" s="105">
        <v>0.12</v>
      </c>
      <c r="K29" s="105">
        <v>0.12</v>
      </c>
      <c r="L29" s="105">
        <v>0.12</v>
      </c>
      <c r="M29" s="105">
        <v>0.12</v>
      </c>
      <c r="N29" s="105">
        <v>0.12</v>
      </c>
      <c r="O29" s="105">
        <v>0.12</v>
      </c>
      <c r="P29" s="105">
        <v>0.12</v>
      </c>
      <c r="Q29" s="105">
        <v>0.12</v>
      </c>
      <c r="R29" s="105">
        <v>0.12</v>
      </c>
      <c r="S29" s="105">
        <v>0.12</v>
      </c>
      <c r="T29" s="105">
        <v>0.12</v>
      </c>
      <c r="U29" s="105">
        <v>0.12</v>
      </c>
      <c r="V29" s="105">
        <v>0.12</v>
      </c>
      <c r="W29" s="105">
        <v>0.12</v>
      </c>
      <c r="X29" s="105">
        <v>0.12</v>
      </c>
      <c r="Y29" s="105">
        <v>0.12</v>
      </c>
      <c r="Z29" s="105">
        <v>0.12</v>
      </c>
      <c r="AA29" s="105">
        <v>0.12</v>
      </c>
      <c r="AB29" s="106">
        <v>0.12</v>
      </c>
    </row>
    <row r="30" spans="2:28" x14ac:dyDescent="0.25">
      <c r="B30" s="1" t="s">
        <v>51</v>
      </c>
      <c r="C30" s="2" t="s">
        <v>0</v>
      </c>
      <c r="D30" s="3" t="s">
        <v>1</v>
      </c>
      <c r="E30" s="107">
        <v>0.9</v>
      </c>
      <c r="F30" s="108">
        <v>0.9</v>
      </c>
      <c r="G30" s="108">
        <v>0.9</v>
      </c>
      <c r="H30" s="108">
        <v>0.9</v>
      </c>
      <c r="I30" s="108">
        <v>0.9</v>
      </c>
      <c r="J30" s="108">
        <v>0.9</v>
      </c>
      <c r="K30" s="108">
        <v>0.9</v>
      </c>
      <c r="L30" s="108">
        <v>0.9</v>
      </c>
      <c r="M30" s="108">
        <v>0.9</v>
      </c>
      <c r="N30" s="108">
        <v>0.9</v>
      </c>
      <c r="O30" s="108">
        <v>0.9</v>
      </c>
      <c r="P30" s="108">
        <v>0.9</v>
      </c>
      <c r="Q30" s="108">
        <v>0.9</v>
      </c>
      <c r="R30" s="108">
        <v>0.9</v>
      </c>
      <c r="S30" s="108">
        <v>0.9</v>
      </c>
      <c r="T30" s="108">
        <v>0.9</v>
      </c>
      <c r="U30" s="108">
        <v>0.9</v>
      </c>
      <c r="V30" s="108">
        <v>0.9</v>
      </c>
      <c r="W30" s="108">
        <v>0.9</v>
      </c>
      <c r="X30" s="108">
        <v>0.9</v>
      </c>
      <c r="Y30" s="108">
        <v>0.9</v>
      </c>
      <c r="Z30" s="108">
        <v>0.9</v>
      </c>
      <c r="AA30" s="108">
        <v>0.9</v>
      </c>
      <c r="AB30" s="109">
        <v>0.9</v>
      </c>
    </row>
    <row r="31" spans="2:28" x14ac:dyDescent="0.25">
      <c r="B31" s="4"/>
      <c r="C31" s="5"/>
      <c r="D31" s="6" t="s">
        <v>2</v>
      </c>
      <c r="E31" s="110">
        <v>0.9</v>
      </c>
      <c r="F31" s="111">
        <v>0.9</v>
      </c>
      <c r="G31" s="111">
        <v>0.9</v>
      </c>
      <c r="H31" s="111">
        <v>0.9</v>
      </c>
      <c r="I31" s="111">
        <v>0.9</v>
      </c>
      <c r="J31" s="111">
        <v>0.9</v>
      </c>
      <c r="K31" s="111">
        <v>0.9</v>
      </c>
      <c r="L31" s="111">
        <v>0.9</v>
      </c>
      <c r="M31" s="111">
        <v>0.9</v>
      </c>
      <c r="N31" s="111">
        <v>0.9</v>
      </c>
      <c r="O31" s="111">
        <v>0.9</v>
      </c>
      <c r="P31" s="111">
        <v>0.9</v>
      </c>
      <c r="Q31" s="111">
        <v>0.9</v>
      </c>
      <c r="R31" s="111">
        <v>0.9</v>
      </c>
      <c r="S31" s="111">
        <v>0.9</v>
      </c>
      <c r="T31" s="111">
        <v>0.9</v>
      </c>
      <c r="U31" s="111">
        <v>0.9</v>
      </c>
      <c r="V31" s="111">
        <v>0.9</v>
      </c>
      <c r="W31" s="111">
        <v>0.9</v>
      </c>
      <c r="X31" s="111">
        <v>0.9</v>
      </c>
      <c r="Y31" s="111">
        <v>0.9</v>
      </c>
      <c r="Z31" s="111">
        <v>0.9</v>
      </c>
      <c r="AA31" s="111">
        <v>0.9</v>
      </c>
      <c r="AB31" s="112">
        <v>0.9</v>
      </c>
    </row>
    <row r="32" spans="2:28" x14ac:dyDescent="0.25">
      <c r="B32" s="7"/>
      <c r="C32" s="8"/>
      <c r="D32" s="9" t="s">
        <v>3</v>
      </c>
      <c r="E32" s="113">
        <v>0.9</v>
      </c>
      <c r="F32" s="114">
        <v>0.9</v>
      </c>
      <c r="G32" s="114">
        <v>0.9</v>
      </c>
      <c r="H32" s="114">
        <v>0.9</v>
      </c>
      <c r="I32" s="114">
        <v>0.9</v>
      </c>
      <c r="J32" s="114">
        <v>0.9</v>
      </c>
      <c r="K32" s="114">
        <v>0.9</v>
      </c>
      <c r="L32" s="114">
        <v>0.9</v>
      </c>
      <c r="M32" s="114">
        <v>0.9</v>
      </c>
      <c r="N32" s="114">
        <v>0.9</v>
      </c>
      <c r="O32" s="114">
        <v>0.9</v>
      </c>
      <c r="P32" s="114">
        <v>0.9</v>
      </c>
      <c r="Q32" s="114">
        <v>0.9</v>
      </c>
      <c r="R32" s="114">
        <v>0.9</v>
      </c>
      <c r="S32" s="114">
        <v>0.9</v>
      </c>
      <c r="T32" s="114">
        <v>0.9</v>
      </c>
      <c r="U32" s="114">
        <v>0.9</v>
      </c>
      <c r="V32" s="114">
        <v>0.9</v>
      </c>
      <c r="W32" s="114">
        <v>0.9</v>
      </c>
      <c r="X32" s="114">
        <v>0.9</v>
      </c>
      <c r="Y32" s="114">
        <v>0.9</v>
      </c>
      <c r="Z32" s="114">
        <v>0.9</v>
      </c>
      <c r="AA32" s="114">
        <v>0.9</v>
      </c>
      <c r="AB32" s="115">
        <v>0.9</v>
      </c>
    </row>
    <row r="33" spans="1:28" x14ac:dyDescent="0.25">
      <c r="A33" s="55" t="s">
        <v>37</v>
      </c>
      <c r="B33" t="s">
        <v>54</v>
      </c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</row>
    <row r="34" spans="1:28" x14ac:dyDescent="0.25">
      <c r="B34" s="1" t="s">
        <v>16</v>
      </c>
      <c r="C34" s="2" t="s">
        <v>0</v>
      </c>
      <c r="D34" s="3" t="s">
        <v>1</v>
      </c>
      <c r="E34" s="98">
        <f t="shared" ref="E34:AB36" si="1">(E27*$C$6)+E24*(1-$C$6)</f>
        <v>0.12</v>
      </c>
      <c r="F34" s="99">
        <f t="shared" si="1"/>
        <v>0.12</v>
      </c>
      <c r="G34" s="99">
        <f t="shared" si="1"/>
        <v>0.12</v>
      </c>
      <c r="H34" s="99">
        <f t="shared" si="1"/>
        <v>0.12</v>
      </c>
      <c r="I34" s="99">
        <f t="shared" si="1"/>
        <v>0.12</v>
      </c>
      <c r="J34" s="99">
        <f t="shared" si="1"/>
        <v>0.12</v>
      </c>
      <c r="K34" s="99">
        <f t="shared" si="1"/>
        <v>0.12</v>
      </c>
      <c r="L34" s="99">
        <f t="shared" si="1"/>
        <v>0.12</v>
      </c>
      <c r="M34" s="99">
        <f t="shared" si="1"/>
        <v>0.30620000000000003</v>
      </c>
      <c r="N34" s="99">
        <f t="shared" si="1"/>
        <v>0.38069999999999998</v>
      </c>
      <c r="O34" s="99">
        <f t="shared" si="1"/>
        <v>0.41789999999999999</v>
      </c>
      <c r="P34" s="99">
        <f t="shared" si="1"/>
        <v>0.26900000000000002</v>
      </c>
      <c r="Q34" s="99">
        <f t="shared" si="1"/>
        <v>0.30620000000000003</v>
      </c>
      <c r="R34" s="99">
        <f t="shared" si="1"/>
        <v>0.38069999999999998</v>
      </c>
      <c r="S34" s="99">
        <f t="shared" si="1"/>
        <v>0.45519999999999999</v>
      </c>
      <c r="T34" s="99">
        <f t="shared" si="1"/>
        <v>0.41789999999999999</v>
      </c>
      <c r="U34" s="99">
        <f t="shared" si="1"/>
        <v>0.30620000000000003</v>
      </c>
      <c r="V34" s="99">
        <f t="shared" si="1"/>
        <v>0.12</v>
      </c>
      <c r="W34" s="99">
        <f t="shared" si="1"/>
        <v>0.12</v>
      </c>
      <c r="X34" s="99">
        <f t="shared" si="1"/>
        <v>0.12</v>
      </c>
      <c r="Y34" s="99">
        <f t="shared" si="1"/>
        <v>0.12</v>
      </c>
      <c r="Z34" s="99">
        <f t="shared" si="1"/>
        <v>0.12</v>
      </c>
      <c r="AA34" s="99">
        <f t="shared" si="1"/>
        <v>0.12</v>
      </c>
      <c r="AB34" s="100">
        <f t="shared" si="1"/>
        <v>0.12</v>
      </c>
    </row>
    <row r="35" spans="1:28" x14ac:dyDescent="0.25">
      <c r="B35" s="4"/>
      <c r="C35" s="5"/>
      <c r="D35" s="6" t="s">
        <v>2</v>
      </c>
      <c r="E35" s="101">
        <f t="shared" si="1"/>
        <v>0.12</v>
      </c>
      <c r="F35" s="102">
        <f t="shared" si="1"/>
        <v>0.12</v>
      </c>
      <c r="G35" s="102">
        <f t="shared" si="1"/>
        <v>0.12</v>
      </c>
      <c r="H35" s="102">
        <f t="shared" si="1"/>
        <v>0.12</v>
      </c>
      <c r="I35" s="102">
        <f t="shared" si="1"/>
        <v>0.12</v>
      </c>
      <c r="J35" s="102">
        <f t="shared" si="1"/>
        <v>0.12</v>
      </c>
      <c r="K35" s="102">
        <f t="shared" si="1"/>
        <v>0.12</v>
      </c>
      <c r="L35" s="102">
        <f t="shared" si="1"/>
        <v>0.12</v>
      </c>
      <c r="M35" s="102">
        <f t="shared" si="1"/>
        <v>0.12</v>
      </c>
      <c r="N35" s="102">
        <f t="shared" si="1"/>
        <v>0.12</v>
      </c>
      <c r="O35" s="102">
        <f t="shared" si="1"/>
        <v>0.12</v>
      </c>
      <c r="P35" s="102">
        <f t="shared" si="1"/>
        <v>0.12</v>
      </c>
      <c r="Q35" s="102">
        <f t="shared" si="1"/>
        <v>0.12</v>
      </c>
      <c r="R35" s="102">
        <f t="shared" si="1"/>
        <v>0.12</v>
      </c>
      <c r="S35" s="102">
        <f t="shared" si="1"/>
        <v>0.12</v>
      </c>
      <c r="T35" s="102">
        <f t="shared" si="1"/>
        <v>0.12</v>
      </c>
      <c r="U35" s="102">
        <f t="shared" si="1"/>
        <v>0.12</v>
      </c>
      <c r="V35" s="102">
        <f t="shared" si="1"/>
        <v>0.12</v>
      </c>
      <c r="W35" s="102">
        <f t="shared" si="1"/>
        <v>0.12</v>
      </c>
      <c r="X35" s="102">
        <f t="shared" si="1"/>
        <v>0.12</v>
      </c>
      <c r="Y35" s="102">
        <f t="shared" si="1"/>
        <v>0.12</v>
      </c>
      <c r="Z35" s="102">
        <f t="shared" si="1"/>
        <v>0.12</v>
      </c>
      <c r="AA35" s="102">
        <f t="shared" si="1"/>
        <v>0.12</v>
      </c>
      <c r="AB35" s="103">
        <f t="shared" si="1"/>
        <v>0.12</v>
      </c>
    </row>
    <row r="36" spans="1:28" x14ac:dyDescent="0.25">
      <c r="B36" s="7"/>
      <c r="C36" s="8"/>
      <c r="D36" s="9" t="s">
        <v>3</v>
      </c>
      <c r="E36" s="104">
        <f t="shared" si="1"/>
        <v>0.12</v>
      </c>
      <c r="F36" s="105">
        <f t="shared" si="1"/>
        <v>0.12</v>
      </c>
      <c r="G36" s="105">
        <f t="shared" si="1"/>
        <v>0.12</v>
      </c>
      <c r="H36" s="105">
        <f t="shared" si="1"/>
        <v>0.12</v>
      </c>
      <c r="I36" s="105">
        <f t="shared" si="1"/>
        <v>0.12</v>
      </c>
      <c r="J36" s="105">
        <f t="shared" si="1"/>
        <v>0.12</v>
      </c>
      <c r="K36" s="105">
        <f t="shared" si="1"/>
        <v>0.12</v>
      </c>
      <c r="L36" s="105">
        <f t="shared" si="1"/>
        <v>0.12</v>
      </c>
      <c r="M36" s="105">
        <f t="shared" si="1"/>
        <v>0.12</v>
      </c>
      <c r="N36" s="105">
        <f t="shared" si="1"/>
        <v>0.12</v>
      </c>
      <c r="O36" s="105">
        <f t="shared" si="1"/>
        <v>0.12</v>
      </c>
      <c r="P36" s="105">
        <f t="shared" si="1"/>
        <v>0.12</v>
      </c>
      <c r="Q36" s="105">
        <f t="shared" si="1"/>
        <v>0.12</v>
      </c>
      <c r="R36" s="105">
        <f t="shared" si="1"/>
        <v>0.12</v>
      </c>
      <c r="S36" s="105">
        <f t="shared" si="1"/>
        <v>0.12</v>
      </c>
      <c r="T36" s="105">
        <f t="shared" si="1"/>
        <v>0.12</v>
      </c>
      <c r="U36" s="105">
        <f t="shared" si="1"/>
        <v>0.12</v>
      </c>
      <c r="V36" s="105">
        <f t="shared" si="1"/>
        <v>0.12</v>
      </c>
      <c r="W36" s="105">
        <f t="shared" si="1"/>
        <v>0.12</v>
      </c>
      <c r="X36" s="105">
        <f t="shared" si="1"/>
        <v>0.12</v>
      </c>
      <c r="Y36" s="105">
        <f t="shared" si="1"/>
        <v>0.12</v>
      </c>
      <c r="Z36" s="105">
        <f t="shared" si="1"/>
        <v>0.12</v>
      </c>
      <c r="AA36" s="105">
        <f t="shared" si="1"/>
        <v>0.12</v>
      </c>
      <c r="AB36" s="106">
        <f t="shared" si="1"/>
        <v>0.12</v>
      </c>
    </row>
    <row r="37" spans="1:28" x14ac:dyDescent="0.25">
      <c r="B37" s="5"/>
      <c r="C37" s="5"/>
      <c r="D37" s="6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</row>
    <row r="38" spans="1:28" x14ac:dyDescent="0.25">
      <c r="A38" s="55" t="s">
        <v>61</v>
      </c>
      <c r="B38" s="5" t="s">
        <v>62</v>
      </c>
      <c r="C38" s="5"/>
      <c r="D38" s="6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</row>
    <row r="39" spans="1:28" x14ac:dyDescent="0.25">
      <c r="B39" s="1" t="s">
        <v>59</v>
      </c>
      <c r="C39" s="2"/>
      <c r="D39" s="3" t="s">
        <v>1</v>
      </c>
      <c r="E39" s="99">
        <f t="shared" ref="E39:AB39" si="2">E34*($E$10/$E$14)</f>
        <v>0.12</v>
      </c>
      <c r="F39" s="99">
        <f t="shared" si="2"/>
        <v>0.12</v>
      </c>
      <c r="G39" s="99">
        <f t="shared" si="2"/>
        <v>0.12</v>
      </c>
      <c r="H39" s="99">
        <f t="shared" si="2"/>
        <v>0.12</v>
      </c>
      <c r="I39" s="99">
        <f t="shared" si="2"/>
        <v>0.12</v>
      </c>
      <c r="J39" s="99">
        <f t="shared" si="2"/>
        <v>0.12</v>
      </c>
      <c r="K39" s="99">
        <f t="shared" si="2"/>
        <v>0.12</v>
      </c>
      <c r="L39" s="99">
        <f t="shared" si="2"/>
        <v>0.12</v>
      </c>
      <c r="M39" s="99">
        <f t="shared" si="2"/>
        <v>0.30620000000000003</v>
      </c>
      <c r="N39" s="99">
        <f t="shared" si="2"/>
        <v>0.38069999999999998</v>
      </c>
      <c r="O39" s="99">
        <f t="shared" si="2"/>
        <v>0.41789999999999999</v>
      </c>
      <c r="P39" s="99">
        <f t="shared" si="2"/>
        <v>0.26900000000000002</v>
      </c>
      <c r="Q39" s="99">
        <f t="shared" si="2"/>
        <v>0.30620000000000003</v>
      </c>
      <c r="R39" s="99">
        <f t="shared" si="2"/>
        <v>0.38069999999999998</v>
      </c>
      <c r="S39" s="99">
        <f t="shared" si="2"/>
        <v>0.45519999999999999</v>
      </c>
      <c r="T39" s="99">
        <f t="shared" si="2"/>
        <v>0.41789999999999999</v>
      </c>
      <c r="U39" s="99">
        <f t="shared" si="2"/>
        <v>0.30620000000000003</v>
      </c>
      <c r="V39" s="99">
        <f t="shared" si="2"/>
        <v>0.12</v>
      </c>
      <c r="W39" s="99">
        <f t="shared" si="2"/>
        <v>0.12</v>
      </c>
      <c r="X39" s="99">
        <f t="shared" si="2"/>
        <v>0.12</v>
      </c>
      <c r="Y39" s="99">
        <f t="shared" si="2"/>
        <v>0.12</v>
      </c>
      <c r="Z39" s="99">
        <f t="shared" si="2"/>
        <v>0.12</v>
      </c>
      <c r="AA39" s="99">
        <f t="shared" si="2"/>
        <v>0.12</v>
      </c>
      <c r="AB39" s="100">
        <f t="shared" si="2"/>
        <v>0.12</v>
      </c>
    </row>
    <row r="40" spans="1:28" x14ac:dyDescent="0.25">
      <c r="B40" s="4"/>
      <c r="C40" s="5"/>
      <c r="D40" s="6" t="s">
        <v>2</v>
      </c>
      <c r="E40" s="102">
        <f t="shared" ref="E40:AB40" si="3">E35*($E$10/$E$14)</f>
        <v>0.12</v>
      </c>
      <c r="F40" s="102">
        <f t="shared" si="3"/>
        <v>0.12</v>
      </c>
      <c r="G40" s="102">
        <f t="shared" si="3"/>
        <v>0.12</v>
      </c>
      <c r="H40" s="102">
        <f t="shared" si="3"/>
        <v>0.12</v>
      </c>
      <c r="I40" s="102">
        <f t="shared" si="3"/>
        <v>0.12</v>
      </c>
      <c r="J40" s="102">
        <f t="shared" si="3"/>
        <v>0.12</v>
      </c>
      <c r="K40" s="102">
        <f t="shared" si="3"/>
        <v>0.12</v>
      </c>
      <c r="L40" s="102">
        <f t="shared" si="3"/>
        <v>0.12</v>
      </c>
      <c r="M40" s="102">
        <f t="shared" si="3"/>
        <v>0.12</v>
      </c>
      <c r="N40" s="102">
        <f t="shared" si="3"/>
        <v>0.12</v>
      </c>
      <c r="O40" s="102">
        <f t="shared" si="3"/>
        <v>0.12</v>
      </c>
      <c r="P40" s="102">
        <f t="shared" si="3"/>
        <v>0.12</v>
      </c>
      <c r="Q40" s="102">
        <f t="shared" si="3"/>
        <v>0.12</v>
      </c>
      <c r="R40" s="102">
        <f t="shared" si="3"/>
        <v>0.12</v>
      </c>
      <c r="S40" s="102">
        <f t="shared" si="3"/>
        <v>0.12</v>
      </c>
      <c r="T40" s="102">
        <f t="shared" si="3"/>
        <v>0.12</v>
      </c>
      <c r="U40" s="102">
        <f t="shared" si="3"/>
        <v>0.12</v>
      </c>
      <c r="V40" s="102">
        <f t="shared" si="3"/>
        <v>0.12</v>
      </c>
      <c r="W40" s="102">
        <f t="shared" si="3"/>
        <v>0.12</v>
      </c>
      <c r="X40" s="102">
        <f t="shared" si="3"/>
        <v>0.12</v>
      </c>
      <c r="Y40" s="102">
        <f t="shared" si="3"/>
        <v>0.12</v>
      </c>
      <c r="Z40" s="102">
        <f t="shared" si="3"/>
        <v>0.12</v>
      </c>
      <c r="AA40" s="102">
        <f t="shared" si="3"/>
        <v>0.12</v>
      </c>
      <c r="AB40" s="103">
        <f t="shared" si="3"/>
        <v>0.12</v>
      </c>
    </row>
    <row r="41" spans="1:28" x14ac:dyDescent="0.25">
      <c r="B41" s="7"/>
      <c r="C41" s="8"/>
      <c r="D41" s="9" t="s">
        <v>3</v>
      </c>
      <c r="E41" s="105">
        <f t="shared" ref="E41:AB41" si="4">E36*($E$10/$E$14)</f>
        <v>0.12</v>
      </c>
      <c r="F41" s="105">
        <f t="shared" si="4"/>
        <v>0.12</v>
      </c>
      <c r="G41" s="105">
        <f t="shared" si="4"/>
        <v>0.12</v>
      </c>
      <c r="H41" s="105">
        <f t="shared" si="4"/>
        <v>0.12</v>
      </c>
      <c r="I41" s="105">
        <f t="shared" si="4"/>
        <v>0.12</v>
      </c>
      <c r="J41" s="105">
        <f t="shared" si="4"/>
        <v>0.12</v>
      </c>
      <c r="K41" s="105">
        <f t="shared" si="4"/>
        <v>0.12</v>
      </c>
      <c r="L41" s="105">
        <f t="shared" si="4"/>
        <v>0.12</v>
      </c>
      <c r="M41" s="105">
        <f t="shared" si="4"/>
        <v>0.12</v>
      </c>
      <c r="N41" s="105">
        <f t="shared" si="4"/>
        <v>0.12</v>
      </c>
      <c r="O41" s="105">
        <f t="shared" si="4"/>
        <v>0.12</v>
      </c>
      <c r="P41" s="105">
        <f t="shared" si="4"/>
        <v>0.12</v>
      </c>
      <c r="Q41" s="105">
        <f t="shared" si="4"/>
        <v>0.12</v>
      </c>
      <c r="R41" s="105">
        <f t="shared" si="4"/>
        <v>0.12</v>
      </c>
      <c r="S41" s="105">
        <f t="shared" si="4"/>
        <v>0.12</v>
      </c>
      <c r="T41" s="105">
        <f t="shared" si="4"/>
        <v>0.12</v>
      </c>
      <c r="U41" s="105">
        <f t="shared" si="4"/>
        <v>0.12</v>
      </c>
      <c r="V41" s="105">
        <f t="shared" si="4"/>
        <v>0.12</v>
      </c>
      <c r="W41" s="105">
        <f t="shared" si="4"/>
        <v>0.12</v>
      </c>
      <c r="X41" s="105">
        <f t="shared" si="4"/>
        <v>0.12</v>
      </c>
      <c r="Y41" s="105">
        <f t="shared" si="4"/>
        <v>0.12</v>
      </c>
      <c r="Z41" s="105">
        <f t="shared" si="4"/>
        <v>0.12</v>
      </c>
      <c r="AA41" s="105">
        <f t="shared" si="4"/>
        <v>0.12</v>
      </c>
      <c r="AB41" s="106">
        <f t="shared" si="4"/>
        <v>0.12</v>
      </c>
    </row>
    <row r="42" spans="1:28" x14ac:dyDescent="0.25">
      <c r="B42" s="4" t="s">
        <v>60</v>
      </c>
      <c r="C42" s="5"/>
      <c r="D42" s="6" t="s">
        <v>1</v>
      </c>
      <c r="E42" s="102">
        <f t="shared" ref="E42:AB42" si="5">E30*($E$10/$E$14)</f>
        <v>0.9</v>
      </c>
      <c r="F42" s="102">
        <f t="shared" si="5"/>
        <v>0.9</v>
      </c>
      <c r="G42" s="102">
        <f t="shared" si="5"/>
        <v>0.9</v>
      </c>
      <c r="H42" s="102">
        <f t="shared" si="5"/>
        <v>0.9</v>
      </c>
      <c r="I42" s="102">
        <f t="shared" si="5"/>
        <v>0.9</v>
      </c>
      <c r="J42" s="102">
        <f t="shared" si="5"/>
        <v>0.9</v>
      </c>
      <c r="K42" s="102">
        <f t="shared" si="5"/>
        <v>0.9</v>
      </c>
      <c r="L42" s="102">
        <f t="shared" si="5"/>
        <v>0.9</v>
      </c>
      <c r="M42" s="102">
        <f t="shared" si="5"/>
        <v>0.9</v>
      </c>
      <c r="N42" s="102">
        <f t="shared" si="5"/>
        <v>0.9</v>
      </c>
      <c r="O42" s="102">
        <f t="shared" si="5"/>
        <v>0.9</v>
      </c>
      <c r="P42" s="102">
        <f t="shared" si="5"/>
        <v>0.9</v>
      </c>
      <c r="Q42" s="102">
        <f t="shared" si="5"/>
        <v>0.9</v>
      </c>
      <c r="R42" s="102">
        <f t="shared" si="5"/>
        <v>0.9</v>
      </c>
      <c r="S42" s="102">
        <f t="shared" si="5"/>
        <v>0.9</v>
      </c>
      <c r="T42" s="102">
        <f t="shared" si="5"/>
        <v>0.9</v>
      </c>
      <c r="U42" s="102">
        <f t="shared" si="5"/>
        <v>0.9</v>
      </c>
      <c r="V42" s="102">
        <f t="shared" si="5"/>
        <v>0.9</v>
      </c>
      <c r="W42" s="102">
        <f t="shared" si="5"/>
        <v>0.9</v>
      </c>
      <c r="X42" s="102">
        <f t="shared" si="5"/>
        <v>0.9</v>
      </c>
      <c r="Y42" s="102">
        <f t="shared" si="5"/>
        <v>0.9</v>
      </c>
      <c r="Z42" s="102">
        <f t="shared" si="5"/>
        <v>0.9</v>
      </c>
      <c r="AA42" s="102">
        <f t="shared" si="5"/>
        <v>0.9</v>
      </c>
      <c r="AB42" s="103">
        <f t="shared" si="5"/>
        <v>0.9</v>
      </c>
    </row>
    <row r="43" spans="1:28" x14ac:dyDescent="0.25">
      <c r="B43" s="4"/>
      <c r="C43" s="5"/>
      <c r="D43" s="6" t="s">
        <v>2</v>
      </c>
      <c r="E43" s="102">
        <f t="shared" ref="E43:AB43" si="6">E31*($E$10/$E$14)</f>
        <v>0.9</v>
      </c>
      <c r="F43" s="102">
        <f t="shared" si="6"/>
        <v>0.9</v>
      </c>
      <c r="G43" s="102">
        <f t="shared" si="6"/>
        <v>0.9</v>
      </c>
      <c r="H43" s="102">
        <f t="shared" si="6"/>
        <v>0.9</v>
      </c>
      <c r="I43" s="102">
        <f t="shared" si="6"/>
        <v>0.9</v>
      </c>
      <c r="J43" s="102">
        <f t="shared" si="6"/>
        <v>0.9</v>
      </c>
      <c r="K43" s="102">
        <f t="shared" si="6"/>
        <v>0.9</v>
      </c>
      <c r="L43" s="102">
        <f t="shared" si="6"/>
        <v>0.9</v>
      </c>
      <c r="M43" s="102">
        <f t="shared" si="6"/>
        <v>0.9</v>
      </c>
      <c r="N43" s="102">
        <f t="shared" si="6"/>
        <v>0.9</v>
      </c>
      <c r="O43" s="102">
        <f t="shared" si="6"/>
        <v>0.9</v>
      </c>
      <c r="P43" s="102">
        <f t="shared" si="6"/>
        <v>0.9</v>
      </c>
      <c r="Q43" s="102">
        <f t="shared" si="6"/>
        <v>0.9</v>
      </c>
      <c r="R43" s="102">
        <f t="shared" si="6"/>
        <v>0.9</v>
      </c>
      <c r="S43" s="102">
        <f t="shared" si="6"/>
        <v>0.9</v>
      </c>
      <c r="T43" s="102">
        <f t="shared" si="6"/>
        <v>0.9</v>
      </c>
      <c r="U43" s="102">
        <f t="shared" si="6"/>
        <v>0.9</v>
      </c>
      <c r="V43" s="102">
        <f t="shared" si="6"/>
        <v>0.9</v>
      </c>
      <c r="W43" s="102">
        <f t="shared" si="6"/>
        <v>0.9</v>
      </c>
      <c r="X43" s="102">
        <f t="shared" si="6"/>
        <v>0.9</v>
      </c>
      <c r="Y43" s="102">
        <f t="shared" si="6"/>
        <v>0.9</v>
      </c>
      <c r="Z43" s="102">
        <f t="shared" si="6"/>
        <v>0.9</v>
      </c>
      <c r="AA43" s="102">
        <f t="shared" si="6"/>
        <v>0.9</v>
      </c>
      <c r="AB43" s="103">
        <f t="shared" si="6"/>
        <v>0.9</v>
      </c>
    </row>
    <row r="44" spans="1:28" x14ac:dyDescent="0.25">
      <c r="B44" s="7"/>
      <c r="C44" s="8"/>
      <c r="D44" s="9" t="s">
        <v>3</v>
      </c>
      <c r="E44" s="105">
        <f t="shared" ref="E44:AB44" si="7">E32*($E$10/$E$14)</f>
        <v>0.9</v>
      </c>
      <c r="F44" s="105">
        <f t="shared" si="7"/>
        <v>0.9</v>
      </c>
      <c r="G44" s="105">
        <f t="shared" si="7"/>
        <v>0.9</v>
      </c>
      <c r="H44" s="105">
        <f t="shared" si="7"/>
        <v>0.9</v>
      </c>
      <c r="I44" s="105">
        <f t="shared" si="7"/>
        <v>0.9</v>
      </c>
      <c r="J44" s="105">
        <f t="shared" si="7"/>
        <v>0.9</v>
      </c>
      <c r="K44" s="105">
        <f t="shared" si="7"/>
        <v>0.9</v>
      </c>
      <c r="L44" s="105">
        <f t="shared" si="7"/>
        <v>0.9</v>
      </c>
      <c r="M44" s="105">
        <f t="shared" si="7"/>
        <v>0.9</v>
      </c>
      <c r="N44" s="105">
        <f t="shared" si="7"/>
        <v>0.9</v>
      </c>
      <c r="O44" s="105">
        <f t="shared" si="7"/>
        <v>0.9</v>
      </c>
      <c r="P44" s="105">
        <f t="shared" si="7"/>
        <v>0.9</v>
      </c>
      <c r="Q44" s="105">
        <f t="shared" si="7"/>
        <v>0.9</v>
      </c>
      <c r="R44" s="105">
        <f t="shared" si="7"/>
        <v>0.9</v>
      </c>
      <c r="S44" s="105">
        <f t="shared" si="7"/>
        <v>0.9</v>
      </c>
      <c r="T44" s="105">
        <f t="shared" si="7"/>
        <v>0.9</v>
      </c>
      <c r="U44" s="105">
        <f t="shared" si="7"/>
        <v>0.9</v>
      </c>
      <c r="V44" s="105">
        <f t="shared" si="7"/>
        <v>0.9</v>
      </c>
      <c r="W44" s="105">
        <f t="shared" si="7"/>
        <v>0.9</v>
      </c>
      <c r="X44" s="105">
        <f t="shared" si="7"/>
        <v>0.9</v>
      </c>
      <c r="Y44" s="105">
        <f t="shared" si="7"/>
        <v>0.9</v>
      </c>
      <c r="Z44" s="105">
        <f t="shared" si="7"/>
        <v>0.9</v>
      </c>
      <c r="AA44" s="105">
        <f t="shared" si="7"/>
        <v>0.9</v>
      </c>
      <c r="AB44" s="106">
        <f t="shared" si="7"/>
        <v>0.9</v>
      </c>
    </row>
    <row r="45" spans="1:28" x14ac:dyDescent="0.25">
      <c r="B45" s="5"/>
      <c r="C45" s="5"/>
      <c r="D45" s="6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x14ac:dyDescent="0.25">
      <c r="B46" s="5"/>
      <c r="C46" s="5"/>
      <c r="D46" s="6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x14ac:dyDescent="0.25">
      <c r="A47" s="55" t="s">
        <v>39</v>
      </c>
      <c r="B47" t="s">
        <v>64</v>
      </c>
      <c r="C47" s="59"/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</row>
    <row r="48" spans="1:28" x14ac:dyDescent="0.25">
      <c r="B48" s="1" t="s">
        <v>59</v>
      </c>
      <c r="C48" s="84">
        <f>MAX(E19/E14,H6)</f>
        <v>0.5</v>
      </c>
      <c r="D48" s="3" t="s">
        <v>1</v>
      </c>
      <c r="E48" s="119">
        <f>MAX(E39-$C$48,0)</f>
        <v>0</v>
      </c>
      <c r="F48" s="120">
        <f t="shared" ref="F48:AB48" si="8">MAX(F39-$C$48,0)</f>
        <v>0</v>
      </c>
      <c r="G48" s="120">
        <f t="shared" si="8"/>
        <v>0</v>
      </c>
      <c r="H48" s="120">
        <f t="shared" si="8"/>
        <v>0</v>
      </c>
      <c r="I48" s="120">
        <f t="shared" si="8"/>
        <v>0</v>
      </c>
      <c r="J48" s="120">
        <f t="shared" si="8"/>
        <v>0</v>
      </c>
      <c r="K48" s="120">
        <f t="shared" si="8"/>
        <v>0</v>
      </c>
      <c r="L48" s="120">
        <f t="shared" si="8"/>
        <v>0</v>
      </c>
      <c r="M48" s="120">
        <f t="shared" si="8"/>
        <v>0</v>
      </c>
      <c r="N48" s="120">
        <f t="shared" si="8"/>
        <v>0</v>
      </c>
      <c r="O48" s="120">
        <f t="shared" si="8"/>
        <v>0</v>
      </c>
      <c r="P48" s="120">
        <f t="shared" si="8"/>
        <v>0</v>
      </c>
      <c r="Q48" s="120">
        <f t="shared" si="8"/>
        <v>0</v>
      </c>
      <c r="R48" s="120">
        <f t="shared" si="8"/>
        <v>0</v>
      </c>
      <c r="S48" s="120">
        <f t="shared" si="8"/>
        <v>0</v>
      </c>
      <c r="T48" s="120">
        <f t="shared" si="8"/>
        <v>0</v>
      </c>
      <c r="U48" s="120">
        <f t="shared" si="8"/>
        <v>0</v>
      </c>
      <c r="V48" s="120">
        <f t="shared" si="8"/>
        <v>0</v>
      </c>
      <c r="W48" s="120">
        <f t="shared" si="8"/>
        <v>0</v>
      </c>
      <c r="X48" s="120">
        <f t="shared" si="8"/>
        <v>0</v>
      </c>
      <c r="Y48" s="120">
        <f t="shared" si="8"/>
        <v>0</v>
      </c>
      <c r="Z48" s="120">
        <f t="shared" si="8"/>
        <v>0</v>
      </c>
      <c r="AA48" s="120">
        <f t="shared" si="8"/>
        <v>0</v>
      </c>
      <c r="AB48" s="121">
        <f t="shared" si="8"/>
        <v>0</v>
      </c>
    </row>
    <row r="49" spans="1:28" x14ac:dyDescent="0.25">
      <c r="B49" s="4"/>
      <c r="C49" s="57"/>
      <c r="D49" s="6" t="s">
        <v>2</v>
      </c>
      <c r="E49" s="122">
        <f t="shared" ref="E49:AB53" si="9">MAX(E40-$C$48,0)</f>
        <v>0</v>
      </c>
      <c r="F49" s="123">
        <f t="shared" si="9"/>
        <v>0</v>
      </c>
      <c r="G49" s="123">
        <f t="shared" si="9"/>
        <v>0</v>
      </c>
      <c r="H49" s="123">
        <f t="shared" si="9"/>
        <v>0</v>
      </c>
      <c r="I49" s="123">
        <f t="shared" si="9"/>
        <v>0</v>
      </c>
      <c r="J49" s="123">
        <f t="shared" si="9"/>
        <v>0</v>
      </c>
      <c r="K49" s="123">
        <f t="shared" si="9"/>
        <v>0</v>
      </c>
      <c r="L49" s="123">
        <f t="shared" si="9"/>
        <v>0</v>
      </c>
      <c r="M49" s="123">
        <f t="shared" si="9"/>
        <v>0</v>
      </c>
      <c r="N49" s="123">
        <f t="shared" si="9"/>
        <v>0</v>
      </c>
      <c r="O49" s="123">
        <f t="shared" si="9"/>
        <v>0</v>
      </c>
      <c r="P49" s="123">
        <f t="shared" si="9"/>
        <v>0</v>
      </c>
      <c r="Q49" s="123">
        <f t="shared" si="9"/>
        <v>0</v>
      </c>
      <c r="R49" s="123">
        <f t="shared" si="9"/>
        <v>0</v>
      </c>
      <c r="S49" s="123">
        <f t="shared" si="9"/>
        <v>0</v>
      </c>
      <c r="T49" s="123">
        <f t="shared" si="9"/>
        <v>0</v>
      </c>
      <c r="U49" s="123">
        <f t="shared" si="9"/>
        <v>0</v>
      </c>
      <c r="V49" s="123">
        <f t="shared" si="9"/>
        <v>0</v>
      </c>
      <c r="W49" s="123">
        <f t="shared" si="9"/>
        <v>0</v>
      </c>
      <c r="X49" s="123">
        <f t="shared" si="9"/>
        <v>0</v>
      </c>
      <c r="Y49" s="123">
        <f t="shared" si="9"/>
        <v>0</v>
      </c>
      <c r="Z49" s="123">
        <f t="shared" si="9"/>
        <v>0</v>
      </c>
      <c r="AA49" s="123">
        <f t="shared" si="9"/>
        <v>0</v>
      </c>
      <c r="AB49" s="124">
        <f t="shared" si="9"/>
        <v>0</v>
      </c>
    </row>
    <row r="50" spans="1:28" x14ac:dyDescent="0.25">
      <c r="B50" s="7"/>
      <c r="C50" s="58"/>
      <c r="D50" s="9" t="s">
        <v>3</v>
      </c>
      <c r="E50" s="125">
        <f t="shared" si="9"/>
        <v>0</v>
      </c>
      <c r="F50" s="126">
        <f t="shared" si="9"/>
        <v>0</v>
      </c>
      <c r="G50" s="126">
        <f t="shared" si="9"/>
        <v>0</v>
      </c>
      <c r="H50" s="126">
        <f t="shared" si="9"/>
        <v>0</v>
      </c>
      <c r="I50" s="126">
        <f t="shared" si="9"/>
        <v>0</v>
      </c>
      <c r="J50" s="126">
        <f t="shared" si="9"/>
        <v>0</v>
      </c>
      <c r="K50" s="126">
        <f t="shared" si="9"/>
        <v>0</v>
      </c>
      <c r="L50" s="126">
        <f t="shared" si="9"/>
        <v>0</v>
      </c>
      <c r="M50" s="126">
        <f t="shared" si="9"/>
        <v>0</v>
      </c>
      <c r="N50" s="126">
        <f t="shared" si="9"/>
        <v>0</v>
      </c>
      <c r="O50" s="126">
        <f t="shared" si="9"/>
        <v>0</v>
      </c>
      <c r="P50" s="126">
        <f t="shared" si="9"/>
        <v>0</v>
      </c>
      <c r="Q50" s="126">
        <f t="shared" si="9"/>
        <v>0</v>
      </c>
      <c r="R50" s="126">
        <f t="shared" si="9"/>
        <v>0</v>
      </c>
      <c r="S50" s="126">
        <f t="shared" si="9"/>
        <v>0</v>
      </c>
      <c r="T50" s="126">
        <f t="shared" si="9"/>
        <v>0</v>
      </c>
      <c r="U50" s="126">
        <f t="shared" si="9"/>
        <v>0</v>
      </c>
      <c r="V50" s="126">
        <f t="shared" si="9"/>
        <v>0</v>
      </c>
      <c r="W50" s="126">
        <f t="shared" si="9"/>
        <v>0</v>
      </c>
      <c r="X50" s="126">
        <f t="shared" si="9"/>
        <v>0</v>
      </c>
      <c r="Y50" s="126">
        <f t="shared" si="9"/>
        <v>0</v>
      </c>
      <c r="Z50" s="126">
        <f t="shared" si="9"/>
        <v>0</v>
      </c>
      <c r="AA50" s="126">
        <f t="shared" si="9"/>
        <v>0</v>
      </c>
      <c r="AB50" s="127">
        <f t="shared" si="9"/>
        <v>0</v>
      </c>
    </row>
    <row r="51" spans="1:28" x14ac:dyDescent="0.25">
      <c r="B51" s="4" t="s">
        <v>60</v>
      </c>
      <c r="C51" s="57"/>
      <c r="D51" s="6" t="s">
        <v>1</v>
      </c>
      <c r="E51" s="123">
        <f t="shared" si="9"/>
        <v>0.4</v>
      </c>
      <c r="F51" s="123">
        <f t="shared" si="9"/>
        <v>0.4</v>
      </c>
      <c r="G51" s="123">
        <f t="shared" si="9"/>
        <v>0.4</v>
      </c>
      <c r="H51" s="123">
        <f t="shared" si="9"/>
        <v>0.4</v>
      </c>
      <c r="I51" s="123">
        <f t="shared" si="9"/>
        <v>0.4</v>
      </c>
      <c r="J51" s="123">
        <f t="shared" si="9"/>
        <v>0.4</v>
      </c>
      <c r="K51" s="123">
        <f t="shared" si="9"/>
        <v>0.4</v>
      </c>
      <c r="L51" s="123">
        <f t="shared" si="9"/>
        <v>0.4</v>
      </c>
      <c r="M51" s="123">
        <f t="shared" si="9"/>
        <v>0.4</v>
      </c>
      <c r="N51" s="123">
        <f t="shared" si="9"/>
        <v>0.4</v>
      </c>
      <c r="O51" s="123">
        <f t="shared" si="9"/>
        <v>0.4</v>
      </c>
      <c r="P51" s="123">
        <f t="shared" si="9"/>
        <v>0.4</v>
      </c>
      <c r="Q51" s="123">
        <f t="shared" si="9"/>
        <v>0.4</v>
      </c>
      <c r="R51" s="123">
        <f t="shared" si="9"/>
        <v>0.4</v>
      </c>
      <c r="S51" s="123">
        <f t="shared" si="9"/>
        <v>0.4</v>
      </c>
      <c r="T51" s="123">
        <f t="shared" si="9"/>
        <v>0.4</v>
      </c>
      <c r="U51" s="123">
        <f t="shared" si="9"/>
        <v>0.4</v>
      </c>
      <c r="V51" s="123">
        <f t="shared" si="9"/>
        <v>0.4</v>
      </c>
      <c r="W51" s="123">
        <f t="shared" si="9"/>
        <v>0.4</v>
      </c>
      <c r="X51" s="123">
        <f t="shared" si="9"/>
        <v>0.4</v>
      </c>
      <c r="Y51" s="123">
        <f t="shared" si="9"/>
        <v>0.4</v>
      </c>
      <c r="Z51" s="123">
        <f t="shared" si="9"/>
        <v>0.4</v>
      </c>
      <c r="AA51" s="123">
        <f t="shared" si="9"/>
        <v>0.4</v>
      </c>
      <c r="AB51" s="124">
        <f t="shared" si="9"/>
        <v>0.4</v>
      </c>
    </row>
    <row r="52" spans="1:28" x14ac:dyDescent="0.25">
      <c r="B52" s="4"/>
      <c r="C52" s="57"/>
      <c r="D52" s="6" t="s">
        <v>2</v>
      </c>
      <c r="E52" s="123">
        <f t="shared" si="9"/>
        <v>0.4</v>
      </c>
      <c r="F52" s="123">
        <f t="shared" si="9"/>
        <v>0.4</v>
      </c>
      <c r="G52" s="123">
        <f t="shared" si="9"/>
        <v>0.4</v>
      </c>
      <c r="H52" s="123">
        <f t="shared" si="9"/>
        <v>0.4</v>
      </c>
      <c r="I52" s="123">
        <f t="shared" si="9"/>
        <v>0.4</v>
      </c>
      <c r="J52" s="123">
        <f t="shared" si="9"/>
        <v>0.4</v>
      </c>
      <c r="K52" s="123">
        <f t="shared" si="9"/>
        <v>0.4</v>
      </c>
      <c r="L52" s="123">
        <f t="shared" si="9"/>
        <v>0.4</v>
      </c>
      <c r="M52" s="123">
        <f t="shared" si="9"/>
        <v>0.4</v>
      </c>
      <c r="N52" s="123">
        <f t="shared" si="9"/>
        <v>0.4</v>
      </c>
      <c r="O52" s="123">
        <f t="shared" si="9"/>
        <v>0.4</v>
      </c>
      <c r="P52" s="123">
        <f t="shared" si="9"/>
        <v>0.4</v>
      </c>
      <c r="Q52" s="123">
        <f t="shared" si="9"/>
        <v>0.4</v>
      </c>
      <c r="R52" s="123">
        <f t="shared" si="9"/>
        <v>0.4</v>
      </c>
      <c r="S52" s="123">
        <f t="shared" si="9"/>
        <v>0.4</v>
      </c>
      <c r="T52" s="123">
        <f t="shared" si="9"/>
        <v>0.4</v>
      </c>
      <c r="U52" s="123">
        <f t="shared" si="9"/>
        <v>0.4</v>
      </c>
      <c r="V52" s="123">
        <f t="shared" si="9"/>
        <v>0.4</v>
      </c>
      <c r="W52" s="123">
        <f t="shared" si="9"/>
        <v>0.4</v>
      </c>
      <c r="X52" s="123">
        <f t="shared" si="9"/>
        <v>0.4</v>
      </c>
      <c r="Y52" s="123">
        <f t="shared" si="9"/>
        <v>0.4</v>
      </c>
      <c r="Z52" s="123">
        <f t="shared" si="9"/>
        <v>0.4</v>
      </c>
      <c r="AA52" s="123">
        <f t="shared" si="9"/>
        <v>0.4</v>
      </c>
      <c r="AB52" s="124">
        <f t="shared" si="9"/>
        <v>0.4</v>
      </c>
    </row>
    <row r="53" spans="1:28" x14ac:dyDescent="0.25">
      <c r="B53" s="7"/>
      <c r="C53" s="58"/>
      <c r="D53" s="9" t="s">
        <v>3</v>
      </c>
      <c r="E53" s="126">
        <f t="shared" si="9"/>
        <v>0.4</v>
      </c>
      <c r="F53" s="126">
        <f t="shared" si="9"/>
        <v>0.4</v>
      </c>
      <c r="G53" s="126">
        <f t="shared" si="9"/>
        <v>0.4</v>
      </c>
      <c r="H53" s="126">
        <f t="shared" si="9"/>
        <v>0.4</v>
      </c>
      <c r="I53" s="126">
        <f t="shared" si="9"/>
        <v>0.4</v>
      </c>
      <c r="J53" s="126">
        <f t="shared" si="9"/>
        <v>0.4</v>
      </c>
      <c r="K53" s="126">
        <f t="shared" si="9"/>
        <v>0.4</v>
      </c>
      <c r="L53" s="126">
        <f t="shared" si="9"/>
        <v>0.4</v>
      </c>
      <c r="M53" s="126">
        <f t="shared" si="9"/>
        <v>0.4</v>
      </c>
      <c r="N53" s="126">
        <f t="shared" si="9"/>
        <v>0.4</v>
      </c>
      <c r="O53" s="126">
        <f t="shared" si="9"/>
        <v>0.4</v>
      </c>
      <c r="P53" s="126">
        <f t="shared" si="9"/>
        <v>0.4</v>
      </c>
      <c r="Q53" s="126">
        <f t="shared" si="9"/>
        <v>0.4</v>
      </c>
      <c r="R53" s="126">
        <f t="shared" si="9"/>
        <v>0.4</v>
      </c>
      <c r="S53" s="126">
        <f t="shared" si="9"/>
        <v>0.4</v>
      </c>
      <c r="T53" s="126">
        <f t="shared" si="9"/>
        <v>0.4</v>
      </c>
      <c r="U53" s="126">
        <f t="shared" si="9"/>
        <v>0.4</v>
      </c>
      <c r="V53" s="126">
        <f t="shared" si="9"/>
        <v>0.4</v>
      </c>
      <c r="W53" s="126">
        <f t="shared" si="9"/>
        <v>0.4</v>
      </c>
      <c r="X53" s="126">
        <f t="shared" si="9"/>
        <v>0.4</v>
      </c>
      <c r="Y53" s="126">
        <f t="shared" si="9"/>
        <v>0.4</v>
      </c>
      <c r="Z53" s="126">
        <f t="shared" si="9"/>
        <v>0.4</v>
      </c>
      <c r="AA53" s="126">
        <f t="shared" si="9"/>
        <v>0.4</v>
      </c>
      <c r="AB53" s="127">
        <f t="shared" si="9"/>
        <v>0.4</v>
      </c>
    </row>
    <row r="54" spans="1:28" x14ac:dyDescent="0.25">
      <c r="B54" s="5"/>
      <c r="C54" s="57"/>
      <c r="D54" s="6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</row>
    <row r="55" spans="1:28" x14ac:dyDescent="0.25">
      <c r="C55" s="59"/>
      <c r="D55" s="6"/>
      <c r="E55" s="118"/>
      <c r="F55" s="118"/>
      <c r="G55" s="118"/>
      <c r="H55" s="118"/>
      <c r="I55" s="118"/>
      <c r="J55" s="118"/>
      <c r="K55" s="118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</row>
    <row r="56" spans="1:28" x14ac:dyDescent="0.25">
      <c r="A56" s="55" t="s">
        <v>40</v>
      </c>
      <c r="B56" t="s">
        <v>63</v>
      </c>
      <c r="C56" s="59"/>
      <c r="E56" s="118"/>
      <c r="F56" s="118"/>
      <c r="G56" s="118"/>
      <c r="H56" s="118"/>
      <c r="I56" s="118"/>
      <c r="J56" s="118"/>
      <c r="K56" s="118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</row>
    <row r="57" spans="1:28" x14ac:dyDescent="0.25">
      <c r="B57" s="1" t="s">
        <v>43</v>
      </c>
      <c r="C57" s="84">
        <f>C48</f>
        <v>0.5</v>
      </c>
      <c r="D57" s="3" t="s">
        <v>1</v>
      </c>
      <c r="E57" s="119">
        <f>$C$57+E48</f>
        <v>0.5</v>
      </c>
      <c r="F57" s="120">
        <f t="shared" ref="F57:AB57" si="10">$C$57+F48</f>
        <v>0.5</v>
      </c>
      <c r="G57" s="120">
        <f t="shared" si="10"/>
        <v>0.5</v>
      </c>
      <c r="H57" s="120">
        <f t="shared" si="10"/>
        <v>0.5</v>
      </c>
      <c r="I57" s="120">
        <f t="shared" si="10"/>
        <v>0.5</v>
      </c>
      <c r="J57" s="120">
        <f t="shared" si="10"/>
        <v>0.5</v>
      </c>
      <c r="K57" s="120">
        <f t="shared" si="10"/>
        <v>0.5</v>
      </c>
      <c r="L57" s="120">
        <f t="shared" si="10"/>
        <v>0.5</v>
      </c>
      <c r="M57" s="120">
        <f t="shared" si="10"/>
        <v>0.5</v>
      </c>
      <c r="N57" s="120">
        <f t="shared" si="10"/>
        <v>0.5</v>
      </c>
      <c r="O57" s="120">
        <f t="shared" si="10"/>
        <v>0.5</v>
      </c>
      <c r="P57" s="120">
        <f t="shared" si="10"/>
        <v>0.5</v>
      </c>
      <c r="Q57" s="120">
        <f t="shared" si="10"/>
        <v>0.5</v>
      </c>
      <c r="R57" s="120">
        <f t="shared" si="10"/>
        <v>0.5</v>
      </c>
      <c r="S57" s="120">
        <f t="shared" si="10"/>
        <v>0.5</v>
      </c>
      <c r="T57" s="120">
        <f t="shared" si="10"/>
        <v>0.5</v>
      </c>
      <c r="U57" s="120">
        <f t="shared" si="10"/>
        <v>0.5</v>
      </c>
      <c r="V57" s="120">
        <f t="shared" si="10"/>
        <v>0.5</v>
      </c>
      <c r="W57" s="120">
        <f t="shared" si="10"/>
        <v>0.5</v>
      </c>
      <c r="X57" s="120">
        <f t="shared" si="10"/>
        <v>0.5</v>
      </c>
      <c r="Y57" s="120">
        <f t="shared" si="10"/>
        <v>0.5</v>
      </c>
      <c r="Z57" s="120">
        <f t="shared" si="10"/>
        <v>0.5</v>
      </c>
      <c r="AA57" s="120">
        <f t="shared" si="10"/>
        <v>0.5</v>
      </c>
      <c r="AB57" s="121">
        <f t="shared" si="10"/>
        <v>0.5</v>
      </c>
    </row>
    <row r="58" spans="1:28" x14ac:dyDescent="0.25">
      <c r="B58" s="4"/>
      <c r="C58" s="57"/>
      <c r="D58" s="6" t="s">
        <v>2</v>
      </c>
      <c r="E58" s="122">
        <f t="shared" ref="E58:AB62" si="11">$C$57+E49</f>
        <v>0.5</v>
      </c>
      <c r="F58" s="123">
        <f t="shared" si="11"/>
        <v>0.5</v>
      </c>
      <c r="G58" s="123">
        <f t="shared" si="11"/>
        <v>0.5</v>
      </c>
      <c r="H58" s="123">
        <f t="shared" si="11"/>
        <v>0.5</v>
      </c>
      <c r="I58" s="123">
        <f t="shared" si="11"/>
        <v>0.5</v>
      </c>
      <c r="J58" s="123">
        <f t="shared" si="11"/>
        <v>0.5</v>
      </c>
      <c r="K58" s="123">
        <f t="shared" si="11"/>
        <v>0.5</v>
      </c>
      <c r="L58" s="123">
        <f t="shared" si="11"/>
        <v>0.5</v>
      </c>
      <c r="M58" s="123">
        <f t="shared" si="11"/>
        <v>0.5</v>
      </c>
      <c r="N58" s="123">
        <f t="shared" si="11"/>
        <v>0.5</v>
      </c>
      <c r="O58" s="123">
        <f t="shared" si="11"/>
        <v>0.5</v>
      </c>
      <c r="P58" s="123">
        <f t="shared" si="11"/>
        <v>0.5</v>
      </c>
      <c r="Q58" s="123">
        <f t="shared" si="11"/>
        <v>0.5</v>
      </c>
      <c r="R58" s="123">
        <f t="shared" si="11"/>
        <v>0.5</v>
      </c>
      <c r="S58" s="123">
        <f t="shared" si="11"/>
        <v>0.5</v>
      </c>
      <c r="T58" s="123">
        <f t="shared" si="11"/>
        <v>0.5</v>
      </c>
      <c r="U58" s="123">
        <f t="shared" si="11"/>
        <v>0.5</v>
      </c>
      <c r="V58" s="123">
        <f t="shared" si="11"/>
        <v>0.5</v>
      </c>
      <c r="W58" s="123">
        <f t="shared" si="11"/>
        <v>0.5</v>
      </c>
      <c r="X58" s="123">
        <f t="shared" si="11"/>
        <v>0.5</v>
      </c>
      <c r="Y58" s="123">
        <f t="shared" si="11"/>
        <v>0.5</v>
      </c>
      <c r="Z58" s="123">
        <f t="shared" si="11"/>
        <v>0.5</v>
      </c>
      <c r="AA58" s="123">
        <f t="shared" si="11"/>
        <v>0.5</v>
      </c>
      <c r="AB58" s="124">
        <f t="shared" si="11"/>
        <v>0.5</v>
      </c>
    </row>
    <row r="59" spans="1:28" x14ac:dyDescent="0.25">
      <c r="B59" s="7"/>
      <c r="C59" s="58"/>
      <c r="D59" s="9" t="s">
        <v>3</v>
      </c>
      <c r="E59" s="125">
        <f t="shared" si="11"/>
        <v>0.5</v>
      </c>
      <c r="F59" s="126">
        <f t="shared" si="11"/>
        <v>0.5</v>
      </c>
      <c r="G59" s="126">
        <f t="shared" si="11"/>
        <v>0.5</v>
      </c>
      <c r="H59" s="126">
        <f t="shared" si="11"/>
        <v>0.5</v>
      </c>
      <c r="I59" s="126">
        <f t="shared" si="11"/>
        <v>0.5</v>
      </c>
      <c r="J59" s="126">
        <f t="shared" si="11"/>
        <v>0.5</v>
      </c>
      <c r="K59" s="126">
        <f t="shared" si="11"/>
        <v>0.5</v>
      </c>
      <c r="L59" s="126">
        <f t="shared" si="11"/>
        <v>0.5</v>
      </c>
      <c r="M59" s="126">
        <f t="shared" si="11"/>
        <v>0.5</v>
      </c>
      <c r="N59" s="126">
        <f t="shared" si="11"/>
        <v>0.5</v>
      </c>
      <c r="O59" s="126">
        <f t="shared" si="11"/>
        <v>0.5</v>
      </c>
      <c r="P59" s="126">
        <f t="shared" si="11"/>
        <v>0.5</v>
      </c>
      <c r="Q59" s="126">
        <f t="shared" si="11"/>
        <v>0.5</v>
      </c>
      <c r="R59" s="126">
        <f t="shared" si="11"/>
        <v>0.5</v>
      </c>
      <c r="S59" s="126">
        <f t="shared" si="11"/>
        <v>0.5</v>
      </c>
      <c r="T59" s="126">
        <f t="shared" si="11"/>
        <v>0.5</v>
      </c>
      <c r="U59" s="126">
        <f t="shared" si="11"/>
        <v>0.5</v>
      </c>
      <c r="V59" s="126">
        <f t="shared" si="11"/>
        <v>0.5</v>
      </c>
      <c r="W59" s="126">
        <f t="shared" si="11"/>
        <v>0.5</v>
      </c>
      <c r="X59" s="126">
        <f t="shared" si="11"/>
        <v>0.5</v>
      </c>
      <c r="Y59" s="126">
        <f t="shared" si="11"/>
        <v>0.5</v>
      </c>
      <c r="Z59" s="126">
        <f t="shared" si="11"/>
        <v>0.5</v>
      </c>
      <c r="AA59" s="126">
        <f t="shared" si="11"/>
        <v>0.5</v>
      </c>
      <c r="AB59" s="127">
        <f t="shared" si="11"/>
        <v>0.5</v>
      </c>
    </row>
    <row r="60" spans="1:28" x14ac:dyDescent="0.25">
      <c r="B60" s="4"/>
      <c r="C60" s="63"/>
      <c r="D60" s="3" t="s">
        <v>1</v>
      </c>
      <c r="E60" s="122">
        <f t="shared" si="11"/>
        <v>0.9</v>
      </c>
      <c r="F60" s="123">
        <f t="shared" si="11"/>
        <v>0.9</v>
      </c>
      <c r="G60" s="123">
        <f t="shared" si="11"/>
        <v>0.9</v>
      </c>
      <c r="H60" s="123">
        <f t="shared" si="11"/>
        <v>0.9</v>
      </c>
      <c r="I60" s="123">
        <f t="shared" si="11"/>
        <v>0.9</v>
      </c>
      <c r="J60" s="123">
        <f t="shared" si="11"/>
        <v>0.9</v>
      </c>
      <c r="K60" s="123">
        <f t="shared" si="11"/>
        <v>0.9</v>
      </c>
      <c r="L60" s="123">
        <f t="shared" si="11"/>
        <v>0.9</v>
      </c>
      <c r="M60" s="123">
        <f t="shared" si="11"/>
        <v>0.9</v>
      </c>
      <c r="N60" s="123">
        <f t="shared" si="11"/>
        <v>0.9</v>
      </c>
      <c r="O60" s="123">
        <f t="shared" si="11"/>
        <v>0.9</v>
      </c>
      <c r="P60" s="123">
        <f t="shared" si="11"/>
        <v>0.9</v>
      </c>
      <c r="Q60" s="123">
        <f t="shared" si="11"/>
        <v>0.9</v>
      </c>
      <c r="R60" s="123">
        <f t="shared" si="11"/>
        <v>0.9</v>
      </c>
      <c r="S60" s="123">
        <f t="shared" si="11"/>
        <v>0.9</v>
      </c>
      <c r="T60" s="123">
        <f t="shared" si="11"/>
        <v>0.9</v>
      </c>
      <c r="U60" s="123">
        <f t="shared" si="11"/>
        <v>0.9</v>
      </c>
      <c r="V60" s="123">
        <f t="shared" si="11"/>
        <v>0.9</v>
      </c>
      <c r="W60" s="123">
        <f t="shared" si="11"/>
        <v>0.9</v>
      </c>
      <c r="X60" s="123">
        <f t="shared" si="11"/>
        <v>0.9</v>
      </c>
      <c r="Y60" s="123">
        <f t="shared" si="11"/>
        <v>0.9</v>
      </c>
      <c r="Z60" s="123">
        <f t="shared" si="11"/>
        <v>0.9</v>
      </c>
      <c r="AA60" s="123">
        <f t="shared" si="11"/>
        <v>0.9</v>
      </c>
      <c r="AB60" s="124">
        <f t="shared" si="11"/>
        <v>0.9</v>
      </c>
    </row>
    <row r="61" spans="1:28" x14ac:dyDescent="0.25">
      <c r="B61" s="4"/>
      <c r="C61" s="63"/>
      <c r="D61" s="6" t="s">
        <v>2</v>
      </c>
      <c r="E61" s="122">
        <f t="shared" si="11"/>
        <v>0.9</v>
      </c>
      <c r="F61" s="123">
        <f t="shared" si="11"/>
        <v>0.9</v>
      </c>
      <c r="G61" s="123">
        <f t="shared" si="11"/>
        <v>0.9</v>
      </c>
      <c r="H61" s="123">
        <f t="shared" si="11"/>
        <v>0.9</v>
      </c>
      <c r="I61" s="123">
        <f t="shared" si="11"/>
        <v>0.9</v>
      </c>
      <c r="J61" s="123">
        <f t="shared" si="11"/>
        <v>0.9</v>
      </c>
      <c r="K61" s="123">
        <f t="shared" si="11"/>
        <v>0.9</v>
      </c>
      <c r="L61" s="123">
        <f t="shared" si="11"/>
        <v>0.9</v>
      </c>
      <c r="M61" s="123">
        <f t="shared" si="11"/>
        <v>0.9</v>
      </c>
      <c r="N61" s="123">
        <f t="shared" si="11"/>
        <v>0.9</v>
      </c>
      <c r="O61" s="123">
        <f t="shared" si="11"/>
        <v>0.9</v>
      </c>
      <c r="P61" s="123">
        <f t="shared" si="11"/>
        <v>0.9</v>
      </c>
      <c r="Q61" s="123">
        <f t="shared" si="11"/>
        <v>0.9</v>
      </c>
      <c r="R61" s="123">
        <f t="shared" si="11"/>
        <v>0.9</v>
      </c>
      <c r="S61" s="123">
        <f t="shared" si="11"/>
        <v>0.9</v>
      </c>
      <c r="T61" s="123">
        <f t="shared" si="11"/>
        <v>0.9</v>
      </c>
      <c r="U61" s="123">
        <f t="shared" si="11"/>
        <v>0.9</v>
      </c>
      <c r="V61" s="123">
        <f t="shared" si="11"/>
        <v>0.9</v>
      </c>
      <c r="W61" s="123">
        <f t="shared" si="11"/>
        <v>0.9</v>
      </c>
      <c r="X61" s="123">
        <f t="shared" si="11"/>
        <v>0.9</v>
      </c>
      <c r="Y61" s="123">
        <f t="shared" si="11"/>
        <v>0.9</v>
      </c>
      <c r="Z61" s="123">
        <f t="shared" si="11"/>
        <v>0.9</v>
      </c>
      <c r="AA61" s="123">
        <f t="shared" si="11"/>
        <v>0.9</v>
      </c>
      <c r="AB61" s="124">
        <f t="shared" si="11"/>
        <v>0.9</v>
      </c>
    </row>
    <row r="62" spans="1:28" x14ac:dyDescent="0.25">
      <c r="B62" s="7"/>
      <c r="C62" s="64"/>
      <c r="D62" s="9" t="s">
        <v>3</v>
      </c>
      <c r="E62" s="125">
        <f t="shared" si="11"/>
        <v>0.9</v>
      </c>
      <c r="F62" s="126">
        <f t="shared" si="11"/>
        <v>0.9</v>
      </c>
      <c r="G62" s="126">
        <f t="shared" si="11"/>
        <v>0.9</v>
      </c>
      <c r="H62" s="126">
        <f t="shared" si="11"/>
        <v>0.9</v>
      </c>
      <c r="I62" s="126">
        <f t="shared" si="11"/>
        <v>0.9</v>
      </c>
      <c r="J62" s="126">
        <f t="shared" si="11"/>
        <v>0.9</v>
      </c>
      <c r="K62" s="126">
        <f t="shared" si="11"/>
        <v>0.9</v>
      </c>
      <c r="L62" s="126">
        <f t="shared" si="11"/>
        <v>0.9</v>
      </c>
      <c r="M62" s="126">
        <f t="shared" si="11"/>
        <v>0.9</v>
      </c>
      <c r="N62" s="126">
        <f t="shared" si="11"/>
        <v>0.9</v>
      </c>
      <c r="O62" s="126">
        <f t="shared" si="11"/>
        <v>0.9</v>
      </c>
      <c r="P62" s="126">
        <f t="shared" si="11"/>
        <v>0.9</v>
      </c>
      <c r="Q62" s="126">
        <f t="shared" si="11"/>
        <v>0.9</v>
      </c>
      <c r="R62" s="126">
        <f t="shared" si="11"/>
        <v>0.9</v>
      </c>
      <c r="S62" s="126">
        <f t="shared" si="11"/>
        <v>0.9</v>
      </c>
      <c r="T62" s="126">
        <f t="shared" si="11"/>
        <v>0.9</v>
      </c>
      <c r="U62" s="126">
        <f t="shared" si="11"/>
        <v>0.9</v>
      </c>
      <c r="V62" s="126">
        <f t="shared" si="11"/>
        <v>0.9</v>
      </c>
      <c r="W62" s="126">
        <f t="shared" si="11"/>
        <v>0.9</v>
      </c>
      <c r="X62" s="126">
        <f t="shared" si="11"/>
        <v>0.9</v>
      </c>
      <c r="Y62" s="126">
        <f t="shared" si="11"/>
        <v>0.9</v>
      </c>
      <c r="Z62" s="126">
        <f t="shared" si="11"/>
        <v>0.9</v>
      </c>
      <c r="AA62" s="126">
        <f t="shared" si="11"/>
        <v>0.9</v>
      </c>
      <c r="AB62" s="127">
        <f t="shared" si="11"/>
        <v>0.9</v>
      </c>
    </row>
    <row r="63" spans="1:28" x14ac:dyDescent="0.25">
      <c r="B63" s="5"/>
      <c r="C63" s="63"/>
      <c r="D63" s="6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x14ac:dyDescent="0.25">
      <c r="B64" t="s">
        <v>65</v>
      </c>
      <c r="C64" s="6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2:28" x14ac:dyDescent="0.25">
      <c r="B65" s="1" t="s">
        <v>59</v>
      </c>
      <c r="C65" s="2"/>
      <c r="D65" s="3" t="s">
        <v>1</v>
      </c>
      <c r="E65" s="85">
        <f t="shared" ref="E65:AB67" si="12">E34*$E$10</f>
        <v>0.72</v>
      </c>
      <c r="F65" s="86">
        <f t="shared" si="12"/>
        <v>0.72</v>
      </c>
      <c r="G65" s="86">
        <f t="shared" si="12"/>
        <v>0.72</v>
      </c>
      <c r="H65" s="86">
        <f t="shared" si="12"/>
        <v>0.72</v>
      </c>
      <c r="I65" s="86">
        <f t="shared" si="12"/>
        <v>0.72</v>
      </c>
      <c r="J65" s="86">
        <f t="shared" si="12"/>
        <v>0.72</v>
      </c>
      <c r="K65" s="86">
        <f t="shared" si="12"/>
        <v>0.72</v>
      </c>
      <c r="L65" s="86">
        <f t="shared" si="12"/>
        <v>0.72</v>
      </c>
      <c r="M65" s="86">
        <f t="shared" si="12"/>
        <v>1.8372000000000002</v>
      </c>
      <c r="N65" s="86">
        <f t="shared" si="12"/>
        <v>2.2841999999999998</v>
      </c>
      <c r="O65" s="86">
        <f t="shared" si="12"/>
        <v>2.5074000000000001</v>
      </c>
      <c r="P65" s="86">
        <f t="shared" si="12"/>
        <v>1.6140000000000001</v>
      </c>
      <c r="Q65" s="86">
        <f t="shared" si="12"/>
        <v>1.8372000000000002</v>
      </c>
      <c r="R65" s="86">
        <f t="shared" si="12"/>
        <v>2.2841999999999998</v>
      </c>
      <c r="S65" s="86">
        <f t="shared" si="12"/>
        <v>2.7311999999999999</v>
      </c>
      <c r="T65" s="86">
        <f t="shared" si="12"/>
        <v>2.5074000000000001</v>
      </c>
      <c r="U65" s="86">
        <f t="shared" si="12"/>
        <v>1.8372000000000002</v>
      </c>
      <c r="V65" s="86">
        <f t="shared" si="12"/>
        <v>0.72</v>
      </c>
      <c r="W65" s="86">
        <f t="shared" si="12"/>
        <v>0.72</v>
      </c>
      <c r="X65" s="86">
        <f t="shared" si="12"/>
        <v>0.72</v>
      </c>
      <c r="Y65" s="86">
        <f t="shared" si="12"/>
        <v>0.72</v>
      </c>
      <c r="Z65" s="86">
        <f t="shared" si="12"/>
        <v>0.72</v>
      </c>
      <c r="AA65" s="86">
        <f t="shared" si="12"/>
        <v>0.72</v>
      </c>
      <c r="AB65" s="87">
        <f t="shared" si="12"/>
        <v>0.72</v>
      </c>
    </row>
    <row r="66" spans="2:28" x14ac:dyDescent="0.25">
      <c r="B66" s="4"/>
      <c r="C66" s="5"/>
      <c r="D66" s="6" t="s">
        <v>2</v>
      </c>
      <c r="E66" s="88">
        <f t="shared" si="12"/>
        <v>0.72</v>
      </c>
      <c r="F66" s="89">
        <f t="shared" si="12"/>
        <v>0.72</v>
      </c>
      <c r="G66" s="89">
        <f t="shared" si="12"/>
        <v>0.72</v>
      </c>
      <c r="H66" s="89">
        <f t="shared" si="12"/>
        <v>0.72</v>
      </c>
      <c r="I66" s="89">
        <f t="shared" si="12"/>
        <v>0.72</v>
      </c>
      <c r="J66" s="89">
        <f t="shared" si="12"/>
        <v>0.72</v>
      </c>
      <c r="K66" s="89">
        <f t="shared" si="12"/>
        <v>0.72</v>
      </c>
      <c r="L66" s="89">
        <f t="shared" si="12"/>
        <v>0.72</v>
      </c>
      <c r="M66" s="89">
        <f t="shared" si="12"/>
        <v>0.72</v>
      </c>
      <c r="N66" s="89">
        <f t="shared" si="12"/>
        <v>0.72</v>
      </c>
      <c r="O66" s="89">
        <f t="shared" si="12"/>
        <v>0.72</v>
      </c>
      <c r="P66" s="89">
        <f t="shared" si="12"/>
        <v>0.72</v>
      </c>
      <c r="Q66" s="89">
        <f t="shared" si="12"/>
        <v>0.72</v>
      </c>
      <c r="R66" s="89">
        <f t="shared" si="12"/>
        <v>0.72</v>
      </c>
      <c r="S66" s="89">
        <f t="shared" si="12"/>
        <v>0.72</v>
      </c>
      <c r="T66" s="89">
        <f t="shared" si="12"/>
        <v>0.72</v>
      </c>
      <c r="U66" s="89">
        <f t="shared" si="12"/>
        <v>0.72</v>
      </c>
      <c r="V66" s="89">
        <f t="shared" si="12"/>
        <v>0.72</v>
      </c>
      <c r="W66" s="89">
        <f t="shared" si="12"/>
        <v>0.72</v>
      </c>
      <c r="X66" s="89">
        <f t="shared" si="12"/>
        <v>0.72</v>
      </c>
      <c r="Y66" s="89">
        <f t="shared" si="12"/>
        <v>0.72</v>
      </c>
      <c r="Z66" s="89">
        <f t="shared" si="12"/>
        <v>0.72</v>
      </c>
      <c r="AA66" s="89">
        <f t="shared" si="12"/>
        <v>0.72</v>
      </c>
      <c r="AB66" s="90">
        <f t="shared" si="12"/>
        <v>0.72</v>
      </c>
    </row>
    <row r="67" spans="2:28" x14ac:dyDescent="0.25">
      <c r="B67" s="4"/>
      <c r="C67" s="5"/>
      <c r="D67" s="9" t="s">
        <v>3</v>
      </c>
      <c r="E67" s="88">
        <f t="shared" si="12"/>
        <v>0.72</v>
      </c>
      <c r="F67" s="89">
        <f t="shared" si="12"/>
        <v>0.72</v>
      </c>
      <c r="G67" s="89">
        <f t="shared" si="12"/>
        <v>0.72</v>
      </c>
      <c r="H67" s="89">
        <f t="shared" si="12"/>
        <v>0.72</v>
      </c>
      <c r="I67" s="89">
        <f t="shared" si="12"/>
        <v>0.72</v>
      </c>
      <c r="J67" s="89">
        <f t="shared" si="12"/>
        <v>0.72</v>
      </c>
      <c r="K67" s="89">
        <f t="shared" si="12"/>
        <v>0.72</v>
      </c>
      <c r="L67" s="89">
        <f t="shared" si="12"/>
        <v>0.72</v>
      </c>
      <c r="M67" s="89">
        <f t="shared" si="12"/>
        <v>0.72</v>
      </c>
      <c r="N67" s="89">
        <f t="shared" si="12"/>
        <v>0.72</v>
      </c>
      <c r="O67" s="89">
        <f t="shared" si="12"/>
        <v>0.72</v>
      </c>
      <c r="P67" s="89">
        <f t="shared" si="12"/>
        <v>0.72</v>
      </c>
      <c r="Q67" s="89">
        <f t="shared" si="12"/>
        <v>0.72</v>
      </c>
      <c r="R67" s="89">
        <f t="shared" si="12"/>
        <v>0.72</v>
      </c>
      <c r="S67" s="89">
        <f t="shared" si="12"/>
        <v>0.72</v>
      </c>
      <c r="T67" s="89">
        <f t="shared" si="12"/>
        <v>0.72</v>
      </c>
      <c r="U67" s="89">
        <f t="shared" si="12"/>
        <v>0.72</v>
      </c>
      <c r="V67" s="89">
        <f t="shared" si="12"/>
        <v>0.72</v>
      </c>
      <c r="W67" s="89">
        <f t="shared" si="12"/>
        <v>0.72</v>
      </c>
      <c r="X67" s="89">
        <f t="shared" si="12"/>
        <v>0.72</v>
      </c>
      <c r="Y67" s="89">
        <f t="shared" si="12"/>
        <v>0.72</v>
      </c>
      <c r="Z67" s="89">
        <f t="shared" si="12"/>
        <v>0.72</v>
      </c>
      <c r="AA67" s="89">
        <f t="shared" si="12"/>
        <v>0.72</v>
      </c>
      <c r="AB67" s="90">
        <f t="shared" si="12"/>
        <v>0.72</v>
      </c>
    </row>
    <row r="68" spans="2:28" x14ac:dyDescent="0.25">
      <c r="B68" s="1" t="s">
        <v>49</v>
      </c>
      <c r="C68" s="66"/>
      <c r="D68" s="3" t="s">
        <v>1</v>
      </c>
      <c r="E68" s="85">
        <f>E57*$E$14</f>
        <v>3</v>
      </c>
      <c r="F68" s="86">
        <f t="shared" ref="F68:AB68" si="13">F57*$E$14</f>
        <v>3</v>
      </c>
      <c r="G68" s="86">
        <f t="shared" si="13"/>
        <v>3</v>
      </c>
      <c r="H68" s="86">
        <f t="shared" si="13"/>
        <v>3</v>
      </c>
      <c r="I68" s="86">
        <f t="shared" si="13"/>
        <v>3</v>
      </c>
      <c r="J68" s="86">
        <f t="shared" si="13"/>
        <v>3</v>
      </c>
      <c r="K68" s="86">
        <f t="shared" si="13"/>
        <v>3</v>
      </c>
      <c r="L68" s="86">
        <f t="shared" si="13"/>
        <v>3</v>
      </c>
      <c r="M68" s="86">
        <f t="shared" si="13"/>
        <v>3</v>
      </c>
      <c r="N68" s="86">
        <f t="shared" si="13"/>
        <v>3</v>
      </c>
      <c r="O68" s="86">
        <f t="shared" si="13"/>
        <v>3</v>
      </c>
      <c r="P68" s="86">
        <f t="shared" si="13"/>
        <v>3</v>
      </c>
      <c r="Q68" s="86">
        <f t="shared" si="13"/>
        <v>3</v>
      </c>
      <c r="R68" s="86">
        <f t="shared" si="13"/>
        <v>3</v>
      </c>
      <c r="S68" s="86">
        <f t="shared" si="13"/>
        <v>3</v>
      </c>
      <c r="T68" s="86">
        <f t="shared" si="13"/>
        <v>3</v>
      </c>
      <c r="U68" s="86">
        <f t="shared" si="13"/>
        <v>3</v>
      </c>
      <c r="V68" s="86">
        <f t="shared" si="13"/>
        <v>3</v>
      </c>
      <c r="W68" s="86">
        <f t="shared" si="13"/>
        <v>3</v>
      </c>
      <c r="X68" s="86">
        <f t="shared" si="13"/>
        <v>3</v>
      </c>
      <c r="Y68" s="86">
        <f t="shared" si="13"/>
        <v>3</v>
      </c>
      <c r="Z68" s="86">
        <f t="shared" si="13"/>
        <v>3</v>
      </c>
      <c r="AA68" s="86">
        <f t="shared" si="13"/>
        <v>3</v>
      </c>
      <c r="AB68" s="87">
        <f t="shared" si="13"/>
        <v>3</v>
      </c>
    </row>
    <row r="69" spans="2:28" x14ac:dyDescent="0.25">
      <c r="B69" s="4"/>
      <c r="C69" s="67"/>
      <c r="D69" s="6" t="s">
        <v>2</v>
      </c>
      <c r="E69" s="88">
        <f t="shared" ref="E69:AB70" si="14">E58*$E$14</f>
        <v>3</v>
      </c>
      <c r="F69" s="89">
        <f t="shared" si="14"/>
        <v>3</v>
      </c>
      <c r="G69" s="89">
        <f t="shared" si="14"/>
        <v>3</v>
      </c>
      <c r="H69" s="89">
        <f t="shared" si="14"/>
        <v>3</v>
      </c>
      <c r="I69" s="89">
        <f t="shared" si="14"/>
        <v>3</v>
      </c>
      <c r="J69" s="89">
        <f t="shared" si="14"/>
        <v>3</v>
      </c>
      <c r="K69" s="89">
        <f t="shared" si="14"/>
        <v>3</v>
      </c>
      <c r="L69" s="89">
        <f t="shared" si="14"/>
        <v>3</v>
      </c>
      <c r="M69" s="89">
        <f t="shared" si="14"/>
        <v>3</v>
      </c>
      <c r="N69" s="89">
        <f t="shared" si="14"/>
        <v>3</v>
      </c>
      <c r="O69" s="89">
        <f t="shared" si="14"/>
        <v>3</v>
      </c>
      <c r="P69" s="89">
        <f t="shared" si="14"/>
        <v>3</v>
      </c>
      <c r="Q69" s="89">
        <f t="shared" si="14"/>
        <v>3</v>
      </c>
      <c r="R69" s="89">
        <f t="shared" si="14"/>
        <v>3</v>
      </c>
      <c r="S69" s="89">
        <f t="shared" si="14"/>
        <v>3</v>
      </c>
      <c r="T69" s="89">
        <f t="shared" si="14"/>
        <v>3</v>
      </c>
      <c r="U69" s="89">
        <f t="shared" si="14"/>
        <v>3</v>
      </c>
      <c r="V69" s="89">
        <f t="shared" si="14"/>
        <v>3</v>
      </c>
      <c r="W69" s="89">
        <f t="shared" si="14"/>
        <v>3</v>
      </c>
      <c r="X69" s="89">
        <f t="shared" si="14"/>
        <v>3</v>
      </c>
      <c r="Y69" s="89">
        <f t="shared" si="14"/>
        <v>3</v>
      </c>
      <c r="Z69" s="89">
        <f t="shared" si="14"/>
        <v>3</v>
      </c>
      <c r="AA69" s="89">
        <f t="shared" si="14"/>
        <v>3</v>
      </c>
      <c r="AB69" s="90">
        <f t="shared" si="14"/>
        <v>3</v>
      </c>
    </row>
    <row r="70" spans="2:28" x14ac:dyDescent="0.25">
      <c r="B70" s="7"/>
      <c r="C70" s="68"/>
      <c r="D70" s="9" t="s">
        <v>3</v>
      </c>
      <c r="E70" s="91">
        <f t="shared" si="14"/>
        <v>3</v>
      </c>
      <c r="F70" s="92">
        <f t="shared" si="14"/>
        <v>3</v>
      </c>
      <c r="G70" s="92">
        <f t="shared" si="14"/>
        <v>3</v>
      </c>
      <c r="H70" s="92">
        <f t="shared" si="14"/>
        <v>3</v>
      </c>
      <c r="I70" s="92">
        <f t="shared" si="14"/>
        <v>3</v>
      </c>
      <c r="J70" s="92">
        <f t="shared" si="14"/>
        <v>3</v>
      </c>
      <c r="K70" s="92">
        <f t="shared" si="14"/>
        <v>3</v>
      </c>
      <c r="L70" s="92">
        <f t="shared" si="14"/>
        <v>3</v>
      </c>
      <c r="M70" s="92">
        <f t="shared" si="14"/>
        <v>3</v>
      </c>
      <c r="N70" s="92">
        <f t="shared" si="14"/>
        <v>3</v>
      </c>
      <c r="O70" s="92">
        <f t="shared" si="14"/>
        <v>3</v>
      </c>
      <c r="P70" s="92">
        <f t="shared" si="14"/>
        <v>3</v>
      </c>
      <c r="Q70" s="92">
        <f t="shared" si="14"/>
        <v>3</v>
      </c>
      <c r="R70" s="92">
        <f t="shared" si="14"/>
        <v>3</v>
      </c>
      <c r="S70" s="92">
        <f t="shared" si="14"/>
        <v>3</v>
      </c>
      <c r="T70" s="92">
        <f t="shared" si="14"/>
        <v>3</v>
      </c>
      <c r="U70" s="92">
        <f t="shared" si="14"/>
        <v>3</v>
      </c>
      <c r="V70" s="92">
        <f t="shared" si="14"/>
        <v>3</v>
      </c>
      <c r="W70" s="92">
        <f t="shared" si="14"/>
        <v>3</v>
      </c>
      <c r="X70" s="92">
        <f t="shared" si="14"/>
        <v>3</v>
      </c>
      <c r="Y70" s="92">
        <f t="shared" si="14"/>
        <v>3</v>
      </c>
      <c r="Z70" s="92">
        <f t="shared" si="14"/>
        <v>3</v>
      </c>
      <c r="AA70" s="92">
        <f t="shared" si="14"/>
        <v>3</v>
      </c>
      <c r="AB70" s="93">
        <f t="shared" si="14"/>
        <v>3</v>
      </c>
    </row>
    <row r="71" spans="2:28" x14ac:dyDescent="0.25">
      <c r="B71" s="1" t="s">
        <v>60</v>
      </c>
      <c r="C71" s="2"/>
      <c r="D71" s="3" t="s">
        <v>1</v>
      </c>
      <c r="E71" s="1">
        <f t="shared" ref="E71:AB73" si="15">E30*$E$10</f>
        <v>5.4</v>
      </c>
      <c r="F71" s="2">
        <f t="shared" si="15"/>
        <v>5.4</v>
      </c>
      <c r="G71" s="2">
        <f t="shared" si="15"/>
        <v>5.4</v>
      </c>
      <c r="H71" s="2">
        <f t="shared" si="15"/>
        <v>5.4</v>
      </c>
      <c r="I71" s="2">
        <f t="shared" si="15"/>
        <v>5.4</v>
      </c>
      <c r="J71" s="2">
        <f t="shared" si="15"/>
        <v>5.4</v>
      </c>
      <c r="K71" s="2">
        <f t="shared" si="15"/>
        <v>5.4</v>
      </c>
      <c r="L71" s="2">
        <f t="shared" si="15"/>
        <v>5.4</v>
      </c>
      <c r="M71" s="2">
        <f t="shared" si="15"/>
        <v>5.4</v>
      </c>
      <c r="N71" s="2">
        <f t="shared" si="15"/>
        <v>5.4</v>
      </c>
      <c r="O71" s="2">
        <f t="shared" si="15"/>
        <v>5.4</v>
      </c>
      <c r="P71" s="2">
        <f t="shared" si="15"/>
        <v>5.4</v>
      </c>
      <c r="Q71" s="2">
        <f t="shared" si="15"/>
        <v>5.4</v>
      </c>
      <c r="R71" s="2">
        <f t="shared" si="15"/>
        <v>5.4</v>
      </c>
      <c r="S71" s="2">
        <f t="shared" si="15"/>
        <v>5.4</v>
      </c>
      <c r="T71" s="2">
        <f t="shared" si="15"/>
        <v>5.4</v>
      </c>
      <c r="U71" s="2">
        <f t="shared" si="15"/>
        <v>5.4</v>
      </c>
      <c r="V71" s="2">
        <f t="shared" si="15"/>
        <v>5.4</v>
      </c>
      <c r="W71" s="2">
        <f t="shared" si="15"/>
        <v>5.4</v>
      </c>
      <c r="X71" s="2">
        <f t="shared" si="15"/>
        <v>5.4</v>
      </c>
      <c r="Y71" s="2">
        <f t="shared" si="15"/>
        <v>5.4</v>
      </c>
      <c r="Z71" s="2">
        <f t="shared" si="15"/>
        <v>5.4</v>
      </c>
      <c r="AA71" s="2">
        <f t="shared" si="15"/>
        <v>5.4</v>
      </c>
      <c r="AB71" s="96">
        <f t="shared" si="15"/>
        <v>5.4</v>
      </c>
    </row>
    <row r="72" spans="2:28" x14ac:dyDescent="0.25">
      <c r="B72" s="4"/>
      <c r="C72" s="5"/>
      <c r="D72" s="6" t="s">
        <v>2</v>
      </c>
      <c r="E72" s="4">
        <f t="shared" si="15"/>
        <v>5.4</v>
      </c>
      <c r="F72" s="5">
        <f t="shared" si="15"/>
        <v>5.4</v>
      </c>
      <c r="G72" s="5">
        <f t="shared" si="15"/>
        <v>5.4</v>
      </c>
      <c r="H72" s="5">
        <f t="shared" si="15"/>
        <v>5.4</v>
      </c>
      <c r="I72" s="5">
        <f t="shared" si="15"/>
        <v>5.4</v>
      </c>
      <c r="J72" s="5">
        <f t="shared" si="15"/>
        <v>5.4</v>
      </c>
      <c r="K72" s="5">
        <f t="shared" si="15"/>
        <v>5.4</v>
      </c>
      <c r="L72" s="5">
        <f t="shared" si="15"/>
        <v>5.4</v>
      </c>
      <c r="M72" s="5">
        <f t="shared" si="15"/>
        <v>5.4</v>
      </c>
      <c r="N72" s="5">
        <f t="shared" si="15"/>
        <v>5.4</v>
      </c>
      <c r="O72" s="5">
        <f t="shared" si="15"/>
        <v>5.4</v>
      </c>
      <c r="P72" s="5">
        <f t="shared" si="15"/>
        <v>5.4</v>
      </c>
      <c r="Q72" s="5">
        <f t="shared" si="15"/>
        <v>5.4</v>
      </c>
      <c r="R72" s="5">
        <f t="shared" si="15"/>
        <v>5.4</v>
      </c>
      <c r="S72" s="5">
        <f t="shared" si="15"/>
        <v>5.4</v>
      </c>
      <c r="T72" s="5">
        <f t="shared" si="15"/>
        <v>5.4</v>
      </c>
      <c r="U72" s="5">
        <f t="shared" si="15"/>
        <v>5.4</v>
      </c>
      <c r="V72" s="5">
        <f t="shared" si="15"/>
        <v>5.4</v>
      </c>
      <c r="W72" s="5">
        <f t="shared" si="15"/>
        <v>5.4</v>
      </c>
      <c r="X72" s="5">
        <f t="shared" si="15"/>
        <v>5.4</v>
      </c>
      <c r="Y72" s="5">
        <f t="shared" si="15"/>
        <v>5.4</v>
      </c>
      <c r="Z72" s="5">
        <f t="shared" si="15"/>
        <v>5.4</v>
      </c>
      <c r="AA72" s="5">
        <f t="shared" si="15"/>
        <v>5.4</v>
      </c>
      <c r="AB72" s="94">
        <f t="shared" si="15"/>
        <v>5.4</v>
      </c>
    </row>
    <row r="73" spans="2:28" x14ac:dyDescent="0.25">
      <c r="B73" s="4"/>
      <c r="C73" s="8"/>
      <c r="D73" s="9" t="s">
        <v>3</v>
      </c>
      <c r="E73" s="7">
        <f t="shared" si="15"/>
        <v>5.4</v>
      </c>
      <c r="F73" s="8">
        <f t="shared" si="15"/>
        <v>5.4</v>
      </c>
      <c r="G73" s="8">
        <f t="shared" si="15"/>
        <v>5.4</v>
      </c>
      <c r="H73" s="8">
        <f t="shared" si="15"/>
        <v>5.4</v>
      </c>
      <c r="I73" s="8">
        <f t="shared" si="15"/>
        <v>5.4</v>
      </c>
      <c r="J73" s="8">
        <f t="shared" si="15"/>
        <v>5.4</v>
      </c>
      <c r="K73" s="8">
        <f t="shared" si="15"/>
        <v>5.4</v>
      </c>
      <c r="L73" s="8">
        <f t="shared" si="15"/>
        <v>5.4</v>
      </c>
      <c r="M73" s="8">
        <f t="shared" si="15"/>
        <v>5.4</v>
      </c>
      <c r="N73" s="8">
        <f t="shared" si="15"/>
        <v>5.4</v>
      </c>
      <c r="O73" s="8">
        <f t="shared" si="15"/>
        <v>5.4</v>
      </c>
      <c r="P73" s="8">
        <f t="shared" si="15"/>
        <v>5.4</v>
      </c>
      <c r="Q73" s="8">
        <f t="shared" si="15"/>
        <v>5.4</v>
      </c>
      <c r="R73" s="8">
        <f t="shared" si="15"/>
        <v>5.4</v>
      </c>
      <c r="S73" s="8">
        <f t="shared" si="15"/>
        <v>5.4</v>
      </c>
      <c r="T73" s="8">
        <f t="shared" si="15"/>
        <v>5.4</v>
      </c>
      <c r="U73" s="8">
        <f t="shared" si="15"/>
        <v>5.4</v>
      </c>
      <c r="V73" s="8">
        <f t="shared" si="15"/>
        <v>5.4</v>
      </c>
      <c r="W73" s="8">
        <f t="shared" si="15"/>
        <v>5.4</v>
      </c>
      <c r="X73" s="8">
        <f t="shared" si="15"/>
        <v>5.4</v>
      </c>
      <c r="Y73" s="8">
        <f t="shared" si="15"/>
        <v>5.4</v>
      </c>
      <c r="Z73" s="8">
        <f t="shared" si="15"/>
        <v>5.4</v>
      </c>
      <c r="AA73" s="8">
        <f t="shared" si="15"/>
        <v>5.4</v>
      </c>
      <c r="AB73" s="97">
        <f t="shared" si="15"/>
        <v>5.4</v>
      </c>
    </row>
    <row r="74" spans="2:28" x14ac:dyDescent="0.25">
      <c r="B74" s="1" t="s">
        <v>49</v>
      </c>
      <c r="C74" s="95"/>
      <c r="D74" s="6" t="s">
        <v>1</v>
      </c>
      <c r="E74" s="88">
        <f t="shared" ref="E74:AB76" si="16">E60*$E$14</f>
        <v>5.4</v>
      </c>
      <c r="F74" s="89">
        <f t="shared" si="16"/>
        <v>5.4</v>
      </c>
      <c r="G74" s="89">
        <f t="shared" si="16"/>
        <v>5.4</v>
      </c>
      <c r="H74" s="89">
        <f t="shared" si="16"/>
        <v>5.4</v>
      </c>
      <c r="I74" s="89">
        <f t="shared" si="16"/>
        <v>5.4</v>
      </c>
      <c r="J74" s="89">
        <f t="shared" si="16"/>
        <v>5.4</v>
      </c>
      <c r="K74" s="89">
        <f t="shared" si="16"/>
        <v>5.4</v>
      </c>
      <c r="L74" s="89">
        <f t="shared" si="16"/>
        <v>5.4</v>
      </c>
      <c r="M74" s="89">
        <f t="shared" si="16"/>
        <v>5.4</v>
      </c>
      <c r="N74" s="89">
        <f t="shared" si="16"/>
        <v>5.4</v>
      </c>
      <c r="O74" s="89">
        <f t="shared" si="16"/>
        <v>5.4</v>
      </c>
      <c r="P74" s="89">
        <f t="shared" si="16"/>
        <v>5.4</v>
      </c>
      <c r="Q74" s="89">
        <f t="shared" si="16"/>
        <v>5.4</v>
      </c>
      <c r="R74" s="89">
        <f t="shared" si="16"/>
        <v>5.4</v>
      </c>
      <c r="S74" s="89">
        <f t="shared" si="16"/>
        <v>5.4</v>
      </c>
      <c r="T74" s="89">
        <f t="shared" si="16"/>
        <v>5.4</v>
      </c>
      <c r="U74" s="89">
        <f t="shared" si="16"/>
        <v>5.4</v>
      </c>
      <c r="V74" s="89">
        <f t="shared" si="16"/>
        <v>5.4</v>
      </c>
      <c r="W74" s="89">
        <f t="shared" si="16"/>
        <v>5.4</v>
      </c>
      <c r="X74" s="89">
        <f t="shared" si="16"/>
        <v>5.4</v>
      </c>
      <c r="Y74" s="89">
        <f t="shared" si="16"/>
        <v>5.4</v>
      </c>
      <c r="Z74" s="89">
        <f t="shared" si="16"/>
        <v>5.4</v>
      </c>
      <c r="AA74" s="89">
        <f t="shared" si="16"/>
        <v>5.4</v>
      </c>
      <c r="AB74" s="90">
        <f t="shared" si="16"/>
        <v>5.4</v>
      </c>
    </row>
    <row r="75" spans="2:28" x14ac:dyDescent="0.25">
      <c r="B75" s="4"/>
      <c r="C75" s="63"/>
      <c r="D75" s="6" t="s">
        <v>2</v>
      </c>
      <c r="E75" s="88">
        <f t="shared" si="16"/>
        <v>5.4</v>
      </c>
      <c r="F75" s="89">
        <f t="shared" si="16"/>
        <v>5.4</v>
      </c>
      <c r="G75" s="89">
        <f t="shared" si="16"/>
        <v>5.4</v>
      </c>
      <c r="H75" s="89">
        <f t="shared" si="16"/>
        <v>5.4</v>
      </c>
      <c r="I75" s="89">
        <f t="shared" si="16"/>
        <v>5.4</v>
      </c>
      <c r="J75" s="89">
        <f t="shared" si="16"/>
        <v>5.4</v>
      </c>
      <c r="K75" s="89">
        <f t="shared" si="16"/>
        <v>5.4</v>
      </c>
      <c r="L75" s="89">
        <f t="shared" si="16"/>
        <v>5.4</v>
      </c>
      <c r="M75" s="89">
        <f t="shared" si="16"/>
        <v>5.4</v>
      </c>
      <c r="N75" s="89">
        <f t="shared" si="16"/>
        <v>5.4</v>
      </c>
      <c r="O75" s="89">
        <f t="shared" si="16"/>
        <v>5.4</v>
      </c>
      <c r="P75" s="89">
        <f t="shared" si="16"/>
        <v>5.4</v>
      </c>
      <c r="Q75" s="89">
        <f t="shared" si="16"/>
        <v>5.4</v>
      </c>
      <c r="R75" s="89">
        <f t="shared" si="16"/>
        <v>5.4</v>
      </c>
      <c r="S75" s="89">
        <f t="shared" si="16"/>
        <v>5.4</v>
      </c>
      <c r="T75" s="89">
        <f t="shared" si="16"/>
        <v>5.4</v>
      </c>
      <c r="U75" s="89">
        <f t="shared" si="16"/>
        <v>5.4</v>
      </c>
      <c r="V75" s="89">
        <f t="shared" si="16"/>
        <v>5.4</v>
      </c>
      <c r="W75" s="89">
        <f t="shared" si="16"/>
        <v>5.4</v>
      </c>
      <c r="X75" s="89">
        <f t="shared" si="16"/>
        <v>5.4</v>
      </c>
      <c r="Y75" s="89">
        <f t="shared" si="16"/>
        <v>5.4</v>
      </c>
      <c r="Z75" s="89">
        <f t="shared" si="16"/>
        <v>5.4</v>
      </c>
      <c r="AA75" s="89">
        <f t="shared" si="16"/>
        <v>5.4</v>
      </c>
      <c r="AB75" s="90">
        <f t="shared" si="16"/>
        <v>5.4</v>
      </c>
    </row>
    <row r="76" spans="2:28" x14ac:dyDescent="0.25">
      <c r="B76" s="7"/>
      <c r="C76" s="8"/>
      <c r="D76" s="9" t="s">
        <v>3</v>
      </c>
      <c r="E76" s="91">
        <f t="shared" si="16"/>
        <v>5.4</v>
      </c>
      <c r="F76" s="92">
        <f t="shared" si="16"/>
        <v>5.4</v>
      </c>
      <c r="G76" s="92">
        <f t="shared" si="16"/>
        <v>5.4</v>
      </c>
      <c r="H76" s="92">
        <f t="shared" si="16"/>
        <v>5.4</v>
      </c>
      <c r="I76" s="92">
        <f t="shared" si="16"/>
        <v>5.4</v>
      </c>
      <c r="J76" s="92">
        <f t="shared" si="16"/>
        <v>5.4</v>
      </c>
      <c r="K76" s="92">
        <f t="shared" si="16"/>
        <v>5.4</v>
      </c>
      <c r="L76" s="92">
        <f t="shared" si="16"/>
        <v>5.4</v>
      </c>
      <c r="M76" s="92">
        <f t="shared" si="16"/>
        <v>5.4</v>
      </c>
      <c r="N76" s="92">
        <f t="shared" si="16"/>
        <v>5.4</v>
      </c>
      <c r="O76" s="92">
        <f t="shared" si="16"/>
        <v>5.4</v>
      </c>
      <c r="P76" s="92">
        <f t="shared" si="16"/>
        <v>5.4</v>
      </c>
      <c r="Q76" s="92">
        <f t="shared" si="16"/>
        <v>5.4</v>
      </c>
      <c r="R76" s="92">
        <f t="shared" si="16"/>
        <v>5.4</v>
      </c>
      <c r="S76" s="92">
        <f t="shared" si="16"/>
        <v>5.4</v>
      </c>
      <c r="T76" s="92">
        <f t="shared" si="16"/>
        <v>5.4</v>
      </c>
      <c r="U76" s="92">
        <f t="shared" si="16"/>
        <v>5.4</v>
      </c>
      <c r="V76" s="92">
        <f t="shared" si="16"/>
        <v>5.4</v>
      </c>
      <c r="W76" s="92">
        <f t="shared" si="16"/>
        <v>5.4</v>
      </c>
      <c r="X76" s="92">
        <f t="shared" si="16"/>
        <v>5.4</v>
      </c>
      <c r="Y76" s="92">
        <f t="shared" si="16"/>
        <v>5.4</v>
      </c>
      <c r="Z76" s="92">
        <f t="shared" si="16"/>
        <v>5.4</v>
      </c>
      <c r="AA76" s="92">
        <f t="shared" si="16"/>
        <v>5.4</v>
      </c>
      <c r="AB76" s="93">
        <f t="shared" si="16"/>
        <v>5.4</v>
      </c>
    </row>
    <row r="118" spans="1:2" x14ac:dyDescent="0.25">
      <c r="A118" s="55" t="s">
        <v>13</v>
      </c>
    </row>
    <row r="119" spans="1:2" x14ac:dyDescent="0.25">
      <c r="B119" t="s">
        <v>7</v>
      </c>
    </row>
    <row r="120" spans="1:2" x14ac:dyDescent="0.25">
      <c r="B120" t="s">
        <v>11</v>
      </c>
    </row>
    <row r="121" spans="1:2" x14ac:dyDescent="0.25">
      <c r="B121" t="s">
        <v>12</v>
      </c>
    </row>
    <row r="123" spans="1:2" x14ac:dyDescent="0.25">
      <c r="A123" s="55" t="s">
        <v>14</v>
      </c>
    </row>
    <row r="124" spans="1:2" x14ac:dyDescent="0.25">
      <c r="B124" t="s">
        <v>15</v>
      </c>
    </row>
    <row r="125" spans="1:2" x14ac:dyDescent="0.25">
      <c r="B125" t="s">
        <v>10</v>
      </c>
    </row>
    <row r="126" spans="1:2" x14ac:dyDescent="0.25">
      <c r="B126" t="s">
        <v>8</v>
      </c>
    </row>
    <row r="127" spans="1:2" x14ac:dyDescent="0.25">
      <c r="B127" t="s">
        <v>9</v>
      </c>
    </row>
  </sheetData>
  <conditionalFormatting sqref="E57:AB5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Rev1 Based on ACH</vt:lpstr>
      <vt:lpstr>Proposed</vt:lpstr>
      <vt:lpstr>Baseline</vt:lpstr>
      <vt:lpstr>Baseline_old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Reddy</dc:creator>
  <cp:lastModifiedBy>David Reddy</cp:lastModifiedBy>
  <dcterms:created xsi:type="dcterms:W3CDTF">2018-08-07T21:16:08Z</dcterms:created>
  <dcterms:modified xsi:type="dcterms:W3CDTF">2019-04-15T00:19:07Z</dcterms:modified>
</cp:coreProperties>
</file>