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05" yWindow="600" windowWidth="17760" windowHeight="7845" activeTab="1"/>
  </bookViews>
  <sheets>
    <sheet name="Prototypes" sheetId="1" r:id="rId1"/>
    <sheet name="CBECC-Com Batch" sheetId="4" r:id="rId2"/>
    <sheet name="HydronicPiping" sheetId="5" r:id="rId3"/>
    <sheet name="IDF" sheetId="6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L188" i="4" l="1"/>
  <c r="B17" i="4" l="1"/>
  <c r="B187" i="4" l="1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O165" i="4" l="1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64" i="4"/>
  <c r="M159" i="4"/>
  <c r="M12" i="4"/>
  <c r="O143" i="4"/>
  <c r="M143" i="4"/>
  <c r="E143" i="4" s="1"/>
  <c r="A143" i="4"/>
  <c r="O142" i="4"/>
  <c r="M142" i="4"/>
  <c r="E142" i="4" s="1"/>
  <c r="A142" i="4"/>
  <c r="O141" i="4"/>
  <c r="M141" i="4"/>
  <c r="E141" i="4" s="1"/>
  <c r="A141" i="4"/>
  <c r="O140" i="4"/>
  <c r="M140" i="4"/>
  <c r="E140" i="4"/>
  <c r="A140" i="4"/>
  <c r="O139" i="4"/>
  <c r="M139" i="4"/>
  <c r="E139" i="4"/>
  <c r="A139" i="4"/>
  <c r="O138" i="4"/>
  <c r="M138" i="4"/>
  <c r="E138" i="4" s="1"/>
  <c r="A138" i="4"/>
  <c r="O137" i="4"/>
  <c r="M137" i="4"/>
  <c r="E137" i="4" s="1"/>
  <c r="A137" i="4"/>
  <c r="O136" i="4"/>
  <c r="M136" i="4"/>
  <c r="E136" i="4" s="1"/>
  <c r="A136" i="4"/>
  <c r="O135" i="4"/>
  <c r="M135" i="4"/>
  <c r="E135" i="4" s="1"/>
  <c r="A135" i="4"/>
  <c r="O134" i="4"/>
  <c r="M134" i="4"/>
  <c r="E134" i="4" s="1"/>
  <c r="A134" i="4"/>
  <c r="O133" i="4"/>
  <c r="M133" i="4"/>
  <c r="E133" i="4" s="1"/>
  <c r="A133" i="4"/>
  <c r="O132" i="4"/>
  <c r="M132" i="4"/>
  <c r="E132" i="4" s="1"/>
  <c r="A132" i="4"/>
  <c r="O131" i="4"/>
  <c r="M131" i="4"/>
  <c r="E131" i="4" s="1"/>
  <c r="A131" i="4"/>
  <c r="O130" i="4"/>
  <c r="M130" i="4"/>
  <c r="E130" i="4" s="1"/>
  <c r="A130" i="4"/>
  <c r="O129" i="4"/>
  <c r="M129" i="4"/>
  <c r="E129" i="4" s="1"/>
  <c r="A129" i="4"/>
  <c r="O128" i="4"/>
  <c r="M128" i="4"/>
  <c r="E128" i="4" s="1"/>
  <c r="A128" i="4"/>
  <c r="O127" i="4"/>
  <c r="M127" i="4"/>
  <c r="E127" i="4" s="1"/>
  <c r="A127" i="4"/>
  <c r="O126" i="4"/>
  <c r="M126" i="4"/>
  <c r="E126" i="4" s="1"/>
  <c r="A126" i="4"/>
  <c r="O125" i="4"/>
  <c r="M125" i="4"/>
  <c r="E125" i="4" s="1"/>
  <c r="A125" i="4"/>
  <c r="O124" i="4"/>
  <c r="M124" i="4"/>
  <c r="E124" i="4" s="1"/>
  <c r="A124" i="4"/>
  <c r="O123" i="4"/>
  <c r="M123" i="4"/>
  <c r="E123" i="4" s="1"/>
  <c r="A123" i="4"/>
  <c r="O122" i="4"/>
  <c r="M122" i="4"/>
  <c r="E122" i="4" s="1"/>
  <c r="A122" i="4"/>
  <c r="O121" i="4"/>
  <c r="M121" i="4"/>
  <c r="E121" i="4" s="1"/>
  <c r="A121" i="4"/>
  <c r="O120" i="4"/>
  <c r="M120" i="4"/>
  <c r="E120" i="4" s="1"/>
  <c r="A120" i="4"/>
  <c r="O119" i="4"/>
  <c r="M119" i="4"/>
  <c r="E119" i="4" s="1"/>
  <c r="A119" i="4"/>
  <c r="O118" i="4"/>
  <c r="M118" i="4"/>
  <c r="E118" i="4" s="1"/>
  <c r="A118" i="4"/>
  <c r="O117" i="4"/>
  <c r="M117" i="4"/>
  <c r="E117" i="4" s="1"/>
  <c r="A117" i="4"/>
  <c r="O116" i="4"/>
  <c r="M116" i="4"/>
  <c r="E116" i="4" s="1"/>
  <c r="A116" i="4"/>
  <c r="O115" i="4"/>
  <c r="M115" i="4"/>
  <c r="E115" i="4" s="1"/>
  <c r="A115" i="4"/>
  <c r="O114" i="4"/>
  <c r="M114" i="4"/>
  <c r="E114" i="4" s="1"/>
  <c r="A114" i="4"/>
  <c r="O113" i="4"/>
  <c r="M113" i="4"/>
  <c r="E113" i="4" s="1"/>
  <c r="A113" i="4"/>
  <c r="O112" i="4"/>
  <c r="M112" i="4"/>
  <c r="E112" i="4" s="1"/>
  <c r="A112" i="4"/>
  <c r="O111" i="4"/>
  <c r="M111" i="4"/>
  <c r="E111" i="4" s="1"/>
  <c r="A111" i="4"/>
  <c r="O110" i="4"/>
  <c r="M110" i="4"/>
  <c r="E110" i="4" s="1"/>
  <c r="A110" i="4"/>
  <c r="O109" i="4"/>
  <c r="M109" i="4"/>
  <c r="E109" i="4" s="1"/>
  <c r="A109" i="4"/>
  <c r="O108" i="4"/>
  <c r="M108" i="4"/>
  <c r="E108" i="4" s="1"/>
  <c r="A108" i="4"/>
  <c r="O107" i="4"/>
  <c r="M107" i="4"/>
  <c r="E107" i="4" s="1"/>
  <c r="A107" i="4"/>
  <c r="O106" i="4"/>
  <c r="M106" i="4"/>
  <c r="E106" i="4" s="1"/>
  <c r="A106" i="4"/>
  <c r="O105" i="4"/>
  <c r="M105" i="4"/>
  <c r="E105" i="4" s="1"/>
  <c r="A105" i="4"/>
  <c r="O104" i="4"/>
  <c r="M104" i="4"/>
  <c r="E104" i="4" s="1"/>
  <c r="A104" i="4"/>
  <c r="O103" i="4"/>
  <c r="M103" i="4"/>
  <c r="E103" i="4" s="1"/>
  <c r="A103" i="4"/>
  <c r="O102" i="4"/>
  <c r="M102" i="4"/>
  <c r="E102" i="4" s="1"/>
  <c r="A102" i="4"/>
  <c r="O101" i="4"/>
  <c r="M101" i="4"/>
  <c r="E101" i="4" s="1"/>
  <c r="A101" i="4"/>
  <c r="O100" i="4"/>
  <c r="M100" i="4"/>
  <c r="E100" i="4" s="1"/>
  <c r="A100" i="4"/>
  <c r="O99" i="4"/>
  <c r="M99" i="4"/>
  <c r="E99" i="4" s="1"/>
  <c r="A99" i="4"/>
  <c r="O98" i="4"/>
  <c r="M98" i="4"/>
  <c r="E98" i="4" s="1"/>
  <c r="A98" i="4"/>
  <c r="O97" i="4"/>
  <c r="M97" i="4"/>
  <c r="E97" i="4" s="1"/>
  <c r="A97" i="4"/>
  <c r="O96" i="4"/>
  <c r="M96" i="4"/>
  <c r="E96" i="4" s="1"/>
  <c r="A96" i="4"/>
  <c r="O95" i="4"/>
  <c r="M95" i="4"/>
  <c r="E95" i="4" s="1"/>
  <c r="A95" i="4"/>
  <c r="O94" i="4"/>
  <c r="M94" i="4"/>
  <c r="E94" i="4" s="1"/>
  <c r="A94" i="4"/>
  <c r="O93" i="4"/>
  <c r="M93" i="4"/>
  <c r="E93" i="4" s="1"/>
  <c r="A93" i="4"/>
  <c r="O92" i="4"/>
  <c r="M92" i="4"/>
  <c r="E92" i="4" s="1"/>
  <c r="A92" i="4"/>
  <c r="C179" i="4" l="1"/>
  <c r="C175" i="4"/>
  <c r="C171" i="4"/>
  <c r="C91" i="4"/>
  <c r="C89" i="4"/>
  <c r="C87" i="4"/>
  <c r="C85" i="4"/>
  <c r="C83" i="4"/>
  <c r="C81" i="4"/>
  <c r="C79" i="4"/>
  <c r="C77" i="4"/>
  <c r="C75" i="4"/>
  <c r="C73" i="4"/>
  <c r="C71" i="4"/>
  <c r="C69" i="4"/>
  <c r="C67" i="4"/>
  <c r="C65" i="4"/>
  <c r="C63" i="4"/>
  <c r="C61" i="4"/>
  <c r="C59" i="4"/>
  <c r="C57" i="4"/>
  <c r="C55" i="4"/>
  <c r="C53" i="4"/>
  <c r="C51" i="4"/>
  <c r="C49" i="4"/>
  <c r="C47" i="4"/>
  <c r="C45" i="4"/>
  <c r="C43" i="4"/>
  <c r="C41" i="4"/>
  <c r="C39" i="4"/>
  <c r="C37" i="4"/>
  <c r="C35" i="4"/>
  <c r="C33" i="4"/>
  <c r="C31" i="4"/>
  <c r="C29" i="4"/>
  <c r="C27" i="4"/>
  <c r="C25" i="4"/>
  <c r="C23" i="4"/>
  <c r="C21" i="4"/>
  <c r="C19" i="4"/>
  <c r="C17" i="4"/>
  <c r="C84" i="4"/>
  <c r="C76" i="4"/>
  <c r="C68" i="4"/>
  <c r="C60" i="4"/>
  <c r="C52" i="4"/>
  <c r="C44" i="4"/>
  <c r="C36" i="4"/>
  <c r="C28" i="4"/>
  <c r="C20" i="4"/>
  <c r="C86" i="4"/>
  <c r="C78" i="4"/>
  <c r="C70" i="4"/>
  <c r="C62" i="4"/>
  <c r="C54" i="4"/>
  <c r="C46" i="4"/>
  <c r="C38" i="4"/>
  <c r="C30" i="4"/>
  <c r="C22" i="4"/>
  <c r="C88" i="4"/>
  <c r="C80" i="4"/>
  <c r="C72" i="4"/>
  <c r="C64" i="4"/>
  <c r="C56" i="4"/>
  <c r="C48" i="4"/>
  <c r="C40" i="4"/>
  <c r="C32" i="4"/>
  <c r="C24" i="4"/>
  <c r="C90" i="4"/>
  <c r="C82" i="4"/>
  <c r="C74" i="4"/>
  <c r="C66" i="4"/>
  <c r="C58" i="4"/>
  <c r="C50" i="4"/>
  <c r="C42" i="4"/>
  <c r="C34" i="4"/>
  <c r="C26" i="4"/>
  <c r="C18" i="4"/>
  <c r="C93" i="4"/>
  <c r="C97" i="4"/>
  <c r="C101" i="4"/>
  <c r="C105" i="4"/>
  <c r="C109" i="4"/>
  <c r="C113" i="4"/>
  <c r="C117" i="4"/>
  <c r="C121" i="4"/>
  <c r="C125" i="4"/>
  <c r="C129" i="4"/>
  <c r="C133" i="4"/>
  <c r="C137" i="4"/>
  <c r="C141" i="4"/>
  <c r="C145" i="4"/>
  <c r="C187" i="4"/>
  <c r="C185" i="4"/>
  <c r="C183" i="4"/>
  <c r="C181" i="4"/>
  <c r="C174" i="4"/>
  <c r="C172" i="4"/>
  <c r="C94" i="4"/>
  <c r="C98" i="4"/>
  <c r="C102" i="4"/>
  <c r="C106" i="4"/>
  <c r="C110" i="4"/>
  <c r="C114" i="4"/>
  <c r="C118" i="4"/>
  <c r="C122" i="4"/>
  <c r="C126" i="4"/>
  <c r="C130" i="4"/>
  <c r="C134" i="4"/>
  <c r="C138" i="4"/>
  <c r="C142" i="4"/>
  <c r="C146" i="4"/>
  <c r="C178" i="4"/>
  <c r="C176" i="4"/>
  <c r="C169" i="4"/>
  <c r="C167" i="4"/>
  <c r="C165" i="4"/>
  <c r="C95" i="4"/>
  <c r="C100" i="4"/>
  <c r="C108" i="4"/>
  <c r="C116" i="4"/>
  <c r="C124" i="4"/>
  <c r="C132" i="4"/>
  <c r="C140" i="4"/>
  <c r="C92" i="4"/>
  <c r="C182" i="4"/>
  <c r="C173" i="4"/>
  <c r="C170" i="4"/>
  <c r="C103" i="4"/>
  <c r="C111" i="4"/>
  <c r="C119" i="4"/>
  <c r="C127" i="4"/>
  <c r="C135" i="4"/>
  <c r="C143" i="4"/>
  <c r="C184" i="4"/>
  <c r="C164" i="4"/>
  <c r="C96" i="4"/>
  <c r="C104" i="4"/>
  <c r="C112" i="4"/>
  <c r="C120" i="4"/>
  <c r="C128" i="4"/>
  <c r="C136" i="4"/>
  <c r="C144" i="4"/>
  <c r="C186" i="4"/>
  <c r="C166" i="4"/>
  <c r="C99" i="4"/>
  <c r="C107" i="4"/>
  <c r="C115" i="4"/>
  <c r="C123" i="4"/>
  <c r="C131" i="4"/>
  <c r="C139" i="4"/>
  <c r="C147" i="4"/>
  <c r="C180" i="4"/>
  <c r="C177" i="4"/>
  <c r="C168" i="4"/>
  <c r="P11" i="4"/>
  <c r="O147" i="4" l="1"/>
  <c r="M147" i="4"/>
  <c r="E147" i="4" s="1"/>
  <c r="A147" i="4"/>
  <c r="O146" i="4"/>
  <c r="M146" i="4"/>
  <c r="E146" i="4" s="1"/>
  <c r="A146" i="4"/>
  <c r="O145" i="4"/>
  <c r="M145" i="4"/>
  <c r="E145" i="4" s="1"/>
  <c r="A145" i="4"/>
  <c r="L148" i="4" l="1"/>
  <c r="L194" i="4" s="1"/>
  <c r="L195" i="4" s="1"/>
  <c r="B161" i="4" l="1"/>
  <c r="C161" i="4"/>
  <c r="M18" i="4" l="1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O90" i="4" l="1"/>
  <c r="E90" i="4"/>
  <c r="A90" i="4"/>
  <c r="O91" i="4" l="1"/>
  <c r="E91" i="4"/>
  <c r="A91" i="4"/>
  <c r="O89" i="4"/>
  <c r="E89" i="4"/>
  <c r="A89" i="4"/>
  <c r="O88" i="4"/>
  <c r="E88" i="4"/>
  <c r="A88" i="4"/>
  <c r="O84" i="4"/>
  <c r="E84" i="4"/>
  <c r="A84" i="4"/>
  <c r="O83" i="4"/>
  <c r="E83" i="4"/>
  <c r="A83" i="4"/>
  <c r="O82" i="4"/>
  <c r="E82" i="4"/>
  <c r="A82" i="4"/>
  <c r="O81" i="4"/>
  <c r="E81" i="4"/>
  <c r="A81" i="4"/>
  <c r="O144" i="4"/>
  <c r="M144" i="4"/>
  <c r="E144" i="4" s="1"/>
  <c r="A144" i="4"/>
  <c r="O87" i="4"/>
  <c r="E87" i="4"/>
  <c r="A87" i="4"/>
  <c r="O86" i="4"/>
  <c r="E86" i="4"/>
  <c r="A86" i="4"/>
  <c r="O85" i="4"/>
  <c r="E85" i="4"/>
  <c r="A85" i="4"/>
  <c r="O79" i="4" l="1"/>
  <c r="E79" i="4"/>
  <c r="A79" i="4"/>
  <c r="O78" i="4"/>
  <c r="E78" i="4"/>
  <c r="A78" i="4"/>
  <c r="O77" i="4"/>
  <c r="E77" i="4"/>
  <c r="A77" i="4"/>
  <c r="O76" i="4"/>
  <c r="E76" i="4"/>
  <c r="A76" i="4"/>
  <c r="O75" i="4"/>
  <c r="E75" i="4"/>
  <c r="A75" i="4"/>
  <c r="O74" i="4"/>
  <c r="E74" i="4"/>
  <c r="A74" i="4"/>
  <c r="O73" i="4"/>
  <c r="E73" i="4"/>
  <c r="A73" i="4"/>
  <c r="O72" i="4"/>
  <c r="E72" i="4"/>
  <c r="A72" i="4"/>
  <c r="O71" i="4"/>
  <c r="E71" i="4"/>
  <c r="A71" i="4"/>
  <c r="O70" i="4"/>
  <c r="E70" i="4"/>
  <c r="A70" i="4"/>
  <c r="O69" i="4"/>
  <c r="E69" i="4"/>
  <c r="A69" i="4"/>
  <c r="O68" i="4"/>
  <c r="E68" i="4"/>
  <c r="A68" i="4"/>
  <c r="O67" i="4"/>
  <c r="E67" i="4"/>
  <c r="H67" i="4"/>
  <c r="A67" i="4"/>
  <c r="O66" i="4"/>
  <c r="E66" i="4"/>
  <c r="A66" i="4"/>
  <c r="O80" i="4" l="1"/>
  <c r="E80" i="4"/>
  <c r="A80" i="4"/>
  <c r="O65" i="4"/>
  <c r="E65" i="4"/>
  <c r="A65" i="4"/>
  <c r="O64" i="4"/>
  <c r="E64" i="4"/>
  <c r="A64" i="4"/>
  <c r="O63" i="4"/>
  <c r="E63" i="4"/>
  <c r="A63" i="4"/>
  <c r="O62" i="4"/>
  <c r="E62" i="4"/>
  <c r="A62" i="4"/>
  <c r="O61" i="4"/>
  <c r="E61" i="4"/>
  <c r="A61" i="4"/>
  <c r="O60" i="4"/>
  <c r="E60" i="4"/>
  <c r="A60" i="4"/>
  <c r="O59" i="4"/>
  <c r="E59" i="4"/>
  <c r="A59" i="4"/>
  <c r="O58" i="4"/>
  <c r="E58" i="4"/>
  <c r="A58" i="4"/>
  <c r="O57" i="4"/>
  <c r="E57" i="4"/>
  <c r="A57" i="4"/>
  <c r="O56" i="4"/>
  <c r="E56" i="4"/>
  <c r="A56" i="4"/>
  <c r="O55" i="4"/>
  <c r="E55" i="4"/>
  <c r="A55" i="4"/>
  <c r="O54" i="4"/>
  <c r="E54" i="4"/>
  <c r="A54" i="4"/>
  <c r="O53" i="4"/>
  <c r="E53" i="4"/>
  <c r="A53" i="4"/>
  <c r="O52" i="4"/>
  <c r="E52" i="4"/>
  <c r="A52" i="4"/>
  <c r="O51" i="4"/>
  <c r="E51" i="4"/>
  <c r="A51" i="4"/>
  <c r="O50" i="4"/>
  <c r="E50" i="4"/>
  <c r="A50" i="4"/>
  <c r="O49" i="4"/>
  <c r="E49" i="4"/>
  <c r="A49" i="4"/>
  <c r="O48" i="4"/>
  <c r="E48" i="4"/>
  <c r="A48" i="4"/>
  <c r="M187" i="4" l="1"/>
  <c r="E187" i="4" s="1"/>
  <c r="A187" i="4"/>
  <c r="M186" i="4"/>
  <c r="E186" i="4" s="1"/>
  <c r="A186" i="4"/>
  <c r="M185" i="4"/>
  <c r="E185" i="4" s="1"/>
  <c r="A185" i="4"/>
  <c r="M184" i="4"/>
  <c r="E184" i="4" s="1"/>
  <c r="A184" i="4"/>
  <c r="M183" i="4"/>
  <c r="E183" i="4" s="1"/>
  <c r="A183" i="4"/>
  <c r="M182" i="4"/>
  <c r="E182" i="4" s="1"/>
  <c r="A182" i="4"/>
  <c r="M181" i="4"/>
  <c r="E181" i="4" s="1"/>
  <c r="A181" i="4"/>
  <c r="P180" i="4"/>
  <c r="M180" i="4"/>
  <c r="E180" i="4" s="1"/>
  <c r="H180" i="4"/>
  <c r="A180" i="4"/>
  <c r="AD179" i="4"/>
  <c r="AD180" i="4" s="1"/>
  <c r="AD181" i="4" s="1"/>
  <c r="AD182" i="4" s="1"/>
  <c r="AD183" i="4" s="1"/>
  <c r="AD184" i="4" s="1"/>
  <c r="AD185" i="4" s="1"/>
  <c r="AD186" i="4" s="1"/>
  <c r="AD187" i="4" s="1"/>
  <c r="AC179" i="4"/>
  <c r="AC180" i="4" s="1"/>
  <c r="AC181" i="4" s="1"/>
  <c r="AC182" i="4" s="1"/>
  <c r="AC183" i="4" s="1"/>
  <c r="AC184" i="4" s="1"/>
  <c r="AC185" i="4" s="1"/>
  <c r="AC186" i="4" s="1"/>
  <c r="AC187" i="4" s="1"/>
  <c r="AB179" i="4"/>
  <c r="AB180" i="4" s="1"/>
  <c r="AB181" i="4" s="1"/>
  <c r="AB182" i="4" s="1"/>
  <c r="AB183" i="4" s="1"/>
  <c r="AB184" i="4" s="1"/>
  <c r="AB185" i="4" s="1"/>
  <c r="AB186" i="4" s="1"/>
  <c r="AB187" i="4" s="1"/>
  <c r="AA179" i="4"/>
  <c r="AA180" i="4" s="1"/>
  <c r="AA181" i="4" s="1"/>
  <c r="AA182" i="4" s="1"/>
  <c r="AA183" i="4" s="1"/>
  <c r="AA184" i="4" s="1"/>
  <c r="AA185" i="4" s="1"/>
  <c r="AA186" i="4" s="1"/>
  <c r="AA187" i="4" s="1"/>
  <c r="Z179" i="4"/>
  <c r="Z180" i="4" s="1"/>
  <c r="Z181" i="4" s="1"/>
  <c r="Z182" i="4" s="1"/>
  <c r="Z183" i="4" s="1"/>
  <c r="Z184" i="4" s="1"/>
  <c r="Z185" i="4" s="1"/>
  <c r="Z186" i="4" s="1"/>
  <c r="Z187" i="4" s="1"/>
  <c r="Y179" i="4"/>
  <c r="Y180" i="4" s="1"/>
  <c r="Y181" i="4" s="1"/>
  <c r="Y182" i="4" s="1"/>
  <c r="Y183" i="4" s="1"/>
  <c r="Y184" i="4" s="1"/>
  <c r="Y185" i="4" s="1"/>
  <c r="Y186" i="4" s="1"/>
  <c r="Y187" i="4" s="1"/>
  <c r="M179" i="4"/>
  <c r="E179" i="4" s="1"/>
  <c r="H179" i="4"/>
  <c r="A179" i="4"/>
  <c r="M178" i="4"/>
  <c r="E178" i="4" s="1"/>
  <c r="H178" i="4"/>
  <c r="A178" i="4"/>
  <c r="P181" i="4" l="1"/>
  <c r="M156" i="4"/>
  <c r="P182" i="4" l="1"/>
  <c r="O46" i="4"/>
  <c r="E46" i="4"/>
  <c r="A46" i="4"/>
  <c r="O45" i="4"/>
  <c r="E45" i="4"/>
  <c r="H45" i="4"/>
  <c r="A45" i="4"/>
  <c r="P183" i="4" l="1"/>
  <c r="P184" i="4" l="1"/>
  <c r="O37" i="4"/>
  <c r="E37" i="4"/>
  <c r="A37" i="4"/>
  <c r="O36" i="4"/>
  <c r="E36" i="4"/>
  <c r="H36" i="4"/>
  <c r="A36" i="4"/>
  <c r="O35" i="4"/>
  <c r="E35" i="4"/>
  <c r="H35" i="4"/>
  <c r="A35" i="4"/>
  <c r="O34" i="4"/>
  <c r="E34" i="4"/>
  <c r="H34" i="4"/>
  <c r="A34" i="4"/>
  <c r="O33" i="4"/>
  <c r="E33" i="4"/>
  <c r="A33" i="4"/>
  <c r="O32" i="4"/>
  <c r="E32" i="4"/>
  <c r="H32" i="4"/>
  <c r="A32" i="4"/>
  <c r="O31" i="4"/>
  <c r="E31" i="4"/>
  <c r="A31" i="4"/>
  <c r="O30" i="4"/>
  <c r="E30" i="4"/>
  <c r="H30" i="4"/>
  <c r="A30" i="4"/>
  <c r="O29" i="4"/>
  <c r="E29" i="4"/>
  <c r="A29" i="4"/>
  <c r="O43" i="4"/>
  <c r="E43" i="4"/>
  <c r="H43" i="4"/>
  <c r="A43" i="4"/>
  <c r="O42" i="4"/>
  <c r="E42" i="4"/>
  <c r="H42" i="4"/>
  <c r="A42" i="4"/>
  <c r="O41" i="4"/>
  <c r="E41" i="4"/>
  <c r="A41" i="4"/>
  <c r="O40" i="4"/>
  <c r="E40" i="4"/>
  <c r="H40" i="4"/>
  <c r="A40" i="4"/>
  <c r="O39" i="4"/>
  <c r="E39" i="4"/>
  <c r="A39" i="4"/>
  <c r="O38" i="4"/>
  <c r="E38" i="4"/>
  <c r="A38" i="4"/>
  <c r="P185" i="4" l="1"/>
  <c r="M177" i="4"/>
  <c r="E177" i="4" s="1"/>
  <c r="A177" i="4"/>
  <c r="M176" i="4"/>
  <c r="E176" i="4" s="1"/>
  <c r="A176" i="4"/>
  <c r="M175" i="4"/>
  <c r="E175" i="4" s="1"/>
  <c r="A175" i="4"/>
  <c r="M174" i="4"/>
  <c r="E174" i="4" s="1"/>
  <c r="A174" i="4"/>
  <c r="M173" i="4"/>
  <c r="E173" i="4" s="1"/>
  <c r="A173" i="4"/>
  <c r="M172" i="4"/>
  <c r="E172" i="4" s="1"/>
  <c r="A172" i="4"/>
  <c r="M171" i="4"/>
  <c r="E171" i="4" s="1"/>
  <c r="A171" i="4"/>
  <c r="M170" i="4"/>
  <c r="E170" i="4" s="1"/>
  <c r="A170" i="4"/>
  <c r="M169" i="4"/>
  <c r="E169" i="4" s="1"/>
  <c r="A169" i="4"/>
  <c r="P186" i="4" l="1"/>
  <c r="M17" i="4"/>
  <c r="P187" i="4" l="1"/>
  <c r="M157" i="4"/>
  <c r="B157" i="4" s="1"/>
  <c r="M165" i="4"/>
  <c r="M166" i="4"/>
  <c r="M167" i="4"/>
  <c r="M168" i="4"/>
  <c r="M164" i="4"/>
  <c r="M11" i="1"/>
  <c r="M160" i="4" l="1"/>
  <c r="M17" i="1"/>
  <c r="M18" i="1"/>
  <c r="M19" i="1"/>
  <c r="M20" i="1"/>
  <c r="M21" i="1"/>
  <c r="M22" i="1"/>
  <c r="M23" i="1"/>
  <c r="M24" i="1"/>
  <c r="M16" i="1"/>
  <c r="D93" i="4" l="1"/>
  <c r="D97" i="4"/>
  <c r="D101" i="4"/>
  <c r="D105" i="4"/>
  <c r="D109" i="4"/>
  <c r="D113" i="4"/>
  <c r="D117" i="4"/>
  <c r="D121" i="4"/>
  <c r="D125" i="4"/>
  <c r="D129" i="4"/>
  <c r="D133" i="4"/>
  <c r="D137" i="4"/>
  <c r="D141" i="4"/>
  <c r="D145" i="4"/>
  <c r="D123" i="4"/>
  <c r="D94" i="4"/>
  <c r="D98" i="4"/>
  <c r="D102" i="4"/>
  <c r="D106" i="4"/>
  <c r="D110" i="4"/>
  <c r="D114" i="4"/>
  <c r="D118" i="4"/>
  <c r="D122" i="4"/>
  <c r="D126" i="4"/>
  <c r="D130" i="4"/>
  <c r="D134" i="4"/>
  <c r="D138" i="4"/>
  <c r="D142" i="4"/>
  <c r="D146" i="4"/>
  <c r="D95" i="4"/>
  <c r="D99" i="4"/>
  <c r="D103" i="4"/>
  <c r="D107" i="4"/>
  <c r="D111" i="4"/>
  <c r="D115" i="4"/>
  <c r="D119" i="4"/>
  <c r="D127" i="4"/>
  <c r="D131" i="4"/>
  <c r="D135" i="4"/>
  <c r="D139" i="4"/>
  <c r="D143" i="4"/>
  <c r="D147" i="4"/>
  <c r="D96" i="4"/>
  <c r="D112" i="4"/>
  <c r="D128" i="4"/>
  <c r="D144" i="4"/>
  <c r="D100" i="4"/>
  <c r="D116" i="4"/>
  <c r="D132" i="4"/>
  <c r="D92" i="4"/>
  <c r="D104" i="4"/>
  <c r="D120" i="4"/>
  <c r="D136" i="4"/>
  <c r="D108" i="4"/>
  <c r="D124" i="4"/>
  <c r="D140" i="4"/>
  <c r="D187" i="4"/>
  <c r="D184" i="4"/>
  <c r="D179" i="4"/>
  <c r="D185" i="4"/>
  <c r="D183" i="4"/>
  <c r="D181" i="4"/>
  <c r="D186" i="4"/>
  <c r="D180" i="4"/>
  <c r="D178" i="4"/>
  <c r="D182" i="4"/>
  <c r="D173" i="4"/>
  <c r="D175" i="4"/>
  <c r="D170" i="4"/>
  <c r="D169" i="4"/>
  <c r="D176" i="4"/>
  <c r="D171" i="4"/>
  <c r="D172" i="4"/>
  <c r="D177" i="4"/>
  <c r="D174" i="4"/>
  <c r="A47" i="4"/>
  <c r="E168" i="4"/>
  <c r="A168" i="4"/>
  <c r="E167" i="4"/>
  <c r="A167" i="4"/>
  <c r="E166" i="4"/>
  <c r="H166" i="4"/>
  <c r="A166" i="4"/>
  <c r="AD165" i="4"/>
  <c r="AD166" i="4" s="1"/>
  <c r="AD167" i="4" s="1"/>
  <c r="AD168" i="4" s="1"/>
  <c r="AD169" i="4" s="1"/>
  <c r="AD170" i="4" s="1"/>
  <c r="AD171" i="4" s="1"/>
  <c r="AD172" i="4" s="1"/>
  <c r="AD173" i="4" s="1"/>
  <c r="AD174" i="4" s="1"/>
  <c r="AD175" i="4" s="1"/>
  <c r="AD176" i="4" s="1"/>
  <c r="AD177" i="4" s="1"/>
  <c r="AC165" i="4"/>
  <c r="AC166" i="4" s="1"/>
  <c r="AC167" i="4" s="1"/>
  <c r="AC168" i="4" s="1"/>
  <c r="AC169" i="4" s="1"/>
  <c r="AC170" i="4" s="1"/>
  <c r="AC171" i="4" s="1"/>
  <c r="AC172" i="4" s="1"/>
  <c r="AC173" i="4" s="1"/>
  <c r="AC174" i="4" s="1"/>
  <c r="AC175" i="4" s="1"/>
  <c r="AC176" i="4" s="1"/>
  <c r="AC177" i="4" s="1"/>
  <c r="AB165" i="4"/>
  <c r="AB166" i="4" s="1"/>
  <c r="AB167" i="4" s="1"/>
  <c r="AB168" i="4" s="1"/>
  <c r="AB169" i="4" s="1"/>
  <c r="AB170" i="4" s="1"/>
  <c r="AB171" i="4" s="1"/>
  <c r="AB172" i="4" s="1"/>
  <c r="AB173" i="4" s="1"/>
  <c r="AB174" i="4" s="1"/>
  <c r="AB175" i="4" s="1"/>
  <c r="AB176" i="4" s="1"/>
  <c r="AB177" i="4" s="1"/>
  <c r="AA165" i="4"/>
  <c r="AA166" i="4" s="1"/>
  <c r="AA167" i="4" s="1"/>
  <c r="AA168" i="4" s="1"/>
  <c r="AA169" i="4" s="1"/>
  <c r="AA170" i="4" s="1"/>
  <c r="AA171" i="4" s="1"/>
  <c r="AA172" i="4" s="1"/>
  <c r="AA173" i="4" s="1"/>
  <c r="AA174" i="4" s="1"/>
  <c r="AA175" i="4" s="1"/>
  <c r="AA176" i="4" s="1"/>
  <c r="AA177" i="4" s="1"/>
  <c r="Z165" i="4"/>
  <c r="Z166" i="4" s="1"/>
  <c r="Z167" i="4" s="1"/>
  <c r="Z168" i="4" s="1"/>
  <c r="Z169" i="4" s="1"/>
  <c r="Y165" i="4"/>
  <c r="Y166" i="4" s="1"/>
  <c r="P166" i="4"/>
  <c r="P167" i="4" s="1"/>
  <c r="E165" i="4"/>
  <c r="H165" i="4"/>
  <c r="A165" i="4"/>
  <c r="E164" i="4"/>
  <c r="H164" i="4"/>
  <c r="A164" i="4"/>
  <c r="J161" i="4"/>
  <c r="I161" i="4"/>
  <c r="H161" i="4"/>
  <c r="G161" i="4"/>
  <c r="F161" i="4"/>
  <c r="E161" i="4"/>
  <c r="D161" i="4"/>
  <c r="AD160" i="4"/>
  <c r="AC160" i="4"/>
  <c r="AB160" i="4"/>
  <c r="AA160" i="4"/>
  <c r="Z160" i="4"/>
  <c r="Y160" i="4"/>
  <c r="V160" i="4"/>
  <c r="U160" i="4"/>
  <c r="T160" i="4"/>
  <c r="S160" i="4"/>
  <c r="R160" i="4"/>
  <c r="Q160" i="4"/>
  <c r="D165" i="4"/>
  <c r="Z170" i="4" l="1"/>
  <c r="Z171" i="4" s="1"/>
  <c r="Z172" i="4" s="1"/>
  <c r="Z173" i="4" s="1"/>
  <c r="Z174" i="4" s="1"/>
  <c r="Z175" i="4" s="1"/>
  <c r="Z176" i="4" s="1"/>
  <c r="Z177" i="4" s="1"/>
  <c r="D164" i="4"/>
  <c r="D168" i="4"/>
  <c r="D167" i="4"/>
  <c r="D166" i="4"/>
  <c r="P168" i="4"/>
  <c r="P169" i="4" s="1"/>
  <c r="P170" i="4" s="1"/>
  <c r="Y167" i="4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P171" i="4" l="1"/>
  <c r="E17" i="4"/>
  <c r="P172" i="4" l="1"/>
  <c r="O37" i="6"/>
  <c r="M37" i="6"/>
  <c r="E37" i="6" s="1"/>
  <c r="C37" i="6"/>
  <c r="B37" i="6"/>
  <c r="A37" i="6"/>
  <c r="O36" i="6"/>
  <c r="C36" i="6" s="1"/>
  <c r="M36" i="6"/>
  <c r="E36" i="6" s="1"/>
  <c r="B36" i="6"/>
  <c r="A36" i="6"/>
  <c r="O35" i="6"/>
  <c r="C35" i="6" s="1"/>
  <c r="M35" i="6"/>
  <c r="E35" i="6"/>
  <c r="B35" i="6"/>
  <c r="A35" i="6"/>
  <c r="Z34" i="6"/>
  <c r="Z35" i="6" s="1"/>
  <c r="Z36" i="6" s="1"/>
  <c r="Z37" i="6" s="1"/>
  <c r="O34" i="6"/>
  <c r="M34" i="6"/>
  <c r="E34" i="6"/>
  <c r="C34" i="6"/>
  <c r="B34" i="6"/>
  <c r="A34" i="6"/>
  <c r="O33" i="6"/>
  <c r="C33" i="6" s="1"/>
  <c r="M33" i="6"/>
  <c r="E33" i="6" s="1"/>
  <c r="B33" i="6"/>
  <c r="A33" i="6"/>
  <c r="O32" i="6"/>
  <c r="M32" i="6"/>
  <c r="E32" i="6" s="1"/>
  <c r="C32" i="6"/>
  <c r="B32" i="6"/>
  <c r="A32" i="6"/>
  <c r="AC31" i="6"/>
  <c r="AC32" i="6" s="1"/>
  <c r="AC33" i="6" s="1"/>
  <c r="AC34" i="6" s="1"/>
  <c r="AC35" i="6" s="1"/>
  <c r="AC36" i="6" s="1"/>
  <c r="AC37" i="6" s="1"/>
  <c r="P31" i="6"/>
  <c r="O31" i="6"/>
  <c r="C31" i="6" s="1"/>
  <c r="M31" i="6"/>
  <c r="E31" i="6"/>
  <c r="B31" i="6"/>
  <c r="A31" i="6"/>
  <c r="AD30" i="6"/>
  <c r="AD31" i="6" s="1"/>
  <c r="AD32" i="6" s="1"/>
  <c r="AD33" i="6" s="1"/>
  <c r="AD34" i="6" s="1"/>
  <c r="AD35" i="6" s="1"/>
  <c r="AD36" i="6" s="1"/>
  <c r="AD37" i="6" s="1"/>
  <c r="AA30" i="6"/>
  <c r="AA31" i="6" s="1"/>
  <c r="AA32" i="6" s="1"/>
  <c r="AA33" i="6" s="1"/>
  <c r="AA34" i="6" s="1"/>
  <c r="AA35" i="6" s="1"/>
  <c r="AA36" i="6" s="1"/>
  <c r="AA37" i="6" s="1"/>
  <c r="Z30" i="6"/>
  <c r="Z31" i="6" s="1"/>
  <c r="Z32" i="6" s="1"/>
  <c r="Z33" i="6" s="1"/>
  <c r="U30" i="6"/>
  <c r="U31" i="6" s="1"/>
  <c r="U32" i="6" s="1"/>
  <c r="U33" i="6" s="1"/>
  <c r="U34" i="6" s="1"/>
  <c r="U35" i="6" s="1"/>
  <c r="U36" i="6" s="1"/>
  <c r="U37" i="6" s="1"/>
  <c r="T30" i="6"/>
  <c r="T31" i="6" s="1"/>
  <c r="T32" i="6" s="1"/>
  <c r="T33" i="6" s="1"/>
  <c r="T34" i="6" s="1"/>
  <c r="T35" i="6" s="1"/>
  <c r="T36" i="6" s="1"/>
  <c r="T37" i="6" s="1"/>
  <c r="Q30" i="6"/>
  <c r="Q31" i="6" s="1"/>
  <c r="Q32" i="6" s="1"/>
  <c r="Q33" i="6" s="1"/>
  <c r="Q34" i="6" s="1"/>
  <c r="Q35" i="6" s="1"/>
  <c r="Q36" i="6" s="1"/>
  <c r="Q37" i="6" s="1"/>
  <c r="P30" i="6"/>
  <c r="O30" i="6"/>
  <c r="M30" i="6"/>
  <c r="E30" i="6"/>
  <c r="C30" i="6"/>
  <c r="B30" i="6"/>
  <c r="A30" i="6"/>
  <c r="AD29" i="6"/>
  <c r="AC29" i="6"/>
  <c r="AC30" i="6" s="1"/>
  <c r="AB29" i="6"/>
  <c r="AB30" i="6" s="1"/>
  <c r="AB31" i="6" s="1"/>
  <c r="AB32" i="6" s="1"/>
  <c r="AB33" i="6" s="1"/>
  <c r="AB34" i="6" s="1"/>
  <c r="AB35" i="6" s="1"/>
  <c r="AB36" i="6" s="1"/>
  <c r="AB37" i="6" s="1"/>
  <c r="AA29" i="6"/>
  <c r="Z29" i="6"/>
  <c r="Y29" i="6"/>
  <c r="Y30" i="6" s="1"/>
  <c r="Y31" i="6" s="1"/>
  <c r="Y32" i="6" s="1"/>
  <c r="Y33" i="6" s="1"/>
  <c r="Y34" i="6" s="1"/>
  <c r="Y35" i="6" s="1"/>
  <c r="Y36" i="6" s="1"/>
  <c r="Y37" i="6" s="1"/>
  <c r="V29" i="6"/>
  <c r="V30" i="6" s="1"/>
  <c r="V31" i="6" s="1"/>
  <c r="V32" i="6" s="1"/>
  <c r="V33" i="6" s="1"/>
  <c r="V34" i="6" s="1"/>
  <c r="V35" i="6" s="1"/>
  <c r="V36" i="6" s="1"/>
  <c r="V37" i="6" s="1"/>
  <c r="U29" i="6"/>
  <c r="T29" i="6"/>
  <c r="S29" i="6"/>
  <c r="S30" i="6" s="1"/>
  <c r="S31" i="6" s="1"/>
  <c r="S32" i="6" s="1"/>
  <c r="S33" i="6" s="1"/>
  <c r="S34" i="6" s="1"/>
  <c r="S35" i="6" s="1"/>
  <c r="S36" i="6" s="1"/>
  <c r="S37" i="6" s="1"/>
  <c r="R29" i="6"/>
  <c r="R30" i="6" s="1"/>
  <c r="R31" i="6" s="1"/>
  <c r="R32" i="6" s="1"/>
  <c r="R33" i="6" s="1"/>
  <c r="R34" i="6" s="1"/>
  <c r="R35" i="6" s="1"/>
  <c r="R36" i="6" s="1"/>
  <c r="R37" i="6" s="1"/>
  <c r="Q29" i="6"/>
  <c r="P29" i="6"/>
  <c r="O29" i="6"/>
  <c r="C29" i="6" s="1"/>
  <c r="M29" i="6"/>
  <c r="E29" i="6" s="1"/>
  <c r="B29" i="6"/>
  <c r="A29" i="6"/>
  <c r="P173" i="4" l="1"/>
  <c r="J30" i="6"/>
  <c r="P32" i="6"/>
  <c r="J31" i="6"/>
  <c r="J29" i="6"/>
  <c r="B17" i="6"/>
  <c r="B18" i="6"/>
  <c r="B19" i="6"/>
  <c r="B20" i="6"/>
  <c r="B21" i="6"/>
  <c r="B22" i="6"/>
  <c r="B23" i="6"/>
  <c r="B24" i="6"/>
  <c r="B25" i="6"/>
  <c r="B26" i="6"/>
  <c r="B27" i="6"/>
  <c r="B28" i="6"/>
  <c r="B16" i="6"/>
  <c r="P174" i="4" l="1"/>
  <c r="P33" i="6"/>
  <c r="J32" i="6"/>
  <c r="M28" i="6"/>
  <c r="E28" i="6" s="1"/>
  <c r="M27" i="6"/>
  <c r="E27" i="6" s="1"/>
  <c r="M26" i="6"/>
  <c r="E26" i="6" s="1"/>
  <c r="M24" i="6"/>
  <c r="E24" i="6" s="1"/>
  <c r="M23" i="6"/>
  <c r="E23" i="6" s="1"/>
  <c r="M22" i="6"/>
  <c r="E22" i="6" s="1"/>
  <c r="M21" i="6"/>
  <c r="M20" i="6"/>
  <c r="E20" i="6" s="1"/>
  <c r="M19" i="6"/>
  <c r="E19" i="6" s="1"/>
  <c r="M18" i="6"/>
  <c r="E18" i="6" s="1"/>
  <c r="M17" i="6"/>
  <c r="E17" i="6" s="1"/>
  <c r="M16" i="6"/>
  <c r="E16" i="6" s="1"/>
  <c r="A38" i="6"/>
  <c r="O28" i="6"/>
  <c r="A28" i="6"/>
  <c r="O27" i="6"/>
  <c r="A27" i="6"/>
  <c r="O26" i="6"/>
  <c r="A26" i="6"/>
  <c r="O25" i="6"/>
  <c r="M25" i="6"/>
  <c r="E25" i="6" s="1"/>
  <c r="A25" i="6"/>
  <c r="O24" i="6"/>
  <c r="A24" i="6"/>
  <c r="O23" i="6"/>
  <c r="A23" i="6"/>
  <c r="O22" i="6"/>
  <c r="A22" i="6"/>
  <c r="O21" i="6"/>
  <c r="E21" i="6"/>
  <c r="A21" i="6"/>
  <c r="O20" i="6"/>
  <c r="A20" i="6"/>
  <c r="Y19" i="6"/>
  <c r="Y20" i="6" s="1"/>
  <c r="Y21" i="6" s="1"/>
  <c r="Y22" i="6" s="1"/>
  <c r="Y23" i="6" s="1"/>
  <c r="Y24" i="6" s="1"/>
  <c r="Y25" i="6" s="1"/>
  <c r="Y26" i="6" s="1"/>
  <c r="Y27" i="6" s="1"/>
  <c r="Y28" i="6" s="1"/>
  <c r="S19" i="6"/>
  <c r="S20" i="6" s="1"/>
  <c r="S21" i="6" s="1"/>
  <c r="S22" i="6" s="1"/>
  <c r="S23" i="6" s="1"/>
  <c r="S24" i="6" s="1"/>
  <c r="S25" i="6" s="1"/>
  <c r="S26" i="6" s="1"/>
  <c r="S27" i="6" s="1"/>
  <c r="S28" i="6" s="1"/>
  <c r="O19" i="6"/>
  <c r="A19" i="6"/>
  <c r="AD18" i="6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Z18" i="6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Y18" i="6"/>
  <c r="T18" i="6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S18" i="6"/>
  <c r="P18" i="6"/>
  <c r="P19" i="6" s="1"/>
  <c r="O18" i="6"/>
  <c r="A18" i="6"/>
  <c r="AD17" i="6"/>
  <c r="AA17" i="6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Z17" i="6"/>
  <c r="Y17" i="6"/>
  <c r="V17" i="6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U17" i="6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T17" i="6"/>
  <c r="S17" i="6"/>
  <c r="R17" i="6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Q17" i="6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P17" i="6"/>
  <c r="O17" i="6"/>
  <c r="A17" i="6"/>
  <c r="AD16" i="6"/>
  <c r="AC16" i="6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C28" i="6" s="1"/>
  <c r="AB16" i="6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O16" i="6"/>
  <c r="A16" i="6"/>
  <c r="J13" i="6"/>
  <c r="I13" i="6"/>
  <c r="H13" i="6"/>
  <c r="G13" i="6"/>
  <c r="F13" i="6"/>
  <c r="E13" i="6"/>
  <c r="D13" i="6"/>
  <c r="C13" i="6"/>
  <c r="B13" i="6"/>
  <c r="AD12" i="6"/>
  <c r="AC12" i="6"/>
  <c r="AB12" i="6"/>
  <c r="AA12" i="6"/>
  <c r="Z12" i="6"/>
  <c r="Y12" i="6"/>
  <c r="V12" i="6"/>
  <c r="U12" i="6"/>
  <c r="T12" i="6"/>
  <c r="S12" i="6"/>
  <c r="R12" i="6"/>
  <c r="Q12" i="6"/>
  <c r="J16" i="6" s="1"/>
  <c r="M9" i="6"/>
  <c r="B9" i="6"/>
  <c r="P175" i="4" l="1"/>
  <c r="P34" i="6"/>
  <c r="J33" i="6"/>
  <c r="C27" i="6"/>
  <c r="P20" i="6"/>
  <c r="J19" i="6"/>
  <c r="J17" i="6"/>
  <c r="C20" i="6"/>
  <c r="C24" i="6"/>
  <c r="C28" i="6"/>
  <c r="C17" i="6"/>
  <c r="J18" i="6"/>
  <c r="C21" i="6"/>
  <c r="C25" i="6"/>
  <c r="M12" i="6"/>
  <c r="C16" i="6"/>
  <c r="C18" i="6"/>
  <c r="C22" i="6"/>
  <c r="C26" i="6"/>
  <c r="C19" i="6"/>
  <c r="C23" i="6"/>
  <c r="O28" i="1"/>
  <c r="M25" i="1"/>
  <c r="M26" i="1"/>
  <c r="M27" i="1"/>
  <c r="M28" i="1"/>
  <c r="P176" i="4" l="1"/>
  <c r="D37" i="6"/>
  <c r="D35" i="6"/>
  <c r="D30" i="6"/>
  <c r="D33" i="6"/>
  <c r="D36" i="6"/>
  <c r="D32" i="6"/>
  <c r="D34" i="6"/>
  <c r="D31" i="6"/>
  <c r="D29" i="6"/>
  <c r="P35" i="6"/>
  <c r="J34" i="6"/>
  <c r="P21" i="6"/>
  <c r="J20" i="6"/>
  <c r="D26" i="6"/>
  <c r="D22" i="6"/>
  <c r="D18" i="6"/>
  <c r="D16" i="6"/>
  <c r="D25" i="6"/>
  <c r="D21" i="6"/>
  <c r="D17" i="6"/>
  <c r="D28" i="6"/>
  <c r="D24" i="6"/>
  <c r="D20" i="6"/>
  <c r="D27" i="6"/>
  <c r="D23" i="6"/>
  <c r="D19" i="6"/>
  <c r="Q28" i="1"/>
  <c r="A29" i="1"/>
  <c r="P177" i="4" l="1"/>
  <c r="P36" i="6"/>
  <c r="J35" i="6"/>
  <c r="P22" i="6"/>
  <c r="J21" i="6"/>
  <c r="Y18" i="5"/>
  <c r="Y19" i="5" s="1"/>
  <c r="Y20" i="5" s="1"/>
  <c r="Y21" i="5" s="1"/>
  <c r="Y22" i="5" s="1"/>
  <c r="Y23" i="5" s="1"/>
  <c r="Y24" i="5" s="1"/>
  <c r="Y25" i="5" s="1"/>
  <c r="Y26" i="5" s="1"/>
  <c r="Y27" i="5" s="1"/>
  <c r="Z18" i="5"/>
  <c r="AA18" i="5"/>
  <c r="AB18" i="5"/>
  <c r="AB19" i="5" s="1"/>
  <c r="AB20" i="5" s="1"/>
  <c r="AB21" i="5" s="1"/>
  <c r="AB22" i="5" s="1"/>
  <c r="AB23" i="5" s="1"/>
  <c r="AB24" i="5" s="1"/>
  <c r="AB25" i="5" s="1"/>
  <c r="AB26" i="5" s="1"/>
  <c r="AB27" i="5" s="1"/>
  <c r="AC18" i="5"/>
  <c r="AC19" i="5" s="1"/>
  <c r="AC20" i="5" s="1"/>
  <c r="AC21" i="5" s="1"/>
  <c r="AC22" i="5" s="1"/>
  <c r="AC23" i="5" s="1"/>
  <c r="AC24" i="5" s="1"/>
  <c r="AC25" i="5" s="1"/>
  <c r="AC26" i="5" s="1"/>
  <c r="AC27" i="5" s="1"/>
  <c r="AD18" i="5"/>
  <c r="Z19" i="5"/>
  <c r="Z20" i="5" s="1"/>
  <c r="Z21" i="5" s="1"/>
  <c r="Z22" i="5" s="1"/>
  <c r="Z23" i="5" s="1"/>
  <c r="Z24" i="5" s="1"/>
  <c r="Z25" i="5" s="1"/>
  <c r="Z26" i="5" s="1"/>
  <c r="Z27" i="5" s="1"/>
  <c r="AA19" i="5"/>
  <c r="AA20" i="5" s="1"/>
  <c r="AA21" i="5" s="1"/>
  <c r="AA22" i="5" s="1"/>
  <c r="AA23" i="5" s="1"/>
  <c r="AA24" i="5" s="1"/>
  <c r="AA25" i="5" s="1"/>
  <c r="AA26" i="5" s="1"/>
  <c r="AA27" i="5" s="1"/>
  <c r="AD19" i="5"/>
  <c r="AD20" i="5" s="1"/>
  <c r="AD21" i="5" s="1"/>
  <c r="AD22" i="5" s="1"/>
  <c r="AD23" i="5" s="1"/>
  <c r="AD24" i="5" s="1"/>
  <c r="AD25" i="5" s="1"/>
  <c r="AD26" i="5" s="1"/>
  <c r="AD27" i="5" s="1"/>
  <c r="O24" i="5"/>
  <c r="M24" i="5"/>
  <c r="E24" i="5" s="1"/>
  <c r="B24" i="5"/>
  <c r="A24" i="5"/>
  <c r="P37" i="6" l="1"/>
  <c r="J37" i="6" s="1"/>
  <c r="J36" i="6"/>
  <c r="P23" i="6"/>
  <c r="J22" i="6"/>
  <c r="B17" i="5"/>
  <c r="B18" i="5"/>
  <c r="B19" i="5"/>
  <c r="B20" i="5"/>
  <c r="B21" i="5"/>
  <c r="B22" i="5"/>
  <c r="B23" i="5"/>
  <c r="B25" i="5"/>
  <c r="B26" i="5"/>
  <c r="B27" i="5"/>
  <c r="B16" i="5"/>
  <c r="P24" i="6" l="1"/>
  <c r="J23" i="6"/>
  <c r="M16" i="5"/>
  <c r="E16" i="5" s="1"/>
  <c r="M17" i="5"/>
  <c r="E17" i="5" s="1"/>
  <c r="M18" i="5"/>
  <c r="E18" i="5" s="1"/>
  <c r="M19" i="5"/>
  <c r="E19" i="5" s="1"/>
  <c r="M20" i="5"/>
  <c r="E20" i="5" s="1"/>
  <c r="M21" i="5"/>
  <c r="M22" i="5"/>
  <c r="E22" i="5" s="1"/>
  <c r="M23" i="5"/>
  <c r="E23" i="5" s="1"/>
  <c r="M25" i="5"/>
  <c r="E25" i="5" s="1"/>
  <c r="M26" i="5"/>
  <c r="M27" i="5"/>
  <c r="M11" i="5"/>
  <c r="C24" i="5" s="1"/>
  <c r="M9" i="5"/>
  <c r="B9" i="5" s="1"/>
  <c r="O27" i="5"/>
  <c r="E27" i="5"/>
  <c r="A27" i="5"/>
  <c r="O26" i="5"/>
  <c r="E26" i="5"/>
  <c r="A26" i="5"/>
  <c r="O25" i="5"/>
  <c r="A25" i="5"/>
  <c r="O23" i="5"/>
  <c r="A23" i="5"/>
  <c r="O22" i="5"/>
  <c r="A22" i="5"/>
  <c r="O21" i="5"/>
  <c r="E21" i="5"/>
  <c r="A21" i="5"/>
  <c r="O20" i="5"/>
  <c r="A20" i="5"/>
  <c r="T19" i="5"/>
  <c r="T20" i="5" s="1"/>
  <c r="T21" i="5" s="1"/>
  <c r="T22" i="5" s="1"/>
  <c r="O19" i="5"/>
  <c r="A19" i="5"/>
  <c r="U18" i="5"/>
  <c r="U19" i="5" s="1"/>
  <c r="U20" i="5" s="1"/>
  <c r="U21" i="5" s="1"/>
  <c r="U22" i="5" s="1"/>
  <c r="T18" i="5"/>
  <c r="P18" i="5"/>
  <c r="P19" i="5" s="1"/>
  <c r="O18" i="5"/>
  <c r="A18" i="5"/>
  <c r="AB17" i="5"/>
  <c r="AA17" i="5"/>
  <c r="Z17" i="5"/>
  <c r="Y17" i="5"/>
  <c r="V17" i="5"/>
  <c r="V18" i="5" s="1"/>
  <c r="V19" i="5" s="1"/>
  <c r="V20" i="5" s="1"/>
  <c r="V21" i="5" s="1"/>
  <c r="V22" i="5" s="1"/>
  <c r="U17" i="5"/>
  <c r="T17" i="5"/>
  <c r="S17" i="5"/>
  <c r="S18" i="5" s="1"/>
  <c r="S19" i="5" s="1"/>
  <c r="S20" i="5" s="1"/>
  <c r="S21" i="5" s="1"/>
  <c r="S22" i="5" s="1"/>
  <c r="R17" i="5"/>
  <c r="R18" i="5" s="1"/>
  <c r="R19" i="5" s="1"/>
  <c r="R20" i="5" s="1"/>
  <c r="R21" i="5" s="1"/>
  <c r="R22" i="5" s="1"/>
  <c r="Q17" i="5"/>
  <c r="Q18" i="5" s="1"/>
  <c r="Q19" i="5" s="1"/>
  <c r="Q20" i="5" s="1"/>
  <c r="Q21" i="5" s="1"/>
  <c r="Q22" i="5" s="1"/>
  <c r="P17" i="5"/>
  <c r="O17" i="5"/>
  <c r="A17" i="5"/>
  <c r="AD16" i="5"/>
  <c r="AD17" i="5" s="1"/>
  <c r="AC16" i="5"/>
  <c r="AC17" i="5" s="1"/>
  <c r="AB16" i="5"/>
  <c r="O16" i="5"/>
  <c r="A16" i="5"/>
  <c r="J13" i="5"/>
  <c r="I13" i="5"/>
  <c r="H13" i="5"/>
  <c r="G13" i="5"/>
  <c r="F13" i="5"/>
  <c r="E13" i="5"/>
  <c r="D13" i="5"/>
  <c r="C13" i="5"/>
  <c r="B13" i="5"/>
  <c r="AD12" i="5"/>
  <c r="AC12" i="5"/>
  <c r="AB12" i="5"/>
  <c r="AA12" i="5"/>
  <c r="Z12" i="5"/>
  <c r="Y12" i="5"/>
  <c r="V12" i="5"/>
  <c r="U12" i="5"/>
  <c r="T12" i="5"/>
  <c r="S12" i="5"/>
  <c r="R12" i="5"/>
  <c r="Q12" i="5"/>
  <c r="P25" i="6" l="1"/>
  <c r="J24" i="6"/>
  <c r="S23" i="5"/>
  <c r="S25" i="5" s="1"/>
  <c r="S26" i="5" s="1"/>
  <c r="S27" i="5" s="1"/>
  <c r="S24" i="5"/>
  <c r="U23" i="5"/>
  <c r="U25" i="5" s="1"/>
  <c r="U26" i="5" s="1"/>
  <c r="U27" i="5" s="1"/>
  <c r="U24" i="5"/>
  <c r="T23" i="5"/>
  <c r="T25" i="5" s="1"/>
  <c r="T26" i="5" s="1"/>
  <c r="T27" i="5" s="1"/>
  <c r="T24" i="5"/>
  <c r="Q23" i="5"/>
  <c r="Q25" i="5" s="1"/>
  <c r="Q26" i="5" s="1"/>
  <c r="Q27" i="5" s="1"/>
  <c r="Q24" i="5"/>
  <c r="R23" i="5"/>
  <c r="R25" i="5" s="1"/>
  <c r="R26" i="5" s="1"/>
  <c r="R27" i="5" s="1"/>
  <c r="R24" i="5"/>
  <c r="V23" i="5"/>
  <c r="V25" i="5" s="1"/>
  <c r="V26" i="5" s="1"/>
  <c r="V27" i="5" s="1"/>
  <c r="V24" i="5"/>
  <c r="J19" i="5"/>
  <c r="J18" i="5"/>
  <c r="C23" i="5"/>
  <c r="J17" i="5"/>
  <c r="P20" i="5"/>
  <c r="C21" i="5"/>
  <c r="C22" i="5"/>
  <c r="J16" i="5"/>
  <c r="C17" i="5"/>
  <c r="C16" i="5"/>
  <c r="C18" i="5"/>
  <c r="C25" i="5"/>
  <c r="M12" i="5"/>
  <c r="D24" i="5" s="1"/>
  <c r="C19" i="5"/>
  <c r="C20" i="5"/>
  <c r="C26" i="5"/>
  <c r="C27" i="5"/>
  <c r="O27" i="1"/>
  <c r="E27" i="1"/>
  <c r="B27" i="1"/>
  <c r="A27" i="1"/>
  <c r="P26" i="6" l="1"/>
  <c r="J25" i="6"/>
  <c r="D27" i="5"/>
  <c r="D22" i="5"/>
  <c r="D25" i="5"/>
  <c r="D18" i="5"/>
  <c r="D16" i="5"/>
  <c r="D17" i="5"/>
  <c r="D23" i="5"/>
  <c r="D21" i="5"/>
  <c r="D26" i="5"/>
  <c r="D20" i="5"/>
  <c r="D19" i="5"/>
  <c r="P21" i="5"/>
  <c r="J20" i="5"/>
  <c r="P27" i="6" l="1"/>
  <c r="J26" i="6"/>
  <c r="J21" i="5"/>
  <c r="P22" i="5"/>
  <c r="P24" i="5" s="1"/>
  <c r="J24" i="5" s="1"/>
  <c r="AD18" i="4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C18" i="4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B18" i="4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A18" i="4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Z18" i="4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Y18" i="4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P18" i="4"/>
  <c r="P19" i="4" s="1"/>
  <c r="AA47" i="4" l="1"/>
  <c r="AA50" i="4" s="1"/>
  <c r="AA53" i="4" s="1"/>
  <c r="AA56" i="4" s="1"/>
  <c r="AA59" i="4" s="1"/>
  <c r="AA62" i="4" s="1"/>
  <c r="AA65" i="4" s="1"/>
  <c r="AA45" i="4"/>
  <c r="Y47" i="4"/>
  <c r="Y50" i="4" s="1"/>
  <c r="Y53" i="4" s="1"/>
  <c r="Y56" i="4" s="1"/>
  <c r="Y59" i="4" s="1"/>
  <c r="Y62" i="4" s="1"/>
  <c r="Y65" i="4" s="1"/>
  <c r="Y45" i="4"/>
  <c r="AC47" i="4"/>
  <c r="AC50" i="4" s="1"/>
  <c r="AC53" i="4" s="1"/>
  <c r="AC56" i="4" s="1"/>
  <c r="AC59" i="4" s="1"/>
  <c r="AC62" i="4" s="1"/>
  <c r="AC65" i="4" s="1"/>
  <c r="AC45" i="4"/>
  <c r="AB47" i="4"/>
  <c r="AB50" i="4" s="1"/>
  <c r="AB53" i="4" s="1"/>
  <c r="AB56" i="4" s="1"/>
  <c r="AB59" i="4" s="1"/>
  <c r="AB62" i="4" s="1"/>
  <c r="AB65" i="4" s="1"/>
  <c r="AB45" i="4"/>
  <c r="Z47" i="4"/>
  <c r="Z50" i="4" s="1"/>
  <c r="Z53" i="4" s="1"/>
  <c r="Z56" i="4" s="1"/>
  <c r="Z59" i="4" s="1"/>
  <c r="Z62" i="4" s="1"/>
  <c r="Z65" i="4" s="1"/>
  <c r="Z45" i="4"/>
  <c r="AD47" i="4"/>
  <c r="AD50" i="4" s="1"/>
  <c r="AD53" i="4" s="1"/>
  <c r="AD56" i="4" s="1"/>
  <c r="AD59" i="4" s="1"/>
  <c r="AD62" i="4" s="1"/>
  <c r="AD65" i="4" s="1"/>
  <c r="AD45" i="4"/>
  <c r="P20" i="4"/>
  <c r="P28" i="6"/>
  <c r="J28" i="6" s="1"/>
  <c r="J27" i="6"/>
  <c r="P23" i="5"/>
  <c r="J22" i="5"/>
  <c r="M13" i="4"/>
  <c r="M10" i="4"/>
  <c r="B10" i="4" s="1"/>
  <c r="D90" i="4" l="1"/>
  <c r="D91" i="4"/>
  <c r="D89" i="4"/>
  <c r="D88" i="4"/>
  <c r="D84" i="4"/>
  <c r="D83" i="4"/>
  <c r="D82" i="4"/>
  <c r="D81" i="4"/>
  <c r="D87" i="4"/>
  <c r="D86" i="4"/>
  <c r="D85" i="4"/>
  <c r="D79" i="4"/>
  <c r="D74" i="4"/>
  <c r="D69" i="4"/>
  <c r="D70" i="4"/>
  <c r="D72" i="4"/>
  <c r="D66" i="4"/>
  <c r="D78" i="4"/>
  <c r="D76" i="4"/>
  <c r="D73" i="4"/>
  <c r="D71" i="4"/>
  <c r="D67" i="4"/>
  <c r="D68" i="4"/>
  <c r="D77" i="4"/>
  <c r="D75" i="4"/>
  <c r="D59" i="4"/>
  <c r="D50" i="4"/>
  <c r="D64" i="4"/>
  <c r="D62" i="4"/>
  <c r="D58" i="4"/>
  <c r="D55" i="4"/>
  <c r="D52" i="4"/>
  <c r="D49" i="4"/>
  <c r="D51" i="4"/>
  <c r="D80" i="4"/>
  <c r="D61" i="4"/>
  <c r="D57" i="4"/>
  <c r="D54" i="4"/>
  <c r="D48" i="4"/>
  <c r="D63" i="4"/>
  <c r="D60" i="4"/>
  <c r="D53" i="4"/>
  <c r="D65" i="4"/>
  <c r="D56" i="4"/>
  <c r="AD46" i="4"/>
  <c r="AD49" i="4" s="1"/>
  <c r="AD52" i="4" s="1"/>
  <c r="AD55" i="4" s="1"/>
  <c r="AD58" i="4" s="1"/>
  <c r="AD61" i="4" s="1"/>
  <c r="AD64" i="4" s="1"/>
  <c r="AD48" i="4"/>
  <c r="AD51" i="4" s="1"/>
  <c r="AD54" i="4" s="1"/>
  <c r="AD57" i="4" s="1"/>
  <c r="AD60" i="4" s="1"/>
  <c r="AD63" i="4" s="1"/>
  <c r="AD80" i="4" s="1"/>
  <c r="AD82" i="4" s="1"/>
  <c r="AD84" i="4" s="1"/>
  <c r="AD86" i="4" s="1"/>
  <c r="AB46" i="4"/>
  <c r="AB49" i="4" s="1"/>
  <c r="AB52" i="4" s="1"/>
  <c r="AB55" i="4" s="1"/>
  <c r="AB58" i="4" s="1"/>
  <c r="AB61" i="4" s="1"/>
  <c r="AB64" i="4" s="1"/>
  <c r="AB48" i="4"/>
  <c r="AB51" i="4" s="1"/>
  <c r="AB54" i="4" s="1"/>
  <c r="AB57" i="4" s="1"/>
  <c r="AB60" i="4" s="1"/>
  <c r="AB63" i="4" s="1"/>
  <c r="AB80" i="4" s="1"/>
  <c r="AB82" i="4" s="1"/>
  <c r="AB84" i="4" s="1"/>
  <c r="AB86" i="4" s="1"/>
  <c r="Y46" i="4"/>
  <c r="Y49" i="4" s="1"/>
  <c r="Y52" i="4" s="1"/>
  <c r="Y55" i="4" s="1"/>
  <c r="Y58" i="4" s="1"/>
  <c r="Y61" i="4" s="1"/>
  <c r="Y64" i="4" s="1"/>
  <c r="Y48" i="4"/>
  <c r="Y51" i="4" s="1"/>
  <c r="Y54" i="4" s="1"/>
  <c r="Y57" i="4" s="1"/>
  <c r="Y60" i="4" s="1"/>
  <c r="Y63" i="4" s="1"/>
  <c r="Y80" i="4" s="1"/>
  <c r="Y82" i="4" s="1"/>
  <c r="Y84" i="4" s="1"/>
  <c r="Y86" i="4" s="1"/>
  <c r="Z46" i="4"/>
  <c r="Z49" i="4" s="1"/>
  <c r="Z52" i="4" s="1"/>
  <c r="Z55" i="4" s="1"/>
  <c r="Z58" i="4" s="1"/>
  <c r="Z61" i="4" s="1"/>
  <c r="Z64" i="4" s="1"/>
  <c r="Z48" i="4"/>
  <c r="Z51" i="4" s="1"/>
  <c r="Z54" i="4" s="1"/>
  <c r="Z57" i="4" s="1"/>
  <c r="Z60" i="4" s="1"/>
  <c r="Z63" i="4" s="1"/>
  <c r="Z80" i="4" s="1"/>
  <c r="Z82" i="4" s="1"/>
  <c r="Z84" i="4" s="1"/>
  <c r="Z86" i="4" s="1"/>
  <c r="AC46" i="4"/>
  <c r="AC49" i="4" s="1"/>
  <c r="AC52" i="4" s="1"/>
  <c r="AC55" i="4" s="1"/>
  <c r="AC58" i="4" s="1"/>
  <c r="AC61" i="4" s="1"/>
  <c r="AC64" i="4" s="1"/>
  <c r="AC48" i="4"/>
  <c r="AC51" i="4" s="1"/>
  <c r="AC54" i="4" s="1"/>
  <c r="AC57" i="4" s="1"/>
  <c r="AC60" i="4" s="1"/>
  <c r="AC63" i="4" s="1"/>
  <c r="AC80" i="4" s="1"/>
  <c r="AC82" i="4" s="1"/>
  <c r="AC84" i="4" s="1"/>
  <c r="AC86" i="4" s="1"/>
  <c r="AA46" i="4"/>
  <c r="AA49" i="4" s="1"/>
  <c r="AA52" i="4" s="1"/>
  <c r="AA55" i="4" s="1"/>
  <c r="AA58" i="4" s="1"/>
  <c r="AA61" i="4" s="1"/>
  <c r="AA64" i="4" s="1"/>
  <c r="AA48" i="4"/>
  <c r="AA51" i="4" s="1"/>
  <c r="AA54" i="4" s="1"/>
  <c r="AA57" i="4" s="1"/>
  <c r="AA60" i="4" s="1"/>
  <c r="AA63" i="4" s="1"/>
  <c r="AA80" i="4" s="1"/>
  <c r="AA82" i="4" s="1"/>
  <c r="AA84" i="4" s="1"/>
  <c r="AA86" i="4" s="1"/>
  <c r="D45" i="4"/>
  <c r="D46" i="4"/>
  <c r="P21" i="4"/>
  <c r="D37" i="4"/>
  <c r="D29" i="4"/>
  <c r="D43" i="4"/>
  <c r="D41" i="4"/>
  <c r="D39" i="4"/>
  <c r="D32" i="4"/>
  <c r="D40" i="4"/>
  <c r="D38" i="4"/>
  <c r="D35" i="4"/>
  <c r="D34" i="4"/>
  <c r="D33" i="4"/>
  <c r="D30" i="4"/>
  <c r="D36" i="4"/>
  <c r="D31" i="4"/>
  <c r="D42" i="4"/>
  <c r="P25" i="5"/>
  <c r="J23" i="5"/>
  <c r="O44" i="4"/>
  <c r="O26" i="4"/>
  <c r="O23" i="4"/>
  <c r="O21" i="4"/>
  <c r="O20" i="4"/>
  <c r="O47" i="4"/>
  <c r="O28" i="4"/>
  <c r="O24" i="4"/>
  <c r="O22" i="4"/>
  <c r="O19" i="4"/>
  <c r="O27" i="4"/>
  <c r="O25" i="4"/>
  <c r="O18" i="4"/>
  <c r="O17" i="4"/>
  <c r="AC88" i="4" l="1"/>
  <c r="AC90" i="4" s="1"/>
  <c r="AC92" i="4" s="1"/>
  <c r="AC94" i="4" s="1"/>
  <c r="AC96" i="4" s="1"/>
  <c r="AC98" i="4" s="1"/>
  <c r="AC100" i="4" s="1"/>
  <c r="AC102" i="4" s="1"/>
  <c r="AC104" i="4" s="1"/>
  <c r="AC106" i="4" s="1"/>
  <c r="AC108" i="4" s="1"/>
  <c r="AC110" i="4" s="1"/>
  <c r="AC112" i="4" s="1"/>
  <c r="AC114" i="4" s="1"/>
  <c r="AC116" i="4" s="1"/>
  <c r="AC118" i="4" s="1"/>
  <c r="AC120" i="4" s="1"/>
  <c r="AC122" i="4" s="1"/>
  <c r="AC124" i="4" s="1"/>
  <c r="AC126" i="4" s="1"/>
  <c r="AC128" i="4" s="1"/>
  <c r="AC130" i="4" s="1"/>
  <c r="AC132" i="4" s="1"/>
  <c r="AC134" i="4" s="1"/>
  <c r="AC136" i="4" s="1"/>
  <c r="AC138" i="4" s="1"/>
  <c r="AC140" i="4" s="1"/>
  <c r="AC142" i="4" s="1"/>
  <c r="AC144" i="4" s="1"/>
  <c r="AC146" i="4" s="1"/>
  <c r="Y88" i="4"/>
  <c r="Y90" i="4" s="1"/>
  <c r="Y92" i="4" s="1"/>
  <c r="Y94" i="4" s="1"/>
  <c r="Y96" i="4" s="1"/>
  <c r="Y98" i="4" s="1"/>
  <c r="Y100" i="4" s="1"/>
  <c r="Y102" i="4" s="1"/>
  <c r="Y104" i="4" s="1"/>
  <c r="Y106" i="4" s="1"/>
  <c r="Y108" i="4" s="1"/>
  <c r="Y110" i="4" s="1"/>
  <c r="Y112" i="4" s="1"/>
  <c r="Y114" i="4" s="1"/>
  <c r="Y116" i="4" s="1"/>
  <c r="Y118" i="4" s="1"/>
  <c r="Y120" i="4" s="1"/>
  <c r="Y122" i="4" s="1"/>
  <c r="Y124" i="4" s="1"/>
  <c r="Y126" i="4" s="1"/>
  <c r="Y128" i="4" s="1"/>
  <c r="Y130" i="4" s="1"/>
  <c r="Y132" i="4" s="1"/>
  <c r="Y134" i="4" s="1"/>
  <c r="Y136" i="4" s="1"/>
  <c r="Y138" i="4" s="1"/>
  <c r="Y140" i="4" s="1"/>
  <c r="Y142" i="4" s="1"/>
  <c r="Y144" i="4" s="1"/>
  <c r="Y146" i="4" s="1"/>
  <c r="AD88" i="4"/>
  <c r="AD90" i="4" s="1"/>
  <c r="AD92" i="4" s="1"/>
  <c r="AD94" i="4" s="1"/>
  <c r="AD96" i="4" s="1"/>
  <c r="AD98" i="4" s="1"/>
  <c r="AD100" i="4" s="1"/>
  <c r="AD102" i="4" s="1"/>
  <c r="AD104" i="4" s="1"/>
  <c r="AD106" i="4" s="1"/>
  <c r="AD108" i="4" s="1"/>
  <c r="AD110" i="4" s="1"/>
  <c r="AD112" i="4" s="1"/>
  <c r="AD114" i="4" s="1"/>
  <c r="AD116" i="4" s="1"/>
  <c r="AD118" i="4" s="1"/>
  <c r="AD120" i="4" s="1"/>
  <c r="AD122" i="4" s="1"/>
  <c r="AD124" i="4" s="1"/>
  <c r="AD126" i="4" s="1"/>
  <c r="AD128" i="4" s="1"/>
  <c r="AD130" i="4" s="1"/>
  <c r="AD132" i="4" s="1"/>
  <c r="AD134" i="4" s="1"/>
  <c r="AD136" i="4" s="1"/>
  <c r="AD138" i="4" s="1"/>
  <c r="AD140" i="4" s="1"/>
  <c r="AD142" i="4" s="1"/>
  <c r="AD144" i="4" s="1"/>
  <c r="AD146" i="4" s="1"/>
  <c r="AA88" i="4"/>
  <c r="AA90" i="4" s="1"/>
  <c r="AA92" i="4" s="1"/>
  <c r="AA94" i="4" s="1"/>
  <c r="AA96" i="4" s="1"/>
  <c r="AA98" i="4" s="1"/>
  <c r="AA100" i="4" s="1"/>
  <c r="AA102" i="4" s="1"/>
  <c r="AA104" i="4" s="1"/>
  <c r="AA106" i="4" s="1"/>
  <c r="AA108" i="4" s="1"/>
  <c r="AA110" i="4" s="1"/>
  <c r="AA112" i="4" s="1"/>
  <c r="AA114" i="4" s="1"/>
  <c r="AA116" i="4" s="1"/>
  <c r="AA118" i="4" s="1"/>
  <c r="AA120" i="4" s="1"/>
  <c r="AA122" i="4" s="1"/>
  <c r="AA124" i="4" s="1"/>
  <c r="AA126" i="4" s="1"/>
  <c r="AA128" i="4" s="1"/>
  <c r="AA130" i="4" s="1"/>
  <c r="AA132" i="4" s="1"/>
  <c r="AA134" i="4" s="1"/>
  <c r="AA136" i="4" s="1"/>
  <c r="AA138" i="4" s="1"/>
  <c r="AA140" i="4" s="1"/>
  <c r="AA142" i="4" s="1"/>
  <c r="AA144" i="4" s="1"/>
  <c r="AA146" i="4" s="1"/>
  <c r="Z88" i="4"/>
  <c r="Z90" i="4" s="1"/>
  <c r="Z92" i="4" s="1"/>
  <c r="Z94" i="4" s="1"/>
  <c r="Z96" i="4" s="1"/>
  <c r="Z98" i="4" s="1"/>
  <c r="Z100" i="4" s="1"/>
  <c r="Z102" i="4" s="1"/>
  <c r="Z104" i="4" s="1"/>
  <c r="Z106" i="4" s="1"/>
  <c r="Z108" i="4" s="1"/>
  <c r="Z110" i="4" s="1"/>
  <c r="Z112" i="4" s="1"/>
  <c r="Z114" i="4" s="1"/>
  <c r="Z116" i="4" s="1"/>
  <c r="Z118" i="4" s="1"/>
  <c r="Z120" i="4" s="1"/>
  <c r="Z122" i="4" s="1"/>
  <c r="Z124" i="4" s="1"/>
  <c r="Z126" i="4" s="1"/>
  <c r="Z128" i="4" s="1"/>
  <c r="Z130" i="4" s="1"/>
  <c r="Z132" i="4" s="1"/>
  <c r="Z134" i="4" s="1"/>
  <c r="Z136" i="4" s="1"/>
  <c r="Z138" i="4" s="1"/>
  <c r="Z140" i="4" s="1"/>
  <c r="Z142" i="4" s="1"/>
  <c r="Z144" i="4" s="1"/>
  <c r="Z146" i="4" s="1"/>
  <c r="AB88" i="4"/>
  <c r="AB90" i="4" s="1"/>
  <c r="AB92" i="4" s="1"/>
  <c r="AB94" i="4" s="1"/>
  <c r="AB96" i="4" s="1"/>
  <c r="AB98" i="4" s="1"/>
  <c r="AB100" i="4" s="1"/>
  <c r="AB102" i="4" s="1"/>
  <c r="AB104" i="4" s="1"/>
  <c r="AB106" i="4" s="1"/>
  <c r="AB108" i="4" s="1"/>
  <c r="AB110" i="4" s="1"/>
  <c r="AB112" i="4" s="1"/>
  <c r="AB114" i="4" s="1"/>
  <c r="AB116" i="4" s="1"/>
  <c r="AB118" i="4" s="1"/>
  <c r="AB120" i="4" s="1"/>
  <c r="AB122" i="4" s="1"/>
  <c r="AB124" i="4" s="1"/>
  <c r="AB126" i="4" s="1"/>
  <c r="AB128" i="4" s="1"/>
  <c r="AB130" i="4" s="1"/>
  <c r="AB132" i="4" s="1"/>
  <c r="AB134" i="4" s="1"/>
  <c r="AB136" i="4" s="1"/>
  <c r="AB138" i="4" s="1"/>
  <c r="AB140" i="4" s="1"/>
  <c r="AB142" i="4" s="1"/>
  <c r="AB144" i="4" s="1"/>
  <c r="AB146" i="4" s="1"/>
  <c r="AC66" i="4"/>
  <c r="AC67" i="4" s="1"/>
  <c r="Y66" i="4"/>
  <c r="Y67" i="4" s="1"/>
  <c r="AA66" i="4"/>
  <c r="AA67" i="4" s="1"/>
  <c r="Z66" i="4"/>
  <c r="Z67" i="4" s="1"/>
  <c r="AB66" i="4"/>
  <c r="AB67" i="4" s="1"/>
  <c r="AD66" i="4"/>
  <c r="AD67" i="4" s="1"/>
  <c r="P22" i="4"/>
  <c r="P26" i="5"/>
  <c r="J25" i="5"/>
  <c r="Z17" i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AA17" i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Y17" i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AA69" i="4" l="1"/>
  <c r="AA72" i="4" s="1"/>
  <c r="AA75" i="4" s="1"/>
  <c r="AA78" i="4" s="1"/>
  <c r="AC69" i="4"/>
  <c r="AC72" i="4" s="1"/>
  <c r="AC75" i="4" s="1"/>
  <c r="AC78" i="4" s="1"/>
  <c r="Y69" i="4"/>
  <c r="Y72" i="4" s="1"/>
  <c r="Y75" i="4" s="1"/>
  <c r="Z69" i="4"/>
  <c r="Z72" i="4" s="1"/>
  <c r="Z75" i="4" s="1"/>
  <c r="AD69" i="4"/>
  <c r="AD72" i="4" s="1"/>
  <c r="AD75" i="4" s="1"/>
  <c r="AB69" i="4"/>
  <c r="AB72" i="4" s="1"/>
  <c r="AB75" i="4" s="1"/>
  <c r="Z68" i="4"/>
  <c r="Z71" i="4" s="1"/>
  <c r="Z74" i="4" s="1"/>
  <c r="Z77" i="4" s="1"/>
  <c r="Z70" i="4"/>
  <c r="Z73" i="4" s="1"/>
  <c r="Z76" i="4" s="1"/>
  <c r="Z79" i="4" s="1"/>
  <c r="AD68" i="4"/>
  <c r="AD71" i="4" s="1"/>
  <c r="AD74" i="4" s="1"/>
  <c r="AD77" i="4" s="1"/>
  <c r="AD70" i="4"/>
  <c r="AD73" i="4" s="1"/>
  <c r="AD76" i="4" s="1"/>
  <c r="AD79" i="4" s="1"/>
  <c r="Y70" i="4"/>
  <c r="Y73" i="4" s="1"/>
  <c r="Y76" i="4" s="1"/>
  <c r="Y79" i="4" s="1"/>
  <c r="Y68" i="4"/>
  <c r="Y71" i="4" s="1"/>
  <c r="Y74" i="4" s="1"/>
  <c r="Y77" i="4" s="1"/>
  <c r="AB68" i="4"/>
  <c r="AB71" i="4" s="1"/>
  <c r="AB74" i="4" s="1"/>
  <c r="AB77" i="4" s="1"/>
  <c r="AB70" i="4"/>
  <c r="AB73" i="4" s="1"/>
  <c r="AB76" i="4" s="1"/>
  <c r="AB79" i="4" s="1"/>
  <c r="AA68" i="4"/>
  <c r="AA71" i="4" s="1"/>
  <c r="AA74" i="4" s="1"/>
  <c r="AA77" i="4" s="1"/>
  <c r="AA70" i="4"/>
  <c r="AA73" i="4" s="1"/>
  <c r="AA76" i="4" s="1"/>
  <c r="AA79" i="4" s="1"/>
  <c r="AC70" i="4"/>
  <c r="AC73" i="4" s="1"/>
  <c r="AC76" i="4" s="1"/>
  <c r="AC79" i="4" s="1"/>
  <c r="AC68" i="4"/>
  <c r="AC71" i="4" s="1"/>
  <c r="AC74" i="4" s="1"/>
  <c r="AC77" i="4" s="1"/>
  <c r="P23" i="4"/>
  <c r="J26" i="5"/>
  <c r="P27" i="5"/>
  <c r="E27" i="4"/>
  <c r="E22" i="4"/>
  <c r="E24" i="4"/>
  <c r="E28" i="4"/>
  <c r="E47" i="4"/>
  <c r="E19" i="4"/>
  <c r="E44" i="4"/>
  <c r="A44" i="4"/>
  <c r="H26" i="4"/>
  <c r="A26" i="4"/>
  <c r="H23" i="4"/>
  <c r="A23" i="4"/>
  <c r="E21" i="4"/>
  <c r="H21" i="4"/>
  <c r="A21" i="4"/>
  <c r="E20" i="4"/>
  <c r="A20" i="4"/>
  <c r="A28" i="4"/>
  <c r="A24" i="4"/>
  <c r="A22" i="4"/>
  <c r="A19" i="4"/>
  <c r="H27" i="4"/>
  <c r="A27" i="4"/>
  <c r="E25" i="4"/>
  <c r="H25" i="4"/>
  <c r="A25" i="4"/>
  <c r="H18" i="4"/>
  <c r="A18" i="4"/>
  <c r="H17" i="4"/>
  <c r="A17" i="4"/>
  <c r="J14" i="4"/>
  <c r="I14" i="4"/>
  <c r="H14" i="4"/>
  <c r="G14" i="4"/>
  <c r="F14" i="4"/>
  <c r="E14" i="4"/>
  <c r="D14" i="4"/>
  <c r="C14" i="4"/>
  <c r="B14" i="4"/>
  <c r="AD13" i="4"/>
  <c r="AC13" i="4"/>
  <c r="AB13" i="4"/>
  <c r="AA13" i="4"/>
  <c r="Z13" i="4"/>
  <c r="Y13" i="4"/>
  <c r="V13" i="4"/>
  <c r="U13" i="4"/>
  <c r="T13" i="4"/>
  <c r="S13" i="4"/>
  <c r="R13" i="4"/>
  <c r="Q13" i="4"/>
  <c r="AB78" i="4" l="1"/>
  <c r="Y78" i="4"/>
  <c r="Z78" i="4"/>
  <c r="AD78" i="4"/>
  <c r="AC81" i="4"/>
  <c r="AC83" i="4" s="1"/>
  <c r="AC85" i="4" s="1"/>
  <c r="AA81" i="4"/>
  <c r="AA83" i="4" s="1"/>
  <c r="AA85" i="4" s="1"/>
  <c r="Z81" i="4"/>
  <c r="Z83" i="4" s="1"/>
  <c r="Z85" i="4" s="1"/>
  <c r="Y81" i="4"/>
  <c r="Y83" i="4" s="1"/>
  <c r="Y85" i="4" s="1"/>
  <c r="AB81" i="4"/>
  <c r="AB83" i="4" s="1"/>
  <c r="AB85" i="4" s="1"/>
  <c r="AD81" i="4"/>
  <c r="AD83" i="4" s="1"/>
  <c r="AD85" i="4" s="1"/>
  <c r="J178" i="4"/>
  <c r="J179" i="4"/>
  <c r="J180" i="4"/>
  <c r="J181" i="4"/>
  <c r="J182" i="4"/>
  <c r="J183" i="4"/>
  <c r="J184" i="4"/>
  <c r="J185" i="4"/>
  <c r="J186" i="4"/>
  <c r="J187" i="4"/>
  <c r="J22" i="4"/>
  <c r="J19" i="4"/>
  <c r="J20" i="4"/>
  <c r="J21" i="4"/>
  <c r="P24" i="4"/>
  <c r="J23" i="4"/>
  <c r="J170" i="4"/>
  <c r="J169" i="4"/>
  <c r="J171" i="4"/>
  <c r="J172" i="4"/>
  <c r="J173" i="4"/>
  <c r="J174" i="4"/>
  <c r="J175" i="4"/>
  <c r="J176" i="4"/>
  <c r="J177" i="4"/>
  <c r="J164" i="4"/>
  <c r="J165" i="4"/>
  <c r="J166" i="4"/>
  <c r="J168" i="4"/>
  <c r="J167" i="4"/>
  <c r="J27" i="5"/>
  <c r="J17" i="4"/>
  <c r="J18" i="4"/>
  <c r="E26" i="4"/>
  <c r="E23" i="4"/>
  <c r="E18" i="4"/>
  <c r="P17" i="1"/>
  <c r="Q17" i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R17" i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S17" i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U17" i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V17" i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T17" i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A26" i="1"/>
  <c r="A28" i="1"/>
  <c r="AB87" i="4" l="1"/>
  <c r="AB89" i="4" s="1"/>
  <c r="AB91" i="4" s="1"/>
  <c r="AB93" i="4" s="1"/>
  <c r="AB95" i="4" s="1"/>
  <c r="AB97" i="4" s="1"/>
  <c r="AB99" i="4" s="1"/>
  <c r="AB101" i="4" s="1"/>
  <c r="AB103" i="4" s="1"/>
  <c r="AB105" i="4" s="1"/>
  <c r="AB107" i="4" s="1"/>
  <c r="AB109" i="4" s="1"/>
  <c r="AB111" i="4" s="1"/>
  <c r="AB113" i="4" s="1"/>
  <c r="AB115" i="4" s="1"/>
  <c r="AB117" i="4" s="1"/>
  <c r="AB119" i="4" s="1"/>
  <c r="AB121" i="4" s="1"/>
  <c r="AB123" i="4" s="1"/>
  <c r="AB125" i="4" s="1"/>
  <c r="AB127" i="4" s="1"/>
  <c r="AB129" i="4" s="1"/>
  <c r="AB131" i="4" s="1"/>
  <c r="AB133" i="4" s="1"/>
  <c r="AB135" i="4" s="1"/>
  <c r="AB137" i="4" s="1"/>
  <c r="AB139" i="4" s="1"/>
  <c r="AB141" i="4" s="1"/>
  <c r="AB143" i="4" s="1"/>
  <c r="AB145" i="4" s="1"/>
  <c r="AB147" i="4" s="1"/>
  <c r="AC87" i="4"/>
  <c r="AC89" i="4" s="1"/>
  <c r="AC91" i="4" s="1"/>
  <c r="AC93" i="4" s="1"/>
  <c r="AC95" i="4" s="1"/>
  <c r="AC97" i="4" s="1"/>
  <c r="AC99" i="4" s="1"/>
  <c r="AC101" i="4" s="1"/>
  <c r="AC103" i="4" s="1"/>
  <c r="AC105" i="4" s="1"/>
  <c r="AC107" i="4" s="1"/>
  <c r="AC109" i="4" s="1"/>
  <c r="AC111" i="4" s="1"/>
  <c r="AC113" i="4" s="1"/>
  <c r="AC115" i="4" s="1"/>
  <c r="AC117" i="4" s="1"/>
  <c r="AC119" i="4" s="1"/>
  <c r="AC121" i="4" s="1"/>
  <c r="AC123" i="4" s="1"/>
  <c r="AC125" i="4" s="1"/>
  <c r="AC127" i="4" s="1"/>
  <c r="AC129" i="4" s="1"/>
  <c r="AC131" i="4" s="1"/>
  <c r="AC133" i="4" s="1"/>
  <c r="AC135" i="4" s="1"/>
  <c r="AC137" i="4" s="1"/>
  <c r="AC139" i="4" s="1"/>
  <c r="AC141" i="4" s="1"/>
  <c r="AC143" i="4" s="1"/>
  <c r="AC145" i="4" s="1"/>
  <c r="AC147" i="4" s="1"/>
  <c r="Y87" i="4"/>
  <c r="Y89" i="4" s="1"/>
  <c r="Y91" i="4" s="1"/>
  <c r="Y93" i="4" s="1"/>
  <c r="Y95" i="4" s="1"/>
  <c r="Y97" i="4" s="1"/>
  <c r="Y99" i="4" s="1"/>
  <c r="Y101" i="4" s="1"/>
  <c r="Y103" i="4" s="1"/>
  <c r="Y105" i="4" s="1"/>
  <c r="Y107" i="4" s="1"/>
  <c r="Y109" i="4" s="1"/>
  <c r="Y111" i="4" s="1"/>
  <c r="Y113" i="4" s="1"/>
  <c r="Y115" i="4" s="1"/>
  <c r="Y117" i="4" s="1"/>
  <c r="Y119" i="4" s="1"/>
  <c r="Y121" i="4" s="1"/>
  <c r="Y123" i="4" s="1"/>
  <c r="Y125" i="4" s="1"/>
  <c r="Y127" i="4" s="1"/>
  <c r="Y129" i="4" s="1"/>
  <c r="Y131" i="4" s="1"/>
  <c r="Y133" i="4" s="1"/>
  <c r="Y135" i="4" s="1"/>
  <c r="Y137" i="4" s="1"/>
  <c r="Y139" i="4" s="1"/>
  <c r="Y141" i="4" s="1"/>
  <c r="Y143" i="4" s="1"/>
  <c r="Y145" i="4" s="1"/>
  <c r="Y147" i="4" s="1"/>
  <c r="Z87" i="4"/>
  <c r="Z89" i="4" s="1"/>
  <c r="Z91" i="4" s="1"/>
  <c r="Z93" i="4" s="1"/>
  <c r="Z95" i="4" s="1"/>
  <c r="Z97" i="4" s="1"/>
  <c r="Z99" i="4" s="1"/>
  <c r="Z101" i="4" s="1"/>
  <c r="Z103" i="4" s="1"/>
  <c r="Z105" i="4" s="1"/>
  <c r="Z107" i="4" s="1"/>
  <c r="Z109" i="4" s="1"/>
  <c r="Z111" i="4" s="1"/>
  <c r="Z113" i="4" s="1"/>
  <c r="Z115" i="4" s="1"/>
  <c r="Z117" i="4" s="1"/>
  <c r="Z119" i="4" s="1"/>
  <c r="Z121" i="4" s="1"/>
  <c r="Z123" i="4" s="1"/>
  <c r="Z125" i="4" s="1"/>
  <c r="Z127" i="4" s="1"/>
  <c r="Z129" i="4" s="1"/>
  <c r="Z131" i="4" s="1"/>
  <c r="Z133" i="4" s="1"/>
  <c r="Z135" i="4" s="1"/>
  <c r="Z137" i="4" s="1"/>
  <c r="Z139" i="4" s="1"/>
  <c r="Z141" i="4" s="1"/>
  <c r="Z143" i="4" s="1"/>
  <c r="Z145" i="4" s="1"/>
  <c r="Z147" i="4" s="1"/>
  <c r="AD87" i="4"/>
  <c r="AD89" i="4" s="1"/>
  <c r="AD91" i="4" s="1"/>
  <c r="AD93" i="4" s="1"/>
  <c r="AD95" i="4" s="1"/>
  <c r="AD97" i="4" s="1"/>
  <c r="AD99" i="4" s="1"/>
  <c r="AD101" i="4" s="1"/>
  <c r="AD103" i="4" s="1"/>
  <c r="AD105" i="4" s="1"/>
  <c r="AD107" i="4" s="1"/>
  <c r="AD109" i="4" s="1"/>
  <c r="AD111" i="4" s="1"/>
  <c r="AD113" i="4" s="1"/>
  <c r="AD115" i="4" s="1"/>
  <c r="AD117" i="4" s="1"/>
  <c r="AD119" i="4" s="1"/>
  <c r="AD121" i="4" s="1"/>
  <c r="AD123" i="4" s="1"/>
  <c r="AD125" i="4" s="1"/>
  <c r="AD127" i="4" s="1"/>
  <c r="AD129" i="4" s="1"/>
  <c r="AD131" i="4" s="1"/>
  <c r="AD133" i="4" s="1"/>
  <c r="AD135" i="4" s="1"/>
  <c r="AD137" i="4" s="1"/>
  <c r="AD139" i="4" s="1"/>
  <c r="AD141" i="4" s="1"/>
  <c r="AD143" i="4" s="1"/>
  <c r="AD145" i="4" s="1"/>
  <c r="AD147" i="4" s="1"/>
  <c r="AA87" i="4"/>
  <c r="AA89" i="4" s="1"/>
  <c r="AA91" i="4" s="1"/>
  <c r="AA93" i="4" s="1"/>
  <c r="AA95" i="4" s="1"/>
  <c r="AA97" i="4" s="1"/>
  <c r="AA99" i="4" s="1"/>
  <c r="AA101" i="4" s="1"/>
  <c r="AA103" i="4" s="1"/>
  <c r="AA105" i="4" s="1"/>
  <c r="AA107" i="4" s="1"/>
  <c r="AA109" i="4" s="1"/>
  <c r="AA111" i="4" s="1"/>
  <c r="AA113" i="4" s="1"/>
  <c r="AA115" i="4" s="1"/>
  <c r="AA117" i="4" s="1"/>
  <c r="AA119" i="4" s="1"/>
  <c r="AA121" i="4" s="1"/>
  <c r="AA123" i="4" s="1"/>
  <c r="AA125" i="4" s="1"/>
  <c r="AA127" i="4" s="1"/>
  <c r="AA129" i="4" s="1"/>
  <c r="AA131" i="4" s="1"/>
  <c r="AA133" i="4" s="1"/>
  <c r="AA135" i="4" s="1"/>
  <c r="AA137" i="4" s="1"/>
  <c r="AA139" i="4" s="1"/>
  <c r="AA141" i="4" s="1"/>
  <c r="AA143" i="4" s="1"/>
  <c r="AA145" i="4" s="1"/>
  <c r="AA147" i="4" s="1"/>
  <c r="J24" i="4"/>
  <c r="P25" i="4"/>
  <c r="P18" i="1"/>
  <c r="D26" i="4"/>
  <c r="D18" i="4"/>
  <c r="D17" i="4"/>
  <c r="D21" i="4"/>
  <c r="D47" i="4"/>
  <c r="D24" i="4"/>
  <c r="D22" i="4"/>
  <c r="D25" i="4"/>
  <c r="D44" i="4"/>
  <c r="D27" i="4"/>
  <c r="D23" i="4"/>
  <c r="D20" i="4"/>
  <c r="D28" i="4"/>
  <c r="D19" i="4"/>
  <c r="A17" i="1"/>
  <c r="A18" i="1"/>
  <c r="A19" i="1"/>
  <c r="A20" i="1"/>
  <c r="A21" i="1"/>
  <c r="A22" i="1"/>
  <c r="A23" i="1"/>
  <c r="A24" i="1"/>
  <c r="A25" i="1"/>
  <c r="A16" i="1"/>
  <c r="J25" i="4" l="1"/>
  <c r="P26" i="4"/>
  <c r="P19" i="1"/>
  <c r="B17" i="1"/>
  <c r="B18" i="1"/>
  <c r="B19" i="1"/>
  <c r="B20" i="1"/>
  <c r="B21" i="1"/>
  <c r="B22" i="1"/>
  <c r="B23" i="1"/>
  <c r="B24" i="1"/>
  <c r="B25" i="1"/>
  <c r="B26" i="1"/>
  <c r="B28" i="1"/>
  <c r="B16" i="1"/>
  <c r="P27" i="4" l="1"/>
  <c r="J26" i="4"/>
  <c r="P20" i="1"/>
  <c r="P28" i="4" l="1"/>
  <c r="J27" i="4"/>
  <c r="C27" i="1"/>
  <c r="P21" i="1"/>
  <c r="E26" i="1"/>
  <c r="O26" i="1"/>
  <c r="J28" i="4" l="1"/>
  <c r="P29" i="4"/>
  <c r="P22" i="1"/>
  <c r="M12" i="1"/>
  <c r="J29" i="4" l="1"/>
  <c r="P30" i="4"/>
  <c r="D27" i="1"/>
  <c r="P23" i="1"/>
  <c r="D26" i="1"/>
  <c r="C26" i="1"/>
  <c r="M9" i="1"/>
  <c r="P31" i="4" l="1"/>
  <c r="J30" i="4"/>
  <c r="P24" i="1"/>
  <c r="O17" i="1"/>
  <c r="O18" i="1"/>
  <c r="O19" i="1"/>
  <c r="O20" i="1"/>
  <c r="O21" i="1"/>
  <c r="O22" i="1"/>
  <c r="O23" i="1"/>
  <c r="O24" i="1"/>
  <c r="O25" i="1"/>
  <c r="O16" i="1"/>
  <c r="P32" i="4" l="1"/>
  <c r="J31" i="4"/>
  <c r="P25" i="1"/>
  <c r="D13" i="1"/>
  <c r="E13" i="1"/>
  <c r="F13" i="1"/>
  <c r="G13" i="1"/>
  <c r="H13" i="1"/>
  <c r="I13" i="1"/>
  <c r="J13" i="1"/>
  <c r="J32" i="4" l="1"/>
  <c r="P33" i="4"/>
  <c r="P26" i="1"/>
  <c r="P27" i="1" s="1"/>
  <c r="P28" i="1" s="1"/>
  <c r="D17" i="1"/>
  <c r="D18" i="1"/>
  <c r="D19" i="1"/>
  <c r="D20" i="1"/>
  <c r="D21" i="1"/>
  <c r="D22" i="1"/>
  <c r="D23" i="1"/>
  <c r="D24" i="1"/>
  <c r="D25" i="1"/>
  <c r="D28" i="1"/>
  <c r="D16" i="1"/>
  <c r="J33" i="4" l="1"/>
  <c r="P34" i="4"/>
  <c r="B9" i="1"/>
  <c r="T12" i="1"/>
  <c r="U12" i="1"/>
  <c r="V12" i="1"/>
  <c r="P35" i="4" l="1"/>
  <c r="J34" i="4"/>
  <c r="AC16" i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D16" i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B16" i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C12" i="1"/>
  <c r="AD12" i="1"/>
  <c r="AB12" i="1"/>
  <c r="Z12" i="1"/>
  <c r="AA12" i="1"/>
  <c r="Y12" i="1"/>
  <c r="R12" i="1"/>
  <c r="S12" i="1"/>
  <c r="Q12" i="1"/>
  <c r="E20" i="1"/>
  <c r="E21" i="1"/>
  <c r="E22" i="1"/>
  <c r="E23" i="1"/>
  <c r="E24" i="1"/>
  <c r="E25" i="1"/>
  <c r="P36" i="4" l="1"/>
  <c r="J35" i="4"/>
  <c r="J27" i="1"/>
  <c r="J16" i="1"/>
  <c r="J17" i="1"/>
  <c r="J18" i="1"/>
  <c r="J19" i="1"/>
  <c r="J20" i="1"/>
  <c r="J21" i="1"/>
  <c r="J22" i="1"/>
  <c r="J23" i="1"/>
  <c r="J24" i="1"/>
  <c r="J25" i="1"/>
  <c r="J26" i="1"/>
  <c r="J28" i="1"/>
  <c r="C28" i="1"/>
  <c r="E28" i="1"/>
  <c r="E18" i="1"/>
  <c r="E19" i="1"/>
  <c r="E16" i="1"/>
  <c r="C24" i="1"/>
  <c r="C20" i="1"/>
  <c r="C23" i="1"/>
  <c r="C22" i="1"/>
  <c r="C25" i="1"/>
  <c r="C21" i="1"/>
  <c r="E17" i="1"/>
  <c r="B13" i="1"/>
  <c r="C13" i="1"/>
  <c r="J36" i="4" l="1"/>
  <c r="P37" i="4"/>
  <c r="P38" i="4" s="1"/>
  <c r="C19" i="1"/>
  <c r="C18" i="1"/>
  <c r="C17" i="1"/>
  <c r="C16" i="1"/>
  <c r="P39" i="4" l="1"/>
  <c r="J38" i="4"/>
  <c r="J37" i="4"/>
  <c r="P40" i="4" l="1"/>
  <c r="J39" i="4"/>
  <c r="P41" i="4" l="1"/>
  <c r="J40" i="4"/>
  <c r="P42" i="4" l="1"/>
  <c r="J41" i="4"/>
  <c r="J42" i="4" l="1"/>
  <c r="P43" i="4"/>
  <c r="J43" i="4" l="1"/>
  <c r="P44" i="4"/>
  <c r="P45" i="4" l="1"/>
  <c r="P48" i="4" s="1"/>
  <c r="J44" i="4"/>
  <c r="P47" i="4"/>
  <c r="J47" i="4" l="1"/>
  <c r="P50" i="4"/>
  <c r="P51" i="4"/>
  <c r="J48" i="4"/>
  <c r="P46" i="4"/>
  <c r="J45" i="4"/>
  <c r="J51" i="4" l="1"/>
  <c r="P54" i="4"/>
  <c r="J50" i="4"/>
  <c r="P53" i="4"/>
  <c r="J46" i="4"/>
  <c r="P49" i="4"/>
  <c r="P57" i="4" l="1"/>
  <c r="J54" i="4"/>
  <c r="P56" i="4"/>
  <c r="J53" i="4"/>
  <c r="P52" i="4"/>
  <c r="J49" i="4"/>
  <c r="J56" i="4" l="1"/>
  <c r="P59" i="4"/>
  <c r="J57" i="4"/>
  <c r="P60" i="4"/>
  <c r="J52" i="4"/>
  <c r="P55" i="4"/>
  <c r="P63" i="4" l="1"/>
  <c r="J60" i="4"/>
  <c r="P62" i="4"/>
  <c r="J59" i="4"/>
  <c r="P58" i="4"/>
  <c r="J55" i="4"/>
  <c r="P65" i="4" l="1"/>
  <c r="J65" i="4" s="1"/>
  <c r="J62" i="4"/>
  <c r="J58" i="4"/>
  <c r="P61" i="4"/>
  <c r="P80" i="4"/>
  <c r="P82" i="4" s="1"/>
  <c r="J63" i="4"/>
  <c r="J82" i="4" l="1"/>
  <c r="P84" i="4"/>
  <c r="J80" i="4"/>
  <c r="P66" i="4"/>
  <c r="P64" i="4"/>
  <c r="J64" i="4" s="1"/>
  <c r="J61" i="4"/>
  <c r="P86" i="4" l="1"/>
  <c r="J84" i="4"/>
  <c r="P69" i="4"/>
  <c r="J66" i="4"/>
  <c r="P67" i="4"/>
  <c r="J86" i="4" l="1"/>
  <c r="P88" i="4"/>
  <c r="P68" i="4"/>
  <c r="P70" i="4"/>
  <c r="J67" i="4"/>
  <c r="J69" i="4"/>
  <c r="P72" i="4"/>
  <c r="P90" i="4" l="1"/>
  <c r="P92" i="4" s="1"/>
  <c r="J88" i="4"/>
  <c r="P73" i="4"/>
  <c r="J70" i="4"/>
  <c r="J72" i="4"/>
  <c r="P75" i="4"/>
  <c r="P71" i="4"/>
  <c r="J68" i="4"/>
  <c r="P94" i="4" l="1"/>
  <c r="J92" i="4"/>
  <c r="J90" i="4"/>
  <c r="P78" i="4"/>
  <c r="J78" i="4" s="1"/>
  <c r="J75" i="4"/>
  <c r="P74" i="4"/>
  <c r="J71" i="4"/>
  <c r="P76" i="4"/>
  <c r="J73" i="4"/>
  <c r="P96" i="4" l="1"/>
  <c r="J94" i="4"/>
  <c r="P77" i="4"/>
  <c r="J74" i="4"/>
  <c r="P79" i="4"/>
  <c r="J76" i="4"/>
  <c r="P98" i="4" l="1"/>
  <c r="J96" i="4"/>
  <c r="P81" i="4"/>
  <c r="P83" i="4" s="1"/>
  <c r="J79" i="4"/>
  <c r="J77" i="4"/>
  <c r="P100" i="4" l="1"/>
  <c r="J98" i="4"/>
  <c r="J83" i="4"/>
  <c r="P85" i="4"/>
  <c r="J81" i="4"/>
  <c r="P102" i="4" l="1"/>
  <c r="J100" i="4"/>
  <c r="J85" i="4"/>
  <c r="P87" i="4"/>
  <c r="P104" i="4" l="1"/>
  <c r="J102" i="4"/>
  <c r="J87" i="4"/>
  <c r="P89" i="4"/>
  <c r="P91" i="4" s="1"/>
  <c r="P93" i="4" l="1"/>
  <c r="J91" i="4"/>
  <c r="P106" i="4"/>
  <c r="J104" i="4"/>
  <c r="J89" i="4"/>
  <c r="P108" i="4" l="1"/>
  <c r="J106" i="4"/>
  <c r="P95" i="4"/>
  <c r="J93" i="4"/>
  <c r="J95" i="4" l="1"/>
  <c r="P97" i="4"/>
  <c r="P110" i="4"/>
  <c r="J108" i="4"/>
  <c r="P112" i="4" l="1"/>
  <c r="J110" i="4"/>
  <c r="J97" i="4"/>
  <c r="P99" i="4"/>
  <c r="J99" i="4" l="1"/>
  <c r="P101" i="4"/>
  <c r="P114" i="4"/>
  <c r="J112" i="4"/>
  <c r="P116" i="4" l="1"/>
  <c r="J114" i="4"/>
  <c r="J101" i="4"/>
  <c r="P103" i="4"/>
  <c r="J103" i="4" l="1"/>
  <c r="P105" i="4"/>
  <c r="P118" i="4"/>
  <c r="J116" i="4"/>
  <c r="P120" i="4" l="1"/>
  <c r="J118" i="4"/>
  <c r="P107" i="4"/>
  <c r="J105" i="4"/>
  <c r="J107" i="4" l="1"/>
  <c r="P109" i="4"/>
  <c r="P122" i="4"/>
  <c r="J120" i="4"/>
  <c r="P124" i="4" l="1"/>
  <c r="J122" i="4"/>
  <c r="P111" i="4"/>
  <c r="J109" i="4"/>
  <c r="P113" i="4" l="1"/>
  <c r="J111" i="4"/>
  <c r="P126" i="4"/>
  <c r="J124" i="4"/>
  <c r="P128" i="4" l="1"/>
  <c r="J126" i="4"/>
  <c r="J113" i="4"/>
  <c r="P115" i="4"/>
  <c r="P117" i="4" l="1"/>
  <c r="J115" i="4"/>
  <c r="P130" i="4"/>
  <c r="J128" i="4"/>
  <c r="P132" i="4" l="1"/>
  <c r="J130" i="4"/>
  <c r="P119" i="4"/>
  <c r="J117" i="4"/>
  <c r="P121" i="4" l="1"/>
  <c r="J119" i="4"/>
  <c r="P134" i="4"/>
  <c r="J132" i="4"/>
  <c r="P136" i="4" l="1"/>
  <c r="J134" i="4"/>
  <c r="P123" i="4"/>
  <c r="J121" i="4"/>
  <c r="J123" i="4" l="1"/>
  <c r="P125" i="4"/>
  <c r="P138" i="4"/>
  <c r="J136" i="4"/>
  <c r="P140" i="4" l="1"/>
  <c r="J138" i="4"/>
  <c r="P127" i="4"/>
  <c r="J125" i="4"/>
  <c r="J127" i="4" l="1"/>
  <c r="P129" i="4"/>
  <c r="P142" i="4"/>
  <c r="J140" i="4"/>
  <c r="P144" i="4" l="1"/>
  <c r="J142" i="4"/>
  <c r="P131" i="4"/>
  <c r="J129" i="4"/>
  <c r="J131" i="4" l="1"/>
  <c r="P133" i="4"/>
  <c r="P146" i="4"/>
  <c r="J146" i="4" s="1"/>
  <c r="J144" i="4"/>
  <c r="P135" i="4" l="1"/>
  <c r="J133" i="4"/>
  <c r="J135" i="4" l="1"/>
  <c r="P137" i="4"/>
  <c r="J137" i="4" l="1"/>
  <c r="P139" i="4"/>
  <c r="P141" i="4" l="1"/>
  <c r="J139" i="4"/>
  <c r="J141" i="4" l="1"/>
  <c r="P143" i="4"/>
  <c r="J143" i="4" l="1"/>
  <c r="P145" i="4"/>
  <c r="P147" i="4" l="1"/>
  <c r="J147" i="4" s="1"/>
  <c r="J145" i="4"/>
  <c r="E188" i="4" l="1"/>
</calcChain>
</file>

<file path=xl/comments1.xml><?xml version="1.0" encoding="utf-8"?>
<comments xmlns="http://schemas.openxmlformats.org/spreadsheetml/2006/main">
  <authors>
    <author>Scott Criswell</author>
    <author>David Reddy</author>
  </authors>
  <commentList>
    <comment ref="H14" authorId="0">
      <text>
        <r>
          <rPr>
            <sz val="8"/>
            <color indexed="81"/>
            <rFont val="Tahoma"/>
            <family val="2"/>
          </rPr>
          <t>Leave blank to model with ruleset-defined setting</t>
        </r>
      </text>
    </comment>
    <comment ref="Y14" authorId="1">
      <text>
        <r>
          <rPr>
            <sz val="9"/>
            <color indexed="81"/>
            <rFont val="Tahoma"/>
            <family val="2"/>
          </rPr>
          <t>BypassOpenStudio_* - option bypasses all OpenStudio calls for the run specified by the characters following the underscore.  This includes translation of SDD XML -&gt; OSM -&gt; IDF and E+ simulation.</t>
        </r>
      </text>
    </comment>
    <comment ref="AB14" authorId="1">
      <text>
        <r>
          <rPr>
            <sz val="9"/>
            <color indexed="81"/>
            <rFont val="Tahoma"/>
            <family val="2"/>
          </rPr>
          <t>BypassSimulation_* - options bypass only the EnergyPlus simulation for the run specified by the characters following the underscore.  OpenStudio is still called to translate SDD XML -&gt; OSM -&gt; IDF (simulation just not performed).</t>
        </r>
      </text>
    </comment>
    <comment ref="P15" authorId="1">
      <text>
        <r>
          <rPr>
            <sz val="9"/>
            <color indexed="81"/>
            <rFont val="Tahoma"/>
            <family val="2"/>
          </rPr>
          <t>LogRuleEvaluation - controls same rule evaluation logging as described above, but for rules evaluated during compliance analysis.
Set to 1 only when testing/debugging analysis rules, else large project logs 
Set to 0 for release version to prevent excessively long project log files.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>
      <text>
        <r>
          <rPr>
            <sz val="9"/>
            <color indexed="81"/>
            <rFont val="Tahoma"/>
            <family val="2"/>
          </rPr>
          <t>AnalysisThruStep options:
1 - ProposedSizing model
2 - Proposed model
3 - Generate Proposed OSM &amp; IDF
4 - Simulate Proposed model &amp; retrieve results / UMLH check
5 - BaselineSizing model
6 - Generate BaselineSizing OSM &amp; IDF
7 - (partial) Simulate BaselineSizing model &amp; retrieve HVAC capacities/flows (possibly iterate)
8 - (nyi)     Baseline model
9 - (nyi)     Generate Baseline OSM &amp; IDF
10 - (nyi)     Simulate Baseline model &amp; retrieve results / UMLH check (?)
11 - (nyi)     Generation of compliance report</t>
        </r>
      </text>
    </comment>
    <comment ref="R15" authorId="1">
      <text>
        <r>
          <rPr>
            <sz val="9"/>
            <color indexed="81"/>
            <rFont val="Tahoma"/>
            <family val="2"/>
          </rPr>
          <t>Set to 1 to bypass range and required data checking</t>
        </r>
      </text>
    </comment>
    <comment ref="S15" authorId="1">
      <text>
        <r>
          <rPr>
            <sz val="9"/>
            <color indexed="81"/>
            <rFont val="Tahoma"/>
            <family val="2"/>
          </rPr>
          <t>Set to 1 to bypass thermal zone unmet load hour checks</t>
        </r>
      </text>
    </comment>
    <comment ref="T15" authorId="1">
      <text>
        <r>
          <rPr>
            <sz val="9"/>
            <color indexed="81"/>
            <rFont val="Tahoma"/>
            <family val="2"/>
          </rPr>
          <t>Set to 1 to bypass CHECKCODE rules</t>
        </r>
      </text>
    </comment>
    <comment ref="U15" authorId="1">
      <text>
        <r>
          <rPr>
            <sz val="9"/>
            <color indexed="81"/>
            <rFont val="Tahoma"/>
            <family val="2"/>
          </rPr>
          <t>Set to 1 to bypass CHECKSIM rules</t>
        </r>
      </text>
    </comment>
    <comment ref="V15" authorId="1">
      <text>
        <r>
          <rPr>
            <sz val="9"/>
            <color indexed="81"/>
            <rFont val="Tahoma"/>
            <family val="2"/>
          </rPr>
          <t>StoreBEMDetails - enable automatic storage of "detailed" project files at various times during program use - following each File-Open (both ibd &amp; xml formats) / following evaluation of any rulelist (triggered via Tools-Eval... / at each main step of compliance analysis.
SET TO 0 in release version to prevent generation of larger, more numerous project files</t>
        </r>
      </text>
    </comment>
  </commentList>
</comments>
</file>

<file path=xl/comments2.xml><?xml version="1.0" encoding="utf-8"?>
<comments xmlns="http://schemas.openxmlformats.org/spreadsheetml/2006/main">
  <authors>
    <author>Scott Criswell</author>
    <author>David Reddy</author>
  </authors>
  <commentList>
    <comment ref="H15" authorId="0">
      <text>
        <r>
          <rPr>
            <sz val="8"/>
            <color indexed="81"/>
            <rFont val="Tahoma"/>
            <family val="2"/>
          </rPr>
          <t>Leave blank to model with ruleset-defined setting</t>
        </r>
      </text>
    </comment>
    <comment ref="Y15" authorId="1">
      <text>
        <r>
          <rPr>
            <sz val="9"/>
            <color indexed="81"/>
            <rFont val="Tahoma"/>
            <family val="2"/>
          </rPr>
          <t>BypassOpenStudio_* - option bypasses all OpenStudio calls for the run specified by the characters following the underscore.  This includes translation of SDD XML -&gt; OSM -&gt; IDF and E+ simulation.</t>
        </r>
      </text>
    </comment>
    <comment ref="AB15" authorId="1">
      <text>
        <r>
          <rPr>
            <sz val="9"/>
            <color indexed="81"/>
            <rFont val="Tahoma"/>
            <family val="2"/>
          </rPr>
          <t>BypassSimulation_* - options bypass only the EnergyPlus simulation for the run specified by the characters following the underscore.  OpenStudio is still called to translate SDD XML -&gt; OSM -&gt; IDF (simulation just not performed).</t>
        </r>
      </text>
    </comment>
    <comment ref="P16" authorId="1">
      <text>
        <r>
          <rPr>
            <sz val="9"/>
            <color indexed="81"/>
            <rFont val="Tahoma"/>
            <family val="2"/>
          </rPr>
          <t>LogRuleEvaluation - controls same rule evaluation logging as described above, but for rules evaluated during compliance analysis.
Set to 1 only when testing/debugging analysis rules, else large project logs 
Set to 0 for release version to prevent excessively long project log files.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1">
      <text>
        <r>
          <rPr>
            <sz val="9"/>
            <color indexed="81"/>
            <rFont val="Tahoma"/>
            <family val="2"/>
          </rPr>
          <t>AnalysisThruStep options:
1 - ProposedSizing model
2 - Proposed model
3 - Generate Proposed OSM &amp; IDF
4 - Simulate Proposed model &amp; retrieve results / UMLH check
5 - BaselineSizing model
6 - Generate BaselineSizing OSM &amp; IDF
7 - (partial) Simulate BaselineSizing model &amp; retrieve HVAC capacities/flows (possibly iterate)
8 - (nyi)     Baseline model
9 - (nyi)     Generate Baseline OSM &amp; IDF
10 - (nyi)     Simulate Baseline model &amp; retrieve results / UMLH check (?)
11 - (nyi)     Generation of compliance report</t>
        </r>
      </text>
    </comment>
    <comment ref="R16" authorId="1">
      <text>
        <r>
          <rPr>
            <sz val="9"/>
            <color indexed="81"/>
            <rFont val="Tahoma"/>
            <family val="2"/>
          </rPr>
          <t>Set to 1 to bypass range and required data checking</t>
        </r>
      </text>
    </comment>
    <comment ref="S16" authorId="1">
      <text>
        <r>
          <rPr>
            <sz val="9"/>
            <color indexed="81"/>
            <rFont val="Tahoma"/>
            <family val="2"/>
          </rPr>
          <t>Set to 1 to bypass thermal zone unmet load hour checks</t>
        </r>
      </text>
    </comment>
    <comment ref="T16" authorId="1">
      <text>
        <r>
          <rPr>
            <sz val="9"/>
            <color indexed="81"/>
            <rFont val="Tahoma"/>
            <family val="2"/>
          </rPr>
          <t>Set to 1 to bypass CHECKCODE rules</t>
        </r>
      </text>
    </comment>
    <comment ref="U16" authorId="1">
      <text>
        <r>
          <rPr>
            <sz val="9"/>
            <color indexed="81"/>
            <rFont val="Tahoma"/>
            <family val="2"/>
          </rPr>
          <t>Set to 1 to bypass CHECKSIM rules</t>
        </r>
      </text>
    </comment>
    <comment ref="V16" authorId="1">
      <text>
        <r>
          <rPr>
            <sz val="9"/>
            <color indexed="81"/>
            <rFont val="Tahoma"/>
            <family val="2"/>
          </rPr>
          <t>StoreBEMDetails - enable automatic storage of "detailed" project files at various times during program use - following each File-Open (both ibd &amp; xml formats) / following evaluation of any rulelist (triggered via Tools-Eval... / at each main step of compliance analysis.
SET TO 0 in release version to prevent generation of larger, more numerous project files</t>
        </r>
      </text>
    </comment>
    <comment ref="H162" authorId="0">
      <text>
        <r>
          <rPr>
            <sz val="8"/>
            <color indexed="81"/>
            <rFont val="Tahoma"/>
            <family val="2"/>
          </rPr>
          <t>Leave blank to model with ruleset-defined setting</t>
        </r>
      </text>
    </comment>
    <comment ref="Y162" authorId="1">
      <text>
        <r>
          <rPr>
            <sz val="9"/>
            <color indexed="81"/>
            <rFont val="Tahoma"/>
            <family val="2"/>
          </rPr>
          <t>BypassOpenStudio_* - option bypasses all OpenStudio calls for the run specified by the characters following the underscore.  This includes translation of SDD XML -&gt; OSM -&gt; IDF and E+ simulation.</t>
        </r>
      </text>
    </comment>
    <comment ref="AB162" authorId="1">
      <text>
        <r>
          <rPr>
            <sz val="9"/>
            <color indexed="81"/>
            <rFont val="Tahoma"/>
            <family val="2"/>
          </rPr>
          <t>BypassSimulation_* - options bypass only the EnergyPlus simulation for the run specified by the characters following the underscore.  OpenStudio is still called to translate SDD XML -&gt; OSM -&gt; IDF (simulation just not performed).</t>
        </r>
      </text>
    </comment>
    <comment ref="P163" authorId="1">
      <text>
        <r>
          <rPr>
            <sz val="9"/>
            <color indexed="81"/>
            <rFont val="Tahoma"/>
            <family val="2"/>
          </rPr>
          <t>LogRuleEvaluation - controls same rule evaluation logging as described above, but for rules evaluated during compliance analysis.
Set to 1 only when testing/debugging analysis rules, else large project logs 
Set to 0 for release version to prevent excessively long project log files.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3" authorId="1">
      <text>
        <r>
          <rPr>
            <sz val="9"/>
            <color indexed="81"/>
            <rFont val="Tahoma"/>
            <family val="2"/>
          </rPr>
          <t>AnalysisThruStep options:
1 - ProposedSizing model
2 - Proposed model
3 - Generate Proposed OSM &amp; IDF
4 - Simulate Proposed model &amp; retrieve results / UMLH check
5 - BaselineSizing model
6 - Generate BaselineSizing OSM &amp; IDF
7 - (partial) Simulate BaselineSizing model &amp; retrieve HVAC capacities/flows (possibly iterate)
8 - (nyi)     Baseline model
9 - (nyi)     Generate Baseline OSM &amp; IDF
10 - (nyi)     Simulate Baseline model &amp; retrieve results / UMLH check (?)
11 - (nyi)     Generation of compliance report</t>
        </r>
      </text>
    </comment>
    <comment ref="R163" authorId="1">
      <text>
        <r>
          <rPr>
            <sz val="9"/>
            <color indexed="81"/>
            <rFont val="Tahoma"/>
            <family val="2"/>
          </rPr>
          <t>Set to 1 to bypass range and required data checking</t>
        </r>
      </text>
    </comment>
    <comment ref="S163" authorId="1">
      <text>
        <r>
          <rPr>
            <sz val="9"/>
            <color indexed="81"/>
            <rFont val="Tahoma"/>
            <family val="2"/>
          </rPr>
          <t>Set to 1 to bypass thermal zone unmet load hour checks</t>
        </r>
      </text>
    </comment>
    <comment ref="T163" authorId="1">
      <text>
        <r>
          <rPr>
            <sz val="9"/>
            <color indexed="81"/>
            <rFont val="Tahoma"/>
            <family val="2"/>
          </rPr>
          <t>Set to 1 to bypass CHECKCODE rules</t>
        </r>
      </text>
    </comment>
    <comment ref="U163" authorId="1">
      <text>
        <r>
          <rPr>
            <sz val="9"/>
            <color indexed="81"/>
            <rFont val="Tahoma"/>
            <family val="2"/>
          </rPr>
          <t>Set to 1 to bypass CHECKSIM rules</t>
        </r>
      </text>
    </comment>
    <comment ref="V163" authorId="1">
      <text>
        <r>
          <rPr>
            <sz val="9"/>
            <color indexed="81"/>
            <rFont val="Tahoma"/>
            <family val="2"/>
          </rPr>
          <t>StoreBEMDetails - enable automatic storage of "detailed" project files at various times during program use - following each File-Open (both ibd &amp; xml formats) / following evaluation of any rulelist (triggered via Tools-Eval... / at each main step of compliance analysis.
SET TO 0 in release version to prevent generation of larger, more numerous project files</t>
        </r>
      </text>
    </comment>
  </commentList>
</comments>
</file>

<file path=xl/comments3.xml><?xml version="1.0" encoding="utf-8"?>
<comments xmlns="http://schemas.openxmlformats.org/spreadsheetml/2006/main">
  <authors>
    <author>Scott Criswell</author>
    <author>David Reddy</author>
  </authors>
  <commentList>
    <comment ref="H14" authorId="0">
      <text>
        <r>
          <rPr>
            <sz val="8"/>
            <color indexed="81"/>
            <rFont val="Tahoma"/>
            <family val="2"/>
          </rPr>
          <t>Leave blank to model with ruleset-defined setting</t>
        </r>
      </text>
    </comment>
    <comment ref="Y14" authorId="1">
      <text>
        <r>
          <rPr>
            <sz val="9"/>
            <color indexed="81"/>
            <rFont val="Tahoma"/>
            <family val="2"/>
          </rPr>
          <t>BypassOpenStudio_* - option bypasses all OpenStudio calls for the run specified by the characters following the underscore.  This includes translation of SDD XML -&gt; OSM -&gt; IDF and E+ simulation.</t>
        </r>
      </text>
    </comment>
    <comment ref="AB14" authorId="1">
      <text>
        <r>
          <rPr>
            <sz val="9"/>
            <color indexed="81"/>
            <rFont val="Tahoma"/>
            <family val="2"/>
          </rPr>
          <t>BypassSimulation_* - options bypass only the EnergyPlus simulation for the run specified by the characters following the underscore.  OpenStudio is still called to translate SDD XML -&gt; OSM -&gt; IDF (simulation just not performed).</t>
        </r>
      </text>
    </comment>
    <comment ref="P15" authorId="1">
      <text>
        <r>
          <rPr>
            <sz val="9"/>
            <color indexed="81"/>
            <rFont val="Tahoma"/>
            <family val="2"/>
          </rPr>
          <t>LogRuleEvaluation - controls same rule evaluation logging as described above, but for rules evaluated during compliance analysis.
Set to 1 only when testing/debugging analysis rules, else large project logs 
Set to 0 for release version to prevent excessively long project log files.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>
      <text>
        <r>
          <rPr>
            <sz val="9"/>
            <color indexed="81"/>
            <rFont val="Tahoma"/>
            <family val="2"/>
          </rPr>
          <t>AnalysisThruStep options:
1 - ProposedSizing model
2 - Proposed model
3 - Generate Proposed OSM &amp; IDF
4 - Simulate Proposed model &amp; retrieve results / UMLH check
5 - BaselineSizing model
6 - Generate BaselineSizing OSM &amp; IDF
7 - (partial) Simulate BaselineSizing model &amp; retrieve HVAC capacities/flows (possibly iterate)
8 - (nyi)     Baseline model
9 - (nyi)     Generate Baseline OSM &amp; IDF
10 - (nyi)     Simulate Baseline model &amp; retrieve results / UMLH check (?)
11 - (nyi)     Generation of compliance report</t>
        </r>
      </text>
    </comment>
    <comment ref="R15" authorId="1">
      <text>
        <r>
          <rPr>
            <sz val="9"/>
            <color indexed="81"/>
            <rFont val="Tahoma"/>
            <family val="2"/>
          </rPr>
          <t>Set to 1 to bypass range and required data checking</t>
        </r>
      </text>
    </comment>
    <comment ref="S15" authorId="1">
      <text>
        <r>
          <rPr>
            <sz val="9"/>
            <color indexed="81"/>
            <rFont val="Tahoma"/>
            <family val="2"/>
          </rPr>
          <t>Set to 1 to bypass thermal zone unmet load hour checks</t>
        </r>
      </text>
    </comment>
    <comment ref="T15" authorId="1">
      <text>
        <r>
          <rPr>
            <sz val="9"/>
            <color indexed="81"/>
            <rFont val="Tahoma"/>
            <family val="2"/>
          </rPr>
          <t>Set to 1 to bypass CHECKCODE rules</t>
        </r>
      </text>
    </comment>
    <comment ref="U15" authorId="1">
      <text>
        <r>
          <rPr>
            <sz val="9"/>
            <color indexed="81"/>
            <rFont val="Tahoma"/>
            <family val="2"/>
          </rPr>
          <t>Set to 1 to bypass CHECKSIM rules</t>
        </r>
      </text>
    </comment>
    <comment ref="V15" authorId="1">
      <text>
        <r>
          <rPr>
            <sz val="9"/>
            <color indexed="81"/>
            <rFont val="Tahoma"/>
            <family val="2"/>
          </rPr>
          <t>StoreBEMDetails - enable automatic storage of "detailed" project files at various times during program use - following each File-Open (both ibd &amp; xml formats) / following evaluation of any rulelist (triggered via Tools-Eval... / at each main step of compliance analysis.
SET TO 0 in release version to prevent generation of larger, more numerous project files</t>
        </r>
      </text>
    </comment>
  </commentList>
</comments>
</file>

<file path=xl/comments4.xml><?xml version="1.0" encoding="utf-8"?>
<comments xmlns="http://schemas.openxmlformats.org/spreadsheetml/2006/main">
  <authors>
    <author>Scott Criswell</author>
    <author>David Reddy</author>
  </authors>
  <commentList>
    <comment ref="H14" authorId="0">
      <text>
        <r>
          <rPr>
            <sz val="8"/>
            <color indexed="81"/>
            <rFont val="Tahoma"/>
            <family val="2"/>
          </rPr>
          <t>Leave blank to model with ruleset-defined setting</t>
        </r>
      </text>
    </comment>
    <comment ref="Y14" authorId="1">
      <text>
        <r>
          <rPr>
            <sz val="9"/>
            <color indexed="81"/>
            <rFont val="Tahoma"/>
            <family val="2"/>
          </rPr>
          <t>BypassOpenStudio_* - option bypasses all OpenStudio calls for the run specified by the characters following the underscore.  This includes translation of SDD XML -&gt; OSM -&gt; IDF and E+ simulation.</t>
        </r>
      </text>
    </comment>
    <comment ref="AB14" authorId="1">
      <text>
        <r>
          <rPr>
            <sz val="9"/>
            <color indexed="81"/>
            <rFont val="Tahoma"/>
            <family val="2"/>
          </rPr>
          <t>BypassSimulation_* - options bypass only the EnergyPlus simulation for the run specified by the characters following the underscore.  OpenStudio is still called to translate SDD XML -&gt; OSM -&gt; IDF (simulation just not performed).</t>
        </r>
      </text>
    </comment>
    <comment ref="P15" authorId="1">
      <text>
        <r>
          <rPr>
            <sz val="9"/>
            <color indexed="81"/>
            <rFont val="Tahoma"/>
            <family val="2"/>
          </rPr>
          <t>LogRuleEvaluation - controls same rule evaluation logging as described above, but for rules evaluated during compliance analysis.
Set to 1 only when testing/debugging analysis rules, else large project logs 
Set to 0 for release version to prevent excessively long project log files.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>
      <text>
        <r>
          <rPr>
            <sz val="9"/>
            <color indexed="81"/>
            <rFont val="Tahoma"/>
            <family val="2"/>
          </rPr>
          <t>AnalysisThruStep options:
1 - ProposedSizing model
2 - Proposed model
3 - Generate Proposed OSM &amp; IDF
4 - Simulate Proposed model &amp; retrieve results / UMLH check
5 - BaselineSizing model
6 - Generate BaselineSizing OSM &amp; IDF
7 - (partial) Simulate BaselineSizing model &amp; retrieve HVAC capacities/flows (possibly iterate)
8 - (nyi)     Baseline model
9 - (nyi)     Generate Baseline OSM &amp; IDF
10 - (nyi)     Simulate Baseline model &amp; retrieve results / UMLH check (?)
11 - (nyi)     Generation of compliance report</t>
        </r>
      </text>
    </comment>
    <comment ref="R15" authorId="1">
      <text>
        <r>
          <rPr>
            <sz val="9"/>
            <color indexed="81"/>
            <rFont val="Tahoma"/>
            <family val="2"/>
          </rPr>
          <t>Set to 1 to bypass range and required data checking</t>
        </r>
      </text>
    </comment>
    <comment ref="S15" authorId="1">
      <text>
        <r>
          <rPr>
            <sz val="9"/>
            <color indexed="81"/>
            <rFont val="Tahoma"/>
            <family val="2"/>
          </rPr>
          <t>Set to 1 to bypass thermal zone unmet load hour checks</t>
        </r>
      </text>
    </comment>
    <comment ref="T15" authorId="1">
      <text>
        <r>
          <rPr>
            <sz val="9"/>
            <color indexed="81"/>
            <rFont val="Tahoma"/>
            <family val="2"/>
          </rPr>
          <t>Set to 1 to bypass CHECKCODE rules</t>
        </r>
      </text>
    </comment>
    <comment ref="U15" authorId="1">
      <text>
        <r>
          <rPr>
            <sz val="9"/>
            <color indexed="81"/>
            <rFont val="Tahoma"/>
            <family val="2"/>
          </rPr>
          <t>Set to 1 to bypass CHECKSIM rules</t>
        </r>
      </text>
    </comment>
    <comment ref="V15" authorId="1">
      <text>
        <r>
          <rPr>
            <sz val="9"/>
            <color indexed="81"/>
            <rFont val="Tahoma"/>
            <family val="2"/>
          </rPr>
          <t>StoreBEMDetails - enable automatic storage of "detailed" project files at various times during program use - following each File-Open (both ibd &amp; xml formats) / following evaluation of any rulelist (triggered via Tools-Eval... / at each main step of compliance analysis.
SET TO 0 in release version to prevent generation of larger, more numerous project files</t>
        </r>
      </text>
    </comment>
  </commentList>
</comments>
</file>

<file path=xl/sharedStrings.xml><?xml version="1.0" encoding="utf-8"?>
<sst xmlns="http://schemas.openxmlformats.org/spreadsheetml/2006/main" count="1056" uniqueCount="281">
  <si>
    <t>;   First SINGLE Record Provides Some Global Information:</t>
  </si>
  <si>
    <t>;</t>
  </si>
  <si>
    <t>Batch Version:</t>
  </si>
  <si>
    <t>Number denoting the version of batch processing mechanism this file written for (for backward compatibility)</t>
  </si>
  <si>
    <t>;   Batch</t>
  </si>
  <si>
    <t>;    Ver</t>
  </si>
  <si>
    <t>Existing</t>
  </si>
  <si>
    <t>New or Save As</t>
  </si>
  <si>
    <t>Project or File Name</t>
  </si>
  <si>
    <t>Program</t>
  </si>
  <si>
    <t>Output</t>
  </si>
  <si>
    <t>CumCSV</t>
  </si>
  <si>
    <t>Processing</t>
  </si>
  <si>
    <t>Options</t>
  </si>
  <si>
    <t>;  Process</t>
  </si>
  <si>
    <t>;   Record</t>
  </si>
  <si>
    <t xml:space="preserve">Input path:  </t>
  </si>
  <si>
    <t xml:space="preserve">Output path:  </t>
  </si>
  <si>
    <t>Common Output Results File</t>
  </si>
  <si>
    <t>(relative to batch CSV path if no path specified)</t>
  </si>
  <si>
    <t>Run Title</t>
  </si>
  <si>
    <t>Override AutoSize Flag</t>
  </si>
  <si>
    <t>p</t>
  </si>
  <si>
    <t>bz</t>
  </si>
  <si>
    <t>b</t>
  </si>
  <si>
    <t>;       1</t>
  </si>
  <si>
    <t>Batch Instance</t>
  </si>
  <si>
    <t>Input Instance</t>
  </si>
  <si>
    <t>LogRuleEvaluation</t>
  </si>
  <si>
    <t>Verbose</t>
  </si>
  <si>
    <t>AnalysisThruStep</t>
  </si>
  <si>
    <t>BypassInputChecks</t>
  </si>
  <si>
    <t>BypassUMLHChecks</t>
  </si>
  <si>
    <t>BypassOpenStudio</t>
  </si>
  <si>
    <t>BypassSimulation</t>
  </si>
  <si>
    <t>INI File Options ---&gt;</t>
  </si>
  <si>
    <t>BypassCheckSimRules</t>
  </si>
  <si>
    <t>BypassCheckCodeRules</t>
  </si>
  <si>
    <t>StoreBEMDetails</t>
  </si>
  <si>
    <t>Results file:</t>
  </si>
  <si>
    <t>Path to Copy</t>
  </si>
  <si>
    <t>SDD XML files too</t>
  </si>
  <si>
    <t xml:space="preserve">SDD XML path:  </t>
  </si>
  <si>
    <t>Project or File Name (full path or relative to \Projects)</t>
  </si>
  <si>
    <t>Input cells</t>
  </si>
  <si>
    <t>Date:</t>
  </si>
  <si>
    <t>Repo Rev:</t>
  </si>
  <si>
    <t>(relative to \Projects if no path specified)</t>
  </si>
  <si>
    <t>(relative to batch input csv path if not specified)</t>
  </si>
  <si>
    <t>DontAbortOnErrorsThruStep</t>
  </si>
  <si>
    <t>Run Sim?</t>
  </si>
  <si>
    <t>DontAbortOn ErrorsThruStep</t>
  </si>
  <si>
    <t>ModelRpt_ALL</t>
  </si>
  <si>
    <t xml:space="preserve">1a1-PrimOnly_SnglChlr_ConstSpdPump  </t>
  </si>
  <si>
    <t xml:space="preserve">1b-PrimOnly_SnglChlr_VarSpdPump  </t>
  </si>
  <si>
    <t xml:space="preserve">2a-PrimOnly_MultChlr_ConstSpdPump  </t>
  </si>
  <si>
    <t xml:space="preserve">2b-PrimOnly_MultChlr_ConstSpdPumps  </t>
  </si>
  <si>
    <t xml:space="preserve">2c-PrimOnly_MultChlr_VarSpdPump  </t>
  </si>
  <si>
    <t xml:space="preserve">2d-PrimOnly_MultChlr_VarSpdPumps  </t>
  </si>
  <si>
    <t xml:space="preserve">3b-PrimSec_MultChlr_ChlrPumps  </t>
  </si>
  <si>
    <t xml:space="preserve">4a-PrimOnly_MultChlrSeries_PrimPump  </t>
  </si>
  <si>
    <t xml:space="preserve">4b-PrimOnly_MultChlrSeries_ChlrPumps  </t>
  </si>
  <si>
    <t>1b-PrimOnly_SnglChlr_VarSpdPump</t>
  </si>
  <si>
    <t>2a-PrimOnly_MultChlr_ConstSpdPump</t>
  </si>
  <si>
    <t>2b-PrimOnly_MultChlr_ConstSpdPumps</t>
  </si>
  <si>
    <t>2c-PrimOnly_MultChlr_VarSpdPump</t>
  </si>
  <si>
    <t>2d-PrimOnly_MultChlr_VarSpdPumps</t>
  </si>
  <si>
    <t>3b-PrimSec_MultChlr_ChlrPumps</t>
  </si>
  <si>
    <t>4a-PrimOnly_MultChlrSeries_PrimPump</t>
  </si>
  <si>
    <t>4b-PrimOnly_MultChlrSeries_ChlrPumps</t>
  </si>
  <si>
    <t>Hydronic Piping Examples</t>
  </si>
  <si>
    <t>1a1-PrimOnly_SnglChlr_ConstSpdPump01</t>
  </si>
  <si>
    <t>1a2-PrimOnly_SnglChlr_ConstSpdPump02</t>
  </si>
  <si>
    <t>3a-PrimSec_MultChlr_PrimPump</t>
  </si>
  <si>
    <t>r1089</t>
  </si>
  <si>
    <t>010112-SchSml-PSZ-p-01</t>
  </si>
  <si>
    <t>010112-SchSml-PSZ-p-02</t>
  </si>
  <si>
    <t>010112-SchSml-PSZ-p-03</t>
  </si>
  <si>
    <t>010112-SchSml-PSZ-p-04</t>
  </si>
  <si>
    <t>010112-SchSml-PSZ-p-05</t>
  </si>
  <si>
    <t>010112-SchSml-PSZ-p-06</t>
  </si>
  <si>
    <t>010112-SchSml-PSZ-p-07</t>
  </si>
  <si>
    <t>010112-SchSml-PSZ-p-08</t>
  </si>
  <si>
    <t>010112-SchSml-PSZ-p-09</t>
  </si>
  <si>
    <t>010112-SchSml-PSZ-p-10</t>
  </si>
  <si>
    <t>010112-SchSml-PSZ-p-11</t>
  </si>
  <si>
    <t>010112-SchSml-PSZ-p-12</t>
  </si>
  <si>
    <t>010112-SchSml-PSZ-p-13</t>
  </si>
  <si>
    <t>010112-SchSml-PSZ-p-14</t>
  </si>
  <si>
    <t>010112-SchSml-PSZ-p-15</t>
  </si>
  <si>
    <t>010112-SchSml-PSZ-p-16</t>
  </si>
  <si>
    <t>010112-SchSml-PSZ-p-17</t>
  </si>
  <si>
    <t>010112-SchSml-PSZ-p-18</t>
  </si>
  <si>
    <t>010112-SchSml-PSZ-p-19</t>
  </si>
  <si>
    <t>010112-SchSml-PSZ-p-20</t>
  </si>
  <si>
    <t>010112-SchSml-PSZ-p-21</t>
  </si>
  <si>
    <t>010112-SchSml-PSZ-p-22</t>
  </si>
  <si>
    <t>Issue 383\Input CIBD\</t>
  </si>
  <si>
    <t>Issue 383\010112-SchSml-PSZ-p_r1450\010112-SchSml-PSZ-p_r1450 - batch\</t>
  </si>
  <si>
    <t>010112</t>
  </si>
  <si>
    <t>r1450_IDF</t>
  </si>
  <si>
    <t>v1f568</t>
  </si>
  <si>
    <t>0200015-OffSml-SG-BaseRun</t>
  </si>
  <si>
    <t>0200016-OffSml-SG-BaseRun</t>
  </si>
  <si>
    <t>0200006-OffSml-SG-BaseRun</t>
  </si>
  <si>
    <t>0300015-OffMed-SG-BaseRun</t>
  </si>
  <si>
    <t>0300016-OffMed-SG-BaseRun</t>
  </si>
  <si>
    <t>0300006-OffMed-SG-BaseRun</t>
  </si>
  <si>
    <t>0500015-RetlMed-SG-BaseRun</t>
  </si>
  <si>
    <t>0500016-RetlMed-SG-BaseRun</t>
  </si>
  <si>
    <t>0500006-RetlMed-SG-BaseRun</t>
  </si>
  <si>
    <t>x</t>
  </si>
  <si>
    <t>SoftwareSensitivityTests\2dTest\</t>
  </si>
  <si>
    <t>0211015-OffSml-SG-EnvRoofInsulation</t>
  </si>
  <si>
    <t>0211315-OffSml-SG-EnvWallInsulation</t>
  </si>
  <si>
    <t>0300015-OffMed-Baseline</t>
  </si>
  <si>
    <t>0300016-OffMed-Baseline</t>
  </si>
  <si>
    <t>0307216-OffMed-HVACPVAV Design</t>
  </si>
  <si>
    <t>0307316-OffMed-HVACPVAV SATControl</t>
  </si>
  <si>
    <t>0307516-OffMed-HVACPVAV EconomizerType</t>
  </si>
  <si>
    <t>0400007-OffLrg-Baserun</t>
  </si>
  <si>
    <t>0404207-OffLrg-Cont.DimHighVT</t>
  </si>
  <si>
    <t>0404307-OffLrg-StepDim</t>
  </si>
  <si>
    <t>0404407-OffLrg-StepDimHighVT</t>
  </si>
  <si>
    <t>0408806-OffLrg-HVACChillerCOP</t>
  </si>
  <si>
    <t>1000015-RetlStrp-BaselinePTAC</t>
  </si>
  <si>
    <t>1010515-RetlStrp-FPFC</t>
  </si>
  <si>
    <t>1000016-RetlStrp-BaselinePTAC</t>
  </si>
  <si>
    <t>1010416-RetlStrp-FPFC</t>
  </si>
  <si>
    <t>1000006-RetlStrp-BaselinePTAC</t>
  </si>
  <si>
    <t>1010606-RetlStrp-FPFC</t>
  </si>
  <si>
    <t>0300006-OffMed-SG-Baseline</t>
  </si>
  <si>
    <t>0300016-OffMed-SG-Baseline</t>
  </si>
  <si>
    <t>0311816-OffMed-SG-WWR40</t>
  </si>
  <si>
    <t>0311916-OffMed-SG-WWR20</t>
  </si>
  <si>
    <t>0312006-OffMed-SG-WWR40</t>
  </si>
  <si>
    <t>0312106-OffMed-SG-WWR20</t>
  </si>
  <si>
    <t>0312316-OffMed-SG-WinUSHGC</t>
  </si>
  <si>
    <t>0312406-OffMed-SG-WinUSHGC</t>
  </si>
  <si>
    <t>0500015-RetlMed-SG-Baseline</t>
  </si>
  <si>
    <t>0500006-RetlMed-SG-Baseline</t>
  </si>
  <si>
    <t>0511615-RetlMed-SG-SRR5</t>
  </si>
  <si>
    <t>0511806-RetlMed-SG-SRR5</t>
  </si>
  <si>
    <t>0511915-RetlMed-SG-SRR1</t>
  </si>
  <si>
    <t>0512106-RetlMed-SG-SRR1</t>
  </si>
  <si>
    <t>0312515-OffMed-Plenum</t>
  </si>
  <si>
    <t>0312616-OffMed-Plenum</t>
  </si>
  <si>
    <t>0312706-OffMed-Plenum</t>
  </si>
  <si>
    <t>0512815-RetlMed-SZVAV</t>
  </si>
  <si>
    <t>0512916-RetlMed-SZVAV</t>
  </si>
  <si>
    <t>0513006-RetlMed-SZVAV</t>
  </si>
  <si>
    <t>0314015-OffMed-FanPwrBox</t>
  </si>
  <si>
    <t>0314116-OffMed-FanPwrBox</t>
  </si>
  <si>
    <t>0314206-OffMed-FanPwrBox</t>
  </si>
  <si>
    <t>1013715-RetlStrp-EvapCooler</t>
  </si>
  <si>
    <t>1013816-RetlStrp-EvapCooler</t>
  </si>
  <si>
    <t>1013906-RetlStrp-EvapCooler</t>
  </si>
  <si>
    <t>0400015-OffLrg-CRAH</t>
  </si>
  <si>
    <t>0413115-OffLrg-CRAC</t>
  </si>
  <si>
    <t>0400016-OffLrg-CRAH</t>
  </si>
  <si>
    <t>0413216-OffLrg-CRAC</t>
  </si>
  <si>
    <t>0400006-OffLrg-CRAH</t>
  </si>
  <si>
    <t>0413306-OffLrg-CRAC</t>
  </si>
  <si>
    <t>0314615-OffMed-LabwExhPVAV</t>
  </si>
  <si>
    <t>0313415-OffMed-LabwExhDOAS</t>
  </si>
  <si>
    <t>0301916-OffMed-GlazingWindowUSHGC</t>
  </si>
  <si>
    <t>0303216-OffMed-LightingLowLPD</t>
  </si>
  <si>
    <t>0314716-OffMed-LabwExhPVAV</t>
  </si>
  <si>
    <t>0313516-OffMed-LabwExhDOAS</t>
  </si>
  <si>
    <t>0300006-OffMed-Baseline</t>
  </si>
  <si>
    <t>0314806-OffMed-LabwExhPVAV</t>
  </si>
  <si>
    <t>0313606-OffMed-LabwExhDOAS</t>
  </si>
  <si>
    <t>0500015-RetlMed-Baseline</t>
  </si>
  <si>
    <t>0500115-RetlMed-EnvelopeRoofInsulation</t>
  </si>
  <si>
    <t>0500215-RetlMed-EnvelopeWallInsulation</t>
  </si>
  <si>
    <t>0500315-RetlMed-EnvelopeHeavy</t>
  </si>
  <si>
    <t>0500016-RetlMed-Baseline</t>
  </si>
  <si>
    <t>0500006-RetlMed-Baseline</t>
  </si>
  <si>
    <t>1014315-RetlStrp-WSHP</t>
  </si>
  <si>
    <t>1014416-RetlStrp-WSHP</t>
  </si>
  <si>
    <t>1014506-RetlStrp-WSHP</t>
  </si>
  <si>
    <t>0400016-OffLrg-Baserun</t>
  </si>
  <si>
    <t>0408416-OffLrg-HVACChillerCOP</t>
  </si>
  <si>
    <t>0408516-OffLrg-HVACChWdeltaT</t>
  </si>
  <si>
    <t>1000016-RetlStrp-BaselinePSZ</t>
  </si>
  <si>
    <t>1000006-RetlStrp-BaselinePSZ</t>
  </si>
  <si>
    <t>1000015-RetlStrp-BaselinePSZ</t>
  </si>
  <si>
    <t>1009215-RetlStrp-HVACPSZ DXCOP</t>
  </si>
  <si>
    <t>1009315-RetlStrp-HVACPSZ HeatEff</t>
  </si>
  <si>
    <t>1009415-RetlStrp-HVACPSZ EconomizerControl</t>
  </si>
  <si>
    <t>0301516-OffMed-FloorSlabInsulation</t>
  </si>
  <si>
    <t>0301716-OffMed-GlazingWindowU</t>
  </si>
  <si>
    <t>0301816-OffMed-GlazingWindowSHGC</t>
  </si>
  <si>
    <t>0302006-OffMed-FloorSlabInsulation</t>
  </si>
  <si>
    <t>0302206-OffMed-GlazingWindowU</t>
  </si>
  <si>
    <t>0302306-OffMed-GlazingWindowSHGC</t>
  </si>
  <si>
    <t>0302406-OffMed-GlazingWindowUSHGC</t>
  </si>
  <si>
    <t>0303316-OffMed-LightingHighLPD</t>
  </si>
  <si>
    <t>0303406-OffMed-LightingLowLPD</t>
  </si>
  <si>
    <t>0303506-OffMed-LightingHighLPD</t>
  </si>
  <si>
    <t>0307606-OffMed-HVACPVAV Design</t>
  </si>
  <si>
    <t>0307906-OffMed-HVACPVAV EconomizerType</t>
  </si>
  <si>
    <t>0500806-RetlMed-EnvelopeWallInsulation</t>
  </si>
  <si>
    <t>0500906-RetlMed-EnvelopeHeavy</t>
  </si>
  <si>
    <t>0500007-RetlMed-Baseline</t>
  </si>
  <si>
    <t>0506007-RetlMed-Daylighting SRRBaseHighVT</t>
  </si>
  <si>
    <t>0506107-RetlMed-Daylighting SRR4.67</t>
  </si>
  <si>
    <t>0506207-RetlMed-Daylighting SRR4.67HighVT</t>
  </si>
  <si>
    <t>0500706-RetlMed-EnvelopeRoofInsulation</t>
  </si>
  <si>
    <t>1010115-RetlStrp-HVACPTAC DXCOP</t>
  </si>
  <si>
    <t>1010306-RetlStrp-HVACPTAC DXCOP</t>
  </si>
  <si>
    <t>1009806-RetlStrp-HVACPSZ DXCOP</t>
  </si>
  <si>
    <t>1009906-RetlStrp-HVACPSZ HeatEff</t>
  </si>
  <si>
    <t>1010006-RetlStrp-HVACPSZ EconomizerControl</t>
  </si>
  <si>
    <t>0402507-OffLrg-WWR20</t>
  </si>
  <si>
    <t>0400006-OffLrg-Baserun</t>
  </si>
  <si>
    <t>0307706-OffMed-HVACPVAV SATControl</t>
  </si>
  <si>
    <t>;  Detailed Geometry - Software Sensitivity Tests</t>
  </si>
  <si>
    <t>;  Simplified Geometry - Software Sensitivity Tests</t>
  </si>
  <si>
    <t>;   2</t>
  </si>
  <si>
    <t>03000-OffMed\</t>
  </si>
  <si>
    <t>10000-RetlStrp\</t>
  </si>
  <si>
    <t>04000-OffLrg\</t>
  </si>
  <si>
    <t>0400016-OffLrg-CRAH_NDL</t>
  </si>
  <si>
    <t>0413216-OffLrg-CRAC_NDL</t>
  </si>
  <si>
    <t>0400006-OffLrg-CRAH_NDL</t>
  </si>
  <si>
    <t>0413306-OffLrg-CRAC_NDL</t>
  </si>
  <si>
    <t>1000015-RetlStrp-BaselinePSZ_NDL</t>
  </si>
  <si>
    <t>1009215-RetlStrp-HVACPSZ DXCOP_NDL</t>
  </si>
  <si>
    <t>1009315-RetlStrp-HVACPSZ HeatEff_NDL</t>
  </si>
  <si>
    <t>1009415-RetlStrp-HVACPSZ EconomizerControl_NDL</t>
  </si>
  <si>
    <t>1013715-RetlStrp-EvapCooler_NDL</t>
  </si>
  <si>
    <t>1000006-RetlStrp-BaselinePSZ_NDL</t>
  </si>
  <si>
    <t>1009806-RetlStrp-HVACPSZ DXCOP_NDL</t>
  </si>
  <si>
    <t>1009906-RetlStrp-HVACPSZ HeatEff_NDL</t>
  </si>
  <si>
    <t>1010006-RetlStrp-HVACPSZ EconomizerControl_NDL</t>
  </si>
  <si>
    <t>1013906-RetlStrp-EvapCooler_NDL</t>
  </si>
  <si>
    <t>1000015-RetlStrp-BaselinePTAC_NDL</t>
  </si>
  <si>
    <t>1010115-RetlStrp-HVACPTAC DXCOP_NDL</t>
  </si>
  <si>
    <t>1010515-RetlStrp-FPFC_NDL</t>
  </si>
  <si>
    <t>1014315-RetlStrp-WSHP_NDL</t>
  </si>
  <si>
    <t>1000006-RetlStrp-BaselinePTAC_NDL</t>
  </si>
  <si>
    <t>1010306-RetlStrp-HVACPTAC DXCOP_NDL</t>
  </si>
  <si>
    <t>1010606-RetlStrp-FPFC_NDL</t>
  </si>
  <si>
    <t>1014506-RetlStrp-WSHP_NDL</t>
  </si>
  <si>
    <t>0408906-OffLrg-HVACChWdeltaT</t>
  </si>
  <si>
    <t>0500015-RetlMed-Baseline_NDL</t>
  </si>
  <si>
    <t>0512815-RetlMed-SZVAV_NDL</t>
  </si>
  <si>
    <t>0500006-RetlMed-Baseline_NDL</t>
  </si>
  <si>
    <t>0513006-RetlMed-SZVAV_NDL</t>
  </si>
  <si>
    <t>0300016-OffMed-Baseline_NDL</t>
  </si>
  <si>
    <t>0303216-OffMed-LightingLowLPD_NDL</t>
  </si>
  <si>
    <t>0303316-OffMed-LightingHighLPD_NDL</t>
  </si>
  <si>
    <t>0307216-OffMed-HVACPVAV Design_NDL</t>
  </si>
  <si>
    <t>0307316-OffMed-HVACPVAV SATControl_NDL</t>
  </si>
  <si>
    <t>0307516-OffMed-HVACPVAV EconomizerType_NDL</t>
  </si>
  <si>
    <t>0314116-OffMed-FanPwrBox_NDL</t>
  </si>
  <si>
    <t>0312616-OffMed-Plenum_NDL</t>
  </si>
  <si>
    <t>0300006-OffMed-Baseline_NDL</t>
  </si>
  <si>
    <t>0303406-OffMed-LightingLowLPD_NDL</t>
  </si>
  <si>
    <t>0303506-OffMed-LightingHighLPD_NDL</t>
  </si>
  <si>
    <t>0307606-OffMed-HVACPVAV Design_NDL</t>
  </si>
  <si>
    <t>0307706-OffMed-HVACPVAV SATControl_NDL</t>
  </si>
  <si>
    <t>0307906-OffMed-HVACPVAV EconomizerType_NDL</t>
  </si>
  <si>
    <t>0314206-OffMed-FanPwrBox_NDL</t>
  </si>
  <si>
    <t>0312706-OffMed-Plenum_NDL</t>
  </si>
  <si>
    <t>0314716-OffMed-LabwExhPVAV_NDL</t>
  </si>
  <si>
    <t>0313516-OffMed-LabwExhDOAS_NDL</t>
  </si>
  <si>
    <t>0314806-OffMed-LabwExhPVAV_NDL</t>
  </si>
  <si>
    <t>0313606-OffMed-LabwExhDOAS_NDL</t>
  </si>
  <si>
    <t>0400016-OffLrg-Baserun_NDL</t>
  </si>
  <si>
    <t>0408416-OffLrg-HVACChillerCOP_NDL</t>
  </si>
  <si>
    <t>0408516-OffLrg-HVACChWdeltaT_NDL</t>
  </si>
  <si>
    <t>0400006-OffLrg-Baserun_NDL</t>
  </si>
  <si>
    <t>0408806-OffLrg-HVACChillerCOP_NDL</t>
  </si>
  <si>
    <t>0408906-OffLrg-HVACChWdeltaT_NDL</t>
  </si>
  <si>
    <t>SoftwareSensitivityTests\</t>
  </si>
  <si>
    <t>0200015-OffSml-SG-Baserun</t>
  </si>
  <si>
    <t>2016 v.1</t>
  </si>
  <si>
    <t>0512215-RetlMed-SG-SkyU</t>
  </si>
  <si>
    <t>0512406-RetlMed-SG-SkyU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</si>
</sst>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&quot;$&quot;#,##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8"/>
      <color indexed="8"/>
      <name val="MS Sans Serif"/>
      <family val="2"/>
    </font>
    <font>
      <u/>
      <sz val="9.35"/>
      <color theme="10"/>
      <name val="Calib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0">
    <xf numFmtId="0" fontId="0" fillId="0" borderId="0"/>
    <xf numFmtId="0" fontId="9" fillId="4" borderId="12" applyNumberFormat="0" applyAlignment="0" applyProtection="0"/>
    <xf numFmtId="0" fontId="14" fillId="0" borderId="0" applyNumberFormat="0" applyFill="0" applyBorder="0" applyAlignment="0" applyProtection="0"/>
    <xf numFmtId="0" fontId="15" fillId="0" borderId="13" applyNumberFormat="0" applyFill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16" applyNumberFormat="0" applyAlignment="0" applyProtection="0"/>
    <xf numFmtId="0" fontId="22" fillId="10" borderId="12" applyNumberFormat="0" applyAlignment="0" applyProtection="0"/>
    <xf numFmtId="0" fontId="23" fillId="0" borderId="17" applyNumberFormat="0" applyFill="0" applyAlignment="0" applyProtection="0"/>
    <xf numFmtId="0" fontId="24" fillId="11" borderId="18" applyNumberFormat="0" applyAlignment="0" applyProtection="0"/>
    <xf numFmtId="0" fontId="25" fillId="0" borderId="0" applyNumberFormat="0" applyFill="0" applyBorder="0" applyAlignment="0" applyProtection="0"/>
    <xf numFmtId="0" fontId="13" fillId="12" borderId="19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20" applyNumberFormat="0" applyFill="0" applyAlignment="0" applyProtection="0"/>
    <xf numFmtId="0" fontId="28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28" fillId="36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164" fontId="33" fillId="0" borderId="0" applyFont="0" applyFill="0" applyBorder="0" applyAlignment="0" applyProtection="0">
      <alignment horizontal="right"/>
    </xf>
    <xf numFmtId="2" fontId="33" fillId="0" borderId="0" applyFont="0" applyFill="0" applyBorder="0" applyAlignment="0" applyProtection="0">
      <alignment horizontal="right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3" fontId="33" fillId="0" borderId="0" applyFont="0" applyFill="0" applyBorder="0" applyAlignment="0" applyProtection="0">
      <alignment horizontal="right"/>
    </xf>
    <xf numFmtId="165" fontId="33" fillId="0" borderId="0"/>
    <xf numFmtId="0" fontId="31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13" fillId="12" borderId="19" applyNumberFormat="0" applyFont="0" applyAlignment="0" applyProtection="0"/>
    <xf numFmtId="0" fontId="35" fillId="0" borderId="1" applyFill="0" applyProtection="0">
      <alignment horizontal="right" wrapText="1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 applyFill="0" applyBorder="0" applyProtection="0">
      <alignment horizontal="left" wrapText="1"/>
    </xf>
    <xf numFmtId="0" fontId="32" fillId="0" borderId="0"/>
    <xf numFmtId="9" fontId="29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9" fillId="0" borderId="0"/>
    <xf numFmtId="9" fontId="29" fillId="0" borderId="0" applyFont="0" applyFill="0" applyBorder="0" applyAlignment="0" applyProtection="0"/>
    <xf numFmtId="0" fontId="13" fillId="0" borderId="0"/>
    <xf numFmtId="9" fontId="29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3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/>
    <xf numFmtId="0" fontId="29" fillId="0" borderId="0"/>
    <xf numFmtId="43" fontId="13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29" fillId="0" borderId="0"/>
    <xf numFmtId="0" fontId="29" fillId="0" borderId="0"/>
    <xf numFmtId="0" fontId="39" fillId="0" borderId="0" applyNumberFormat="0" applyFill="0" applyBorder="0" applyAlignment="0" applyProtection="0"/>
    <xf numFmtId="0" fontId="2" fillId="0" borderId="0"/>
    <xf numFmtId="0" fontId="41" fillId="0" borderId="13" applyNumberFormat="0" applyFill="0" applyAlignment="0" applyProtection="0"/>
    <xf numFmtId="0" fontId="42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0" applyNumberFormat="0" applyFill="0" applyBorder="0" applyAlignment="0" applyProtection="0"/>
    <xf numFmtId="0" fontId="44" fillId="7" borderId="0" applyNumberFormat="0" applyBorder="0" applyAlignment="0" applyProtection="0"/>
    <xf numFmtId="0" fontId="45" fillId="8" borderId="0" applyNumberFormat="0" applyBorder="0" applyAlignment="0" applyProtection="0"/>
    <xf numFmtId="0" fontId="46" fillId="9" borderId="0" applyNumberFormat="0" applyBorder="0" applyAlignment="0" applyProtection="0"/>
    <xf numFmtId="0" fontId="47" fillId="4" borderId="12" applyNumberFormat="0" applyAlignment="0" applyProtection="0"/>
    <xf numFmtId="0" fontId="48" fillId="10" borderId="16" applyNumberFormat="0" applyAlignment="0" applyProtection="0"/>
    <xf numFmtId="0" fontId="49" fillId="10" borderId="12" applyNumberFormat="0" applyAlignment="0" applyProtection="0"/>
    <xf numFmtId="0" fontId="50" fillId="0" borderId="17" applyNumberFormat="0" applyFill="0" applyAlignment="0" applyProtection="0"/>
    <xf numFmtId="0" fontId="51" fillId="11" borderId="18" applyNumberFormat="0" applyAlignment="0" applyProtection="0"/>
    <xf numFmtId="0" fontId="52" fillId="0" borderId="0" applyNumberFormat="0" applyFill="0" applyBorder="0" applyAlignment="0" applyProtection="0"/>
    <xf numFmtId="0" fontId="2" fillId="12" borderId="19" applyNumberFormat="0" applyFont="0" applyAlignment="0" applyProtection="0"/>
    <xf numFmtId="0" fontId="53" fillId="0" borderId="0" applyNumberFormat="0" applyFill="0" applyBorder="0" applyAlignment="0" applyProtection="0"/>
    <xf numFmtId="0" fontId="54" fillId="0" borderId="20" applyNumberFormat="0" applyFill="0" applyAlignment="0" applyProtection="0"/>
    <xf numFmtId="0" fontId="5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55" fillId="28" borderId="0" applyNumberFormat="0" applyBorder="0" applyAlignment="0" applyProtection="0"/>
    <xf numFmtId="0" fontId="55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55" fillId="32" borderId="0" applyNumberFormat="0" applyBorder="0" applyAlignment="0" applyProtection="0"/>
    <xf numFmtId="0" fontId="55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55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1" fillId="0" borderId="0"/>
    <xf numFmtId="0" fontId="1" fillId="12" borderId="19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9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5" fillId="0" borderId="13" applyNumberFormat="0" applyFill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9" fillId="4" borderId="12" applyNumberFormat="0" applyAlignment="0" applyProtection="0"/>
    <xf numFmtId="0" fontId="21" fillId="10" borderId="16" applyNumberFormat="0" applyAlignment="0" applyProtection="0"/>
    <xf numFmtId="0" fontId="22" fillId="10" borderId="12" applyNumberFormat="0" applyAlignment="0" applyProtection="0"/>
    <xf numFmtId="0" fontId="23" fillId="0" borderId="17" applyNumberFormat="0" applyFill="0" applyAlignment="0" applyProtection="0"/>
    <xf numFmtId="0" fontId="24" fillId="11" borderId="18" applyNumberFormat="0" applyAlignment="0" applyProtection="0"/>
    <xf numFmtId="0" fontId="25" fillId="0" borderId="0" applyNumberFormat="0" applyFill="0" applyBorder="0" applyAlignment="0" applyProtection="0"/>
    <xf numFmtId="0" fontId="13" fillId="12" borderId="19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20" applyNumberFormat="0" applyFill="0" applyAlignment="0" applyProtection="0"/>
    <xf numFmtId="0" fontId="28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28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9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7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/>
    <xf numFmtId="0" fontId="3" fillId="0" borderId="0" xfId="0" applyFont="1"/>
    <xf numFmtId="0" fontId="0" fillId="0" borderId="3" xfId="0" applyFont="1" applyBorder="1"/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3" borderId="0" xfId="0" applyFont="1" applyFill="1"/>
    <xf numFmtId="0" fontId="5" fillId="0" borderId="3" xfId="0" applyFont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4" fillId="0" borderId="0" xfId="0" applyFont="1" applyFill="1" applyAlignment="1">
      <alignment horizontal="center"/>
    </xf>
    <xf numFmtId="0" fontId="0" fillId="0" borderId="0" xfId="0" applyFont="1" applyBorder="1"/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0" xfId="0" applyFont="1" applyFill="1"/>
    <xf numFmtId="0" fontId="7" fillId="3" borderId="0" xfId="0" applyFont="1" applyFill="1"/>
    <xf numFmtId="0" fontId="9" fillId="4" borderId="12" xfId="1"/>
    <xf numFmtId="0" fontId="4" fillId="5" borderId="11" xfId="0" applyFont="1" applyFill="1" applyBorder="1" applyAlignment="1">
      <alignment horizontal="center"/>
    </xf>
    <xf numFmtId="0" fontId="0" fillId="0" borderId="0" xfId="0" applyFont="1" applyFill="1" applyBorder="1"/>
    <xf numFmtId="0" fontId="11" fillId="0" borderId="0" xfId="0" applyFont="1"/>
    <xf numFmtId="0" fontId="9" fillId="4" borderId="12" xfId="1" applyAlignment="1">
      <alignment horizontal="left"/>
    </xf>
    <xf numFmtId="0" fontId="0" fillId="6" borderId="0" xfId="0" applyFont="1" applyFill="1" applyAlignment="1">
      <alignment horizontal="center"/>
    </xf>
    <xf numFmtId="0" fontId="0" fillId="6" borderId="0" xfId="0" applyFont="1" applyFill="1"/>
    <xf numFmtId="0" fontId="0" fillId="0" borderId="0" xfId="0" applyFont="1" applyFill="1" applyAlignment="1">
      <alignment horizontal="right"/>
    </xf>
    <xf numFmtId="0" fontId="9" fillId="4" borderId="12" xfId="1" applyAlignment="1">
      <alignment horizontal="center"/>
    </xf>
    <xf numFmtId="0" fontId="0" fillId="0" borderId="0" xfId="0" applyFont="1" applyAlignment="1">
      <alignment horizontal="right" indent="1"/>
    </xf>
    <xf numFmtId="0" fontId="0" fillId="0" borderId="0" xfId="0" applyFont="1" applyAlignment="1">
      <alignment horizontal="center"/>
    </xf>
    <xf numFmtId="0" fontId="12" fillId="3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4" borderId="12" xfId="1" quotePrefix="1" applyAlignment="1">
      <alignment horizontal="left"/>
    </xf>
    <xf numFmtId="0" fontId="25" fillId="0" borderId="0" xfId="0" applyFont="1"/>
    <xf numFmtId="0" fontId="0" fillId="0" borderId="0" xfId="0" applyFont="1" applyAlignment="1">
      <alignment horizontal="center"/>
    </xf>
    <xf numFmtId="0" fontId="27" fillId="0" borderId="0" xfId="0" applyFont="1"/>
    <xf numFmtId="0" fontId="3" fillId="37" borderId="21" xfId="43" applyFont="1" applyFill="1" applyBorder="1" applyProtection="1">
      <protection hidden="1"/>
    </xf>
    <xf numFmtId="0" fontId="4" fillId="37" borderId="21" xfId="43" applyFont="1" applyFill="1" applyBorder="1" applyProtection="1">
      <protection hidden="1"/>
    </xf>
    <xf numFmtId="0" fontId="3" fillId="37" borderId="21" xfId="42" applyFont="1" applyFill="1" applyBorder="1" applyProtection="1">
      <protection hidden="1"/>
    </xf>
    <xf numFmtId="0" fontId="13" fillId="37" borderId="21" xfId="0" applyFont="1" applyFill="1" applyBorder="1"/>
    <xf numFmtId="0" fontId="4" fillId="37" borderId="21" xfId="42" applyFont="1" applyFill="1" applyBorder="1" applyProtection="1">
      <protection hidden="1"/>
    </xf>
    <xf numFmtId="0" fontId="30" fillId="38" borderId="0" xfId="0" applyFont="1" applyFill="1"/>
    <xf numFmtId="0" fontId="0" fillId="37" borderId="21" xfId="0" applyFont="1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30">
    <cellStyle name="1" xfId="45"/>
    <cellStyle name="2" xfId="46"/>
    <cellStyle name="20% - Accent1" xfId="19" builtinId="30" customBuiltin="1"/>
    <cellStyle name="20% - Accent1 2" xfId="166"/>
    <cellStyle name="20% - Accent1 2 2" xfId="302"/>
    <cellStyle name="20% - Accent1 2 3" xfId="217"/>
    <cellStyle name="20% - Accent1 3" xfId="274"/>
    <cellStyle name="20% - Accent1 4" xfId="243"/>
    <cellStyle name="20% - Accent2" xfId="23" builtinId="34" customBuiltin="1"/>
    <cellStyle name="20% - Accent2 2" xfId="170"/>
    <cellStyle name="20% - Accent2 2 2" xfId="304"/>
    <cellStyle name="20% - Accent2 2 3" xfId="219"/>
    <cellStyle name="20% - Accent2 3" xfId="278"/>
    <cellStyle name="20% - Accent2 4" xfId="245"/>
    <cellStyle name="20% - Accent3" xfId="27" builtinId="38" customBuiltin="1"/>
    <cellStyle name="20% - Accent3 2" xfId="174"/>
    <cellStyle name="20% - Accent3 2 2" xfId="306"/>
    <cellStyle name="20% - Accent3 2 3" xfId="221"/>
    <cellStyle name="20% - Accent3 3" xfId="282"/>
    <cellStyle name="20% - Accent3 4" xfId="247"/>
    <cellStyle name="20% - Accent4" xfId="31" builtinId="42" customBuiltin="1"/>
    <cellStyle name="20% - Accent4 2" xfId="178"/>
    <cellStyle name="20% - Accent4 2 2" xfId="308"/>
    <cellStyle name="20% - Accent4 2 3" xfId="223"/>
    <cellStyle name="20% - Accent4 3" xfId="286"/>
    <cellStyle name="20% - Accent4 4" xfId="249"/>
    <cellStyle name="20% - Accent5" xfId="35" builtinId="46" customBuiltin="1"/>
    <cellStyle name="20% - Accent5 2" xfId="182"/>
    <cellStyle name="20% - Accent5 2 2" xfId="310"/>
    <cellStyle name="20% - Accent5 2 3" xfId="225"/>
    <cellStyle name="20% - Accent5 3" xfId="290"/>
    <cellStyle name="20% - Accent5 4" xfId="251"/>
    <cellStyle name="20% - Accent6" xfId="39" builtinId="50" customBuiltin="1"/>
    <cellStyle name="20% - Accent6 2" xfId="186"/>
    <cellStyle name="20% - Accent6 2 2" xfId="312"/>
    <cellStyle name="20% - Accent6 2 3" xfId="227"/>
    <cellStyle name="20% - Accent6 3" xfId="294"/>
    <cellStyle name="20% - Accent6 4" xfId="253"/>
    <cellStyle name="40% - Accent1" xfId="20" builtinId="31" customBuiltin="1"/>
    <cellStyle name="40% - Accent1 2" xfId="167"/>
    <cellStyle name="40% - Accent1 2 2" xfId="303"/>
    <cellStyle name="40% - Accent1 2 3" xfId="218"/>
    <cellStyle name="40% - Accent1 3" xfId="275"/>
    <cellStyle name="40% - Accent1 4" xfId="244"/>
    <cellStyle name="40% - Accent2" xfId="24" builtinId="35" customBuiltin="1"/>
    <cellStyle name="40% - Accent2 2" xfId="171"/>
    <cellStyle name="40% - Accent2 2 2" xfId="305"/>
    <cellStyle name="40% - Accent2 2 3" xfId="220"/>
    <cellStyle name="40% - Accent2 3" xfId="279"/>
    <cellStyle name="40% - Accent2 4" xfId="246"/>
    <cellStyle name="40% - Accent3" xfId="28" builtinId="39" customBuiltin="1"/>
    <cellStyle name="40% - Accent3 2" xfId="175"/>
    <cellStyle name="40% - Accent3 2 2" xfId="307"/>
    <cellStyle name="40% - Accent3 2 3" xfId="222"/>
    <cellStyle name="40% - Accent3 3" xfId="283"/>
    <cellStyle name="40% - Accent3 4" xfId="248"/>
    <cellStyle name="40% - Accent4" xfId="32" builtinId="43" customBuiltin="1"/>
    <cellStyle name="40% - Accent4 2" xfId="179"/>
    <cellStyle name="40% - Accent4 2 2" xfId="309"/>
    <cellStyle name="40% - Accent4 2 3" xfId="224"/>
    <cellStyle name="40% - Accent4 3" xfId="287"/>
    <cellStyle name="40% - Accent4 4" xfId="250"/>
    <cellStyle name="40% - Accent5" xfId="36" builtinId="47" customBuiltin="1"/>
    <cellStyle name="40% - Accent5 2" xfId="183"/>
    <cellStyle name="40% - Accent5 2 2" xfId="311"/>
    <cellStyle name="40% - Accent5 2 3" xfId="226"/>
    <cellStyle name="40% - Accent5 3" xfId="291"/>
    <cellStyle name="40% - Accent5 4" xfId="252"/>
    <cellStyle name="40% - Accent6" xfId="40" builtinId="51" customBuiltin="1"/>
    <cellStyle name="40% - Accent6 2" xfId="187"/>
    <cellStyle name="40% - Accent6 2 2" xfId="313"/>
    <cellStyle name="40% - Accent6 2 3" xfId="228"/>
    <cellStyle name="40% - Accent6 3" xfId="295"/>
    <cellStyle name="40% - Accent6 4" xfId="254"/>
    <cellStyle name="60% - Accent1" xfId="21" builtinId="32" customBuiltin="1"/>
    <cellStyle name="60% - Accent1 2" xfId="168"/>
    <cellStyle name="60% - Accent1 3" xfId="276"/>
    <cellStyle name="60% - Accent2" xfId="25" builtinId="36" customBuiltin="1"/>
    <cellStyle name="60% - Accent2 2" xfId="172"/>
    <cellStyle name="60% - Accent2 3" xfId="280"/>
    <cellStyle name="60% - Accent3" xfId="29" builtinId="40" customBuiltin="1"/>
    <cellStyle name="60% - Accent3 2" xfId="176"/>
    <cellStyle name="60% - Accent3 3" xfId="284"/>
    <cellStyle name="60% - Accent4" xfId="33" builtinId="44" customBuiltin="1"/>
    <cellStyle name="60% - Accent4 2" xfId="180"/>
    <cellStyle name="60% - Accent4 3" xfId="288"/>
    <cellStyle name="60% - Accent5" xfId="37" builtinId="48" customBuiltin="1"/>
    <cellStyle name="60% - Accent5 2" xfId="184"/>
    <cellStyle name="60% - Accent5 3" xfId="292"/>
    <cellStyle name="60% - Accent6" xfId="41" builtinId="52" customBuiltin="1"/>
    <cellStyle name="60% - Accent6 2" xfId="188"/>
    <cellStyle name="60% - Accent6 3" xfId="296"/>
    <cellStyle name="Accent1" xfId="18" builtinId="29" customBuiltin="1"/>
    <cellStyle name="Accent1 2" xfId="165"/>
    <cellStyle name="Accent1 3" xfId="273"/>
    <cellStyle name="Accent2" xfId="22" builtinId="33" customBuiltin="1"/>
    <cellStyle name="Accent2 2" xfId="169"/>
    <cellStyle name="Accent2 3" xfId="277"/>
    <cellStyle name="Accent3" xfId="26" builtinId="37" customBuiltin="1"/>
    <cellStyle name="Accent3 2" xfId="173"/>
    <cellStyle name="Accent3 3" xfId="281"/>
    <cellStyle name="Accent4" xfId="30" builtinId="41" customBuiltin="1"/>
    <cellStyle name="Accent4 2" xfId="177"/>
    <cellStyle name="Accent4 3" xfId="285"/>
    <cellStyle name="Accent5" xfId="34" builtinId="45" customBuiltin="1"/>
    <cellStyle name="Accent5 2" xfId="181"/>
    <cellStyle name="Accent5 3" xfId="289"/>
    <cellStyle name="Accent6" xfId="38" builtinId="49" customBuiltin="1"/>
    <cellStyle name="Accent6 2" xfId="185"/>
    <cellStyle name="Accent6 3" xfId="293"/>
    <cellStyle name="Bad" xfId="8" builtinId="27" customBuiltin="1"/>
    <cellStyle name="Bad 2" xfId="154"/>
    <cellStyle name="Bad 3" xfId="262"/>
    <cellStyle name="Calculation" xfId="11" builtinId="22" customBuiltin="1"/>
    <cellStyle name="Calculation 2" xfId="158"/>
    <cellStyle name="Calculation 3" xfId="266"/>
    <cellStyle name="Check Cell" xfId="13" builtinId="23" customBuiltin="1"/>
    <cellStyle name="Check Cell 2" xfId="160"/>
    <cellStyle name="Check Cell 3" xfId="268"/>
    <cellStyle name="Comma 2" xfId="47"/>
    <cellStyle name="Comma 2 2" xfId="48"/>
    <cellStyle name="Comma 2 3" xfId="49"/>
    <cellStyle name="Comma 2 4" xfId="134"/>
    <cellStyle name="Comma 3" xfId="50"/>
    <cellStyle name="Comma 4" xfId="135"/>
    <cellStyle name="Comma 5" xfId="136"/>
    <cellStyle name="Comma 6" xfId="141"/>
    <cellStyle name="Comma 7" xfId="131"/>
    <cellStyle name="CommaSimple" xfId="51"/>
    <cellStyle name="Currency Simple" xfId="52"/>
    <cellStyle name="Explanatory Text" xfId="16" builtinId="53" customBuiltin="1"/>
    <cellStyle name="Explanatory Text 2" xfId="163"/>
    <cellStyle name="Explanatory Text 3" xfId="271"/>
    <cellStyle name="Good" xfId="7" builtinId="26" customBuiltin="1"/>
    <cellStyle name="Good 2" xfId="153"/>
    <cellStyle name="Good 3" xfId="261"/>
    <cellStyle name="Heading 1" xfId="3" builtinId="16" customBuiltin="1"/>
    <cellStyle name="Heading 1 2" xfId="149"/>
    <cellStyle name="Heading 1 3" xfId="257"/>
    <cellStyle name="Heading 2" xfId="4" builtinId="17" customBuiltin="1"/>
    <cellStyle name="Heading 2 2" xfId="150"/>
    <cellStyle name="Heading 2 3" xfId="258"/>
    <cellStyle name="Heading 3" xfId="5" builtinId="18" customBuiltin="1"/>
    <cellStyle name="Heading 3 2" xfId="151"/>
    <cellStyle name="Heading 3 3" xfId="259"/>
    <cellStyle name="Heading 4" xfId="6" builtinId="19" customBuiltin="1"/>
    <cellStyle name="Heading 4 2" xfId="152"/>
    <cellStyle name="Heading 4 3" xfId="260"/>
    <cellStyle name="Hyperlink 2" xfId="53"/>
    <cellStyle name="Hyperlink 2 2" xfId="143"/>
    <cellStyle name="Hyperlink 3" xfId="54"/>
    <cellStyle name="Hyperlink 4" xfId="142"/>
    <cellStyle name="Input" xfId="1" builtinId="20" customBuiltin="1"/>
    <cellStyle name="Input 2" xfId="156"/>
    <cellStyle name="Input 3" xfId="264"/>
    <cellStyle name="Linked Cell" xfId="12" builtinId="24" customBuiltin="1"/>
    <cellStyle name="Linked Cell 2" xfId="159"/>
    <cellStyle name="Linked Cell 3" xfId="267"/>
    <cellStyle name="Neutral" xfId="9" builtinId="28" customBuiltin="1"/>
    <cellStyle name="Neutral 2" xfId="155"/>
    <cellStyle name="Neutral 3" xfId="263"/>
    <cellStyle name="Normal" xfId="0" builtinId="0"/>
    <cellStyle name="Normal 10" xfId="105"/>
    <cellStyle name="Normal 10 2" xfId="110"/>
    <cellStyle name="Normal 10 3" xfId="128"/>
    <cellStyle name="Normal 10 3 2" xfId="202"/>
    <cellStyle name="Normal 10 3 3" xfId="214"/>
    <cellStyle name="Normal 10_Results" xfId="111"/>
    <cellStyle name="Normal 11" xfId="148"/>
    <cellStyle name="Normal 11 2" xfId="300"/>
    <cellStyle name="Normal 11 3" xfId="215"/>
    <cellStyle name="Normal 12" xfId="189"/>
    <cellStyle name="Normal 12 2" xfId="314"/>
    <cellStyle name="Normal 12 3" xfId="229"/>
    <cellStyle name="Normal 13" xfId="190"/>
    <cellStyle name="Normal 13 2" xfId="315"/>
    <cellStyle name="Normal 13 3" xfId="230"/>
    <cellStyle name="Normal 14" xfId="191"/>
    <cellStyle name="Normal 14 2" xfId="316"/>
    <cellStyle name="Normal 14 3" xfId="231"/>
    <cellStyle name="Normal 15" xfId="193"/>
    <cellStyle name="Normal 15 2" xfId="318"/>
    <cellStyle name="Normal 15 3" xfId="233"/>
    <cellStyle name="Normal 16" xfId="195"/>
    <cellStyle name="Normal 16 2" xfId="320"/>
    <cellStyle name="Normal 16 3" xfId="235"/>
    <cellStyle name="Normal 17" xfId="192"/>
    <cellStyle name="Normal 17 2" xfId="317"/>
    <cellStyle name="Normal 17 3" xfId="232"/>
    <cellStyle name="Normal 18" xfId="197"/>
    <cellStyle name="Normal 18 2" xfId="322"/>
    <cellStyle name="Normal 18 3" xfId="237"/>
    <cellStyle name="Normal 19" xfId="196"/>
    <cellStyle name="Normal 19 2" xfId="321"/>
    <cellStyle name="Normal 19 3" xfId="236"/>
    <cellStyle name="Normal 2" xfId="44"/>
    <cellStyle name="Normal 2 2" xfId="55"/>
    <cellStyle name="Normal 2 3" xfId="56"/>
    <cellStyle name="Normal 2 4" xfId="137"/>
    <cellStyle name="Normal 2_AEDG50_HotelSmall_Inputs" xfId="57"/>
    <cellStyle name="Normal 20" xfId="194"/>
    <cellStyle name="Normal 20 2" xfId="319"/>
    <cellStyle name="Normal 20 3" xfId="234"/>
    <cellStyle name="Normal 21" xfId="198"/>
    <cellStyle name="Normal 21 2" xfId="323"/>
    <cellStyle name="Normal 21 3" xfId="238"/>
    <cellStyle name="Normal 22" xfId="203"/>
    <cellStyle name="Normal 22 2" xfId="324"/>
    <cellStyle name="Normal 22 3" xfId="239"/>
    <cellStyle name="Normal 23" xfId="204"/>
    <cellStyle name="Normal 23 2" xfId="325"/>
    <cellStyle name="Normal 23 3" xfId="240"/>
    <cellStyle name="Normal 24" xfId="205"/>
    <cellStyle name="Normal 24 2" xfId="297"/>
    <cellStyle name="Normal 24 3" xfId="208"/>
    <cellStyle name="Normal 25" xfId="206"/>
    <cellStyle name="Normal 25 2" xfId="299"/>
    <cellStyle name="Normal 25 3" xfId="210"/>
    <cellStyle name="Normal 26" xfId="207"/>
    <cellStyle name="Normal 26 2" xfId="298"/>
    <cellStyle name="Normal 26 3" xfId="209"/>
    <cellStyle name="Normal 265" xfId="58"/>
    <cellStyle name="Normal 265 2" xfId="84"/>
    <cellStyle name="Normal 265 2 2" xfId="101"/>
    <cellStyle name="Normal 265 2_Results" xfId="113"/>
    <cellStyle name="Normal 265 3" xfId="94"/>
    <cellStyle name="Normal 265_Results" xfId="112"/>
    <cellStyle name="Normal 266" xfId="59"/>
    <cellStyle name="Normal 266 2" xfId="83"/>
    <cellStyle name="Normal 266 2 2" xfId="100"/>
    <cellStyle name="Normal 266 2_Results" xfId="115"/>
    <cellStyle name="Normal 266 3" xfId="93"/>
    <cellStyle name="Normal 266_Results" xfId="114"/>
    <cellStyle name="Normal 27" xfId="255"/>
    <cellStyle name="Normal 28" xfId="241"/>
    <cellStyle name="Normal 29" xfId="326"/>
    <cellStyle name="Normal 3" xfId="60"/>
    <cellStyle name="Normal 3 2" xfId="61"/>
    <cellStyle name="Normal 3 2 2" xfId="85"/>
    <cellStyle name="Normal 3 2 2 2" xfId="102"/>
    <cellStyle name="Normal 3 2 2_Results" xfId="118"/>
    <cellStyle name="Normal 3 2 3" xfId="95"/>
    <cellStyle name="Normal 3 2_Results" xfId="117"/>
    <cellStyle name="Normal 3 3" xfId="80"/>
    <cellStyle name="Normal 3 3 2" xfId="88"/>
    <cellStyle name="Normal 3 3 2 2" xfId="103"/>
    <cellStyle name="Normal 3 3 2_Results" xfId="120"/>
    <cellStyle name="Normal 3 3 3" xfId="96"/>
    <cellStyle name="Normal 3 3 4" xfId="138"/>
    <cellStyle name="Normal 3 3 5" xfId="129"/>
    <cellStyle name="Normal 3 3 6" xfId="130"/>
    <cellStyle name="Normal 3 3 7" xfId="132"/>
    <cellStyle name="Normal 3 3 8" xfId="147"/>
    <cellStyle name="Normal 3 3_Results" xfId="119"/>
    <cellStyle name="Normal 3 4" xfId="81"/>
    <cellStyle name="Normal 3 4 2" xfId="97"/>
    <cellStyle name="Normal 3 4_Results" xfId="121"/>
    <cellStyle name="Normal 3 5" xfId="90"/>
    <cellStyle name="Normal 3_Results" xfId="116"/>
    <cellStyle name="Normal 30" xfId="327"/>
    <cellStyle name="Normal 31" xfId="328"/>
    <cellStyle name="Normal 31 2" xfId="329"/>
    <cellStyle name="Normal 4" xfId="62"/>
    <cellStyle name="Normal 4 2" xfId="63"/>
    <cellStyle name="Normal 4 2 2" xfId="98"/>
    <cellStyle name="Normal 4 2_Results" xfId="122"/>
    <cellStyle name="Normal 4 3" xfId="91"/>
    <cellStyle name="Normal 4 3 2" xfId="144"/>
    <cellStyle name="Normal 4 4" xfId="106"/>
    <cellStyle name="Normal 5" xfId="64"/>
    <cellStyle name="Normal 5 2" xfId="65"/>
    <cellStyle name="Normal 5 2 2" xfId="86"/>
    <cellStyle name="Normal 6" xfId="66"/>
    <cellStyle name="Normal 6 2" xfId="145"/>
    <cellStyle name="Normal 7" xfId="42"/>
    <cellStyle name="Normal 7 2" xfId="43"/>
    <cellStyle name="Normal 7 3" xfId="125"/>
    <cellStyle name="Normal 7 3 2" xfId="199"/>
    <cellStyle name="Normal 7 3 3" xfId="211"/>
    <cellStyle name="Normal 7 4" xfId="133"/>
    <cellStyle name="Normal 7_Results" xfId="123"/>
    <cellStyle name="Normal 8" xfId="107"/>
    <cellStyle name="Normal 8 2" xfId="146"/>
    <cellStyle name="Normal 8 3" xfId="140"/>
    <cellStyle name="Normal 9" xfId="104"/>
    <cellStyle name="Normal 9 2" xfId="109"/>
    <cellStyle name="Normal 9 3" xfId="127"/>
    <cellStyle name="Normal 9 3 2" xfId="139"/>
    <cellStyle name="Normal 9 3 3" xfId="201"/>
    <cellStyle name="Normal 9 3 4" xfId="213"/>
    <cellStyle name="Normal 9_Results" xfId="124"/>
    <cellStyle name="Note" xfId="15" builtinId="10" customBuiltin="1"/>
    <cellStyle name="Note 2" xfId="67"/>
    <cellStyle name="Note 3" xfId="162"/>
    <cellStyle name="Note 3 2" xfId="301"/>
    <cellStyle name="Note 3 3" xfId="216"/>
    <cellStyle name="Note 4" xfId="270"/>
    <cellStyle name="Note 5" xfId="242"/>
    <cellStyle name="NumColmHd" xfId="68"/>
    <cellStyle name="Output" xfId="10" builtinId="21" customBuiltin="1"/>
    <cellStyle name="Output 2" xfId="157"/>
    <cellStyle name="Output 3" xfId="265"/>
    <cellStyle name="Percent 2" xfId="69"/>
    <cellStyle name="Percent 2 2" xfId="70"/>
    <cellStyle name="Percent 2 3" xfId="71"/>
    <cellStyle name="Percent 3" xfId="72"/>
    <cellStyle name="Percent 4" xfId="73"/>
    <cellStyle name="Percent 4 2" xfId="74"/>
    <cellStyle name="Percent 5" xfId="75"/>
    <cellStyle name="Percent 6" xfId="76"/>
    <cellStyle name="Percent 6 2" xfId="82"/>
    <cellStyle name="Percent 6 2 2" xfId="99"/>
    <cellStyle name="Percent 6 3" xfId="92"/>
    <cellStyle name="Percent 7" xfId="79"/>
    <cellStyle name="Percent 7 2" xfId="87"/>
    <cellStyle name="Percent 8" xfId="89"/>
    <cellStyle name="Percent 8 2" xfId="108"/>
    <cellStyle name="Percent 8 3" xfId="126"/>
    <cellStyle name="Percent 8 3 2" xfId="200"/>
    <cellStyle name="Percent 8 3 3" xfId="212"/>
    <cellStyle name="Percent 9" xfId="256"/>
    <cellStyle name="RowLabel" xfId="77"/>
    <cellStyle name="Style 1" xfId="78"/>
    <cellStyle name="Title" xfId="2" builtinId="15" customBuiltin="1"/>
    <cellStyle name="Total" xfId="17" builtinId="25" customBuiltin="1"/>
    <cellStyle name="Total 2" xfId="164"/>
    <cellStyle name="Total 3" xfId="272"/>
    <cellStyle name="Warning Text" xfId="14" builtinId="11" customBuiltin="1"/>
    <cellStyle name="Warning Text 2" xfId="161"/>
    <cellStyle name="Warning Text 3" xfId="26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30"/>
  <sheetViews>
    <sheetView topLeftCell="L1" zoomScale="90" zoomScaleNormal="90" workbookViewId="0">
      <selection activeCell="M7" sqref="M7:M12"/>
    </sheetView>
  </sheetViews>
  <sheetFormatPr defaultRowHeight="15" outlineLevelCol="1" x14ac:dyDescent="0.25"/>
  <cols>
    <col min="1" max="1" width="9.140625" style="1" customWidth="1"/>
    <col min="2" max="2" width="123.140625" style="1" customWidth="1" outlineLevel="1"/>
    <col min="3" max="3" width="83.140625" style="1" customWidth="1" outlineLevel="1"/>
    <col min="4" max="4" width="74" style="1" customWidth="1" outlineLevel="1"/>
    <col min="5" max="5" width="23.7109375" style="1" customWidth="1" outlineLevel="1"/>
    <col min="6" max="8" width="8.7109375" style="1" customWidth="1" outlineLevel="1"/>
    <col min="9" max="9" width="11.42578125" style="1" customWidth="1" outlineLevel="1"/>
    <col min="10" max="10" width="220.7109375" style="1" customWidth="1" outlineLevel="1"/>
    <col min="11" max="11" width="5" style="13" customWidth="1"/>
    <col min="12" max="12" width="13" style="38" customWidth="1"/>
    <col min="13" max="13" width="57.7109375" style="13" customWidth="1"/>
    <col min="14" max="14" width="48.5703125" style="1" customWidth="1"/>
    <col min="15" max="15" width="61.28515625" style="1" customWidth="1"/>
    <col min="16" max="20" width="24.7109375" style="1" customWidth="1"/>
    <col min="21" max="21" width="25.28515625" style="1" customWidth="1"/>
    <col min="22" max="22" width="19.42578125" style="1" customWidth="1"/>
    <col min="23" max="23" width="22.5703125" style="1" customWidth="1"/>
    <col min="24" max="24" width="15.42578125" style="1" bestFit="1" customWidth="1"/>
    <col min="25" max="30" width="7" style="1" customWidth="1"/>
    <col min="31" max="16384" width="9.140625" style="1"/>
  </cols>
  <sheetData>
    <row r="1" spans="1:30" x14ac:dyDescent="0.25">
      <c r="A1" s="5" t="s">
        <v>0</v>
      </c>
    </row>
    <row r="2" spans="1:30" x14ac:dyDescent="0.25">
      <c r="A2" s="1" t="s">
        <v>1</v>
      </c>
    </row>
    <row r="3" spans="1:30" x14ac:dyDescent="0.25">
      <c r="A3" s="1" t="s">
        <v>1</v>
      </c>
      <c r="B3" s="5" t="s">
        <v>2</v>
      </c>
      <c r="C3" s="1" t="s">
        <v>3</v>
      </c>
    </row>
    <row r="4" spans="1:30" x14ac:dyDescent="0.25">
      <c r="A4" s="1" t="s">
        <v>1</v>
      </c>
    </row>
    <row r="5" spans="1:30" x14ac:dyDescent="0.25">
      <c r="A5" s="1" t="s">
        <v>1</v>
      </c>
      <c r="L5" s="13"/>
      <c r="M5" s="36" t="s">
        <v>44</v>
      </c>
    </row>
    <row r="6" spans="1:30" x14ac:dyDescent="0.25">
      <c r="A6" s="2" t="s">
        <v>1</v>
      </c>
      <c r="B6" s="2"/>
      <c r="C6" s="30"/>
      <c r="D6" s="30"/>
      <c r="E6" s="16"/>
      <c r="F6" s="16"/>
      <c r="G6" s="16"/>
      <c r="H6" s="16"/>
      <c r="L6" s="13"/>
    </row>
    <row r="7" spans="1:30" x14ac:dyDescent="0.25">
      <c r="A7" s="1" t="s">
        <v>4</v>
      </c>
      <c r="B7" s="13" t="s">
        <v>18</v>
      </c>
      <c r="C7" s="30"/>
      <c r="D7" s="30"/>
      <c r="L7" s="37" t="s">
        <v>45</v>
      </c>
      <c r="M7" s="32">
        <v>140326</v>
      </c>
    </row>
    <row r="8" spans="1:30" x14ac:dyDescent="0.25">
      <c r="A8" s="1" t="s">
        <v>5</v>
      </c>
      <c r="B8" s="13" t="s">
        <v>19</v>
      </c>
      <c r="C8" s="30"/>
      <c r="D8" s="30"/>
      <c r="L8" s="14" t="s">
        <v>46</v>
      </c>
      <c r="M8" s="32" t="s">
        <v>101</v>
      </c>
    </row>
    <row r="9" spans="1:30" x14ac:dyDescent="0.25">
      <c r="A9" s="3">
        <v>2</v>
      </c>
      <c r="B9" s="4" t="str">
        <f>M9</f>
        <v>BatchResults_140326_v1f568.csv</v>
      </c>
      <c r="C9" s="30" t="s">
        <v>1</v>
      </c>
      <c r="D9" s="30"/>
      <c r="E9" s="30"/>
      <c r="F9" s="30"/>
      <c r="G9" s="30"/>
      <c r="H9" s="30"/>
      <c r="I9" s="26"/>
      <c r="L9" s="35" t="s">
        <v>39</v>
      </c>
      <c r="M9" s="28" t="str">
        <f>"BatchResults_"&amp;M7&amp;"_"&amp;M8&amp;".csv"</f>
        <v>BatchResults_140326_v1f568.csv</v>
      </c>
      <c r="N9" s="1" t="s">
        <v>48</v>
      </c>
    </row>
    <row r="10" spans="1:30" x14ac:dyDescent="0.25">
      <c r="A10" s="1" t="s">
        <v>1</v>
      </c>
      <c r="L10" s="14" t="s">
        <v>16</v>
      </c>
      <c r="M10" s="28" t="s">
        <v>112</v>
      </c>
      <c r="N10" s="1" t="s">
        <v>47</v>
      </c>
    </row>
    <row r="11" spans="1:30" x14ac:dyDescent="0.25">
      <c r="A11" s="1" t="s">
        <v>1</v>
      </c>
      <c r="L11" s="14" t="s">
        <v>17</v>
      </c>
      <c r="M11" s="28" t="str">
        <f>"SoftwareSensitivityTests\2dTest\BatchOut"&amp;"_"&amp;M7&amp;"_"&amp;M8&amp;"\"</f>
        <v>SoftwareSensitivityTests\2dTest\BatchOut_140326_v1f568\</v>
      </c>
      <c r="N11" s="1" t="s">
        <v>47</v>
      </c>
    </row>
    <row r="12" spans="1:30" x14ac:dyDescent="0.25">
      <c r="A12" s="1" t="s">
        <v>1</v>
      </c>
      <c r="L12" s="14" t="s">
        <v>42</v>
      </c>
      <c r="M12" s="28" t="str">
        <f>M11&amp;"XML\"</f>
        <v>SoftwareSensitivityTests\2dTest\BatchOut_140326_v1f568\XML\</v>
      </c>
      <c r="N12" s="1" t="s">
        <v>47</v>
      </c>
      <c r="P12" s="31" t="s">
        <v>29</v>
      </c>
      <c r="Q12" s="31" t="str">
        <f>Q15</f>
        <v>AnalysisThruStep</v>
      </c>
      <c r="R12" s="31" t="str">
        <f>R15</f>
        <v>BypassInputChecks</v>
      </c>
      <c r="S12" s="31" t="str">
        <f>S15</f>
        <v>BypassUMLHChecks</v>
      </c>
      <c r="T12" s="31" t="str">
        <f t="shared" ref="T12:V12" si="0">T15</f>
        <v>BypassCheckCodeRules</v>
      </c>
      <c r="U12" s="31" t="str">
        <f t="shared" si="0"/>
        <v>BypassCheckSimRules</v>
      </c>
      <c r="V12" s="31" t="str">
        <f t="shared" si="0"/>
        <v>StoreBEMDetails</v>
      </c>
      <c r="W12" s="31" t="s">
        <v>49</v>
      </c>
      <c r="X12" s="31" t="s">
        <v>52</v>
      </c>
      <c r="Y12" s="31" t="str">
        <f>$Y$14&amp;"_"&amp;Y15</f>
        <v>BypassOpenStudio_p</v>
      </c>
      <c r="Z12" s="31" t="str">
        <f>$Y$14&amp;"_"&amp;Z15</f>
        <v>BypassOpenStudio_bz</v>
      </c>
      <c r="AA12" s="31" t="str">
        <f>$Y$14&amp;"_"&amp;AA15</f>
        <v>BypassOpenStudio_b</v>
      </c>
      <c r="AB12" s="31" t="str">
        <f>$AB$14&amp;"_"&amp;AB15</f>
        <v>BypassSimulation_p</v>
      </c>
      <c r="AC12" s="31" t="str">
        <f>$AB$14&amp;"_"&amp;AC15</f>
        <v>BypassSimulation_bz</v>
      </c>
      <c r="AD12" s="31" t="str">
        <f>$AB$14&amp;"_"&amp;AD15</f>
        <v>BypassSimulation_b</v>
      </c>
    </row>
    <row r="13" spans="1:30" x14ac:dyDescent="0.25">
      <c r="A13" s="24" t="s">
        <v>25</v>
      </c>
      <c r="B13" s="25">
        <f>COLUMN()</f>
        <v>2</v>
      </c>
      <c r="C13" s="25">
        <f>COLUMN()</f>
        <v>3</v>
      </c>
      <c r="D13" s="25">
        <f>COLUMN()</f>
        <v>4</v>
      </c>
      <c r="E13" s="25">
        <f>COLUMN()</f>
        <v>5</v>
      </c>
      <c r="F13" s="25">
        <f>COLUMN()</f>
        <v>6</v>
      </c>
      <c r="G13" s="25">
        <f>COLUMN()</f>
        <v>7</v>
      </c>
      <c r="H13" s="25">
        <f>COLUMN()</f>
        <v>8</v>
      </c>
      <c r="I13" s="25">
        <f>COLUMN()</f>
        <v>9</v>
      </c>
      <c r="J13" s="25">
        <f>COLUMN()</f>
        <v>10</v>
      </c>
      <c r="L13" s="14"/>
      <c r="M13" s="14"/>
      <c r="N13" s="26"/>
      <c r="P13" s="33" t="s">
        <v>35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spans="1:30" x14ac:dyDescent="0.25">
      <c r="A14" s="11" t="s">
        <v>14</v>
      </c>
      <c r="B14" s="7" t="s">
        <v>6</v>
      </c>
      <c r="C14" s="7" t="s">
        <v>7</v>
      </c>
      <c r="D14" s="7" t="s">
        <v>40</v>
      </c>
      <c r="E14" s="7"/>
      <c r="F14" s="17" t="s">
        <v>21</v>
      </c>
      <c r="G14" s="7"/>
      <c r="H14" s="18"/>
      <c r="I14" s="7" t="s">
        <v>9</v>
      </c>
      <c r="J14" s="7" t="s">
        <v>12</v>
      </c>
      <c r="K14" s="14"/>
      <c r="L14" s="14"/>
      <c r="N14" s="13" t="s">
        <v>27</v>
      </c>
      <c r="O14" s="13" t="s">
        <v>26</v>
      </c>
      <c r="Y14" s="65" t="s">
        <v>33</v>
      </c>
      <c r="Z14" s="65"/>
      <c r="AA14" s="65"/>
      <c r="AB14" s="65" t="s">
        <v>34</v>
      </c>
      <c r="AC14" s="65"/>
      <c r="AD14" s="65"/>
    </row>
    <row r="15" spans="1:30" s="46" customFormat="1" ht="30" x14ac:dyDescent="0.25">
      <c r="A15" s="12" t="s">
        <v>15</v>
      </c>
      <c r="B15" s="8" t="s">
        <v>43</v>
      </c>
      <c r="C15" s="8" t="s">
        <v>8</v>
      </c>
      <c r="D15" s="8" t="s">
        <v>41</v>
      </c>
      <c r="E15" s="8" t="s">
        <v>20</v>
      </c>
      <c r="F15" s="19" t="s">
        <v>22</v>
      </c>
      <c r="G15" s="21" t="s">
        <v>23</v>
      </c>
      <c r="H15" s="20" t="s">
        <v>24</v>
      </c>
      <c r="I15" s="8" t="s">
        <v>10</v>
      </c>
      <c r="J15" s="8" t="s">
        <v>13</v>
      </c>
      <c r="K15" s="41"/>
      <c r="L15" s="42" t="s">
        <v>50</v>
      </c>
      <c r="M15" s="43" t="s">
        <v>20</v>
      </c>
      <c r="N15" s="40" t="s">
        <v>8</v>
      </c>
      <c r="O15" s="40" t="s">
        <v>8</v>
      </c>
      <c r="P15" s="44" t="s">
        <v>28</v>
      </c>
      <c r="Q15" s="44" t="s">
        <v>30</v>
      </c>
      <c r="R15" s="44" t="s">
        <v>31</v>
      </c>
      <c r="S15" s="44" t="s">
        <v>32</v>
      </c>
      <c r="T15" s="44" t="s">
        <v>37</v>
      </c>
      <c r="U15" s="44" t="s">
        <v>36</v>
      </c>
      <c r="V15" s="44" t="s">
        <v>38</v>
      </c>
      <c r="W15" s="45" t="s">
        <v>51</v>
      </c>
      <c r="X15" s="45" t="s">
        <v>52</v>
      </c>
      <c r="Y15" s="43" t="s">
        <v>22</v>
      </c>
      <c r="Z15" s="43" t="s">
        <v>23</v>
      </c>
      <c r="AA15" s="43" t="s">
        <v>24</v>
      </c>
      <c r="AB15" s="43" t="s">
        <v>22</v>
      </c>
      <c r="AC15" s="43" t="s">
        <v>23</v>
      </c>
      <c r="AD15" s="43" t="s">
        <v>24</v>
      </c>
    </row>
    <row r="16" spans="1:30" x14ac:dyDescent="0.25">
      <c r="A16" s="39">
        <f>L16</f>
        <v>1</v>
      </c>
      <c r="B16" s="27" t="str">
        <f t="shared" ref="B16:B28" si="1" xml:space="preserve"> M$10&amp;N16&amp;"\"&amp;N16&amp;".cibd"</f>
        <v>SoftwareSensitivityTests\2dTest\0200015-OffSml-SG-BaseRun\0200015-OffSml-SG-BaseRun.cibd</v>
      </c>
      <c r="C16" s="27" t="str">
        <f t="shared" ref="C16:C28" si="2" xml:space="preserve"> M$11 &amp; O16 &amp; ".cibd"</f>
        <v>SoftwareSensitivityTests\2dTest\BatchOut_140326_v1f568\0200015-OffSml-SG-BaseRun.cibd</v>
      </c>
      <c r="D16" s="27" t="str">
        <f>$M$12</f>
        <v>SoftwareSensitivityTests\2dTest\BatchOut_140326_v1f568\XML\</v>
      </c>
      <c r="E16" s="9" t="str">
        <f>M16</f>
        <v>0200015</v>
      </c>
      <c r="F16" s="22"/>
      <c r="G16" s="29"/>
      <c r="H16" s="23"/>
      <c r="I16" s="9" t="s">
        <v>11</v>
      </c>
      <c r="J16" s="9" t="str">
        <f>$P$12&amp;","&amp;P16&amp;","&amp;$Q$12&amp;","&amp;Q16&amp;","&amp;$R$12&amp;","&amp;R16&amp;","&amp;$S$12&amp;","&amp;S16&amp;","&amp;$T$12&amp;","&amp;T16&amp;","&amp;$U$12&amp;","&amp;U16&amp;","&amp;$V$12&amp;","&amp;V16&amp;","&amp;$Y$12&amp;","&amp;Y16&amp;","&amp;$AB$12&amp;","&amp;AB16&amp;","&amp;$Z$12&amp;","&amp;Z16&amp;","&amp;$AC$12&amp;","&amp;AC16&amp;","&amp;$AA$12&amp;","&amp;AA16&amp;","&amp;$AD$12&amp;","&amp;AD16&amp;","&amp;$W$12&amp;","&amp;W16&amp;","&amp;$X$12&amp;","&amp;X16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6" s="15" t="s">
        <v>1</v>
      </c>
      <c r="L16" s="36">
        <v>1</v>
      </c>
      <c r="M16" s="32" t="str">
        <f>LEFT(N16,7)&amp;IF(SUM(F16:H16)&gt;0,"_autosize","")</f>
        <v>0200015</v>
      </c>
      <c r="N16" s="28" t="s">
        <v>102</v>
      </c>
      <c r="O16" s="28" t="str">
        <f>N16</f>
        <v>0200015-OffSml-SG-BaseRun</v>
      </c>
      <c r="P16" s="28">
        <v>0</v>
      </c>
      <c r="Q16" s="28">
        <v>11</v>
      </c>
      <c r="R16" s="28">
        <v>0</v>
      </c>
      <c r="S16" s="28">
        <v>0</v>
      </c>
      <c r="T16" s="28">
        <v>0</v>
      </c>
      <c r="U16" s="28">
        <v>0</v>
      </c>
      <c r="V16" s="28">
        <v>1</v>
      </c>
      <c r="W16" s="36">
        <v>11</v>
      </c>
      <c r="X16" s="36">
        <v>1</v>
      </c>
      <c r="Y16" s="28">
        <v>0</v>
      </c>
      <c r="Z16" s="28">
        <v>0</v>
      </c>
      <c r="AA16" s="28">
        <v>0</v>
      </c>
      <c r="AB16" s="28">
        <f>IF(Y16&gt;1,1,0)</f>
        <v>0</v>
      </c>
      <c r="AC16" s="28">
        <f t="shared" ref="AC16:AD16" si="3">IF(Z16&gt;1,1,0)</f>
        <v>0</v>
      </c>
      <c r="AD16" s="28">
        <f t="shared" si="3"/>
        <v>0</v>
      </c>
    </row>
    <row r="17" spans="1:30" x14ac:dyDescent="0.25">
      <c r="A17" s="39">
        <f t="shared" ref="A17:A29" si="4">L17</f>
        <v>1</v>
      </c>
      <c r="B17" s="27" t="str">
        <f t="shared" si="1"/>
        <v>SoftwareSensitivityTests\2dTest\0200016-OffSml-SG-BaseRun\0200016-OffSml-SG-BaseRun.cibd</v>
      </c>
      <c r="C17" s="27" t="str">
        <f t="shared" si="2"/>
        <v>SoftwareSensitivityTests\2dTest\BatchOut_140326_v1f568\0200016-OffSml-SG-BaseRun.cibd</v>
      </c>
      <c r="D17" s="27" t="str">
        <f t="shared" ref="D17:D28" si="5">$M$12</f>
        <v>SoftwareSensitivityTests\2dTest\BatchOut_140326_v1f568\XML\</v>
      </c>
      <c r="E17" s="9" t="str">
        <f t="shared" ref="E17:E22" si="6">M17</f>
        <v>0200016</v>
      </c>
      <c r="F17" s="22"/>
      <c r="G17" s="29"/>
      <c r="H17" s="23"/>
      <c r="I17" s="9" t="s">
        <v>11</v>
      </c>
      <c r="J17" s="9" t="str">
        <f t="shared" ref="J17:J28" si="7">$P$12&amp;","&amp;P17&amp;","&amp;$Q$12&amp;","&amp;Q17&amp;","&amp;$R$12&amp;","&amp;R17&amp;","&amp;$S$12&amp;","&amp;S17&amp;","&amp;$T$12&amp;","&amp;T17&amp;","&amp;$U$12&amp;","&amp;U17&amp;","&amp;$V$12&amp;","&amp;V17&amp;","&amp;$Y$12&amp;","&amp;Y17&amp;","&amp;$AB$12&amp;","&amp;AB17&amp;","&amp;$Z$12&amp;","&amp;Z17&amp;","&amp;$AC$12&amp;","&amp;AC17&amp;","&amp;$AA$12&amp;","&amp;AA17&amp;","&amp;$AD$12&amp;","&amp;AD17&amp;","&amp;$W$12&amp;","&amp;W17&amp;","&amp;$X$12&amp;","&amp;X17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7" s="15" t="s">
        <v>1</v>
      </c>
      <c r="L17" s="36">
        <v>1</v>
      </c>
      <c r="M17" s="32" t="str">
        <f t="shared" ref="M17:M24" si="8">LEFT(N17,7)&amp;IF(SUM(F17:H17)&gt;0,"_autosize","")</f>
        <v>0200016</v>
      </c>
      <c r="N17" s="28" t="s">
        <v>103</v>
      </c>
      <c r="O17" s="28" t="str">
        <f t="shared" ref="O17:O25" si="9">N17</f>
        <v>0200016-OffSml-SG-BaseRun</v>
      </c>
      <c r="P17" s="28">
        <f>P16</f>
        <v>0</v>
      </c>
      <c r="Q17" s="28">
        <f>Q16</f>
        <v>11</v>
      </c>
      <c r="R17" s="28">
        <f t="shared" ref="R17:S26" si="10">R16</f>
        <v>0</v>
      </c>
      <c r="S17" s="28">
        <f t="shared" si="10"/>
        <v>0</v>
      </c>
      <c r="T17" s="28">
        <f>T16</f>
        <v>0</v>
      </c>
      <c r="U17" s="28">
        <f t="shared" ref="U17:Y26" si="11">U16</f>
        <v>0</v>
      </c>
      <c r="V17" s="28">
        <f t="shared" si="11"/>
        <v>1</v>
      </c>
      <c r="W17" s="36">
        <v>11</v>
      </c>
      <c r="X17" s="36">
        <v>1</v>
      </c>
      <c r="Y17" s="28">
        <f>Y16</f>
        <v>0</v>
      </c>
      <c r="Z17" s="28">
        <f t="shared" ref="Z17:AA17" si="12">Z16</f>
        <v>0</v>
      </c>
      <c r="AA17" s="28">
        <f t="shared" si="12"/>
        <v>0</v>
      </c>
      <c r="AB17" s="28">
        <f>AB16</f>
        <v>0</v>
      </c>
      <c r="AC17" s="28">
        <f t="shared" ref="AC17" si="13">AC16</f>
        <v>0</v>
      </c>
      <c r="AD17" s="28">
        <f t="shared" ref="AD17" si="14">AD16</f>
        <v>0</v>
      </c>
    </row>
    <row r="18" spans="1:30" x14ac:dyDescent="0.25">
      <c r="A18" s="39">
        <f t="shared" si="4"/>
        <v>1</v>
      </c>
      <c r="B18" s="27" t="str">
        <f t="shared" si="1"/>
        <v>SoftwareSensitivityTests\2dTest\0200006-OffSml-SG-BaseRun\0200006-OffSml-SG-BaseRun.cibd</v>
      </c>
      <c r="C18" s="27" t="str">
        <f t="shared" si="2"/>
        <v>SoftwareSensitivityTests\2dTest\BatchOut_140326_v1f568\0200006-OffSml-SG-BaseRun.cibd</v>
      </c>
      <c r="D18" s="27" t="str">
        <f t="shared" si="5"/>
        <v>SoftwareSensitivityTests\2dTest\BatchOut_140326_v1f568\XML\</v>
      </c>
      <c r="E18" s="9" t="str">
        <f t="shared" si="6"/>
        <v>0200006</v>
      </c>
      <c r="F18" s="22"/>
      <c r="G18" s="29"/>
      <c r="H18" s="23"/>
      <c r="I18" s="9" t="s">
        <v>11</v>
      </c>
      <c r="J18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8" s="15" t="s">
        <v>1</v>
      </c>
      <c r="L18" s="36">
        <v>1</v>
      </c>
      <c r="M18" s="32" t="str">
        <f t="shared" si="8"/>
        <v>0200006</v>
      </c>
      <c r="N18" s="28" t="s">
        <v>104</v>
      </c>
      <c r="O18" s="28" t="str">
        <f t="shared" si="9"/>
        <v>0200006-OffSml-SG-BaseRun</v>
      </c>
      <c r="P18" s="28">
        <f t="shared" ref="P18:P28" si="15">P17</f>
        <v>0</v>
      </c>
      <c r="Q18" s="28">
        <f t="shared" ref="Q18:S28" si="16">Q17</f>
        <v>11</v>
      </c>
      <c r="R18" s="28">
        <f t="shared" si="10"/>
        <v>0</v>
      </c>
      <c r="S18" s="28">
        <f t="shared" si="10"/>
        <v>0</v>
      </c>
      <c r="T18" s="28">
        <f t="shared" ref="T18:V28" si="17">T17</f>
        <v>0</v>
      </c>
      <c r="U18" s="28">
        <f t="shared" si="11"/>
        <v>0</v>
      </c>
      <c r="V18" s="28">
        <f t="shared" si="11"/>
        <v>1</v>
      </c>
      <c r="W18" s="36">
        <v>11</v>
      </c>
      <c r="X18" s="36">
        <v>1</v>
      </c>
      <c r="Y18" s="28">
        <f t="shared" si="11"/>
        <v>0</v>
      </c>
      <c r="Z18" s="28">
        <f t="shared" ref="Z18:Z28" si="18">Z17</f>
        <v>0</v>
      </c>
      <c r="AA18" s="28">
        <f t="shared" ref="AA18:AA28" si="19">AA17</f>
        <v>0</v>
      </c>
      <c r="AB18" s="28">
        <f t="shared" ref="AB18:AB28" si="20">AB17</f>
        <v>0</v>
      </c>
      <c r="AC18" s="28">
        <f t="shared" ref="AC18:AC28" si="21">AC17</f>
        <v>0</v>
      </c>
      <c r="AD18" s="28">
        <f t="shared" ref="AD18:AD28" si="22">AD17</f>
        <v>0</v>
      </c>
    </row>
    <row r="19" spans="1:30" x14ac:dyDescent="0.25">
      <c r="A19" s="39">
        <f t="shared" si="4"/>
        <v>1</v>
      </c>
      <c r="B19" s="27" t="str">
        <f t="shared" si="1"/>
        <v>SoftwareSensitivityTests\2dTest\0300015-OffMed-SG-BaseRun\0300015-OffMed-SG-BaseRun.cibd</v>
      </c>
      <c r="C19" s="27" t="str">
        <f t="shared" si="2"/>
        <v>SoftwareSensitivityTests\2dTest\BatchOut_140326_v1f568\0300015-OffMed-SG-BaseRun.cibd</v>
      </c>
      <c r="D19" s="27" t="str">
        <f t="shared" si="5"/>
        <v>SoftwareSensitivityTests\2dTest\BatchOut_140326_v1f568\XML\</v>
      </c>
      <c r="E19" s="9" t="str">
        <f t="shared" si="6"/>
        <v>0300015</v>
      </c>
      <c r="F19" s="22"/>
      <c r="G19" s="29"/>
      <c r="H19" s="23"/>
      <c r="I19" s="9" t="s">
        <v>11</v>
      </c>
      <c r="J19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9" s="15" t="s">
        <v>1</v>
      </c>
      <c r="L19" s="36">
        <v>1</v>
      </c>
      <c r="M19" s="32" t="str">
        <f t="shared" si="8"/>
        <v>0300015</v>
      </c>
      <c r="N19" s="28" t="s">
        <v>105</v>
      </c>
      <c r="O19" s="28" t="str">
        <f t="shared" si="9"/>
        <v>0300015-OffMed-SG-BaseRun</v>
      </c>
      <c r="P19" s="28">
        <f t="shared" si="15"/>
        <v>0</v>
      </c>
      <c r="Q19" s="28">
        <f t="shared" si="16"/>
        <v>11</v>
      </c>
      <c r="R19" s="28">
        <f t="shared" si="10"/>
        <v>0</v>
      </c>
      <c r="S19" s="28">
        <f t="shared" si="10"/>
        <v>0</v>
      </c>
      <c r="T19" s="28">
        <f t="shared" si="17"/>
        <v>0</v>
      </c>
      <c r="U19" s="28">
        <f t="shared" si="11"/>
        <v>0</v>
      </c>
      <c r="V19" s="28">
        <f t="shared" si="11"/>
        <v>1</v>
      </c>
      <c r="W19" s="36">
        <v>11</v>
      </c>
      <c r="X19" s="36">
        <v>1</v>
      </c>
      <c r="Y19" s="28">
        <f t="shared" si="11"/>
        <v>0</v>
      </c>
      <c r="Z19" s="28">
        <f t="shared" si="18"/>
        <v>0</v>
      </c>
      <c r="AA19" s="28">
        <f t="shared" si="19"/>
        <v>0</v>
      </c>
      <c r="AB19" s="28">
        <f t="shared" si="20"/>
        <v>0</v>
      </c>
      <c r="AC19" s="28">
        <f t="shared" si="21"/>
        <v>0</v>
      </c>
      <c r="AD19" s="28">
        <f t="shared" si="22"/>
        <v>0</v>
      </c>
    </row>
    <row r="20" spans="1:30" x14ac:dyDescent="0.25">
      <c r="A20" s="39">
        <f t="shared" si="4"/>
        <v>1</v>
      </c>
      <c r="B20" s="27" t="str">
        <f t="shared" si="1"/>
        <v>SoftwareSensitivityTests\2dTest\0300016-OffMed-SG-BaseRun\0300016-OffMed-SG-BaseRun.cibd</v>
      </c>
      <c r="C20" s="27" t="str">
        <f t="shared" si="2"/>
        <v>SoftwareSensitivityTests\2dTest\BatchOut_140326_v1f568\0300016-OffMed-SG-BaseRun.cibd</v>
      </c>
      <c r="D20" s="27" t="str">
        <f t="shared" si="5"/>
        <v>SoftwareSensitivityTests\2dTest\BatchOut_140326_v1f568\XML\</v>
      </c>
      <c r="E20" s="9" t="str">
        <f t="shared" si="6"/>
        <v>0300016</v>
      </c>
      <c r="F20" s="22"/>
      <c r="G20" s="29"/>
      <c r="H20" s="23"/>
      <c r="I20" s="9" t="s">
        <v>11</v>
      </c>
      <c r="J20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0" s="15" t="s">
        <v>1</v>
      </c>
      <c r="L20" s="36">
        <v>1</v>
      </c>
      <c r="M20" s="32" t="str">
        <f t="shared" si="8"/>
        <v>0300016</v>
      </c>
      <c r="N20" s="28" t="s">
        <v>106</v>
      </c>
      <c r="O20" s="28" t="str">
        <f t="shared" si="9"/>
        <v>0300016-OffMed-SG-BaseRun</v>
      </c>
      <c r="P20" s="28">
        <f t="shared" si="15"/>
        <v>0</v>
      </c>
      <c r="Q20" s="28">
        <f t="shared" si="16"/>
        <v>11</v>
      </c>
      <c r="R20" s="28">
        <f t="shared" si="10"/>
        <v>0</v>
      </c>
      <c r="S20" s="28">
        <f t="shared" si="10"/>
        <v>0</v>
      </c>
      <c r="T20" s="28">
        <f t="shared" si="17"/>
        <v>0</v>
      </c>
      <c r="U20" s="28">
        <f t="shared" si="11"/>
        <v>0</v>
      </c>
      <c r="V20" s="28">
        <f t="shared" si="11"/>
        <v>1</v>
      </c>
      <c r="W20" s="36">
        <v>11</v>
      </c>
      <c r="X20" s="36">
        <v>1</v>
      </c>
      <c r="Y20" s="28">
        <f t="shared" si="11"/>
        <v>0</v>
      </c>
      <c r="Z20" s="28">
        <f t="shared" si="18"/>
        <v>0</v>
      </c>
      <c r="AA20" s="28">
        <f t="shared" si="19"/>
        <v>0</v>
      </c>
      <c r="AB20" s="28">
        <f t="shared" si="20"/>
        <v>0</v>
      </c>
      <c r="AC20" s="28">
        <f t="shared" si="21"/>
        <v>0</v>
      </c>
      <c r="AD20" s="28">
        <f t="shared" si="22"/>
        <v>0</v>
      </c>
    </row>
    <row r="21" spans="1:30" x14ac:dyDescent="0.25">
      <c r="A21" s="39">
        <f t="shared" si="4"/>
        <v>1</v>
      </c>
      <c r="B21" s="27" t="str">
        <f t="shared" si="1"/>
        <v>SoftwareSensitivityTests\2dTest\0300006-OffMed-SG-BaseRun\0300006-OffMed-SG-BaseRun.cibd</v>
      </c>
      <c r="C21" s="27" t="str">
        <f t="shared" si="2"/>
        <v>SoftwareSensitivityTests\2dTest\BatchOut_140326_v1f568\0300006-OffMed-SG-BaseRun.cibd</v>
      </c>
      <c r="D21" s="27" t="str">
        <f t="shared" si="5"/>
        <v>SoftwareSensitivityTests\2dTest\BatchOut_140326_v1f568\XML\</v>
      </c>
      <c r="E21" s="9" t="str">
        <f t="shared" si="6"/>
        <v>0300006</v>
      </c>
      <c r="F21" s="22"/>
      <c r="G21" s="29"/>
      <c r="H21" s="23"/>
      <c r="I21" s="9" t="s">
        <v>11</v>
      </c>
      <c r="J21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1" s="15" t="s">
        <v>1</v>
      </c>
      <c r="L21" s="36">
        <v>1</v>
      </c>
      <c r="M21" s="32" t="str">
        <f t="shared" si="8"/>
        <v>0300006</v>
      </c>
      <c r="N21" s="28" t="s">
        <v>107</v>
      </c>
      <c r="O21" s="28" t="str">
        <f t="shared" si="9"/>
        <v>0300006-OffMed-SG-BaseRun</v>
      </c>
      <c r="P21" s="28">
        <f t="shared" si="15"/>
        <v>0</v>
      </c>
      <c r="Q21" s="28">
        <f t="shared" si="16"/>
        <v>11</v>
      </c>
      <c r="R21" s="28">
        <f t="shared" si="10"/>
        <v>0</v>
      </c>
      <c r="S21" s="28">
        <f t="shared" si="10"/>
        <v>0</v>
      </c>
      <c r="T21" s="28">
        <f t="shared" si="17"/>
        <v>0</v>
      </c>
      <c r="U21" s="28">
        <f t="shared" si="11"/>
        <v>0</v>
      </c>
      <c r="V21" s="28">
        <f t="shared" si="11"/>
        <v>1</v>
      </c>
      <c r="W21" s="36">
        <v>11</v>
      </c>
      <c r="X21" s="36">
        <v>1</v>
      </c>
      <c r="Y21" s="28">
        <f t="shared" si="11"/>
        <v>0</v>
      </c>
      <c r="Z21" s="28">
        <f t="shared" si="18"/>
        <v>0</v>
      </c>
      <c r="AA21" s="28">
        <f t="shared" si="19"/>
        <v>0</v>
      </c>
      <c r="AB21" s="28">
        <f t="shared" si="20"/>
        <v>0</v>
      </c>
      <c r="AC21" s="28">
        <f t="shared" si="21"/>
        <v>0</v>
      </c>
      <c r="AD21" s="28">
        <f t="shared" si="22"/>
        <v>0</v>
      </c>
    </row>
    <row r="22" spans="1:30" x14ac:dyDescent="0.25">
      <c r="A22" s="39">
        <f t="shared" si="4"/>
        <v>0</v>
      </c>
      <c r="B22" s="27" t="str">
        <f t="shared" si="1"/>
        <v>SoftwareSensitivityTests\2dTest\0500015-RetlMed-SG-BaseRun\0500015-RetlMed-SG-BaseRun.cibd</v>
      </c>
      <c r="C22" s="27" t="str">
        <f t="shared" si="2"/>
        <v>SoftwareSensitivityTests\2dTest\BatchOut_140326_v1f568\0500015-RetlMed-SG-BaseRun.cibd</v>
      </c>
      <c r="D22" s="27" t="str">
        <f t="shared" si="5"/>
        <v>SoftwareSensitivityTests\2dTest\BatchOut_140326_v1f568\XML\</v>
      </c>
      <c r="E22" s="9" t="str">
        <f t="shared" si="6"/>
        <v>0500015</v>
      </c>
      <c r="F22" s="22"/>
      <c r="G22" s="29"/>
      <c r="H22" s="23"/>
      <c r="I22" s="9" t="s">
        <v>11</v>
      </c>
      <c r="J22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2" s="15" t="s">
        <v>1</v>
      </c>
      <c r="L22" s="36">
        <v>0</v>
      </c>
      <c r="M22" s="32" t="str">
        <f t="shared" si="8"/>
        <v>0500015</v>
      </c>
      <c r="N22" s="28" t="s">
        <v>108</v>
      </c>
      <c r="O22" s="28" t="str">
        <f t="shared" si="9"/>
        <v>0500015-RetlMed-SG-BaseRun</v>
      </c>
      <c r="P22" s="28">
        <f t="shared" si="15"/>
        <v>0</v>
      </c>
      <c r="Q22" s="28">
        <f t="shared" si="16"/>
        <v>11</v>
      </c>
      <c r="R22" s="28">
        <f t="shared" si="10"/>
        <v>0</v>
      </c>
      <c r="S22" s="28">
        <f t="shared" si="10"/>
        <v>0</v>
      </c>
      <c r="T22" s="28">
        <f t="shared" si="17"/>
        <v>0</v>
      </c>
      <c r="U22" s="28">
        <f t="shared" si="11"/>
        <v>0</v>
      </c>
      <c r="V22" s="28">
        <f t="shared" si="11"/>
        <v>1</v>
      </c>
      <c r="W22" s="36">
        <v>11</v>
      </c>
      <c r="X22" s="36">
        <v>1</v>
      </c>
      <c r="Y22" s="28">
        <f t="shared" si="11"/>
        <v>0</v>
      </c>
      <c r="Z22" s="28">
        <f t="shared" si="18"/>
        <v>0</v>
      </c>
      <c r="AA22" s="28">
        <f t="shared" si="19"/>
        <v>0</v>
      </c>
      <c r="AB22" s="28">
        <f t="shared" si="20"/>
        <v>0</v>
      </c>
      <c r="AC22" s="28">
        <f t="shared" si="21"/>
        <v>0</v>
      </c>
      <c r="AD22" s="28">
        <f t="shared" si="22"/>
        <v>0</v>
      </c>
    </row>
    <row r="23" spans="1:30" x14ac:dyDescent="0.25">
      <c r="A23" s="39">
        <f t="shared" si="4"/>
        <v>0</v>
      </c>
      <c r="B23" s="27" t="str">
        <f t="shared" si="1"/>
        <v>SoftwareSensitivityTests\2dTest\0500016-RetlMed-SG-BaseRun\0500016-RetlMed-SG-BaseRun.cibd</v>
      </c>
      <c r="C23" s="27" t="str">
        <f t="shared" si="2"/>
        <v>SoftwareSensitivityTests\2dTest\BatchOut_140326_v1f568\0500016-RetlMed-SG-BaseRun.cibd</v>
      </c>
      <c r="D23" s="27" t="str">
        <f t="shared" si="5"/>
        <v>SoftwareSensitivityTests\2dTest\BatchOut_140326_v1f568\XML\</v>
      </c>
      <c r="E23" s="9" t="str">
        <f t="shared" ref="E23:E25" si="23">M23</f>
        <v>0500016</v>
      </c>
      <c r="F23" s="22"/>
      <c r="G23" s="29"/>
      <c r="H23" s="23"/>
      <c r="I23" s="9" t="s">
        <v>11</v>
      </c>
      <c r="J23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3" s="15" t="s">
        <v>1</v>
      </c>
      <c r="L23" s="36">
        <v>0</v>
      </c>
      <c r="M23" s="32" t="str">
        <f t="shared" si="8"/>
        <v>0500016</v>
      </c>
      <c r="N23" s="28" t="s">
        <v>109</v>
      </c>
      <c r="O23" s="28" t="str">
        <f t="shared" si="9"/>
        <v>0500016-RetlMed-SG-BaseRun</v>
      </c>
      <c r="P23" s="28">
        <f t="shared" si="15"/>
        <v>0</v>
      </c>
      <c r="Q23" s="28">
        <f t="shared" si="16"/>
        <v>11</v>
      </c>
      <c r="R23" s="28">
        <f t="shared" si="10"/>
        <v>0</v>
      </c>
      <c r="S23" s="28">
        <f t="shared" si="10"/>
        <v>0</v>
      </c>
      <c r="T23" s="28">
        <f t="shared" si="17"/>
        <v>0</v>
      </c>
      <c r="U23" s="28">
        <f t="shared" si="11"/>
        <v>0</v>
      </c>
      <c r="V23" s="28">
        <f t="shared" si="11"/>
        <v>1</v>
      </c>
      <c r="W23" s="36">
        <v>11</v>
      </c>
      <c r="X23" s="36">
        <v>1</v>
      </c>
      <c r="Y23" s="28">
        <f t="shared" si="11"/>
        <v>0</v>
      </c>
      <c r="Z23" s="28">
        <f t="shared" si="18"/>
        <v>0</v>
      </c>
      <c r="AA23" s="28">
        <f t="shared" si="19"/>
        <v>0</v>
      </c>
      <c r="AB23" s="28">
        <f t="shared" si="20"/>
        <v>0</v>
      </c>
      <c r="AC23" s="28">
        <f t="shared" si="21"/>
        <v>0</v>
      </c>
      <c r="AD23" s="28">
        <f t="shared" si="22"/>
        <v>0</v>
      </c>
    </row>
    <row r="24" spans="1:30" x14ac:dyDescent="0.25">
      <c r="A24" s="39">
        <f t="shared" si="4"/>
        <v>0</v>
      </c>
      <c r="B24" s="27" t="str">
        <f t="shared" si="1"/>
        <v>SoftwareSensitivityTests\2dTest\0500006-RetlMed-SG-BaseRun\0500006-RetlMed-SG-BaseRun.cibd</v>
      </c>
      <c r="C24" s="27" t="str">
        <f t="shared" si="2"/>
        <v>SoftwareSensitivityTests\2dTest\BatchOut_140326_v1f568\0500006-RetlMed-SG-BaseRun.cibd</v>
      </c>
      <c r="D24" s="27" t="str">
        <f t="shared" si="5"/>
        <v>SoftwareSensitivityTests\2dTest\BatchOut_140326_v1f568\XML\</v>
      </c>
      <c r="E24" s="9" t="str">
        <f t="shared" si="23"/>
        <v>0500006</v>
      </c>
      <c r="F24" s="22"/>
      <c r="G24" s="29"/>
      <c r="H24" s="23"/>
      <c r="I24" s="9" t="s">
        <v>11</v>
      </c>
      <c r="J24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4" s="15" t="s">
        <v>1</v>
      </c>
      <c r="L24" s="36">
        <v>0</v>
      </c>
      <c r="M24" s="32" t="str">
        <f t="shared" si="8"/>
        <v>0500006</v>
      </c>
      <c r="N24" s="28" t="s">
        <v>110</v>
      </c>
      <c r="O24" s="28" t="str">
        <f t="shared" si="9"/>
        <v>0500006-RetlMed-SG-BaseRun</v>
      </c>
      <c r="P24" s="28">
        <f t="shared" si="15"/>
        <v>0</v>
      </c>
      <c r="Q24" s="28">
        <f t="shared" si="16"/>
        <v>11</v>
      </c>
      <c r="R24" s="28">
        <f t="shared" si="10"/>
        <v>0</v>
      </c>
      <c r="S24" s="28">
        <f t="shared" si="10"/>
        <v>0</v>
      </c>
      <c r="T24" s="28">
        <f t="shared" si="17"/>
        <v>0</v>
      </c>
      <c r="U24" s="28">
        <f t="shared" si="11"/>
        <v>0</v>
      </c>
      <c r="V24" s="28">
        <f t="shared" si="11"/>
        <v>1</v>
      </c>
      <c r="W24" s="36">
        <v>11</v>
      </c>
      <c r="X24" s="36">
        <v>1</v>
      </c>
      <c r="Y24" s="28">
        <f t="shared" si="11"/>
        <v>0</v>
      </c>
      <c r="Z24" s="28">
        <f t="shared" si="18"/>
        <v>0</v>
      </c>
      <c r="AA24" s="28">
        <f t="shared" si="19"/>
        <v>0</v>
      </c>
      <c r="AB24" s="28">
        <f t="shared" si="20"/>
        <v>0</v>
      </c>
      <c r="AC24" s="28">
        <f t="shared" si="21"/>
        <v>0</v>
      </c>
      <c r="AD24" s="28">
        <f t="shared" si="22"/>
        <v>0</v>
      </c>
    </row>
    <row r="25" spans="1:30" x14ac:dyDescent="0.25">
      <c r="A25" s="39">
        <f t="shared" si="4"/>
        <v>0</v>
      </c>
      <c r="B25" s="27" t="str">
        <f t="shared" si="1"/>
        <v>SoftwareSensitivityTests\2dTest\x\x.cibd</v>
      </c>
      <c r="C25" s="27" t="str">
        <f t="shared" si="2"/>
        <v>SoftwareSensitivityTests\2dTest\BatchOut_140326_v1f568\x.cibd</v>
      </c>
      <c r="D25" s="27" t="str">
        <f t="shared" si="5"/>
        <v>SoftwareSensitivityTests\2dTest\BatchOut_140326_v1f568\XML\</v>
      </c>
      <c r="E25" s="9" t="str">
        <f t="shared" si="23"/>
        <v>x</v>
      </c>
      <c r="F25" s="22"/>
      <c r="G25" s="29"/>
      <c r="H25" s="23"/>
      <c r="I25" s="9" t="s">
        <v>11</v>
      </c>
      <c r="J25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5" s="15" t="s">
        <v>1</v>
      </c>
      <c r="L25" s="36">
        <v>0</v>
      </c>
      <c r="M25" s="32" t="str">
        <f t="shared" ref="M25:M28" si="24">LEFT(N25,6)&amp;IF(SUM(F25:H25)&gt;0,"_autosize","")</f>
        <v>x</v>
      </c>
      <c r="N25" s="28" t="s">
        <v>111</v>
      </c>
      <c r="O25" s="28" t="str">
        <f t="shared" si="9"/>
        <v>x</v>
      </c>
      <c r="P25" s="28">
        <f t="shared" si="15"/>
        <v>0</v>
      </c>
      <c r="Q25" s="28">
        <f t="shared" si="16"/>
        <v>11</v>
      </c>
      <c r="R25" s="28">
        <f t="shared" si="10"/>
        <v>0</v>
      </c>
      <c r="S25" s="28">
        <f t="shared" si="10"/>
        <v>0</v>
      </c>
      <c r="T25" s="28">
        <f t="shared" si="17"/>
        <v>0</v>
      </c>
      <c r="U25" s="28">
        <f t="shared" si="11"/>
        <v>0</v>
      </c>
      <c r="V25" s="28">
        <f t="shared" si="11"/>
        <v>1</v>
      </c>
      <c r="W25" s="36">
        <v>11</v>
      </c>
      <c r="X25" s="36">
        <v>1</v>
      </c>
      <c r="Y25" s="28">
        <f t="shared" si="11"/>
        <v>0</v>
      </c>
      <c r="Z25" s="28">
        <f t="shared" si="18"/>
        <v>0</v>
      </c>
      <c r="AA25" s="28">
        <f t="shared" si="19"/>
        <v>0</v>
      </c>
      <c r="AB25" s="28">
        <f t="shared" si="20"/>
        <v>0</v>
      </c>
      <c r="AC25" s="28">
        <f t="shared" si="21"/>
        <v>0</v>
      </c>
      <c r="AD25" s="28">
        <f t="shared" si="22"/>
        <v>0</v>
      </c>
    </row>
    <row r="26" spans="1:30" x14ac:dyDescent="0.25">
      <c r="A26" s="39">
        <f t="shared" si="4"/>
        <v>0</v>
      </c>
      <c r="B26" s="27" t="str">
        <f t="shared" si="1"/>
        <v>SoftwareSensitivityTests\2dTest\x\x.cibd</v>
      </c>
      <c r="C26" s="27" t="str">
        <f t="shared" ref="C26" si="25" xml:space="preserve"> M$11 &amp; O26 &amp; ".cibd"</f>
        <v>SoftwareSensitivityTests\2dTest\BatchOut_140326_v1f568\x.cibd</v>
      </c>
      <c r="D26" s="27" t="str">
        <f t="shared" si="5"/>
        <v>SoftwareSensitivityTests\2dTest\BatchOut_140326_v1f568\XML\</v>
      </c>
      <c r="E26" s="9" t="str">
        <f t="shared" ref="E26" si="26">M26</f>
        <v>x</v>
      </c>
      <c r="F26" s="22"/>
      <c r="G26" s="29"/>
      <c r="H26" s="23"/>
      <c r="I26" s="9" t="s">
        <v>11</v>
      </c>
      <c r="J26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6" s="15" t="s">
        <v>1</v>
      </c>
      <c r="L26" s="36">
        <v>0</v>
      </c>
      <c r="M26" s="32" t="str">
        <f t="shared" si="24"/>
        <v>x</v>
      </c>
      <c r="N26" s="28" t="s">
        <v>111</v>
      </c>
      <c r="O26" s="28" t="str">
        <f t="shared" ref="O26" si="27">N26</f>
        <v>x</v>
      </c>
      <c r="P26" s="28">
        <f t="shared" si="15"/>
        <v>0</v>
      </c>
      <c r="Q26" s="28">
        <f t="shared" si="16"/>
        <v>11</v>
      </c>
      <c r="R26" s="28">
        <f t="shared" si="10"/>
        <v>0</v>
      </c>
      <c r="S26" s="28">
        <f t="shared" si="10"/>
        <v>0</v>
      </c>
      <c r="T26" s="28">
        <f t="shared" si="17"/>
        <v>0</v>
      </c>
      <c r="U26" s="28">
        <f t="shared" si="11"/>
        <v>0</v>
      </c>
      <c r="V26" s="28">
        <f t="shared" si="11"/>
        <v>1</v>
      </c>
      <c r="W26" s="36">
        <v>11</v>
      </c>
      <c r="X26" s="36">
        <v>1</v>
      </c>
      <c r="Y26" s="28">
        <f t="shared" si="11"/>
        <v>0</v>
      </c>
      <c r="Z26" s="28">
        <f t="shared" si="18"/>
        <v>0</v>
      </c>
      <c r="AA26" s="28">
        <f t="shared" si="19"/>
        <v>0</v>
      </c>
      <c r="AB26" s="28">
        <f t="shared" si="20"/>
        <v>0</v>
      </c>
      <c r="AC26" s="28">
        <f t="shared" si="21"/>
        <v>0</v>
      </c>
      <c r="AD26" s="28">
        <f t="shared" si="22"/>
        <v>0</v>
      </c>
    </row>
    <row r="27" spans="1:30" x14ac:dyDescent="0.25">
      <c r="A27" s="39">
        <f t="shared" ref="A27" si="28">L27</f>
        <v>0</v>
      </c>
      <c r="B27" s="27" t="str">
        <f t="shared" ref="B27" si="29" xml:space="preserve"> M$10&amp;N27&amp;"\"&amp;N27&amp;".cibd"</f>
        <v>SoftwareSensitivityTests\2dTest\x\x.cibd</v>
      </c>
      <c r="C27" s="27" t="str">
        <f t="shared" ref="C27" si="30" xml:space="preserve"> M$11 &amp; O27 &amp; ".cibd"</f>
        <v>SoftwareSensitivityTests\2dTest\BatchOut_140326_v1f568\x.cibd</v>
      </c>
      <c r="D27" s="27" t="str">
        <f t="shared" si="5"/>
        <v>SoftwareSensitivityTests\2dTest\BatchOut_140326_v1f568\XML\</v>
      </c>
      <c r="E27" s="9" t="str">
        <f t="shared" ref="E27" si="31">M27</f>
        <v>x</v>
      </c>
      <c r="F27" s="22"/>
      <c r="G27" s="29"/>
      <c r="H27" s="23"/>
      <c r="I27" s="9" t="s">
        <v>11</v>
      </c>
      <c r="J27" s="9" t="str">
        <f t="shared" ref="J27" si="32">$P$12&amp;","&amp;P27&amp;","&amp;$Q$12&amp;","&amp;Q27&amp;","&amp;$R$12&amp;","&amp;R27&amp;","&amp;$S$12&amp;","&amp;S27&amp;","&amp;$T$12&amp;","&amp;T27&amp;","&amp;$U$12&amp;","&amp;U27&amp;","&amp;$V$12&amp;","&amp;V27&amp;","&amp;$Y$12&amp;","&amp;Y27&amp;","&amp;$AB$12&amp;","&amp;AB27&amp;","&amp;$Z$12&amp;","&amp;Z27&amp;","&amp;$AC$12&amp;","&amp;AC27&amp;","&amp;$AA$12&amp;","&amp;AA27&amp;","&amp;$AD$12&amp;","&amp;AD27&amp;","&amp;$W$12&amp;","&amp;W27&amp;","&amp;$X$12&amp;","&amp;X27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7" s="15" t="s">
        <v>1</v>
      </c>
      <c r="L27" s="36">
        <v>0</v>
      </c>
      <c r="M27" s="32" t="str">
        <f t="shared" si="24"/>
        <v>x</v>
      </c>
      <c r="N27" s="28" t="s">
        <v>111</v>
      </c>
      <c r="O27" s="28" t="str">
        <f t="shared" ref="O27:O28" si="33">N27</f>
        <v>x</v>
      </c>
      <c r="P27" s="28">
        <f t="shared" si="15"/>
        <v>0</v>
      </c>
      <c r="Q27" s="28">
        <f t="shared" si="16"/>
        <v>11</v>
      </c>
      <c r="R27" s="28">
        <f t="shared" si="16"/>
        <v>0</v>
      </c>
      <c r="S27" s="28">
        <f t="shared" si="16"/>
        <v>0</v>
      </c>
      <c r="T27" s="28">
        <f t="shared" si="17"/>
        <v>0</v>
      </c>
      <c r="U27" s="28">
        <f t="shared" si="17"/>
        <v>0</v>
      </c>
      <c r="V27" s="28">
        <f t="shared" si="17"/>
        <v>1</v>
      </c>
      <c r="W27" s="36">
        <v>11</v>
      </c>
      <c r="X27" s="36">
        <v>1</v>
      </c>
      <c r="Y27" s="28">
        <f t="shared" ref="Y27" si="34">Y26</f>
        <v>0</v>
      </c>
      <c r="Z27" s="28">
        <f t="shared" si="18"/>
        <v>0</v>
      </c>
      <c r="AA27" s="28">
        <f t="shared" si="19"/>
        <v>0</v>
      </c>
      <c r="AB27" s="28">
        <f t="shared" si="20"/>
        <v>0</v>
      </c>
      <c r="AC27" s="28">
        <f t="shared" si="21"/>
        <v>0</v>
      </c>
      <c r="AD27" s="28">
        <f t="shared" si="22"/>
        <v>0</v>
      </c>
    </row>
    <row r="28" spans="1:30" x14ac:dyDescent="0.25">
      <c r="A28" s="39">
        <f t="shared" si="4"/>
        <v>0</v>
      </c>
      <c r="B28" s="27" t="str">
        <f t="shared" si="1"/>
        <v>SoftwareSensitivityTests\2dTest\x\x.cibd</v>
      </c>
      <c r="C28" s="27" t="str">
        <f t="shared" si="2"/>
        <v>SoftwareSensitivityTests\2dTest\BatchOut_140326_v1f568\x.cibd</v>
      </c>
      <c r="D28" s="27" t="str">
        <f t="shared" si="5"/>
        <v>SoftwareSensitivityTests\2dTest\BatchOut_140326_v1f568\XML\</v>
      </c>
      <c r="E28" s="9" t="str">
        <f>M28</f>
        <v>x</v>
      </c>
      <c r="F28" s="22"/>
      <c r="G28" s="29"/>
      <c r="H28" s="23"/>
      <c r="I28" s="9" t="s">
        <v>11</v>
      </c>
      <c r="J28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8" s="15" t="s">
        <v>1</v>
      </c>
      <c r="L28" s="36">
        <v>0</v>
      </c>
      <c r="M28" s="32" t="str">
        <f t="shared" si="24"/>
        <v>x</v>
      </c>
      <c r="N28" s="28" t="s">
        <v>111</v>
      </c>
      <c r="O28" s="28" t="str">
        <f t="shared" si="33"/>
        <v>x</v>
      </c>
      <c r="P28" s="28">
        <f t="shared" si="15"/>
        <v>0</v>
      </c>
      <c r="Q28" s="28">
        <f t="shared" si="16"/>
        <v>11</v>
      </c>
      <c r="R28" s="28">
        <f t="shared" si="16"/>
        <v>0</v>
      </c>
      <c r="S28" s="28">
        <f t="shared" si="16"/>
        <v>0</v>
      </c>
      <c r="T28" s="28">
        <f t="shared" si="17"/>
        <v>0</v>
      </c>
      <c r="U28" s="28">
        <f t="shared" si="17"/>
        <v>0</v>
      </c>
      <c r="V28" s="28">
        <f t="shared" si="17"/>
        <v>1</v>
      </c>
      <c r="W28" s="36">
        <v>11</v>
      </c>
      <c r="X28" s="36">
        <v>1</v>
      </c>
      <c r="Y28" s="28">
        <f t="shared" ref="Y28" si="35">Y27</f>
        <v>0</v>
      </c>
      <c r="Z28" s="28">
        <f t="shared" si="18"/>
        <v>0</v>
      </c>
      <c r="AA28" s="28">
        <f t="shared" si="19"/>
        <v>0</v>
      </c>
      <c r="AB28" s="28">
        <f t="shared" si="20"/>
        <v>0</v>
      </c>
      <c r="AC28" s="28">
        <f t="shared" si="21"/>
        <v>0</v>
      </c>
      <c r="AD28" s="28">
        <f t="shared" si="22"/>
        <v>0</v>
      </c>
    </row>
    <row r="29" spans="1:30" x14ac:dyDescent="0.25">
      <c r="A29" s="39">
        <f t="shared" si="4"/>
        <v>0</v>
      </c>
      <c r="B29" s="27"/>
      <c r="C29" s="27"/>
      <c r="D29" s="27"/>
      <c r="E29" s="9"/>
      <c r="F29" s="22"/>
      <c r="G29" s="29"/>
      <c r="H29" s="23"/>
      <c r="I29" s="9"/>
      <c r="J29" s="9"/>
      <c r="K29" s="15" t="s">
        <v>1</v>
      </c>
      <c r="L29" s="36">
        <v>0</v>
      </c>
      <c r="M29" s="32"/>
      <c r="N29" s="28"/>
      <c r="O29" s="28"/>
      <c r="P29" s="28"/>
      <c r="Q29" s="28"/>
      <c r="R29" s="28"/>
      <c r="S29" s="28"/>
      <c r="T29" s="28"/>
      <c r="U29" s="28"/>
      <c r="V29" s="28"/>
      <c r="W29" s="36"/>
      <c r="X29" s="36"/>
      <c r="Y29" s="28"/>
      <c r="Z29" s="28"/>
      <c r="AA29" s="28"/>
      <c r="AB29" s="28"/>
      <c r="AC29" s="28"/>
      <c r="AD29" s="28"/>
    </row>
    <row r="30" spans="1:30" x14ac:dyDescent="0.25">
      <c r="A30" s="10">
        <v>-1</v>
      </c>
      <c r="B30" s="6"/>
      <c r="C30" s="6"/>
      <c r="D30" s="6"/>
      <c r="E30" s="6"/>
      <c r="F30" s="6"/>
      <c r="G30" s="6"/>
      <c r="H30" s="6"/>
      <c r="I30" s="6"/>
      <c r="J30" s="6"/>
    </row>
  </sheetData>
  <mergeCells count="2">
    <mergeCell ref="Y14:AA14"/>
    <mergeCell ref="AB14:AD14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D250"/>
  <sheetViews>
    <sheetView tabSelected="1" topLeftCell="E142" zoomScale="85" zoomScaleNormal="85" workbookViewId="0">
      <selection activeCell="M172" sqref="M172"/>
    </sheetView>
  </sheetViews>
  <sheetFormatPr defaultRowHeight="15" outlineLevelCol="1" x14ac:dyDescent="0.25"/>
  <cols>
    <col min="1" max="1" width="9.140625" style="1" customWidth="1"/>
    <col min="2" max="2" width="82.140625" style="1" bestFit="1" customWidth="1" outlineLevel="1"/>
    <col min="3" max="3" width="107.140625" style="1" bestFit="1" customWidth="1" outlineLevel="1"/>
    <col min="4" max="4" width="58.140625" style="1" bestFit="1" customWidth="1" outlineLevel="1"/>
    <col min="5" max="5" width="9.42578125" style="1" bestFit="1" customWidth="1" outlineLevel="1"/>
    <col min="6" max="8" width="8.7109375" style="1" customWidth="1" outlineLevel="1"/>
    <col min="9" max="9" width="11.42578125" style="1" customWidth="1" outlineLevel="1"/>
    <col min="10" max="10" width="7.140625" style="1" customWidth="1" outlineLevel="1"/>
    <col min="11" max="11" width="5" style="47" customWidth="1"/>
    <col min="12" max="12" width="13" style="47" customWidth="1"/>
    <col min="13" max="13" width="58.140625" style="47" bestFit="1" customWidth="1"/>
    <col min="14" max="14" width="41.28515625" style="1" customWidth="1"/>
    <col min="15" max="15" width="37.28515625" style="1" customWidth="1"/>
    <col min="16" max="21" width="20.28515625" style="1" customWidth="1"/>
    <col min="22" max="22" width="19.42578125" style="1" customWidth="1"/>
    <col min="23" max="23" width="15.85546875" style="1" customWidth="1"/>
    <col min="24" max="24" width="15" style="1" bestFit="1" customWidth="1"/>
    <col min="25" max="30" width="8.85546875" style="1" customWidth="1"/>
    <col min="31" max="31" width="9.140625" style="1"/>
    <col min="32" max="32" width="10" style="1" bestFit="1" customWidth="1"/>
    <col min="33" max="16384" width="9.140625" style="1"/>
  </cols>
  <sheetData>
    <row r="1" spans="1:30" x14ac:dyDescent="0.25">
      <c r="A1" s="53" t="s">
        <v>217</v>
      </c>
      <c r="K1" s="52"/>
      <c r="L1" s="52"/>
      <c r="M1" s="52"/>
    </row>
    <row r="2" spans="1:30" x14ac:dyDescent="0.25">
      <c r="A2" s="5" t="s">
        <v>0</v>
      </c>
    </row>
    <row r="3" spans="1:30" x14ac:dyDescent="0.25">
      <c r="A3" s="1" t="s">
        <v>1</v>
      </c>
    </row>
    <row r="4" spans="1:30" x14ac:dyDescent="0.25">
      <c r="A4" s="1" t="s">
        <v>1</v>
      </c>
      <c r="B4" s="5" t="s">
        <v>2</v>
      </c>
      <c r="C4" s="1" t="s">
        <v>3</v>
      </c>
    </row>
    <row r="5" spans="1:30" x14ac:dyDescent="0.25">
      <c r="A5" s="1" t="s">
        <v>1</v>
      </c>
    </row>
    <row r="6" spans="1:30" x14ac:dyDescent="0.25">
      <c r="A6" s="1" t="s">
        <v>1</v>
      </c>
      <c r="M6" s="36" t="s">
        <v>44</v>
      </c>
    </row>
    <row r="7" spans="1:30" x14ac:dyDescent="0.25">
      <c r="A7" s="2" t="s">
        <v>1</v>
      </c>
      <c r="B7" s="2"/>
      <c r="C7" s="30"/>
      <c r="D7" s="30"/>
      <c r="E7" s="16"/>
      <c r="F7" s="16"/>
      <c r="G7" s="16"/>
      <c r="H7" s="16"/>
    </row>
    <row r="8" spans="1:30" x14ac:dyDescent="0.25">
      <c r="A8" s="1" t="s">
        <v>4</v>
      </c>
      <c r="B8" s="47" t="s">
        <v>18</v>
      </c>
      <c r="C8" s="30"/>
      <c r="D8" s="30"/>
      <c r="L8" s="37" t="s">
        <v>45</v>
      </c>
      <c r="M8" s="32">
        <v>151130</v>
      </c>
    </row>
    <row r="9" spans="1:30" x14ac:dyDescent="0.25">
      <c r="A9" s="1" t="s">
        <v>5</v>
      </c>
      <c r="B9" s="47" t="s">
        <v>19</v>
      </c>
      <c r="C9" s="30"/>
      <c r="D9" s="30"/>
      <c r="L9" s="14" t="s">
        <v>46</v>
      </c>
      <c r="M9" s="32" t="s">
        <v>278</v>
      </c>
      <c r="N9" s="51"/>
    </row>
    <row r="10" spans="1:30" x14ac:dyDescent="0.25">
      <c r="A10" s="3">
        <v>2</v>
      </c>
      <c r="B10" s="4" t="str">
        <f>M10</f>
        <v>BatchResults_151130_2016 v.1.csv</v>
      </c>
      <c r="C10" s="30" t="s">
        <v>1</v>
      </c>
      <c r="D10" s="30"/>
      <c r="E10" s="30"/>
      <c r="F10" s="30"/>
      <c r="G10" s="30"/>
      <c r="H10" s="30"/>
      <c r="I10" s="26"/>
      <c r="L10" s="35" t="s">
        <v>39</v>
      </c>
      <c r="M10" s="28" t="str">
        <f>"BatchResults_"&amp;M8&amp;"_"&amp;M9&amp;".csv"</f>
        <v>BatchResults_151130_2016 v.1.csv</v>
      </c>
      <c r="N10" s="1" t="s">
        <v>48</v>
      </c>
    </row>
    <row r="11" spans="1:30" x14ac:dyDescent="0.25">
      <c r="A11" s="1" t="s">
        <v>1</v>
      </c>
      <c r="L11" s="14" t="s">
        <v>16</v>
      </c>
      <c r="M11" s="28" t="s">
        <v>276</v>
      </c>
      <c r="N11" s="1" t="s">
        <v>47</v>
      </c>
      <c r="O11" s="28" t="s">
        <v>220</v>
      </c>
      <c r="P11" s="28" t="str">
        <f>"SoftwareSensitivityTests\2016\ReferenceTests_2016v1_SG_Full\"</f>
        <v>SoftwareSensitivityTests\2016\ReferenceTests_2016v1_SG_Full\</v>
      </c>
      <c r="Q11" s="28" t="s">
        <v>221</v>
      </c>
      <c r="R11" s="28" t="s">
        <v>222</v>
      </c>
      <c r="Y11" s="66"/>
      <c r="Z11" s="66"/>
      <c r="AA11" s="66"/>
      <c r="AB11" s="66"/>
      <c r="AC11" s="66"/>
      <c r="AD11" s="66"/>
    </row>
    <row r="12" spans="1:30" x14ac:dyDescent="0.25">
      <c r="A12" s="1" t="s">
        <v>1</v>
      </c>
      <c r="L12" s="14" t="s">
        <v>17</v>
      </c>
      <c r="M12" s="28" t="str">
        <f>"SoftwareSensitivityTests\DG\BatchOut"&amp;"_"&amp;M8&amp;"_"&amp;M9&amp;"\"</f>
        <v>SoftwareSensitivityTests\DG\BatchOut_151130_2016 v.1\</v>
      </c>
      <c r="N12" s="1" t="s">
        <v>47</v>
      </c>
    </row>
    <row r="13" spans="1:30" x14ac:dyDescent="0.25">
      <c r="A13" s="1" t="s">
        <v>1</v>
      </c>
      <c r="L13" s="14" t="s">
        <v>42</v>
      </c>
      <c r="M13" s="28" t="str">
        <f>M12&amp;"XML\"</f>
        <v>SoftwareSensitivityTests\DG\BatchOut_151130_2016 v.1\XML\</v>
      </c>
      <c r="N13" s="1" t="s">
        <v>47</v>
      </c>
      <c r="P13" s="31" t="s">
        <v>29</v>
      </c>
      <c r="Q13" s="31" t="str">
        <f>Q16</f>
        <v>AnalysisThruStep</v>
      </c>
      <c r="R13" s="31" t="str">
        <f>R16</f>
        <v>BypassInputChecks</v>
      </c>
      <c r="S13" s="31" t="str">
        <f>S16</f>
        <v>BypassUMLHChecks</v>
      </c>
      <c r="T13" s="31" t="str">
        <f t="shared" ref="T13:V13" si="0">T16</f>
        <v>BypassCheckCodeRules</v>
      </c>
      <c r="U13" s="31" t="str">
        <f t="shared" si="0"/>
        <v>BypassCheckSimRules</v>
      </c>
      <c r="V13" s="31" t="str">
        <f t="shared" si="0"/>
        <v>StoreBEMDetails</v>
      </c>
      <c r="W13" s="31" t="s">
        <v>49</v>
      </c>
      <c r="X13" s="31" t="s">
        <v>52</v>
      </c>
      <c r="Y13" s="31" t="str">
        <f>$Y$15&amp;"_"&amp;Y16</f>
        <v>BypassOpenStudio_p</v>
      </c>
      <c r="Z13" s="31" t="str">
        <f>$Y$15&amp;"_"&amp;Z16</f>
        <v>BypassOpenStudio_bz</v>
      </c>
      <c r="AA13" s="31" t="str">
        <f>$Y$15&amp;"_"&amp;AA16</f>
        <v>BypassOpenStudio_b</v>
      </c>
      <c r="AB13" s="31" t="str">
        <f>$AB$15&amp;"_"&amp;AB16</f>
        <v>BypassSimulation_p</v>
      </c>
      <c r="AC13" s="31" t="str">
        <f>$AB$15&amp;"_"&amp;AC16</f>
        <v>BypassSimulation_bz</v>
      </c>
      <c r="AD13" s="31" t="str">
        <f>$AB$15&amp;"_"&amp;AD16</f>
        <v>BypassSimulation_b</v>
      </c>
    </row>
    <row r="14" spans="1:30" x14ac:dyDescent="0.25">
      <c r="A14" s="24" t="s">
        <v>25</v>
      </c>
      <c r="B14" s="25">
        <f>COLUMN()</f>
        <v>2</v>
      </c>
      <c r="C14" s="25">
        <f>COLUMN()</f>
        <v>3</v>
      </c>
      <c r="D14" s="25">
        <f>COLUMN()</f>
        <v>4</v>
      </c>
      <c r="E14" s="25">
        <f>COLUMN()</f>
        <v>5</v>
      </c>
      <c r="F14" s="25">
        <f>COLUMN()</f>
        <v>6</v>
      </c>
      <c r="G14" s="25">
        <f>COLUMN()</f>
        <v>7</v>
      </c>
      <c r="H14" s="25">
        <f>COLUMN()</f>
        <v>8</v>
      </c>
      <c r="I14" s="25">
        <f>COLUMN()</f>
        <v>9</v>
      </c>
      <c r="J14" s="25">
        <f>COLUMN()</f>
        <v>10</v>
      </c>
      <c r="L14" s="14"/>
      <c r="M14" s="14"/>
      <c r="N14" s="26"/>
      <c r="P14" s="33" t="s">
        <v>35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</row>
    <row r="15" spans="1:30" x14ac:dyDescent="0.25">
      <c r="A15" s="11" t="s">
        <v>14</v>
      </c>
      <c r="B15" s="7" t="s">
        <v>6</v>
      </c>
      <c r="C15" s="7" t="s">
        <v>7</v>
      </c>
      <c r="D15" s="7" t="s">
        <v>40</v>
      </c>
      <c r="E15" s="7"/>
      <c r="F15" s="17" t="s">
        <v>21</v>
      </c>
      <c r="G15" s="7"/>
      <c r="H15" s="18"/>
      <c r="I15" s="7" t="s">
        <v>9</v>
      </c>
      <c r="J15" s="7" t="s">
        <v>12</v>
      </c>
      <c r="K15" s="14"/>
      <c r="L15" s="14"/>
      <c r="N15" s="47" t="s">
        <v>27</v>
      </c>
      <c r="O15" s="47" t="s">
        <v>26</v>
      </c>
      <c r="Y15" s="65" t="s">
        <v>33</v>
      </c>
      <c r="Z15" s="65"/>
      <c r="AA15" s="65"/>
      <c r="AB15" s="65" t="s">
        <v>34</v>
      </c>
      <c r="AC15" s="65"/>
      <c r="AD15" s="65"/>
    </row>
    <row r="16" spans="1:30" s="46" customFormat="1" ht="30" x14ac:dyDescent="0.25">
      <c r="A16" s="12" t="s">
        <v>15</v>
      </c>
      <c r="B16" s="8" t="s">
        <v>43</v>
      </c>
      <c r="C16" s="8" t="s">
        <v>8</v>
      </c>
      <c r="D16" s="8" t="s">
        <v>41</v>
      </c>
      <c r="E16" s="8" t="s">
        <v>20</v>
      </c>
      <c r="F16" s="19" t="s">
        <v>22</v>
      </c>
      <c r="G16" s="21" t="s">
        <v>23</v>
      </c>
      <c r="H16" s="20" t="s">
        <v>24</v>
      </c>
      <c r="I16" s="8" t="s">
        <v>10</v>
      </c>
      <c r="J16" s="8" t="s">
        <v>13</v>
      </c>
      <c r="K16" s="41"/>
      <c r="L16" s="42" t="s">
        <v>50</v>
      </c>
      <c r="M16" s="43" t="s">
        <v>20</v>
      </c>
      <c r="N16" s="40" t="s">
        <v>8</v>
      </c>
      <c r="O16" s="40" t="s">
        <v>8</v>
      </c>
      <c r="P16" s="44" t="s">
        <v>28</v>
      </c>
      <c r="Q16" s="44" t="s">
        <v>30</v>
      </c>
      <c r="R16" s="44" t="s">
        <v>31</v>
      </c>
      <c r="S16" s="44" t="s">
        <v>32</v>
      </c>
      <c r="T16" s="44" t="s">
        <v>37</v>
      </c>
      <c r="U16" s="44" t="s">
        <v>36</v>
      </c>
      <c r="V16" s="44" t="s">
        <v>38</v>
      </c>
      <c r="W16" s="45" t="s">
        <v>51</v>
      </c>
      <c r="X16" s="45" t="s">
        <v>52</v>
      </c>
      <c r="Y16" s="43" t="s">
        <v>22</v>
      </c>
      <c r="Z16" s="43" t="s">
        <v>23</v>
      </c>
      <c r="AA16" s="43" t="s">
        <v>24</v>
      </c>
      <c r="AB16" s="43" t="s">
        <v>22</v>
      </c>
      <c r="AC16" s="43" t="s">
        <v>23</v>
      </c>
      <c r="AD16" s="43" t="s">
        <v>24</v>
      </c>
    </row>
    <row r="17" spans="1:30" x14ac:dyDescent="0.25">
      <c r="A17" s="39">
        <f t="shared" ref="A17:A47" si="1">L17</f>
        <v>0</v>
      </c>
      <c r="B17" s="27" t="str">
        <f>M$11&amp;"DG\"&amp;N17&amp;".cibd16"</f>
        <v>SoftwareSensitivityTests\DG\0500015-RetlMed-Baseline.cibd16</v>
      </c>
      <c r="C17" s="27" t="str">
        <f t="shared" ref="C17:C48" si="2" xml:space="preserve"> M$12 &amp; O17 &amp; ".cibd16"</f>
        <v>SoftwareSensitivityTests\DG\BatchOut_151130_2016 v.1\0500015-RetlMed-Baseline.cibd16</v>
      </c>
      <c r="D17" s="27" t="str">
        <f t="shared" ref="D17:D85" si="3">$M$13</f>
        <v>SoftwareSensitivityTests\DG\BatchOut_151130_2016 v.1\XML\</v>
      </c>
      <c r="E17" s="9" t="str">
        <f>M17</f>
        <v>0500015</v>
      </c>
      <c r="F17" s="22"/>
      <c r="G17" s="29"/>
      <c r="H17" s="23" t="str">
        <f>IF(F17&gt;1,1,"")</f>
        <v/>
      </c>
      <c r="I17" s="9" t="s">
        <v>11</v>
      </c>
      <c r="J17" s="9" t="str">
        <f>$P$13&amp;","&amp;P17&amp;","&amp;$Q$13&amp;","&amp;Q17&amp;","&amp;$R$13&amp;","&amp;R17&amp;","&amp;$S$13&amp;","&amp;S17&amp;","&amp;$T$13&amp;","&amp;T17&amp;","&amp;$U$13&amp;","&amp;U17&amp;","&amp;$V$13&amp;","&amp;V17&amp;","&amp;$Y$13&amp;","&amp;Y17&amp;","&amp;$AB$13&amp;","&amp;AB17&amp;","&amp;$Z$13&amp;","&amp;Z17&amp;","&amp;$AC$13&amp;","&amp;AC17&amp;","&amp;$AA$13&amp;","&amp;AA17&amp;","&amp;$AD$13&amp;","&amp;AD17&amp;","&amp;$W$13&amp;","&amp;W17&amp;","&amp;$X$13&amp;","&amp;X17&amp;","</f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7" s="15" t="s">
        <v>1</v>
      </c>
      <c r="L17" s="36">
        <v>0</v>
      </c>
      <c r="M17" s="32" t="str">
        <f>LEFT(N17,7)</f>
        <v>0500015</v>
      </c>
      <c r="N17" s="28" t="s">
        <v>172</v>
      </c>
      <c r="O17" s="28" t="str">
        <f t="shared" ref="O17:O27" si="4">N17</f>
        <v>0500015-RetlMed-Baseline</v>
      </c>
      <c r="P17" s="28">
        <v>1</v>
      </c>
      <c r="Q17" s="28">
        <v>11</v>
      </c>
      <c r="R17" s="28">
        <v>0</v>
      </c>
      <c r="S17" s="28">
        <v>0</v>
      </c>
      <c r="T17" s="28">
        <v>0</v>
      </c>
      <c r="U17" s="28">
        <v>0</v>
      </c>
      <c r="V17" s="28">
        <v>1</v>
      </c>
      <c r="W17" s="36">
        <v>0</v>
      </c>
      <c r="X17" s="36">
        <v>1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</row>
    <row r="18" spans="1:30" x14ac:dyDescent="0.25">
      <c r="A18" s="39">
        <f t="shared" si="1"/>
        <v>0</v>
      </c>
      <c r="B18" s="27" t="str">
        <f t="shared" ref="B18:B49" si="5">M$11&amp;"DG\"&amp;N18&amp;".cibd16"</f>
        <v>SoftwareSensitivityTests\DG\0500115-RetlMed-EnvelopeRoofInsulation.cibd16</v>
      </c>
      <c r="C18" s="27" t="str">
        <f t="shared" si="2"/>
        <v>SoftwareSensitivityTests\DG\BatchOut_151130_2016 v.1\0500115-RetlMed-EnvelopeRoofInsulation.cibd16</v>
      </c>
      <c r="D18" s="27" t="str">
        <f t="shared" si="3"/>
        <v>SoftwareSensitivityTests\DG\BatchOut_151130_2016 v.1\XML\</v>
      </c>
      <c r="E18" s="9" t="str">
        <f t="shared" ref="E18:E47" si="6">M18</f>
        <v>0500115</v>
      </c>
      <c r="F18" s="22"/>
      <c r="G18" s="29"/>
      <c r="H18" s="23" t="str">
        <f>IF(F18&gt;1,1,"")</f>
        <v/>
      </c>
      <c r="I18" s="9" t="s">
        <v>11</v>
      </c>
      <c r="J18" s="9" t="str">
        <f t="shared" ref="J18:J47" si="7">$P$13&amp;","&amp;P18&amp;","&amp;$Q$13&amp;","&amp;Q18&amp;","&amp;$R$13&amp;","&amp;R18&amp;","&amp;$S$13&amp;","&amp;S18&amp;","&amp;$T$13&amp;","&amp;T18&amp;","&amp;$U$13&amp;","&amp;U18&amp;","&amp;$V$13&amp;","&amp;V18&amp;","&amp;$Y$13&amp;","&amp;Y18&amp;","&amp;$AB$13&amp;","&amp;AB18&amp;","&amp;$Z$13&amp;","&amp;Z18&amp;","&amp;$AC$13&amp;","&amp;AC18&amp;","&amp;$AA$13&amp;","&amp;AA18&amp;","&amp;$AD$13&amp;","&amp;AD18&amp;","&amp;$W$13&amp;","&amp;W18&amp;","&amp;$X$13&amp;","&amp;X18&amp;","</f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8" s="15" t="s">
        <v>1</v>
      </c>
      <c r="L18" s="36">
        <v>0</v>
      </c>
      <c r="M18" s="32" t="str">
        <f t="shared" ref="M18:M81" si="8">LEFT(N18,7)</f>
        <v>0500115</v>
      </c>
      <c r="N18" s="28" t="s">
        <v>173</v>
      </c>
      <c r="O18" s="28" t="str">
        <f t="shared" si="4"/>
        <v>0500115-RetlMed-EnvelopeRoofInsulation</v>
      </c>
      <c r="P18" s="28">
        <f>P17</f>
        <v>1</v>
      </c>
      <c r="Q18" s="28">
        <v>11</v>
      </c>
      <c r="R18" s="28">
        <v>0</v>
      </c>
      <c r="S18" s="28">
        <v>0</v>
      </c>
      <c r="T18" s="28">
        <v>0</v>
      </c>
      <c r="U18" s="28">
        <v>0</v>
      </c>
      <c r="V18" s="28">
        <v>1</v>
      </c>
      <c r="W18" s="36">
        <v>0</v>
      </c>
      <c r="X18" s="36">
        <v>1</v>
      </c>
      <c r="Y18" s="28">
        <f>Y17</f>
        <v>0</v>
      </c>
      <c r="Z18" s="28">
        <f t="shared" ref="Z18:Z46" si="9">Z17</f>
        <v>0</v>
      </c>
      <c r="AA18" s="28">
        <f t="shared" ref="AA18:AA46" si="10">AA17</f>
        <v>0</v>
      </c>
      <c r="AB18" s="28">
        <f t="shared" ref="AB18:AB46" si="11">AB17</f>
        <v>0</v>
      </c>
      <c r="AC18" s="28">
        <f t="shared" ref="AC18:AC46" si="12">AC17</f>
        <v>0</v>
      </c>
      <c r="AD18" s="28">
        <f t="shared" ref="AD18:AD46" si="13">AD17</f>
        <v>0</v>
      </c>
    </row>
    <row r="19" spans="1:30" x14ac:dyDescent="0.25">
      <c r="A19" s="39">
        <f t="shared" si="1"/>
        <v>0</v>
      </c>
      <c r="B19" s="27" t="str">
        <f t="shared" si="5"/>
        <v>SoftwareSensitivityTests\DG\0500215-RetlMed-EnvelopeWallInsulation.cibd16</v>
      </c>
      <c r="C19" s="27" t="str">
        <f t="shared" si="2"/>
        <v>SoftwareSensitivityTests\DG\BatchOut_151130_2016 v.1\0500215-RetlMed-EnvelopeWallInsulation.cibd16</v>
      </c>
      <c r="D19" s="27" t="str">
        <f t="shared" si="3"/>
        <v>SoftwareSensitivityTests\DG\BatchOut_151130_2016 v.1\XML\</v>
      </c>
      <c r="E19" s="9" t="str">
        <f t="shared" si="6"/>
        <v>0500215</v>
      </c>
      <c r="F19" s="22"/>
      <c r="G19" s="29"/>
      <c r="H19" s="23"/>
      <c r="I19" s="9" t="s">
        <v>11</v>
      </c>
      <c r="J19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9" s="15" t="s">
        <v>1</v>
      </c>
      <c r="L19" s="36">
        <v>0</v>
      </c>
      <c r="M19" s="32" t="str">
        <f t="shared" si="8"/>
        <v>0500215</v>
      </c>
      <c r="N19" s="28" t="s">
        <v>174</v>
      </c>
      <c r="O19" s="28" t="str">
        <f t="shared" si="4"/>
        <v>0500215-RetlMed-EnvelopeWallInsulation</v>
      </c>
      <c r="P19" s="28">
        <f t="shared" ref="P19:P46" si="14">P18</f>
        <v>1</v>
      </c>
      <c r="Q19" s="28">
        <v>11</v>
      </c>
      <c r="R19" s="28">
        <v>0</v>
      </c>
      <c r="S19" s="28">
        <v>0</v>
      </c>
      <c r="T19" s="28">
        <v>0</v>
      </c>
      <c r="U19" s="28">
        <v>0</v>
      </c>
      <c r="V19" s="28">
        <v>1</v>
      </c>
      <c r="W19" s="36">
        <v>0</v>
      </c>
      <c r="X19" s="36">
        <v>1</v>
      </c>
      <c r="Y19" s="28">
        <f t="shared" ref="Y19:Y46" si="15">Y18</f>
        <v>0</v>
      </c>
      <c r="Z19" s="28">
        <f t="shared" si="9"/>
        <v>0</v>
      </c>
      <c r="AA19" s="28">
        <f t="shared" si="10"/>
        <v>0</v>
      </c>
      <c r="AB19" s="28">
        <f t="shared" si="11"/>
        <v>0</v>
      </c>
      <c r="AC19" s="28">
        <f t="shared" si="12"/>
        <v>0</v>
      </c>
      <c r="AD19" s="28">
        <f t="shared" si="13"/>
        <v>0</v>
      </c>
    </row>
    <row r="20" spans="1:30" x14ac:dyDescent="0.25">
      <c r="A20" s="39">
        <f t="shared" si="1"/>
        <v>0</v>
      </c>
      <c r="B20" s="27" t="str">
        <f t="shared" si="5"/>
        <v>SoftwareSensitivityTests\DG\0500315-RetlMed-EnvelopeHeavy.cibd16</v>
      </c>
      <c r="C20" s="27" t="str">
        <f t="shared" si="2"/>
        <v>SoftwareSensitivityTests\DG\BatchOut_151130_2016 v.1\0500315-RetlMed-EnvelopeHeavy.cibd16</v>
      </c>
      <c r="D20" s="27" t="str">
        <f t="shared" si="3"/>
        <v>SoftwareSensitivityTests\DG\BatchOut_151130_2016 v.1\XML\</v>
      </c>
      <c r="E20" s="9" t="str">
        <f t="shared" si="6"/>
        <v>0500315</v>
      </c>
      <c r="F20" s="22"/>
      <c r="G20" s="29"/>
      <c r="H20" s="23"/>
      <c r="I20" s="9" t="s">
        <v>11</v>
      </c>
      <c r="J20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20" s="15" t="s">
        <v>1</v>
      </c>
      <c r="L20" s="36">
        <v>0</v>
      </c>
      <c r="M20" s="32" t="str">
        <f t="shared" si="8"/>
        <v>0500315</v>
      </c>
      <c r="N20" s="28" t="s">
        <v>175</v>
      </c>
      <c r="O20" s="28" t="str">
        <f t="shared" si="4"/>
        <v>0500315-RetlMed-EnvelopeHeavy</v>
      </c>
      <c r="P20" s="28">
        <f t="shared" si="14"/>
        <v>1</v>
      </c>
      <c r="Q20" s="28">
        <v>11</v>
      </c>
      <c r="R20" s="28">
        <v>0</v>
      </c>
      <c r="S20" s="28">
        <v>0</v>
      </c>
      <c r="T20" s="28">
        <v>0</v>
      </c>
      <c r="U20" s="28">
        <v>0</v>
      </c>
      <c r="V20" s="28">
        <v>1</v>
      </c>
      <c r="W20" s="36">
        <v>0</v>
      </c>
      <c r="X20" s="36">
        <v>1</v>
      </c>
      <c r="Y20" s="28">
        <f t="shared" si="15"/>
        <v>0</v>
      </c>
      <c r="Z20" s="28">
        <f t="shared" si="9"/>
        <v>0</v>
      </c>
      <c r="AA20" s="28">
        <f t="shared" si="10"/>
        <v>0</v>
      </c>
      <c r="AB20" s="28">
        <f t="shared" si="11"/>
        <v>0</v>
      </c>
      <c r="AC20" s="28">
        <f t="shared" si="12"/>
        <v>0</v>
      </c>
      <c r="AD20" s="28">
        <f t="shared" si="13"/>
        <v>0</v>
      </c>
    </row>
    <row r="21" spans="1:30" x14ac:dyDescent="0.25">
      <c r="A21" s="39">
        <f t="shared" si="1"/>
        <v>0</v>
      </c>
      <c r="B21" s="27" t="str">
        <f t="shared" si="5"/>
        <v>SoftwareSensitivityTests\DG\0512815-RetlMed-SZVAV.cibd16</v>
      </c>
      <c r="C21" s="27" t="str">
        <f t="shared" si="2"/>
        <v>SoftwareSensitivityTests\DG\BatchOut_151130_2016 v.1\0512815-RetlMed-SZVAV.cibd16</v>
      </c>
      <c r="D21" s="27" t="str">
        <f t="shared" si="3"/>
        <v>SoftwareSensitivityTests\DG\BatchOut_151130_2016 v.1\XML\</v>
      </c>
      <c r="E21" s="9" t="str">
        <f t="shared" si="6"/>
        <v>0512815</v>
      </c>
      <c r="F21" s="22"/>
      <c r="G21" s="29"/>
      <c r="H21" s="23" t="str">
        <f>IF(F21&gt;1,1,"")</f>
        <v/>
      </c>
      <c r="I21" s="9" t="s">
        <v>11</v>
      </c>
      <c r="J21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21" s="15" t="s">
        <v>1</v>
      </c>
      <c r="L21" s="36">
        <v>0</v>
      </c>
      <c r="M21" s="32" t="str">
        <f t="shared" si="8"/>
        <v>0512815</v>
      </c>
      <c r="N21" s="28" t="s">
        <v>148</v>
      </c>
      <c r="O21" s="28" t="str">
        <f t="shared" si="4"/>
        <v>0512815-RetlMed-SZVAV</v>
      </c>
      <c r="P21" s="28">
        <f t="shared" si="14"/>
        <v>1</v>
      </c>
      <c r="Q21" s="28">
        <v>11</v>
      </c>
      <c r="R21" s="28">
        <v>0</v>
      </c>
      <c r="S21" s="28">
        <v>0</v>
      </c>
      <c r="T21" s="28">
        <v>0</v>
      </c>
      <c r="U21" s="28">
        <v>0</v>
      </c>
      <c r="V21" s="28">
        <v>1</v>
      </c>
      <c r="W21" s="36">
        <v>0</v>
      </c>
      <c r="X21" s="36">
        <v>1</v>
      </c>
      <c r="Y21" s="28">
        <f t="shared" si="15"/>
        <v>0</v>
      </c>
      <c r="Z21" s="28">
        <f t="shared" si="9"/>
        <v>0</v>
      </c>
      <c r="AA21" s="28">
        <f t="shared" si="10"/>
        <v>0</v>
      </c>
      <c r="AB21" s="28">
        <f t="shared" si="11"/>
        <v>0</v>
      </c>
      <c r="AC21" s="28">
        <f t="shared" si="12"/>
        <v>0</v>
      </c>
      <c r="AD21" s="28">
        <f t="shared" si="13"/>
        <v>0</v>
      </c>
    </row>
    <row r="22" spans="1:30" x14ac:dyDescent="0.25">
      <c r="A22" s="39">
        <f t="shared" si="1"/>
        <v>0</v>
      </c>
      <c r="B22" s="27" t="str">
        <f t="shared" si="5"/>
        <v>SoftwareSensitivityTests\DG\0500006-RetlMed-Baseline.cibd16</v>
      </c>
      <c r="C22" s="27" t="str">
        <f t="shared" si="2"/>
        <v>SoftwareSensitivityTests\DG\BatchOut_151130_2016 v.1\0500006-RetlMed-Baseline.cibd16</v>
      </c>
      <c r="D22" s="27" t="str">
        <f t="shared" si="3"/>
        <v>SoftwareSensitivityTests\DG\BatchOut_151130_2016 v.1\XML\</v>
      </c>
      <c r="E22" s="9" t="str">
        <f t="shared" si="6"/>
        <v>0500006</v>
      </c>
      <c r="F22" s="22"/>
      <c r="G22" s="29"/>
      <c r="H22" s="23"/>
      <c r="I22" s="9" t="s">
        <v>11</v>
      </c>
      <c r="J22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22" s="15" t="s">
        <v>1</v>
      </c>
      <c r="L22" s="36">
        <v>0</v>
      </c>
      <c r="M22" s="32" t="str">
        <f t="shared" si="8"/>
        <v>0500006</v>
      </c>
      <c r="N22" s="28" t="s">
        <v>177</v>
      </c>
      <c r="O22" s="28" t="str">
        <f t="shared" si="4"/>
        <v>0500006-RetlMed-Baseline</v>
      </c>
      <c r="P22" s="28">
        <f t="shared" si="14"/>
        <v>1</v>
      </c>
      <c r="Q22" s="28">
        <v>11</v>
      </c>
      <c r="R22" s="28">
        <v>0</v>
      </c>
      <c r="S22" s="28">
        <v>0</v>
      </c>
      <c r="T22" s="28">
        <v>0</v>
      </c>
      <c r="U22" s="28">
        <v>0</v>
      </c>
      <c r="V22" s="28">
        <v>1</v>
      </c>
      <c r="W22" s="36">
        <v>0</v>
      </c>
      <c r="X22" s="36">
        <v>1</v>
      </c>
      <c r="Y22" s="28">
        <f t="shared" si="15"/>
        <v>0</v>
      </c>
      <c r="Z22" s="28">
        <f t="shared" si="9"/>
        <v>0</v>
      </c>
      <c r="AA22" s="28">
        <f t="shared" si="10"/>
        <v>0</v>
      </c>
      <c r="AB22" s="28">
        <f t="shared" si="11"/>
        <v>0</v>
      </c>
      <c r="AC22" s="28">
        <f t="shared" si="12"/>
        <v>0</v>
      </c>
      <c r="AD22" s="28">
        <f t="shared" si="13"/>
        <v>0</v>
      </c>
    </row>
    <row r="23" spans="1:30" x14ac:dyDescent="0.25">
      <c r="A23" s="39">
        <f t="shared" si="1"/>
        <v>0</v>
      </c>
      <c r="B23" s="27" t="str">
        <f t="shared" si="5"/>
        <v>SoftwareSensitivityTests\DG\0500706-RetlMed-EnvelopeRoofInsulation.cibd16</v>
      </c>
      <c r="C23" s="27" t="str">
        <f t="shared" si="2"/>
        <v>SoftwareSensitivityTests\DG\BatchOut_151130_2016 v.1\0500706-RetlMed-EnvelopeRoofInsulation.cibd16</v>
      </c>
      <c r="D23" s="27" t="str">
        <f t="shared" si="3"/>
        <v>SoftwareSensitivityTests\DG\BatchOut_151130_2016 v.1\XML\</v>
      </c>
      <c r="E23" s="9" t="str">
        <f t="shared" si="6"/>
        <v>0500706</v>
      </c>
      <c r="F23" s="22"/>
      <c r="G23" s="29"/>
      <c r="H23" s="23" t="str">
        <f>IF(F23&gt;1,1,"")</f>
        <v/>
      </c>
      <c r="I23" s="9" t="s">
        <v>11</v>
      </c>
      <c r="J23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23" s="15" t="s">
        <v>1</v>
      </c>
      <c r="L23" s="36">
        <v>0</v>
      </c>
      <c r="M23" s="32" t="str">
        <f t="shared" si="8"/>
        <v>0500706</v>
      </c>
      <c r="N23" s="28" t="s">
        <v>208</v>
      </c>
      <c r="O23" s="28" t="str">
        <f t="shared" si="4"/>
        <v>0500706-RetlMed-EnvelopeRoofInsulation</v>
      </c>
      <c r="P23" s="28">
        <f t="shared" si="14"/>
        <v>1</v>
      </c>
      <c r="Q23" s="28">
        <v>11</v>
      </c>
      <c r="R23" s="28">
        <v>0</v>
      </c>
      <c r="S23" s="28">
        <v>0</v>
      </c>
      <c r="T23" s="28">
        <v>0</v>
      </c>
      <c r="U23" s="28">
        <v>0</v>
      </c>
      <c r="V23" s="28">
        <v>1</v>
      </c>
      <c r="W23" s="36">
        <v>0</v>
      </c>
      <c r="X23" s="36">
        <v>1</v>
      </c>
      <c r="Y23" s="28">
        <f t="shared" si="15"/>
        <v>0</v>
      </c>
      <c r="Z23" s="28">
        <f t="shared" si="9"/>
        <v>0</v>
      </c>
      <c r="AA23" s="28">
        <f t="shared" si="10"/>
        <v>0</v>
      </c>
      <c r="AB23" s="28">
        <f t="shared" si="11"/>
        <v>0</v>
      </c>
      <c r="AC23" s="28">
        <f t="shared" si="12"/>
        <v>0</v>
      </c>
      <c r="AD23" s="28">
        <f t="shared" si="13"/>
        <v>0</v>
      </c>
    </row>
    <row r="24" spans="1:30" x14ac:dyDescent="0.25">
      <c r="A24" s="39">
        <f t="shared" si="1"/>
        <v>0</v>
      </c>
      <c r="B24" s="27" t="str">
        <f t="shared" si="5"/>
        <v>SoftwareSensitivityTests\DG\0500806-RetlMed-EnvelopeWallInsulation.cibd16</v>
      </c>
      <c r="C24" s="27" t="str">
        <f t="shared" si="2"/>
        <v>SoftwareSensitivityTests\DG\BatchOut_151130_2016 v.1\0500806-RetlMed-EnvelopeWallInsulation.cibd16</v>
      </c>
      <c r="D24" s="27" t="str">
        <f t="shared" si="3"/>
        <v>SoftwareSensitivityTests\DG\BatchOut_151130_2016 v.1\XML\</v>
      </c>
      <c r="E24" s="9" t="str">
        <f t="shared" si="6"/>
        <v>0500806</v>
      </c>
      <c r="F24" s="22"/>
      <c r="G24" s="29"/>
      <c r="H24" s="23"/>
      <c r="I24" s="9" t="s">
        <v>11</v>
      </c>
      <c r="J24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24" s="15" t="s">
        <v>1</v>
      </c>
      <c r="L24" s="36">
        <v>0</v>
      </c>
      <c r="M24" s="32" t="str">
        <f t="shared" si="8"/>
        <v>0500806</v>
      </c>
      <c r="N24" s="28" t="s">
        <v>202</v>
      </c>
      <c r="O24" s="28" t="str">
        <f t="shared" si="4"/>
        <v>0500806-RetlMed-EnvelopeWallInsulation</v>
      </c>
      <c r="P24" s="28">
        <f t="shared" si="14"/>
        <v>1</v>
      </c>
      <c r="Q24" s="28">
        <v>11</v>
      </c>
      <c r="R24" s="28">
        <v>0</v>
      </c>
      <c r="S24" s="28">
        <v>0</v>
      </c>
      <c r="T24" s="28">
        <v>0</v>
      </c>
      <c r="U24" s="28">
        <v>0</v>
      </c>
      <c r="V24" s="28">
        <v>1</v>
      </c>
      <c r="W24" s="36">
        <v>0</v>
      </c>
      <c r="X24" s="36">
        <v>1</v>
      </c>
      <c r="Y24" s="28">
        <f t="shared" si="15"/>
        <v>0</v>
      </c>
      <c r="Z24" s="28">
        <f t="shared" si="9"/>
        <v>0</v>
      </c>
      <c r="AA24" s="28">
        <f t="shared" si="10"/>
        <v>0</v>
      </c>
      <c r="AB24" s="28">
        <f t="shared" si="11"/>
        <v>0</v>
      </c>
      <c r="AC24" s="28">
        <f t="shared" si="12"/>
        <v>0</v>
      </c>
      <c r="AD24" s="28">
        <f t="shared" si="13"/>
        <v>0</v>
      </c>
    </row>
    <row r="25" spans="1:30" x14ac:dyDescent="0.25">
      <c r="A25" s="39">
        <f t="shared" si="1"/>
        <v>0</v>
      </c>
      <c r="B25" s="27" t="str">
        <f t="shared" si="5"/>
        <v>SoftwareSensitivityTests\DG\0500906-RetlMed-EnvelopeHeavy.cibd16</v>
      </c>
      <c r="C25" s="27" t="str">
        <f t="shared" si="2"/>
        <v>SoftwareSensitivityTests\DG\BatchOut_151130_2016 v.1\0500906-RetlMed-EnvelopeHeavy.cibd16</v>
      </c>
      <c r="D25" s="27" t="str">
        <f t="shared" si="3"/>
        <v>SoftwareSensitivityTests\DG\BatchOut_151130_2016 v.1\XML\</v>
      </c>
      <c r="E25" s="9" t="str">
        <f t="shared" si="6"/>
        <v>0500906</v>
      </c>
      <c r="F25" s="22"/>
      <c r="G25" s="29"/>
      <c r="H25" s="23" t="str">
        <f>IF(F25&gt;1,1,"")</f>
        <v/>
      </c>
      <c r="I25" s="9" t="s">
        <v>11</v>
      </c>
      <c r="J25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25" s="15" t="s">
        <v>1</v>
      </c>
      <c r="L25" s="36">
        <v>0</v>
      </c>
      <c r="M25" s="32" t="str">
        <f t="shared" si="8"/>
        <v>0500906</v>
      </c>
      <c r="N25" s="28" t="s">
        <v>203</v>
      </c>
      <c r="O25" s="28" t="str">
        <f t="shared" si="4"/>
        <v>0500906-RetlMed-EnvelopeHeavy</v>
      </c>
      <c r="P25" s="28">
        <f t="shared" si="14"/>
        <v>1</v>
      </c>
      <c r="Q25" s="28">
        <v>11</v>
      </c>
      <c r="R25" s="28">
        <v>0</v>
      </c>
      <c r="S25" s="28">
        <v>0</v>
      </c>
      <c r="T25" s="28">
        <v>0</v>
      </c>
      <c r="U25" s="28">
        <v>0</v>
      </c>
      <c r="V25" s="28">
        <v>1</v>
      </c>
      <c r="W25" s="36">
        <v>0</v>
      </c>
      <c r="X25" s="36">
        <v>1</v>
      </c>
      <c r="Y25" s="28">
        <f t="shared" si="15"/>
        <v>0</v>
      </c>
      <c r="Z25" s="28">
        <f t="shared" si="9"/>
        <v>0</v>
      </c>
      <c r="AA25" s="28">
        <f t="shared" si="10"/>
        <v>0</v>
      </c>
      <c r="AB25" s="28">
        <f t="shared" si="11"/>
        <v>0</v>
      </c>
      <c r="AC25" s="28">
        <f t="shared" si="12"/>
        <v>0</v>
      </c>
      <c r="AD25" s="28">
        <f t="shared" si="13"/>
        <v>0</v>
      </c>
    </row>
    <row r="26" spans="1:30" x14ac:dyDescent="0.25">
      <c r="A26" s="39">
        <f t="shared" si="1"/>
        <v>0</v>
      </c>
      <c r="B26" s="27" t="str">
        <f t="shared" si="5"/>
        <v>SoftwareSensitivityTests\DG\0513006-RetlMed-SZVAV.cibd16</v>
      </c>
      <c r="C26" s="27" t="str">
        <f t="shared" si="2"/>
        <v>SoftwareSensitivityTests\DG\BatchOut_151130_2016 v.1\0513006-RetlMed-SZVAV.cibd16</v>
      </c>
      <c r="D26" s="27" t="str">
        <f t="shared" si="3"/>
        <v>SoftwareSensitivityTests\DG\BatchOut_151130_2016 v.1\XML\</v>
      </c>
      <c r="E26" s="9" t="str">
        <f t="shared" si="6"/>
        <v>0513006</v>
      </c>
      <c r="F26" s="22"/>
      <c r="G26" s="29"/>
      <c r="H26" s="23" t="str">
        <f>IF(F26&gt;1,1,"")</f>
        <v/>
      </c>
      <c r="I26" s="9" t="s">
        <v>11</v>
      </c>
      <c r="J26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26" s="15" t="s">
        <v>1</v>
      </c>
      <c r="L26" s="36">
        <v>0</v>
      </c>
      <c r="M26" s="32" t="str">
        <f t="shared" si="8"/>
        <v>0513006</v>
      </c>
      <c r="N26" s="28" t="s">
        <v>150</v>
      </c>
      <c r="O26" s="28" t="str">
        <f t="shared" si="4"/>
        <v>0513006-RetlMed-SZVAV</v>
      </c>
      <c r="P26" s="28">
        <f t="shared" si="14"/>
        <v>1</v>
      </c>
      <c r="Q26" s="28">
        <v>11</v>
      </c>
      <c r="R26" s="28">
        <v>0</v>
      </c>
      <c r="S26" s="28">
        <v>0</v>
      </c>
      <c r="T26" s="28">
        <v>0</v>
      </c>
      <c r="U26" s="28">
        <v>0</v>
      </c>
      <c r="V26" s="28">
        <v>1</v>
      </c>
      <c r="W26" s="36">
        <v>0</v>
      </c>
      <c r="X26" s="36">
        <v>1</v>
      </c>
      <c r="Y26" s="28">
        <f t="shared" si="15"/>
        <v>0</v>
      </c>
      <c r="Z26" s="28">
        <f t="shared" si="9"/>
        <v>0</v>
      </c>
      <c r="AA26" s="28">
        <f t="shared" si="10"/>
        <v>0</v>
      </c>
      <c r="AB26" s="28">
        <f t="shared" si="11"/>
        <v>0</v>
      </c>
      <c r="AC26" s="28">
        <f t="shared" si="12"/>
        <v>0</v>
      </c>
      <c r="AD26" s="28">
        <f t="shared" si="13"/>
        <v>0</v>
      </c>
    </row>
    <row r="27" spans="1:30" x14ac:dyDescent="0.25">
      <c r="A27" s="39">
        <f t="shared" si="1"/>
        <v>0</v>
      </c>
      <c r="B27" s="27" t="str">
        <f t="shared" si="5"/>
        <v>SoftwareSensitivityTests\DG\0300016-OffMed-Baseline.cibd16</v>
      </c>
      <c r="C27" s="27" t="str">
        <f t="shared" si="2"/>
        <v>SoftwareSensitivityTests\DG\BatchOut_151130_2016 v.1\0300016-OffMed-Baseline.cibd16</v>
      </c>
      <c r="D27" s="27" t="str">
        <f t="shared" si="3"/>
        <v>SoftwareSensitivityTests\DG\BatchOut_151130_2016 v.1\XML\</v>
      </c>
      <c r="E27" s="9" t="str">
        <f t="shared" si="6"/>
        <v>0300016</v>
      </c>
      <c r="F27" s="22"/>
      <c r="G27" s="29"/>
      <c r="H27" s="23" t="str">
        <f>IF(F27&gt;1,1,"")</f>
        <v/>
      </c>
      <c r="I27" s="9" t="s">
        <v>11</v>
      </c>
      <c r="J27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27" s="15" t="s">
        <v>1</v>
      </c>
      <c r="L27" s="36">
        <v>0</v>
      </c>
      <c r="M27" s="32" t="str">
        <f t="shared" si="8"/>
        <v>0300016</v>
      </c>
      <c r="N27" s="28" t="s">
        <v>116</v>
      </c>
      <c r="O27" s="28" t="str">
        <f t="shared" si="4"/>
        <v>0300016-OffMed-Baseline</v>
      </c>
      <c r="P27" s="28">
        <f t="shared" si="14"/>
        <v>1</v>
      </c>
      <c r="Q27" s="28">
        <v>11</v>
      </c>
      <c r="R27" s="28">
        <v>0</v>
      </c>
      <c r="S27" s="28">
        <v>0</v>
      </c>
      <c r="T27" s="28">
        <v>0</v>
      </c>
      <c r="U27" s="28">
        <v>0</v>
      </c>
      <c r="V27" s="28">
        <v>1</v>
      </c>
      <c r="W27" s="36">
        <v>0</v>
      </c>
      <c r="X27" s="36">
        <v>1</v>
      </c>
      <c r="Y27" s="28">
        <f t="shared" si="15"/>
        <v>0</v>
      </c>
      <c r="Z27" s="28">
        <f t="shared" si="9"/>
        <v>0</v>
      </c>
      <c r="AA27" s="28">
        <f t="shared" si="10"/>
        <v>0</v>
      </c>
      <c r="AB27" s="28">
        <f t="shared" si="11"/>
        <v>0</v>
      </c>
      <c r="AC27" s="28">
        <f t="shared" si="12"/>
        <v>0</v>
      </c>
      <c r="AD27" s="28">
        <f t="shared" si="13"/>
        <v>0</v>
      </c>
    </row>
    <row r="28" spans="1:30" x14ac:dyDescent="0.25">
      <c r="A28" s="39">
        <f t="shared" si="1"/>
        <v>0</v>
      </c>
      <c r="B28" s="27" t="str">
        <f t="shared" si="5"/>
        <v>SoftwareSensitivityTests\DG\0301516-OffMed-FloorSlabInsulation.cibd16</v>
      </c>
      <c r="C28" s="27" t="str">
        <f t="shared" si="2"/>
        <v>SoftwareSensitivityTests\DG\BatchOut_151130_2016 v.1\0301516-OffMed-FloorSlabInsulation.cibd16</v>
      </c>
      <c r="D28" s="27" t="str">
        <f t="shared" si="3"/>
        <v>SoftwareSensitivityTests\DG\BatchOut_151130_2016 v.1\XML\</v>
      </c>
      <c r="E28" s="9" t="str">
        <f t="shared" si="6"/>
        <v>0301516</v>
      </c>
      <c r="F28" s="22"/>
      <c r="G28" s="29"/>
      <c r="H28" s="23"/>
      <c r="I28" s="9" t="s">
        <v>11</v>
      </c>
      <c r="J28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28" s="15" t="s">
        <v>1</v>
      </c>
      <c r="L28" s="36">
        <v>0</v>
      </c>
      <c r="M28" s="32" t="str">
        <f t="shared" si="8"/>
        <v>0301516</v>
      </c>
      <c r="N28" s="28" t="s">
        <v>190</v>
      </c>
      <c r="O28" s="28" t="str">
        <f>N28</f>
        <v>0301516-OffMed-FloorSlabInsulation</v>
      </c>
      <c r="P28" s="28">
        <f t="shared" si="14"/>
        <v>1</v>
      </c>
      <c r="Q28" s="28">
        <v>11</v>
      </c>
      <c r="R28" s="28">
        <v>0</v>
      </c>
      <c r="S28" s="28">
        <v>0</v>
      </c>
      <c r="T28" s="28">
        <v>0</v>
      </c>
      <c r="U28" s="28">
        <v>0</v>
      </c>
      <c r="V28" s="28">
        <v>1</v>
      </c>
      <c r="W28" s="36">
        <v>0</v>
      </c>
      <c r="X28" s="36">
        <v>1</v>
      </c>
      <c r="Y28" s="28">
        <f t="shared" si="15"/>
        <v>0</v>
      </c>
      <c r="Z28" s="28">
        <f t="shared" si="9"/>
        <v>0</v>
      </c>
      <c r="AA28" s="28">
        <f t="shared" si="10"/>
        <v>0</v>
      </c>
      <c r="AB28" s="28">
        <f t="shared" si="11"/>
        <v>0</v>
      </c>
      <c r="AC28" s="28">
        <f t="shared" si="12"/>
        <v>0</v>
      </c>
      <c r="AD28" s="28">
        <f t="shared" si="13"/>
        <v>0</v>
      </c>
    </row>
    <row r="29" spans="1:30" x14ac:dyDescent="0.25">
      <c r="A29" s="39">
        <f t="shared" ref="A29:A37" si="16">L29</f>
        <v>0</v>
      </c>
      <c r="B29" s="27" t="str">
        <f t="shared" si="5"/>
        <v>SoftwareSensitivityTests\DG\0303216-OffMed-LightingLowLPD.cibd16</v>
      </c>
      <c r="C29" s="27" t="str">
        <f t="shared" si="2"/>
        <v>SoftwareSensitivityTests\DG\BatchOut_151130_2016 v.1\0303216-OffMed-LightingLowLPD.cibd16</v>
      </c>
      <c r="D29" s="27" t="str">
        <f t="shared" si="3"/>
        <v>SoftwareSensitivityTests\DG\BatchOut_151130_2016 v.1\XML\</v>
      </c>
      <c r="E29" s="9" t="str">
        <f t="shared" ref="E29:E37" si="17">M29</f>
        <v>0303216</v>
      </c>
      <c r="F29" s="22"/>
      <c r="G29" s="29"/>
      <c r="H29" s="23"/>
      <c r="I29" s="9" t="s">
        <v>11</v>
      </c>
      <c r="J29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29" s="15" t="s">
        <v>1</v>
      </c>
      <c r="L29" s="36">
        <v>0</v>
      </c>
      <c r="M29" s="32" t="str">
        <f t="shared" si="8"/>
        <v>0303216</v>
      </c>
      <c r="N29" s="28" t="s">
        <v>166</v>
      </c>
      <c r="O29" s="28" t="str">
        <f t="shared" ref="O29:O36" si="18">N29</f>
        <v>0303216-OffMed-LightingLowLPD</v>
      </c>
      <c r="P29" s="28">
        <f t="shared" si="14"/>
        <v>1</v>
      </c>
      <c r="Q29" s="28">
        <v>11</v>
      </c>
      <c r="R29" s="28">
        <v>0</v>
      </c>
      <c r="S29" s="28">
        <v>0</v>
      </c>
      <c r="T29" s="28">
        <v>0</v>
      </c>
      <c r="U29" s="28">
        <v>0</v>
      </c>
      <c r="V29" s="28">
        <v>1</v>
      </c>
      <c r="W29" s="36">
        <v>0</v>
      </c>
      <c r="X29" s="36">
        <v>1</v>
      </c>
      <c r="Y29" s="28">
        <f t="shared" si="15"/>
        <v>0</v>
      </c>
      <c r="Z29" s="28">
        <f t="shared" si="9"/>
        <v>0</v>
      </c>
      <c r="AA29" s="28">
        <f t="shared" si="10"/>
        <v>0</v>
      </c>
      <c r="AB29" s="28">
        <f t="shared" si="11"/>
        <v>0</v>
      </c>
      <c r="AC29" s="28">
        <f t="shared" si="12"/>
        <v>0</v>
      </c>
      <c r="AD29" s="28">
        <f t="shared" si="13"/>
        <v>0</v>
      </c>
    </row>
    <row r="30" spans="1:30" x14ac:dyDescent="0.25">
      <c r="A30" s="39">
        <f t="shared" si="16"/>
        <v>0</v>
      </c>
      <c r="B30" s="27" t="str">
        <f t="shared" si="5"/>
        <v>SoftwareSensitivityTests\DG\0303316-OffMed-LightingHighLPD.cibd16</v>
      </c>
      <c r="C30" s="27" t="str">
        <f t="shared" si="2"/>
        <v>SoftwareSensitivityTests\DG\BatchOut_151130_2016 v.1\0303316-OffMed-LightingHighLPD.cibd16</v>
      </c>
      <c r="D30" s="27" t="str">
        <f t="shared" si="3"/>
        <v>SoftwareSensitivityTests\DG\BatchOut_151130_2016 v.1\XML\</v>
      </c>
      <c r="E30" s="9" t="str">
        <f t="shared" si="17"/>
        <v>0303316</v>
      </c>
      <c r="F30" s="22"/>
      <c r="G30" s="29"/>
      <c r="H30" s="23" t="str">
        <f>IF(F30&gt;1,1,"")</f>
        <v/>
      </c>
      <c r="I30" s="9" t="s">
        <v>11</v>
      </c>
      <c r="J30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30" s="15" t="s">
        <v>1</v>
      </c>
      <c r="L30" s="36">
        <v>0</v>
      </c>
      <c r="M30" s="32" t="str">
        <f t="shared" si="8"/>
        <v>0303316</v>
      </c>
      <c r="N30" s="28" t="s">
        <v>197</v>
      </c>
      <c r="O30" s="28" t="str">
        <f t="shared" si="18"/>
        <v>0303316-OffMed-LightingHighLPD</v>
      </c>
      <c r="P30" s="28">
        <f t="shared" si="14"/>
        <v>1</v>
      </c>
      <c r="Q30" s="28">
        <v>11</v>
      </c>
      <c r="R30" s="28">
        <v>0</v>
      </c>
      <c r="S30" s="28">
        <v>0</v>
      </c>
      <c r="T30" s="28">
        <v>0</v>
      </c>
      <c r="U30" s="28">
        <v>0</v>
      </c>
      <c r="V30" s="28">
        <v>1</v>
      </c>
      <c r="W30" s="36">
        <v>0</v>
      </c>
      <c r="X30" s="36">
        <v>1</v>
      </c>
      <c r="Y30" s="28">
        <f t="shared" si="15"/>
        <v>0</v>
      </c>
      <c r="Z30" s="28">
        <f t="shared" si="9"/>
        <v>0</v>
      </c>
      <c r="AA30" s="28">
        <f t="shared" si="10"/>
        <v>0</v>
      </c>
      <c r="AB30" s="28">
        <f t="shared" si="11"/>
        <v>0</v>
      </c>
      <c r="AC30" s="28">
        <f t="shared" si="12"/>
        <v>0</v>
      </c>
      <c r="AD30" s="28">
        <f t="shared" si="13"/>
        <v>0</v>
      </c>
    </row>
    <row r="31" spans="1:30" x14ac:dyDescent="0.25">
      <c r="A31" s="39">
        <f t="shared" si="16"/>
        <v>0</v>
      </c>
      <c r="B31" s="27" t="str">
        <f t="shared" si="5"/>
        <v>SoftwareSensitivityTests\DG\0301716-OffMed-GlazingWindowU.cibd16</v>
      </c>
      <c r="C31" s="27" t="str">
        <f t="shared" si="2"/>
        <v>SoftwareSensitivityTests\DG\BatchOut_151130_2016 v.1\0301716-OffMed-GlazingWindowU.cibd16</v>
      </c>
      <c r="D31" s="27" t="str">
        <f t="shared" si="3"/>
        <v>SoftwareSensitivityTests\DG\BatchOut_151130_2016 v.1\XML\</v>
      </c>
      <c r="E31" s="9" t="str">
        <f t="shared" si="17"/>
        <v>0301716</v>
      </c>
      <c r="F31" s="22"/>
      <c r="G31" s="29"/>
      <c r="H31" s="23"/>
      <c r="I31" s="9" t="s">
        <v>11</v>
      </c>
      <c r="J31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31" s="15" t="s">
        <v>1</v>
      </c>
      <c r="L31" s="36">
        <v>0</v>
      </c>
      <c r="M31" s="32" t="str">
        <f t="shared" si="8"/>
        <v>0301716</v>
      </c>
      <c r="N31" s="28" t="s">
        <v>191</v>
      </c>
      <c r="O31" s="28" t="str">
        <f t="shared" si="18"/>
        <v>0301716-OffMed-GlazingWindowU</v>
      </c>
      <c r="P31" s="28">
        <f t="shared" si="14"/>
        <v>1</v>
      </c>
      <c r="Q31" s="28">
        <v>11</v>
      </c>
      <c r="R31" s="28">
        <v>0</v>
      </c>
      <c r="S31" s="28">
        <v>0</v>
      </c>
      <c r="T31" s="28">
        <v>0</v>
      </c>
      <c r="U31" s="28">
        <v>0</v>
      </c>
      <c r="V31" s="28">
        <v>1</v>
      </c>
      <c r="W31" s="36">
        <v>0</v>
      </c>
      <c r="X31" s="36">
        <v>1</v>
      </c>
      <c r="Y31" s="28">
        <f t="shared" si="15"/>
        <v>0</v>
      </c>
      <c r="Z31" s="28">
        <f t="shared" si="9"/>
        <v>0</v>
      </c>
      <c r="AA31" s="28">
        <f t="shared" si="10"/>
        <v>0</v>
      </c>
      <c r="AB31" s="28">
        <f t="shared" si="11"/>
        <v>0</v>
      </c>
      <c r="AC31" s="28">
        <f t="shared" si="12"/>
        <v>0</v>
      </c>
      <c r="AD31" s="28">
        <f t="shared" si="13"/>
        <v>0</v>
      </c>
    </row>
    <row r="32" spans="1:30" x14ac:dyDescent="0.25">
      <c r="A32" s="39">
        <f t="shared" si="16"/>
        <v>0</v>
      </c>
      <c r="B32" s="27" t="str">
        <f t="shared" si="5"/>
        <v>SoftwareSensitivityTests\DG\0301816-OffMed-GlazingWindowSHGC.cibd16</v>
      </c>
      <c r="C32" s="27" t="str">
        <f t="shared" si="2"/>
        <v>SoftwareSensitivityTests\DG\BatchOut_151130_2016 v.1\0301816-OffMed-GlazingWindowSHGC.cibd16</v>
      </c>
      <c r="D32" s="27" t="str">
        <f t="shared" si="3"/>
        <v>SoftwareSensitivityTests\DG\BatchOut_151130_2016 v.1\XML\</v>
      </c>
      <c r="E32" s="9" t="str">
        <f t="shared" si="17"/>
        <v>0301816</v>
      </c>
      <c r="F32" s="22"/>
      <c r="G32" s="29"/>
      <c r="H32" s="23" t="str">
        <f>IF(F32&gt;1,1,"")</f>
        <v/>
      </c>
      <c r="I32" s="9" t="s">
        <v>11</v>
      </c>
      <c r="J32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32" s="15" t="s">
        <v>1</v>
      </c>
      <c r="L32" s="36">
        <v>0</v>
      </c>
      <c r="M32" s="32" t="str">
        <f t="shared" si="8"/>
        <v>0301816</v>
      </c>
      <c r="N32" s="28" t="s">
        <v>192</v>
      </c>
      <c r="O32" s="28" t="str">
        <f t="shared" si="18"/>
        <v>0301816-OffMed-GlazingWindowSHGC</v>
      </c>
      <c r="P32" s="28">
        <f t="shared" si="14"/>
        <v>1</v>
      </c>
      <c r="Q32" s="28">
        <v>11</v>
      </c>
      <c r="R32" s="28">
        <v>0</v>
      </c>
      <c r="S32" s="28">
        <v>0</v>
      </c>
      <c r="T32" s="28">
        <v>0</v>
      </c>
      <c r="U32" s="28">
        <v>0</v>
      </c>
      <c r="V32" s="28">
        <v>1</v>
      </c>
      <c r="W32" s="36">
        <v>0</v>
      </c>
      <c r="X32" s="36">
        <v>1</v>
      </c>
      <c r="Y32" s="28">
        <f t="shared" si="15"/>
        <v>0</v>
      </c>
      <c r="Z32" s="28">
        <f t="shared" si="9"/>
        <v>0</v>
      </c>
      <c r="AA32" s="28">
        <f t="shared" si="10"/>
        <v>0</v>
      </c>
      <c r="AB32" s="28">
        <f t="shared" si="11"/>
        <v>0</v>
      </c>
      <c r="AC32" s="28">
        <f t="shared" si="12"/>
        <v>0</v>
      </c>
      <c r="AD32" s="28">
        <f t="shared" si="13"/>
        <v>0</v>
      </c>
    </row>
    <row r="33" spans="1:30" x14ac:dyDescent="0.25">
      <c r="A33" s="39">
        <f t="shared" si="16"/>
        <v>0</v>
      </c>
      <c r="B33" s="27" t="str">
        <f t="shared" si="5"/>
        <v>SoftwareSensitivityTests\DG\0301916-OffMed-GlazingWindowUSHGC.cibd16</v>
      </c>
      <c r="C33" s="27" t="str">
        <f t="shared" si="2"/>
        <v>SoftwareSensitivityTests\DG\BatchOut_151130_2016 v.1\0301916-OffMed-GlazingWindowUSHGC.cibd16</v>
      </c>
      <c r="D33" s="27" t="str">
        <f t="shared" si="3"/>
        <v>SoftwareSensitivityTests\DG\BatchOut_151130_2016 v.1\XML\</v>
      </c>
      <c r="E33" s="9" t="str">
        <f t="shared" si="17"/>
        <v>0301916</v>
      </c>
      <c r="F33" s="22"/>
      <c r="G33" s="29"/>
      <c r="H33" s="23"/>
      <c r="I33" s="9" t="s">
        <v>11</v>
      </c>
      <c r="J33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33" s="15" t="s">
        <v>1</v>
      </c>
      <c r="L33" s="36">
        <v>0</v>
      </c>
      <c r="M33" s="32" t="str">
        <f t="shared" si="8"/>
        <v>0301916</v>
      </c>
      <c r="N33" s="28" t="s">
        <v>165</v>
      </c>
      <c r="O33" s="28" t="str">
        <f t="shared" si="18"/>
        <v>0301916-OffMed-GlazingWindowUSHGC</v>
      </c>
      <c r="P33" s="28">
        <f t="shared" si="14"/>
        <v>1</v>
      </c>
      <c r="Q33" s="28">
        <v>11</v>
      </c>
      <c r="R33" s="28">
        <v>0</v>
      </c>
      <c r="S33" s="28">
        <v>0</v>
      </c>
      <c r="T33" s="28">
        <v>0</v>
      </c>
      <c r="U33" s="28">
        <v>0</v>
      </c>
      <c r="V33" s="28">
        <v>1</v>
      </c>
      <c r="W33" s="36">
        <v>0</v>
      </c>
      <c r="X33" s="36">
        <v>1</v>
      </c>
      <c r="Y33" s="28">
        <f t="shared" si="15"/>
        <v>0</v>
      </c>
      <c r="Z33" s="28">
        <f t="shared" si="9"/>
        <v>0</v>
      </c>
      <c r="AA33" s="28">
        <f t="shared" si="10"/>
        <v>0</v>
      </c>
      <c r="AB33" s="28">
        <f t="shared" si="11"/>
        <v>0</v>
      </c>
      <c r="AC33" s="28">
        <f t="shared" si="12"/>
        <v>0</v>
      </c>
      <c r="AD33" s="28">
        <f t="shared" si="13"/>
        <v>0</v>
      </c>
    </row>
    <row r="34" spans="1:30" x14ac:dyDescent="0.25">
      <c r="A34" s="39">
        <f t="shared" si="16"/>
        <v>0</v>
      </c>
      <c r="B34" s="27" t="str">
        <f t="shared" si="5"/>
        <v>SoftwareSensitivityTests\DG\0307216-OffMed-HVACPVAV Design.cibd16</v>
      </c>
      <c r="C34" s="27" t="str">
        <f t="shared" si="2"/>
        <v>SoftwareSensitivityTests\DG\BatchOut_151130_2016 v.1\0307216-OffMed-HVACPVAV Design.cibd16</v>
      </c>
      <c r="D34" s="27" t="str">
        <f t="shared" si="3"/>
        <v>SoftwareSensitivityTests\DG\BatchOut_151130_2016 v.1\XML\</v>
      </c>
      <c r="E34" s="9" t="str">
        <f t="shared" si="17"/>
        <v>0307216</v>
      </c>
      <c r="F34" s="22"/>
      <c r="G34" s="29"/>
      <c r="H34" s="23" t="str">
        <f>IF(F34&gt;1,1,"")</f>
        <v/>
      </c>
      <c r="I34" s="9" t="s">
        <v>11</v>
      </c>
      <c r="J34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34" s="15" t="s">
        <v>1</v>
      </c>
      <c r="L34" s="36">
        <v>0</v>
      </c>
      <c r="M34" s="32" t="str">
        <f t="shared" si="8"/>
        <v>0307216</v>
      </c>
      <c r="N34" s="28" t="s">
        <v>117</v>
      </c>
      <c r="O34" s="28" t="str">
        <f t="shared" si="18"/>
        <v>0307216-OffMed-HVACPVAV Design</v>
      </c>
      <c r="P34" s="28">
        <f t="shared" si="14"/>
        <v>1</v>
      </c>
      <c r="Q34" s="28">
        <v>11</v>
      </c>
      <c r="R34" s="28">
        <v>0</v>
      </c>
      <c r="S34" s="28">
        <v>0</v>
      </c>
      <c r="T34" s="28">
        <v>0</v>
      </c>
      <c r="U34" s="28">
        <v>0</v>
      </c>
      <c r="V34" s="28">
        <v>1</v>
      </c>
      <c r="W34" s="36">
        <v>0</v>
      </c>
      <c r="X34" s="36">
        <v>1</v>
      </c>
      <c r="Y34" s="28">
        <f t="shared" si="15"/>
        <v>0</v>
      </c>
      <c r="Z34" s="28">
        <f t="shared" si="9"/>
        <v>0</v>
      </c>
      <c r="AA34" s="28">
        <f t="shared" si="10"/>
        <v>0</v>
      </c>
      <c r="AB34" s="28">
        <f t="shared" si="11"/>
        <v>0</v>
      </c>
      <c r="AC34" s="28">
        <f t="shared" si="12"/>
        <v>0</v>
      </c>
      <c r="AD34" s="28">
        <f t="shared" si="13"/>
        <v>0</v>
      </c>
    </row>
    <row r="35" spans="1:30" x14ac:dyDescent="0.25">
      <c r="A35" s="39">
        <f t="shared" si="16"/>
        <v>0</v>
      </c>
      <c r="B35" s="27" t="str">
        <f t="shared" si="5"/>
        <v>SoftwareSensitivityTests\DG\0307316-OffMed-HVACPVAV SATControl.cibd16</v>
      </c>
      <c r="C35" s="27" t="str">
        <f t="shared" si="2"/>
        <v>SoftwareSensitivityTests\DG\BatchOut_151130_2016 v.1\0307316-OffMed-HVACPVAV SATControl.cibd16</v>
      </c>
      <c r="D35" s="27" t="str">
        <f t="shared" si="3"/>
        <v>SoftwareSensitivityTests\DG\BatchOut_151130_2016 v.1\XML\</v>
      </c>
      <c r="E35" s="9" t="str">
        <f t="shared" si="17"/>
        <v>0307316</v>
      </c>
      <c r="F35" s="22"/>
      <c r="G35" s="29"/>
      <c r="H35" s="23" t="str">
        <f>IF(F35&gt;1,1,"")</f>
        <v/>
      </c>
      <c r="I35" s="9" t="s">
        <v>11</v>
      </c>
      <c r="J35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35" s="15" t="s">
        <v>1</v>
      </c>
      <c r="L35" s="36">
        <v>0</v>
      </c>
      <c r="M35" s="32" t="str">
        <f t="shared" si="8"/>
        <v>0307316</v>
      </c>
      <c r="N35" s="28" t="s">
        <v>118</v>
      </c>
      <c r="O35" s="28" t="str">
        <f t="shared" si="18"/>
        <v>0307316-OffMed-HVACPVAV SATControl</v>
      </c>
      <c r="P35" s="28">
        <f t="shared" si="14"/>
        <v>1</v>
      </c>
      <c r="Q35" s="28">
        <v>11</v>
      </c>
      <c r="R35" s="28">
        <v>0</v>
      </c>
      <c r="S35" s="28">
        <v>0</v>
      </c>
      <c r="T35" s="28">
        <v>0</v>
      </c>
      <c r="U35" s="28">
        <v>0</v>
      </c>
      <c r="V35" s="28">
        <v>1</v>
      </c>
      <c r="W35" s="36">
        <v>0</v>
      </c>
      <c r="X35" s="36">
        <v>1</v>
      </c>
      <c r="Y35" s="28">
        <f t="shared" si="15"/>
        <v>0</v>
      </c>
      <c r="Z35" s="28">
        <f t="shared" si="9"/>
        <v>0</v>
      </c>
      <c r="AA35" s="28">
        <f t="shared" si="10"/>
        <v>0</v>
      </c>
      <c r="AB35" s="28">
        <f t="shared" si="11"/>
        <v>0</v>
      </c>
      <c r="AC35" s="28">
        <f t="shared" si="12"/>
        <v>0</v>
      </c>
      <c r="AD35" s="28">
        <f t="shared" si="13"/>
        <v>0</v>
      </c>
    </row>
    <row r="36" spans="1:30" x14ac:dyDescent="0.25">
      <c r="A36" s="39">
        <f t="shared" si="16"/>
        <v>0</v>
      </c>
      <c r="B36" s="27" t="str">
        <f t="shared" si="5"/>
        <v>SoftwareSensitivityTests\DG\0307516-OffMed-HVACPVAV EconomizerType.cibd16</v>
      </c>
      <c r="C36" s="27" t="str">
        <f t="shared" si="2"/>
        <v>SoftwareSensitivityTests\DG\BatchOut_151130_2016 v.1\0307516-OffMed-HVACPVAV EconomizerType.cibd16</v>
      </c>
      <c r="D36" s="27" t="str">
        <f t="shared" si="3"/>
        <v>SoftwareSensitivityTests\DG\BatchOut_151130_2016 v.1\XML\</v>
      </c>
      <c r="E36" s="9" t="str">
        <f t="shared" si="17"/>
        <v>0307516</v>
      </c>
      <c r="F36" s="22"/>
      <c r="G36" s="29"/>
      <c r="H36" s="23" t="str">
        <f>IF(F36&gt;1,1,"")</f>
        <v/>
      </c>
      <c r="I36" s="9" t="s">
        <v>11</v>
      </c>
      <c r="J36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36" s="15" t="s">
        <v>1</v>
      </c>
      <c r="L36" s="36">
        <v>0</v>
      </c>
      <c r="M36" s="32" t="str">
        <f t="shared" si="8"/>
        <v>0307516</v>
      </c>
      <c r="N36" s="28" t="s">
        <v>119</v>
      </c>
      <c r="O36" s="28" t="str">
        <f t="shared" si="18"/>
        <v>0307516-OffMed-HVACPVAV EconomizerType</v>
      </c>
      <c r="P36" s="28">
        <f t="shared" si="14"/>
        <v>1</v>
      </c>
      <c r="Q36" s="28">
        <v>11</v>
      </c>
      <c r="R36" s="28">
        <v>0</v>
      </c>
      <c r="S36" s="28">
        <v>0</v>
      </c>
      <c r="T36" s="28">
        <v>0</v>
      </c>
      <c r="U36" s="28">
        <v>0</v>
      </c>
      <c r="V36" s="28">
        <v>1</v>
      </c>
      <c r="W36" s="36">
        <v>0</v>
      </c>
      <c r="X36" s="36">
        <v>1</v>
      </c>
      <c r="Y36" s="28">
        <f t="shared" si="15"/>
        <v>0</v>
      </c>
      <c r="Z36" s="28">
        <f t="shared" si="9"/>
        <v>0</v>
      </c>
      <c r="AA36" s="28">
        <f t="shared" si="10"/>
        <v>0</v>
      </c>
      <c r="AB36" s="28">
        <f t="shared" si="11"/>
        <v>0</v>
      </c>
      <c r="AC36" s="28">
        <f t="shared" si="12"/>
        <v>0</v>
      </c>
      <c r="AD36" s="28">
        <f t="shared" si="13"/>
        <v>0</v>
      </c>
    </row>
    <row r="37" spans="1:30" x14ac:dyDescent="0.25">
      <c r="A37" s="39">
        <f t="shared" si="16"/>
        <v>0</v>
      </c>
      <c r="B37" s="27" t="str">
        <f t="shared" si="5"/>
        <v>SoftwareSensitivityTests\DG\0314116-OffMed-FanPwrBox.cibd16</v>
      </c>
      <c r="C37" s="27" t="str">
        <f t="shared" si="2"/>
        <v>SoftwareSensitivityTests\DG\BatchOut_151130_2016 v.1\0314116-OffMed-FanPwrBox.cibd16</v>
      </c>
      <c r="D37" s="27" t="str">
        <f t="shared" si="3"/>
        <v>SoftwareSensitivityTests\DG\BatchOut_151130_2016 v.1\XML\</v>
      </c>
      <c r="E37" s="9" t="str">
        <f t="shared" si="17"/>
        <v>0314116</v>
      </c>
      <c r="F37" s="22"/>
      <c r="G37" s="29"/>
      <c r="H37" s="23"/>
      <c r="I37" s="9" t="s">
        <v>11</v>
      </c>
      <c r="J37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37" s="15" t="s">
        <v>1</v>
      </c>
      <c r="L37" s="36">
        <v>0</v>
      </c>
      <c r="M37" s="32" t="str">
        <f t="shared" si="8"/>
        <v>0314116</v>
      </c>
      <c r="N37" s="28" t="s">
        <v>152</v>
      </c>
      <c r="O37" s="28" t="str">
        <f>N37</f>
        <v>0314116-OffMed-FanPwrBox</v>
      </c>
      <c r="P37" s="28">
        <f t="shared" si="14"/>
        <v>1</v>
      </c>
      <c r="Q37" s="28">
        <v>11</v>
      </c>
      <c r="R37" s="28">
        <v>0</v>
      </c>
      <c r="S37" s="28">
        <v>0</v>
      </c>
      <c r="T37" s="28">
        <v>0</v>
      </c>
      <c r="U37" s="28">
        <v>0</v>
      </c>
      <c r="V37" s="28">
        <v>1</v>
      </c>
      <c r="W37" s="36">
        <v>0</v>
      </c>
      <c r="X37" s="36">
        <v>1</v>
      </c>
      <c r="Y37" s="28">
        <f t="shared" si="15"/>
        <v>0</v>
      </c>
      <c r="Z37" s="28">
        <f t="shared" si="9"/>
        <v>0</v>
      </c>
      <c r="AA37" s="28">
        <f t="shared" si="10"/>
        <v>0</v>
      </c>
      <c r="AB37" s="28">
        <f t="shared" si="11"/>
        <v>0</v>
      </c>
      <c r="AC37" s="28">
        <f t="shared" si="12"/>
        <v>0</v>
      </c>
      <c r="AD37" s="28">
        <f t="shared" si="13"/>
        <v>0</v>
      </c>
    </row>
    <row r="38" spans="1:30" x14ac:dyDescent="0.25">
      <c r="A38" s="39">
        <f t="shared" ref="A38:A43" si="19">L38</f>
        <v>0</v>
      </c>
      <c r="B38" s="27" t="str">
        <f t="shared" si="5"/>
        <v>SoftwareSensitivityTests\DG\0312616-OffMed-Plenum.cibd16</v>
      </c>
      <c r="C38" s="27" t="str">
        <f t="shared" si="2"/>
        <v>SoftwareSensitivityTests\DG\BatchOut_151130_2016 v.1\0312616-OffMed-Plenum.cibd16</v>
      </c>
      <c r="D38" s="27" t="str">
        <f t="shared" si="3"/>
        <v>SoftwareSensitivityTests\DG\BatchOut_151130_2016 v.1\XML\</v>
      </c>
      <c r="E38" s="9" t="str">
        <f t="shared" ref="E38:E43" si="20">M38</f>
        <v>0312616</v>
      </c>
      <c r="F38" s="22"/>
      <c r="G38" s="29"/>
      <c r="H38" s="23"/>
      <c r="I38" s="9" t="s">
        <v>11</v>
      </c>
      <c r="J38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38" s="15" t="s">
        <v>1</v>
      </c>
      <c r="L38" s="36">
        <v>0</v>
      </c>
      <c r="M38" s="32" t="str">
        <f t="shared" si="8"/>
        <v>0312616</v>
      </c>
      <c r="N38" s="28" t="s">
        <v>146</v>
      </c>
      <c r="O38" s="28" t="str">
        <f t="shared" ref="O38:O43" si="21">N38</f>
        <v>0312616-OffMed-Plenum</v>
      </c>
      <c r="P38" s="28">
        <f t="shared" si="14"/>
        <v>1</v>
      </c>
      <c r="Q38" s="28">
        <v>11</v>
      </c>
      <c r="R38" s="28">
        <v>0</v>
      </c>
      <c r="S38" s="28">
        <v>0</v>
      </c>
      <c r="T38" s="28">
        <v>0</v>
      </c>
      <c r="U38" s="28">
        <v>0</v>
      </c>
      <c r="V38" s="28">
        <v>1</v>
      </c>
      <c r="W38" s="36">
        <v>0</v>
      </c>
      <c r="X38" s="36">
        <v>1</v>
      </c>
      <c r="Y38" s="28">
        <f t="shared" si="15"/>
        <v>0</v>
      </c>
      <c r="Z38" s="28">
        <f t="shared" si="9"/>
        <v>0</v>
      </c>
      <c r="AA38" s="28">
        <f t="shared" si="10"/>
        <v>0</v>
      </c>
      <c r="AB38" s="28">
        <f t="shared" si="11"/>
        <v>0</v>
      </c>
      <c r="AC38" s="28">
        <f t="shared" si="12"/>
        <v>0</v>
      </c>
      <c r="AD38" s="28">
        <f t="shared" si="13"/>
        <v>0</v>
      </c>
    </row>
    <row r="39" spans="1:30" x14ac:dyDescent="0.25">
      <c r="A39" s="39">
        <f t="shared" si="19"/>
        <v>0</v>
      </c>
      <c r="B39" s="27" t="str">
        <f t="shared" si="5"/>
        <v>SoftwareSensitivityTests\DG\0300006-OffMed-Baseline.cibd16</v>
      </c>
      <c r="C39" s="27" t="str">
        <f t="shared" si="2"/>
        <v>SoftwareSensitivityTests\DG\BatchOut_151130_2016 v.1\0300006-OffMed-Baseline.cibd16</v>
      </c>
      <c r="D39" s="27" t="str">
        <f t="shared" si="3"/>
        <v>SoftwareSensitivityTests\DG\BatchOut_151130_2016 v.1\XML\</v>
      </c>
      <c r="E39" s="9" t="str">
        <f t="shared" si="20"/>
        <v>0300006</v>
      </c>
      <c r="F39" s="22"/>
      <c r="G39" s="29"/>
      <c r="H39" s="23"/>
      <c r="I39" s="9" t="s">
        <v>11</v>
      </c>
      <c r="J39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39" s="15" t="s">
        <v>1</v>
      </c>
      <c r="L39" s="36">
        <v>0</v>
      </c>
      <c r="M39" s="32" t="str">
        <f t="shared" si="8"/>
        <v>0300006</v>
      </c>
      <c r="N39" s="28" t="s">
        <v>169</v>
      </c>
      <c r="O39" s="28" t="str">
        <f t="shared" si="21"/>
        <v>0300006-OffMed-Baseline</v>
      </c>
      <c r="P39" s="28">
        <f t="shared" si="14"/>
        <v>1</v>
      </c>
      <c r="Q39" s="28">
        <v>11</v>
      </c>
      <c r="R39" s="28">
        <v>0</v>
      </c>
      <c r="S39" s="28">
        <v>0</v>
      </c>
      <c r="T39" s="28">
        <v>0</v>
      </c>
      <c r="U39" s="28">
        <v>0</v>
      </c>
      <c r="V39" s="28">
        <v>1</v>
      </c>
      <c r="W39" s="36">
        <v>0</v>
      </c>
      <c r="X39" s="36">
        <v>1</v>
      </c>
      <c r="Y39" s="28">
        <f t="shared" si="15"/>
        <v>0</v>
      </c>
      <c r="Z39" s="28">
        <f t="shared" si="9"/>
        <v>0</v>
      </c>
      <c r="AA39" s="28">
        <f t="shared" si="10"/>
        <v>0</v>
      </c>
      <c r="AB39" s="28">
        <f t="shared" si="11"/>
        <v>0</v>
      </c>
      <c r="AC39" s="28">
        <f t="shared" si="12"/>
        <v>0</v>
      </c>
      <c r="AD39" s="28">
        <f t="shared" si="13"/>
        <v>0</v>
      </c>
    </row>
    <row r="40" spans="1:30" x14ac:dyDescent="0.25">
      <c r="A40" s="39">
        <f t="shared" si="19"/>
        <v>0</v>
      </c>
      <c r="B40" s="27" t="str">
        <f t="shared" si="5"/>
        <v>SoftwareSensitivityTests\DG\0302006-OffMed-FloorSlabInsulation.cibd16</v>
      </c>
      <c r="C40" s="27" t="str">
        <f t="shared" si="2"/>
        <v>SoftwareSensitivityTests\DG\BatchOut_151130_2016 v.1\0302006-OffMed-FloorSlabInsulation.cibd16</v>
      </c>
      <c r="D40" s="27" t="str">
        <f t="shared" si="3"/>
        <v>SoftwareSensitivityTests\DG\BatchOut_151130_2016 v.1\XML\</v>
      </c>
      <c r="E40" s="9" t="str">
        <f t="shared" si="20"/>
        <v>0302006</v>
      </c>
      <c r="F40" s="22"/>
      <c r="G40" s="29"/>
      <c r="H40" s="23" t="str">
        <f>IF(F40&gt;1,1,"")</f>
        <v/>
      </c>
      <c r="I40" s="9" t="s">
        <v>11</v>
      </c>
      <c r="J40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40" s="15" t="s">
        <v>1</v>
      </c>
      <c r="L40" s="36">
        <v>0</v>
      </c>
      <c r="M40" s="32" t="str">
        <f t="shared" si="8"/>
        <v>0302006</v>
      </c>
      <c r="N40" s="28" t="s">
        <v>193</v>
      </c>
      <c r="O40" s="28" t="str">
        <f t="shared" si="21"/>
        <v>0302006-OffMed-FloorSlabInsulation</v>
      </c>
      <c r="P40" s="28">
        <f t="shared" si="14"/>
        <v>1</v>
      </c>
      <c r="Q40" s="28">
        <v>11</v>
      </c>
      <c r="R40" s="28">
        <v>0</v>
      </c>
      <c r="S40" s="28">
        <v>0</v>
      </c>
      <c r="T40" s="28">
        <v>0</v>
      </c>
      <c r="U40" s="28">
        <v>0</v>
      </c>
      <c r="V40" s="28">
        <v>1</v>
      </c>
      <c r="W40" s="36">
        <v>0</v>
      </c>
      <c r="X40" s="36">
        <v>1</v>
      </c>
      <c r="Y40" s="28">
        <f t="shared" si="15"/>
        <v>0</v>
      </c>
      <c r="Z40" s="28">
        <f t="shared" si="9"/>
        <v>0</v>
      </c>
      <c r="AA40" s="28">
        <f t="shared" si="10"/>
        <v>0</v>
      </c>
      <c r="AB40" s="28">
        <f t="shared" si="11"/>
        <v>0</v>
      </c>
      <c r="AC40" s="28">
        <f t="shared" si="12"/>
        <v>0</v>
      </c>
      <c r="AD40" s="28">
        <f t="shared" si="13"/>
        <v>0</v>
      </c>
    </row>
    <row r="41" spans="1:30" x14ac:dyDescent="0.25">
      <c r="A41" s="39">
        <f t="shared" si="19"/>
        <v>0</v>
      </c>
      <c r="B41" s="27" t="str">
        <f t="shared" si="5"/>
        <v>SoftwareSensitivityTests\DG\0302206-OffMed-GlazingWindowU.cibd16</v>
      </c>
      <c r="C41" s="27" t="str">
        <f t="shared" si="2"/>
        <v>SoftwareSensitivityTests\DG\BatchOut_151130_2016 v.1\0302206-OffMed-GlazingWindowU.cibd16</v>
      </c>
      <c r="D41" s="27" t="str">
        <f t="shared" si="3"/>
        <v>SoftwareSensitivityTests\DG\BatchOut_151130_2016 v.1\XML\</v>
      </c>
      <c r="E41" s="9" t="str">
        <f t="shared" si="20"/>
        <v>0302206</v>
      </c>
      <c r="F41" s="22"/>
      <c r="G41" s="29"/>
      <c r="H41" s="23"/>
      <c r="I41" s="9" t="s">
        <v>11</v>
      </c>
      <c r="J41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41" s="15" t="s">
        <v>1</v>
      </c>
      <c r="L41" s="36">
        <v>0</v>
      </c>
      <c r="M41" s="32" t="str">
        <f t="shared" si="8"/>
        <v>0302206</v>
      </c>
      <c r="N41" s="28" t="s">
        <v>194</v>
      </c>
      <c r="O41" s="28" t="str">
        <f t="shared" si="21"/>
        <v>0302206-OffMed-GlazingWindowU</v>
      </c>
      <c r="P41" s="28">
        <f t="shared" si="14"/>
        <v>1</v>
      </c>
      <c r="Q41" s="28">
        <v>11</v>
      </c>
      <c r="R41" s="28">
        <v>0</v>
      </c>
      <c r="S41" s="28">
        <v>0</v>
      </c>
      <c r="T41" s="28">
        <v>0</v>
      </c>
      <c r="U41" s="28">
        <v>0</v>
      </c>
      <c r="V41" s="28">
        <v>1</v>
      </c>
      <c r="W41" s="36">
        <v>0</v>
      </c>
      <c r="X41" s="36">
        <v>1</v>
      </c>
      <c r="Y41" s="28">
        <f t="shared" si="15"/>
        <v>0</v>
      </c>
      <c r="Z41" s="28">
        <f t="shared" si="9"/>
        <v>0</v>
      </c>
      <c r="AA41" s="28">
        <f t="shared" si="10"/>
        <v>0</v>
      </c>
      <c r="AB41" s="28">
        <f t="shared" si="11"/>
        <v>0</v>
      </c>
      <c r="AC41" s="28">
        <f t="shared" si="12"/>
        <v>0</v>
      </c>
      <c r="AD41" s="28">
        <f t="shared" si="13"/>
        <v>0</v>
      </c>
    </row>
    <row r="42" spans="1:30" x14ac:dyDescent="0.25">
      <c r="A42" s="39">
        <f t="shared" si="19"/>
        <v>0</v>
      </c>
      <c r="B42" s="27" t="str">
        <f t="shared" si="5"/>
        <v>SoftwareSensitivityTests\DG\0302306-OffMed-GlazingWindowSHGC.cibd16</v>
      </c>
      <c r="C42" s="27" t="str">
        <f t="shared" si="2"/>
        <v>SoftwareSensitivityTests\DG\BatchOut_151130_2016 v.1\0302306-OffMed-GlazingWindowSHGC.cibd16</v>
      </c>
      <c r="D42" s="27" t="str">
        <f t="shared" si="3"/>
        <v>SoftwareSensitivityTests\DG\BatchOut_151130_2016 v.1\XML\</v>
      </c>
      <c r="E42" s="9" t="str">
        <f t="shared" si="20"/>
        <v>0302306</v>
      </c>
      <c r="F42" s="22"/>
      <c r="G42" s="29"/>
      <c r="H42" s="23" t="str">
        <f>IF(F42&gt;1,1,"")</f>
        <v/>
      </c>
      <c r="I42" s="9" t="s">
        <v>11</v>
      </c>
      <c r="J42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42" s="15" t="s">
        <v>1</v>
      </c>
      <c r="L42" s="36">
        <v>0</v>
      </c>
      <c r="M42" s="32" t="str">
        <f t="shared" si="8"/>
        <v>0302306</v>
      </c>
      <c r="N42" s="28" t="s">
        <v>195</v>
      </c>
      <c r="O42" s="28" t="str">
        <f t="shared" si="21"/>
        <v>0302306-OffMed-GlazingWindowSHGC</v>
      </c>
      <c r="P42" s="28">
        <f t="shared" si="14"/>
        <v>1</v>
      </c>
      <c r="Q42" s="28">
        <v>11</v>
      </c>
      <c r="R42" s="28">
        <v>0</v>
      </c>
      <c r="S42" s="28">
        <v>0</v>
      </c>
      <c r="T42" s="28">
        <v>0</v>
      </c>
      <c r="U42" s="28">
        <v>0</v>
      </c>
      <c r="V42" s="28">
        <v>1</v>
      </c>
      <c r="W42" s="36">
        <v>0</v>
      </c>
      <c r="X42" s="36">
        <v>1</v>
      </c>
      <c r="Y42" s="28">
        <f t="shared" si="15"/>
        <v>0</v>
      </c>
      <c r="Z42" s="28">
        <f t="shared" si="9"/>
        <v>0</v>
      </c>
      <c r="AA42" s="28">
        <f t="shared" si="10"/>
        <v>0</v>
      </c>
      <c r="AB42" s="28">
        <f t="shared" si="11"/>
        <v>0</v>
      </c>
      <c r="AC42" s="28">
        <f t="shared" si="12"/>
        <v>0</v>
      </c>
      <c r="AD42" s="28">
        <f t="shared" si="13"/>
        <v>0</v>
      </c>
    </row>
    <row r="43" spans="1:30" x14ac:dyDescent="0.25">
      <c r="A43" s="39">
        <f t="shared" si="19"/>
        <v>0</v>
      </c>
      <c r="B43" s="27" t="str">
        <f t="shared" si="5"/>
        <v>SoftwareSensitivityTests\DG\0302406-OffMed-GlazingWindowUSHGC.cibd16</v>
      </c>
      <c r="C43" s="27" t="str">
        <f t="shared" si="2"/>
        <v>SoftwareSensitivityTests\DG\BatchOut_151130_2016 v.1\0302406-OffMed-GlazingWindowUSHGC.cibd16</v>
      </c>
      <c r="D43" s="27" t="str">
        <f t="shared" si="3"/>
        <v>SoftwareSensitivityTests\DG\BatchOut_151130_2016 v.1\XML\</v>
      </c>
      <c r="E43" s="9" t="str">
        <f t="shared" si="20"/>
        <v>0302406</v>
      </c>
      <c r="F43" s="22"/>
      <c r="G43" s="29"/>
      <c r="H43" s="23" t="str">
        <f>IF(F43&gt;1,1,"")</f>
        <v/>
      </c>
      <c r="I43" s="9" t="s">
        <v>11</v>
      </c>
      <c r="J43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43" s="15" t="s">
        <v>1</v>
      </c>
      <c r="L43" s="36">
        <v>0</v>
      </c>
      <c r="M43" s="32" t="str">
        <f t="shared" si="8"/>
        <v>0302406</v>
      </c>
      <c r="N43" s="28" t="s">
        <v>196</v>
      </c>
      <c r="O43" s="28" t="str">
        <f t="shared" si="21"/>
        <v>0302406-OffMed-GlazingWindowUSHGC</v>
      </c>
      <c r="P43" s="28">
        <f t="shared" si="14"/>
        <v>1</v>
      </c>
      <c r="Q43" s="28">
        <v>11</v>
      </c>
      <c r="R43" s="28">
        <v>0</v>
      </c>
      <c r="S43" s="28">
        <v>0</v>
      </c>
      <c r="T43" s="28">
        <v>0</v>
      </c>
      <c r="U43" s="28">
        <v>0</v>
      </c>
      <c r="V43" s="28">
        <v>1</v>
      </c>
      <c r="W43" s="36">
        <v>0</v>
      </c>
      <c r="X43" s="36">
        <v>1</v>
      </c>
      <c r="Y43" s="28">
        <f t="shared" si="15"/>
        <v>0</v>
      </c>
      <c r="Z43" s="28">
        <f t="shared" si="9"/>
        <v>0</v>
      </c>
      <c r="AA43" s="28">
        <f t="shared" si="10"/>
        <v>0</v>
      </c>
      <c r="AB43" s="28">
        <f t="shared" si="11"/>
        <v>0</v>
      </c>
      <c r="AC43" s="28">
        <f t="shared" si="12"/>
        <v>0</v>
      </c>
      <c r="AD43" s="28">
        <f t="shared" si="13"/>
        <v>0</v>
      </c>
    </row>
    <row r="44" spans="1:30" x14ac:dyDescent="0.25">
      <c r="A44" s="39">
        <f t="shared" si="1"/>
        <v>0</v>
      </c>
      <c r="B44" s="27" t="str">
        <f t="shared" si="5"/>
        <v>SoftwareSensitivityTests\DG\0303406-OffMed-LightingLowLPD.cibd16</v>
      </c>
      <c r="C44" s="27" t="str">
        <f t="shared" si="2"/>
        <v>SoftwareSensitivityTests\DG\BatchOut_151130_2016 v.1\0303406-OffMed-LightingLowLPD.cibd16</v>
      </c>
      <c r="D44" s="27" t="str">
        <f t="shared" si="3"/>
        <v>SoftwareSensitivityTests\DG\BatchOut_151130_2016 v.1\XML\</v>
      </c>
      <c r="E44" s="9" t="str">
        <f t="shared" si="6"/>
        <v>0303406</v>
      </c>
      <c r="F44" s="22"/>
      <c r="G44" s="29"/>
      <c r="H44" s="23"/>
      <c r="I44" s="9" t="s">
        <v>11</v>
      </c>
      <c r="J44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44" s="15" t="s">
        <v>1</v>
      </c>
      <c r="L44" s="36">
        <v>0</v>
      </c>
      <c r="M44" s="32" t="str">
        <f t="shared" si="8"/>
        <v>0303406</v>
      </c>
      <c r="N44" s="28" t="s">
        <v>198</v>
      </c>
      <c r="O44" s="28" t="str">
        <f>N44</f>
        <v>0303406-OffMed-LightingLowLPD</v>
      </c>
      <c r="P44" s="28">
        <f t="shared" si="14"/>
        <v>1</v>
      </c>
      <c r="Q44" s="28">
        <v>11</v>
      </c>
      <c r="R44" s="28">
        <v>0</v>
      </c>
      <c r="S44" s="28">
        <v>0</v>
      </c>
      <c r="T44" s="28">
        <v>0</v>
      </c>
      <c r="U44" s="28">
        <v>0</v>
      </c>
      <c r="V44" s="28">
        <v>1</v>
      </c>
      <c r="W44" s="36">
        <v>0</v>
      </c>
      <c r="X44" s="36">
        <v>1</v>
      </c>
      <c r="Y44" s="28">
        <f t="shared" si="15"/>
        <v>0</v>
      </c>
      <c r="Z44" s="28">
        <f t="shared" si="9"/>
        <v>0</v>
      </c>
      <c r="AA44" s="28">
        <f t="shared" si="10"/>
        <v>0</v>
      </c>
      <c r="AB44" s="28">
        <f t="shared" si="11"/>
        <v>0</v>
      </c>
      <c r="AC44" s="28">
        <f t="shared" si="12"/>
        <v>0</v>
      </c>
      <c r="AD44" s="28">
        <f t="shared" si="13"/>
        <v>0</v>
      </c>
    </row>
    <row r="45" spans="1:30" x14ac:dyDescent="0.25">
      <c r="A45" s="39">
        <f t="shared" si="1"/>
        <v>0</v>
      </c>
      <c r="B45" s="27" t="str">
        <f t="shared" si="5"/>
        <v>SoftwareSensitivityTests\DG\0303506-OffMed-LightingHighLPD.cibd16</v>
      </c>
      <c r="C45" s="27" t="str">
        <f t="shared" si="2"/>
        <v>SoftwareSensitivityTests\DG\BatchOut_151130_2016 v.1\0303506-OffMed-LightingHighLPD.cibd16</v>
      </c>
      <c r="D45" s="27" t="str">
        <f t="shared" si="3"/>
        <v>SoftwareSensitivityTests\DG\BatchOut_151130_2016 v.1\XML\</v>
      </c>
      <c r="E45" s="9" t="str">
        <f t="shared" si="6"/>
        <v>0303506</v>
      </c>
      <c r="F45" s="22"/>
      <c r="G45" s="29"/>
      <c r="H45" s="23" t="str">
        <f>IF(F45&gt;1,1,"")</f>
        <v/>
      </c>
      <c r="I45" s="9" t="s">
        <v>11</v>
      </c>
      <c r="J45" s="9" t="str">
        <f t="shared" ref="J45:J46" si="22">$P$13&amp;","&amp;P45&amp;","&amp;$Q$13&amp;","&amp;Q45&amp;","&amp;$R$13&amp;","&amp;R45&amp;","&amp;$S$13&amp;","&amp;S45&amp;","&amp;$T$13&amp;","&amp;T45&amp;","&amp;$U$13&amp;","&amp;U45&amp;","&amp;$V$13&amp;","&amp;V45&amp;","&amp;$Y$13&amp;","&amp;Y45&amp;","&amp;$AB$13&amp;","&amp;AB45&amp;","&amp;$Z$13&amp;","&amp;Z45&amp;","&amp;$AC$13&amp;","&amp;AC45&amp;","&amp;$AA$13&amp;","&amp;AA45&amp;","&amp;$AD$13&amp;","&amp;AD45&amp;","&amp;$W$13&amp;","&amp;W45&amp;","&amp;$X$13&amp;","&amp;X45&amp;","</f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45" s="15" t="s">
        <v>1</v>
      </c>
      <c r="L45" s="36">
        <v>0</v>
      </c>
      <c r="M45" s="32" t="str">
        <f t="shared" si="8"/>
        <v>0303506</v>
      </c>
      <c r="N45" s="28" t="s">
        <v>199</v>
      </c>
      <c r="O45" s="28" t="str">
        <f t="shared" ref="O45" si="23">N45</f>
        <v>0303506-OffMed-LightingHighLPD</v>
      </c>
      <c r="P45" s="28">
        <f t="shared" si="14"/>
        <v>1</v>
      </c>
      <c r="Q45" s="28">
        <v>11</v>
      </c>
      <c r="R45" s="28">
        <v>0</v>
      </c>
      <c r="S45" s="28">
        <v>0</v>
      </c>
      <c r="T45" s="28">
        <v>0</v>
      </c>
      <c r="U45" s="28">
        <v>0</v>
      </c>
      <c r="V45" s="28">
        <v>1</v>
      </c>
      <c r="W45" s="36">
        <v>0</v>
      </c>
      <c r="X45" s="36">
        <v>1</v>
      </c>
      <c r="Y45" s="28">
        <f t="shared" si="15"/>
        <v>0</v>
      </c>
      <c r="Z45" s="28">
        <f t="shared" si="9"/>
        <v>0</v>
      </c>
      <c r="AA45" s="28">
        <f t="shared" si="10"/>
        <v>0</v>
      </c>
      <c r="AB45" s="28">
        <f t="shared" si="11"/>
        <v>0</v>
      </c>
      <c r="AC45" s="28">
        <f t="shared" si="12"/>
        <v>0</v>
      </c>
      <c r="AD45" s="28">
        <f t="shared" si="13"/>
        <v>0</v>
      </c>
    </row>
    <row r="46" spans="1:30" x14ac:dyDescent="0.25">
      <c r="A46" s="39">
        <f t="shared" ref="A46" si="24">L46</f>
        <v>0</v>
      </c>
      <c r="B46" s="27" t="str">
        <f t="shared" si="5"/>
        <v>SoftwareSensitivityTests\DG\0307606-OffMed-HVACPVAV Design.cibd16</v>
      </c>
      <c r="C46" s="27" t="str">
        <f t="shared" si="2"/>
        <v>SoftwareSensitivityTests\DG\BatchOut_151130_2016 v.1\0307606-OffMed-HVACPVAV Design.cibd16</v>
      </c>
      <c r="D46" s="27" t="str">
        <f t="shared" si="3"/>
        <v>SoftwareSensitivityTests\DG\BatchOut_151130_2016 v.1\XML\</v>
      </c>
      <c r="E46" s="9" t="str">
        <f t="shared" ref="E46" si="25">M46</f>
        <v>0307606</v>
      </c>
      <c r="F46" s="22"/>
      <c r="G46" s="29"/>
      <c r="H46" s="23"/>
      <c r="I46" s="9" t="s">
        <v>11</v>
      </c>
      <c r="J46" s="9" t="str">
        <f t="shared" si="22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46" s="15" t="s">
        <v>1</v>
      </c>
      <c r="L46" s="36">
        <v>0</v>
      </c>
      <c r="M46" s="32" t="str">
        <f t="shared" si="8"/>
        <v>0307606</v>
      </c>
      <c r="N46" s="28" t="s">
        <v>200</v>
      </c>
      <c r="O46" s="28" t="str">
        <f>N46</f>
        <v>0307606-OffMed-HVACPVAV Design</v>
      </c>
      <c r="P46" s="28">
        <f t="shared" si="14"/>
        <v>1</v>
      </c>
      <c r="Q46" s="28">
        <v>11</v>
      </c>
      <c r="R46" s="28">
        <v>0</v>
      </c>
      <c r="S46" s="28">
        <v>0</v>
      </c>
      <c r="T46" s="28">
        <v>0</v>
      </c>
      <c r="U46" s="28">
        <v>0</v>
      </c>
      <c r="V46" s="28">
        <v>1</v>
      </c>
      <c r="W46" s="36">
        <v>0</v>
      </c>
      <c r="X46" s="36">
        <v>1</v>
      </c>
      <c r="Y46" s="28">
        <f t="shared" si="15"/>
        <v>0</v>
      </c>
      <c r="Z46" s="28">
        <f t="shared" si="9"/>
        <v>0</v>
      </c>
      <c r="AA46" s="28">
        <f t="shared" si="10"/>
        <v>0</v>
      </c>
      <c r="AB46" s="28">
        <f t="shared" si="11"/>
        <v>0</v>
      </c>
      <c r="AC46" s="28">
        <f t="shared" si="12"/>
        <v>0</v>
      </c>
      <c r="AD46" s="28">
        <f t="shared" si="13"/>
        <v>0</v>
      </c>
    </row>
    <row r="47" spans="1:30" x14ac:dyDescent="0.25">
      <c r="A47" s="39">
        <f t="shared" si="1"/>
        <v>0</v>
      </c>
      <c r="B47" s="27" t="str">
        <f t="shared" si="5"/>
        <v>SoftwareSensitivityTests\DG\0307706-OffMed-HVACPVAV SATControl.cibd16</v>
      </c>
      <c r="C47" s="27" t="str">
        <f t="shared" si="2"/>
        <v>SoftwareSensitivityTests\DG\BatchOut_151130_2016 v.1\0307706-OffMed-HVACPVAV SATControl.cibd16</v>
      </c>
      <c r="D47" s="27" t="str">
        <f t="shared" si="3"/>
        <v>SoftwareSensitivityTests\DG\BatchOut_151130_2016 v.1\XML\</v>
      </c>
      <c r="E47" s="9" t="str">
        <f t="shared" si="6"/>
        <v>0307706</v>
      </c>
      <c r="F47" s="22"/>
      <c r="G47" s="29"/>
      <c r="H47" s="23"/>
      <c r="I47" s="9" t="s">
        <v>11</v>
      </c>
      <c r="J47" s="9" t="str">
        <f t="shared" si="7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47" s="15" t="s">
        <v>1</v>
      </c>
      <c r="L47" s="36">
        <v>0</v>
      </c>
      <c r="M47" s="32" t="str">
        <f t="shared" si="8"/>
        <v>0307706</v>
      </c>
      <c r="N47" s="28" t="s">
        <v>216</v>
      </c>
      <c r="O47" s="28" t="str">
        <f>N47</f>
        <v>0307706-OffMed-HVACPVAV SATControl</v>
      </c>
      <c r="P47" s="28">
        <f>P44</f>
        <v>1</v>
      </c>
      <c r="Q47" s="28">
        <v>11</v>
      </c>
      <c r="R47" s="28">
        <v>0</v>
      </c>
      <c r="S47" s="28">
        <v>0</v>
      </c>
      <c r="T47" s="28">
        <v>0</v>
      </c>
      <c r="U47" s="28">
        <v>0</v>
      </c>
      <c r="V47" s="28">
        <v>1</v>
      </c>
      <c r="W47" s="36">
        <v>0</v>
      </c>
      <c r="X47" s="36">
        <v>1</v>
      </c>
      <c r="Y47" s="28">
        <f t="shared" ref="Y47:AD47" si="26">Y44</f>
        <v>0</v>
      </c>
      <c r="Z47" s="28">
        <f t="shared" si="26"/>
        <v>0</v>
      </c>
      <c r="AA47" s="28">
        <f t="shared" si="26"/>
        <v>0</v>
      </c>
      <c r="AB47" s="28">
        <f t="shared" si="26"/>
        <v>0</v>
      </c>
      <c r="AC47" s="28">
        <f t="shared" si="26"/>
        <v>0</v>
      </c>
      <c r="AD47" s="28">
        <f t="shared" si="26"/>
        <v>0</v>
      </c>
    </row>
    <row r="48" spans="1:30" x14ac:dyDescent="0.25">
      <c r="A48" s="39">
        <f t="shared" ref="A48:A53" si="27">L48</f>
        <v>0</v>
      </c>
      <c r="B48" s="27" t="str">
        <f t="shared" si="5"/>
        <v>SoftwareSensitivityTests\DG\0307906-OffMed-HVACPVAV EconomizerType.cibd16</v>
      </c>
      <c r="C48" s="27" t="str">
        <f t="shared" si="2"/>
        <v>SoftwareSensitivityTests\DG\BatchOut_151130_2016 v.1\0307906-OffMed-HVACPVAV EconomizerType.cibd16</v>
      </c>
      <c r="D48" s="27" t="str">
        <f t="shared" si="3"/>
        <v>SoftwareSensitivityTests\DG\BatchOut_151130_2016 v.1\XML\</v>
      </c>
      <c r="E48" s="9" t="str">
        <f t="shared" ref="E48:E53" si="28">M48</f>
        <v>0307906</v>
      </c>
      <c r="F48" s="22"/>
      <c r="G48" s="29"/>
      <c r="H48" s="23"/>
      <c r="I48" s="9" t="s">
        <v>11</v>
      </c>
      <c r="J48" s="9" t="str">
        <f t="shared" ref="J48:J53" si="29">$P$13&amp;","&amp;P48&amp;","&amp;$Q$13&amp;","&amp;Q48&amp;","&amp;$R$13&amp;","&amp;R48&amp;","&amp;$S$13&amp;","&amp;S48&amp;","&amp;$T$13&amp;","&amp;T48&amp;","&amp;$U$13&amp;","&amp;U48&amp;","&amp;$V$13&amp;","&amp;V48&amp;","&amp;$Y$13&amp;","&amp;Y48&amp;","&amp;$AB$13&amp;","&amp;AB48&amp;","&amp;$Z$13&amp;","&amp;Z48&amp;","&amp;$AC$13&amp;","&amp;AC48&amp;","&amp;$AA$13&amp;","&amp;AA48&amp;","&amp;$AD$13&amp;","&amp;AD48&amp;","&amp;$W$13&amp;","&amp;W48&amp;","&amp;$X$13&amp;","&amp;X48&amp;","</f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48" s="15" t="s">
        <v>1</v>
      </c>
      <c r="L48" s="36">
        <v>0</v>
      </c>
      <c r="M48" s="32" t="str">
        <f t="shared" si="8"/>
        <v>0307906</v>
      </c>
      <c r="N48" s="28" t="s">
        <v>201</v>
      </c>
      <c r="O48" s="28" t="str">
        <f t="shared" ref="O48:O65" si="30">N48</f>
        <v>0307906-OffMed-HVACPVAV EconomizerType</v>
      </c>
      <c r="P48" s="28">
        <f t="shared" ref="P48:P65" si="31">P45</f>
        <v>1</v>
      </c>
      <c r="Q48" s="28">
        <v>11</v>
      </c>
      <c r="R48" s="28">
        <v>0</v>
      </c>
      <c r="S48" s="28">
        <v>0</v>
      </c>
      <c r="T48" s="28">
        <v>0</v>
      </c>
      <c r="U48" s="28">
        <v>0</v>
      </c>
      <c r="V48" s="28">
        <v>1</v>
      </c>
      <c r="W48" s="36">
        <v>0</v>
      </c>
      <c r="X48" s="36">
        <v>1</v>
      </c>
      <c r="Y48" s="28">
        <f t="shared" ref="Y48:AD48" si="32">Y45</f>
        <v>0</v>
      </c>
      <c r="Z48" s="28">
        <f t="shared" si="32"/>
        <v>0</v>
      </c>
      <c r="AA48" s="28">
        <f t="shared" si="32"/>
        <v>0</v>
      </c>
      <c r="AB48" s="28">
        <f t="shared" si="32"/>
        <v>0</v>
      </c>
      <c r="AC48" s="28">
        <f t="shared" si="32"/>
        <v>0</v>
      </c>
      <c r="AD48" s="28">
        <f t="shared" si="32"/>
        <v>0</v>
      </c>
    </row>
    <row r="49" spans="1:30" x14ac:dyDescent="0.25">
      <c r="A49" s="39">
        <f t="shared" si="27"/>
        <v>0</v>
      </c>
      <c r="B49" s="27" t="str">
        <f t="shared" si="5"/>
        <v>SoftwareSensitivityTests\DG\0314206-OffMed-FanPwrBox.cibd16</v>
      </c>
      <c r="C49" s="27" t="str">
        <f t="shared" ref="C49:C80" si="33" xml:space="preserve"> M$12 &amp; O49 &amp; ".cibd16"</f>
        <v>SoftwareSensitivityTests\DG\BatchOut_151130_2016 v.1\0314206-OffMed-FanPwrBox.cibd16</v>
      </c>
      <c r="D49" s="27" t="str">
        <f t="shared" si="3"/>
        <v>SoftwareSensitivityTests\DG\BatchOut_151130_2016 v.1\XML\</v>
      </c>
      <c r="E49" s="9" t="str">
        <f t="shared" si="28"/>
        <v>0314206</v>
      </c>
      <c r="F49" s="22"/>
      <c r="G49" s="29"/>
      <c r="H49" s="23"/>
      <c r="I49" s="9" t="s">
        <v>11</v>
      </c>
      <c r="J49" s="9" t="str">
        <f t="shared" si="29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49" s="15" t="s">
        <v>1</v>
      </c>
      <c r="L49" s="36">
        <v>0</v>
      </c>
      <c r="M49" s="32" t="str">
        <f t="shared" si="8"/>
        <v>0314206</v>
      </c>
      <c r="N49" s="28" t="s">
        <v>153</v>
      </c>
      <c r="O49" s="28" t="str">
        <f t="shared" si="30"/>
        <v>0314206-OffMed-FanPwrBox</v>
      </c>
      <c r="P49" s="28">
        <f t="shared" si="31"/>
        <v>1</v>
      </c>
      <c r="Q49" s="28">
        <v>11</v>
      </c>
      <c r="R49" s="28">
        <v>0</v>
      </c>
      <c r="S49" s="28">
        <v>0</v>
      </c>
      <c r="T49" s="28">
        <v>0</v>
      </c>
      <c r="U49" s="28">
        <v>0</v>
      </c>
      <c r="V49" s="28">
        <v>1</v>
      </c>
      <c r="W49" s="36">
        <v>0</v>
      </c>
      <c r="X49" s="36">
        <v>1</v>
      </c>
      <c r="Y49" s="28">
        <f t="shared" ref="Y49:AD49" si="34">Y46</f>
        <v>0</v>
      </c>
      <c r="Z49" s="28">
        <f t="shared" si="34"/>
        <v>0</v>
      </c>
      <c r="AA49" s="28">
        <f t="shared" si="34"/>
        <v>0</v>
      </c>
      <c r="AB49" s="28">
        <f t="shared" si="34"/>
        <v>0</v>
      </c>
      <c r="AC49" s="28">
        <f t="shared" si="34"/>
        <v>0</v>
      </c>
      <c r="AD49" s="28">
        <f t="shared" si="34"/>
        <v>0</v>
      </c>
    </row>
    <row r="50" spans="1:30" x14ac:dyDescent="0.25">
      <c r="A50" s="39">
        <f t="shared" si="27"/>
        <v>0</v>
      </c>
      <c r="B50" s="27" t="str">
        <f t="shared" ref="B50:B81" si="35">M$11&amp;"DG\"&amp;N50&amp;".cibd16"</f>
        <v>SoftwareSensitivityTests\DG\0312706-OffMed-Plenum.cibd16</v>
      </c>
      <c r="C50" s="27" t="str">
        <f t="shared" si="33"/>
        <v>SoftwareSensitivityTests\DG\BatchOut_151130_2016 v.1\0312706-OffMed-Plenum.cibd16</v>
      </c>
      <c r="D50" s="27" t="str">
        <f t="shared" si="3"/>
        <v>SoftwareSensitivityTests\DG\BatchOut_151130_2016 v.1\XML\</v>
      </c>
      <c r="E50" s="9" t="str">
        <f t="shared" si="28"/>
        <v>0312706</v>
      </c>
      <c r="F50" s="22"/>
      <c r="G50" s="29"/>
      <c r="H50" s="23"/>
      <c r="I50" s="9" t="s">
        <v>11</v>
      </c>
      <c r="J50" s="9" t="str">
        <f t="shared" si="29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50" s="15" t="s">
        <v>1</v>
      </c>
      <c r="L50" s="36">
        <v>0</v>
      </c>
      <c r="M50" s="32" t="str">
        <f t="shared" si="8"/>
        <v>0312706</v>
      </c>
      <c r="N50" s="28" t="s">
        <v>147</v>
      </c>
      <c r="O50" s="28" t="str">
        <f t="shared" si="30"/>
        <v>0312706-OffMed-Plenum</v>
      </c>
      <c r="P50" s="28">
        <f t="shared" si="31"/>
        <v>1</v>
      </c>
      <c r="Q50" s="28">
        <v>11</v>
      </c>
      <c r="R50" s="28">
        <v>0</v>
      </c>
      <c r="S50" s="28">
        <v>0</v>
      </c>
      <c r="T50" s="28">
        <v>0</v>
      </c>
      <c r="U50" s="28">
        <v>0</v>
      </c>
      <c r="V50" s="28">
        <v>1</v>
      </c>
      <c r="W50" s="36">
        <v>0</v>
      </c>
      <c r="X50" s="36">
        <v>1</v>
      </c>
      <c r="Y50" s="28">
        <f t="shared" ref="Y50:AD50" si="36">Y47</f>
        <v>0</v>
      </c>
      <c r="Z50" s="28">
        <f t="shared" si="36"/>
        <v>0</v>
      </c>
      <c r="AA50" s="28">
        <f t="shared" si="36"/>
        <v>0</v>
      </c>
      <c r="AB50" s="28">
        <f t="shared" si="36"/>
        <v>0</v>
      </c>
      <c r="AC50" s="28">
        <f t="shared" si="36"/>
        <v>0</v>
      </c>
      <c r="AD50" s="28">
        <f t="shared" si="36"/>
        <v>0</v>
      </c>
    </row>
    <row r="51" spans="1:30" x14ac:dyDescent="0.25">
      <c r="A51" s="39">
        <f t="shared" si="27"/>
        <v>0</v>
      </c>
      <c r="B51" s="27" t="str">
        <f t="shared" si="35"/>
        <v>SoftwareSensitivityTests\DG\0400007-OffLrg-Baserun.cibd16</v>
      </c>
      <c r="C51" s="27" t="str">
        <f t="shared" si="33"/>
        <v>SoftwareSensitivityTests\DG\BatchOut_151130_2016 v.1\0400007-OffLrg-Baserun.cibd16</v>
      </c>
      <c r="D51" s="27" t="str">
        <f t="shared" si="3"/>
        <v>SoftwareSensitivityTests\DG\BatchOut_151130_2016 v.1\XML\</v>
      </c>
      <c r="E51" s="9" t="str">
        <f t="shared" si="28"/>
        <v>0400007</v>
      </c>
      <c r="F51" s="22"/>
      <c r="G51" s="29"/>
      <c r="H51" s="23"/>
      <c r="I51" s="9" t="s">
        <v>11</v>
      </c>
      <c r="J51" s="9" t="str">
        <f t="shared" si="29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51" s="15" t="s">
        <v>1</v>
      </c>
      <c r="L51" s="36">
        <v>0</v>
      </c>
      <c r="M51" s="32" t="str">
        <f t="shared" si="8"/>
        <v>0400007</v>
      </c>
      <c r="N51" s="28" t="s">
        <v>120</v>
      </c>
      <c r="O51" s="28" t="str">
        <f t="shared" si="30"/>
        <v>0400007-OffLrg-Baserun</v>
      </c>
      <c r="P51" s="28">
        <f t="shared" si="31"/>
        <v>1</v>
      </c>
      <c r="Q51" s="28">
        <v>11</v>
      </c>
      <c r="R51" s="28">
        <v>0</v>
      </c>
      <c r="S51" s="28">
        <v>0</v>
      </c>
      <c r="T51" s="28">
        <v>0</v>
      </c>
      <c r="U51" s="28">
        <v>0</v>
      </c>
      <c r="V51" s="28">
        <v>1</v>
      </c>
      <c r="W51" s="36">
        <v>0</v>
      </c>
      <c r="X51" s="36">
        <v>1</v>
      </c>
      <c r="Y51" s="28">
        <f t="shared" ref="Y51:AD51" si="37">Y48</f>
        <v>0</v>
      </c>
      <c r="Z51" s="28">
        <f t="shared" si="37"/>
        <v>0</v>
      </c>
      <c r="AA51" s="28">
        <f t="shared" si="37"/>
        <v>0</v>
      </c>
      <c r="AB51" s="28">
        <f t="shared" si="37"/>
        <v>0</v>
      </c>
      <c r="AC51" s="28">
        <f t="shared" si="37"/>
        <v>0</v>
      </c>
      <c r="AD51" s="28">
        <f t="shared" si="37"/>
        <v>0</v>
      </c>
    </row>
    <row r="52" spans="1:30" x14ac:dyDescent="0.25">
      <c r="A52" s="39">
        <f t="shared" si="27"/>
        <v>0</v>
      </c>
      <c r="B52" s="27" t="str">
        <f t="shared" si="35"/>
        <v>SoftwareSensitivityTests\DG\0402507-OffLrg-WWR20.cibd16</v>
      </c>
      <c r="C52" s="27" t="str">
        <f t="shared" si="33"/>
        <v>SoftwareSensitivityTests\DG\BatchOut_151130_2016 v.1\0402507-OffLrg-WWR20.cibd16</v>
      </c>
      <c r="D52" s="27" t="str">
        <f t="shared" si="3"/>
        <v>SoftwareSensitivityTests\DG\BatchOut_151130_2016 v.1\XML\</v>
      </c>
      <c r="E52" s="9" t="str">
        <f t="shared" si="28"/>
        <v>0402507</v>
      </c>
      <c r="F52" s="22"/>
      <c r="G52" s="29"/>
      <c r="H52" s="23"/>
      <c r="I52" s="9" t="s">
        <v>11</v>
      </c>
      <c r="J52" s="9" t="str">
        <f t="shared" si="29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52" s="15" t="s">
        <v>1</v>
      </c>
      <c r="L52" s="36">
        <v>0</v>
      </c>
      <c r="M52" s="32" t="str">
        <f t="shared" si="8"/>
        <v>0402507</v>
      </c>
      <c r="N52" s="28" t="s">
        <v>214</v>
      </c>
      <c r="O52" s="28" t="str">
        <f t="shared" si="30"/>
        <v>0402507-OffLrg-WWR20</v>
      </c>
      <c r="P52" s="28">
        <f t="shared" si="31"/>
        <v>1</v>
      </c>
      <c r="Q52" s="28">
        <v>11</v>
      </c>
      <c r="R52" s="28">
        <v>0</v>
      </c>
      <c r="S52" s="28">
        <v>0</v>
      </c>
      <c r="T52" s="28">
        <v>0</v>
      </c>
      <c r="U52" s="28">
        <v>0</v>
      </c>
      <c r="V52" s="28">
        <v>1</v>
      </c>
      <c r="W52" s="36">
        <v>0</v>
      </c>
      <c r="X52" s="36">
        <v>1</v>
      </c>
      <c r="Y52" s="28">
        <f t="shared" ref="Y52:AD52" si="38">Y49</f>
        <v>0</v>
      </c>
      <c r="Z52" s="28">
        <f t="shared" si="38"/>
        <v>0</v>
      </c>
      <c r="AA52" s="28">
        <f t="shared" si="38"/>
        <v>0</v>
      </c>
      <c r="AB52" s="28">
        <f t="shared" si="38"/>
        <v>0</v>
      </c>
      <c r="AC52" s="28">
        <f t="shared" si="38"/>
        <v>0</v>
      </c>
      <c r="AD52" s="28">
        <f t="shared" si="38"/>
        <v>0</v>
      </c>
    </row>
    <row r="53" spans="1:30" x14ac:dyDescent="0.25">
      <c r="A53" s="39">
        <f t="shared" si="27"/>
        <v>0</v>
      </c>
      <c r="B53" s="27" t="str">
        <f t="shared" si="35"/>
        <v>SoftwareSensitivityTests\DG\0404207-OffLrg-Cont.DimHighVT.cibd16</v>
      </c>
      <c r="C53" s="27" t="str">
        <f t="shared" si="33"/>
        <v>SoftwareSensitivityTests\DG\BatchOut_151130_2016 v.1\0404207-OffLrg-Cont.DimHighVT.cibd16</v>
      </c>
      <c r="D53" s="27" t="str">
        <f t="shared" si="3"/>
        <v>SoftwareSensitivityTests\DG\BatchOut_151130_2016 v.1\XML\</v>
      </c>
      <c r="E53" s="9" t="str">
        <f t="shared" si="28"/>
        <v>0404207</v>
      </c>
      <c r="F53" s="22"/>
      <c r="G53" s="29"/>
      <c r="H53" s="23"/>
      <c r="I53" s="9" t="s">
        <v>11</v>
      </c>
      <c r="J53" s="9" t="str">
        <f t="shared" si="29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53" s="15" t="s">
        <v>1</v>
      </c>
      <c r="L53" s="36">
        <v>0</v>
      </c>
      <c r="M53" s="32" t="str">
        <f t="shared" si="8"/>
        <v>0404207</v>
      </c>
      <c r="N53" s="28" t="s">
        <v>121</v>
      </c>
      <c r="O53" s="28" t="str">
        <f>N53</f>
        <v>0404207-OffLrg-Cont.DimHighVT</v>
      </c>
      <c r="P53" s="28">
        <f>P50</f>
        <v>1</v>
      </c>
      <c r="Q53" s="28">
        <v>11</v>
      </c>
      <c r="R53" s="28">
        <v>0</v>
      </c>
      <c r="S53" s="28">
        <v>0</v>
      </c>
      <c r="T53" s="28">
        <v>0</v>
      </c>
      <c r="U53" s="28">
        <v>0</v>
      </c>
      <c r="V53" s="28">
        <v>1</v>
      </c>
      <c r="W53" s="36">
        <v>0</v>
      </c>
      <c r="X53" s="36">
        <v>1</v>
      </c>
      <c r="Y53" s="28">
        <f t="shared" ref="Y53:AD53" si="39">Y50</f>
        <v>0</v>
      </c>
      <c r="Z53" s="28">
        <f t="shared" si="39"/>
        <v>0</v>
      </c>
      <c r="AA53" s="28">
        <f t="shared" si="39"/>
        <v>0</v>
      </c>
      <c r="AB53" s="28">
        <f t="shared" si="39"/>
        <v>0</v>
      </c>
      <c r="AC53" s="28">
        <f t="shared" si="39"/>
        <v>0</v>
      </c>
      <c r="AD53" s="28">
        <f t="shared" si="39"/>
        <v>0</v>
      </c>
    </row>
    <row r="54" spans="1:30" x14ac:dyDescent="0.25">
      <c r="A54" s="39">
        <f t="shared" ref="A54:A62" si="40">L54</f>
        <v>0</v>
      </c>
      <c r="B54" s="27" t="str">
        <f t="shared" si="35"/>
        <v>SoftwareSensitivityTests\DG\0404307-OffLrg-StepDim.cibd16</v>
      </c>
      <c r="C54" s="27" t="str">
        <f t="shared" si="33"/>
        <v>SoftwareSensitivityTests\DG\BatchOut_151130_2016 v.1\0404307-OffLrg-StepDim.cibd16</v>
      </c>
      <c r="D54" s="27" t="str">
        <f t="shared" si="3"/>
        <v>SoftwareSensitivityTests\DG\BatchOut_151130_2016 v.1\XML\</v>
      </c>
      <c r="E54" s="9" t="str">
        <f t="shared" ref="E54:E62" si="41">M54</f>
        <v>0404307</v>
      </c>
      <c r="F54" s="22"/>
      <c r="G54" s="29"/>
      <c r="H54" s="23"/>
      <c r="I54" s="9" t="s">
        <v>11</v>
      </c>
      <c r="J54" s="9" t="str">
        <f t="shared" ref="J54:J62" si="42">$P$13&amp;","&amp;P54&amp;","&amp;$Q$13&amp;","&amp;Q54&amp;","&amp;$R$13&amp;","&amp;R54&amp;","&amp;$S$13&amp;","&amp;S54&amp;","&amp;$T$13&amp;","&amp;T54&amp;","&amp;$U$13&amp;","&amp;U54&amp;","&amp;$V$13&amp;","&amp;V54&amp;","&amp;$Y$13&amp;","&amp;Y54&amp;","&amp;$AB$13&amp;","&amp;AB54&amp;","&amp;$Z$13&amp;","&amp;Z54&amp;","&amp;$AC$13&amp;","&amp;AC54&amp;","&amp;$AA$13&amp;","&amp;AA54&amp;","&amp;$AD$13&amp;","&amp;AD54&amp;","&amp;$W$13&amp;","&amp;W54&amp;","&amp;$X$13&amp;","&amp;X54&amp;","</f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54" s="15" t="s">
        <v>1</v>
      </c>
      <c r="L54" s="36">
        <v>0</v>
      </c>
      <c r="M54" s="32" t="str">
        <f t="shared" si="8"/>
        <v>0404307</v>
      </c>
      <c r="N54" s="28" t="s">
        <v>122</v>
      </c>
      <c r="O54" s="28" t="str">
        <f t="shared" si="30"/>
        <v>0404307-OffLrg-StepDim</v>
      </c>
      <c r="P54" s="28">
        <f t="shared" si="31"/>
        <v>1</v>
      </c>
      <c r="Q54" s="28">
        <v>11</v>
      </c>
      <c r="R54" s="28">
        <v>0</v>
      </c>
      <c r="S54" s="28">
        <v>0</v>
      </c>
      <c r="T54" s="28">
        <v>0</v>
      </c>
      <c r="U54" s="28">
        <v>0</v>
      </c>
      <c r="V54" s="28">
        <v>1</v>
      </c>
      <c r="W54" s="36">
        <v>0</v>
      </c>
      <c r="X54" s="36">
        <v>1</v>
      </c>
      <c r="Y54" s="28">
        <f t="shared" ref="Y54:AD54" si="43">Y51</f>
        <v>0</v>
      </c>
      <c r="Z54" s="28">
        <f t="shared" si="43"/>
        <v>0</v>
      </c>
      <c r="AA54" s="28">
        <f t="shared" si="43"/>
        <v>0</v>
      </c>
      <c r="AB54" s="28">
        <f t="shared" si="43"/>
        <v>0</v>
      </c>
      <c r="AC54" s="28">
        <f t="shared" si="43"/>
        <v>0</v>
      </c>
      <c r="AD54" s="28">
        <f t="shared" si="43"/>
        <v>0</v>
      </c>
    </row>
    <row r="55" spans="1:30" x14ac:dyDescent="0.25">
      <c r="A55" s="39">
        <f t="shared" si="40"/>
        <v>0</v>
      </c>
      <c r="B55" s="27" t="str">
        <f t="shared" si="35"/>
        <v>SoftwareSensitivityTests\DG\0404407-OffLrg-StepDimHighVT.cibd16</v>
      </c>
      <c r="C55" s="27" t="str">
        <f t="shared" si="33"/>
        <v>SoftwareSensitivityTests\DG\BatchOut_151130_2016 v.1\0404407-OffLrg-StepDimHighVT.cibd16</v>
      </c>
      <c r="D55" s="27" t="str">
        <f t="shared" si="3"/>
        <v>SoftwareSensitivityTests\DG\BatchOut_151130_2016 v.1\XML\</v>
      </c>
      <c r="E55" s="9" t="str">
        <f t="shared" si="41"/>
        <v>0404407</v>
      </c>
      <c r="F55" s="22"/>
      <c r="G55" s="29"/>
      <c r="H55" s="23"/>
      <c r="I55" s="9" t="s">
        <v>11</v>
      </c>
      <c r="J55" s="9" t="str">
        <f t="shared" si="42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55" s="15" t="s">
        <v>1</v>
      </c>
      <c r="L55" s="36">
        <v>0</v>
      </c>
      <c r="M55" s="32" t="str">
        <f t="shared" si="8"/>
        <v>0404407</v>
      </c>
      <c r="N55" s="28" t="s">
        <v>123</v>
      </c>
      <c r="O55" s="28" t="str">
        <f t="shared" si="30"/>
        <v>0404407-OffLrg-StepDimHighVT</v>
      </c>
      <c r="P55" s="28">
        <f t="shared" si="31"/>
        <v>1</v>
      </c>
      <c r="Q55" s="28">
        <v>11</v>
      </c>
      <c r="R55" s="28">
        <v>0</v>
      </c>
      <c r="S55" s="28">
        <v>0</v>
      </c>
      <c r="T55" s="28">
        <v>0</v>
      </c>
      <c r="U55" s="28">
        <v>0</v>
      </c>
      <c r="V55" s="28">
        <v>1</v>
      </c>
      <c r="W55" s="36">
        <v>0</v>
      </c>
      <c r="X55" s="36">
        <v>1</v>
      </c>
      <c r="Y55" s="28">
        <f t="shared" ref="Y55:AD55" si="44">Y52</f>
        <v>0</v>
      </c>
      <c r="Z55" s="28">
        <f t="shared" si="44"/>
        <v>0</v>
      </c>
      <c r="AA55" s="28">
        <f t="shared" si="44"/>
        <v>0</v>
      </c>
      <c r="AB55" s="28">
        <f t="shared" si="44"/>
        <v>0</v>
      </c>
      <c r="AC55" s="28">
        <f t="shared" si="44"/>
        <v>0</v>
      </c>
      <c r="AD55" s="28">
        <f t="shared" si="44"/>
        <v>0</v>
      </c>
    </row>
    <row r="56" spans="1:30" x14ac:dyDescent="0.25">
      <c r="A56" s="39">
        <f t="shared" si="40"/>
        <v>0</v>
      </c>
      <c r="B56" s="27" t="str">
        <f t="shared" si="35"/>
        <v>SoftwareSensitivityTests\DG\0500007-RetlMed-Baseline.cibd16</v>
      </c>
      <c r="C56" s="27" t="str">
        <f t="shared" si="33"/>
        <v>SoftwareSensitivityTests\DG\BatchOut_151130_2016 v.1\0500007-RetlMed-Baseline.cibd16</v>
      </c>
      <c r="D56" s="27" t="str">
        <f t="shared" si="3"/>
        <v>SoftwareSensitivityTests\DG\BatchOut_151130_2016 v.1\XML\</v>
      </c>
      <c r="E56" s="9" t="str">
        <f t="shared" si="41"/>
        <v>0500007</v>
      </c>
      <c r="F56" s="22"/>
      <c r="G56" s="29"/>
      <c r="H56" s="23"/>
      <c r="I56" s="9" t="s">
        <v>11</v>
      </c>
      <c r="J56" s="9" t="str">
        <f t="shared" si="42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56" s="15" t="s">
        <v>1</v>
      </c>
      <c r="L56" s="36">
        <v>0</v>
      </c>
      <c r="M56" s="32" t="str">
        <f t="shared" si="8"/>
        <v>0500007</v>
      </c>
      <c r="N56" s="28" t="s">
        <v>204</v>
      </c>
      <c r="O56" s="28" t="str">
        <f t="shared" si="30"/>
        <v>0500007-RetlMed-Baseline</v>
      </c>
      <c r="P56" s="28">
        <f t="shared" si="31"/>
        <v>1</v>
      </c>
      <c r="Q56" s="28">
        <v>11</v>
      </c>
      <c r="R56" s="28">
        <v>0</v>
      </c>
      <c r="S56" s="28">
        <v>0</v>
      </c>
      <c r="T56" s="28">
        <v>0</v>
      </c>
      <c r="U56" s="28">
        <v>0</v>
      </c>
      <c r="V56" s="28">
        <v>1</v>
      </c>
      <c r="W56" s="36">
        <v>0</v>
      </c>
      <c r="X56" s="36">
        <v>1</v>
      </c>
      <c r="Y56" s="28">
        <f t="shared" ref="Y56:AD56" si="45">Y53</f>
        <v>0</v>
      </c>
      <c r="Z56" s="28">
        <f t="shared" si="45"/>
        <v>0</v>
      </c>
      <c r="AA56" s="28">
        <f t="shared" si="45"/>
        <v>0</v>
      </c>
      <c r="AB56" s="28">
        <f t="shared" si="45"/>
        <v>0</v>
      </c>
      <c r="AC56" s="28">
        <f t="shared" si="45"/>
        <v>0</v>
      </c>
      <c r="AD56" s="28">
        <f t="shared" si="45"/>
        <v>0</v>
      </c>
    </row>
    <row r="57" spans="1:30" x14ac:dyDescent="0.25">
      <c r="A57" s="39">
        <f t="shared" si="40"/>
        <v>0</v>
      </c>
      <c r="B57" s="27" t="str">
        <f t="shared" si="35"/>
        <v>SoftwareSensitivityTests\DG\0506007-RetlMed-Daylighting SRRBaseHighVT.cibd16</v>
      </c>
      <c r="C57" s="27" t="str">
        <f t="shared" si="33"/>
        <v>SoftwareSensitivityTests\DG\BatchOut_151130_2016 v.1\0506007-RetlMed-Daylighting SRRBaseHighVT.cibd16</v>
      </c>
      <c r="D57" s="27" t="str">
        <f t="shared" si="3"/>
        <v>SoftwareSensitivityTests\DG\BatchOut_151130_2016 v.1\XML\</v>
      </c>
      <c r="E57" s="9" t="str">
        <f t="shared" si="41"/>
        <v>0506007</v>
      </c>
      <c r="F57" s="22"/>
      <c r="G57" s="29"/>
      <c r="H57" s="23"/>
      <c r="I57" s="9" t="s">
        <v>11</v>
      </c>
      <c r="J57" s="9" t="str">
        <f t="shared" si="42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57" s="15" t="s">
        <v>1</v>
      </c>
      <c r="L57" s="36">
        <v>0</v>
      </c>
      <c r="M57" s="32" t="str">
        <f t="shared" si="8"/>
        <v>0506007</v>
      </c>
      <c r="N57" s="28" t="s">
        <v>205</v>
      </c>
      <c r="O57" s="28" t="str">
        <f t="shared" si="30"/>
        <v>0506007-RetlMed-Daylighting SRRBaseHighVT</v>
      </c>
      <c r="P57" s="28">
        <f t="shared" si="31"/>
        <v>1</v>
      </c>
      <c r="Q57" s="28">
        <v>11</v>
      </c>
      <c r="R57" s="28">
        <v>0</v>
      </c>
      <c r="S57" s="28">
        <v>0</v>
      </c>
      <c r="T57" s="28">
        <v>0</v>
      </c>
      <c r="U57" s="28">
        <v>0</v>
      </c>
      <c r="V57" s="28">
        <v>1</v>
      </c>
      <c r="W57" s="36">
        <v>0</v>
      </c>
      <c r="X57" s="36">
        <v>1</v>
      </c>
      <c r="Y57" s="28">
        <f t="shared" ref="Y57:AD57" si="46">Y54</f>
        <v>0</v>
      </c>
      <c r="Z57" s="28">
        <f t="shared" si="46"/>
        <v>0</v>
      </c>
      <c r="AA57" s="28">
        <f t="shared" si="46"/>
        <v>0</v>
      </c>
      <c r="AB57" s="28">
        <f t="shared" si="46"/>
        <v>0</v>
      </c>
      <c r="AC57" s="28">
        <f t="shared" si="46"/>
        <v>0</v>
      </c>
      <c r="AD57" s="28">
        <f t="shared" si="46"/>
        <v>0</v>
      </c>
    </row>
    <row r="58" spans="1:30" x14ac:dyDescent="0.25">
      <c r="A58" s="39">
        <f t="shared" si="40"/>
        <v>0</v>
      </c>
      <c r="B58" s="27" t="str">
        <f t="shared" si="35"/>
        <v>SoftwareSensitivityTests\DG\0506107-RetlMed-Daylighting SRR4.67.cibd16</v>
      </c>
      <c r="C58" s="27" t="str">
        <f t="shared" si="33"/>
        <v>SoftwareSensitivityTests\DG\BatchOut_151130_2016 v.1\0506107-RetlMed-Daylighting SRR4.67.cibd16</v>
      </c>
      <c r="D58" s="27" t="str">
        <f t="shared" si="3"/>
        <v>SoftwareSensitivityTests\DG\BatchOut_151130_2016 v.1\XML\</v>
      </c>
      <c r="E58" s="9" t="str">
        <f t="shared" si="41"/>
        <v>0506107</v>
      </c>
      <c r="F58" s="22"/>
      <c r="G58" s="29"/>
      <c r="H58" s="23"/>
      <c r="I58" s="9" t="s">
        <v>11</v>
      </c>
      <c r="J58" s="9" t="str">
        <f t="shared" si="42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58" s="15" t="s">
        <v>1</v>
      </c>
      <c r="L58" s="36">
        <v>0</v>
      </c>
      <c r="M58" s="32" t="str">
        <f t="shared" si="8"/>
        <v>0506107</v>
      </c>
      <c r="N58" s="28" t="s">
        <v>206</v>
      </c>
      <c r="O58" s="28" t="str">
        <f t="shared" si="30"/>
        <v>0506107-RetlMed-Daylighting SRR4.67</v>
      </c>
      <c r="P58" s="28">
        <f t="shared" si="31"/>
        <v>1</v>
      </c>
      <c r="Q58" s="28">
        <v>11</v>
      </c>
      <c r="R58" s="28">
        <v>0</v>
      </c>
      <c r="S58" s="28">
        <v>0</v>
      </c>
      <c r="T58" s="28">
        <v>0</v>
      </c>
      <c r="U58" s="28">
        <v>0</v>
      </c>
      <c r="V58" s="28">
        <v>1</v>
      </c>
      <c r="W58" s="36">
        <v>0</v>
      </c>
      <c r="X58" s="36">
        <v>1</v>
      </c>
      <c r="Y58" s="28">
        <f t="shared" ref="Y58:AD58" si="47">Y55</f>
        <v>0</v>
      </c>
      <c r="Z58" s="28">
        <f t="shared" si="47"/>
        <v>0</v>
      </c>
      <c r="AA58" s="28">
        <f t="shared" si="47"/>
        <v>0</v>
      </c>
      <c r="AB58" s="28">
        <f t="shared" si="47"/>
        <v>0</v>
      </c>
      <c r="AC58" s="28">
        <f t="shared" si="47"/>
        <v>0</v>
      </c>
      <c r="AD58" s="28">
        <f t="shared" si="47"/>
        <v>0</v>
      </c>
    </row>
    <row r="59" spans="1:30" x14ac:dyDescent="0.25">
      <c r="A59" s="39">
        <f t="shared" si="40"/>
        <v>0</v>
      </c>
      <c r="B59" s="27" t="str">
        <f t="shared" si="35"/>
        <v>SoftwareSensitivityTests\DG\0506207-RetlMed-Daylighting SRR4.67HighVT.cibd16</v>
      </c>
      <c r="C59" s="27" t="str">
        <f t="shared" si="33"/>
        <v>SoftwareSensitivityTests\DG\BatchOut_151130_2016 v.1\0506207-RetlMed-Daylighting SRR4.67HighVT.cibd16</v>
      </c>
      <c r="D59" s="27" t="str">
        <f t="shared" si="3"/>
        <v>SoftwareSensitivityTests\DG\BatchOut_151130_2016 v.1\XML\</v>
      </c>
      <c r="E59" s="9" t="str">
        <f t="shared" si="41"/>
        <v>0506207</v>
      </c>
      <c r="F59" s="22"/>
      <c r="G59" s="29"/>
      <c r="H59" s="23"/>
      <c r="I59" s="9" t="s">
        <v>11</v>
      </c>
      <c r="J59" s="9" t="str">
        <f t="shared" si="42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59" s="15" t="s">
        <v>1</v>
      </c>
      <c r="L59" s="36">
        <v>0</v>
      </c>
      <c r="M59" s="32" t="str">
        <f t="shared" si="8"/>
        <v>0506207</v>
      </c>
      <c r="N59" s="28" t="s">
        <v>207</v>
      </c>
      <c r="O59" s="28" t="str">
        <f t="shared" si="30"/>
        <v>0506207-RetlMed-Daylighting SRR4.67HighVT</v>
      </c>
      <c r="P59" s="28">
        <f t="shared" si="31"/>
        <v>1</v>
      </c>
      <c r="Q59" s="28">
        <v>11</v>
      </c>
      <c r="R59" s="28">
        <v>0</v>
      </c>
      <c r="S59" s="28">
        <v>0</v>
      </c>
      <c r="T59" s="28">
        <v>0</v>
      </c>
      <c r="U59" s="28">
        <v>0</v>
      </c>
      <c r="V59" s="28">
        <v>1</v>
      </c>
      <c r="W59" s="36">
        <v>0</v>
      </c>
      <c r="X59" s="36">
        <v>1</v>
      </c>
      <c r="Y59" s="28">
        <f t="shared" ref="Y59:AD59" si="48">Y56</f>
        <v>0</v>
      </c>
      <c r="Z59" s="28">
        <f t="shared" si="48"/>
        <v>0</v>
      </c>
      <c r="AA59" s="28">
        <f t="shared" si="48"/>
        <v>0</v>
      </c>
      <c r="AB59" s="28">
        <f t="shared" si="48"/>
        <v>0</v>
      </c>
      <c r="AC59" s="28">
        <f t="shared" si="48"/>
        <v>0</v>
      </c>
      <c r="AD59" s="28">
        <f t="shared" si="48"/>
        <v>0</v>
      </c>
    </row>
    <row r="60" spans="1:30" x14ac:dyDescent="0.25">
      <c r="A60" s="39">
        <f t="shared" si="40"/>
        <v>0</v>
      </c>
      <c r="B60" s="27" t="str">
        <f t="shared" si="35"/>
        <v>SoftwareSensitivityTests\DG\0314716-OffMed-LabwExhPVAV.cibd16</v>
      </c>
      <c r="C60" s="27" t="str">
        <f t="shared" si="33"/>
        <v>SoftwareSensitivityTests\DG\BatchOut_151130_2016 v.1\0314716-OffMed-LabwExhPVAV.cibd16</v>
      </c>
      <c r="D60" s="27" t="str">
        <f t="shared" si="3"/>
        <v>SoftwareSensitivityTests\DG\BatchOut_151130_2016 v.1\XML\</v>
      </c>
      <c r="E60" s="9" t="str">
        <f t="shared" si="41"/>
        <v>0314716</v>
      </c>
      <c r="F60" s="22"/>
      <c r="G60" s="29"/>
      <c r="H60" s="23"/>
      <c r="I60" s="9" t="s">
        <v>11</v>
      </c>
      <c r="J60" s="9" t="str">
        <f t="shared" si="42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60" s="15" t="s">
        <v>1</v>
      </c>
      <c r="L60" s="36">
        <v>0</v>
      </c>
      <c r="M60" s="32" t="str">
        <f t="shared" si="8"/>
        <v>0314716</v>
      </c>
      <c r="N60" s="28" t="s">
        <v>167</v>
      </c>
      <c r="O60" s="28" t="str">
        <f t="shared" si="30"/>
        <v>0314716-OffMed-LabwExhPVAV</v>
      </c>
      <c r="P60" s="28">
        <f t="shared" si="31"/>
        <v>1</v>
      </c>
      <c r="Q60" s="28">
        <v>11</v>
      </c>
      <c r="R60" s="28">
        <v>0</v>
      </c>
      <c r="S60" s="28">
        <v>0</v>
      </c>
      <c r="T60" s="28">
        <v>0</v>
      </c>
      <c r="U60" s="28">
        <v>0</v>
      </c>
      <c r="V60" s="28">
        <v>1</v>
      </c>
      <c r="W60" s="36">
        <v>0</v>
      </c>
      <c r="X60" s="36">
        <v>1</v>
      </c>
      <c r="Y60" s="28">
        <f t="shared" ref="Y60:AD60" si="49">Y57</f>
        <v>0</v>
      </c>
      <c r="Z60" s="28">
        <f t="shared" si="49"/>
        <v>0</v>
      </c>
      <c r="AA60" s="28">
        <f t="shared" si="49"/>
        <v>0</v>
      </c>
      <c r="AB60" s="28">
        <f t="shared" si="49"/>
        <v>0</v>
      </c>
      <c r="AC60" s="28">
        <f t="shared" si="49"/>
        <v>0</v>
      </c>
      <c r="AD60" s="28">
        <f t="shared" si="49"/>
        <v>0</v>
      </c>
    </row>
    <row r="61" spans="1:30" x14ac:dyDescent="0.25">
      <c r="A61" s="39">
        <f t="shared" si="40"/>
        <v>0</v>
      </c>
      <c r="B61" s="27" t="str">
        <f t="shared" si="35"/>
        <v>SoftwareSensitivityTests\DG\0313516-OffMed-LabwExhDOAS.cibd16</v>
      </c>
      <c r="C61" s="27" t="str">
        <f t="shared" si="33"/>
        <v>SoftwareSensitivityTests\DG\BatchOut_151130_2016 v.1\0313516-OffMed-LabwExhDOAS.cibd16</v>
      </c>
      <c r="D61" s="27" t="str">
        <f t="shared" si="3"/>
        <v>SoftwareSensitivityTests\DG\BatchOut_151130_2016 v.1\XML\</v>
      </c>
      <c r="E61" s="9" t="str">
        <f t="shared" si="41"/>
        <v>0313516</v>
      </c>
      <c r="F61" s="22"/>
      <c r="G61" s="29"/>
      <c r="H61" s="23"/>
      <c r="I61" s="9" t="s">
        <v>11</v>
      </c>
      <c r="J61" s="9" t="str">
        <f t="shared" si="42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61" s="15" t="s">
        <v>1</v>
      </c>
      <c r="L61" s="36">
        <v>0</v>
      </c>
      <c r="M61" s="32" t="str">
        <f t="shared" si="8"/>
        <v>0313516</v>
      </c>
      <c r="N61" s="28" t="s">
        <v>168</v>
      </c>
      <c r="O61" s="28" t="str">
        <f t="shared" si="30"/>
        <v>0313516-OffMed-LabwExhDOAS</v>
      </c>
      <c r="P61" s="28">
        <f t="shared" si="31"/>
        <v>1</v>
      </c>
      <c r="Q61" s="28">
        <v>11</v>
      </c>
      <c r="R61" s="28">
        <v>0</v>
      </c>
      <c r="S61" s="28">
        <v>0</v>
      </c>
      <c r="T61" s="28">
        <v>0</v>
      </c>
      <c r="U61" s="28">
        <v>0</v>
      </c>
      <c r="V61" s="28">
        <v>1</v>
      </c>
      <c r="W61" s="36">
        <v>0</v>
      </c>
      <c r="X61" s="36">
        <v>1</v>
      </c>
      <c r="Y61" s="28">
        <f t="shared" ref="Y61:AD61" si="50">Y58</f>
        <v>0</v>
      </c>
      <c r="Z61" s="28">
        <f t="shared" si="50"/>
        <v>0</v>
      </c>
      <c r="AA61" s="28">
        <f t="shared" si="50"/>
        <v>0</v>
      </c>
      <c r="AB61" s="28">
        <f t="shared" si="50"/>
        <v>0</v>
      </c>
      <c r="AC61" s="28">
        <f t="shared" si="50"/>
        <v>0</v>
      </c>
      <c r="AD61" s="28">
        <f t="shared" si="50"/>
        <v>0</v>
      </c>
    </row>
    <row r="62" spans="1:30" x14ac:dyDescent="0.25">
      <c r="A62" s="39">
        <f t="shared" si="40"/>
        <v>0</v>
      </c>
      <c r="B62" s="27" t="str">
        <f t="shared" si="35"/>
        <v>SoftwareSensitivityTests\DG\0314806-OffMed-LabwExhPVAV.cibd16</v>
      </c>
      <c r="C62" s="27" t="str">
        <f t="shared" si="33"/>
        <v>SoftwareSensitivityTests\DG\BatchOut_151130_2016 v.1\0314806-OffMed-LabwExhPVAV.cibd16</v>
      </c>
      <c r="D62" s="27" t="str">
        <f t="shared" si="3"/>
        <v>SoftwareSensitivityTests\DG\BatchOut_151130_2016 v.1\XML\</v>
      </c>
      <c r="E62" s="9" t="str">
        <f t="shared" si="41"/>
        <v>0314806</v>
      </c>
      <c r="F62" s="22"/>
      <c r="G62" s="29"/>
      <c r="H62" s="23"/>
      <c r="I62" s="9" t="s">
        <v>11</v>
      </c>
      <c r="J62" s="9" t="str">
        <f t="shared" si="42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62" s="15" t="s">
        <v>1</v>
      </c>
      <c r="L62" s="36">
        <v>0</v>
      </c>
      <c r="M62" s="32" t="str">
        <f t="shared" si="8"/>
        <v>0314806</v>
      </c>
      <c r="N62" s="28" t="s">
        <v>170</v>
      </c>
      <c r="O62" s="28" t="str">
        <f>N62</f>
        <v>0314806-OffMed-LabwExhPVAV</v>
      </c>
      <c r="P62" s="28">
        <f>P59</f>
        <v>1</v>
      </c>
      <c r="Q62" s="28">
        <v>11</v>
      </c>
      <c r="R62" s="28">
        <v>0</v>
      </c>
      <c r="S62" s="28">
        <v>0</v>
      </c>
      <c r="T62" s="28">
        <v>0</v>
      </c>
      <c r="U62" s="28">
        <v>0</v>
      </c>
      <c r="V62" s="28">
        <v>1</v>
      </c>
      <c r="W62" s="36">
        <v>0</v>
      </c>
      <c r="X62" s="36">
        <v>1</v>
      </c>
      <c r="Y62" s="28">
        <f t="shared" ref="Y62:AD62" si="51">Y59</f>
        <v>0</v>
      </c>
      <c r="Z62" s="28">
        <f t="shared" si="51"/>
        <v>0</v>
      </c>
      <c r="AA62" s="28">
        <f t="shared" si="51"/>
        <v>0</v>
      </c>
      <c r="AB62" s="28">
        <f t="shared" si="51"/>
        <v>0</v>
      </c>
      <c r="AC62" s="28">
        <f t="shared" si="51"/>
        <v>0</v>
      </c>
      <c r="AD62" s="28">
        <f t="shared" si="51"/>
        <v>0</v>
      </c>
    </row>
    <row r="63" spans="1:30" x14ac:dyDescent="0.25">
      <c r="A63" s="39">
        <f t="shared" ref="A63:A79" si="52">L63</f>
        <v>0</v>
      </c>
      <c r="B63" s="27" t="str">
        <f t="shared" si="35"/>
        <v>SoftwareSensitivityTests\DG\0313606-OffMed-LabwExhDOAS.cibd16</v>
      </c>
      <c r="C63" s="27" t="str">
        <f t="shared" si="33"/>
        <v>SoftwareSensitivityTests\DG\BatchOut_151130_2016 v.1\0313606-OffMed-LabwExhDOAS.cibd16</v>
      </c>
      <c r="D63" s="27" t="str">
        <f t="shared" si="3"/>
        <v>SoftwareSensitivityTests\DG\BatchOut_151130_2016 v.1\XML\</v>
      </c>
      <c r="E63" s="9" t="str">
        <f t="shared" ref="E63:E79" si="53">M63</f>
        <v>0313606</v>
      </c>
      <c r="F63" s="22"/>
      <c r="G63" s="29"/>
      <c r="H63" s="23"/>
      <c r="I63" s="9" t="s">
        <v>11</v>
      </c>
      <c r="J63" s="9" t="str">
        <f t="shared" ref="J63:J79" si="54">$P$13&amp;","&amp;P63&amp;","&amp;$Q$13&amp;","&amp;Q63&amp;","&amp;$R$13&amp;","&amp;R63&amp;","&amp;$S$13&amp;","&amp;S63&amp;","&amp;$T$13&amp;","&amp;T63&amp;","&amp;$U$13&amp;","&amp;U63&amp;","&amp;$V$13&amp;","&amp;V63&amp;","&amp;$Y$13&amp;","&amp;Y63&amp;","&amp;$AB$13&amp;","&amp;AB63&amp;","&amp;$Z$13&amp;","&amp;Z63&amp;","&amp;$AC$13&amp;","&amp;AC63&amp;","&amp;$AA$13&amp;","&amp;AA63&amp;","&amp;$AD$13&amp;","&amp;AD63&amp;","&amp;$W$13&amp;","&amp;W63&amp;","&amp;$X$13&amp;","&amp;X63&amp;","</f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63" s="15" t="s">
        <v>1</v>
      </c>
      <c r="L63" s="36">
        <v>0</v>
      </c>
      <c r="M63" s="32" t="str">
        <f t="shared" si="8"/>
        <v>0313606</v>
      </c>
      <c r="N63" s="28" t="s">
        <v>171</v>
      </c>
      <c r="O63" s="28" t="str">
        <f t="shared" si="30"/>
        <v>0313606-OffMed-LabwExhDOAS</v>
      </c>
      <c r="P63" s="28">
        <f t="shared" si="31"/>
        <v>1</v>
      </c>
      <c r="Q63" s="28">
        <v>11</v>
      </c>
      <c r="R63" s="28">
        <v>0</v>
      </c>
      <c r="S63" s="28">
        <v>0</v>
      </c>
      <c r="T63" s="28">
        <v>0</v>
      </c>
      <c r="U63" s="28">
        <v>0</v>
      </c>
      <c r="V63" s="28">
        <v>1</v>
      </c>
      <c r="W63" s="36">
        <v>0</v>
      </c>
      <c r="X63" s="36">
        <v>1</v>
      </c>
      <c r="Y63" s="28">
        <f t="shared" ref="Y63:AD63" si="55">Y60</f>
        <v>0</v>
      </c>
      <c r="Z63" s="28">
        <f t="shared" si="55"/>
        <v>0</v>
      </c>
      <c r="AA63" s="28">
        <f t="shared" si="55"/>
        <v>0</v>
      </c>
      <c r="AB63" s="28">
        <f t="shared" si="55"/>
        <v>0</v>
      </c>
      <c r="AC63" s="28">
        <f t="shared" si="55"/>
        <v>0</v>
      </c>
      <c r="AD63" s="28">
        <f t="shared" si="55"/>
        <v>0</v>
      </c>
    </row>
    <row r="64" spans="1:30" x14ac:dyDescent="0.25">
      <c r="A64" s="39">
        <f t="shared" si="52"/>
        <v>0</v>
      </c>
      <c r="B64" s="27" t="str">
        <f t="shared" si="35"/>
        <v>SoftwareSensitivityTests\DG\0400016-OffLrg-Baserun.cibd16</v>
      </c>
      <c r="C64" s="27" t="str">
        <f t="shared" si="33"/>
        <v>SoftwareSensitivityTests\DG\BatchOut_151130_2016 v.1\0400016-OffLrg-Baserun.cibd16</v>
      </c>
      <c r="D64" s="27" t="str">
        <f t="shared" si="3"/>
        <v>SoftwareSensitivityTests\DG\BatchOut_151130_2016 v.1\XML\</v>
      </c>
      <c r="E64" s="9" t="str">
        <f t="shared" si="53"/>
        <v>0400016</v>
      </c>
      <c r="F64" s="22"/>
      <c r="G64" s="29"/>
      <c r="H64" s="23"/>
      <c r="I64" s="9" t="s">
        <v>11</v>
      </c>
      <c r="J64" s="9" t="str">
        <f t="shared" si="54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64" s="15" t="s">
        <v>1</v>
      </c>
      <c r="L64" s="36">
        <v>0</v>
      </c>
      <c r="M64" s="32" t="str">
        <f t="shared" si="8"/>
        <v>0400016</v>
      </c>
      <c r="N64" s="28" t="s">
        <v>181</v>
      </c>
      <c r="O64" s="28" t="str">
        <f t="shared" si="30"/>
        <v>0400016-OffLrg-Baserun</v>
      </c>
      <c r="P64" s="28">
        <f t="shared" si="31"/>
        <v>1</v>
      </c>
      <c r="Q64" s="28">
        <v>11</v>
      </c>
      <c r="R64" s="28">
        <v>0</v>
      </c>
      <c r="S64" s="28">
        <v>0</v>
      </c>
      <c r="T64" s="28">
        <v>0</v>
      </c>
      <c r="U64" s="28">
        <v>0</v>
      </c>
      <c r="V64" s="28">
        <v>1</v>
      </c>
      <c r="W64" s="36">
        <v>0</v>
      </c>
      <c r="X64" s="36">
        <v>1</v>
      </c>
      <c r="Y64" s="28">
        <f t="shared" ref="Y64:AD64" si="56">Y61</f>
        <v>0</v>
      </c>
      <c r="Z64" s="28">
        <f t="shared" si="56"/>
        <v>0</v>
      </c>
      <c r="AA64" s="28">
        <f t="shared" si="56"/>
        <v>0</v>
      </c>
      <c r="AB64" s="28">
        <f t="shared" si="56"/>
        <v>0</v>
      </c>
      <c r="AC64" s="28">
        <f t="shared" si="56"/>
        <v>0</v>
      </c>
      <c r="AD64" s="28">
        <f t="shared" si="56"/>
        <v>0</v>
      </c>
    </row>
    <row r="65" spans="1:30" x14ac:dyDescent="0.25">
      <c r="A65" s="39">
        <f t="shared" si="52"/>
        <v>0</v>
      </c>
      <c r="B65" s="27" t="str">
        <f t="shared" si="35"/>
        <v>SoftwareSensitivityTests\DG\0408416-OffLrg-HVACChillerCOP.cibd16</v>
      </c>
      <c r="C65" s="27" t="str">
        <f t="shared" si="33"/>
        <v>SoftwareSensitivityTests\DG\BatchOut_151130_2016 v.1\0408416-OffLrg-HVACChillerCOP.cibd16</v>
      </c>
      <c r="D65" s="27" t="str">
        <f t="shared" si="3"/>
        <v>SoftwareSensitivityTests\DG\BatchOut_151130_2016 v.1\XML\</v>
      </c>
      <c r="E65" s="9" t="str">
        <f t="shared" si="53"/>
        <v>0408416</v>
      </c>
      <c r="F65" s="22"/>
      <c r="G65" s="29"/>
      <c r="H65" s="23"/>
      <c r="I65" s="9" t="s">
        <v>11</v>
      </c>
      <c r="J65" s="9" t="str">
        <f t="shared" si="54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65" s="15" t="s">
        <v>1</v>
      </c>
      <c r="L65" s="36">
        <v>0</v>
      </c>
      <c r="M65" s="32" t="str">
        <f t="shared" si="8"/>
        <v>0408416</v>
      </c>
      <c r="N65" s="28" t="s">
        <v>182</v>
      </c>
      <c r="O65" s="28" t="str">
        <f t="shared" si="30"/>
        <v>0408416-OffLrg-HVACChillerCOP</v>
      </c>
      <c r="P65" s="28">
        <f t="shared" si="31"/>
        <v>1</v>
      </c>
      <c r="Q65" s="28">
        <v>11</v>
      </c>
      <c r="R65" s="28">
        <v>0</v>
      </c>
      <c r="S65" s="28">
        <v>0</v>
      </c>
      <c r="T65" s="28">
        <v>0</v>
      </c>
      <c r="U65" s="28">
        <v>0</v>
      </c>
      <c r="V65" s="28">
        <v>1</v>
      </c>
      <c r="W65" s="36">
        <v>0</v>
      </c>
      <c r="X65" s="36">
        <v>1</v>
      </c>
      <c r="Y65" s="28">
        <f t="shared" ref="Y65:AD65" si="57">Y62</f>
        <v>0</v>
      </c>
      <c r="Z65" s="28">
        <f t="shared" si="57"/>
        <v>0</v>
      </c>
      <c r="AA65" s="28">
        <f t="shared" si="57"/>
        <v>0</v>
      </c>
      <c r="AB65" s="28">
        <f t="shared" si="57"/>
        <v>0</v>
      </c>
      <c r="AC65" s="28">
        <f t="shared" si="57"/>
        <v>0</v>
      </c>
      <c r="AD65" s="28">
        <f t="shared" si="57"/>
        <v>0</v>
      </c>
    </row>
    <row r="66" spans="1:30" x14ac:dyDescent="0.25">
      <c r="A66" s="39">
        <f t="shared" si="52"/>
        <v>0</v>
      </c>
      <c r="B66" s="27" t="str">
        <f t="shared" si="35"/>
        <v>SoftwareSensitivityTests\DG\0408516-OffLrg-HVACChWdeltaT.cibd16</v>
      </c>
      <c r="C66" s="27" t="str">
        <f t="shared" si="33"/>
        <v>SoftwareSensitivityTests\DG\BatchOut_151130_2016 v.1\0408516-OffLrg-HVACChWdeltaT.cibd16</v>
      </c>
      <c r="D66" s="27" t="str">
        <f t="shared" si="3"/>
        <v>SoftwareSensitivityTests\DG\BatchOut_151130_2016 v.1\XML\</v>
      </c>
      <c r="E66" s="9" t="str">
        <f t="shared" si="53"/>
        <v>0408516</v>
      </c>
      <c r="F66" s="22"/>
      <c r="G66" s="29"/>
      <c r="H66" s="23"/>
      <c r="I66" s="9" t="s">
        <v>11</v>
      </c>
      <c r="J66" s="9" t="str">
        <f t="shared" si="54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66" s="15" t="s">
        <v>1</v>
      </c>
      <c r="L66" s="36">
        <v>0</v>
      </c>
      <c r="M66" s="32" t="str">
        <f t="shared" si="8"/>
        <v>0408516</v>
      </c>
      <c r="N66" s="28" t="s">
        <v>183</v>
      </c>
      <c r="O66" s="28" t="str">
        <f>N66</f>
        <v>0408516-OffLrg-HVACChWdeltaT</v>
      </c>
      <c r="P66" s="28">
        <f>P80</f>
        <v>1</v>
      </c>
      <c r="Q66" s="28">
        <v>11</v>
      </c>
      <c r="R66" s="28">
        <v>0</v>
      </c>
      <c r="S66" s="28">
        <v>0</v>
      </c>
      <c r="T66" s="28">
        <v>0</v>
      </c>
      <c r="U66" s="28">
        <v>0</v>
      </c>
      <c r="V66" s="28">
        <v>1</v>
      </c>
      <c r="W66" s="36">
        <v>0</v>
      </c>
      <c r="X66" s="36">
        <v>1</v>
      </c>
      <c r="Y66" s="28">
        <f t="shared" ref="Y66:AD66" si="58">Y80</f>
        <v>0</v>
      </c>
      <c r="Z66" s="28">
        <f t="shared" si="58"/>
        <v>0</v>
      </c>
      <c r="AA66" s="28">
        <f t="shared" si="58"/>
        <v>0</v>
      </c>
      <c r="AB66" s="28">
        <f t="shared" si="58"/>
        <v>0</v>
      </c>
      <c r="AC66" s="28">
        <f t="shared" si="58"/>
        <v>0</v>
      </c>
      <c r="AD66" s="28">
        <f t="shared" si="58"/>
        <v>0</v>
      </c>
    </row>
    <row r="67" spans="1:30" x14ac:dyDescent="0.25">
      <c r="A67" s="39">
        <f t="shared" si="52"/>
        <v>0</v>
      </c>
      <c r="B67" s="27" t="str">
        <f t="shared" si="35"/>
        <v>SoftwareSensitivityTests\DG\0400006-OffLrg-Baserun.cibd16</v>
      </c>
      <c r="C67" s="27" t="str">
        <f t="shared" si="33"/>
        <v>SoftwareSensitivityTests\DG\BatchOut_151130_2016 v.1\0400006-OffLrg-Baserun.cibd16</v>
      </c>
      <c r="D67" s="27" t="str">
        <f t="shared" si="3"/>
        <v>SoftwareSensitivityTests\DG\BatchOut_151130_2016 v.1\XML\</v>
      </c>
      <c r="E67" s="9" t="str">
        <f t="shared" si="53"/>
        <v>0400006</v>
      </c>
      <c r="F67" s="22"/>
      <c r="G67" s="29"/>
      <c r="H67" s="23" t="str">
        <f>IF(F67&gt;1,1,"")</f>
        <v/>
      </c>
      <c r="I67" s="9" t="s">
        <v>11</v>
      </c>
      <c r="J67" s="9" t="str">
        <f t="shared" si="54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67" s="15" t="s">
        <v>1</v>
      </c>
      <c r="L67" s="36">
        <v>0</v>
      </c>
      <c r="M67" s="32" t="str">
        <f t="shared" si="8"/>
        <v>0400006</v>
      </c>
      <c r="N67" s="28" t="s">
        <v>215</v>
      </c>
      <c r="O67" s="28" t="str">
        <f t="shared" ref="O67" si="59">N67</f>
        <v>0400006-OffLrg-Baserun</v>
      </c>
      <c r="P67" s="28">
        <f t="shared" ref="P67:P68" si="60">P66</f>
        <v>1</v>
      </c>
      <c r="Q67" s="28">
        <v>11</v>
      </c>
      <c r="R67" s="28">
        <v>0</v>
      </c>
      <c r="S67" s="28">
        <v>0</v>
      </c>
      <c r="T67" s="28">
        <v>0</v>
      </c>
      <c r="U67" s="28">
        <v>0</v>
      </c>
      <c r="V67" s="28">
        <v>1</v>
      </c>
      <c r="W67" s="36">
        <v>0</v>
      </c>
      <c r="X67" s="36">
        <v>1</v>
      </c>
      <c r="Y67" s="28">
        <f t="shared" ref="Y67:AD68" si="61">Y66</f>
        <v>0</v>
      </c>
      <c r="Z67" s="28">
        <f t="shared" si="61"/>
        <v>0</v>
      </c>
      <c r="AA67" s="28">
        <f t="shared" si="61"/>
        <v>0</v>
      </c>
      <c r="AB67" s="28">
        <f t="shared" si="61"/>
        <v>0</v>
      </c>
      <c r="AC67" s="28">
        <f t="shared" si="61"/>
        <v>0</v>
      </c>
      <c r="AD67" s="28">
        <f t="shared" si="61"/>
        <v>0</v>
      </c>
    </row>
    <row r="68" spans="1:30" x14ac:dyDescent="0.25">
      <c r="A68" s="39">
        <f t="shared" si="52"/>
        <v>0</v>
      </c>
      <c r="B68" s="27" t="str">
        <f t="shared" si="35"/>
        <v>SoftwareSensitivityTests\DG\0408806-OffLrg-HVACChillerCOP.cibd16</v>
      </c>
      <c r="C68" s="27" t="str">
        <f t="shared" si="33"/>
        <v>SoftwareSensitivityTests\DG\BatchOut_151130_2016 v.1\0408806-OffLrg-HVACChillerCOP.cibd16</v>
      </c>
      <c r="D68" s="27" t="str">
        <f t="shared" si="3"/>
        <v>SoftwareSensitivityTests\DG\BatchOut_151130_2016 v.1\XML\</v>
      </c>
      <c r="E68" s="9" t="str">
        <f t="shared" si="53"/>
        <v>0408806</v>
      </c>
      <c r="F68" s="22"/>
      <c r="G68" s="29"/>
      <c r="H68" s="23"/>
      <c r="I68" s="9" t="s">
        <v>11</v>
      </c>
      <c r="J68" s="9" t="str">
        <f t="shared" si="54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68" s="15" t="s">
        <v>1</v>
      </c>
      <c r="L68" s="36">
        <v>0</v>
      </c>
      <c r="M68" s="32" t="str">
        <f t="shared" si="8"/>
        <v>0408806</v>
      </c>
      <c r="N68" s="28" t="s">
        <v>124</v>
      </c>
      <c r="O68" s="28" t="str">
        <f>N68</f>
        <v>0408806-OffLrg-HVACChillerCOP</v>
      </c>
      <c r="P68" s="28">
        <f t="shared" si="60"/>
        <v>1</v>
      </c>
      <c r="Q68" s="28">
        <v>11</v>
      </c>
      <c r="R68" s="28">
        <v>0</v>
      </c>
      <c r="S68" s="28">
        <v>0</v>
      </c>
      <c r="T68" s="28">
        <v>0</v>
      </c>
      <c r="U68" s="28">
        <v>0</v>
      </c>
      <c r="V68" s="28">
        <v>1</v>
      </c>
      <c r="W68" s="36">
        <v>0</v>
      </c>
      <c r="X68" s="36">
        <v>1</v>
      </c>
      <c r="Y68" s="28">
        <f t="shared" si="61"/>
        <v>0</v>
      </c>
      <c r="Z68" s="28">
        <f t="shared" si="61"/>
        <v>0</v>
      </c>
      <c r="AA68" s="28">
        <f t="shared" si="61"/>
        <v>0</v>
      </c>
      <c r="AB68" s="28">
        <f t="shared" si="61"/>
        <v>0</v>
      </c>
      <c r="AC68" s="28">
        <f t="shared" si="61"/>
        <v>0</v>
      </c>
      <c r="AD68" s="28">
        <f t="shared" si="61"/>
        <v>0</v>
      </c>
    </row>
    <row r="69" spans="1:30" x14ac:dyDescent="0.25">
      <c r="A69" s="39">
        <f t="shared" si="52"/>
        <v>0</v>
      </c>
      <c r="B69" s="27" t="str">
        <f t="shared" si="35"/>
        <v>SoftwareSensitivityTests\DG\0408906-OffLrg-HVACChWdeltaT.cibd16</v>
      </c>
      <c r="C69" s="27" t="str">
        <f t="shared" si="33"/>
        <v>SoftwareSensitivityTests\DG\BatchOut_151130_2016 v.1\0408906-OffLrg-HVACChWdeltaT.cibd16</v>
      </c>
      <c r="D69" s="27" t="str">
        <f t="shared" si="3"/>
        <v>SoftwareSensitivityTests\DG\BatchOut_151130_2016 v.1\XML\</v>
      </c>
      <c r="E69" s="9" t="str">
        <f t="shared" si="53"/>
        <v>0408906</v>
      </c>
      <c r="F69" s="22"/>
      <c r="G69" s="29"/>
      <c r="H69" s="23"/>
      <c r="I69" s="9" t="s">
        <v>11</v>
      </c>
      <c r="J69" s="9" t="str">
        <f t="shared" si="54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69" s="15" t="s">
        <v>1</v>
      </c>
      <c r="L69" s="36">
        <v>0</v>
      </c>
      <c r="M69" s="32" t="str">
        <f t="shared" si="8"/>
        <v>0408906</v>
      </c>
      <c r="N69" s="28" t="s">
        <v>245</v>
      </c>
      <c r="O69" s="28" t="str">
        <f>N69</f>
        <v>0408906-OffLrg-HVACChWdeltaT</v>
      </c>
      <c r="P69" s="28">
        <f>P66</f>
        <v>1</v>
      </c>
      <c r="Q69" s="28">
        <v>11</v>
      </c>
      <c r="R69" s="28">
        <v>0</v>
      </c>
      <c r="S69" s="28">
        <v>0</v>
      </c>
      <c r="T69" s="28">
        <v>0</v>
      </c>
      <c r="U69" s="28">
        <v>0</v>
      </c>
      <c r="V69" s="28">
        <v>1</v>
      </c>
      <c r="W69" s="36">
        <v>0</v>
      </c>
      <c r="X69" s="36">
        <v>1</v>
      </c>
      <c r="Y69" s="28">
        <f t="shared" ref="Y69:AD69" si="62">Y66</f>
        <v>0</v>
      </c>
      <c r="Z69" s="28">
        <f t="shared" si="62"/>
        <v>0</v>
      </c>
      <c r="AA69" s="28">
        <f t="shared" si="62"/>
        <v>0</v>
      </c>
      <c r="AB69" s="28">
        <f t="shared" si="62"/>
        <v>0</v>
      </c>
      <c r="AC69" s="28">
        <f t="shared" si="62"/>
        <v>0</v>
      </c>
      <c r="AD69" s="28">
        <f t="shared" si="62"/>
        <v>0</v>
      </c>
    </row>
    <row r="70" spans="1:30" x14ac:dyDescent="0.25">
      <c r="A70" s="39">
        <f t="shared" si="52"/>
        <v>0</v>
      </c>
      <c r="B70" s="27" t="str">
        <f t="shared" si="35"/>
        <v>SoftwareSensitivityTests\DG\1000015-RetlStrp-BaselinePSZ.cibd16</v>
      </c>
      <c r="C70" s="27" t="str">
        <f t="shared" si="33"/>
        <v>SoftwareSensitivityTests\DG\BatchOut_151130_2016 v.1\1000015-RetlStrp-BaselinePSZ.cibd16</v>
      </c>
      <c r="D70" s="27" t="str">
        <f t="shared" si="3"/>
        <v>SoftwareSensitivityTests\DG\BatchOut_151130_2016 v.1\XML\</v>
      </c>
      <c r="E70" s="9" t="str">
        <f t="shared" si="53"/>
        <v>1000015</v>
      </c>
      <c r="F70" s="22"/>
      <c r="G70" s="29"/>
      <c r="H70" s="23"/>
      <c r="I70" s="9" t="s">
        <v>11</v>
      </c>
      <c r="J70" s="9" t="str">
        <f t="shared" si="54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70" s="15" t="s">
        <v>1</v>
      </c>
      <c r="L70" s="36">
        <v>0</v>
      </c>
      <c r="M70" s="32" t="str">
        <f t="shared" si="8"/>
        <v>1000015</v>
      </c>
      <c r="N70" s="28" t="s">
        <v>186</v>
      </c>
      <c r="O70" s="28" t="str">
        <f t="shared" ref="O70:O74" si="63">N70</f>
        <v>1000015-RetlStrp-BaselinePSZ</v>
      </c>
      <c r="P70" s="28">
        <f t="shared" ref="P70:P79" si="64">P67</f>
        <v>1</v>
      </c>
      <c r="Q70" s="28">
        <v>11</v>
      </c>
      <c r="R70" s="28">
        <v>0</v>
      </c>
      <c r="S70" s="28">
        <v>0</v>
      </c>
      <c r="T70" s="28">
        <v>0</v>
      </c>
      <c r="U70" s="28">
        <v>0</v>
      </c>
      <c r="V70" s="28">
        <v>1</v>
      </c>
      <c r="W70" s="36">
        <v>0</v>
      </c>
      <c r="X70" s="36">
        <v>1</v>
      </c>
      <c r="Y70" s="28">
        <f t="shared" ref="Y70:AD70" si="65">Y67</f>
        <v>0</v>
      </c>
      <c r="Z70" s="28">
        <f t="shared" si="65"/>
        <v>0</v>
      </c>
      <c r="AA70" s="28">
        <f t="shared" si="65"/>
        <v>0</v>
      </c>
      <c r="AB70" s="28">
        <f t="shared" si="65"/>
        <v>0</v>
      </c>
      <c r="AC70" s="28">
        <f t="shared" si="65"/>
        <v>0</v>
      </c>
      <c r="AD70" s="28">
        <f t="shared" si="65"/>
        <v>0</v>
      </c>
    </row>
    <row r="71" spans="1:30" x14ac:dyDescent="0.25">
      <c r="A71" s="39">
        <f t="shared" si="52"/>
        <v>0</v>
      </c>
      <c r="B71" s="27" t="str">
        <f t="shared" si="35"/>
        <v>SoftwareSensitivityTests\DG\1009215-RetlStrp-HVACPSZ DXCOP.cibd16</v>
      </c>
      <c r="C71" s="27" t="str">
        <f t="shared" si="33"/>
        <v>SoftwareSensitivityTests\DG\BatchOut_151130_2016 v.1\1009215-RetlStrp-HVACPSZ DXCOP.cibd16</v>
      </c>
      <c r="D71" s="27" t="str">
        <f t="shared" si="3"/>
        <v>SoftwareSensitivityTests\DG\BatchOut_151130_2016 v.1\XML\</v>
      </c>
      <c r="E71" s="9" t="str">
        <f t="shared" si="53"/>
        <v>1009215</v>
      </c>
      <c r="F71" s="22"/>
      <c r="G71" s="29"/>
      <c r="H71" s="23"/>
      <c r="I71" s="9" t="s">
        <v>11</v>
      </c>
      <c r="J71" s="9" t="str">
        <f t="shared" si="54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71" s="15" t="s">
        <v>1</v>
      </c>
      <c r="L71" s="36">
        <v>0</v>
      </c>
      <c r="M71" s="32" t="str">
        <f t="shared" si="8"/>
        <v>1009215</v>
      </c>
      <c r="N71" s="28" t="s">
        <v>187</v>
      </c>
      <c r="O71" s="28" t="str">
        <f t="shared" si="63"/>
        <v>1009215-RetlStrp-HVACPSZ DXCOP</v>
      </c>
      <c r="P71" s="28">
        <f t="shared" si="64"/>
        <v>1</v>
      </c>
      <c r="Q71" s="28">
        <v>11</v>
      </c>
      <c r="R71" s="28">
        <v>0</v>
      </c>
      <c r="S71" s="28">
        <v>0</v>
      </c>
      <c r="T71" s="28">
        <v>0</v>
      </c>
      <c r="U71" s="28">
        <v>0</v>
      </c>
      <c r="V71" s="28">
        <v>1</v>
      </c>
      <c r="W71" s="36">
        <v>0</v>
      </c>
      <c r="X71" s="36">
        <v>1</v>
      </c>
      <c r="Y71" s="28">
        <f t="shared" ref="Y71:AD71" si="66">Y68</f>
        <v>0</v>
      </c>
      <c r="Z71" s="28">
        <f t="shared" si="66"/>
        <v>0</v>
      </c>
      <c r="AA71" s="28">
        <f t="shared" si="66"/>
        <v>0</v>
      </c>
      <c r="AB71" s="28">
        <f t="shared" si="66"/>
        <v>0</v>
      </c>
      <c r="AC71" s="28">
        <f t="shared" si="66"/>
        <v>0</v>
      </c>
      <c r="AD71" s="28">
        <f t="shared" si="66"/>
        <v>0</v>
      </c>
    </row>
    <row r="72" spans="1:30" x14ac:dyDescent="0.25">
      <c r="A72" s="39">
        <f t="shared" si="52"/>
        <v>0</v>
      </c>
      <c r="B72" s="27" t="str">
        <f t="shared" si="35"/>
        <v>SoftwareSensitivityTests\DG\1009315-RetlStrp-HVACPSZ HeatEff.cibd16</v>
      </c>
      <c r="C72" s="27" t="str">
        <f t="shared" si="33"/>
        <v>SoftwareSensitivityTests\DG\BatchOut_151130_2016 v.1\1009315-RetlStrp-HVACPSZ HeatEff.cibd16</v>
      </c>
      <c r="D72" s="27" t="str">
        <f t="shared" si="3"/>
        <v>SoftwareSensitivityTests\DG\BatchOut_151130_2016 v.1\XML\</v>
      </c>
      <c r="E72" s="9" t="str">
        <f t="shared" si="53"/>
        <v>1009315</v>
      </c>
      <c r="F72" s="22"/>
      <c r="G72" s="29"/>
      <c r="H72" s="23"/>
      <c r="I72" s="9" t="s">
        <v>11</v>
      </c>
      <c r="J72" s="9" t="str">
        <f t="shared" si="54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72" s="15" t="s">
        <v>1</v>
      </c>
      <c r="L72" s="36">
        <v>0</v>
      </c>
      <c r="M72" s="32" t="str">
        <f t="shared" si="8"/>
        <v>1009315</v>
      </c>
      <c r="N72" s="28" t="s">
        <v>188</v>
      </c>
      <c r="O72" s="28" t="str">
        <f t="shared" si="63"/>
        <v>1009315-RetlStrp-HVACPSZ HeatEff</v>
      </c>
      <c r="P72" s="28">
        <f t="shared" si="64"/>
        <v>1</v>
      </c>
      <c r="Q72" s="28">
        <v>11</v>
      </c>
      <c r="R72" s="28">
        <v>0</v>
      </c>
      <c r="S72" s="28">
        <v>0</v>
      </c>
      <c r="T72" s="28">
        <v>0</v>
      </c>
      <c r="U72" s="28">
        <v>0</v>
      </c>
      <c r="V72" s="28">
        <v>1</v>
      </c>
      <c r="W72" s="36">
        <v>0</v>
      </c>
      <c r="X72" s="36">
        <v>1</v>
      </c>
      <c r="Y72" s="28">
        <f t="shared" ref="Y72:AD72" si="67">Y69</f>
        <v>0</v>
      </c>
      <c r="Z72" s="28">
        <f t="shared" si="67"/>
        <v>0</v>
      </c>
      <c r="AA72" s="28">
        <f t="shared" si="67"/>
        <v>0</v>
      </c>
      <c r="AB72" s="28">
        <f t="shared" si="67"/>
        <v>0</v>
      </c>
      <c r="AC72" s="28">
        <f t="shared" si="67"/>
        <v>0</v>
      </c>
      <c r="AD72" s="28">
        <f t="shared" si="67"/>
        <v>0</v>
      </c>
    </row>
    <row r="73" spans="1:30" x14ac:dyDescent="0.25">
      <c r="A73" s="39">
        <f t="shared" si="52"/>
        <v>0</v>
      </c>
      <c r="B73" s="27" t="str">
        <f t="shared" si="35"/>
        <v>SoftwareSensitivityTests\DG\1009415-RetlStrp-HVACPSZ EconomizerControl.cibd16</v>
      </c>
      <c r="C73" s="27" t="str">
        <f t="shared" si="33"/>
        <v>SoftwareSensitivityTests\DG\BatchOut_151130_2016 v.1\1009415-RetlStrp-HVACPSZ EconomizerControl.cibd16</v>
      </c>
      <c r="D73" s="27" t="str">
        <f t="shared" si="3"/>
        <v>SoftwareSensitivityTests\DG\BatchOut_151130_2016 v.1\XML\</v>
      </c>
      <c r="E73" s="9" t="str">
        <f t="shared" si="53"/>
        <v>1009415</v>
      </c>
      <c r="F73" s="22"/>
      <c r="G73" s="29"/>
      <c r="H73" s="23"/>
      <c r="I73" s="9" t="s">
        <v>11</v>
      </c>
      <c r="J73" s="9" t="str">
        <f t="shared" si="54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73" s="15" t="s">
        <v>1</v>
      </c>
      <c r="L73" s="36">
        <v>0</v>
      </c>
      <c r="M73" s="32" t="str">
        <f t="shared" si="8"/>
        <v>1009415</v>
      </c>
      <c r="N73" s="28" t="s">
        <v>189</v>
      </c>
      <c r="O73" s="28" t="str">
        <f t="shared" si="63"/>
        <v>1009415-RetlStrp-HVACPSZ EconomizerControl</v>
      </c>
      <c r="P73" s="28">
        <f t="shared" si="64"/>
        <v>1</v>
      </c>
      <c r="Q73" s="28">
        <v>11</v>
      </c>
      <c r="R73" s="28">
        <v>0</v>
      </c>
      <c r="S73" s="28">
        <v>0</v>
      </c>
      <c r="T73" s="28">
        <v>0</v>
      </c>
      <c r="U73" s="28">
        <v>0</v>
      </c>
      <c r="V73" s="28">
        <v>1</v>
      </c>
      <c r="W73" s="36">
        <v>0</v>
      </c>
      <c r="X73" s="36">
        <v>1</v>
      </c>
      <c r="Y73" s="28">
        <f t="shared" ref="Y73:AD73" si="68">Y70</f>
        <v>0</v>
      </c>
      <c r="Z73" s="28">
        <f t="shared" si="68"/>
        <v>0</v>
      </c>
      <c r="AA73" s="28">
        <f t="shared" si="68"/>
        <v>0</v>
      </c>
      <c r="AB73" s="28">
        <f t="shared" si="68"/>
        <v>0</v>
      </c>
      <c r="AC73" s="28">
        <f t="shared" si="68"/>
        <v>0</v>
      </c>
      <c r="AD73" s="28">
        <f t="shared" si="68"/>
        <v>0</v>
      </c>
    </row>
    <row r="74" spans="1:30" x14ac:dyDescent="0.25">
      <c r="A74" s="39">
        <f t="shared" si="52"/>
        <v>0</v>
      </c>
      <c r="B74" s="27" t="str">
        <f t="shared" si="35"/>
        <v>SoftwareSensitivityTests\DG\1013715-RetlStrp-EvapCooler.cibd16</v>
      </c>
      <c r="C74" s="27" t="str">
        <f t="shared" si="33"/>
        <v>SoftwareSensitivityTests\DG\BatchOut_151130_2016 v.1\1013715-RetlStrp-EvapCooler.cibd16</v>
      </c>
      <c r="D74" s="27" t="str">
        <f t="shared" si="3"/>
        <v>SoftwareSensitivityTests\DG\BatchOut_151130_2016 v.1\XML\</v>
      </c>
      <c r="E74" s="9" t="str">
        <f t="shared" si="53"/>
        <v>1013715</v>
      </c>
      <c r="F74" s="22"/>
      <c r="G74" s="29"/>
      <c r="H74" s="23"/>
      <c r="I74" s="9" t="s">
        <v>11</v>
      </c>
      <c r="J74" s="9" t="str">
        <f t="shared" si="54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74" s="15" t="s">
        <v>1</v>
      </c>
      <c r="L74" s="36">
        <v>0</v>
      </c>
      <c r="M74" s="32" t="str">
        <f t="shared" si="8"/>
        <v>1013715</v>
      </c>
      <c r="N74" s="28" t="s">
        <v>154</v>
      </c>
      <c r="O74" s="28" t="str">
        <f t="shared" si="63"/>
        <v>1013715-RetlStrp-EvapCooler</v>
      </c>
      <c r="P74" s="28">
        <f t="shared" si="64"/>
        <v>1</v>
      </c>
      <c r="Q74" s="28">
        <v>11</v>
      </c>
      <c r="R74" s="28">
        <v>0</v>
      </c>
      <c r="S74" s="28">
        <v>0</v>
      </c>
      <c r="T74" s="28">
        <v>0</v>
      </c>
      <c r="U74" s="28">
        <v>0</v>
      </c>
      <c r="V74" s="28">
        <v>1</v>
      </c>
      <c r="W74" s="36">
        <v>0</v>
      </c>
      <c r="X74" s="36">
        <v>1</v>
      </c>
      <c r="Y74" s="28">
        <f t="shared" ref="Y74:AD74" si="69">Y71</f>
        <v>0</v>
      </c>
      <c r="Z74" s="28">
        <f t="shared" si="69"/>
        <v>0</v>
      </c>
      <c r="AA74" s="28">
        <f t="shared" si="69"/>
        <v>0</v>
      </c>
      <c r="AB74" s="28">
        <f t="shared" si="69"/>
        <v>0</v>
      </c>
      <c r="AC74" s="28">
        <f t="shared" si="69"/>
        <v>0</v>
      </c>
      <c r="AD74" s="28">
        <f t="shared" si="69"/>
        <v>0</v>
      </c>
    </row>
    <row r="75" spans="1:30" x14ac:dyDescent="0.25">
      <c r="A75" s="39">
        <f t="shared" si="52"/>
        <v>0</v>
      </c>
      <c r="B75" s="27" t="str">
        <f t="shared" si="35"/>
        <v>SoftwareSensitivityTests\DG\1000006-RetlStrp-BaselinePSZ.cibd16</v>
      </c>
      <c r="C75" s="27" t="str">
        <f t="shared" si="33"/>
        <v>SoftwareSensitivityTests\DG\BatchOut_151130_2016 v.1\1000006-RetlStrp-BaselinePSZ.cibd16</v>
      </c>
      <c r="D75" s="27" t="str">
        <f t="shared" si="3"/>
        <v>SoftwareSensitivityTests\DG\BatchOut_151130_2016 v.1\XML\</v>
      </c>
      <c r="E75" s="9" t="str">
        <f t="shared" si="53"/>
        <v>1000006</v>
      </c>
      <c r="F75" s="22"/>
      <c r="G75" s="29"/>
      <c r="H75" s="23"/>
      <c r="I75" s="9" t="s">
        <v>11</v>
      </c>
      <c r="J75" s="9" t="str">
        <f t="shared" si="54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75" s="15" t="s">
        <v>1</v>
      </c>
      <c r="L75" s="36">
        <v>0</v>
      </c>
      <c r="M75" s="32" t="str">
        <f t="shared" si="8"/>
        <v>1000006</v>
      </c>
      <c r="N75" s="28" t="s">
        <v>185</v>
      </c>
      <c r="O75" s="28" t="str">
        <f>N75</f>
        <v>1000006-RetlStrp-BaselinePSZ</v>
      </c>
      <c r="P75" s="28">
        <f>P72</f>
        <v>1</v>
      </c>
      <c r="Q75" s="28">
        <v>11</v>
      </c>
      <c r="R75" s="28">
        <v>0</v>
      </c>
      <c r="S75" s="28">
        <v>0</v>
      </c>
      <c r="T75" s="28">
        <v>0</v>
      </c>
      <c r="U75" s="28">
        <v>0</v>
      </c>
      <c r="V75" s="28">
        <v>1</v>
      </c>
      <c r="W75" s="36">
        <v>0</v>
      </c>
      <c r="X75" s="36">
        <v>1</v>
      </c>
      <c r="Y75" s="28">
        <f t="shared" ref="Y75:AD75" si="70">Y72</f>
        <v>0</v>
      </c>
      <c r="Z75" s="28">
        <f t="shared" si="70"/>
        <v>0</v>
      </c>
      <c r="AA75" s="28">
        <f t="shared" si="70"/>
        <v>0</v>
      </c>
      <c r="AB75" s="28">
        <f t="shared" si="70"/>
        <v>0</v>
      </c>
      <c r="AC75" s="28">
        <f t="shared" si="70"/>
        <v>0</v>
      </c>
      <c r="AD75" s="28">
        <f t="shared" si="70"/>
        <v>0</v>
      </c>
    </row>
    <row r="76" spans="1:30" x14ac:dyDescent="0.25">
      <c r="A76" s="39">
        <f t="shared" si="52"/>
        <v>0</v>
      </c>
      <c r="B76" s="27" t="str">
        <f t="shared" si="35"/>
        <v>SoftwareSensitivityTests\DG\1009806-RetlStrp-HVACPSZ DXCOP.cibd16</v>
      </c>
      <c r="C76" s="27" t="str">
        <f t="shared" si="33"/>
        <v>SoftwareSensitivityTests\DG\BatchOut_151130_2016 v.1\1009806-RetlStrp-HVACPSZ DXCOP.cibd16</v>
      </c>
      <c r="D76" s="27" t="str">
        <f t="shared" si="3"/>
        <v>SoftwareSensitivityTests\DG\BatchOut_151130_2016 v.1\XML\</v>
      </c>
      <c r="E76" s="9" t="str">
        <f t="shared" si="53"/>
        <v>1009806</v>
      </c>
      <c r="F76" s="22"/>
      <c r="G76" s="29"/>
      <c r="H76" s="23"/>
      <c r="I76" s="9" t="s">
        <v>11</v>
      </c>
      <c r="J76" s="9" t="str">
        <f t="shared" si="54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76" s="15" t="s">
        <v>1</v>
      </c>
      <c r="L76" s="36">
        <v>0</v>
      </c>
      <c r="M76" s="32" t="str">
        <f t="shared" si="8"/>
        <v>1009806</v>
      </c>
      <c r="N76" s="28" t="s">
        <v>211</v>
      </c>
      <c r="O76" s="28" t="str">
        <f t="shared" ref="O76:O79" si="71">N76</f>
        <v>1009806-RetlStrp-HVACPSZ DXCOP</v>
      </c>
      <c r="P76" s="28">
        <f t="shared" si="64"/>
        <v>1</v>
      </c>
      <c r="Q76" s="28">
        <v>11</v>
      </c>
      <c r="R76" s="28">
        <v>0</v>
      </c>
      <c r="S76" s="28">
        <v>0</v>
      </c>
      <c r="T76" s="28">
        <v>0</v>
      </c>
      <c r="U76" s="28">
        <v>0</v>
      </c>
      <c r="V76" s="28">
        <v>1</v>
      </c>
      <c r="W76" s="36">
        <v>0</v>
      </c>
      <c r="X76" s="36">
        <v>1</v>
      </c>
      <c r="Y76" s="28">
        <f t="shared" ref="Y76:AD76" si="72">Y73</f>
        <v>0</v>
      </c>
      <c r="Z76" s="28">
        <f t="shared" si="72"/>
        <v>0</v>
      </c>
      <c r="AA76" s="28">
        <f t="shared" si="72"/>
        <v>0</v>
      </c>
      <c r="AB76" s="28">
        <f t="shared" si="72"/>
        <v>0</v>
      </c>
      <c r="AC76" s="28">
        <f t="shared" si="72"/>
        <v>0</v>
      </c>
      <c r="AD76" s="28">
        <f t="shared" si="72"/>
        <v>0</v>
      </c>
    </row>
    <row r="77" spans="1:30" x14ac:dyDescent="0.25">
      <c r="A77" s="39">
        <f t="shared" si="52"/>
        <v>0</v>
      </c>
      <c r="B77" s="27" t="str">
        <f t="shared" si="35"/>
        <v>SoftwareSensitivityTests\DG\1009906-RetlStrp-HVACPSZ HeatEff.cibd16</v>
      </c>
      <c r="C77" s="27" t="str">
        <f t="shared" si="33"/>
        <v>SoftwareSensitivityTests\DG\BatchOut_151130_2016 v.1\1009906-RetlStrp-HVACPSZ HeatEff.cibd16</v>
      </c>
      <c r="D77" s="27" t="str">
        <f t="shared" si="3"/>
        <v>SoftwareSensitivityTests\DG\BatchOut_151130_2016 v.1\XML\</v>
      </c>
      <c r="E77" s="9" t="str">
        <f t="shared" si="53"/>
        <v>1009906</v>
      </c>
      <c r="F77" s="22"/>
      <c r="G77" s="29"/>
      <c r="H77" s="23"/>
      <c r="I77" s="9" t="s">
        <v>11</v>
      </c>
      <c r="J77" s="9" t="str">
        <f t="shared" si="54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77" s="15" t="s">
        <v>1</v>
      </c>
      <c r="L77" s="36">
        <v>0</v>
      </c>
      <c r="M77" s="32" t="str">
        <f t="shared" si="8"/>
        <v>1009906</v>
      </c>
      <c r="N77" s="28" t="s">
        <v>212</v>
      </c>
      <c r="O77" s="28" t="str">
        <f t="shared" si="71"/>
        <v>1009906-RetlStrp-HVACPSZ HeatEff</v>
      </c>
      <c r="P77" s="28">
        <f t="shared" si="64"/>
        <v>1</v>
      </c>
      <c r="Q77" s="28">
        <v>11</v>
      </c>
      <c r="R77" s="28">
        <v>0</v>
      </c>
      <c r="S77" s="28">
        <v>0</v>
      </c>
      <c r="T77" s="28">
        <v>0</v>
      </c>
      <c r="U77" s="28">
        <v>0</v>
      </c>
      <c r="V77" s="28">
        <v>1</v>
      </c>
      <c r="W77" s="36">
        <v>0</v>
      </c>
      <c r="X77" s="36">
        <v>1</v>
      </c>
      <c r="Y77" s="28">
        <f t="shared" ref="Y77:AD77" si="73">Y74</f>
        <v>0</v>
      </c>
      <c r="Z77" s="28">
        <f t="shared" si="73"/>
        <v>0</v>
      </c>
      <c r="AA77" s="28">
        <f t="shared" si="73"/>
        <v>0</v>
      </c>
      <c r="AB77" s="28">
        <f t="shared" si="73"/>
        <v>0</v>
      </c>
      <c r="AC77" s="28">
        <f t="shared" si="73"/>
        <v>0</v>
      </c>
      <c r="AD77" s="28">
        <f t="shared" si="73"/>
        <v>0</v>
      </c>
    </row>
    <row r="78" spans="1:30" x14ac:dyDescent="0.25">
      <c r="A78" s="39">
        <f t="shared" si="52"/>
        <v>0</v>
      </c>
      <c r="B78" s="27" t="str">
        <f t="shared" si="35"/>
        <v>SoftwareSensitivityTests\DG\1010006-RetlStrp-HVACPSZ EconomizerControl.cibd16</v>
      </c>
      <c r="C78" s="27" t="str">
        <f t="shared" si="33"/>
        <v>SoftwareSensitivityTests\DG\BatchOut_151130_2016 v.1\1010006-RetlStrp-HVACPSZ EconomizerControl.cibd16</v>
      </c>
      <c r="D78" s="27" t="str">
        <f t="shared" si="3"/>
        <v>SoftwareSensitivityTests\DG\BatchOut_151130_2016 v.1\XML\</v>
      </c>
      <c r="E78" s="9" t="str">
        <f t="shared" si="53"/>
        <v>1010006</v>
      </c>
      <c r="F78" s="22"/>
      <c r="G78" s="29"/>
      <c r="H78" s="23"/>
      <c r="I78" s="9" t="s">
        <v>11</v>
      </c>
      <c r="J78" s="9" t="str">
        <f t="shared" si="54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78" s="15" t="s">
        <v>1</v>
      </c>
      <c r="L78" s="36">
        <v>0</v>
      </c>
      <c r="M78" s="32" t="str">
        <f t="shared" si="8"/>
        <v>1010006</v>
      </c>
      <c r="N78" s="28" t="s">
        <v>213</v>
      </c>
      <c r="O78" s="28" t="str">
        <f t="shared" si="71"/>
        <v>1010006-RetlStrp-HVACPSZ EconomizerControl</v>
      </c>
      <c r="P78" s="28">
        <f t="shared" si="64"/>
        <v>1</v>
      </c>
      <c r="Q78" s="28">
        <v>11</v>
      </c>
      <c r="R78" s="28">
        <v>0</v>
      </c>
      <c r="S78" s="28">
        <v>0</v>
      </c>
      <c r="T78" s="28">
        <v>0</v>
      </c>
      <c r="U78" s="28">
        <v>0</v>
      </c>
      <c r="V78" s="28">
        <v>1</v>
      </c>
      <c r="W78" s="36">
        <v>0</v>
      </c>
      <c r="X78" s="36">
        <v>1</v>
      </c>
      <c r="Y78" s="28">
        <f t="shared" ref="Y78:AD78" si="74">Y75</f>
        <v>0</v>
      </c>
      <c r="Z78" s="28">
        <f t="shared" si="74"/>
        <v>0</v>
      </c>
      <c r="AA78" s="28">
        <f t="shared" si="74"/>
        <v>0</v>
      </c>
      <c r="AB78" s="28">
        <f t="shared" si="74"/>
        <v>0</v>
      </c>
      <c r="AC78" s="28">
        <f t="shared" si="74"/>
        <v>0</v>
      </c>
      <c r="AD78" s="28">
        <f t="shared" si="74"/>
        <v>0</v>
      </c>
    </row>
    <row r="79" spans="1:30" x14ac:dyDescent="0.25">
      <c r="A79" s="39">
        <f t="shared" si="52"/>
        <v>0</v>
      </c>
      <c r="B79" s="27" t="str">
        <f t="shared" si="35"/>
        <v>SoftwareSensitivityTests\DG\1013906-RetlStrp-EvapCooler.cibd16</v>
      </c>
      <c r="C79" s="27" t="str">
        <f t="shared" si="33"/>
        <v>SoftwareSensitivityTests\DG\BatchOut_151130_2016 v.1\1013906-RetlStrp-EvapCooler.cibd16</v>
      </c>
      <c r="D79" s="27" t="str">
        <f t="shared" si="3"/>
        <v>SoftwareSensitivityTests\DG\BatchOut_151130_2016 v.1\XML\</v>
      </c>
      <c r="E79" s="9" t="str">
        <f t="shared" si="53"/>
        <v>1013906</v>
      </c>
      <c r="F79" s="22"/>
      <c r="G79" s="29"/>
      <c r="H79" s="23"/>
      <c r="I79" s="9" t="s">
        <v>11</v>
      </c>
      <c r="J79" s="9" t="str">
        <f t="shared" si="54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79" s="15" t="s">
        <v>1</v>
      </c>
      <c r="L79" s="36">
        <v>0</v>
      </c>
      <c r="M79" s="32" t="str">
        <f t="shared" si="8"/>
        <v>1013906</v>
      </c>
      <c r="N79" s="28" t="s">
        <v>156</v>
      </c>
      <c r="O79" s="28" t="str">
        <f t="shared" si="71"/>
        <v>1013906-RetlStrp-EvapCooler</v>
      </c>
      <c r="P79" s="28">
        <f t="shared" si="64"/>
        <v>1</v>
      </c>
      <c r="Q79" s="28">
        <v>11</v>
      </c>
      <c r="R79" s="28">
        <v>0</v>
      </c>
      <c r="S79" s="28">
        <v>0</v>
      </c>
      <c r="T79" s="28">
        <v>0</v>
      </c>
      <c r="U79" s="28">
        <v>0</v>
      </c>
      <c r="V79" s="28">
        <v>1</v>
      </c>
      <c r="W79" s="36">
        <v>0</v>
      </c>
      <c r="X79" s="36">
        <v>1</v>
      </c>
      <c r="Y79" s="28">
        <f t="shared" ref="Y79:AD79" si="75">Y76</f>
        <v>0</v>
      </c>
      <c r="Z79" s="28">
        <f t="shared" si="75"/>
        <v>0</v>
      </c>
      <c r="AA79" s="28">
        <f t="shared" si="75"/>
        <v>0</v>
      </c>
      <c r="AB79" s="28">
        <f t="shared" si="75"/>
        <v>0</v>
      </c>
      <c r="AC79" s="28">
        <f t="shared" si="75"/>
        <v>0</v>
      </c>
      <c r="AD79" s="28">
        <f t="shared" si="75"/>
        <v>0</v>
      </c>
    </row>
    <row r="80" spans="1:30" x14ac:dyDescent="0.25">
      <c r="A80" s="39">
        <f>L80</f>
        <v>0</v>
      </c>
      <c r="B80" s="27" t="str">
        <f t="shared" si="35"/>
        <v>SoftwareSensitivityTests\DG\1000015-RetlStrp-BaselinePTAC.cibd16</v>
      </c>
      <c r="C80" s="27" t="str">
        <f t="shared" si="33"/>
        <v>SoftwareSensitivityTests\DG\BatchOut_151130_2016 v.1\1000015-RetlStrp-BaselinePTAC.cibd16</v>
      </c>
      <c r="D80" s="27" t="str">
        <f t="shared" si="3"/>
        <v>SoftwareSensitivityTests\DG\BatchOut_151130_2016 v.1\XML\</v>
      </c>
      <c r="E80" s="9" t="str">
        <f>M80</f>
        <v>1000015</v>
      </c>
      <c r="F80" s="22"/>
      <c r="G80" s="29"/>
      <c r="H80" s="23"/>
      <c r="I80" s="9" t="s">
        <v>11</v>
      </c>
      <c r="J80" s="9" t="str">
        <f>$P$13&amp;","&amp;P80&amp;","&amp;$Q$13&amp;","&amp;Q80&amp;","&amp;$R$13&amp;","&amp;R80&amp;","&amp;$S$13&amp;","&amp;S80&amp;","&amp;$T$13&amp;","&amp;T80&amp;","&amp;$U$13&amp;","&amp;U80&amp;","&amp;$V$13&amp;","&amp;V80&amp;","&amp;$Y$13&amp;","&amp;Y80&amp;","&amp;$AB$13&amp;","&amp;AB80&amp;","&amp;$Z$13&amp;","&amp;Z80&amp;","&amp;$AC$13&amp;","&amp;AC80&amp;","&amp;$AA$13&amp;","&amp;AA80&amp;","&amp;$AD$13&amp;","&amp;AD80&amp;","&amp;$W$13&amp;","&amp;W80&amp;","&amp;$X$13&amp;","&amp;X80&amp;","</f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80" s="15" t="s">
        <v>1</v>
      </c>
      <c r="L80" s="36">
        <v>0</v>
      </c>
      <c r="M80" s="32" t="str">
        <f t="shared" si="8"/>
        <v>1000015</v>
      </c>
      <c r="N80" s="28" t="s">
        <v>125</v>
      </c>
      <c r="O80" s="28" t="str">
        <f>N80</f>
        <v>1000015-RetlStrp-BaselinePTAC</v>
      </c>
      <c r="P80" s="28">
        <f>P63</f>
        <v>1</v>
      </c>
      <c r="Q80" s="28">
        <v>11</v>
      </c>
      <c r="R80" s="28">
        <v>0</v>
      </c>
      <c r="S80" s="28">
        <v>0</v>
      </c>
      <c r="T80" s="28">
        <v>0</v>
      </c>
      <c r="U80" s="28">
        <v>0</v>
      </c>
      <c r="V80" s="28">
        <v>1</v>
      </c>
      <c r="W80" s="36">
        <v>0</v>
      </c>
      <c r="X80" s="36">
        <v>1</v>
      </c>
      <c r="Y80" s="28">
        <f t="shared" ref="Y80:AD80" si="76">Y63</f>
        <v>0</v>
      </c>
      <c r="Z80" s="28">
        <f t="shared" si="76"/>
        <v>0</v>
      </c>
      <c r="AA80" s="28">
        <f t="shared" si="76"/>
        <v>0</v>
      </c>
      <c r="AB80" s="28">
        <f t="shared" si="76"/>
        <v>0</v>
      </c>
      <c r="AC80" s="28">
        <f t="shared" si="76"/>
        <v>0</v>
      </c>
      <c r="AD80" s="28">
        <f t="shared" si="76"/>
        <v>0</v>
      </c>
    </row>
    <row r="81" spans="1:30" x14ac:dyDescent="0.25">
      <c r="A81" s="39">
        <f t="shared" ref="A81:A83" si="77">L81</f>
        <v>0</v>
      </c>
      <c r="B81" s="27" t="str">
        <f t="shared" si="35"/>
        <v>SoftwareSensitivityTests\DG\1010115-RetlStrp-HVACPTAC DXCOP.cibd16</v>
      </c>
      <c r="C81" s="27" t="str">
        <f t="shared" ref="C81:C91" si="78" xml:space="preserve"> M$12 &amp; O81 &amp; ".cibd16"</f>
        <v>SoftwareSensitivityTests\DG\BatchOut_151130_2016 v.1\1010115-RetlStrp-HVACPTAC DXCOP.cibd16</v>
      </c>
      <c r="D81" s="27" t="str">
        <f t="shared" si="3"/>
        <v>SoftwareSensitivityTests\DG\BatchOut_151130_2016 v.1\XML\</v>
      </c>
      <c r="E81" s="9" t="str">
        <f t="shared" ref="E81:E83" si="79">M81</f>
        <v>1010115</v>
      </c>
      <c r="F81" s="22"/>
      <c r="G81" s="29"/>
      <c r="H81" s="23"/>
      <c r="I81" s="9" t="s">
        <v>11</v>
      </c>
      <c r="J81" s="9" t="str">
        <f t="shared" ref="J81:J144" si="80">$P$13&amp;","&amp;P81&amp;","&amp;$Q$13&amp;","&amp;Q81&amp;","&amp;$R$13&amp;","&amp;R81&amp;","&amp;$S$13&amp;","&amp;S81&amp;","&amp;$T$13&amp;","&amp;T81&amp;","&amp;$U$13&amp;","&amp;U81&amp;","&amp;$V$13&amp;","&amp;V81&amp;","&amp;$Y$13&amp;","&amp;Y81&amp;","&amp;$AB$13&amp;","&amp;AB81&amp;","&amp;$Z$13&amp;","&amp;Z81&amp;","&amp;$AC$13&amp;","&amp;AC81&amp;","&amp;$AA$13&amp;","&amp;AA81&amp;","&amp;$AD$13&amp;","&amp;AD81&amp;","&amp;$W$13&amp;","&amp;W81&amp;","&amp;$X$13&amp;","&amp;X81&amp;","</f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81" s="15" t="s">
        <v>1</v>
      </c>
      <c r="L81" s="36">
        <v>0</v>
      </c>
      <c r="M81" s="32" t="str">
        <f t="shared" si="8"/>
        <v>1010115</v>
      </c>
      <c r="N81" s="28" t="s">
        <v>209</v>
      </c>
      <c r="O81" s="28" t="str">
        <f t="shared" ref="O81:O83" si="81">N81</f>
        <v>1010115-RetlStrp-HVACPTAC DXCOP</v>
      </c>
      <c r="P81" s="28">
        <f>P79</f>
        <v>1</v>
      </c>
      <c r="Q81" s="28">
        <v>11</v>
      </c>
      <c r="R81" s="28">
        <v>0</v>
      </c>
      <c r="S81" s="28">
        <v>0</v>
      </c>
      <c r="T81" s="28">
        <v>0</v>
      </c>
      <c r="U81" s="28">
        <v>0</v>
      </c>
      <c r="V81" s="28">
        <v>1</v>
      </c>
      <c r="W81" s="36">
        <v>0</v>
      </c>
      <c r="X81" s="36">
        <v>1</v>
      </c>
      <c r="Y81" s="28">
        <f t="shared" ref="Y81:AD81" si="82">Y79</f>
        <v>0</v>
      </c>
      <c r="Z81" s="28">
        <f t="shared" si="82"/>
        <v>0</v>
      </c>
      <c r="AA81" s="28">
        <f t="shared" si="82"/>
        <v>0</v>
      </c>
      <c r="AB81" s="28">
        <f t="shared" si="82"/>
        <v>0</v>
      </c>
      <c r="AC81" s="28">
        <f t="shared" si="82"/>
        <v>0</v>
      </c>
      <c r="AD81" s="28">
        <f t="shared" si="82"/>
        <v>0</v>
      </c>
    </row>
    <row r="82" spans="1:30" x14ac:dyDescent="0.25">
      <c r="A82" s="39">
        <f t="shared" si="77"/>
        <v>0</v>
      </c>
      <c r="B82" s="27" t="str">
        <f t="shared" ref="B82:B91" si="83">M$11&amp;"DG\"&amp;N82&amp;".cibd16"</f>
        <v>SoftwareSensitivityTests\DG\1014315-RetlStrp-WSHP.cibd16</v>
      </c>
      <c r="C82" s="27" t="str">
        <f t="shared" si="78"/>
        <v>SoftwareSensitivityTests\DG\BatchOut_151130_2016 v.1\1014315-RetlStrp-WSHP.cibd16</v>
      </c>
      <c r="D82" s="27" t="str">
        <f t="shared" si="3"/>
        <v>SoftwareSensitivityTests\DG\BatchOut_151130_2016 v.1\XML\</v>
      </c>
      <c r="E82" s="9" t="str">
        <f t="shared" si="79"/>
        <v>1014315</v>
      </c>
      <c r="F82" s="22"/>
      <c r="G82" s="29"/>
      <c r="H82" s="23"/>
      <c r="I82" s="9" t="s">
        <v>11</v>
      </c>
      <c r="J82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82" s="15" t="s">
        <v>1</v>
      </c>
      <c r="L82" s="36">
        <v>0</v>
      </c>
      <c r="M82" s="32" t="str">
        <f t="shared" ref="M82:M91" si="84">LEFT(N82,7)</f>
        <v>1014315</v>
      </c>
      <c r="N82" s="28" t="s">
        <v>178</v>
      </c>
      <c r="O82" s="28" t="str">
        <f t="shared" si="81"/>
        <v>1014315-RetlStrp-WSHP</v>
      </c>
      <c r="P82" s="28">
        <f t="shared" ref="P82:P145" si="85">P80</f>
        <v>1</v>
      </c>
      <c r="Q82" s="28">
        <v>11</v>
      </c>
      <c r="R82" s="28">
        <v>0</v>
      </c>
      <c r="S82" s="28">
        <v>0</v>
      </c>
      <c r="T82" s="28">
        <v>0</v>
      </c>
      <c r="U82" s="28">
        <v>0</v>
      </c>
      <c r="V82" s="28">
        <v>1</v>
      </c>
      <c r="W82" s="36">
        <v>0</v>
      </c>
      <c r="X82" s="36">
        <v>1</v>
      </c>
      <c r="Y82" s="28">
        <f t="shared" ref="Y82:AD82" si="86">Y80</f>
        <v>0</v>
      </c>
      <c r="Z82" s="28">
        <f t="shared" si="86"/>
        <v>0</v>
      </c>
      <c r="AA82" s="28">
        <f t="shared" si="86"/>
        <v>0</v>
      </c>
      <c r="AB82" s="28">
        <f t="shared" si="86"/>
        <v>0</v>
      </c>
      <c r="AC82" s="28">
        <f t="shared" si="86"/>
        <v>0</v>
      </c>
      <c r="AD82" s="28">
        <f t="shared" si="86"/>
        <v>0</v>
      </c>
    </row>
    <row r="83" spans="1:30" x14ac:dyDescent="0.25">
      <c r="A83" s="39">
        <f t="shared" si="77"/>
        <v>0</v>
      </c>
      <c r="B83" s="27" t="str">
        <f t="shared" si="83"/>
        <v>SoftwareSensitivityTests\DG\1010515-RetlStrp-FPFC.cibd16</v>
      </c>
      <c r="C83" s="27" t="str">
        <f t="shared" si="78"/>
        <v>SoftwareSensitivityTests\DG\BatchOut_151130_2016 v.1\1010515-RetlStrp-FPFC.cibd16</v>
      </c>
      <c r="D83" s="27" t="str">
        <f t="shared" si="3"/>
        <v>SoftwareSensitivityTests\DG\BatchOut_151130_2016 v.1\XML\</v>
      </c>
      <c r="E83" s="9" t="str">
        <f t="shared" si="79"/>
        <v>1010515</v>
      </c>
      <c r="F83" s="22"/>
      <c r="G83" s="29"/>
      <c r="H83" s="23"/>
      <c r="I83" s="9" t="s">
        <v>11</v>
      </c>
      <c r="J83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83" s="15" t="s">
        <v>1</v>
      </c>
      <c r="L83" s="36">
        <v>0</v>
      </c>
      <c r="M83" s="32" t="str">
        <f t="shared" si="84"/>
        <v>1010515</v>
      </c>
      <c r="N83" s="28" t="s">
        <v>126</v>
      </c>
      <c r="O83" s="28" t="str">
        <f t="shared" si="81"/>
        <v>1010515-RetlStrp-FPFC</v>
      </c>
      <c r="P83" s="28">
        <f t="shared" si="85"/>
        <v>1</v>
      </c>
      <c r="Q83" s="28">
        <v>11</v>
      </c>
      <c r="R83" s="28">
        <v>0</v>
      </c>
      <c r="S83" s="28">
        <v>0</v>
      </c>
      <c r="T83" s="28">
        <v>0</v>
      </c>
      <c r="U83" s="28">
        <v>0</v>
      </c>
      <c r="V83" s="28">
        <v>1</v>
      </c>
      <c r="W83" s="36">
        <v>0</v>
      </c>
      <c r="X83" s="36">
        <v>1</v>
      </c>
      <c r="Y83" s="28">
        <f t="shared" ref="Y83:AD83" si="87">Y81</f>
        <v>0</v>
      </c>
      <c r="Z83" s="28">
        <f t="shared" si="87"/>
        <v>0</v>
      </c>
      <c r="AA83" s="28">
        <f t="shared" si="87"/>
        <v>0</v>
      </c>
      <c r="AB83" s="28">
        <f t="shared" si="87"/>
        <v>0</v>
      </c>
      <c r="AC83" s="28">
        <f t="shared" si="87"/>
        <v>0</v>
      </c>
      <c r="AD83" s="28">
        <f t="shared" si="87"/>
        <v>0</v>
      </c>
    </row>
    <row r="84" spans="1:30" x14ac:dyDescent="0.25">
      <c r="A84" s="39">
        <f>L84</f>
        <v>0</v>
      </c>
      <c r="B84" s="27" t="str">
        <f t="shared" si="83"/>
        <v>SoftwareSensitivityTests\DG\1000006-RetlStrp-BaselinePTAC.cibd16</v>
      </c>
      <c r="C84" s="27" t="str">
        <f t="shared" si="78"/>
        <v>SoftwareSensitivityTests\DG\BatchOut_151130_2016 v.1\1000006-RetlStrp-BaselinePTAC.cibd16</v>
      </c>
      <c r="D84" s="27" t="str">
        <f t="shared" si="3"/>
        <v>SoftwareSensitivityTests\DG\BatchOut_151130_2016 v.1\XML\</v>
      </c>
      <c r="E84" s="9" t="str">
        <f>M84</f>
        <v>1000006</v>
      </c>
      <c r="F84" s="22"/>
      <c r="G84" s="29"/>
      <c r="H84" s="23"/>
      <c r="I84" s="9" t="s">
        <v>11</v>
      </c>
      <c r="J84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84" s="15" t="s">
        <v>1</v>
      </c>
      <c r="L84" s="36">
        <v>0</v>
      </c>
      <c r="M84" s="32" t="str">
        <f t="shared" si="84"/>
        <v>1000006</v>
      </c>
      <c r="N84" s="28" t="s">
        <v>129</v>
      </c>
      <c r="O84" s="28" t="str">
        <f>N84</f>
        <v>1000006-RetlStrp-BaselinePTAC</v>
      </c>
      <c r="P84" s="28">
        <f t="shared" si="85"/>
        <v>1</v>
      </c>
      <c r="Q84" s="28">
        <v>11</v>
      </c>
      <c r="R84" s="28">
        <v>0</v>
      </c>
      <c r="S84" s="28">
        <v>0</v>
      </c>
      <c r="T84" s="28">
        <v>0</v>
      </c>
      <c r="U84" s="28">
        <v>0</v>
      </c>
      <c r="V84" s="28">
        <v>1</v>
      </c>
      <c r="W84" s="36">
        <v>0</v>
      </c>
      <c r="X84" s="36">
        <v>1</v>
      </c>
      <c r="Y84" s="28">
        <f t="shared" ref="Y84:AD84" si="88">Y82</f>
        <v>0</v>
      </c>
      <c r="Z84" s="28">
        <f t="shared" si="88"/>
        <v>0</v>
      </c>
      <c r="AA84" s="28">
        <f t="shared" si="88"/>
        <v>0</v>
      </c>
      <c r="AB84" s="28">
        <f t="shared" si="88"/>
        <v>0</v>
      </c>
      <c r="AC84" s="28">
        <f t="shared" si="88"/>
        <v>0</v>
      </c>
      <c r="AD84" s="28">
        <f t="shared" si="88"/>
        <v>0</v>
      </c>
    </row>
    <row r="85" spans="1:30" x14ac:dyDescent="0.25">
      <c r="A85" s="39">
        <f t="shared" ref="A85:A91" si="89">L85</f>
        <v>0</v>
      </c>
      <c r="B85" s="27" t="str">
        <f t="shared" si="83"/>
        <v>SoftwareSensitivityTests\DG\1010306-RetlStrp-HVACPTAC DXCOP.cibd16</v>
      </c>
      <c r="C85" s="27" t="str">
        <f t="shared" si="78"/>
        <v>SoftwareSensitivityTests\DG\BatchOut_151130_2016 v.1\1010306-RetlStrp-HVACPTAC DXCOP.cibd16</v>
      </c>
      <c r="D85" s="27" t="str">
        <f t="shared" si="3"/>
        <v>SoftwareSensitivityTests\DG\BatchOut_151130_2016 v.1\XML\</v>
      </c>
      <c r="E85" s="9" t="str">
        <f t="shared" ref="E85:E91" si="90">M85</f>
        <v>1010306</v>
      </c>
      <c r="F85" s="22"/>
      <c r="G85" s="29"/>
      <c r="H85" s="23"/>
      <c r="I85" s="9" t="s">
        <v>11</v>
      </c>
      <c r="J85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85" s="15" t="s">
        <v>1</v>
      </c>
      <c r="L85" s="36">
        <v>0</v>
      </c>
      <c r="M85" s="32" t="str">
        <f t="shared" si="84"/>
        <v>1010306</v>
      </c>
      <c r="N85" s="28" t="s">
        <v>210</v>
      </c>
      <c r="O85" s="28" t="str">
        <f t="shared" ref="O85:O91" si="91">N85</f>
        <v>1010306-RetlStrp-HVACPTAC DXCOP</v>
      </c>
      <c r="P85" s="28">
        <f t="shared" si="85"/>
        <v>1</v>
      </c>
      <c r="Q85" s="28">
        <v>11</v>
      </c>
      <c r="R85" s="28">
        <v>0</v>
      </c>
      <c r="S85" s="28">
        <v>0</v>
      </c>
      <c r="T85" s="28">
        <v>0</v>
      </c>
      <c r="U85" s="28">
        <v>0</v>
      </c>
      <c r="V85" s="28">
        <v>1</v>
      </c>
      <c r="W85" s="36">
        <v>0</v>
      </c>
      <c r="X85" s="36">
        <v>1</v>
      </c>
      <c r="Y85" s="28">
        <f t="shared" ref="Y85:AD85" si="92">Y83</f>
        <v>0</v>
      </c>
      <c r="Z85" s="28">
        <f t="shared" si="92"/>
        <v>0</v>
      </c>
      <c r="AA85" s="28">
        <f t="shared" si="92"/>
        <v>0</v>
      </c>
      <c r="AB85" s="28">
        <f t="shared" si="92"/>
        <v>0</v>
      </c>
      <c r="AC85" s="28">
        <f t="shared" si="92"/>
        <v>0</v>
      </c>
      <c r="AD85" s="28">
        <f t="shared" si="92"/>
        <v>0</v>
      </c>
    </row>
    <row r="86" spans="1:30" x14ac:dyDescent="0.25">
      <c r="A86" s="39">
        <f t="shared" si="89"/>
        <v>0</v>
      </c>
      <c r="B86" s="27" t="str">
        <f t="shared" si="83"/>
        <v>SoftwareSensitivityTests\DG\1014506-RetlStrp-WSHP.cibd16</v>
      </c>
      <c r="C86" s="27" t="str">
        <f t="shared" si="78"/>
        <v>SoftwareSensitivityTests\DG\BatchOut_151130_2016 v.1\1014506-RetlStrp-WSHP.cibd16</v>
      </c>
      <c r="D86" s="27" t="str">
        <f t="shared" ref="D86:D91" si="93">$M$13</f>
        <v>SoftwareSensitivityTests\DG\BatchOut_151130_2016 v.1\XML\</v>
      </c>
      <c r="E86" s="9" t="str">
        <f t="shared" si="90"/>
        <v>1014506</v>
      </c>
      <c r="F86" s="22"/>
      <c r="G86" s="29"/>
      <c r="H86" s="23"/>
      <c r="I86" s="9" t="s">
        <v>11</v>
      </c>
      <c r="J86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86" s="15" t="s">
        <v>1</v>
      </c>
      <c r="L86" s="36">
        <v>0</v>
      </c>
      <c r="M86" s="32" t="str">
        <f t="shared" si="84"/>
        <v>1014506</v>
      </c>
      <c r="N86" s="28" t="s">
        <v>180</v>
      </c>
      <c r="O86" s="28" t="str">
        <f t="shared" si="91"/>
        <v>1014506-RetlStrp-WSHP</v>
      </c>
      <c r="P86" s="28">
        <f t="shared" si="85"/>
        <v>1</v>
      </c>
      <c r="Q86" s="28">
        <v>11</v>
      </c>
      <c r="R86" s="28">
        <v>0</v>
      </c>
      <c r="S86" s="28">
        <v>0</v>
      </c>
      <c r="T86" s="28">
        <v>0</v>
      </c>
      <c r="U86" s="28">
        <v>0</v>
      </c>
      <c r="V86" s="28">
        <v>1</v>
      </c>
      <c r="W86" s="36">
        <v>0</v>
      </c>
      <c r="X86" s="36">
        <v>1</v>
      </c>
      <c r="Y86" s="28">
        <f t="shared" ref="Y86:AD86" si="94">Y84</f>
        <v>0</v>
      </c>
      <c r="Z86" s="28">
        <f t="shared" si="94"/>
        <v>0</v>
      </c>
      <c r="AA86" s="28">
        <f t="shared" si="94"/>
        <v>0</v>
      </c>
      <c r="AB86" s="28">
        <f t="shared" si="94"/>
        <v>0</v>
      </c>
      <c r="AC86" s="28">
        <f t="shared" si="94"/>
        <v>0</v>
      </c>
      <c r="AD86" s="28">
        <f t="shared" si="94"/>
        <v>0</v>
      </c>
    </row>
    <row r="87" spans="1:30" x14ac:dyDescent="0.25">
      <c r="A87" s="39">
        <f t="shared" si="89"/>
        <v>0</v>
      </c>
      <c r="B87" s="27" t="str">
        <f t="shared" si="83"/>
        <v>SoftwareSensitivityTests\DG\1010606-RetlStrp-FPFC.cibd16</v>
      </c>
      <c r="C87" s="27" t="str">
        <f t="shared" si="78"/>
        <v>SoftwareSensitivityTests\DG\BatchOut_151130_2016 v.1\1010606-RetlStrp-FPFC.cibd16</v>
      </c>
      <c r="D87" s="27" t="str">
        <f t="shared" si="93"/>
        <v>SoftwareSensitivityTests\DG\BatchOut_151130_2016 v.1\XML\</v>
      </c>
      <c r="E87" s="9" t="str">
        <f t="shared" si="90"/>
        <v>1010606</v>
      </c>
      <c r="F87" s="22"/>
      <c r="G87" s="29"/>
      <c r="H87" s="23"/>
      <c r="I87" s="9" t="s">
        <v>11</v>
      </c>
      <c r="J87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87" s="15" t="s">
        <v>1</v>
      </c>
      <c r="L87" s="36">
        <v>0</v>
      </c>
      <c r="M87" s="32" t="str">
        <f t="shared" si="84"/>
        <v>1010606</v>
      </c>
      <c r="N87" s="28" t="s">
        <v>130</v>
      </c>
      <c r="O87" s="28" t="str">
        <f t="shared" si="91"/>
        <v>1010606-RetlStrp-FPFC</v>
      </c>
      <c r="P87" s="28">
        <f t="shared" si="85"/>
        <v>1</v>
      </c>
      <c r="Q87" s="28">
        <v>11</v>
      </c>
      <c r="R87" s="28">
        <v>0</v>
      </c>
      <c r="S87" s="28">
        <v>0</v>
      </c>
      <c r="T87" s="28">
        <v>0</v>
      </c>
      <c r="U87" s="28">
        <v>0</v>
      </c>
      <c r="V87" s="28">
        <v>1</v>
      </c>
      <c r="W87" s="36">
        <v>0</v>
      </c>
      <c r="X87" s="36">
        <v>1</v>
      </c>
      <c r="Y87" s="28">
        <f t="shared" ref="Y87:AD87" si="95">Y85</f>
        <v>0</v>
      </c>
      <c r="Z87" s="28">
        <f t="shared" si="95"/>
        <v>0</v>
      </c>
      <c r="AA87" s="28">
        <f t="shared" si="95"/>
        <v>0</v>
      </c>
      <c r="AB87" s="28">
        <f t="shared" si="95"/>
        <v>0</v>
      </c>
      <c r="AC87" s="28">
        <f t="shared" si="95"/>
        <v>0</v>
      </c>
      <c r="AD87" s="28">
        <f t="shared" si="95"/>
        <v>0</v>
      </c>
    </row>
    <row r="88" spans="1:30" x14ac:dyDescent="0.25">
      <c r="A88" s="39">
        <f t="shared" si="89"/>
        <v>0</v>
      </c>
      <c r="B88" s="27" t="str">
        <f t="shared" si="83"/>
        <v>SoftwareSensitivityTests\DG\0400016-OffLrg-CRAH.cibd16</v>
      </c>
      <c r="C88" s="27" t="str">
        <f t="shared" si="78"/>
        <v>SoftwareSensitivityTests\DG\BatchOut_151130_2016 v.1\0400016-OffLrg-CRAH.cibd16</v>
      </c>
      <c r="D88" s="27" t="str">
        <f t="shared" si="93"/>
        <v>SoftwareSensitivityTests\DG\BatchOut_151130_2016 v.1\XML\</v>
      </c>
      <c r="E88" s="9" t="str">
        <f t="shared" si="90"/>
        <v>0400016</v>
      </c>
      <c r="F88" s="22"/>
      <c r="G88" s="29"/>
      <c r="H88" s="23"/>
      <c r="I88" s="9" t="s">
        <v>11</v>
      </c>
      <c r="J88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88" s="15" t="s">
        <v>1</v>
      </c>
      <c r="L88" s="36">
        <v>0</v>
      </c>
      <c r="M88" s="32" t="str">
        <f t="shared" si="84"/>
        <v>0400016</v>
      </c>
      <c r="N88" s="28" t="s">
        <v>159</v>
      </c>
      <c r="O88" s="28" t="str">
        <f t="shared" si="91"/>
        <v>0400016-OffLrg-CRAH</v>
      </c>
      <c r="P88" s="28">
        <f t="shared" si="85"/>
        <v>1</v>
      </c>
      <c r="Q88" s="28">
        <v>11</v>
      </c>
      <c r="R88" s="28">
        <v>0</v>
      </c>
      <c r="S88" s="28">
        <v>0</v>
      </c>
      <c r="T88" s="28">
        <v>0</v>
      </c>
      <c r="U88" s="28">
        <v>0</v>
      </c>
      <c r="V88" s="28">
        <v>1</v>
      </c>
      <c r="W88" s="36">
        <v>0</v>
      </c>
      <c r="X88" s="36">
        <v>1</v>
      </c>
      <c r="Y88" s="28">
        <f t="shared" ref="Y88:AD88" si="96">Y86</f>
        <v>0</v>
      </c>
      <c r="Z88" s="28">
        <f t="shared" si="96"/>
        <v>0</v>
      </c>
      <c r="AA88" s="28">
        <f t="shared" si="96"/>
        <v>0</v>
      </c>
      <c r="AB88" s="28">
        <f t="shared" si="96"/>
        <v>0</v>
      </c>
      <c r="AC88" s="28">
        <f t="shared" si="96"/>
        <v>0</v>
      </c>
      <c r="AD88" s="28">
        <f t="shared" si="96"/>
        <v>0</v>
      </c>
    </row>
    <row r="89" spans="1:30" x14ac:dyDescent="0.25">
      <c r="A89" s="39">
        <f t="shared" si="89"/>
        <v>0</v>
      </c>
      <c r="B89" s="27" t="str">
        <f t="shared" si="83"/>
        <v>SoftwareSensitivityTests\DG\0413216-OffLrg-CRAC.cibd16</v>
      </c>
      <c r="C89" s="27" t="str">
        <f t="shared" si="78"/>
        <v>SoftwareSensitivityTests\DG\BatchOut_151130_2016 v.1\0413216-OffLrg-CRAC.cibd16</v>
      </c>
      <c r="D89" s="27" t="str">
        <f t="shared" si="93"/>
        <v>SoftwareSensitivityTests\DG\BatchOut_151130_2016 v.1\XML\</v>
      </c>
      <c r="E89" s="9" t="str">
        <f t="shared" si="90"/>
        <v>0413216</v>
      </c>
      <c r="F89" s="22"/>
      <c r="G89" s="29"/>
      <c r="H89" s="23"/>
      <c r="I89" s="9" t="s">
        <v>11</v>
      </c>
      <c r="J89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89" s="15" t="s">
        <v>1</v>
      </c>
      <c r="L89" s="36">
        <v>0</v>
      </c>
      <c r="M89" s="32" t="str">
        <f t="shared" si="84"/>
        <v>0413216</v>
      </c>
      <c r="N89" s="28" t="s">
        <v>160</v>
      </c>
      <c r="O89" s="28" t="str">
        <f t="shared" si="91"/>
        <v>0413216-OffLrg-CRAC</v>
      </c>
      <c r="P89" s="28">
        <f t="shared" si="85"/>
        <v>1</v>
      </c>
      <c r="Q89" s="28">
        <v>11</v>
      </c>
      <c r="R89" s="28">
        <v>0</v>
      </c>
      <c r="S89" s="28">
        <v>0</v>
      </c>
      <c r="T89" s="28">
        <v>0</v>
      </c>
      <c r="U89" s="28">
        <v>0</v>
      </c>
      <c r="V89" s="28">
        <v>1</v>
      </c>
      <c r="W89" s="36">
        <v>0</v>
      </c>
      <c r="X89" s="36">
        <v>1</v>
      </c>
      <c r="Y89" s="28">
        <f t="shared" ref="Y89:AD89" si="97">Y87</f>
        <v>0</v>
      </c>
      <c r="Z89" s="28">
        <f t="shared" si="97"/>
        <v>0</v>
      </c>
      <c r="AA89" s="28">
        <f t="shared" si="97"/>
        <v>0</v>
      </c>
      <c r="AB89" s="28">
        <f t="shared" si="97"/>
        <v>0</v>
      </c>
      <c r="AC89" s="28">
        <f t="shared" si="97"/>
        <v>0</v>
      </c>
      <c r="AD89" s="28">
        <f t="shared" si="97"/>
        <v>0</v>
      </c>
    </row>
    <row r="90" spans="1:30" s="61" customFormat="1" x14ac:dyDescent="0.25">
      <c r="A90" s="39">
        <f t="shared" ref="A90" si="98">L90</f>
        <v>0</v>
      </c>
      <c r="B90" s="27" t="str">
        <f t="shared" si="83"/>
        <v>SoftwareSensitivityTests\DG\0400006-OffLrg-CRAH.cibd16</v>
      </c>
      <c r="C90" s="27" t="str">
        <f t="shared" si="78"/>
        <v>SoftwareSensitivityTests\DG\BatchOut_151130_2016 v.1\0400006-OffLrg-CRAH.cibd16</v>
      </c>
      <c r="D90" s="27" t="str">
        <f t="shared" si="93"/>
        <v>SoftwareSensitivityTests\DG\BatchOut_151130_2016 v.1\XML\</v>
      </c>
      <c r="E90" s="9" t="str">
        <f t="shared" ref="E90" si="99">M90</f>
        <v>0400006</v>
      </c>
      <c r="F90" s="22"/>
      <c r="G90" s="29"/>
      <c r="H90" s="23"/>
      <c r="I90" s="9" t="s">
        <v>11</v>
      </c>
      <c r="J90" s="9" t="str">
        <f t="shared" ref="J90" si="100">$P$13&amp;","&amp;P90&amp;","&amp;$Q$13&amp;","&amp;Q90&amp;","&amp;$R$13&amp;","&amp;R90&amp;","&amp;$S$13&amp;","&amp;S90&amp;","&amp;$T$13&amp;","&amp;T90&amp;","&amp;$U$13&amp;","&amp;U90&amp;","&amp;$V$13&amp;","&amp;V90&amp;","&amp;$Y$13&amp;","&amp;Y90&amp;","&amp;$AB$13&amp;","&amp;AB90&amp;","&amp;$Z$13&amp;","&amp;Z90&amp;","&amp;$AC$13&amp;","&amp;AC90&amp;","&amp;$AA$13&amp;","&amp;AA90&amp;","&amp;$AD$13&amp;","&amp;AD90&amp;","&amp;$W$13&amp;","&amp;W90&amp;","&amp;$X$13&amp;","&amp;X90&amp;","</f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90" s="15" t="s">
        <v>1</v>
      </c>
      <c r="L90" s="36">
        <v>0</v>
      </c>
      <c r="M90" s="32" t="str">
        <f t="shared" si="84"/>
        <v>0400006</v>
      </c>
      <c r="N90" s="28" t="s">
        <v>161</v>
      </c>
      <c r="O90" s="28" t="str">
        <f t="shared" ref="O90" si="101">N90</f>
        <v>0400006-OffLrg-CRAH</v>
      </c>
      <c r="P90" s="28">
        <f t="shared" si="85"/>
        <v>1</v>
      </c>
      <c r="Q90" s="28">
        <v>11</v>
      </c>
      <c r="R90" s="28">
        <v>0</v>
      </c>
      <c r="S90" s="28">
        <v>0</v>
      </c>
      <c r="T90" s="28">
        <v>0</v>
      </c>
      <c r="U90" s="28">
        <v>0</v>
      </c>
      <c r="V90" s="28">
        <v>1</v>
      </c>
      <c r="W90" s="36">
        <v>0</v>
      </c>
      <c r="X90" s="36">
        <v>1</v>
      </c>
      <c r="Y90" s="28">
        <f t="shared" ref="Y90:AD90" si="102">Y88</f>
        <v>0</v>
      </c>
      <c r="Z90" s="28">
        <f t="shared" si="102"/>
        <v>0</v>
      </c>
      <c r="AA90" s="28">
        <f t="shared" si="102"/>
        <v>0</v>
      </c>
      <c r="AB90" s="28">
        <f t="shared" si="102"/>
        <v>0</v>
      </c>
      <c r="AC90" s="28">
        <f t="shared" si="102"/>
        <v>0</v>
      </c>
      <c r="AD90" s="28">
        <f t="shared" si="102"/>
        <v>0</v>
      </c>
    </row>
    <row r="91" spans="1:30" x14ac:dyDescent="0.25">
      <c r="A91" s="39">
        <f t="shared" si="89"/>
        <v>0</v>
      </c>
      <c r="B91" s="27" t="str">
        <f t="shared" si="83"/>
        <v>SoftwareSensitivityTests\DG\0413306-OffLrg-CRAC.cibd16</v>
      </c>
      <c r="C91" s="27" t="str">
        <f t="shared" si="78"/>
        <v>SoftwareSensitivityTests\DG\BatchOut_151130_2016 v.1\0413306-OffLrg-CRAC.cibd16</v>
      </c>
      <c r="D91" s="27" t="str">
        <f t="shared" si="93"/>
        <v>SoftwareSensitivityTests\DG\BatchOut_151130_2016 v.1\XML\</v>
      </c>
      <c r="E91" s="9" t="str">
        <f t="shared" si="90"/>
        <v>0413306</v>
      </c>
      <c r="F91" s="22"/>
      <c r="G91" s="29"/>
      <c r="H91" s="23"/>
      <c r="I91" s="9" t="s">
        <v>11</v>
      </c>
      <c r="J91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91" s="15" t="s">
        <v>1</v>
      </c>
      <c r="L91" s="36">
        <v>0</v>
      </c>
      <c r="M91" s="32" t="str">
        <f t="shared" si="84"/>
        <v>0413306</v>
      </c>
      <c r="N91" s="28" t="s">
        <v>162</v>
      </c>
      <c r="O91" s="28" t="str">
        <f t="shared" si="91"/>
        <v>0413306-OffLrg-CRAC</v>
      </c>
      <c r="P91" s="28">
        <f t="shared" si="85"/>
        <v>1</v>
      </c>
      <c r="Q91" s="28">
        <v>11</v>
      </c>
      <c r="R91" s="28">
        <v>0</v>
      </c>
      <c r="S91" s="28">
        <v>0</v>
      </c>
      <c r="T91" s="28">
        <v>0</v>
      </c>
      <c r="U91" s="28">
        <v>0</v>
      </c>
      <c r="V91" s="28">
        <v>1</v>
      </c>
      <c r="W91" s="36">
        <v>0</v>
      </c>
      <c r="X91" s="36">
        <v>1</v>
      </c>
      <c r="Y91" s="28">
        <f t="shared" ref="Y91:AD91" si="103">Y89</f>
        <v>0</v>
      </c>
      <c r="Z91" s="28">
        <f t="shared" si="103"/>
        <v>0</v>
      </c>
      <c r="AA91" s="28">
        <f t="shared" si="103"/>
        <v>0</v>
      </c>
      <c r="AB91" s="28">
        <f t="shared" si="103"/>
        <v>0</v>
      </c>
      <c r="AC91" s="28">
        <f t="shared" si="103"/>
        <v>0</v>
      </c>
      <c r="AD91" s="28">
        <f t="shared" si="103"/>
        <v>0</v>
      </c>
    </row>
    <row r="92" spans="1:30" s="61" customFormat="1" x14ac:dyDescent="0.25">
      <c r="A92" s="39">
        <f t="shared" ref="A92" si="104">L92</f>
        <v>0</v>
      </c>
      <c r="B92" s="27" t="str">
        <f t="shared" ref="B92:B123" si="105">M$11&amp;"SG\"&amp;N92&amp;".cibd16"</f>
        <v>SoftwareSensitivityTests\SG\0500015-RetlMed-Baseline_NDL.cibd16</v>
      </c>
      <c r="C92" s="27" t="str">
        <f xml:space="preserve"> M$159 &amp; O92 &amp; ".cibd16"</f>
        <v>SoftwareSensitivityTests\SG\BatchOut_151130_2016 v.1\0500015-RetlMed-Baseline_NDL.cibd16</v>
      </c>
      <c r="D92" s="27" t="str">
        <f>$M$160</f>
        <v>SoftwareSensitivityTests\SG\BatchOut_151130_2016 v.1\XML\</v>
      </c>
      <c r="E92" s="9" t="str">
        <f t="shared" ref="E92" si="106">M92</f>
        <v>0500015</v>
      </c>
      <c r="F92" s="22"/>
      <c r="G92" s="29"/>
      <c r="H92" s="23"/>
      <c r="I92" s="9" t="s">
        <v>11</v>
      </c>
      <c r="J92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92" s="15" t="s">
        <v>1</v>
      </c>
      <c r="L92" s="36">
        <v>0</v>
      </c>
      <c r="M92" s="32" t="str">
        <f t="shared" ref="M92" si="107">LEFT(N92,7)</f>
        <v>0500015</v>
      </c>
      <c r="N92" s="28" t="s">
        <v>246</v>
      </c>
      <c r="O92" s="28" t="str">
        <f t="shared" ref="O92" si="108">N92</f>
        <v>0500015-RetlMed-Baseline_NDL</v>
      </c>
      <c r="P92" s="28">
        <f t="shared" si="85"/>
        <v>1</v>
      </c>
      <c r="Q92" s="28">
        <v>11</v>
      </c>
      <c r="R92" s="28">
        <v>0</v>
      </c>
      <c r="S92" s="28">
        <v>0</v>
      </c>
      <c r="T92" s="28">
        <v>0</v>
      </c>
      <c r="U92" s="28">
        <v>0</v>
      </c>
      <c r="V92" s="28">
        <v>1</v>
      </c>
      <c r="W92" s="36">
        <v>0</v>
      </c>
      <c r="X92" s="36">
        <v>1</v>
      </c>
      <c r="Y92" s="28">
        <f t="shared" ref="Y92:AD92" si="109">Y90</f>
        <v>0</v>
      </c>
      <c r="Z92" s="28">
        <f t="shared" si="109"/>
        <v>0</v>
      </c>
      <c r="AA92" s="28">
        <f t="shared" si="109"/>
        <v>0</v>
      </c>
      <c r="AB92" s="28">
        <f t="shared" si="109"/>
        <v>0</v>
      </c>
      <c r="AC92" s="28">
        <f t="shared" si="109"/>
        <v>0</v>
      </c>
      <c r="AD92" s="28">
        <f t="shared" si="109"/>
        <v>0</v>
      </c>
    </row>
    <row r="93" spans="1:30" s="61" customFormat="1" x14ac:dyDescent="0.25">
      <c r="A93" s="39">
        <f>L93</f>
        <v>0</v>
      </c>
      <c r="B93" s="27" t="str">
        <f t="shared" si="105"/>
        <v>SoftwareSensitivityTests\SG\0512815-RetlMed-SZVAV_NDL.cibd16</v>
      </c>
      <c r="C93" s="27" t="str">
        <f t="shared" ref="C93:C147" si="110" xml:space="preserve"> M$159 &amp; O93 &amp; ".cibd16"</f>
        <v>SoftwareSensitivityTests\SG\BatchOut_151130_2016 v.1\0512815-RetlMed-SZVAV_NDL.cibd16</v>
      </c>
      <c r="D93" s="27" t="str">
        <f t="shared" ref="D93:D147" si="111">$M$160</f>
        <v>SoftwareSensitivityTests\SG\BatchOut_151130_2016 v.1\XML\</v>
      </c>
      <c r="E93" s="9" t="str">
        <f>M93</f>
        <v>0512815</v>
      </c>
      <c r="F93" s="22"/>
      <c r="G93" s="29"/>
      <c r="H93" s="23"/>
      <c r="I93" s="9" t="s">
        <v>11</v>
      </c>
      <c r="J93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93" s="15" t="s">
        <v>1</v>
      </c>
      <c r="L93" s="36">
        <v>0</v>
      </c>
      <c r="M93" s="32" t="str">
        <f>LEFT(N93,7)</f>
        <v>0512815</v>
      </c>
      <c r="N93" s="28" t="s">
        <v>247</v>
      </c>
      <c r="O93" s="28" t="str">
        <f>N93</f>
        <v>0512815-RetlMed-SZVAV_NDL</v>
      </c>
      <c r="P93" s="28">
        <f t="shared" si="85"/>
        <v>1</v>
      </c>
      <c r="Q93" s="28">
        <v>11</v>
      </c>
      <c r="R93" s="28">
        <v>0</v>
      </c>
      <c r="S93" s="28">
        <v>0</v>
      </c>
      <c r="T93" s="28">
        <v>0</v>
      </c>
      <c r="U93" s="28">
        <v>0</v>
      </c>
      <c r="V93" s="28">
        <v>1</v>
      </c>
      <c r="W93" s="36">
        <v>0</v>
      </c>
      <c r="X93" s="36">
        <v>1</v>
      </c>
      <c r="Y93" s="28">
        <f t="shared" ref="Y93:AD93" si="112">Y91</f>
        <v>0</v>
      </c>
      <c r="Z93" s="28">
        <f t="shared" si="112"/>
        <v>0</v>
      </c>
      <c r="AA93" s="28">
        <f t="shared" si="112"/>
        <v>0</v>
      </c>
      <c r="AB93" s="28">
        <f t="shared" si="112"/>
        <v>0</v>
      </c>
      <c r="AC93" s="28">
        <f t="shared" si="112"/>
        <v>0</v>
      </c>
      <c r="AD93" s="28">
        <f t="shared" si="112"/>
        <v>0</v>
      </c>
    </row>
    <row r="94" spans="1:30" s="61" customFormat="1" x14ac:dyDescent="0.25">
      <c r="A94" s="39">
        <f t="shared" ref="A94:A95" si="113">L94</f>
        <v>0</v>
      </c>
      <c r="B94" s="27" t="str">
        <f t="shared" si="105"/>
        <v>SoftwareSensitivityTests\SG\0500006-RetlMed-Baseline_NDL.cibd16</v>
      </c>
      <c r="C94" s="27" t="str">
        <f t="shared" si="110"/>
        <v>SoftwareSensitivityTests\SG\BatchOut_151130_2016 v.1\0500006-RetlMed-Baseline_NDL.cibd16</v>
      </c>
      <c r="D94" s="27" t="str">
        <f t="shared" si="111"/>
        <v>SoftwareSensitivityTests\SG\BatchOut_151130_2016 v.1\XML\</v>
      </c>
      <c r="E94" s="9" t="str">
        <f t="shared" ref="E94:E95" si="114">M94</f>
        <v>0500006</v>
      </c>
      <c r="F94" s="22"/>
      <c r="G94" s="29"/>
      <c r="H94" s="23"/>
      <c r="I94" s="9" t="s">
        <v>11</v>
      </c>
      <c r="J94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94" s="15" t="s">
        <v>1</v>
      </c>
      <c r="L94" s="36">
        <v>0</v>
      </c>
      <c r="M94" s="32" t="str">
        <f t="shared" ref="M94:M95" si="115">LEFT(N94,7)</f>
        <v>0500006</v>
      </c>
      <c r="N94" s="28" t="s">
        <v>248</v>
      </c>
      <c r="O94" s="28" t="str">
        <f t="shared" ref="O94:O95" si="116">N94</f>
        <v>0500006-RetlMed-Baseline_NDL</v>
      </c>
      <c r="P94" s="28">
        <f t="shared" si="85"/>
        <v>1</v>
      </c>
      <c r="Q94" s="28">
        <v>11</v>
      </c>
      <c r="R94" s="28">
        <v>0</v>
      </c>
      <c r="S94" s="28">
        <v>0</v>
      </c>
      <c r="T94" s="28">
        <v>0</v>
      </c>
      <c r="U94" s="28">
        <v>0</v>
      </c>
      <c r="V94" s="28">
        <v>1</v>
      </c>
      <c r="W94" s="36">
        <v>0</v>
      </c>
      <c r="X94" s="36">
        <v>1</v>
      </c>
      <c r="Y94" s="28">
        <f t="shared" ref="Y94:AD94" si="117">Y92</f>
        <v>0</v>
      </c>
      <c r="Z94" s="28">
        <f t="shared" si="117"/>
        <v>0</v>
      </c>
      <c r="AA94" s="28">
        <f t="shared" si="117"/>
        <v>0</v>
      </c>
      <c r="AB94" s="28">
        <f t="shared" si="117"/>
        <v>0</v>
      </c>
      <c r="AC94" s="28">
        <f t="shared" si="117"/>
        <v>0</v>
      </c>
      <c r="AD94" s="28">
        <f t="shared" si="117"/>
        <v>0</v>
      </c>
    </row>
    <row r="95" spans="1:30" s="61" customFormat="1" x14ac:dyDescent="0.25">
      <c r="A95" s="39">
        <f t="shared" si="113"/>
        <v>0</v>
      </c>
      <c r="B95" s="27" t="str">
        <f t="shared" si="105"/>
        <v>SoftwareSensitivityTests\SG\0513006-RetlMed-SZVAV_NDL.cibd16</v>
      </c>
      <c r="C95" s="27" t="str">
        <f t="shared" si="110"/>
        <v>SoftwareSensitivityTests\SG\BatchOut_151130_2016 v.1\0513006-RetlMed-SZVAV_NDL.cibd16</v>
      </c>
      <c r="D95" s="27" t="str">
        <f t="shared" si="111"/>
        <v>SoftwareSensitivityTests\SG\BatchOut_151130_2016 v.1\XML\</v>
      </c>
      <c r="E95" s="9" t="str">
        <f t="shared" si="114"/>
        <v>0513006</v>
      </c>
      <c r="F95" s="22"/>
      <c r="G95" s="29"/>
      <c r="H95" s="23"/>
      <c r="I95" s="9" t="s">
        <v>11</v>
      </c>
      <c r="J95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95" s="15" t="s">
        <v>1</v>
      </c>
      <c r="L95" s="36">
        <v>0</v>
      </c>
      <c r="M95" s="32" t="str">
        <f t="shared" si="115"/>
        <v>0513006</v>
      </c>
      <c r="N95" s="28" t="s">
        <v>249</v>
      </c>
      <c r="O95" s="28" t="str">
        <f t="shared" si="116"/>
        <v>0513006-RetlMed-SZVAV_NDL</v>
      </c>
      <c r="P95" s="28">
        <f t="shared" si="85"/>
        <v>1</v>
      </c>
      <c r="Q95" s="28">
        <v>11</v>
      </c>
      <c r="R95" s="28">
        <v>0</v>
      </c>
      <c r="S95" s="28">
        <v>0</v>
      </c>
      <c r="T95" s="28">
        <v>0</v>
      </c>
      <c r="U95" s="28">
        <v>0</v>
      </c>
      <c r="V95" s="28">
        <v>1</v>
      </c>
      <c r="W95" s="36">
        <v>0</v>
      </c>
      <c r="X95" s="36">
        <v>1</v>
      </c>
      <c r="Y95" s="28">
        <f t="shared" ref="Y95:AD95" si="118">Y93</f>
        <v>0</v>
      </c>
      <c r="Z95" s="28">
        <f t="shared" si="118"/>
        <v>0</v>
      </c>
      <c r="AA95" s="28">
        <f t="shared" si="118"/>
        <v>0</v>
      </c>
      <c r="AB95" s="28">
        <f t="shared" si="118"/>
        <v>0</v>
      </c>
      <c r="AC95" s="28">
        <f t="shared" si="118"/>
        <v>0</v>
      </c>
      <c r="AD95" s="28">
        <f t="shared" si="118"/>
        <v>0</v>
      </c>
    </row>
    <row r="96" spans="1:30" s="61" customFormat="1" x14ac:dyDescent="0.25">
      <c r="A96" s="39">
        <f>L96</f>
        <v>0</v>
      </c>
      <c r="B96" s="27" t="str">
        <f t="shared" si="105"/>
        <v>SoftwareSensitivityTests\SG\0300016-OffMed-Baseline_NDL.cibd16</v>
      </c>
      <c r="C96" s="27" t="str">
        <f t="shared" si="110"/>
        <v>SoftwareSensitivityTests\SG\BatchOut_151130_2016 v.1\0300016-OffMed-Baseline_NDL.cibd16</v>
      </c>
      <c r="D96" s="27" t="str">
        <f t="shared" si="111"/>
        <v>SoftwareSensitivityTests\SG\BatchOut_151130_2016 v.1\XML\</v>
      </c>
      <c r="E96" s="9" t="str">
        <f>M96</f>
        <v>0300016</v>
      </c>
      <c r="F96" s="22"/>
      <c r="G96" s="29"/>
      <c r="H96" s="23"/>
      <c r="I96" s="9" t="s">
        <v>11</v>
      </c>
      <c r="J96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96" s="15" t="s">
        <v>1</v>
      </c>
      <c r="L96" s="36">
        <v>0</v>
      </c>
      <c r="M96" s="32" t="str">
        <f>LEFT(N96,7)</f>
        <v>0300016</v>
      </c>
      <c r="N96" s="28" t="s">
        <v>250</v>
      </c>
      <c r="O96" s="28" t="str">
        <f>N96</f>
        <v>0300016-OffMed-Baseline_NDL</v>
      </c>
      <c r="P96" s="28">
        <f t="shared" si="85"/>
        <v>1</v>
      </c>
      <c r="Q96" s="28">
        <v>11</v>
      </c>
      <c r="R96" s="28">
        <v>0</v>
      </c>
      <c r="S96" s="28">
        <v>0</v>
      </c>
      <c r="T96" s="28">
        <v>0</v>
      </c>
      <c r="U96" s="28">
        <v>0</v>
      </c>
      <c r="V96" s="28">
        <v>1</v>
      </c>
      <c r="W96" s="36">
        <v>0</v>
      </c>
      <c r="X96" s="36">
        <v>1</v>
      </c>
      <c r="Y96" s="28">
        <f t="shared" ref="Y96:AD96" si="119">Y94</f>
        <v>0</v>
      </c>
      <c r="Z96" s="28">
        <f t="shared" si="119"/>
        <v>0</v>
      </c>
      <c r="AA96" s="28">
        <f t="shared" si="119"/>
        <v>0</v>
      </c>
      <c r="AB96" s="28">
        <f t="shared" si="119"/>
        <v>0</v>
      </c>
      <c r="AC96" s="28">
        <f t="shared" si="119"/>
        <v>0</v>
      </c>
      <c r="AD96" s="28">
        <f t="shared" si="119"/>
        <v>0</v>
      </c>
    </row>
    <row r="97" spans="1:30" s="61" customFormat="1" x14ac:dyDescent="0.25">
      <c r="A97" s="39">
        <f t="shared" ref="A97:A98" si="120">L97</f>
        <v>0</v>
      </c>
      <c r="B97" s="27" t="str">
        <f t="shared" si="105"/>
        <v>SoftwareSensitivityTests\SG\0303216-OffMed-LightingLowLPD_NDL.cibd16</v>
      </c>
      <c r="C97" s="27" t="str">
        <f t="shared" si="110"/>
        <v>SoftwareSensitivityTests\SG\BatchOut_151130_2016 v.1\0303216-OffMed-LightingLowLPD_NDL.cibd16</v>
      </c>
      <c r="D97" s="27" t="str">
        <f t="shared" si="111"/>
        <v>SoftwareSensitivityTests\SG\BatchOut_151130_2016 v.1\XML\</v>
      </c>
      <c r="E97" s="9" t="str">
        <f t="shared" ref="E97:E98" si="121">M97</f>
        <v>0303216</v>
      </c>
      <c r="F97" s="22"/>
      <c r="G97" s="29"/>
      <c r="H97" s="23"/>
      <c r="I97" s="9" t="s">
        <v>11</v>
      </c>
      <c r="J97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97" s="15" t="s">
        <v>1</v>
      </c>
      <c r="L97" s="36">
        <v>0</v>
      </c>
      <c r="M97" s="32" t="str">
        <f t="shared" ref="M97:M98" si="122">LEFT(N97,7)</f>
        <v>0303216</v>
      </c>
      <c r="N97" s="28" t="s">
        <v>251</v>
      </c>
      <c r="O97" s="28" t="str">
        <f t="shared" ref="O97:O98" si="123">N97</f>
        <v>0303216-OffMed-LightingLowLPD_NDL</v>
      </c>
      <c r="P97" s="28">
        <f t="shared" si="85"/>
        <v>1</v>
      </c>
      <c r="Q97" s="28">
        <v>11</v>
      </c>
      <c r="R97" s="28">
        <v>0</v>
      </c>
      <c r="S97" s="28">
        <v>0</v>
      </c>
      <c r="T97" s="28">
        <v>0</v>
      </c>
      <c r="U97" s="28">
        <v>0</v>
      </c>
      <c r="V97" s="28">
        <v>1</v>
      </c>
      <c r="W97" s="36">
        <v>0</v>
      </c>
      <c r="X97" s="36">
        <v>1</v>
      </c>
      <c r="Y97" s="28">
        <f t="shared" ref="Y97:AD97" si="124">Y95</f>
        <v>0</v>
      </c>
      <c r="Z97" s="28">
        <f t="shared" si="124"/>
        <v>0</v>
      </c>
      <c r="AA97" s="28">
        <f t="shared" si="124"/>
        <v>0</v>
      </c>
      <c r="AB97" s="28">
        <f t="shared" si="124"/>
        <v>0</v>
      </c>
      <c r="AC97" s="28">
        <f t="shared" si="124"/>
        <v>0</v>
      </c>
      <c r="AD97" s="28">
        <f t="shared" si="124"/>
        <v>0</v>
      </c>
    </row>
    <row r="98" spans="1:30" s="61" customFormat="1" x14ac:dyDescent="0.25">
      <c r="A98" s="39">
        <f t="shared" si="120"/>
        <v>0</v>
      </c>
      <c r="B98" s="27" t="str">
        <f t="shared" si="105"/>
        <v>SoftwareSensitivityTests\SG\0303316-OffMed-LightingHighLPD_NDL.cibd16</v>
      </c>
      <c r="C98" s="27" t="str">
        <f t="shared" si="110"/>
        <v>SoftwareSensitivityTests\SG\BatchOut_151130_2016 v.1\0303316-OffMed-LightingHighLPD_NDL.cibd16</v>
      </c>
      <c r="D98" s="27" t="str">
        <f t="shared" si="111"/>
        <v>SoftwareSensitivityTests\SG\BatchOut_151130_2016 v.1\XML\</v>
      </c>
      <c r="E98" s="9" t="str">
        <f t="shared" si="121"/>
        <v>0303316</v>
      </c>
      <c r="F98" s="22"/>
      <c r="G98" s="29"/>
      <c r="H98" s="23"/>
      <c r="I98" s="9" t="s">
        <v>11</v>
      </c>
      <c r="J98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98" s="15" t="s">
        <v>1</v>
      </c>
      <c r="L98" s="36">
        <v>0</v>
      </c>
      <c r="M98" s="32" t="str">
        <f t="shared" si="122"/>
        <v>0303316</v>
      </c>
      <c r="N98" s="28" t="s">
        <v>252</v>
      </c>
      <c r="O98" s="28" t="str">
        <f t="shared" si="123"/>
        <v>0303316-OffMed-LightingHighLPD_NDL</v>
      </c>
      <c r="P98" s="28">
        <f t="shared" si="85"/>
        <v>1</v>
      </c>
      <c r="Q98" s="28">
        <v>11</v>
      </c>
      <c r="R98" s="28">
        <v>0</v>
      </c>
      <c r="S98" s="28">
        <v>0</v>
      </c>
      <c r="T98" s="28">
        <v>0</v>
      </c>
      <c r="U98" s="28">
        <v>0</v>
      </c>
      <c r="V98" s="28">
        <v>1</v>
      </c>
      <c r="W98" s="36">
        <v>0</v>
      </c>
      <c r="X98" s="36">
        <v>1</v>
      </c>
      <c r="Y98" s="28">
        <f t="shared" ref="Y98:AD98" si="125">Y96</f>
        <v>0</v>
      </c>
      <c r="Z98" s="28">
        <f t="shared" si="125"/>
        <v>0</v>
      </c>
      <c r="AA98" s="28">
        <f t="shared" si="125"/>
        <v>0</v>
      </c>
      <c r="AB98" s="28">
        <f t="shared" si="125"/>
        <v>0</v>
      </c>
      <c r="AC98" s="28">
        <f t="shared" si="125"/>
        <v>0</v>
      </c>
      <c r="AD98" s="28">
        <f t="shared" si="125"/>
        <v>0</v>
      </c>
    </row>
    <row r="99" spans="1:30" s="61" customFormat="1" x14ac:dyDescent="0.25">
      <c r="A99" s="39">
        <f>L99</f>
        <v>0</v>
      </c>
      <c r="B99" s="27" t="str">
        <f t="shared" si="105"/>
        <v>SoftwareSensitivityTests\SG\0307216-OffMed-HVACPVAV Design_NDL.cibd16</v>
      </c>
      <c r="C99" s="27" t="str">
        <f t="shared" si="110"/>
        <v>SoftwareSensitivityTests\SG\BatchOut_151130_2016 v.1\0307216-OffMed-HVACPVAV Design_NDL.cibd16</v>
      </c>
      <c r="D99" s="27" t="str">
        <f t="shared" si="111"/>
        <v>SoftwareSensitivityTests\SG\BatchOut_151130_2016 v.1\XML\</v>
      </c>
      <c r="E99" s="9" t="str">
        <f>M99</f>
        <v>0307216</v>
      </c>
      <c r="F99" s="22"/>
      <c r="G99" s="29"/>
      <c r="H99" s="23"/>
      <c r="I99" s="9" t="s">
        <v>11</v>
      </c>
      <c r="J99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99" s="15" t="s">
        <v>1</v>
      </c>
      <c r="L99" s="36">
        <v>0</v>
      </c>
      <c r="M99" s="32" t="str">
        <f>LEFT(N99,7)</f>
        <v>0307216</v>
      </c>
      <c r="N99" s="28" t="s">
        <v>253</v>
      </c>
      <c r="O99" s="28" t="str">
        <f>N99</f>
        <v>0307216-OffMed-HVACPVAV Design_NDL</v>
      </c>
      <c r="P99" s="28">
        <f t="shared" si="85"/>
        <v>1</v>
      </c>
      <c r="Q99" s="28">
        <v>11</v>
      </c>
      <c r="R99" s="28">
        <v>0</v>
      </c>
      <c r="S99" s="28">
        <v>0</v>
      </c>
      <c r="T99" s="28">
        <v>0</v>
      </c>
      <c r="U99" s="28">
        <v>0</v>
      </c>
      <c r="V99" s="28">
        <v>1</v>
      </c>
      <c r="W99" s="36">
        <v>0</v>
      </c>
      <c r="X99" s="36">
        <v>1</v>
      </c>
      <c r="Y99" s="28">
        <f t="shared" ref="Y99:AD99" si="126">Y97</f>
        <v>0</v>
      </c>
      <c r="Z99" s="28">
        <f t="shared" si="126"/>
        <v>0</v>
      </c>
      <c r="AA99" s="28">
        <f t="shared" si="126"/>
        <v>0</v>
      </c>
      <c r="AB99" s="28">
        <f t="shared" si="126"/>
        <v>0</v>
      </c>
      <c r="AC99" s="28">
        <f t="shared" si="126"/>
        <v>0</v>
      </c>
      <c r="AD99" s="28">
        <f t="shared" si="126"/>
        <v>0</v>
      </c>
    </row>
    <row r="100" spans="1:30" s="61" customFormat="1" x14ac:dyDescent="0.25">
      <c r="A100" s="39">
        <f t="shared" ref="A100:A101" si="127">L100</f>
        <v>0</v>
      </c>
      <c r="B100" s="27" t="str">
        <f t="shared" si="105"/>
        <v>SoftwareSensitivityTests\SG\0307316-OffMed-HVACPVAV SATControl_NDL.cibd16</v>
      </c>
      <c r="C100" s="27" t="str">
        <f t="shared" si="110"/>
        <v>SoftwareSensitivityTests\SG\BatchOut_151130_2016 v.1\0307316-OffMed-HVACPVAV SATControl_NDL.cibd16</v>
      </c>
      <c r="D100" s="27" t="str">
        <f t="shared" si="111"/>
        <v>SoftwareSensitivityTests\SG\BatchOut_151130_2016 v.1\XML\</v>
      </c>
      <c r="E100" s="9" t="str">
        <f t="shared" ref="E100:E101" si="128">M100</f>
        <v>0307316</v>
      </c>
      <c r="F100" s="22"/>
      <c r="G100" s="29"/>
      <c r="H100" s="23"/>
      <c r="I100" s="9" t="s">
        <v>11</v>
      </c>
      <c r="J100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00" s="15" t="s">
        <v>1</v>
      </c>
      <c r="L100" s="36">
        <v>0</v>
      </c>
      <c r="M100" s="32" t="str">
        <f t="shared" ref="M100:M101" si="129">LEFT(N100,7)</f>
        <v>0307316</v>
      </c>
      <c r="N100" s="28" t="s">
        <v>254</v>
      </c>
      <c r="O100" s="28" t="str">
        <f t="shared" ref="O100:O101" si="130">N100</f>
        <v>0307316-OffMed-HVACPVAV SATControl_NDL</v>
      </c>
      <c r="P100" s="28">
        <f t="shared" si="85"/>
        <v>1</v>
      </c>
      <c r="Q100" s="28">
        <v>11</v>
      </c>
      <c r="R100" s="28">
        <v>0</v>
      </c>
      <c r="S100" s="28">
        <v>0</v>
      </c>
      <c r="T100" s="28">
        <v>0</v>
      </c>
      <c r="U100" s="28">
        <v>0</v>
      </c>
      <c r="V100" s="28">
        <v>1</v>
      </c>
      <c r="W100" s="36">
        <v>0</v>
      </c>
      <c r="X100" s="36">
        <v>1</v>
      </c>
      <c r="Y100" s="28">
        <f t="shared" ref="Y100:AD100" si="131">Y98</f>
        <v>0</v>
      </c>
      <c r="Z100" s="28">
        <f t="shared" si="131"/>
        <v>0</v>
      </c>
      <c r="AA100" s="28">
        <f t="shared" si="131"/>
        <v>0</v>
      </c>
      <c r="AB100" s="28">
        <f t="shared" si="131"/>
        <v>0</v>
      </c>
      <c r="AC100" s="28">
        <f t="shared" si="131"/>
        <v>0</v>
      </c>
      <c r="AD100" s="28">
        <f t="shared" si="131"/>
        <v>0</v>
      </c>
    </row>
    <row r="101" spans="1:30" s="61" customFormat="1" x14ac:dyDescent="0.25">
      <c r="A101" s="39">
        <f t="shared" si="127"/>
        <v>0</v>
      </c>
      <c r="B101" s="27" t="str">
        <f t="shared" si="105"/>
        <v>SoftwareSensitivityTests\SG\0307516-OffMed-HVACPVAV EconomizerType_NDL.cibd16</v>
      </c>
      <c r="C101" s="27" t="str">
        <f t="shared" si="110"/>
        <v>SoftwareSensitivityTests\SG\BatchOut_151130_2016 v.1\0307516-OffMed-HVACPVAV EconomizerType_NDL.cibd16</v>
      </c>
      <c r="D101" s="27" t="str">
        <f t="shared" si="111"/>
        <v>SoftwareSensitivityTests\SG\BatchOut_151130_2016 v.1\XML\</v>
      </c>
      <c r="E101" s="9" t="str">
        <f t="shared" si="128"/>
        <v>0307516</v>
      </c>
      <c r="F101" s="22"/>
      <c r="G101" s="29"/>
      <c r="H101" s="23"/>
      <c r="I101" s="9" t="s">
        <v>11</v>
      </c>
      <c r="J101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01" s="15" t="s">
        <v>1</v>
      </c>
      <c r="L101" s="36">
        <v>0</v>
      </c>
      <c r="M101" s="32" t="str">
        <f t="shared" si="129"/>
        <v>0307516</v>
      </c>
      <c r="N101" s="28" t="s">
        <v>255</v>
      </c>
      <c r="O101" s="28" t="str">
        <f t="shared" si="130"/>
        <v>0307516-OffMed-HVACPVAV EconomizerType_NDL</v>
      </c>
      <c r="P101" s="28">
        <f t="shared" si="85"/>
        <v>1</v>
      </c>
      <c r="Q101" s="28">
        <v>11</v>
      </c>
      <c r="R101" s="28">
        <v>0</v>
      </c>
      <c r="S101" s="28">
        <v>0</v>
      </c>
      <c r="T101" s="28">
        <v>0</v>
      </c>
      <c r="U101" s="28">
        <v>0</v>
      </c>
      <c r="V101" s="28">
        <v>1</v>
      </c>
      <c r="W101" s="36">
        <v>0</v>
      </c>
      <c r="X101" s="36">
        <v>1</v>
      </c>
      <c r="Y101" s="28">
        <f t="shared" ref="Y101:AD101" si="132">Y99</f>
        <v>0</v>
      </c>
      <c r="Z101" s="28">
        <f t="shared" si="132"/>
        <v>0</v>
      </c>
      <c r="AA101" s="28">
        <f t="shared" si="132"/>
        <v>0</v>
      </c>
      <c r="AB101" s="28">
        <f t="shared" si="132"/>
        <v>0</v>
      </c>
      <c r="AC101" s="28">
        <f t="shared" si="132"/>
        <v>0</v>
      </c>
      <c r="AD101" s="28">
        <f t="shared" si="132"/>
        <v>0</v>
      </c>
    </row>
    <row r="102" spans="1:30" s="61" customFormat="1" x14ac:dyDescent="0.25">
      <c r="A102" s="39">
        <f>L102</f>
        <v>0</v>
      </c>
      <c r="B102" s="27" t="str">
        <f t="shared" si="105"/>
        <v>SoftwareSensitivityTests\SG\0314116-OffMed-FanPwrBox_NDL.cibd16</v>
      </c>
      <c r="C102" s="27" t="str">
        <f t="shared" si="110"/>
        <v>SoftwareSensitivityTests\SG\BatchOut_151130_2016 v.1\0314116-OffMed-FanPwrBox_NDL.cibd16</v>
      </c>
      <c r="D102" s="27" t="str">
        <f t="shared" si="111"/>
        <v>SoftwareSensitivityTests\SG\BatchOut_151130_2016 v.1\XML\</v>
      </c>
      <c r="E102" s="9" t="str">
        <f>M102</f>
        <v>0314116</v>
      </c>
      <c r="F102" s="22"/>
      <c r="G102" s="29"/>
      <c r="H102" s="23"/>
      <c r="I102" s="9" t="s">
        <v>11</v>
      </c>
      <c r="J102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02" s="15" t="s">
        <v>1</v>
      </c>
      <c r="L102" s="36">
        <v>0</v>
      </c>
      <c r="M102" s="32" t="str">
        <f>LEFT(N102,7)</f>
        <v>0314116</v>
      </c>
      <c r="N102" s="28" t="s">
        <v>256</v>
      </c>
      <c r="O102" s="28" t="str">
        <f>N102</f>
        <v>0314116-OffMed-FanPwrBox_NDL</v>
      </c>
      <c r="P102" s="28">
        <f t="shared" si="85"/>
        <v>1</v>
      </c>
      <c r="Q102" s="28">
        <v>11</v>
      </c>
      <c r="R102" s="28">
        <v>0</v>
      </c>
      <c r="S102" s="28">
        <v>0</v>
      </c>
      <c r="T102" s="28">
        <v>0</v>
      </c>
      <c r="U102" s="28">
        <v>0</v>
      </c>
      <c r="V102" s="28">
        <v>1</v>
      </c>
      <c r="W102" s="36">
        <v>0</v>
      </c>
      <c r="X102" s="36">
        <v>1</v>
      </c>
      <c r="Y102" s="28">
        <f t="shared" ref="Y102:AD102" si="133">Y100</f>
        <v>0</v>
      </c>
      <c r="Z102" s="28">
        <f t="shared" si="133"/>
        <v>0</v>
      </c>
      <c r="AA102" s="28">
        <f t="shared" si="133"/>
        <v>0</v>
      </c>
      <c r="AB102" s="28">
        <f t="shared" si="133"/>
        <v>0</v>
      </c>
      <c r="AC102" s="28">
        <f t="shared" si="133"/>
        <v>0</v>
      </c>
      <c r="AD102" s="28">
        <f t="shared" si="133"/>
        <v>0</v>
      </c>
    </row>
    <row r="103" spans="1:30" s="61" customFormat="1" x14ac:dyDescent="0.25">
      <c r="A103" s="39">
        <f t="shared" ref="A103:A104" si="134">L103</f>
        <v>0</v>
      </c>
      <c r="B103" s="27" t="str">
        <f t="shared" si="105"/>
        <v>SoftwareSensitivityTests\SG\0312616-OffMed-Plenum_NDL.cibd16</v>
      </c>
      <c r="C103" s="27" t="str">
        <f t="shared" si="110"/>
        <v>SoftwareSensitivityTests\SG\BatchOut_151130_2016 v.1\0312616-OffMed-Plenum_NDL.cibd16</v>
      </c>
      <c r="D103" s="27" t="str">
        <f t="shared" si="111"/>
        <v>SoftwareSensitivityTests\SG\BatchOut_151130_2016 v.1\XML\</v>
      </c>
      <c r="E103" s="9" t="str">
        <f t="shared" ref="E103:E104" si="135">M103</f>
        <v>0312616</v>
      </c>
      <c r="F103" s="22"/>
      <c r="G103" s="29"/>
      <c r="H103" s="23"/>
      <c r="I103" s="9" t="s">
        <v>11</v>
      </c>
      <c r="J103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03" s="15" t="s">
        <v>1</v>
      </c>
      <c r="L103" s="36">
        <v>0</v>
      </c>
      <c r="M103" s="32" t="str">
        <f t="shared" ref="M103:M104" si="136">LEFT(N103,7)</f>
        <v>0312616</v>
      </c>
      <c r="N103" s="28" t="s">
        <v>257</v>
      </c>
      <c r="O103" s="28" t="str">
        <f t="shared" ref="O103:O104" si="137">N103</f>
        <v>0312616-OffMed-Plenum_NDL</v>
      </c>
      <c r="P103" s="28">
        <f t="shared" si="85"/>
        <v>1</v>
      </c>
      <c r="Q103" s="28">
        <v>11</v>
      </c>
      <c r="R103" s="28">
        <v>0</v>
      </c>
      <c r="S103" s="28">
        <v>0</v>
      </c>
      <c r="T103" s="28">
        <v>0</v>
      </c>
      <c r="U103" s="28">
        <v>0</v>
      </c>
      <c r="V103" s="28">
        <v>1</v>
      </c>
      <c r="W103" s="36">
        <v>0</v>
      </c>
      <c r="X103" s="36">
        <v>1</v>
      </c>
      <c r="Y103" s="28">
        <f t="shared" ref="Y103:AD103" si="138">Y101</f>
        <v>0</v>
      </c>
      <c r="Z103" s="28">
        <f t="shared" si="138"/>
        <v>0</v>
      </c>
      <c r="AA103" s="28">
        <f t="shared" si="138"/>
        <v>0</v>
      </c>
      <c r="AB103" s="28">
        <f t="shared" si="138"/>
        <v>0</v>
      </c>
      <c r="AC103" s="28">
        <f t="shared" si="138"/>
        <v>0</v>
      </c>
      <c r="AD103" s="28">
        <f t="shared" si="138"/>
        <v>0</v>
      </c>
    </row>
    <row r="104" spans="1:30" s="61" customFormat="1" x14ac:dyDescent="0.25">
      <c r="A104" s="39">
        <f t="shared" si="134"/>
        <v>0</v>
      </c>
      <c r="B104" s="27" t="str">
        <f t="shared" si="105"/>
        <v>SoftwareSensitivityTests\SG\0300006-OffMed-Baseline_NDL.cibd16</v>
      </c>
      <c r="C104" s="27" t="str">
        <f t="shared" si="110"/>
        <v>SoftwareSensitivityTests\SG\BatchOut_151130_2016 v.1\0300006-OffMed-Baseline_NDL.cibd16</v>
      </c>
      <c r="D104" s="27" t="str">
        <f t="shared" si="111"/>
        <v>SoftwareSensitivityTests\SG\BatchOut_151130_2016 v.1\XML\</v>
      </c>
      <c r="E104" s="9" t="str">
        <f t="shared" si="135"/>
        <v>0300006</v>
      </c>
      <c r="F104" s="22"/>
      <c r="G104" s="29"/>
      <c r="H104" s="23"/>
      <c r="I104" s="9" t="s">
        <v>11</v>
      </c>
      <c r="J104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04" s="15" t="s">
        <v>1</v>
      </c>
      <c r="L104" s="36">
        <v>0</v>
      </c>
      <c r="M104" s="32" t="str">
        <f t="shared" si="136"/>
        <v>0300006</v>
      </c>
      <c r="N104" s="28" t="s">
        <v>258</v>
      </c>
      <c r="O104" s="28" t="str">
        <f t="shared" si="137"/>
        <v>0300006-OffMed-Baseline_NDL</v>
      </c>
      <c r="P104" s="28">
        <f t="shared" si="85"/>
        <v>1</v>
      </c>
      <c r="Q104" s="28">
        <v>11</v>
      </c>
      <c r="R104" s="28">
        <v>0</v>
      </c>
      <c r="S104" s="28">
        <v>0</v>
      </c>
      <c r="T104" s="28">
        <v>0</v>
      </c>
      <c r="U104" s="28">
        <v>0</v>
      </c>
      <c r="V104" s="28">
        <v>1</v>
      </c>
      <c r="W104" s="36">
        <v>0</v>
      </c>
      <c r="X104" s="36">
        <v>1</v>
      </c>
      <c r="Y104" s="28">
        <f t="shared" ref="Y104:AD104" si="139">Y102</f>
        <v>0</v>
      </c>
      <c r="Z104" s="28">
        <f t="shared" si="139"/>
        <v>0</v>
      </c>
      <c r="AA104" s="28">
        <f t="shared" si="139"/>
        <v>0</v>
      </c>
      <c r="AB104" s="28">
        <f t="shared" si="139"/>
        <v>0</v>
      </c>
      <c r="AC104" s="28">
        <f t="shared" si="139"/>
        <v>0</v>
      </c>
      <c r="AD104" s="28">
        <f t="shared" si="139"/>
        <v>0</v>
      </c>
    </row>
    <row r="105" spans="1:30" s="61" customFormat="1" x14ac:dyDescent="0.25">
      <c r="A105" s="39">
        <f>L105</f>
        <v>0</v>
      </c>
      <c r="B105" s="27" t="str">
        <f t="shared" si="105"/>
        <v>SoftwareSensitivityTests\SG\0303406-OffMed-LightingLowLPD_NDL.cibd16</v>
      </c>
      <c r="C105" s="27" t="str">
        <f t="shared" si="110"/>
        <v>SoftwareSensitivityTests\SG\BatchOut_151130_2016 v.1\0303406-OffMed-LightingLowLPD_NDL.cibd16</v>
      </c>
      <c r="D105" s="27" t="str">
        <f t="shared" si="111"/>
        <v>SoftwareSensitivityTests\SG\BatchOut_151130_2016 v.1\XML\</v>
      </c>
      <c r="E105" s="9" t="str">
        <f>M105</f>
        <v>0303406</v>
      </c>
      <c r="F105" s="22"/>
      <c r="G105" s="29"/>
      <c r="H105" s="23"/>
      <c r="I105" s="9" t="s">
        <v>11</v>
      </c>
      <c r="J105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05" s="15" t="s">
        <v>1</v>
      </c>
      <c r="L105" s="36">
        <v>0</v>
      </c>
      <c r="M105" s="32" t="str">
        <f>LEFT(N105,7)</f>
        <v>0303406</v>
      </c>
      <c r="N105" s="28" t="s">
        <v>259</v>
      </c>
      <c r="O105" s="28" t="str">
        <f>N105</f>
        <v>0303406-OffMed-LightingLowLPD_NDL</v>
      </c>
      <c r="P105" s="28">
        <f t="shared" si="85"/>
        <v>1</v>
      </c>
      <c r="Q105" s="28">
        <v>11</v>
      </c>
      <c r="R105" s="28">
        <v>0</v>
      </c>
      <c r="S105" s="28">
        <v>0</v>
      </c>
      <c r="T105" s="28">
        <v>0</v>
      </c>
      <c r="U105" s="28">
        <v>0</v>
      </c>
      <c r="V105" s="28">
        <v>1</v>
      </c>
      <c r="W105" s="36">
        <v>0</v>
      </c>
      <c r="X105" s="36">
        <v>1</v>
      </c>
      <c r="Y105" s="28">
        <f t="shared" ref="Y105:AD105" si="140">Y103</f>
        <v>0</v>
      </c>
      <c r="Z105" s="28">
        <f t="shared" si="140"/>
        <v>0</v>
      </c>
      <c r="AA105" s="28">
        <f t="shared" si="140"/>
        <v>0</v>
      </c>
      <c r="AB105" s="28">
        <f t="shared" si="140"/>
        <v>0</v>
      </c>
      <c r="AC105" s="28">
        <f t="shared" si="140"/>
        <v>0</v>
      </c>
      <c r="AD105" s="28">
        <f t="shared" si="140"/>
        <v>0</v>
      </c>
    </row>
    <row r="106" spans="1:30" s="61" customFormat="1" x14ac:dyDescent="0.25">
      <c r="A106" s="39">
        <f t="shared" ref="A106" si="141">L106</f>
        <v>0</v>
      </c>
      <c r="B106" s="27" t="str">
        <f t="shared" si="105"/>
        <v>SoftwareSensitivityTests\SG\0303506-OffMed-LightingHighLPD_NDL.cibd16</v>
      </c>
      <c r="C106" s="27" t="str">
        <f t="shared" si="110"/>
        <v>SoftwareSensitivityTests\SG\BatchOut_151130_2016 v.1\0303506-OffMed-LightingHighLPD_NDL.cibd16</v>
      </c>
      <c r="D106" s="27" t="str">
        <f t="shared" si="111"/>
        <v>SoftwareSensitivityTests\SG\BatchOut_151130_2016 v.1\XML\</v>
      </c>
      <c r="E106" s="9" t="str">
        <f t="shared" ref="E106" si="142">M106</f>
        <v>0303506</v>
      </c>
      <c r="F106" s="22"/>
      <c r="G106" s="29"/>
      <c r="H106" s="23"/>
      <c r="I106" s="9" t="s">
        <v>11</v>
      </c>
      <c r="J106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06" s="15" t="s">
        <v>1</v>
      </c>
      <c r="L106" s="36">
        <v>0</v>
      </c>
      <c r="M106" s="32" t="str">
        <f t="shared" ref="M106" si="143">LEFT(N106,7)</f>
        <v>0303506</v>
      </c>
      <c r="N106" s="28" t="s">
        <v>260</v>
      </c>
      <c r="O106" s="28" t="str">
        <f t="shared" ref="O106" si="144">N106</f>
        <v>0303506-OffMed-LightingHighLPD_NDL</v>
      </c>
      <c r="P106" s="28">
        <f t="shared" si="85"/>
        <v>1</v>
      </c>
      <c r="Q106" s="28">
        <v>11</v>
      </c>
      <c r="R106" s="28">
        <v>0</v>
      </c>
      <c r="S106" s="28">
        <v>0</v>
      </c>
      <c r="T106" s="28">
        <v>0</v>
      </c>
      <c r="U106" s="28">
        <v>0</v>
      </c>
      <c r="V106" s="28">
        <v>1</v>
      </c>
      <c r="W106" s="36">
        <v>0</v>
      </c>
      <c r="X106" s="36">
        <v>1</v>
      </c>
      <c r="Y106" s="28">
        <f t="shared" ref="Y106:AD106" si="145">Y104</f>
        <v>0</v>
      </c>
      <c r="Z106" s="28">
        <f t="shared" si="145"/>
        <v>0</v>
      </c>
      <c r="AA106" s="28">
        <f t="shared" si="145"/>
        <v>0</v>
      </c>
      <c r="AB106" s="28">
        <f t="shared" si="145"/>
        <v>0</v>
      </c>
      <c r="AC106" s="28">
        <f t="shared" si="145"/>
        <v>0</v>
      </c>
      <c r="AD106" s="28">
        <f t="shared" si="145"/>
        <v>0</v>
      </c>
    </row>
    <row r="107" spans="1:30" s="61" customFormat="1" x14ac:dyDescent="0.25">
      <c r="A107" s="39">
        <f>L107</f>
        <v>0</v>
      </c>
      <c r="B107" s="27" t="str">
        <f t="shared" si="105"/>
        <v>SoftwareSensitivityTests\SG\0307606-OffMed-HVACPVAV Design_NDL.cibd16</v>
      </c>
      <c r="C107" s="27" t="str">
        <f t="shared" si="110"/>
        <v>SoftwareSensitivityTests\SG\BatchOut_151130_2016 v.1\0307606-OffMed-HVACPVAV Design_NDL.cibd16</v>
      </c>
      <c r="D107" s="27" t="str">
        <f t="shared" si="111"/>
        <v>SoftwareSensitivityTests\SG\BatchOut_151130_2016 v.1\XML\</v>
      </c>
      <c r="E107" s="9" t="str">
        <f>M107</f>
        <v>0307606</v>
      </c>
      <c r="F107" s="22"/>
      <c r="G107" s="29"/>
      <c r="H107" s="23"/>
      <c r="I107" s="9" t="s">
        <v>11</v>
      </c>
      <c r="J107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07" s="15" t="s">
        <v>1</v>
      </c>
      <c r="L107" s="36">
        <v>0</v>
      </c>
      <c r="M107" s="32" t="str">
        <f>LEFT(N107,7)</f>
        <v>0307606</v>
      </c>
      <c r="N107" s="28" t="s">
        <v>261</v>
      </c>
      <c r="O107" s="28" t="str">
        <f>N107</f>
        <v>0307606-OffMed-HVACPVAV Design_NDL</v>
      </c>
      <c r="P107" s="28">
        <f t="shared" si="85"/>
        <v>1</v>
      </c>
      <c r="Q107" s="28">
        <v>11</v>
      </c>
      <c r="R107" s="28">
        <v>0</v>
      </c>
      <c r="S107" s="28">
        <v>0</v>
      </c>
      <c r="T107" s="28">
        <v>0</v>
      </c>
      <c r="U107" s="28">
        <v>0</v>
      </c>
      <c r="V107" s="28">
        <v>1</v>
      </c>
      <c r="W107" s="36">
        <v>0</v>
      </c>
      <c r="X107" s="36">
        <v>1</v>
      </c>
      <c r="Y107" s="28">
        <f t="shared" ref="Y107:AD107" si="146">Y105</f>
        <v>0</v>
      </c>
      <c r="Z107" s="28">
        <f t="shared" si="146"/>
        <v>0</v>
      </c>
      <c r="AA107" s="28">
        <f t="shared" si="146"/>
        <v>0</v>
      </c>
      <c r="AB107" s="28">
        <f t="shared" si="146"/>
        <v>0</v>
      </c>
      <c r="AC107" s="28">
        <f t="shared" si="146"/>
        <v>0</v>
      </c>
      <c r="AD107" s="28">
        <f t="shared" si="146"/>
        <v>0</v>
      </c>
    </row>
    <row r="108" spans="1:30" s="61" customFormat="1" x14ac:dyDescent="0.25">
      <c r="A108" s="39">
        <f t="shared" ref="A108:A109" si="147">L108</f>
        <v>0</v>
      </c>
      <c r="B108" s="27" t="str">
        <f t="shared" si="105"/>
        <v>SoftwareSensitivityTests\SG\0307706-OffMed-HVACPVAV SATControl_NDL.cibd16</v>
      </c>
      <c r="C108" s="27" t="str">
        <f t="shared" si="110"/>
        <v>SoftwareSensitivityTests\SG\BatchOut_151130_2016 v.1\0307706-OffMed-HVACPVAV SATControl_NDL.cibd16</v>
      </c>
      <c r="D108" s="27" t="str">
        <f t="shared" si="111"/>
        <v>SoftwareSensitivityTests\SG\BatchOut_151130_2016 v.1\XML\</v>
      </c>
      <c r="E108" s="9" t="str">
        <f t="shared" ref="E108:E109" si="148">M108</f>
        <v>0307706</v>
      </c>
      <c r="F108" s="22"/>
      <c r="G108" s="29"/>
      <c r="H108" s="23"/>
      <c r="I108" s="9" t="s">
        <v>11</v>
      </c>
      <c r="J108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08" s="15" t="s">
        <v>1</v>
      </c>
      <c r="L108" s="36">
        <v>0</v>
      </c>
      <c r="M108" s="32" t="str">
        <f t="shared" ref="M108:M109" si="149">LEFT(N108,7)</f>
        <v>0307706</v>
      </c>
      <c r="N108" s="28" t="s">
        <v>262</v>
      </c>
      <c r="O108" s="28" t="str">
        <f t="shared" ref="O108:O109" si="150">N108</f>
        <v>0307706-OffMed-HVACPVAV SATControl_NDL</v>
      </c>
      <c r="P108" s="28">
        <f t="shared" si="85"/>
        <v>1</v>
      </c>
      <c r="Q108" s="28">
        <v>11</v>
      </c>
      <c r="R108" s="28">
        <v>0</v>
      </c>
      <c r="S108" s="28">
        <v>0</v>
      </c>
      <c r="T108" s="28">
        <v>0</v>
      </c>
      <c r="U108" s="28">
        <v>0</v>
      </c>
      <c r="V108" s="28">
        <v>1</v>
      </c>
      <c r="W108" s="36">
        <v>0</v>
      </c>
      <c r="X108" s="36">
        <v>1</v>
      </c>
      <c r="Y108" s="28">
        <f t="shared" ref="Y108:AD108" si="151">Y106</f>
        <v>0</v>
      </c>
      <c r="Z108" s="28">
        <f t="shared" si="151"/>
        <v>0</v>
      </c>
      <c r="AA108" s="28">
        <f t="shared" si="151"/>
        <v>0</v>
      </c>
      <c r="AB108" s="28">
        <f t="shared" si="151"/>
        <v>0</v>
      </c>
      <c r="AC108" s="28">
        <f t="shared" si="151"/>
        <v>0</v>
      </c>
      <c r="AD108" s="28">
        <f t="shared" si="151"/>
        <v>0</v>
      </c>
    </row>
    <row r="109" spans="1:30" s="61" customFormat="1" x14ac:dyDescent="0.25">
      <c r="A109" s="39">
        <f t="shared" si="147"/>
        <v>0</v>
      </c>
      <c r="B109" s="27" t="str">
        <f t="shared" si="105"/>
        <v>SoftwareSensitivityTests\SG\0307906-OffMed-HVACPVAV EconomizerType_NDL.cibd16</v>
      </c>
      <c r="C109" s="27" t="str">
        <f t="shared" si="110"/>
        <v>SoftwareSensitivityTests\SG\BatchOut_151130_2016 v.1\0307906-OffMed-HVACPVAV EconomizerType_NDL.cibd16</v>
      </c>
      <c r="D109" s="27" t="str">
        <f t="shared" si="111"/>
        <v>SoftwareSensitivityTests\SG\BatchOut_151130_2016 v.1\XML\</v>
      </c>
      <c r="E109" s="9" t="str">
        <f t="shared" si="148"/>
        <v>0307906</v>
      </c>
      <c r="F109" s="22"/>
      <c r="G109" s="29"/>
      <c r="H109" s="23"/>
      <c r="I109" s="9" t="s">
        <v>11</v>
      </c>
      <c r="J109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09" s="15" t="s">
        <v>1</v>
      </c>
      <c r="L109" s="36">
        <v>0</v>
      </c>
      <c r="M109" s="32" t="str">
        <f t="shared" si="149"/>
        <v>0307906</v>
      </c>
      <c r="N109" s="28" t="s">
        <v>263</v>
      </c>
      <c r="O109" s="28" t="str">
        <f t="shared" si="150"/>
        <v>0307906-OffMed-HVACPVAV EconomizerType_NDL</v>
      </c>
      <c r="P109" s="28">
        <f t="shared" si="85"/>
        <v>1</v>
      </c>
      <c r="Q109" s="28">
        <v>11</v>
      </c>
      <c r="R109" s="28">
        <v>0</v>
      </c>
      <c r="S109" s="28">
        <v>0</v>
      </c>
      <c r="T109" s="28">
        <v>0</v>
      </c>
      <c r="U109" s="28">
        <v>0</v>
      </c>
      <c r="V109" s="28">
        <v>1</v>
      </c>
      <c r="W109" s="36">
        <v>0</v>
      </c>
      <c r="X109" s="36">
        <v>1</v>
      </c>
      <c r="Y109" s="28">
        <f t="shared" ref="Y109:AD109" si="152">Y107</f>
        <v>0</v>
      </c>
      <c r="Z109" s="28">
        <f t="shared" si="152"/>
        <v>0</v>
      </c>
      <c r="AA109" s="28">
        <f t="shared" si="152"/>
        <v>0</v>
      </c>
      <c r="AB109" s="28">
        <f t="shared" si="152"/>
        <v>0</v>
      </c>
      <c r="AC109" s="28">
        <f t="shared" si="152"/>
        <v>0</v>
      </c>
      <c r="AD109" s="28">
        <f t="shared" si="152"/>
        <v>0</v>
      </c>
    </row>
    <row r="110" spans="1:30" s="61" customFormat="1" x14ac:dyDescent="0.25">
      <c r="A110" s="39">
        <f>L110</f>
        <v>0</v>
      </c>
      <c r="B110" s="27" t="str">
        <f t="shared" si="105"/>
        <v>SoftwareSensitivityTests\SG\0314206-OffMed-FanPwrBox_NDL.cibd16</v>
      </c>
      <c r="C110" s="27" t="str">
        <f t="shared" si="110"/>
        <v>SoftwareSensitivityTests\SG\BatchOut_151130_2016 v.1\0314206-OffMed-FanPwrBox_NDL.cibd16</v>
      </c>
      <c r="D110" s="27" t="str">
        <f t="shared" si="111"/>
        <v>SoftwareSensitivityTests\SG\BatchOut_151130_2016 v.1\XML\</v>
      </c>
      <c r="E110" s="9" t="str">
        <f>M110</f>
        <v>0314206</v>
      </c>
      <c r="F110" s="22"/>
      <c r="G110" s="29"/>
      <c r="H110" s="23"/>
      <c r="I110" s="9" t="s">
        <v>11</v>
      </c>
      <c r="J110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10" s="15" t="s">
        <v>1</v>
      </c>
      <c r="L110" s="36">
        <v>0</v>
      </c>
      <c r="M110" s="32" t="str">
        <f>LEFT(N110,7)</f>
        <v>0314206</v>
      </c>
      <c r="N110" s="28" t="s">
        <v>264</v>
      </c>
      <c r="O110" s="28" t="str">
        <f>N110</f>
        <v>0314206-OffMed-FanPwrBox_NDL</v>
      </c>
      <c r="P110" s="28">
        <f t="shared" si="85"/>
        <v>1</v>
      </c>
      <c r="Q110" s="28">
        <v>11</v>
      </c>
      <c r="R110" s="28">
        <v>0</v>
      </c>
      <c r="S110" s="28">
        <v>0</v>
      </c>
      <c r="T110" s="28">
        <v>0</v>
      </c>
      <c r="U110" s="28">
        <v>0</v>
      </c>
      <c r="V110" s="28">
        <v>1</v>
      </c>
      <c r="W110" s="36">
        <v>0</v>
      </c>
      <c r="X110" s="36">
        <v>1</v>
      </c>
      <c r="Y110" s="28">
        <f t="shared" ref="Y110:AD110" si="153">Y108</f>
        <v>0</v>
      </c>
      <c r="Z110" s="28">
        <f t="shared" si="153"/>
        <v>0</v>
      </c>
      <c r="AA110" s="28">
        <f t="shared" si="153"/>
        <v>0</v>
      </c>
      <c r="AB110" s="28">
        <f t="shared" si="153"/>
        <v>0</v>
      </c>
      <c r="AC110" s="28">
        <f t="shared" si="153"/>
        <v>0</v>
      </c>
      <c r="AD110" s="28">
        <f t="shared" si="153"/>
        <v>0</v>
      </c>
    </row>
    <row r="111" spans="1:30" s="61" customFormat="1" x14ac:dyDescent="0.25">
      <c r="A111" s="39">
        <f t="shared" ref="A111:A112" si="154">L111</f>
        <v>0</v>
      </c>
      <c r="B111" s="27" t="str">
        <f t="shared" si="105"/>
        <v>SoftwareSensitivityTests\SG\0312706-OffMed-Plenum_NDL.cibd16</v>
      </c>
      <c r="C111" s="27" t="str">
        <f t="shared" si="110"/>
        <v>SoftwareSensitivityTests\SG\BatchOut_151130_2016 v.1\0312706-OffMed-Plenum_NDL.cibd16</v>
      </c>
      <c r="D111" s="27" t="str">
        <f t="shared" si="111"/>
        <v>SoftwareSensitivityTests\SG\BatchOut_151130_2016 v.1\XML\</v>
      </c>
      <c r="E111" s="9" t="str">
        <f t="shared" ref="E111:E112" si="155">M111</f>
        <v>0312706</v>
      </c>
      <c r="F111" s="22"/>
      <c r="G111" s="29"/>
      <c r="H111" s="23"/>
      <c r="I111" s="9" t="s">
        <v>11</v>
      </c>
      <c r="J111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11" s="15" t="s">
        <v>1</v>
      </c>
      <c r="L111" s="36">
        <v>0</v>
      </c>
      <c r="M111" s="32" t="str">
        <f t="shared" ref="M111:M112" si="156">LEFT(N111,7)</f>
        <v>0312706</v>
      </c>
      <c r="N111" s="28" t="s">
        <v>265</v>
      </c>
      <c r="O111" s="28" t="str">
        <f t="shared" ref="O111:O112" si="157">N111</f>
        <v>0312706-OffMed-Plenum_NDL</v>
      </c>
      <c r="P111" s="28">
        <f t="shared" si="85"/>
        <v>1</v>
      </c>
      <c r="Q111" s="28">
        <v>11</v>
      </c>
      <c r="R111" s="28">
        <v>0</v>
      </c>
      <c r="S111" s="28">
        <v>0</v>
      </c>
      <c r="T111" s="28">
        <v>0</v>
      </c>
      <c r="U111" s="28">
        <v>0</v>
      </c>
      <c r="V111" s="28">
        <v>1</v>
      </c>
      <c r="W111" s="36">
        <v>0</v>
      </c>
      <c r="X111" s="36">
        <v>1</v>
      </c>
      <c r="Y111" s="28">
        <f t="shared" ref="Y111:AD111" si="158">Y109</f>
        <v>0</v>
      </c>
      <c r="Z111" s="28">
        <f t="shared" si="158"/>
        <v>0</v>
      </c>
      <c r="AA111" s="28">
        <f t="shared" si="158"/>
        <v>0</v>
      </c>
      <c r="AB111" s="28">
        <f t="shared" si="158"/>
        <v>0</v>
      </c>
      <c r="AC111" s="28">
        <f t="shared" si="158"/>
        <v>0</v>
      </c>
      <c r="AD111" s="28">
        <f t="shared" si="158"/>
        <v>0</v>
      </c>
    </row>
    <row r="112" spans="1:30" s="61" customFormat="1" x14ac:dyDescent="0.25">
      <c r="A112" s="39">
        <f t="shared" si="154"/>
        <v>0</v>
      </c>
      <c r="B112" s="27" t="str">
        <f t="shared" si="105"/>
        <v>SoftwareSensitivityTests\SG\0314716-OffMed-LabwExhPVAV_NDL.cibd16</v>
      </c>
      <c r="C112" s="27" t="str">
        <f t="shared" si="110"/>
        <v>SoftwareSensitivityTests\SG\BatchOut_151130_2016 v.1\0314716-OffMed-LabwExhPVAV_NDL.cibd16</v>
      </c>
      <c r="D112" s="27" t="str">
        <f t="shared" si="111"/>
        <v>SoftwareSensitivityTests\SG\BatchOut_151130_2016 v.1\XML\</v>
      </c>
      <c r="E112" s="9" t="str">
        <f t="shared" si="155"/>
        <v>0314716</v>
      </c>
      <c r="F112" s="22"/>
      <c r="G112" s="29"/>
      <c r="H112" s="23"/>
      <c r="I112" s="9" t="s">
        <v>11</v>
      </c>
      <c r="J112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12" s="15" t="s">
        <v>1</v>
      </c>
      <c r="L112" s="36">
        <v>0</v>
      </c>
      <c r="M112" s="32" t="str">
        <f t="shared" si="156"/>
        <v>0314716</v>
      </c>
      <c r="N112" s="28" t="s">
        <v>266</v>
      </c>
      <c r="O112" s="28" t="str">
        <f t="shared" si="157"/>
        <v>0314716-OffMed-LabwExhPVAV_NDL</v>
      </c>
      <c r="P112" s="28">
        <f t="shared" si="85"/>
        <v>1</v>
      </c>
      <c r="Q112" s="28">
        <v>11</v>
      </c>
      <c r="R112" s="28">
        <v>0</v>
      </c>
      <c r="S112" s="28">
        <v>0</v>
      </c>
      <c r="T112" s="28">
        <v>0</v>
      </c>
      <c r="U112" s="28">
        <v>0</v>
      </c>
      <c r="V112" s="28">
        <v>1</v>
      </c>
      <c r="W112" s="36">
        <v>0</v>
      </c>
      <c r="X112" s="36">
        <v>1</v>
      </c>
      <c r="Y112" s="28">
        <f t="shared" ref="Y112:AD112" si="159">Y110</f>
        <v>0</v>
      </c>
      <c r="Z112" s="28">
        <f t="shared" si="159"/>
        <v>0</v>
      </c>
      <c r="AA112" s="28">
        <f t="shared" si="159"/>
        <v>0</v>
      </c>
      <c r="AB112" s="28">
        <f t="shared" si="159"/>
        <v>0</v>
      </c>
      <c r="AC112" s="28">
        <f t="shared" si="159"/>
        <v>0</v>
      </c>
      <c r="AD112" s="28">
        <f t="shared" si="159"/>
        <v>0</v>
      </c>
    </row>
    <row r="113" spans="1:30" s="61" customFormat="1" x14ac:dyDescent="0.25">
      <c r="A113" s="39">
        <f>L113</f>
        <v>0</v>
      </c>
      <c r="B113" s="27" t="str">
        <f t="shared" si="105"/>
        <v>SoftwareSensitivityTests\SG\0313516-OffMed-LabwExhDOAS_NDL.cibd16</v>
      </c>
      <c r="C113" s="27" t="str">
        <f t="shared" si="110"/>
        <v>SoftwareSensitivityTests\SG\BatchOut_151130_2016 v.1\0313516-OffMed-LabwExhDOAS_NDL.cibd16</v>
      </c>
      <c r="D113" s="27" t="str">
        <f t="shared" si="111"/>
        <v>SoftwareSensitivityTests\SG\BatchOut_151130_2016 v.1\XML\</v>
      </c>
      <c r="E113" s="9" t="str">
        <f>M113</f>
        <v>0313516</v>
      </c>
      <c r="F113" s="22"/>
      <c r="G113" s="29"/>
      <c r="H113" s="23"/>
      <c r="I113" s="9" t="s">
        <v>11</v>
      </c>
      <c r="J113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13" s="15" t="s">
        <v>1</v>
      </c>
      <c r="L113" s="36">
        <v>0</v>
      </c>
      <c r="M113" s="32" t="str">
        <f>LEFT(N113,7)</f>
        <v>0313516</v>
      </c>
      <c r="N113" s="28" t="s">
        <v>267</v>
      </c>
      <c r="O113" s="28" t="str">
        <f>N113</f>
        <v>0313516-OffMed-LabwExhDOAS_NDL</v>
      </c>
      <c r="P113" s="28">
        <f t="shared" si="85"/>
        <v>1</v>
      </c>
      <c r="Q113" s="28">
        <v>11</v>
      </c>
      <c r="R113" s="28">
        <v>0</v>
      </c>
      <c r="S113" s="28">
        <v>0</v>
      </c>
      <c r="T113" s="28">
        <v>0</v>
      </c>
      <c r="U113" s="28">
        <v>0</v>
      </c>
      <c r="V113" s="28">
        <v>1</v>
      </c>
      <c r="W113" s="36">
        <v>0</v>
      </c>
      <c r="X113" s="36">
        <v>1</v>
      </c>
      <c r="Y113" s="28">
        <f t="shared" ref="Y113:AD113" si="160">Y111</f>
        <v>0</v>
      </c>
      <c r="Z113" s="28">
        <f t="shared" si="160"/>
        <v>0</v>
      </c>
      <c r="AA113" s="28">
        <f t="shared" si="160"/>
        <v>0</v>
      </c>
      <c r="AB113" s="28">
        <f t="shared" si="160"/>
        <v>0</v>
      </c>
      <c r="AC113" s="28">
        <f t="shared" si="160"/>
        <v>0</v>
      </c>
      <c r="AD113" s="28">
        <f t="shared" si="160"/>
        <v>0</v>
      </c>
    </row>
    <row r="114" spans="1:30" s="61" customFormat="1" x14ac:dyDescent="0.25">
      <c r="A114" s="39">
        <f t="shared" ref="A114:A115" si="161">L114</f>
        <v>0</v>
      </c>
      <c r="B114" s="27" t="str">
        <f t="shared" si="105"/>
        <v>SoftwareSensitivityTests\SG\0314806-OffMed-LabwExhPVAV_NDL.cibd16</v>
      </c>
      <c r="C114" s="27" t="str">
        <f t="shared" si="110"/>
        <v>SoftwareSensitivityTests\SG\BatchOut_151130_2016 v.1\0314806-OffMed-LabwExhPVAV_NDL.cibd16</v>
      </c>
      <c r="D114" s="27" t="str">
        <f t="shared" si="111"/>
        <v>SoftwareSensitivityTests\SG\BatchOut_151130_2016 v.1\XML\</v>
      </c>
      <c r="E114" s="9" t="str">
        <f t="shared" ref="E114:E115" si="162">M114</f>
        <v>0314806</v>
      </c>
      <c r="F114" s="22"/>
      <c r="G114" s="29"/>
      <c r="H114" s="23"/>
      <c r="I114" s="9" t="s">
        <v>11</v>
      </c>
      <c r="J114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14" s="15" t="s">
        <v>1</v>
      </c>
      <c r="L114" s="36">
        <v>0</v>
      </c>
      <c r="M114" s="32" t="str">
        <f t="shared" ref="M114:M115" si="163">LEFT(N114,7)</f>
        <v>0314806</v>
      </c>
      <c r="N114" s="28" t="s">
        <v>268</v>
      </c>
      <c r="O114" s="28" t="str">
        <f t="shared" ref="O114:O115" si="164">N114</f>
        <v>0314806-OffMed-LabwExhPVAV_NDL</v>
      </c>
      <c r="P114" s="28">
        <f t="shared" si="85"/>
        <v>1</v>
      </c>
      <c r="Q114" s="28">
        <v>11</v>
      </c>
      <c r="R114" s="28">
        <v>0</v>
      </c>
      <c r="S114" s="28">
        <v>0</v>
      </c>
      <c r="T114" s="28">
        <v>0</v>
      </c>
      <c r="U114" s="28">
        <v>0</v>
      </c>
      <c r="V114" s="28">
        <v>1</v>
      </c>
      <c r="W114" s="36">
        <v>0</v>
      </c>
      <c r="X114" s="36">
        <v>1</v>
      </c>
      <c r="Y114" s="28">
        <f t="shared" ref="Y114:AD114" si="165">Y112</f>
        <v>0</v>
      </c>
      <c r="Z114" s="28">
        <f t="shared" si="165"/>
        <v>0</v>
      </c>
      <c r="AA114" s="28">
        <f t="shared" si="165"/>
        <v>0</v>
      </c>
      <c r="AB114" s="28">
        <f t="shared" si="165"/>
        <v>0</v>
      </c>
      <c r="AC114" s="28">
        <f t="shared" si="165"/>
        <v>0</v>
      </c>
      <c r="AD114" s="28">
        <f t="shared" si="165"/>
        <v>0</v>
      </c>
    </row>
    <row r="115" spans="1:30" s="61" customFormat="1" x14ac:dyDescent="0.25">
      <c r="A115" s="39">
        <f t="shared" si="161"/>
        <v>0</v>
      </c>
      <c r="B115" s="27" t="str">
        <f t="shared" si="105"/>
        <v>SoftwareSensitivityTests\SG\0313606-OffMed-LabwExhDOAS_NDL.cibd16</v>
      </c>
      <c r="C115" s="27" t="str">
        <f t="shared" si="110"/>
        <v>SoftwareSensitivityTests\SG\BatchOut_151130_2016 v.1\0313606-OffMed-LabwExhDOAS_NDL.cibd16</v>
      </c>
      <c r="D115" s="27" t="str">
        <f t="shared" si="111"/>
        <v>SoftwareSensitivityTests\SG\BatchOut_151130_2016 v.1\XML\</v>
      </c>
      <c r="E115" s="9" t="str">
        <f t="shared" si="162"/>
        <v>0313606</v>
      </c>
      <c r="F115" s="22"/>
      <c r="G115" s="29"/>
      <c r="H115" s="23"/>
      <c r="I115" s="9" t="s">
        <v>11</v>
      </c>
      <c r="J115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15" s="15" t="s">
        <v>1</v>
      </c>
      <c r="L115" s="36">
        <v>0</v>
      </c>
      <c r="M115" s="32" t="str">
        <f t="shared" si="163"/>
        <v>0313606</v>
      </c>
      <c r="N115" s="28" t="s">
        <v>269</v>
      </c>
      <c r="O115" s="28" t="str">
        <f t="shared" si="164"/>
        <v>0313606-OffMed-LabwExhDOAS_NDL</v>
      </c>
      <c r="P115" s="28">
        <f t="shared" si="85"/>
        <v>1</v>
      </c>
      <c r="Q115" s="28">
        <v>11</v>
      </c>
      <c r="R115" s="28">
        <v>0</v>
      </c>
      <c r="S115" s="28">
        <v>0</v>
      </c>
      <c r="T115" s="28">
        <v>0</v>
      </c>
      <c r="U115" s="28">
        <v>0</v>
      </c>
      <c r="V115" s="28">
        <v>1</v>
      </c>
      <c r="W115" s="36">
        <v>0</v>
      </c>
      <c r="X115" s="36">
        <v>1</v>
      </c>
      <c r="Y115" s="28">
        <f t="shared" ref="Y115:AD115" si="166">Y113</f>
        <v>0</v>
      </c>
      <c r="Z115" s="28">
        <f t="shared" si="166"/>
        <v>0</v>
      </c>
      <c r="AA115" s="28">
        <f t="shared" si="166"/>
        <v>0</v>
      </c>
      <c r="AB115" s="28">
        <f t="shared" si="166"/>
        <v>0</v>
      </c>
      <c r="AC115" s="28">
        <f t="shared" si="166"/>
        <v>0</v>
      </c>
      <c r="AD115" s="28">
        <f t="shared" si="166"/>
        <v>0</v>
      </c>
    </row>
    <row r="116" spans="1:30" s="61" customFormat="1" x14ac:dyDescent="0.25">
      <c r="A116" s="39">
        <f>L116</f>
        <v>0</v>
      </c>
      <c r="B116" s="27" t="str">
        <f t="shared" si="105"/>
        <v>SoftwareSensitivityTests\SG\0400016-OffLrg-Baserun_NDL.cibd16</v>
      </c>
      <c r="C116" s="27" t="str">
        <f t="shared" si="110"/>
        <v>SoftwareSensitivityTests\SG\BatchOut_151130_2016 v.1\0400016-OffLrg-Baserun_NDL.cibd16</v>
      </c>
      <c r="D116" s="27" t="str">
        <f t="shared" si="111"/>
        <v>SoftwareSensitivityTests\SG\BatchOut_151130_2016 v.1\XML\</v>
      </c>
      <c r="E116" s="9" t="str">
        <f>M116</f>
        <v>0400016</v>
      </c>
      <c r="F116" s="22"/>
      <c r="G116" s="29"/>
      <c r="H116" s="23"/>
      <c r="I116" s="9" t="s">
        <v>11</v>
      </c>
      <c r="J116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16" s="15" t="s">
        <v>1</v>
      </c>
      <c r="L116" s="36">
        <v>0</v>
      </c>
      <c r="M116" s="32" t="str">
        <f>LEFT(N116,7)</f>
        <v>0400016</v>
      </c>
      <c r="N116" s="28" t="s">
        <v>270</v>
      </c>
      <c r="O116" s="28" t="str">
        <f>N116</f>
        <v>0400016-OffLrg-Baserun_NDL</v>
      </c>
      <c r="P116" s="28">
        <f t="shared" si="85"/>
        <v>1</v>
      </c>
      <c r="Q116" s="28">
        <v>11</v>
      </c>
      <c r="R116" s="28">
        <v>0</v>
      </c>
      <c r="S116" s="28">
        <v>0</v>
      </c>
      <c r="T116" s="28">
        <v>0</v>
      </c>
      <c r="U116" s="28">
        <v>0</v>
      </c>
      <c r="V116" s="28">
        <v>1</v>
      </c>
      <c r="W116" s="36">
        <v>0</v>
      </c>
      <c r="X116" s="36">
        <v>1</v>
      </c>
      <c r="Y116" s="28">
        <f t="shared" ref="Y116:AD116" si="167">Y114</f>
        <v>0</v>
      </c>
      <c r="Z116" s="28">
        <f t="shared" si="167"/>
        <v>0</v>
      </c>
      <c r="AA116" s="28">
        <f t="shared" si="167"/>
        <v>0</v>
      </c>
      <c r="AB116" s="28">
        <f t="shared" si="167"/>
        <v>0</v>
      </c>
      <c r="AC116" s="28">
        <f t="shared" si="167"/>
        <v>0</v>
      </c>
      <c r="AD116" s="28">
        <f t="shared" si="167"/>
        <v>0</v>
      </c>
    </row>
    <row r="117" spans="1:30" s="61" customFormat="1" x14ac:dyDescent="0.25">
      <c r="A117" s="39">
        <f t="shared" ref="A117:A118" si="168">L117</f>
        <v>0</v>
      </c>
      <c r="B117" s="27" t="str">
        <f t="shared" si="105"/>
        <v>SoftwareSensitivityTests\SG\0408416-OffLrg-HVACChillerCOP_NDL.cibd16</v>
      </c>
      <c r="C117" s="27" t="str">
        <f t="shared" si="110"/>
        <v>SoftwareSensitivityTests\SG\BatchOut_151130_2016 v.1\0408416-OffLrg-HVACChillerCOP_NDL.cibd16</v>
      </c>
      <c r="D117" s="27" t="str">
        <f t="shared" si="111"/>
        <v>SoftwareSensitivityTests\SG\BatchOut_151130_2016 v.1\XML\</v>
      </c>
      <c r="E117" s="9" t="str">
        <f t="shared" ref="E117:E118" si="169">M117</f>
        <v>0408416</v>
      </c>
      <c r="F117" s="22"/>
      <c r="G117" s="29"/>
      <c r="H117" s="23"/>
      <c r="I117" s="9" t="s">
        <v>11</v>
      </c>
      <c r="J117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17" s="15" t="s">
        <v>1</v>
      </c>
      <c r="L117" s="36">
        <v>0</v>
      </c>
      <c r="M117" s="32" t="str">
        <f t="shared" ref="M117:M118" si="170">LEFT(N117,7)</f>
        <v>0408416</v>
      </c>
      <c r="N117" s="28" t="s">
        <v>271</v>
      </c>
      <c r="O117" s="28" t="str">
        <f t="shared" ref="O117:O118" si="171">N117</f>
        <v>0408416-OffLrg-HVACChillerCOP_NDL</v>
      </c>
      <c r="P117" s="28">
        <f t="shared" si="85"/>
        <v>1</v>
      </c>
      <c r="Q117" s="28">
        <v>11</v>
      </c>
      <c r="R117" s="28">
        <v>0</v>
      </c>
      <c r="S117" s="28">
        <v>0</v>
      </c>
      <c r="T117" s="28">
        <v>0</v>
      </c>
      <c r="U117" s="28">
        <v>0</v>
      </c>
      <c r="V117" s="28">
        <v>1</v>
      </c>
      <c r="W117" s="36">
        <v>0</v>
      </c>
      <c r="X117" s="36">
        <v>1</v>
      </c>
      <c r="Y117" s="28">
        <f t="shared" ref="Y117:AD117" si="172">Y115</f>
        <v>0</v>
      </c>
      <c r="Z117" s="28">
        <f t="shared" si="172"/>
        <v>0</v>
      </c>
      <c r="AA117" s="28">
        <f t="shared" si="172"/>
        <v>0</v>
      </c>
      <c r="AB117" s="28">
        <f t="shared" si="172"/>
        <v>0</v>
      </c>
      <c r="AC117" s="28">
        <f t="shared" si="172"/>
        <v>0</v>
      </c>
      <c r="AD117" s="28">
        <f t="shared" si="172"/>
        <v>0</v>
      </c>
    </row>
    <row r="118" spans="1:30" s="61" customFormat="1" x14ac:dyDescent="0.25">
      <c r="A118" s="39">
        <f t="shared" si="168"/>
        <v>0</v>
      </c>
      <c r="B118" s="27" t="str">
        <f t="shared" si="105"/>
        <v>SoftwareSensitivityTests\SG\0408516-OffLrg-HVACChWdeltaT_NDL.cibd16</v>
      </c>
      <c r="C118" s="27" t="str">
        <f t="shared" si="110"/>
        <v>SoftwareSensitivityTests\SG\BatchOut_151130_2016 v.1\0408516-OffLrg-HVACChWdeltaT_NDL.cibd16</v>
      </c>
      <c r="D118" s="27" t="str">
        <f t="shared" si="111"/>
        <v>SoftwareSensitivityTests\SG\BatchOut_151130_2016 v.1\XML\</v>
      </c>
      <c r="E118" s="9" t="str">
        <f t="shared" si="169"/>
        <v>0408516</v>
      </c>
      <c r="F118" s="22"/>
      <c r="G118" s="29"/>
      <c r="H118" s="23"/>
      <c r="I118" s="9" t="s">
        <v>11</v>
      </c>
      <c r="J118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18" s="15" t="s">
        <v>1</v>
      </c>
      <c r="L118" s="36">
        <v>0</v>
      </c>
      <c r="M118" s="32" t="str">
        <f t="shared" si="170"/>
        <v>0408516</v>
      </c>
      <c r="N118" s="28" t="s">
        <v>272</v>
      </c>
      <c r="O118" s="28" t="str">
        <f t="shared" si="171"/>
        <v>0408516-OffLrg-HVACChWdeltaT_NDL</v>
      </c>
      <c r="P118" s="28">
        <f t="shared" si="85"/>
        <v>1</v>
      </c>
      <c r="Q118" s="28">
        <v>11</v>
      </c>
      <c r="R118" s="28">
        <v>0</v>
      </c>
      <c r="S118" s="28">
        <v>0</v>
      </c>
      <c r="T118" s="28">
        <v>0</v>
      </c>
      <c r="U118" s="28">
        <v>0</v>
      </c>
      <c r="V118" s="28">
        <v>1</v>
      </c>
      <c r="W118" s="36">
        <v>0</v>
      </c>
      <c r="X118" s="36">
        <v>1</v>
      </c>
      <c r="Y118" s="28">
        <f t="shared" ref="Y118:AD118" si="173">Y116</f>
        <v>0</v>
      </c>
      <c r="Z118" s="28">
        <f t="shared" si="173"/>
        <v>0</v>
      </c>
      <c r="AA118" s="28">
        <f t="shared" si="173"/>
        <v>0</v>
      </c>
      <c r="AB118" s="28">
        <f t="shared" si="173"/>
        <v>0</v>
      </c>
      <c r="AC118" s="28">
        <f t="shared" si="173"/>
        <v>0</v>
      </c>
      <c r="AD118" s="28">
        <f t="shared" si="173"/>
        <v>0</v>
      </c>
    </row>
    <row r="119" spans="1:30" s="61" customFormat="1" x14ac:dyDescent="0.25">
      <c r="A119" s="39">
        <f>L119</f>
        <v>0</v>
      </c>
      <c r="B119" s="27" t="str">
        <f t="shared" si="105"/>
        <v>SoftwareSensitivityTests\SG\0400006-OffLrg-Baserun_NDL.cibd16</v>
      </c>
      <c r="C119" s="27" t="str">
        <f t="shared" si="110"/>
        <v>SoftwareSensitivityTests\SG\BatchOut_151130_2016 v.1\0400006-OffLrg-Baserun_NDL.cibd16</v>
      </c>
      <c r="D119" s="27" t="str">
        <f t="shared" si="111"/>
        <v>SoftwareSensitivityTests\SG\BatchOut_151130_2016 v.1\XML\</v>
      </c>
      <c r="E119" s="9" t="str">
        <f>M119</f>
        <v>0400006</v>
      </c>
      <c r="F119" s="22"/>
      <c r="G119" s="29"/>
      <c r="H119" s="23"/>
      <c r="I119" s="9" t="s">
        <v>11</v>
      </c>
      <c r="J119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19" s="15" t="s">
        <v>1</v>
      </c>
      <c r="L119" s="36">
        <v>0</v>
      </c>
      <c r="M119" s="32" t="str">
        <f>LEFT(N119,7)</f>
        <v>0400006</v>
      </c>
      <c r="N119" s="28" t="s">
        <v>273</v>
      </c>
      <c r="O119" s="28" t="str">
        <f>N119</f>
        <v>0400006-OffLrg-Baserun_NDL</v>
      </c>
      <c r="P119" s="28">
        <f t="shared" si="85"/>
        <v>1</v>
      </c>
      <c r="Q119" s="28">
        <v>11</v>
      </c>
      <c r="R119" s="28">
        <v>0</v>
      </c>
      <c r="S119" s="28">
        <v>0</v>
      </c>
      <c r="T119" s="28">
        <v>0</v>
      </c>
      <c r="U119" s="28">
        <v>0</v>
      </c>
      <c r="V119" s="28">
        <v>1</v>
      </c>
      <c r="W119" s="36">
        <v>0</v>
      </c>
      <c r="X119" s="36">
        <v>1</v>
      </c>
      <c r="Y119" s="28">
        <f t="shared" ref="Y119:AD119" si="174">Y117</f>
        <v>0</v>
      </c>
      <c r="Z119" s="28">
        <f t="shared" si="174"/>
        <v>0</v>
      </c>
      <c r="AA119" s="28">
        <f t="shared" si="174"/>
        <v>0</v>
      </c>
      <c r="AB119" s="28">
        <f t="shared" si="174"/>
        <v>0</v>
      </c>
      <c r="AC119" s="28">
        <f t="shared" si="174"/>
        <v>0</v>
      </c>
      <c r="AD119" s="28">
        <f t="shared" si="174"/>
        <v>0</v>
      </c>
    </row>
    <row r="120" spans="1:30" s="61" customFormat="1" x14ac:dyDescent="0.25">
      <c r="A120" s="39">
        <f t="shared" ref="A120" si="175">L120</f>
        <v>0</v>
      </c>
      <c r="B120" s="27" t="str">
        <f t="shared" si="105"/>
        <v>SoftwareSensitivityTests\SG\0408806-OffLrg-HVACChillerCOP_NDL.cibd16</v>
      </c>
      <c r="C120" s="27" t="str">
        <f t="shared" si="110"/>
        <v>SoftwareSensitivityTests\SG\BatchOut_151130_2016 v.1\0408806-OffLrg-HVACChillerCOP_NDL.cibd16</v>
      </c>
      <c r="D120" s="27" t="str">
        <f t="shared" si="111"/>
        <v>SoftwareSensitivityTests\SG\BatchOut_151130_2016 v.1\XML\</v>
      </c>
      <c r="E120" s="9" t="str">
        <f t="shared" ref="E120" si="176">M120</f>
        <v>0408806</v>
      </c>
      <c r="F120" s="22"/>
      <c r="G120" s="29"/>
      <c r="H120" s="23"/>
      <c r="I120" s="9" t="s">
        <v>11</v>
      </c>
      <c r="J120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20" s="15" t="s">
        <v>1</v>
      </c>
      <c r="L120" s="36">
        <v>0</v>
      </c>
      <c r="M120" s="32" t="str">
        <f t="shared" ref="M120" si="177">LEFT(N120,7)</f>
        <v>0408806</v>
      </c>
      <c r="N120" s="28" t="s">
        <v>274</v>
      </c>
      <c r="O120" s="28" t="str">
        <f t="shared" ref="O120" si="178">N120</f>
        <v>0408806-OffLrg-HVACChillerCOP_NDL</v>
      </c>
      <c r="P120" s="28">
        <f t="shared" si="85"/>
        <v>1</v>
      </c>
      <c r="Q120" s="28">
        <v>11</v>
      </c>
      <c r="R120" s="28">
        <v>0</v>
      </c>
      <c r="S120" s="28">
        <v>0</v>
      </c>
      <c r="T120" s="28">
        <v>0</v>
      </c>
      <c r="U120" s="28">
        <v>0</v>
      </c>
      <c r="V120" s="28">
        <v>1</v>
      </c>
      <c r="W120" s="36">
        <v>0</v>
      </c>
      <c r="X120" s="36">
        <v>1</v>
      </c>
      <c r="Y120" s="28">
        <f t="shared" ref="Y120:AD120" si="179">Y118</f>
        <v>0</v>
      </c>
      <c r="Z120" s="28">
        <f t="shared" si="179"/>
        <v>0</v>
      </c>
      <c r="AA120" s="28">
        <f t="shared" si="179"/>
        <v>0</v>
      </c>
      <c r="AB120" s="28">
        <f t="shared" si="179"/>
        <v>0</v>
      </c>
      <c r="AC120" s="28">
        <f t="shared" si="179"/>
        <v>0</v>
      </c>
      <c r="AD120" s="28">
        <f t="shared" si="179"/>
        <v>0</v>
      </c>
    </row>
    <row r="121" spans="1:30" s="61" customFormat="1" x14ac:dyDescent="0.25">
      <c r="A121" s="39">
        <f>L121</f>
        <v>0</v>
      </c>
      <c r="B121" s="27" t="str">
        <f t="shared" si="105"/>
        <v>SoftwareSensitivityTests\SG\0408906-OffLrg-HVACChWdeltaT_NDL.cibd16</v>
      </c>
      <c r="C121" s="27" t="str">
        <f t="shared" si="110"/>
        <v>SoftwareSensitivityTests\SG\BatchOut_151130_2016 v.1\0408906-OffLrg-HVACChWdeltaT_NDL.cibd16</v>
      </c>
      <c r="D121" s="27" t="str">
        <f t="shared" si="111"/>
        <v>SoftwareSensitivityTests\SG\BatchOut_151130_2016 v.1\XML\</v>
      </c>
      <c r="E121" s="9" t="str">
        <f>M121</f>
        <v>0408906</v>
      </c>
      <c r="F121" s="22"/>
      <c r="G121" s="29"/>
      <c r="H121" s="23"/>
      <c r="I121" s="9" t="s">
        <v>11</v>
      </c>
      <c r="J121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21" s="15" t="s">
        <v>1</v>
      </c>
      <c r="L121" s="36">
        <v>0</v>
      </c>
      <c r="M121" s="32" t="str">
        <f>LEFT(N121,7)</f>
        <v>0408906</v>
      </c>
      <c r="N121" s="28" t="s">
        <v>275</v>
      </c>
      <c r="O121" s="28" t="str">
        <f>N121</f>
        <v>0408906-OffLrg-HVACChWdeltaT_NDL</v>
      </c>
      <c r="P121" s="28">
        <f t="shared" si="85"/>
        <v>1</v>
      </c>
      <c r="Q121" s="28">
        <v>11</v>
      </c>
      <c r="R121" s="28">
        <v>0</v>
      </c>
      <c r="S121" s="28">
        <v>0</v>
      </c>
      <c r="T121" s="28">
        <v>0</v>
      </c>
      <c r="U121" s="28">
        <v>0</v>
      </c>
      <c r="V121" s="28">
        <v>1</v>
      </c>
      <c r="W121" s="36">
        <v>0</v>
      </c>
      <c r="X121" s="36">
        <v>1</v>
      </c>
      <c r="Y121" s="28">
        <f t="shared" ref="Y121:AD121" si="180">Y119</f>
        <v>0</v>
      </c>
      <c r="Z121" s="28">
        <f t="shared" si="180"/>
        <v>0</v>
      </c>
      <c r="AA121" s="28">
        <f t="shared" si="180"/>
        <v>0</v>
      </c>
      <c r="AB121" s="28">
        <f t="shared" si="180"/>
        <v>0</v>
      </c>
      <c r="AC121" s="28">
        <f t="shared" si="180"/>
        <v>0</v>
      </c>
      <c r="AD121" s="28">
        <f t="shared" si="180"/>
        <v>0</v>
      </c>
    </row>
    <row r="122" spans="1:30" s="61" customFormat="1" x14ac:dyDescent="0.25">
      <c r="A122" s="39">
        <f t="shared" ref="A122:A123" si="181">L122</f>
        <v>0</v>
      </c>
      <c r="B122" s="27" t="str">
        <f t="shared" si="105"/>
        <v>SoftwareSensitivityTests\SG\1000015-RetlStrp-BaselinePSZ_NDL.cibd16</v>
      </c>
      <c r="C122" s="27" t="str">
        <f t="shared" si="110"/>
        <v>SoftwareSensitivityTests\SG\BatchOut_151130_2016 v.1\1000015-RetlStrp-BaselinePSZ_NDL.cibd16</v>
      </c>
      <c r="D122" s="27" t="str">
        <f t="shared" si="111"/>
        <v>SoftwareSensitivityTests\SG\BatchOut_151130_2016 v.1\XML\</v>
      </c>
      <c r="E122" s="9" t="str">
        <f t="shared" ref="E122:E123" si="182">M122</f>
        <v>1000015</v>
      </c>
      <c r="F122" s="22"/>
      <c r="G122" s="29"/>
      <c r="H122" s="23"/>
      <c r="I122" s="9" t="s">
        <v>11</v>
      </c>
      <c r="J122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22" s="15" t="s">
        <v>1</v>
      </c>
      <c r="L122" s="36">
        <v>0</v>
      </c>
      <c r="M122" s="32" t="str">
        <f t="shared" ref="M122:M123" si="183">LEFT(N122,7)</f>
        <v>1000015</v>
      </c>
      <c r="N122" s="28" t="s">
        <v>227</v>
      </c>
      <c r="O122" s="28" t="str">
        <f t="shared" ref="O122:O123" si="184">N122</f>
        <v>1000015-RetlStrp-BaselinePSZ_NDL</v>
      </c>
      <c r="P122" s="28">
        <f t="shared" si="85"/>
        <v>1</v>
      </c>
      <c r="Q122" s="28">
        <v>11</v>
      </c>
      <c r="R122" s="28">
        <v>0</v>
      </c>
      <c r="S122" s="28">
        <v>0</v>
      </c>
      <c r="T122" s="28">
        <v>0</v>
      </c>
      <c r="U122" s="28">
        <v>0</v>
      </c>
      <c r="V122" s="28">
        <v>1</v>
      </c>
      <c r="W122" s="36">
        <v>0</v>
      </c>
      <c r="X122" s="36">
        <v>1</v>
      </c>
      <c r="Y122" s="28">
        <f t="shared" ref="Y122:AD122" si="185">Y120</f>
        <v>0</v>
      </c>
      <c r="Z122" s="28">
        <f t="shared" si="185"/>
        <v>0</v>
      </c>
      <c r="AA122" s="28">
        <f t="shared" si="185"/>
        <v>0</v>
      </c>
      <c r="AB122" s="28">
        <f t="shared" si="185"/>
        <v>0</v>
      </c>
      <c r="AC122" s="28">
        <f t="shared" si="185"/>
        <v>0</v>
      </c>
      <c r="AD122" s="28">
        <f t="shared" si="185"/>
        <v>0</v>
      </c>
    </row>
    <row r="123" spans="1:30" s="61" customFormat="1" x14ac:dyDescent="0.25">
      <c r="A123" s="39">
        <f t="shared" si="181"/>
        <v>0</v>
      </c>
      <c r="B123" s="27" t="str">
        <f t="shared" si="105"/>
        <v>SoftwareSensitivityTests\SG\1009215-RetlStrp-HVACPSZ DXCOP_NDL.cibd16</v>
      </c>
      <c r="C123" s="27" t="str">
        <f t="shared" si="110"/>
        <v>SoftwareSensitivityTests\SG\BatchOut_151130_2016 v.1\1009215-RetlStrp-HVACPSZ DXCOP_NDL.cibd16</v>
      </c>
      <c r="D123" s="27" t="str">
        <f t="shared" si="111"/>
        <v>SoftwareSensitivityTests\SG\BatchOut_151130_2016 v.1\XML\</v>
      </c>
      <c r="E123" s="9" t="str">
        <f t="shared" si="182"/>
        <v>1009215</v>
      </c>
      <c r="F123" s="22"/>
      <c r="G123" s="29"/>
      <c r="H123" s="23"/>
      <c r="I123" s="9" t="s">
        <v>11</v>
      </c>
      <c r="J123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23" s="15" t="s">
        <v>1</v>
      </c>
      <c r="L123" s="36">
        <v>0</v>
      </c>
      <c r="M123" s="32" t="str">
        <f t="shared" si="183"/>
        <v>1009215</v>
      </c>
      <c r="N123" s="28" t="s">
        <v>228</v>
      </c>
      <c r="O123" s="28" t="str">
        <f t="shared" si="184"/>
        <v>1009215-RetlStrp-HVACPSZ DXCOP_NDL</v>
      </c>
      <c r="P123" s="28">
        <f t="shared" si="85"/>
        <v>1</v>
      </c>
      <c r="Q123" s="28">
        <v>11</v>
      </c>
      <c r="R123" s="28">
        <v>0</v>
      </c>
      <c r="S123" s="28">
        <v>0</v>
      </c>
      <c r="T123" s="28">
        <v>0</v>
      </c>
      <c r="U123" s="28">
        <v>0</v>
      </c>
      <c r="V123" s="28">
        <v>1</v>
      </c>
      <c r="W123" s="36">
        <v>0</v>
      </c>
      <c r="X123" s="36">
        <v>1</v>
      </c>
      <c r="Y123" s="28">
        <f t="shared" ref="Y123:AD123" si="186">Y121</f>
        <v>0</v>
      </c>
      <c r="Z123" s="28">
        <f t="shared" si="186"/>
        <v>0</v>
      </c>
      <c r="AA123" s="28">
        <f t="shared" si="186"/>
        <v>0</v>
      </c>
      <c r="AB123" s="28">
        <f t="shared" si="186"/>
        <v>0</v>
      </c>
      <c r="AC123" s="28">
        <f t="shared" si="186"/>
        <v>0</v>
      </c>
      <c r="AD123" s="28">
        <f t="shared" si="186"/>
        <v>0</v>
      </c>
    </row>
    <row r="124" spans="1:30" s="61" customFormat="1" x14ac:dyDescent="0.25">
      <c r="A124" s="39">
        <f>L124</f>
        <v>0</v>
      </c>
      <c r="B124" s="27" t="str">
        <f t="shared" ref="B124:B145" si="187">M$11&amp;"SG\"&amp;N124&amp;".cibd16"</f>
        <v>SoftwareSensitivityTests\SG\1009315-RetlStrp-HVACPSZ HeatEff_NDL.cibd16</v>
      </c>
      <c r="C124" s="27" t="str">
        <f t="shared" si="110"/>
        <v>SoftwareSensitivityTests\SG\BatchOut_151130_2016 v.1\1009315-RetlStrp-HVACPSZ HeatEff_NDL.cibd16</v>
      </c>
      <c r="D124" s="27" t="str">
        <f t="shared" si="111"/>
        <v>SoftwareSensitivityTests\SG\BatchOut_151130_2016 v.1\XML\</v>
      </c>
      <c r="E124" s="9" t="str">
        <f>M124</f>
        <v>1009315</v>
      </c>
      <c r="F124" s="22"/>
      <c r="G124" s="29"/>
      <c r="H124" s="23"/>
      <c r="I124" s="9" t="s">
        <v>11</v>
      </c>
      <c r="J124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24" s="15" t="s">
        <v>1</v>
      </c>
      <c r="L124" s="36">
        <v>0</v>
      </c>
      <c r="M124" s="32" t="str">
        <f>LEFT(N124,7)</f>
        <v>1009315</v>
      </c>
      <c r="N124" s="28" t="s">
        <v>229</v>
      </c>
      <c r="O124" s="28" t="str">
        <f>N124</f>
        <v>1009315-RetlStrp-HVACPSZ HeatEff_NDL</v>
      </c>
      <c r="P124" s="28">
        <f t="shared" si="85"/>
        <v>1</v>
      </c>
      <c r="Q124" s="28">
        <v>11</v>
      </c>
      <c r="R124" s="28">
        <v>0</v>
      </c>
      <c r="S124" s="28">
        <v>0</v>
      </c>
      <c r="T124" s="28">
        <v>0</v>
      </c>
      <c r="U124" s="28">
        <v>0</v>
      </c>
      <c r="V124" s="28">
        <v>1</v>
      </c>
      <c r="W124" s="36">
        <v>0</v>
      </c>
      <c r="X124" s="36">
        <v>1</v>
      </c>
      <c r="Y124" s="28">
        <f t="shared" ref="Y124:AD124" si="188">Y122</f>
        <v>0</v>
      </c>
      <c r="Z124" s="28">
        <f t="shared" si="188"/>
        <v>0</v>
      </c>
      <c r="AA124" s="28">
        <f t="shared" si="188"/>
        <v>0</v>
      </c>
      <c r="AB124" s="28">
        <f t="shared" si="188"/>
        <v>0</v>
      </c>
      <c r="AC124" s="28">
        <f t="shared" si="188"/>
        <v>0</v>
      </c>
      <c r="AD124" s="28">
        <f t="shared" si="188"/>
        <v>0</v>
      </c>
    </row>
    <row r="125" spans="1:30" s="61" customFormat="1" x14ac:dyDescent="0.25">
      <c r="A125" s="39">
        <f t="shared" ref="A125:A126" si="189">L125</f>
        <v>0</v>
      </c>
      <c r="B125" s="27" t="str">
        <f t="shared" si="187"/>
        <v>SoftwareSensitivityTests\SG\1009415-RetlStrp-HVACPSZ EconomizerControl_NDL.cibd16</v>
      </c>
      <c r="C125" s="27" t="str">
        <f t="shared" si="110"/>
        <v>SoftwareSensitivityTests\SG\BatchOut_151130_2016 v.1\1009415-RetlStrp-HVACPSZ EconomizerControl_NDL.cibd16</v>
      </c>
      <c r="D125" s="27" t="str">
        <f t="shared" si="111"/>
        <v>SoftwareSensitivityTests\SG\BatchOut_151130_2016 v.1\XML\</v>
      </c>
      <c r="E125" s="9" t="str">
        <f t="shared" ref="E125:E126" si="190">M125</f>
        <v>1009415</v>
      </c>
      <c r="F125" s="22"/>
      <c r="G125" s="29"/>
      <c r="H125" s="23"/>
      <c r="I125" s="9" t="s">
        <v>11</v>
      </c>
      <c r="J125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25" s="15" t="s">
        <v>1</v>
      </c>
      <c r="L125" s="36">
        <v>0</v>
      </c>
      <c r="M125" s="32" t="str">
        <f t="shared" ref="M125:M126" si="191">LEFT(N125,7)</f>
        <v>1009415</v>
      </c>
      <c r="N125" s="28" t="s">
        <v>230</v>
      </c>
      <c r="O125" s="28" t="str">
        <f t="shared" ref="O125:O126" si="192">N125</f>
        <v>1009415-RetlStrp-HVACPSZ EconomizerControl_NDL</v>
      </c>
      <c r="P125" s="28">
        <f t="shared" si="85"/>
        <v>1</v>
      </c>
      <c r="Q125" s="28">
        <v>11</v>
      </c>
      <c r="R125" s="28">
        <v>0</v>
      </c>
      <c r="S125" s="28">
        <v>0</v>
      </c>
      <c r="T125" s="28">
        <v>0</v>
      </c>
      <c r="U125" s="28">
        <v>0</v>
      </c>
      <c r="V125" s="28">
        <v>1</v>
      </c>
      <c r="W125" s="36">
        <v>0</v>
      </c>
      <c r="X125" s="36">
        <v>1</v>
      </c>
      <c r="Y125" s="28">
        <f t="shared" ref="Y125:AD125" si="193">Y123</f>
        <v>0</v>
      </c>
      <c r="Z125" s="28">
        <f t="shared" si="193"/>
        <v>0</v>
      </c>
      <c r="AA125" s="28">
        <f t="shared" si="193"/>
        <v>0</v>
      </c>
      <c r="AB125" s="28">
        <f t="shared" si="193"/>
        <v>0</v>
      </c>
      <c r="AC125" s="28">
        <f t="shared" si="193"/>
        <v>0</v>
      </c>
      <c r="AD125" s="28">
        <f t="shared" si="193"/>
        <v>0</v>
      </c>
    </row>
    <row r="126" spans="1:30" s="61" customFormat="1" x14ac:dyDescent="0.25">
      <c r="A126" s="39">
        <f t="shared" si="189"/>
        <v>1</v>
      </c>
      <c r="B126" s="27" t="str">
        <f t="shared" si="187"/>
        <v>SoftwareSensitivityTests\SG\1013715-RetlStrp-EvapCooler_NDL.cibd16</v>
      </c>
      <c r="C126" s="27" t="str">
        <f t="shared" si="110"/>
        <v>SoftwareSensitivityTests\SG\BatchOut_151130_2016 v.1\1013715-RetlStrp-EvapCooler_NDL.cibd16</v>
      </c>
      <c r="D126" s="27" t="str">
        <f t="shared" si="111"/>
        <v>SoftwareSensitivityTests\SG\BatchOut_151130_2016 v.1\XML\</v>
      </c>
      <c r="E126" s="9" t="str">
        <f t="shared" si="190"/>
        <v>1013715</v>
      </c>
      <c r="F126" s="22"/>
      <c r="G126" s="29"/>
      <c r="H126" s="23"/>
      <c r="I126" s="9" t="s">
        <v>11</v>
      </c>
      <c r="J126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26" s="15" t="s">
        <v>1</v>
      </c>
      <c r="L126" s="36">
        <v>1</v>
      </c>
      <c r="M126" s="32" t="str">
        <f t="shared" si="191"/>
        <v>1013715</v>
      </c>
      <c r="N126" s="28" t="s">
        <v>231</v>
      </c>
      <c r="O126" s="28" t="str">
        <f t="shared" si="192"/>
        <v>1013715-RetlStrp-EvapCooler_NDL</v>
      </c>
      <c r="P126" s="28">
        <f t="shared" si="85"/>
        <v>1</v>
      </c>
      <c r="Q126" s="28">
        <v>11</v>
      </c>
      <c r="R126" s="28">
        <v>0</v>
      </c>
      <c r="S126" s="28">
        <v>0</v>
      </c>
      <c r="T126" s="28">
        <v>0</v>
      </c>
      <c r="U126" s="28">
        <v>0</v>
      </c>
      <c r="V126" s="28">
        <v>1</v>
      </c>
      <c r="W126" s="36">
        <v>0</v>
      </c>
      <c r="X126" s="36">
        <v>1</v>
      </c>
      <c r="Y126" s="28">
        <f t="shared" ref="Y126:AD126" si="194">Y124</f>
        <v>0</v>
      </c>
      <c r="Z126" s="28">
        <f t="shared" si="194"/>
        <v>0</v>
      </c>
      <c r="AA126" s="28">
        <f t="shared" si="194"/>
        <v>0</v>
      </c>
      <c r="AB126" s="28">
        <f t="shared" si="194"/>
        <v>0</v>
      </c>
      <c r="AC126" s="28">
        <f t="shared" si="194"/>
        <v>0</v>
      </c>
      <c r="AD126" s="28">
        <f t="shared" si="194"/>
        <v>0</v>
      </c>
    </row>
    <row r="127" spans="1:30" s="61" customFormat="1" x14ac:dyDescent="0.25">
      <c r="A127" s="39">
        <f>L127</f>
        <v>0</v>
      </c>
      <c r="B127" s="27" t="str">
        <f t="shared" si="187"/>
        <v>SoftwareSensitivityTests\SG\1000006-RetlStrp-BaselinePSZ_NDL.cibd16</v>
      </c>
      <c r="C127" s="27" t="str">
        <f t="shared" si="110"/>
        <v>SoftwareSensitivityTests\SG\BatchOut_151130_2016 v.1\1000006-RetlStrp-BaselinePSZ_NDL.cibd16</v>
      </c>
      <c r="D127" s="27" t="str">
        <f t="shared" si="111"/>
        <v>SoftwareSensitivityTests\SG\BatchOut_151130_2016 v.1\XML\</v>
      </c>
      <c r="E127" s="9" t="str">
        <f>M127</f>
        <v>1000006</v>
      </c>
      <c r="F127" s="22"/>
      <c r="G127" s="29"/>
      <c r="H127" s="23"/>
      <c r="I127" s="9" t="s">
        <v>11</v>
      </c>
      <c r="J127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27" s="15" t="s">
        <v>1</v>
      </c>
      <c r="L127" s="36">
        <v>0</v>
      </c>
      <c r="M127" s="32" t="str">
        <f>LEFT(N127,7)</f>
        <v>1000006</v>
      </c>
      <c r="N127" s="28" t="s">
        <v>232</v>
      </c>
      <c r="O127" s="28" t="str">
        <f>N127</f>
        <v>1000006-RetlStrp-BaselinePSZ_NDL</v>
      </c>
      <c r="P127" s="28">
        <f t="shared" si="85"/>
        <v>1</v>
      </c>
      <c r="Q127" s="28">
        <v>11</v>
      </c>
      <c r="R127" s="28">
        <v>0</v>
      </c>
      <c r="S127" s="28">
        <v>0</v>
      </c>
      <c r="T127" s="28">
        <v>0</v>
      </c>
      <c r="U127" s="28">
        <v>0</v>
      </c>
      <c r="V127" s="28">
        <v>1</v>
      </c>
      <c r="W127" s="36">
        <v>0</v>
      </c>
      <c r="X127" s="36">
        <v>1</v>
      </c>
      <c r="Y127" s="28">
        <f t="shared" ref="Y127:AD127" si="195">Y125</f>
        <v>0</v>
      </c>
      <c r="Z127" s="28">
        <f t="shared" si="195"/>
        <v>0</v>
      </c>
      <c r="AA127" s="28">
        <f t="shared" si="195"/>
        <v>0</v>
      </c>
      <c r="AB127" s="28">
        <f t="shared" si="195"/>
        <v>0</v>
      </c>
      <c r="AC127" s="28">
        <f t="shared" si="195"/>
        <v>0</v>
      </c>
      <c r="AD127" s="28">
        <f t="shared" si="195"/>
        <v>0</v>
      </c>
    </row>
    <row r="128" spans="1:30" s="61" customFormat="1" x14ac:dyDescent="0.25">
      <c r="A128" s="39">
        <f t="shared" ref="A128:A129" si="196">L128</f>
        <v>0</v>
      </c>
      <c r="B128" s="27" t="str">
        <f t="shared" si="187"/>
        <v>SoftwareSensitivityTests\SG\1009806-RetlStrp-HVACPSZ DXCOP_NDL.cibd16</v>
      </c>
      <c r="C128" s="27" t="str">
        <f t="shared" si="110"/>
        <v>SoftwareSensitivityTests\SG\BatchOut_151130_2016 v.1\1009806-RetlStrp-HVACPSZ DXCOP_NDL.cibd16</v>
      </c>
      <c r="D128" s="27" t="str">
        <f t="shared" si="111"/>
        <v>SoftwareSensitivityTests\SG\BatchOut_151130_2016 v.1\XML\</v>
      </c>
      <c r="E128" s="9" t="str">
        <f t="shared" ref="E128:E129" si="197">M128</f>
        <v>1009806</v>
      </c>
      <c r="F128" s="22"/>
      <c r="G128" s="29"/>
      <c r="H128" s="23"/>
      <c r="I128" s="9" t="s">
        <v>11</v>
      </c>
      <c r="J128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28" s="15" t="s">
        <v>1</v>
      </c>
      <c r="L128" s="36">
        <v>0</v>
      </c>
      <c r="M128" s="32" t="str">
        <f t="shared" ref="M128:M129" si="198">LEFT(N128,7)</f>
        <v>1009806</v>
      </c>
      <c r="N128" s="28" t="s">
        <v>233</v>
      </c>
      <c r="O128" s="28" t="str">
        <f t="shared" ref="O128:O129" si="199">N128</f>
        <v>1009806-RetlStrp-HVACPSZ DXCOP_NDL</v>
      </c>
      <c r="P128" s="28">
        <f t="shared" si="85"/>
        <v>1</v>
      </c>
      <c r="Q128" s="28">
        <v>11</v>
      </c>
      <c r="R128" s="28">
        <v>0</v>
      </c>
      <c r="S128" s="28">
        <v>0</v>
      </c>
      <c r="T128" s="28">
        <v>0</v>
      </c>
      <c r="U128" s="28">
        <v>0</v>
      </c>
      <c r="V128" s="28">
        <v>1</v>
      </c>
      <c r="W128" s="36">
        <v>0</v>
      </c>
      <c r="X128" s="36">
        <v>1</v>
      </c>
      <c r="Y128" s="28">
        <f t="shared" ref="Y128:AD128" si="200">Y126</f>
        <v>0</v>
      </c>
      <c r="Z128" s="28">
        <f t="shared" si="200"/>
        <v>0</v>
      </c>
      <c r="AA128" s="28">
        <f t="shared" si="200"/>
        <v>0</v>
      </c>
      <c r="AB128" s="28">
        <f t="shared" si="200"/>
        <v>0</v>
      </c>
      <c r="AC128" s="28">
        <f t="shared" si="200"/>
        <v>0</v>
      </c>
      <c r="AD128" s="28">
        <f t="shared" si="200"/>
        <v>0</v>
      </c>
    </row>
    <row r="129" spans="1:30" s="61" customFormat="1" x14ac:dyDescent="0.25">
      <c r="A129" s="39">
        <f t="shared" si="196"/>
        <v>0</v>
      </c>
      <c r="B129" s="27" t="str">
        <f t="shared" si="187"/>
        <v>SoftwareSensitivityTests\SG\1009906-RetlStrp-HVACPSZ HeatEff_NDL.cibd16</v>
      </c>
      <c r="C129" s="27" t="str">
        <f t="shared" si="110"/>
        <v>SoftwareSensitivityTests\SG\BatchOut_151130_2016 v.1\1009906-RetlStrp-HVACPSZ HeatEff_NDL.cibd16</v>
      </c>
      <c r="D129" s="27" t="str">
        <f t="shared" si="111"/>
        <v>SoftwareSensitivityTests\SG\BatchOut_151130_2016 v.1\XML\</v>
      </c>
      <c r="E129" s="9" t="str">
        <f t="shared" si="197"/>
        <v>1009906</v>
      </c>
      <c r="F129" s="22"/>
      <c r="G129" s="29"/>
      <c r="H129" s="23"/>
      <c r="I129" s="9" t="s">
        <v>11</v>
      </c>
      <c r="J129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29" s="15" t="s">
        <v>1</v>
      </c>
      <c r="L129" s="36">
        <v>0</v>
      </c>
      <c r="M129" s="32" t="str">
        <f t="shared" si="198"/>
        <v>1009906</v>
      </c>
      <c r="N129" s="28" t="s">
        <v>234</v>
      </c>
      <c r="O129" s="28" t="str">
        <f t="shared" si="199"/>
        <v>1009906-RetlStrp-HVACPSZ HeatEff_NDL</v>
      </c>
      <c r="P129" s="28">
        <f t="shared" si="85"/>
        <v>1</v>
      </c>
      <c r="Q129" s="28">
        <v>11</v>
      </c>
      <c r="R129" s="28">
        <v>0</v>
      </c>
      <c r="S129" s="28">
        <v>0</v>
      </c>
      <c r="T129" s="28">
        <v>0</v>
      </c>
      <c r="U129" s="28">
        <v>0</v>
      </c>
      <c r="V129" s="28">
        <v>1</v>
      </c>
      <c r="W129" s="36">
        <v>0</v>
      </c>
      <c r="X129" s="36">
        <v>1</v>
      </c>
      <c r="Y129" s="28">
        <f t="shared" ref="Y129:AD129" si="201">Y127</f>
        <v>0</v>
      </c>
      <c r="Z129" s="28">
        <f t="shared" si="201"/>
        <v>0</v>
      </c>
      <c r="AA129" s="28">
        <f t="shared" si="201"/>
        <v>0</v>
      </c>
      <c r="AB129" s="28">
        <f t="shared" si="201"/>
        <v>0</v>
      </c>
      <c r="AC129" s="28">
        <f t="shared" si="201"/>
        <v>0</v>
      </c>
      <c r="AD129" s="28">
        <f t="shared" si="201"/>
        <v>0</v>
      </c>
    </row>
    <row r="130" spans="1:30" s="61" customFormat="1" x14ac:dyDescent="0.25">
      <c r="A130" s="39">
        <f>L130</f>
        <v>0</v>
      </c>
      <c r="B130" s="27" t="str">
        <f t="shared" si="187"/>
        <v>SoftwareSensitivityTests\SG\1010006-RetlStrp-HVACPSZ EconomizerControl_NDL.cibd16</v>
      </c>
      <c r="C130" s="27" t="str">
        <f t="shared" si="110"/>
        <v>SoftwareSensitivityTests\SG\BatchOut_151130_2016 v.1\1010006-RetlStrp-HVACPSZ EconomizerControl_NDL.cibd16</v>
      </c>
      <c r="D130" s="27" t="str">
        <f t="shared" si="111"/>
        <v>SoftwareSensitivityTests\SG\BatchOut_151130_2016 v.1\XML\</v>
      </c>
      <c r="E130" s="9" t="str">
        <f>M130</f>
        <v>1010006</v>
      </c>
      <c r="F130" s="22"/>
      <c r="G130" s="29"/>
      <c r="H130" s="23"/>
      <c r="I130" s="9" t="s">
        <v>11</v>
      </c>
      <c r="J130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30" s="15" t="s">
        <v>1</v>
      </c>
      <c r="L130" s="36">
        <v>0</v>
      </c>
      <c r="M130" s="32" t="str">
        <f>LEFT(N130,7)</f>
        <v>1010006</v>
      </c>
      <c r="N130" s="28" t="s">
        <v>235</v>
      </c>
      <c r="O130" s="28" t="str">
        <f>N130</f>
        <v>1010006-RetlStrp-HVACPSZ EconomizerControl_NDL</v>
      </c>
      <c r="P130" s="28">
        <f t="shared" si="85"/>
        <v>1</v>
      </c>
      <c r="Q130" s="28">
        <v>11</v>
      </c>
      <c r="R130" s="28">
        <v>0</v>
      </c>
      <c r="S130" s="28">
        <v>0</v>
      </c>
      <c r="T130" s="28">
        <v>0</v>
      </c>
      <c r="U130" s="28">
        <v>0</v>
      </c>
      <c r="V130" s="28">
        <v>1</v>
      </c>
      <c r="W130" s="36">
        <v>0</v>
      </c>
      <c r="X130" s="36">
        <v>1</v>
      </c>
      <c r="Y130" s="28">
        <f t="shared" ref="Y130:AD130" si="202">Y128</f>
        <v>0</v>
      </c>
      <c r="Z130" s="28">
        <f t="shared" si="202"/>
        <v>0</v>
      </c>
      <c r="AA130" s="28">
        <f t="shared" si="202"/>
        <v>0</v>
      </c>
      <c r="AB130" s="28">
        <f t="shared" si="202"/>
        <v>0</v>
      </c>
      <c r="AC130" s="28">
        <f t="shared" si="202"/>
        <v>0</v>
      </c>
      <c r="AD130" s="28">
        <f t="shared" si="202"/>
        <v>0</v>
      </c>
    </row>
    <row r="131" spans="1:30" s="61" customFormat="1" x14ac:dyDescent="0.25">
      <c r="A131" s="39">
        <f t="shared" ref="A131:A132" si="203">L131</f>
        <v>0</v>
      </c>
      <c r="B131" s="27" t="str">
        <f t="shared" si="187"/>
        <v>SoftwareSensitivityTests\SG\1013906-RetlStrp-EvapCooler_NDL.cibd16</v>
      </c>
      <c r="C131" s="27" t="str">
        <f t="shared" si="110"/>
        <v>SoftwareSensitivityTests\SG\BatchOut_151130_2016 v.1\1013906-RetlStrp-EvapCooler_NDL.cibd16</v>
      </c>
      <c r="D131" s="27" t="str">
        <f t="shared" si="111"/>
        <v>SoftwareSensitivityTests\SG\BatchOut_151130_2016 v.1\XML\</v>
      </c>
      <c r="E131" s="9" t="str">
        <f t="shared" ref="E131:E132" si="204">M131</f>
        <v>1013906</v>
      </c>
      <c r="F131" s="22"/>
      <c r="G131" s="29"/>
      <c r="H131" s="23"/>
      <c r="I131" s="9" t="s">
        <v>11</v>
      </c>
      <c r="J131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31" s="15" t="s">
        <v>1</v>
      </c>
      <c r="L131" s="36">
        <v>0</v>
      </c>
      <c r="M131" s="32" t="str">
        <f t="shared" ref="M131:M132" si="205">LEFT(N131,7)</f>
        <v>1013906</v>
      </c>
      <c r="N131" s="28" t="s">
        <v>236</v>
      </c>
      <c r="O131" s="28" t="str">
        <f t="shared" ref="O131:O132" si="206">N131</f>
        <v>1013906-RetlStrp-EvapCooler_NDL</v>
      </c>
      <c r="P131" s="28">
        <f t="shared" si="85"/>
        <v>1</v>
      </c>
      <c r="Q131" s="28">
        <v>11</v>
      </c>
      <c r="R131" s="28">
        <v>0</v>
      </c>
      <c r="S131" s="28">
        <v>0</v>
      </c>
      <c r="T131" s="28">
        <v>0</v>
      </c>
      <c r="U131" s="28">
        <v>0</v>
      </c>
      <c r="V131" s="28">
        <v>1</v>
      </c>
      <c r="W131" s="36">
        <v>0</v>
      </c>
      <c r="X131" s="36">
        <v>1</v>
      </c>
      <c r="Y131" s="28">
        <f t="shared" ref="Y131:AD131" si="207">Y129</f>
        <v>0</v>
      </c>
      <c r="Z131" s="28">
        <f t="shared" si="207"/>
        <v>0</v>
      </c>
      <c r="AA131" s="28">
        <f t="shared" si="207"/>
        <v>0</v>
      </c>
      <c r="AB131" s="28">
        <f t="shared" si="207"/>
        <v>0</v>
      </c>
      <c r="AC131" s="28">
        <f t="shared" si="207"/>
        <v>0</v>
      </c>
      <c r="AD131" s="28">
        <f t="shared" si="207"/>
        <v>0</v>
      </c>
    </row>
    <row r="132" spans="1:30" s="61" customFormat="1" x14ac:dyDescent="0.25">
      <c r="A132" s="39">
        <f t="shared" si="203"/>
        <v>0</v>
      </c>
      <c r="B132" s="27" t="str">
        <f t="shared" si="187"/>
        <v>SoftwareSensitivityTests\SG\1000015-RetlStrp-BaselinePTAC_NDL.cibd16</v>
      </c>
      <c r="C132" s="27" t="str">
        <f t="shared" si="110"/>
        <v>SoftwareSensitivityTests\SG\BatchOut_151130_2016 v.1\1000015-RetlStrp-BaselinePTAC_NDL.cibd16</v>
      </c>
      <c r="D132" s="27" t="str">
        <f t="shared" si="111"/>
        <v>SoftwareSensitivityTests\SG\BatchOut_151130_2016 v.1\XML\</v>
      </c>
      <c r="E132" s="9" t="str">
        <f t="shared" si="204"/>
        <v>1000015</v>
      </c>
      <c r="F132" s="22"/>
      <c r="G132" s="29"/>
      <c r="H132" s="23"/>
      <c r="I132" s="9" t="s">
        <v>11</v>
      </c>
      <c r="J132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32" s="15" t="s">
        <v>1</v>
      </c>
      <c r="L132" s="36">
        <v>0</v>
      </c>
      <c r="M132" s="32" t="str">
        <f t="shared" si="205"/>
        <v>1000015</v>
      </c>
      <c r="N132" s="28" t="s">
        <v>237</v>
      </c>
      <c r="O132" s="28" t="str">
        <f t="shared" si="206"/>
        <v>1000015-RetlStrp-BaselinePTAC_NDL</v>
      </c>
      <c r="P132" s="28">
        <f t="shared" si="85"/>
        <v>1</v>
      </c>
      <c r="Q132" s="28">
        <v>11</v>
      </c>
      <c r="R132" s="28">
        <v>0</v>
      </c>
      <c r="S132" s="28">
        <v>0</v>
      </c>
      <c r="T132" s="28">
        <v>0</v>
      </c>
      <c r="U132" s="28">
        <v>0</v>
      </c>
      <c r="V132" s="28">
        <v>1</v>
      </c>
      <c r="W132" s="36">
        <v>0</v>
      </c>
      <c r="X132" s="36">
        <v>1</v>
      </c>
      <c r="Y132" s="28">
        <f t="shared" ref="Y132:AD132" si="208">Y130</f>
        <v>0</v>
      </c>
      <c r="Z132" s="28">
        <f t="shared" si="208"/>
        <v>0</v>
      </c>
      <c r="AA132" s="28">
        <f t="shared" si="208"/>
        <v>0</v>
      </c>
      <c r="AB132" s="28">
        <f t="shared" si="208"/>
        <v>0</v>
      </c>
      <c r="AC132" s="28">
        <f t="shared" si="208"/>
        <v>0</v>
      </c>
      <c r="AD132" s="28">
        <f t="shared" si="208"/>
        <v>0</v>
      </c>
    </row>
    <row r="133" spans="1:30" s="61" customFormat="1" x14ac:dyDescent="0.25">
      <c r="A133" s="39">
        <f>L133</f>
        <v>0</v>
      </c>
      <c r="B133" s="27" t="str">
        <f t="shared" si="187"/>
        <v>SoftwareSensitivityTests\SG\1010115-RetlStrp-HVACPTAC DXCOP_NDL.cibd16</v>
      </c>
      <c r="C133" s="27" t="str">
        <f t="shared" si="110"/>
        <v>SoftwareSensitivityTests\SG\BatchOut_151130_2016 v.1\1010115-RetlStrp-HVACPTAC DXCOP_NDL.cibd16</v>
      </c>
      <c r="D133" s="27" t="str">
        <f t="shared" si="111"/>
        <v>SoftwareSensitivityTests\SG\BatchOut_151130_2016 v.1\XML\</v>
      </c>
      <c r="E133" s="9" t="str">
        <f>M133</f>
        <v>1010115</v>
      </c>
      <c r="F133" s="22"/>
      <c r="G133" s="29"/>
      <c r="H133" s="23"/>
      <c r="I133" s="9" t="s">
        <v>11</v>
      </c>
      <c r="J133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33" s="15" t="s">
        <v>1</v>
      </c>
      <c r="L133" s="36">
        <v>0</v>
      </c>
      <c r="M133" s="32" t="str">
        <f>LEFT(N133,7)</f>
        <v>1010115</v>
      </c>
      <c r="N133" s="28" t="s">
        <v>238</v>
      </c>
      <c r="O133" s="28" t="str">
        <f>N133</f>
        <v>1010115-RetlStrp-HVACPTAC DXCOP_NDL</v>
      </c>
      <c r="P133" s="28">
        <f t="shared" si="85"/>
        <v>1</v>
      </c>
      <c r="Q133" s="28">
        <v>11</v>
      </c>
      <c r="R133" s="28">
        <v>0</v>
      </c>
      <c r="S133" s="28">
        <v>0</v>
      </c>
      <c r="T133" s="28">
        <v>0</v>
      </c>
      <c r="U133" s="28">
        <v>0</v>
      </c>
      <c r="V133" s="28">
        <v>1</v>
      </c>
      <c r="W133" s="36">
        <v>0</v>
      </c>
      <c r="X133" s="36">
        <v>1</v>
      </c>
      <c r="Y133" s="28">
        <f t="shared" ref="Y133:AD133" si="209">Y131</f>
        <v>0</v>
      </c>
      <c r="Z133" s="28">
        <f t="shared" si="209"/>
        <v>0</v>
      </c>
      <c r="AA133" s="28">
        <f t="shared" si="209"/>
        <v>0</v>
      </c>
      <c r="AB133" s="28">
        <f t="shared" si="209"/>
        <v>0</v>
      </c>
      <c r="AC133" s="28">
        <f t="shared" si="209"/>
        <v>0</v>
      </c>
      <c r="AD133" s="28">
        <f t="shared" si="209"/>
        <v>0</v>
      </c>
    </row>
    <row r="134" spans="1:30" s="61" customFormat="1" x14ac:dyDescent="0.25">
      <c r="A134" s="39">
        <f t="shared" ref="A134" si="210">L134</f>
        <v>0</v>
      </c>
      <c r="B134" s="27" t="str">
        <f t="shared" si="187"/>
        <v>SoftwareSensitivityTests\SG\1010515-RetlStrp-FPFC_NDL.cibd16</v>
      </c>
      <c r="C134" s="27" t="str">
        <f t="shared" si="110"/>
        <v>SoftwareSensitivityTests\SG\BatchOut_151130_2016 v.1\1010515-RetlStrp-FPFC_NDL.cibd16</v>
      </c>
      <c r="D134" s="27" t="str">
        <f t="shared" si="111"/>
        <v>SoftwareSensitivityTests\SG\BatchOut_151130_2016 v.1\XML\</v>
      </c>
      <c r="E134" s="9" t="str">
        <f t="shared" ref="E134" si="211">M134</f>
        <v>1010515</v>
      </c>
      <c r="F134" s="22"/>
      <c r="G134" s="29"/>
      <c r="H134" s="23"/>
      <c r="I134" s="9" t="s">
        <v>11</v>
      </c>
      <c r="J134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34" s="15" t="s">
        <v>1</v>
      </c>
      <c r="L134" s="36">
        <v>0</v>
      </c>
      <c r="M134" s="32" t="str">
        <f t="shared" ref="M134" si="212">LEFT(N134,7)</f>
        <v>1010515</v>
      </c>
      <c r="N134" s="28" t="s">
        <v>239</v>
      </c>
      <c r="O134" s="28" t="str">
        <f t="shared" ref="O134" si="213">N134</f>
        <v>1010515-RetlStrp-FPFC_NDL</v>
      </c>
      <c r="P134" s="28">
        <f t="shared" si="85"/>
        <v>1</v>
      </c>
      <c r="Q134" s="28">
        <v>11</v>
      </c>
      <c r="R134" s="28">
        <v>0</v>
      </c>
      <c r="S134" s="28">
        <v>0</v>
      </c>
      <c r="T134" s="28">
        <v>0</v>
      </c>
      <c r="U134" s="28">
        <v>0</v>
      </c>
      <c r="V134" s="28">
        <v>1</v>
      </c>
      <c r="W134" s="36">
        <v>0</v>
      </c>
      <c r="X134" s="36">
        <v>1</v>
      </c>
      <c r="Y134" s="28">
        <f t="shared" ref="Y134:AD134" si="214">Y132</f>
        <v>0</v>
      </c>
      <c r="Z134" s="28">
        <f t="shared" si="214"/>
        <v>0</v>
      </c>
      <c r="AA134" s="28">
        <f t="shared" si="214"/>
        <v>0</v>
      </c>
      <c r="AB134" s="28">
        <f t="shared" si="214"/>
        <v>0</v>
      </c>
      <c r="AC134" s="28">
        <f t="shared" si="214"/>
        <v>0</v>
      </c>
      <c r="AD134" s="28">
        <f t="shared" si="214"/>
        <v>0</v>
      </c>
    </row>
    <row r="135" spans="1:30" s="61" customFormat="1" x14ac:dyDescent="0.25">
      <c r="A135" s="39">
        <f>L135</f>
        <v>0</v>
      </c>
      <c r="B135" s="27" t="str">
        <f t="shared" si="187"/>
        <v>SoftwareSensitivityTests\SG\1014315-RetlStrp-WSHP_NDL.cibd16</v>
      </c>
      <c r="C135" s="27" t="str">
        <f t="shared" si="110"/>
        <v>SoftwareSensitivityTests\SG\BatchOut_151130_2016 v.1\1014315-RetlStrp-WSHP_NDL.cibd16</v>
      </c>
      <c r="D135" s="27" t="str">
        <f t="shared" si="111"/>
        <v>SoftwareSensitivityTests\SG\BatchOut_151130_2016 v.1\XML\</v>
      </c>
      <c r="E135" s="9" t="str">
        <f>M135</f>
        <v>1014315</v>
      </c>
      <c r="F135" s="22"/>
      <c r="G135" s="29"/>
      <c r="H135" s="23"/>
      <c r="I135" s="9" t="s">
        <v>11</v>
      </c>
      <c r="J135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35" s="15" t="s">
        <v>1</v>
      </c>
      <c r="L135" s="36">
        <v>0</v>
      </c>
      <c r="M135" s="32" t="str">
        <f>LEFT(N135,7)</f>
        <v>1014315</v>
      </c>
      <c r="N135" s="28" t="s">
        <v>240</v>
      </c>
      <c r="O135" s="28" t="str">
        <f>N135</f>
        <v>1014315-RetlStrp-WSHP_NDL</v>
      </c>
      <c r="P135" s="28">
        <f t="shared" si="85"/>
        <v>1</v>
      </c>
      <c r="Q135" s="28">
        <v>11</v>
      </c>
      <c r="R135" s="28">
        <v>0</v>
      </c>
      <c r="S135" s="28">
        <v>0</v>
      </c>
      <c r="T135" s="28">
        <v>0</v>
      </c>
      <c r="U135" s="28">
        <v>0</v>
      </c>
      <c r="V135" s="28">
        <v>1</v>
      </c>
      <c r="W135" s="36">
        <v>0</v>
      </c>
      <c r="X135" s="36">
        <v>1</v>
      </c>
      <c r="Y135" s="28">
        <f t="shared" ref="Y135:AD135" si="215">Y133</f>
        <v>0</v>
      </c>
      <c r="Z135" s="28">
        <f t="shared" si="215"/>
        <v>0</v>
      </c>
      <c r="AA135" s="28">
        <f t="shared" si="215"/>
        <v>0</v>
      </c>
      <c r="AB135" s="28">
        <f t="shared" si="215"/>
        <v>0</v>
      </c>
      <c r="AC135" s="28">
        <f t="shared" si="215"/>
        <v>0</v>
      </c>
      <c r="AD135" s="28">
        <f t="shared" si="215"/>
        <v>0</v>
      </c>
    </row>
    <row r="136" spans="1:30" s="61" customFormat="1" x14ac:dyDescent="0.25">
      <c r="A136" s="39">
        <f t="shared" ref="A136:A137" si="216">L136</f>
        <v>0</v>
      </c>
      <c r="B136" s="27" t="str">
        <f t="shared" si="187"/>
        <v>SoftwareSensitivityTests\SG\1000006-RetlStrp-BaselinePTAC_NDL.cibd16</v>
      </c>
      <c r="C136" s="27" t="str">
        <f t="shared" si="110"/>
        <v>SoftwareSensitivityTests\SG\BatchOut_151130_2016 v.1\1000006-RetlStrp-BaselinePTAC_NDL.cibd16</v>
      </c>
      <c r="D136" s="27" t="str">
        <f t="shared" si="111"/>
        <v>SoftwareSensitivityTests\SG\BatchOut_151130_2016 v.1\XML\</v>
      </c>
      <c r="E136" s="9" t="str">
        <f t="shared" ref="E136:E137" si="217">M136</f>
        <v>1000006</v>
      </c>
      <c r="F136" s="22"/>
      <c r="G136" s="29"/>
      <c r="H136" s="23"/>
      <c r="I136" s="9" t="s">
        <v>11</v>
      </c>
      <c r="J136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36" s="15" t="s">
        <v>1</v>
      </c>
      <c r="L136" s="36">
        <v>0</v>
      </c>
      <c r="M136" s="32" t="str">
        <f t="shared" ref="M136:M137" si="218">LEFT(N136,7)</f>
        <v>1000006</v>
      </c>
      <c r="N136" s="28" t="s">
        <v>241</v>
      </c>
      <c r="O136" s="28" t="str">
        <f t="shared" ref="O136:O137" si="219">N136</f>
        <v>1000006-RetlStrp-BaselinePTAC_NDL</v>
      </c>
      <c r="P136" s="28">
        <f t="shared" si="85"/>
        <v>1</v>
      </c>
      <c r="Q136" s="28">
        <v>11</v>
      </c>
      <c r="R136" s="28">
        <v>0</v>
      </c>
      <c r="S136" s="28">
        <v>0</v>
      </c>
      <c r="T136" s="28">
        <v>0</v>
      </c>
      <c r="U136" s="28">
        <v>0</v>
      </c>
      <c r="V136" s="28">
        <v>1</v>
      </c>
      <c r="W136" s="36">
        <v>0</v>
      </c>
      <c r="X136" s="36">
        <v>1</v>
      </c>
      <c r="Y136" s="28">
        <f t="shared" ref="Y136:AD136" si="220">Y134</f>
        <v>0</v>
      </c>
      <c r="Z136" s="28">
        <f t="shared" si="220"/>
        <v>0</v>
      </c>
      <c r="AA136" s="28">
        <f t="shared" si="220"/>
        <v>0</v>
      </c>
      <c r="AB136" s="28">
        <f t="shared" si="220"/>
        <v>0</v>
      </c>
      <c r="AC136" s="28">
        <f t="shared" si="220"/>
        <v>0</v>
      </c>
      <c r="AD136" s="28">
        <f t="shared" si="220"/>
        <v>0</v>
      </c>
    </row>
    <row r="137" spans="1:30" s="61" customFormat="1" x14ac:dyDescent="0.25">
      <c r="A137" s="39">
        <f t="shared" si="216"/>
        <v>0</v>
      </c>
      <c r="B137" s="27" t="str">
        <f t="shared" si="187"/>
        <v>SoftwareSensitivityTests\SG\1010306-RetlStrp-HVACPTAC DXCOP_NDL.cibd16</v>
      </c>
      <c r="C137" s="27" t="str">
        <f t="shared" si="110"/>
        <v>SoftwareSensitivityTests\SG\BatchOut_151130_2016 v.1\1010306-RetlStrp-HVACPTAC DXCOP_NDL.cibd16</v>
      </c>
      <c r="D137" s="27" t="str">
        <f t="shared" si="111"/>
        <v>SoftwareSensitivityTests\SG\BatchOut_151130_2016 v.1\XML\</v>
      </c>
      <c r="E137" s="9" t="str">
        <f t="shared" si="217"/>
        <v>1010306</v>
      </c>
      <c r="F137" s="22"/>
      <c r="G137" s="29"/>
      <c r="H137" s="23"/>
      <c r="I137" s="9" t="s">
        <v>11</v>
      </c>
      <c r="J137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37" s="15" t="s">
        <v>1</v>
      </c>
      <c r="L137" s="36">
        <v>0</v>
      </c>
      <c r="M137" s="32" t="str">
        <f t="shared" si="218"/>
        <v>1010306</v>
      </c>
      <c r="N137" s="28" t="s">
        <v>242</v>
      </c>
      <c r="O137" s="28" t="str">
        <f t="shared" si="219"/>
        <v>1010306-RetlStrp-HVACPTAC DXCOP_NDL</v>
      </c>
      <c r="P137" s="28">
        <f t="shared" si="85"/>
        <v>1</v>
      </c>
      <c r="Q137" s="28">
        <v>11</v>
      </c>
      <c r="R137" s="28">
        <v>0</v>
      </c>
      <c r="S137" s="28">
        <v>0</v>
      </c>
      <c r="T137" s="28">
        <v>0</v>
      </c>
      <c r="U137" s="28">
        <v>0</v>
      </c>
      <c r="V137" s="28">
        <v>1</v>
      </c>
      <c r="W137" s="36">
        <v>0</v>
      </c>
      <c r="X137" s="36">
        <v>1</v>
      </c>
      <c r="Y137" s="28">
        <f t="shared" ref="Y137:AD137" si="221">Y135</f>
        <v>0</v>
      </c>
      <c r="Z137" s="28">
        <f t="shared" si="221"/>
        <v>0</v>
      </c>
      <c r="AA137" s="28">
        <f t="shared" si="221"/>
        <v>0</v>
      </c>
      <c r="AB137" s="28">
        <f t="shared" si="221"/>
        <v>0</v>
      </c>
      <c r="AC137" s="28">
        <f t="shared" si="221"/>
        <v>0</v>
      </c>
      <c r="AD137" s="28">
        <f t="shared" si="221"/>
        <v>0</v>
      </c>
    </row>
    <row r="138" spans="1:30" s="61" customFormat="1" x14ac:dyDescent="0.25">
      <c r="A138" s="39">
        <f>L138</f>
        <v>0</v>
      </c>
      <c r="B138" s="27" t="str">
        <f t="shared" si="187"/>
        <v>SoftwareSensitivityTests\SG\1010606-RetlStrp-FPFC_NDL.cibd16</v>
      </c>
      <c r="C138" s="27" t="str">
        <f t="shared" si="110"/>
        <v>SoftwareSensitivityTests\SG\BatchOut_151130_2016 v.1\1010606-RetlStrp-FPFC_NDL.cibd16</v>
      </c>
      <c r="D138" s="27" t="str">
        <f t="shared" si="111"/>
        <v>SoftwareSensitivityTests\SG\BatchOut_151130_2016 v.1\XML\</v>
      </c>
      <c r="E138" s="9" t="str">
        <f>M138</f>
        <v>1010606</v>
      </c>
      <c r="F138" s="22"/>
      <c r="G138" s="29"/>
      <c r="H138" s="23"/>
      <c r="I138" s="9" t="s">
        <v>11</v>
      </c>
      <c r="J138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38" s="15" t="s">
        <v>1</v>
      </c>
      <c r="L138" s="36">
        <v>0</v>
      </c>
      <c r="M138" s="32" t="str">
        <f>LEFT(N138,7)</f>
        <v>1010606</v>
      </c>
      <c r="N138" s="28" t="s">
        <v>243</v>
      </c>
      <c r="O138" s="28" t="str">
        <f>N138</f>
        <v>1010606-RetlStrp-FPFC_NDL</v>
      </c>
      <c r="P138" s="28">
        <f t="shared" si="85"/>
        <v>1</v>
      </c>
      <c r="Q138" s="28">
        <v>11</v>
      </c>
      <c r="R138" s="28">
        <v>0</v>
      </c>
      <c r="S138" s="28">
        <v>0</v>
      </c>
      <c r="T138" s="28">
        <v>0</v>
      </c>
      <c r="U138" s="28">
        <v>0</v>
      </c>
      <c r="V138" s="28">
        <v>1</v>
      </c>
      <c r="W138" s="36">
        <v>0</v>
      </c>
      <c r="X138" s="36">
        <v>1</v>
      </c>
      <c r="Y138" s="28">
        <f t="shared" ref="Y138:AD138" si="222">Y136</f>
        <v>0</v>
      </c>
      <c r="Z138" s="28">
        <f t="shared" si="222"/>
        <v>0</v>
      </c>
      <c r="AA138" s="28">
        <f t="shared" si="222"/>
        <v>0</v>
      </c>
      <c r="AB138" s="28">
        <f t="shared" si="222"/>
        <v>0</v>
      </c>
      <c r="AC138" s="28">
        <f t="shared" si="222"/>
        <v>0</v>
      </c>
      <c r="AD138" s="28">
        <f t="shared" si="222"/>
        <v>0</v>
      </c>
    </row>
    <row r="139" spans="1:30" s="61" customFormat="1" x14ac:dyDescent="0.25">
      <c r="A139" s="39">
        <f t="shared" ref="A139:A140" si="223">L139</f>
        <v>0</v>
      </c>
      <c r="B139" s="27" t="str">
        <f t="shared" si="187"/>
        <v>SoftwareSensitivityTests\SG\1014506-RetlStrp-WSHP_NDL.cibd16</v>
      </c>
      <c r="C139" s="27" t="str">
        <f t="shared" si="110"/>
        <v>SoftwareSensitivityTests\SG\BatchOut_151130_2016 v.1\1014506-RetlStrp-WSHP_NDL.cibd16</v>
      </c>
      <c r="D139" s="27" t="str">
        <f t="shared" si="111"/>
        <v>SoftwareSensitivityTests\SG\BatchOut_151130_2016 v.1\XML\</v>
      </c>
      <c r="E139" s="9" t="str">
        <f t="shared" ref="E139:E140" si="224">M139</f>
        <v>1014506</v>
      </c>
      <c r="F139" s="22"/>
      <c r="G139" s="29"/>
      <c r="H139" s="23"/>
      <c r="I139" s="9" t="s">
        <v>11</v>
      </c>
      <c r="J139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39" s="15" t="s">
        <v>1</v>
      </c>
      <c r="L139" s="36">
        <v>0</v>
      </c>
      <c r="M139" s="32" t="str">
        <f t="shared" ref="M139:M140" si="225">LEFT(N139,7)</f>
        <v>1014506</v>
      </c>
      <c r="N139" s="28" t="s">
        <v>244</v>
      </c>
      <c r="O139" s="28" t="str">
        <f t="shared" ref="O139:O140" si="226">N139</f>
        <v>1014506-RetlStrp-WSHP_NDL</v>
      </c>
      <c r="P139" s="28">
        <f t="shared" si="85"/>
        <v>1</v>
      </c>
      <c r="Q139" s="28">
        <v>11</v>
      </c>
      <c r="R139" s="28">
        <v>0</v>
      </c>
      <c r="S139" s="28">
        <v>0</v>
      </c>
      <c r="T139" s="28">
        <v>0</v>
      </c>
      <c r="U139" s="28">
        <v>0</v>
      </c>
      <c r="V139" s="28">
        <v>1</v>
      </c>
      <c r="W139" s="36">
        <v>0</v>
      </c>
      <c r="X139" s="36">
        <v>1</v>
      </c>
      <c r="Y139" s="28">
        <f t="shared" ref="Y139:AD139" si="227">Y137</f>
        <v>0</v>
      </c>
      <c r="Z139" s="28">
        <f t="shared" si="227"/>
        <v>0</v>
      </c>
      <c r="AA139" s="28">
        <f t="shared" si="227"/>
        <v>0</v>
      </c>
      <c r="AB139" s="28">
        <f t="shared" si="227"/>
        <v>0</v>
      </c>
      <c r="AC139" s="28">
        <f t="shared" si="227"/>
        <v>0</v>
      </c>
      <c r="AD139" s="28">
        <f t="shared" si="227"/>
        <v>0</v>
      </c>
    </row>
    <row r="140" spans="1:30" s="61" customFormat="1" x14ac:dyDescent="0.25">
      <c r="A140" s="39">
        <f t="shared" si="223"/>
        <v>0</v>
      </c>
      <c r="B140" s="27" t="str">
        <f t="shared" si="187"/>
        <v>SoftwareSensitivityTests\SG\0400016-OffLrg-CRAH_NDL.cibd16</v>
      </c>
      <c r="C140" s="27" t="str">
        <f t="shared" si="110"/>
        <v>SoftwareSensitivityTests\SG\BatchOut_151130_2016 v.1\0400016-OffLrg-CRAH_NDL.cibd16</v>
      </c>
      <c r="D140" s="27" t="str">
        <f t="shared" si="111"/>
        <v>SoftwareSensitivityTests\SG\BatchOut_151130_2016 v.1\XML\</v>
      </c>
      <c r="E140" s="9" t="str">
        <f t="shared" si="224"/>
        <v>0400016</v>
      </c>
      <c r="F140" s="22"/>
      <c r="G140" s="29"/>
      <c r="H140" s="23"/>
      <c r="I140" s="9" t="s">
        <v>11</v>
      </c>
      <c r="J140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40" s="15" t="s">
        <v>1</v>
      </c>
      <c r="L140" s="36">
        <v>0</v>
      </c>
      <c r="M140" s="32" t="str">
        <f t="shared" si="225"/>
        <v>0400016</v>
      </c>
      <c r="N140" s="28" t="s">
        <v>223</v>
      </c>
      <c r="O140" s="28" t="str">
        <f t="shared" si="226"/>
        <v>0400016-OffLrg-CRAH_NDL</v>
      </c>
      <c r="P140" s="28">
        <f t="shared" si="85"/>
        <v>1</v>
      </c>
      <c r="Q140" s="28">
        <v>11</v>
      </c>
      <c r="R140" s="28">
        <v>0</v>
      </c>
      <c r="S140" s="28">
        <v>0</v>
      </c>
      <c r="T140" s="28">
        <v>0</v>
      </c>
      <c r="U140" s="28">
        <v>0</v>
      </c>
      <c r="V140" s="28">
        <v>1</v>
      </c>
      <c r="W140" s="36">
        <v>0</v>
      </c>
      <c r="X140" s="36">
        <v>1</v>
      </c>
      <c r="Y140" s="28">
        <f t="shared" ref="Y140:AD140" si="228">Y138</f>
        <v>0</v>
      </c>
      <c r="Z140" s="28">
        <f t="shared" si="228"/>
        <v>0</v>
      </c>
      <c r="AA140" s="28">
        <f t="shared" si="228"/>
        <v>0</v>
      </c>
      <c r="AB140" s="28">
        <f t="shared" si="228"/>
        <v>0</v>
      </c>
      <c r="AC140" s="28">
        <f t="shared" si="228"/>
        <v>0</v>
      </c>
      <c r="AD140" s="28">
        <f t="shared" si="228"/>
        <v>0</v>
      </c>
    </row>
    <row r="141" spans="1:30" s="61" customFormat="1" x14ac:dyDescent="0.25">
      <c r="A141" s="39">
        <f>L141</f>
        <v>0</v>
      </c>
      <c r="B141" s="27" t="str">
        <f t="shared" si="187"/>
        <v>SoftwareSensitivityTests\SG\0413216-OffLrg-CRAC_NDL.cibd16</v>
      </c>
      <c r="C141" s="27" t="str">
        <f t="shared" si="110"/>
        <v>SoftwareSensitivityTests\SG\BatchOut_151130_2016 v.1\0413216-OffLrg-CRAC_NDL.cibd16</v>
      </c>
      <c r="D141" s="27" t="str">
        <f t="shared" si="111"/>
        <v>SoftwareSensitivityTests\SG\BatchOut_151130_2016 v.1\XML\</v>
      </c>
      <c r="E141" s="9" t="str">
        <f>M141</f>
        <v>0413216</v>
      </c>
      <c r="F141" s="22"/>
      <c r="G141" s="29"/>
      <c r="H141" s="23"/>
      <c r="I141" s="9" t="s">
        <v>11</v>
      </c>
      <c r="J141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41" s="15" t="s">
        <v>1</v>
      </c>
      <c r="L141" s="36">
        <v>0</v>
      </c>
      <c r="M141" s="32" t="str">
        <f>LEFT(N141,7)</f>
        <v>0413216</v>
      </c>
      <c r="N141" s="28" t="s">
        <v>224</v>
      </c>
      <c r="O141" s="28" t="str">
        <f>N141</f>
        <v>0413216-OffLrg-CRAC_NDL</v>
      </c>
      <c r="P141" s="28">
        <f t="shared" si="85"/>
        <v>1</v>
      </c>
      <c r="Q141" s="28">
        <v>11</v>
      </c>
      <c r="R141" s="28">
        <v>0</v>
      </c>
      <c r="S141" s="28">
        <v>0</v>
      </c>
      <c r="T141" s="28">
        <v>0</v>
      </c>
      <c r="U141" s="28">
        <v>0</v>
      </c>
      <c r="V141" s="28">
        <v>1</v>
      </c>
      <c r="W141" s="36">
        <v>0</v>
      </c>
      <c r="X141" s="36">
        <v>1</v>
      </c>
      <c r="Y141" s="28">
        <f t="shared" ref="Y141:AD141" si="229">Y139</f>
        <v>0</v>
      </c>
      <c r="Z141" s="28">
        <f t="shared" si="229"/>
        <v>0</v>
      </c>
      <c r="AA141" s="28">
        <f t="shared" si="229"/>
        <v>0</v>
      </c>
      <c r="AB141" s="28">
        <f t="shared" si="229"/>
        <v>0</v>
      </c>
      <c r="AC141" s="28">
        <f t="shared" si="229"/>
        <v>0</v>
      </c>
      <c r="AD141" s="28">
        <f t="shared" si="229"/>
        <v>0</v>
      </c>
    </row>
    <row r="142" spans="1:30" s="61" customFormat="1" x14ac:dyDescent="0.25">
      <c r="A142" s="39">
        <f t="shared" ref="A142:A143" si="230">L142</f>
        <v>0</v>
      </c>
      <c r="B142" s="27" t="str">
        <f t="shared" si="187"/>
        <v>SoftwareSensitivityTests\SG\0400006-OffLrg-CRAH_NDL.cibd16</v>
      </c>
      <c r="C142" s="27" t="str">
        <f t="shared" si="110"/>
        <v>SoftwareSensitivityTests\SG\BatchOut_151130_2016 v.1\0400006-OffLrg-CRAH_NDL.cibd16</v>
      </c>
      <c r="D142" s="27" t="str">
        <f t="shared" si="111"/>
        <v>SoftwareSensitivityTests\SG\BatchOut_151130_2016 v.1\XML\</v>
      </c>
      <c r="E142" s="9" t="str">
        <f t="shared" ref="E142:E143" si="231">M142</f>
        <v>0400006</v>
      </c>
      <c r="F142" s="22"/>
      <c r="G142" s="29"/>
      <c r="H142" s="23"/>
      <c r="I142" s="9" t="s">
        <v>11</v>
      </c>
      <c r="J142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42" s="15" t="s">
        <v>1</v>
      </c>
      <c r="L142" s="36">
        <v>0</v>
      </c>
      <c r="M142" s="32" t="str">
        <f t="shared" ref="M142:M143" si="232">LEFT(N142,7)</f>
        <v>0400006</v>
      </c>
      <c r="N142" s="28" t="s">
        <v>225</v>
      </c>
      <c r="O142" s="28" t="str">
        <f t="shared" ref="O142:O143" si="233">N142</f>
        <v>0400006-OffLrg-CRAH_NDL</v>
      </c>
      <c r="P142" s="28">
        <f t="shared" si="85"/>
        <v>1</v>
      </c>
      <c r="Q142" s="28">
        <v>11</v>
      </c>
      <c r="R142" s="28">
        <v>0</v>
      </c>
      <c r="S142" s="28">
        <v>0</v>
      </c>
      <c r="T142" s="28">
        <v>0</v>
      </c>
      <c r="U142" s="28">
        <v>0</v>
      </c>
      <c r="V142" s="28">
        <v>1</v>
      </c>
      <c r="W142" s="36">
        <v>0</v>
      </c>
      <c r="X142" s="36">
        <v>1</v>
      </c>
      <c r="Y142" s="28">
        <f t="shared" ref="Y142:AD142" si="234">Y140</f>
        <v>0</v>
      </c>
      <c r="Z142" s="28">
        <f t="shared" si="234"/>
        <v>0</v>
      </c>
      <c r="AA142" s="28">
        <f t="shared" si="234"/>
        <v>0</v>
      </c>
      <c r="AB142" s="28">
        <f t="shared" si="234"/>
        <v>0</v>
      </c>
      <c r="AC142" s="28">
        <f t="shared" si="234"/>
        <v>0</v>
      </c>
      <c r="AD142" s="28">
        <f t="shared" si="234"/>
        <v>0</v>
      </c>
    </row>
    <row r="143" spans="1:30" s="61" customFormat="1" x14ac:dyDescent="0.25">
      <c r="A143" s="39">
        <f t="shared" si="230"/>
        <v>0</v>
      </c>
      <c r="B143" s="27" t="str">
        <f t="shared" si="187"/>
        <v>SoftwareSensitivityTests\SG\0413306-OffLrg-CRAC_NDL.cibd16</v>
      </c>
      <c r="C143" s="27" t="str">
        <f t="shared" si="110"/>
        <v>SoftwareSensitivityTests\SG\BatchOut_151130_2016 v.1\0413306-OffLrg-CRAC_NDL.cibd16</v>
      </c>
      <c r="D143" s="27" t="str">
        <f t="shared" si="111"/>
        <v>SoftwareSensitivityTests\SG\BatchOut_151130_2016 v.1\XML\</v>
      </c>
      <c r="E143" s="9" t="str">
        <f t="shared" si="231"/>
        <v>0413306</v>
      </c>
      <c r="F143" s="22"/>
      <c r="G143" s="29"/>
      <c r="H143" s="23"/>
      <c r="I143" s="9" t="s">
        <v>11</v>
      </c>
      <c r="J143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43" s="15" t="s">
        <v>1</v>
      </c>
      <c r="L143" s="36">
        <v>0</v>
      </c>
      <c r="M143" s="32" t="str">
        <f t="shared" si="232"/>
        <v>0413306</v>
      </c>
      <c r="N143" s="28" t="s">
        <v>226</v>
      </c>
      <c r="O143" s="28" t="str">
        <f t="shared" si="233"/>
        <v>0413306-OffLrg-CRAC_NDL</v>
      </c>
      <c r="P143" s="28">
        <f t="shared" si="85"/>
        <v>1</v>
      </c>
      <c r="Q143" s="28">
        <v>11</v>
      </c>
      <c r="R143" s="28">
        <v>0</v>
      </c>
      <c r="S143" s="28">
        <v>0</v>
      </c>
      <c r="T143" s="28">
        <v>0</v>
      </c>
      <c r="U143" s="28">
        <v>0</v>
      </c>
      <c r="V143" s="28">
        <v>1</v>
      </c>
      <c r="W143" s="36">
        <v>0</v>
      </c>
      <c r="X143" s="36">
        <v>1</v>
      </c>
      <c r="Y143" s="28">
        <f t="shared" ref="Y143:AD143" si="235">Y141</f>
        <v>0</v>
      </c>
      <c r="Z143" s="28">
        <f t="shared" si="235"/>
        <v>0</v>
      </c>
      <c r="AA143" s="28">
        <f t="shared" si="235"/>
        <v>0</v>
      </c>
      <c r="AB143" s="28">
        <f t="shared" si="235"/>
        <v>0</v>
      </c>
      <c r="AC143" s="28">
        <f t="shared" si="235"/>
        <v>0</v>
      </c>
      <c r="AD143" s="28">
        <f t="shared" si="235"/>
        <v>0</v>
      </c>
    </row>
    <row r="144" spans="1:30" x14ac:dyDescent="0.25">
      <c r="A144" s="39">
        <f>L144</f>
        <v>0</v>
      </c>
      <c r="B144" s="27" t="str">
        <f t="shared" si="187"/>
        <v>SoftwareSensitivityTests\SG\x.cibd16</v>
      </c>
      <c r="C144" s="27" t="str">
        <f t="shared" si="110"/>
        <v>SoftwareSensitivityTests\SG\BatchOut_151130_2016 v.1\x.cibd16</v>
      </c>
      <c r="D144" s="27" t="str">
        <f t="shared" si="111"/>
        <v>SoftwareSensitivityTests\SG\BatchOut_151130_2016 v.1\XML\</v>
      </c>
      <c r="E144" s="9" t="str">
        <f>M144</f>
        <v>x</v>
      </c>
      <c r="F144" s="22"/>
      <c r="G144" s="29"/>
      <c r="H144" s="23"/>
      <c r="I144" s="9" t="s">
        <v>11</v>
      </c>
      <c r="J144" s="9" t="str">
        <f t="shared" si="80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44" s="15" t="s">
        <v>1</v>
      </c>
      <c r="L144" s="36">
        <v>0</v>
      </c>
      <c r="M144" s="32" t="str">
        <f>LEFT(N144,7)</f>
        <v>x</v>
      </c>
      <c r="N144" s="28" t="s">
        <v>111</v>
      </c>
      <c r="O144" s="28" t="str">
        <f>N144</f>
        <v>x</v>
      </c>
      <c r="P144" s="28">
        <f t="shared" si="85"/>
        <v>1</v>
      </c>
      <c r="Q144" s="28">
        <v>11</v>
      </c>
      <c r="R144" s="28">
        <v>0</v>
      </c>
      <c r="S144" s="28">
        <v>0</v>
      </c>
      <c r="T144" s="28">
        <v>0</v>
      </c>
      <c r="U144" s="28">
        <v>0</v>
      </c>
      <c r="V144" s="28">
        <v>1</v>
      </c>
      <c r="W144" s="36">
        <v>0</v>
      </c>
      <c r="X144" s="36">
        <v>1</v>
      </c>
      <c r="Y144" s="28">
        <f t="shared" ref="Y144:AD144" si="236">Y142</f>
        <v>0</v>
      </c>
      <c r="Z144" s="28">
        <f t="shared" si="236"/>
        <v>0</v>
      </c>
      <c r="AA144" s="28">
        <f t="shared" si="236"/>
        <v>0</v>
      </c>
      <c r="AB144" s="28">
        <f t="shared" si="236"/>
        <v>0</v>
      </c>
      <c r="AC144" s="28">
        <f t="shared" si="236"/>
        <v>0</v>
      </c>
      <c r="AD144" s="28">
        <f t="shared" si="236"/>
        <v>0</v>
      </c>
    </row>
    <row r="145" spans="1:30" s="61" customFormat="1" x14ac:dyDescent="0.25">
      <c r="A145" s="39">
        <f t="shared" ref="A145:A146" si="237">L145</f>
        <v>0</v>
      </c>
      <c r="B145" s="27" t="str">
        <f t="shared" si="187"/>
        <v>SoftwareSensitivityTests\SG\x.cibd16</v>
      </c>
      <c r="C145" s="27" t="str">
        <f t="shared" si="110"/>
        <v>SoftwareSensitivityTests\SG\BatchOut_151130_2016 v.1\x.cibd16</v>
      </c>
      <c r="D145" s="27" t="str">
        <f t="shared" si="111"/>
        <v>SoftwareSensitivityTests\SG\BatchOut_151130_2016 v.1\XML\</v>
      </c>
      <c r="E145" s="9" t="str">
        <f t="shared" ref="E145:E146" si="238">M145</f>
        <v>x</v>
      </c>
      <c r="F145" s="22"/>
      <c r="G145" s="29"/>
      <c r="H145" s="23"/>
      <c r="I145" s="9" t="s">
        <v>11</v>
      </c>
      <c r="J145" s="9" t="str">
        <f t="shared" ref="J145:J147" si="239">$P$13&amp;","&amp;P145&amp;","&amp;$Q$13&amp;","&amp;Q145&amp;","&amp;$R$13&amp;","&amp;R145&amp;","&amp;$S$13&amp;","&amp;S145&amp;","&amp;$T$13&amp;","&amp;T145&amp;","&amp;$U$13&amp;","&amp;U145&amp;","&amp;$V$13&amp;","&amp;V145&amp;","&amp;$Y$13&amp;","&amp;Y145&amp;","&amp;$AB$13&amp;","&amp;AB145&amp;","&amp;$Z$13&amp;","&amp;Z145&amp;","&amp;$AC$13&amp;","&amp;AC145&amp;","&amp;$AA$13&amp;","&amp;AA145&amp;","&amp;$AD$13&amp;","&amp;AD145&amp;","&amp;$W$13&amp;","&amp;W145&amp;","&amp;$X$13&amp;","&amp;X145&amp;","</f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45" s="15" t="s">
        <v>1</v>
      </c>
      <c r="L145" s="36">
        <v>0</v>
      </c>
      <c r="M145" s="32" t="str">
        <f t="shared" ref="M145:M146" si="240">LEFT(N145,7)</f>
        <v>x</v>
      </c>
      <c r="N145" s="28" t="s">
        <v>111</v>
      </c>
      <c r="O145" s="28" t="str">
        <f t="shared" ref="O145:O146" si="241">N145</f>
        <v>x</v>
      </c>
      <c r="P145" s="28">
        <f t="shared" si="85"/>
        <v>1</v>
      </c>
      <c r="Q145" s="28">
        <v>11</v>
      </c>
      <c r="R145" s="28">
        <v>0</v>
      </c>
      <c r="S145" s="28">
        <v>0</v>
      </c>
      <c r="T145" s="28">
        <v>0</v>
      </c>
      <c r="U145" s="28">
        <v>0</v>
      </c>
      <c r="V145" s="28">
        <v>1</v>
      </c>
      <c r="W145" s="36">
        <v>0</v>
      </c>
      <c r="X145" s="36">
        <v>1</v>
      </c>
      <c r="Y145" s="28">
        <f t="shared" ref="Y145:AD145" si="242">Y143</f>
        <v>0</v>
      </c>
      <c r="Z145" s="28">
        <f t="shared" si="242"/>
        <v>0</v>
      </c>
      <c r="AA145" s="28">
        <f t="shared" si="242"/>
        <v>0</v>
      </c>
      <c r="AB145" s="28">
        <f t="shared" si="242"/>
        <v>0</v>
      </c>
      <c r="AC145" s="28">
        <f t="shared" si="242"/>
        <v>0</v>
      </c>
      <c r="AD145" s="28">
        <f t="shared" si="242"/>
        <v>0</v>
      </c>
    </row>
    <row r="146" spans="1:30" s="61" customFormat="1" x14ac:dyDescent="0.25">
      <c r="A146" s="39">
        <f t="shared" si="237"/>
        <v>0</v>
      </c>
      <c r="B146" s="27" t="str">
        <f>P$11&amp;N146&amp;".cibd16"</f>
        <v>SoftwareSensitivityTests\2016\ReferenceTests_2016v1_SG_Full\x.cibd16</v>
      </c>
      <c r="C146" s="27" t="str">
        <f t="shared" si="110"/>
        <v>SoftwareSensitivityTests\SG\BatchOut_151130_2016 v.1\x.cibd16</v>
      </c>
      <c r="D146" s="27" t="str">
        <f t="shared" si="111"/>
        <v>SoftwareSensitivityTests\SG\BatchOut_151130_2016 v.1\XML\</v>
      </c>
      <c r="E146" s="9" t="str">
        <f t="shared" si="238"/>
        <v>x</v>
      </c>
      <c r="F146" s="22"/>
      <c r="G146" s="29"/>
      <c r="H146" s="23"/>
      <c r="I146" s="9" t="s">
        <v>11</v>
      </c>
      <c r="J146" s="9" t="str">
        <f t="shared" si="239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46" s="15" t="s">
        <v>1</v>
      </c>
      <c r="L146" s="36">
        <v>0</v>
      </c>
      <c r="M146" s="32" t="str">
        <f t="shared" si="240"/>
        <v>x</v>
      </c>
      <c r="N146" s="28" t="s">
        <v>111</v>
      </c>
      <c r="O146" s="28" t="str">
        <f t="shared" si="241"/>
        <v>x</v>
      </c>
      <c r="P146" s="28">
        <f t="shared" ref="P146:P147" si="243">P144</f>
        <v>1</v>
      </c>
      <c r="Q146" s="28">
        <v>11</v>
      </c>
      <c r="R146" s="28">
        <v>0</v>
      </c>
      <c r="S146" s="28">
        <v>0</v>
      </c>
      <c r="T146" s="28">
        <v>0</v>
      </c>
      <c r="U146" s="28">
        <v>0</v>
      </c>
      <c r="V146" s="28">
        <v>1</v>
      </c>
      <c r="W146" s="36">
        <v>0</v>
      </c>
      <c r="X146" s="36">
        <v>1</v>
      </c>
      <c r="Y146" s="28">
        <f t="shared" ref="Y146:AD146" si="244">Y144</f>
        <v>0</v>
      </c>
      <c r="Z146" s="28">
        <f t="shared" si="244"/>
        <v>0</v>
      </c>
      <c r="AA146" s="28">
        <f t="shared" si="244"/>
        <v>0</v>
      </c>
      <c r="AB146" s="28">
        <f t="shared" si="244"/>
        <v>0</v>
      </c>
      <c r="AC146" s="28">
        <f t="shared" si="244"/>
        <v>0</v>
      </c>
      <c r="AD146" s="28">
        <f t="shared" si="244"/>
        <v>0</v>
      </c>
    </row>
    <row r="147" spans="1:30" s="61" customFormat="1" x14ac:dyDescent="0.25">
      <c r="A147" s="39">
        <f>L147</f>
        <v>0</v>
      </c>
      <c r="B147" s="27" t="str">
        <f>P$11&amp;N147&amp;".cibd16"</f>
        <v>SoftwareSensitivityTests\2016\ReferenceTests_2016v1_SG_Full\x.cibd16</v>
      </c>
      <c r="C147" s="27" t="str">
        <f t="shared" si="110"/>
        <v>SoftwareSensitivityTests\SG\BatchOut_151130_2016 v.1\x.cibd16</v>
      </c>
      <c r="D147" s="27" t="str">
        <f t="shared" si="111"/>
        <v>SoftwareSensitivityTests\SG\BatchOut_151130_2016 v.1\XML\</v>
      </c>
      <c r="E147" s="9" t="str">
        <f>M147</f>
        <v>x</v>
      </c>
      <c r="F147" s="22"/>
      <c r="G147" s="29"/>
      <c r="H147" s="23"/>
      <c r="I147" s="9" t="s">
        <v>11</v>
      </c>
      <c r="J147" s="9" t="str">
        <f t="shared" si="239"/>
        <v>Verbose,1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47" s="15" t="s">
        <v>1</v>
      </c>
      <c r="L147" s="36">
        <v>0</v>
      </c>
      <c r="M147" s="32" t="str">
        <f>LEFT(N147,7)</f>
        <v>x</v>
      </c>
      <c r="N147" s="28" t="s">
        <v>111</v>
      </c>
      <c r="O147" s="28" t="str">
        <f>N147</f>
        <v>x</v>
      </c>
      <c r="P147" s="28">
        <f t="shared" si="243"/>
        <v>1</v>
      </c>
      <c r="Q147" s="28">
        <v>11</v>
      </c>
      <c r="R147" s="28">
        <v>0</v>
      </c>
      <c r="S147" s="28">
        <v>0</v>
      </c>
      <c r="T147" s="28">
        <v>0</v>
      </c>
      <c r="U147" s="28">
        <v>0</v>
      </c>
      <c r="V147" s="28">
        <v>1</v>
      </c>
      <c r="W147" s="36">
        <v>0</v>
      </c>
      <c r="X147" s="36">
        <v>1</v>
      </c>
      <c r="Y147" s="28">
        <f t="shared" ref="Y147:AD147" si="245">Y145</f>
        <v>0</v>
      </c>
      <c r="Z147" s="28">
        <f t="shared" si="245"/>
        <v>0</v>
      </c>
      <c r="AA147" s="28">
        <f t="shared" si="245"/>
        <v>0</v>
      </c>
      <c r="AB147" s="28">
        <f t="shared" si="245"/>
        <v>0</v>
      </c>
      <c r="AC147" s="28">
        <f t="shared" si="245"/>
        <v>0</v>
      </c>
      <c r="AD147" s="28">
        <f t="shared" si="245"/>
        <v>0</v>
      </c>
    </row>
    <row r="148" spans="1:30" s="61" customFormat="1" x14ac:dyDescent="0.25">
      <c r="A148" s="53" t="s">
        <v>218</v>
      </c>
      <c r="K148" s="62"/>
      <c r="L148" s="62">
        <f>COUNTIF(L17:L144,1)</f>
        <v>1</v>
      </c>
      <c r="M148" s="62"/>
    </row>
    <row r="149" spans="1:30" s="61" customFormat="1" x14ac:dyDescent="0.25">
      <c r="A149" s="5" t="s">
        <v>0</v>
      </c>
      <c r="K149" s="62"/>
      <c r="L149" s="62"/>
      <c r="M149" s="62"/>
    </row>
    <row r="150" spans="1:30" s="61" customFormat="1" x14ac:dyDescent="0.25">
      <c r="A150" s="61" t="s">
        <v>1</v>
      </c>
      <c r="K150" s="62"/>
      <c r="L150" s="62"/>
      <c r="M150" s="62"/>
    </row>
    <row r="151" spans="1:30" x14ac:dyDescent="0.25">
      <c r="A151" s="61" t="s">
        <v>1</v>
      </c>
      <c r="B151" s="5" t="s">
        <v>2</v>
      </c>
      <c r="C151" s="61" t="s">
        <v>3</v>
      </c>
      <c r="D151" s="61"/>
      <c r="E151" s="61"/>
      <c r="F151" s="61"/>
      <c r="G151" s="61"/>
      <c r="H151" s="61"/>
      <c r="I151" s="61"/>
      <c r="J151" s="61"/>
      <c r="K151" s="15"/>
      <c r="L151" s="62"/>
      <c r="M151" s="62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</row>
    <row r="152" spans="1:30" s="61" customFormat="1" x14ac:dyDescent="0.25">
      <c r="A152" s="61" t="s">
        <v>1</v>
      </c>
    </row>
    <row r="153" spans="1:30" x14ac:dyDescent="0.25">
      <c r="A153" s="61" t="s">
        <v>1</v>
      </c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</row>
    <row r="154" spans="1:30" x14ac:dyDescent="0.25">
      <c r="A154" s="2" t="s">
        <v>1</v>
      </c>
      <c r="B154" s="2"/>
      <c r="C154" s="30"/>
      <c r="D154" s="30"/>
      <c r="E154" s="16"/>
      <c r="F154" s="16"/>
      <c r="G154" s="16"/>
      <c r="H154" s="16"/>
      <c r="K154" s="52"/>
      <c r="L154" s="52"/>
      <c r="M154" s="36" t="s">
        <v>44</v>
      </c>
    </row>
    <row r="155" spans="1:30" x14ac:dyDescent="0.25">
      <c r="A155" s="61" t="s">
        <v>4</v>
      </c>
      <c r="B155" s="62" t="s">
        <v>18</v>
      </c>
      <c r="C155" s="30"/>
      <c r="D155" s="30"/>
      <c r="K155" s="52"/>
      <c r="L155" s="37" t="s">
        <v>45</v>
      </c>
      <c r="M155" s="32">
        <v>151130</v>
      </c>
    </row>
    <row r="156" spans="1:30" x14ac:dyDescent="0.25">
      <c r="A156" s="61" t="s">
        <v>5</v>
      </c>
      <c r="B156" s="62" t="s">
        <v>19</v>
      </c>
      <c r="C156" s="30"/>
      <c r="D156" s="30"/>
      <c r="K156" s="52"/>
      <c r="L156" s="14" t="s">
        <v>46</v>
      </c>
      <c r="M156" s="32" t="str">
        <f>M9</f>
        <v>2016 v.1</v>
      </c>
      <c r="N156" s="51"/>
    </row>
    <row r="157" spans="1:30" x14ac:dyDescent="0.25">
      <c r="A157" s="63" t="s">
        <v>219</v>
      </c>
      <c r="B157" s="4" t="str">
        <f>M157</f>
        <v>BatchResults_151130_2016 v.1.csv</v>
      </c>
      <c r="C157" s="30" t="s">
        <v>1</v>
      </c>
      <c r="D157" s="30"/>
      <c r="E157" s="30"/>
      <c r="F157" s="30"/>
      <c r="G157" s="30"/>
      <c r="H157" s="30"/>
      <c r="I157" s="26"/>
      <c r="K157" s="52"/>
      <c r="L157" s="35" t="s">
        <v>39</v>
      </c>
      <c r="M157" s="28" t="str">
        <f>"BatchResults_"&amp;M155&amp;"_"&amp;M156&amp;".csv"</f>
        <v>BatchResults_151130_2016 v.1.csv</v>
      </c>
      <c r="N157" s="1" t="s">
        <v>48</v>
      </c>
    </row>
    <row r="158" spans="1:30" x14ac:dyDescent="0.25">
      <c r="A158" s="1" t="s">
        <v>1</v>
      </c>
      <c r="K158" s="52"/>
      <c r="L158" s="14" t="s">
        <v>16</v>
      </c>
      <c r="M158" s="28" t="s">
        <v>276</v>
      </c>
      <c r="N158" s="1" t="s">
        <v>47</v>
      </c>
      <c r="Y158" s="66"/>
      <c r="Z158" s="66"/>
      <c r="AA158" s="66"/>
      <c r="AB158" s="66"/>
      <c r="AC158" s="66"/>
      <c r="AD158" s="66"/>
    </row>
    <row r="159" spans="1:30" x14ac:dyDescent="0.25">
      <c r="A159" s="1" t="s">
        <v>1</v>
      </c>
      <c r="K159" s="52"/>
      <c r="L159" s="14" t="s">
        <v>17</v>
      </c>
      <c r="M159" s="28" t="str">
        <f>"SoftwareSensitivityTests\SG\BatchOut"&amp;"_"&amp;M8&amp;"_"&amp;M9&amp;"\"</f>
        <v>SoftwareSensitivityTests\SG\BatchOut_151130_2016 v.1\</v>
      </c>
      <c r="N159" s="1" t="s">
        <v>47</v>
      </c>
    </row>
    <row r="160" spans="1:30" x14ac:dyDescent="0.25">
      <c r="A160" s="1" t="s">
        <v>1</v>
      </c>
      <c r="K160" s="52"/>
      <c r="L160" s="14" t="s">
        <v>42</v>
      </c>
      <c r="M160" s="28" t="str">
        <f>M159&amp;"XML\"</f>
        <v>SoftwareSensitivityTests\SG\BatchOut_151130_2016 v.1\XML\</v>
      </c>
      <c r="N160" s="1" t="s">
        <v>47</v>
      </c>
      <c r="P160" s="31" t="s">
        <v>29</v>
      </c>
      <c r="Q160" s="31" t="str">
        <f>Q163</f>
        <v>AnalysisThruStep</v>
      </c>
      <c r="R160" s="31" t="str">
        <f>R163</f>
        <v>BypassInputChecks</v>
      </c>
      <c r="S160" s="31" t="str">
        <f>S163</f>
        <v>BypassUMLHChecks</v>
      </c>
      <c r="T160" s="31" t="str">
        <f t="shared" ref="T160:V160" si="246">T163</f>
        <v>BypassCheckCodeRules</v>
      </c>
      <c r="U160" s="31" t="str">
        <f t="shared" si="246"/>
        <v>BypassCheckSimRules</v>
      </c>
      <c r="V160" s="31" t="str">
        <f t="shared" si="246"/>
        <v>StoreBEMDetails</v>
      </c>
      <c r="W160" s="31" t="s">
        <v>49</v>
      </c>
      <c r="X160" s="31" t="s">
        <v>52</v>
      </c>
      <c r="Y160" s="31" t="str">
        <f>$Y$15&amp;"_"&amp;Y163</f>
        <v>BypassOpenStudio_p</v>
      </c>
      <c r="Z160" s="31" t="str">
        <f>$Y$15&amp;"_"&amp;Z163</f>
        <v>BypassOpenStudio_bz</v>
      </c>
      <c r="AA160" s="31" t="str">
        <f>$Y$15&amp;"_"&amp;AA163</f>
        <v>BypassOpenStudio_b</v>
      </c>
      <c r="AB160" s="31" t="str">
        <f>$AB$15&amp;"_"&amp;AB163</f>
        <v>BypassSimulation_p</v>
      </c>
      <c r="AC160" s="31" t="str">
        <f>$AB$15&amp;"_"&amp;AC163</f>
        <v>BypassSimulation_bz</v>
      </c>
      <c r="AD160" s="31" t="str">
        <f>$AB$15&amp;"_"&amp;AD163</f>
        <v>BypassSimulation_b</v>
      </c>
    </row>
    <row r="161" spans="1:30" x14ac:dyDescent="0.25">
      <c r="A161" s="24" t="s">
        <v>25</v>
      </c>
      <c r="B161" s="25">
        <f>COLUMN()</f>
        <v>2</v>
      </c>
      <c r="C161" s="25">
        <f>COLUMN()</f>
        <v>3</v>
      </c>
      <c r="D161" s="25">
        <f>COLUMN()</f>
        <v>4</v>
      </c>
      <c r="E161" s="25">
        <f>COLUMN()</f>
        <v>5</v>
      </c>
      <c r="F161" s="25">
        <f>COLUMN()</f>
        <v>6</v>
      </c>
      <c r="G161" s="25">
        <f>COLUMN()</f>
        <v>7</v>
      </c>
      <c r="H161" s="25">
        <f>COLUMN()</f>
        <v>8</v>
      </c>
      <c r="I161" s="25">
        <f>COLUMN()</f>
        <v>9</v>
      </c>
      <c r="J161" s="25">
        <f>COLUMN()</f>
        <v>10</v>
      </c>
      <c r="K161" s="52"/>
      <c r="L161" s="14"/>
      <c r="M161" s="14"/>
      <c r="N161" s="26"/>
      <c r="P161" s="33" t="s">
        <v>35</v>
      </c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</row>
    <row r="162" spans="1:30" x14ac:dyDescent="0.25">
      <c r="A162" s="11" t="s">
        <v>14</v>
      </c>
      <c r="B162" s="7" t="s">
        <v>6</v>
      </c>
      <c r="C162" s="7" t="s">
        <v>7</v>
      </c>
      <c r="D162" s="7" t="s">
        <v>40</v>
      </c>
      <c r="E162" s="7"/>
      <c r="F162" s="17" t="s">
        <v>21</v>
      </c>
      <c r="G162" s="7"/>
      <c r="H162" s="18"/>
      <c r="I162" s="7" t="s">
        <v>9</v>
      </c>
      <c r="J162" s="7" t="s">
        <v>12</v>
      </c>
      <c r="K162" s="14"/>
      <c r="L162" s="14"/>
      <c r="M162" s="52"/>
      <c r="N162" s="52" t="s">
        <v>27</v>
      </c>
      <c r="O162" s="52" t="s">
        <v>26</v>
      </c>
      <c r="Y162" s="65" t="s">
        <v>33</v>
      </c>
      <c r="Z162" s="65"/>
      <c r="AA162" s="65"/>
      <c r="AB162" s="65" t="s">
        <v>34</v>
      </c>
      <c r="AC162" s="65"/>
      <c r="AD162" s="65"/>
    </row>
    <row r="163" spans="1:30" s="46" customFormat="1" ht="30" x14ac:dyDescent="0.25">
      <c r="A163" s="12" t="s">
        <v>15</v>
      </c>
      <c r="B163" s="8" t="s">
        <v>43</v>
      </c>
      <c r="C163" s="8" t="s">
        <v>8</v>
      </c>
      <c r="D163" s="8" t="s">
        <v>41</v>
      </c>
      <c r="E163" s="8" t="s">
        <v>20</v>
      </c>
      <c r="F163" s="19" t="s">
        <v>22</v>
      </c>
      <c r="G163" s="21" t="s">
        <v>23</v>
      </c>
      <c r="H163" s="20" t="s">
        <v>24</v>
      </c>
      <c r="I163" s="8" t="s">
        <v>10</v>
      </c>
      <c r="J163" s="8" t="s">
        <v>13</v>
      </c>
      <c r="K163" s="41"/>
      <c r="L163" s="42" t="s">
        <v>50</v>
      </c>
      <c r="M163" s="43" t="s">
        <v>20</v>
      </c>
      <c r="N163" s="40" t="s">
        <v>8</v>
      </c>
      <c r="O163" s="40" t="s">
        <v>8</v>
      </c>
      <c r="P163" s="44" t="s">
        <v>28</v>
      </c>
      <c r="Q163" s="44" t="s">
        <v>30</v>
      </c>
      <c r="R163" s="44" t="s">
        <v>31</v>
      </c>
      <c r="S163" s="44" t="s">
        <v>32</v>
      </c>
      <c r="T163" s="44" t="s">
        <v>37</v>
      </c>
      <c r="U163" s="44" t="s">
        <v>36</v>
      </c>
      <c r="V163" s="44" t="s">
        <v>38</v>
      </c>
      <c r="W163" s="45" t="s">
        <v>51</v>
      </c>
      <c r="X163" s="45" t="s">
        <v>52</v>
      </c>
      <c r="Y163" s="43" t="s">
        <v>22</v>
      </c>
      <c r="Z163" s="43" t="s">
        <v>23</v>
      </c>
      <c r="AA163" s="43" t="s">
        <v>24</v>
      </c>
      <c r="AB163" s="43" t="s">
        <v>22</v>
      </c>
      <c r="AC163" s="43" t="s">
        <v>23</v>
      </c>
      <c r="AD163" s="43" t="s">
        <v>24</v>
      </c>
    </row>
    <row r="164" spans="1:30" x14ac:dyDescent="0.25">
      <c r="A164" s="39">
        <f t="shared" ref="A164:A168" si="247">L164</f>
        <v>1</v>
      </c>
      <c r="B164" s="27" t="str">
        <f t="shared" ref="B164:B187" si="248">M$11&amp;"SG\"&amp;N164&amp;".cibd16"</f>
        <v>SoftwareSensitivityTests\SG\0300016-OffMed-SG-Baseline.cibd16</v>
      </c>
      <c r="C164" s="27" t="str">
        <f t="shared" ref="C164:C187" si="249" xml:space="preserve"> M$159 &amp; O164 &amp; ".cibd16"</f>
        <v>SoftwareSensitivityTests\SG\BatchOut_151130_2016 v.1\0300016-OffMed-SG-Baseline.cibd16</v>
      </c>
      <c r="D164" s="27" t="str">
        <f>$M$160</f>
        <v>SoftwareSensitivityTests\SG\BatchOut_151130_2016 v.1\XML\</v>
      </c>
      <c r="E164" s="9" t="str">
        <f>M164</f>
        <v>0300016</v>
      </c>
      <c r="F164" s="22"/>
      <c r="G164" s="29"/>
      <c r="H164" s="23" t="str">
        <f>IF(F164&gt;1,1,"")</f>
        <v/>
      </c>
      <c r="I164" s="9" t="s">
        <v>11</v>
      </c>
      <c r="J164" s="9" t="str">
        <f>$P$13&amp;","&amp;P164&amp;","&amp;$Q$13&amp;","&amp;Q164&amp;","&amp;$R$13&amp;","&amp;R164&amp;","&amp;$S$13&amp;","&amp;S164&amp;","&amp;$T$13&amp;","&amp;T164&amp;","&amp;$U$13&amp;","&amp;U164&amp;","&amp;$V$13&amp;","&amp;V164&amp;","&amp;$Y$13&amp;","&amp;Y164&amp;","&amp;$AB$13&amp;","&amp;AB164&amp;","&amp;$Z$13&amp;","&amp;Z164&amp;","&amp;$AC$13&amp;","&amp;AC164&amp;","&amp;$AA$13&amp;","&amp;AA164&amp;","&amp;$AD$13&amp;","&amp;AD164&amp;","&amp;$W$13&amp;","&amp;W164&amp;","&amp;$X$13&amp;","&amp;X164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64" s="15" t="s">
        <v>1</v>
      </c>
      <c r="L164" s="36">
        <v>1</v>
      </c>
      <c r="M164" s="32" t="str">
        <f>LEFT(N164,7)</f>
        <v>0300016</v>
      </c>
      <c r="N164" s="28" t="s">
        <v>132</v>
      </c>
      <c r="O164" s="28" t="str">
        <f>N164</f>
        <v>0300016-OffMed-SG-Baseline</v>
      </c>
      <c r="P164" s="28">
        <v>0</v>
      </c>
      <c r="Q164" s="28">
        <v>11</v>
      </c>
      <c r="R164" s="28">
        <v>0</v>
      </c>
      <c r="S164" s="28">
        <v>0</v>
      </c>
      <c r="T164" s="28">
        <v>0</v>
      </c>
      <c r="U164" s="28">
        <v>0</v>
      </c>
      <c r="V164" s="28">
        <v>1</v>
      </c>
      <c r="W164" s="36">
        <v>0</v>
      </c>
      <c r="X164" s="36">
        <v>1</v>
      </c>
      <c r="Y164" s="28">
        <v>0</v>
      </c>
      <c r="Z164" s="28">
        <v>0</v>
      </c>
      <c r="AA164" s="28">
        <v>0</v>
      </c>
      <c r="AB164" s="28">
        <v>0</v>
      </c>
      <c r="AC164" s="28">
        <v>0</v>
      </c>
      <c r="AD164" s="28">
        <v>0</v>
      </c>
    </row>
    <row r="165" spans="1:30" x14ac:dyDescent="0.25">
      <c r="A165" s="39">
        <f t="shared" si="247"/>
        <v>1</v>
      </c>
      <c r="B165" s="27" t="str">
        <f t="shared" si="248"/>
        <v>SoftwareSensitivityTests\SG\0311816-OffMed-SG-WWR40.cibd16</v>
      </c>
      <c r="C165" s="27" t="str">
        <f t="shared" si="249"/>
        <v>SoftwareSensitivityTests\SG\BatchOut_151130_2016 v.1\0311816-OffMed-SG-WWR40.cibd16</v>
      </c>
      <c r="D165" s="27" t="str">
        <f t="shared" ref="D165:D187" si="250">$M$160</f>
        <v>SoftwareSensitivityTests\SG\BatchOut_151130_2016 v.1\XML\</v>
      </c>
      <c r="E165" s="9" t="str">
        <f t="shared" ref="E165:E168" si="251">M165</f>
        <v>0311816</v>
      </c>
      <c r="F165" s="22"/>
      <c r="G165" s="29"/>
      <c r="H165" s="23" t="str">
        <f>IF(F165&gt;1,1,"")</f>
        <v/>
      </c>
      <c r="I165" s="9" t="s">
        <v>11</v>
      </c>
      <c r="J165" s="9" t="str">
        <f t="shared" ref="J165:J168" si="252">$P$13&amp;","&amp;P165&amp;","&amp;$Q$13&amp;","&amp;Q165&amp;","&amp;$R$13&amp;","&amp;R165&amp;","&amp;$S$13&amp;","&amp;S165&amp;","&amp;$T$13&amp;","&amp;T165&amp;","&amp;$U$13&amp;","&amp;U165&amp;","&amp;$V$13&amp;","&amp;V165&amp;","&amp;$Y$13&amp;","&amp;Y165&amp;","&amp;$AB$13&amp;","&amp;AB165&amp;","&amp;$Z$13&amp;","&amp;Z165&amp;","&amp;$AC$13&amp;","&amp;AC165&amp;","&amp;$AA$13&amp;","&amp;AA165&amp;","&amp;$AD$13&amp;","&amp;AD165&amp;","&amp;$W$13&amp;","&amp;W165&amp;","&amp;$X$13&amp;","&amp;X165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65" s="15" t="s">
        <v>1</v>
      </c>
      <c r="L165" s="36">
        <v>1</v>
      </c>
      <c r="M165" s="32" t="str">
        <f t="shared" ref="M165:M168" si="253">LEFT(N165,7)</f>
        <v>0311816</v>
      </c>
      <c r="N165" s="28" t="s">
        <v>133</v>
      </c>
      <c r="O165" s="28" t="str">
        <f t="shared" ref="O165:O187" si="254">N165</f>
        <v>0311816-OffMed-SG-WWR40</v>
      </c>
      <c r="P165" s="28">
        <v>0</v>
      </c>
      <c r="Q165" s="28">
        <v>11</v>
      </c>
      <c r="R165" s="28">
        <v>0</v>
      </c>
      <c r="S165" s="28">
        <v>0</v>
      </c>
      <c r="T165" s="28">
        <v>0</v>
      </c>
      <c r="U165" s="28">
        <v>0</v>
      </c>
      <c r="V165" s="28">
        <v>1</v>
      </c>
      <c r="W165" s="36">
        <v>0</v>
      </c>
      <c r="X165" s="36">
        <v>1</v>
      </c>
      <c r="Y165" s="28">
        <f>Y164</f>
        <v>0</v>
      </c>
      <c r="Z165" s="28">
        <f t="shared" ref="Z165:AD177" si="255">Z164</f>
        <v>0</v>
      </c>
      <c r="AA165" s="28">
        <f t="shared" si="255"/>
        <v>0</v>
      </c>
      <c r="AB165" s="28">
        <f t="shared" si="255"/>
        <v>0</v>
      </c>
      <c r="AC165" s="28">
        <f t="shared" si="255"/>
        <v>0</v>
      </c>
      <c r="AD165" s="28">
        <f t="shared" si="255"/>
        <v>0</v>
      </c>
    </row>
    <row r="166" spans="1:30" x14ac:dyDescent="0.25">
      <c r="A166" s="39">
        <f t="shared" si="247"/>
        <v>1</v>
      </c>
      <c r="B166" s="27" t="str">
        <f t="shared" si="248"/>
        <v>SoftwareSensitivityTests\SG\0311916-OffMed-SG-WWR20.cibd16</v>
      </c>
      <c r="C166" s="27" t="str">
        <f t="shared" si="249"/>
        <v>SoftwareSensitivityTests\SG\BatchOut_151130_2016 v.1\0311916-OffMed-SG-WWR20.cibd16</v>
      </c>
      <c r="D166" s="27" t="str">
        <f t="shared" si="250"/>
        <v>SoftwareSensitivityTests\SG\BatchOut_151130_2016 v.1\XML\</v>
      </c>
      <c r="E166" s="9" t="str">
        <f t="shared" si="251"/>
        <v>0311916</v>
      </c>
      <c r="F166" s="22"/>
      <c r="G166" s="29"/>
      <c r="H166" s="23" t="str">
        <f>IF(F166&gt;1,1,"")</f>
        <v/>
      </c>
      <c r="I166" s="9" t="s">
        <v>11</v>
      </c>
      <c r="J166" s="9" t="str">
        <f t="shared" si="252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66" s="15" t="s">
        <v>1</v>
      </c>
      <c r="L166" s="36">
        <v>1</v>
      </c>
      <c r="M166" s="32" t="str">
        <f t="shared" si="253"/>
        <v>0311916</v>
      </c>
      <c r="N166" s="28" t="s">
        <v>134</v>
      </c>
      <c r="O166" s="28" t="str">
        <f t="shared" si="254"/>
        <v>0311916-OffMed-SG-WWR20</v>
      </c>
      <c r="P166" s="28">
        <f t="shared" ref="P166:P177" si="256">P165</f>
        <v>0</v>
      </c>
      <c r="Q166" s="28">
        <v>11</v>
      </c>
      <c r="R166" s="28">
        <v>0</v>
      </c>
      <c r="S166" s="28">
        <v>0</v>
      </c>
      <c r="T166" s="28">
        <v>0</v>
      </c>
      <c r="U166" s="28">
        <v>0</v>
      </c>
      <c r="V166" s="28">
        <v>1</v>
      </c>
      <c r="W166" s="36">
        <v>0</v>
      </c>
      <c r="X166" s="36">
        <v>1</v>
      </c>
      <c r="Y166" s="28">
        <f t="shared" ref="Y166:Y177" si="257">Y165</f>
        <v>0</v>
      </c>
      <c r="Z166" s="28">
        <f t="shared" si="255"/>
        <v>0</v>
      </c>
      <c r="AA166" s="28">
        <f t="shared" si="255"/>
        <v>0</v>
      </c>
      <c r="AB166" s="28">
        <f t="shared" si="255"/>
        <v>0</v>
      </c>
      <c r="AC166" s="28">
        <f t="shared" si="255"/>
        <v>0</v>
      </c>
      <c r="AD166" s="28">
        <f t="shared" si="255"/>
        <v>0</v>
      </c>
    </row>
    <row r="167" spans="1:30" x14ac:dyDescent="0.25">
      <c r="A167" s="39">
        <f t="shared" si="247"/>
        <v>1</v>
      </c>
      <c r="B167" s="27" t="str">
        <f t="shared" si="248"/>
        <v>SoftwareSensitivityTests\SG\0312316-OffMed-SG-WinUSHGC.cibd16</v>
      </c>
      <c r="C167" s="27" t="str">
        <f t="shared" si="249"/>
        <v>SoftwareSensitivityTests\SG\BatchOut_151130_2016 v.1\0312316-OffMed-SG-WinUSHGC.cibd16</v>
      </c>
      <c r="D167" s="27" t="str">
        <f t="shared" si="250"/>
        <v>SoftwareSensitivityTests\SG\BatchOut_151130_2016 v.1\XML\</v>
      </c>
      <c r="E167" s="9" t="str">
        <f t="shared" si="251"/>
        <v>0312316</v>
      </c>
      <c r="F167" s="22"/>
      <c r="G167" s="29"/>
      <c r="H167" s="23"/>
      <c r="I167" s="9" t="s">
        <v>11</v>
      </c>
      <c r="J167" s="9" t="str">
        <f t="shared" si="252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67" s="15" t="s">
        <v>1</v>
      </c>
      <c r="L167" s="36">
        <v>1</v>
      </c>
      <c r="M167" s="32" t="str">
        <f t="shared" si="253"/>
        <v>0312316</v>
      </c>
      <c r="N167" s="28" t="s">
        <v>137</v>
      </c>
      <c r="O167" s="28" t="str">
        <f t="shared" si="254"/>
        <v>0312316-OffMed-SG-WinUSHGC</v>
      </c>
      <c r="P167" s="28">
        <f t="shared" si="256"/>
        <v>0</v>
      </c>
      <c r="Q167" s="28">
        <v>11</v>
      </c>
      <c r="R167" s="28">
        <v>0</v>
      </c>
      <c r="S167" s="28">
        <v>0</v>
      </c>
      <c r="T167" s="28">
        <v>0</v>
      </c>
      <c r="U167" s="28">
        <v>0</v>
      </c>
      <c r="V167" s="28">
        <v>1</v>
      </c>
      <c r="W167" s="36">
        <v>0</v>
      </c>
      <c r="X167" s="36">
        <v>1</v>
      </c>
      <c r="Y167" s="28">
        <f t="shared" si="257"/>
        <v>0</v>
      </c>
      <c r="Z167" s="28">
        <f t="shared" si="255"/>
        <v>0</v>
      </c>
      <c r="AA167" s="28">
        <f t="shared" si="255"/>
        <v>0</v>
      </c>
      <c r="AB167" s="28">
        <f t="shared" si="255"/>
        <v>0</v>
      </c>
      <c r="AC167" s="28">
        <f t="shared" si="255"/>
        <v>0</v>
      </c>
      <c r="AD167" s="28">
        <f t="shared" si="255"/>
        <v>0</v>
      </c>
    </row>
    <row r="168" spans="1:30" x14ac:dyDescent="0.25">
      <c r="A168" s="39">
        <f t="shared" si="247"/>
        <v>0</v>
      </c>
      <c r="B168" s="27" t="str">
        <f t="shared" si="248"/>
        <v>SoftwareSensitivityTests\SG\0300006-OffMed-SG-Baseline.cibd16</v>
      </c>
      <c r="C168" s="27" t="str">
        <f t="shared" si="249"/>
        <v>SoftwareSensitivityTests\SG\BatchOut_151130_2016 v.1\0300006-OffMed-SG-Baseline.cibd16</v>
      </c>
      <c r="D168" s="27" t="str">
        <f t="shared" si="250"/>
        <v>SoftwareSensitivityTests\SG\BatchOut_151130_2016 v.1\XML\</v>
      </c>
      <c r="E168" s="9" t="str">
        <f t="shared" si="251"/>
        <v>0300006</v>
      </c>
      <c r="F168" s="22"/>
      <c r="G168" s="29"/>
      <c r="H168" s="23"/>
      <c r="I168" s="9" t="s">
        <v>11</v>
      </c>
      <c r="J168" s="9" t="str">
        <f t="shared" si="252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68" s="15" t="s">
        <v>1</v>
      </c>
      <c r="L168" s="36">
        <v>0</v>
      </c>
      <c r="M168" s="32" t="str">
        <f t="shared" si="253"/>
        <v>0300006</v>
      </c>
      <c r="N168" s="28" t="s">
        <v>131</v>
      </c>
      <c r="O168" s="28" t="str">
        <f t="shared" si="254"/>
        <v>0300006-OffMed-SG-Baseline</v>
      </c>
      <c r="P168" s="28">
        <f t="shared" si="256"/>
        <v>0</v>
      </c>
      <c r="Q168" s="28">
        <v>11</v>
      </c>
      <c r="R168" s="28">
        <v>0</v>
      </c>
      <c r="S168" s="28">
        <v>0</v>
      </c>
      <c r="T168" s="28">
        <v>0</v>
      </c>
      <c r="U168" s="28">
        <v>0</v>
      </c>
      <c r="V168" s="28">
        <v>1</v>
      </c>
      <c r="W168" s="36">
        <v>0</v>
      </c>
      <c r="X168" s="36">
        <v>1</v>
      </c>
      <c r="Y168" s="28">
        <f t="shared" si="257"/>
        <v>0</v>
      </c>
      <c r="Z168" s="28">
        <f t="shared" si="255"/>
        <v>0</v>
      </c>
      <c r="AA168" s="28">
        <f t="shared" si="255"/>
        <v>0</v>
      </c>
      <c r="AB168" s="28">
        <f t="shared" si="255"/>
        <v>0</v>
      </c>
      <c r="AC168" s="28">
        <f t="shared" si="255"/>
        <v>0</v>
      </c>
      <c r="AD168" s="28">
        <f t="shared" si="255"/>
        <v>0</v>
      </c>
    </row>
    <row r="169" spans="1:30" x14ac:dyDescent="0.25">
      <c r="A169" s="39">
        <f t="shared" ref="A169:A182" si="258">L169</f>
        <v>0</v>
      </c>
      <c r="B169" s="27" t="str">
        <f t="shared" si="248"/>
        <v>SoftwareSensitivityTests\SG\0312006-OffMed-SG-WWR40.cibd16</v>
      </c>
      <c r="C169" s="27" t="str">
        <f t="shared" si="249"/>
        <v>SoftwareSensitivityTests\SG\BatchOut_151130_2016 v.1\0312006-OffMed-SG-WWR40.cibd16</v>
      </c>
      <c r="D169" s="27" t="str">
        <f t="shared" si="250"/>
        <v>SoftwareSensitivityTests\SG\BatchOut_151130_2016 v.1\XML\</v>
      </c>
      <c r="E169" s="9" t="str">
        <f t="shared" ref="E169:E177" si="259">M169</f>
        <v>0312006</v>
      </c>
      <c r="F169" s="22"/>
      <c r="G169" s="29"/>
      <c r="H169" s="23"/>
      <c r="I169" s="9" t="s">
        <v>11</v>
      </c>
      <c r="J169" s="9" t="str">
        <f t="shared" ref="J169:J177" si="260">$P$13&amp;","&amp;P169&amp;","&amp;$Q$13&amp;","&amp;Q169&amp;","&amp;$R$13&amp;","&amp;R169&amp;","&amp;$S$13&amp;","&amp;S169&amp;","&amp;$T$13&amp;","&amp;T169&amp;","&amp;$U$13&amp;","&amp;U169&amp;","&amp;$V$13&amp;","&amp;V169&amp;","&amp;$Y$13&amp;","&amp;Y169&amp;","&amp;$AB$13&amp;","&amp;AB169&amp;","&amp;$Z$13&amp;","&amp;Z169&amp;","&amp;$AC$13&amp;","&amp;AC169&amp;","&amp;$AA$13&amp;","&amp;AA169&amp;","&amp;$AD$13&amp;","&amp;AD169&amp;","&amp;$W$13&amp;","&amp;W169&amp;","&amp;$X$13&amp;","&amp;X169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69" s="15" t="s">
        <v>1</v>
      </c>
      <c r="L169" s="36">
        <v>0</v>
      </c>
      <c r="M169" s="32" t="str">
        <f t="shared" ref="M169:M177" si="261">LEFT(N169,7)</f>
        <v>0312006</v>
      </c>
      <c r="N169" s="28" t="s">
        <v>135</v>
      </c>
      <c r="O169" s="28" t="str">
        <f t="shared" si="254"/>
        <v>0312006-OffMed-SG-WWR40</v>
      </c>
      <c r="P169" s="28">
        <f t="shared" si="256"/>
        <v>0</v>
      </c>
      <c r="Q169" s="28">
        <v>11</v>
      </c>
      <c r="R169" s="28">
        <v>0</v>
      </c>
      <c r="S169" s="28">
        <v>0</v>
      </c>
      <c r="T169" s="28">
        <v>0</v>
      </c>
      <c r="U169" s="28">
        <v>0</v>
      </c>
      <c r="V169" s="28">
        <v>1</v>
      </c>
      <c r="W169" s="36">
        <v>0</v>
      </c>
      <c r="X169" s="36">
        <v>1</v>
      </c>
      <c r="Y169" s="28">
        <f t="shared" si="257"/>
        <v>0</v>
      </c>
      <c r="Z169" s="28">
        <f t="shared" si="255"/>
        <v>0</v>
      </c>
      <c r="AA169" s="28">
        <f t="shared" si="255"/>
        <v>0</v>
      </c>
      <c r="AB169" s="28">
        <f t="shared" si="255"/>
        <v>0</v>
      </c>
      <c r="AC169" s="28">
        <f t="shared" si="255"/>
        <v>0</v>
      </c>
      <c r="AD169" s="28">
        <f t="shared" si="255"/>
        <v>0</v>
      </c>
    </row>
    <row r="170" spans="1:30" x14ac:dyDescent="0.25">
      <c r="A170" s="39">
        <f t="shared" si="258"/>
        <v>0</v>
      </c>
      <c r="B170" s="27" t="str">
        <f t="shared" si="248"/>
        <v>SoftwareSensitivityTests\SG\0312106-OffMed-SG-WWR20.cibd16</v>
      </c>
      <c r="C170" s="27" t="str">
        <f t="shared" si="249"/>
        <v>SoftwareSensitivityTests\SG\BatchOut_151130_2016 v.1\0312106-OffMed-SG-WWR20.cibd16</v>
      </c>
      <c r="D170" s="27" t="str">
        <f t="shared" si="250"/>
        <v>SoftwareSensitivityTests\SG\BatchOut_151130_2016 v.1\XML\</v>
      </c>
      <c r="E170" s="9" t="str">
        <f t="shared" si="259"/>
        <v>0312106</v>
      </c>
      <c r="F170" s="22"/>
      <c r="G170" s="29"/>
      <c r="H170" s="23"/>
      <c r="I170" s="9" t="s">
        <v>11</v>
      </c>
      <c r="J170" s="9" t="str">
        <f t="shared" si="260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70" s="15" t="s">
        <v>1</v>
      </c>
      <c r="L170" s="36">
        <v>0</v>
      </c>
      <c r="M170" s="32" t="str">
        <f t="shared" si="261"/>
        <v>0312106</v>
      </c>
      <c r="N170" s="28" t="s">
        <v>136</v>
      </c>
      <c r="O170" s="28" t="str">
        <f t="shared" si="254"/>
        <v>0312106-OffMed-SG-WWR20</v>
      </c>
      <c r="P170" s="28">
        <f t="shared" si="256"/>
        <v>0</v>
      </c>
      <c r="Q170" s="28">
        <v>11</v>
      </c>
      <c r="R170" s="28">
        <v>0</v>
      </c>
      <c r="S170" s="28">
        <v>0</v>
      </c>
      <c r="T170" s="28">
        <v>0</v>
      </c>
      <c r="U170" s="28">
        <v>0</v>
      </c>
      <c r="V170" s="28">
        <v>1</v>
      </c>
      <c r="W170" s="36">
        <v>0</v>
      </c>
      <c r="X170" s="36">
        <v>1</v>
      </c>
      <c r="Y170" s="28">
        <f t="shared" si="257"/>
        <v>0</v>
      </c>
      <c r="Z170" s="28">
        <f t="shared" si="255"/>
        <v>0</v>
      </c>
      <c r="AA170" s="28">
        <f t="shared" si="255"/>
        <v>0</v>
      </c>
      <c r="AB170" s="28">
        <f t="shared" si="255"/>
        <v>0</v>
      </c>
      <c r="AC170" s="28">
        <f t="shared" si="255"/>
        <v>0</v>
      </c>
      <c r="AD170" s="28">
        <f t="shared" si="255"/>
        <v>0</v>
      </c>
    </row>
    <row r="171" spans="1:30" x14ac:dyDescent="0.25">
      <c r="A171" s="39">
        <f t="shared" si="258"/>
        <v>0</v>
      </c>
      <c r="B171" s="27" t="str">
        <f t="shared" si="248"/>
        <v>SoftwareSensitivityTests\SG\0312406-OffMed-SG-WinUSHGC.cibd16</v>
      </c>
      <c r="C171" s="27" t="str">
        <f t="shared" si="249"/>
        <v>SoftwareSensitivityTests\SG\BatchOut_151130_2016 v.1\0312406-OffMed-SG-WinUSHGC.cibd16</v>
      </c>
      <c r="D171" s="27" t="str">
        <f t="shared" si="250"/>
        <v>SoftwareSensitivityTests\SG\BatchOut_151130_2016 v.1\XML\</v>
      </c>
      <c r="E171" s="9" t="str">
        <f t="shared" si="259"/>
        <v>0312406</v>
      </c>
      <c r="F171" s="22"/>
      <c r="G171" s="29"/>
      <c r="H171" s="23"/>
      <c r="I171" s="9" t="s">
        <v>11</v>
      </c>
      <c r="J171" s="9" t="str">
        <f t="shared" si="260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71" s="15" t="s">
        <v>1</v>
      </c>
      <c r="L171" s="36">
        <v>0</v>
      </c>
      <c r="M171" s="32" t="str">
        <f t="shared" si="261"/>
        <v>0312406</v>
      </c>
      <c r="N171" s="28" t="s">
        <v>138</v>
      </c>
      <c r="O171" s="28" t="str">
        <f t="shared" si="254"/>
        <v>0312406-OffMed-SG-WinUSHGC</v>
      </c>
      <c r="P171" s="28">
        <f t="shared" si="256"/>
        <v>0</v>
      </c>
      <c r="Q171" s="28">
        <v>11</v>
      </c>
      <c r="R171" s="28">
        <v>0</v>
      </c>
      <c r="S171" s="28">
        <v>0</v>
      </c>
      <c r="T171" s="28">
        <v>0</v>
      </c>
      <c r="U171" s="28">
        <v>0</v>
      </c>
      <c r="V171" s="28">
        <v>1</v>
      </c>
      <c r="W171" s="36">
        <v>0</v>
      </c>
      <c r="X171" s="36">
        <v>1</v>
      </c>
      <c r="Y171" s="28">
        <f t="shared" si="257"/>
        <v>0</v>
      </c>
      <c r="Z171" s="28">
        <f t="shared" si="255"/>
        <v>0</v>
      </c>
      <c r="AA171" s="28">
        <f t="shared" si="255"/>
        <v>0</v>
      </c>
      <c r="AB171" s="28">
        <f t="shared" si="255"/>
        <v>0</v>
      </c>
      <c r="AC171" s="28">
        <f t="shared" si="255"/>
        <v>0</v>
      </c>
      <c r="AD171" s="28">
        <f t="shared" si="255"/>
        <v>0</v>
      </c>
    </row>
    <row r="172" spans="1:30" x14ac:dyDescent="0.25">
      <c r="A172" s="39">
        <f t="shared" si="258"/>
        <v>0</v>
      </c>
      <c r="B172" s="27" t="str">
        <f t="shared" si="248"/>
        <v>SoftwareSensitivityTests\SG\0500015-RetlMed-SG-Baseline.cibd16</v>
      </c>
      <c r="C172" s="27" t="str">
        <f t="shared" si="249"/>
        <v>SoftwareSensitivityTests\SG\BatchOut_151130_2016 v.1\0500015-RetlMed-SG-Baseline.cibd16</v>
      </c>
      <c r="D172" s="27" t="str">
        <f t="shared" si="250"/>
        <v>SoftwareSensitivityTests\SG\BatchOut_151130_2016 v.1\XML\</v>
      </c>
      <c r="E172" s="9" t="str">
        <f t="shared" si="259"/>
        <v>0500015</v>
      </c>
      <c r="F172" s="22"/>
      <c r="G172" s="29"/>
      <c r="H172" s="23"/>
      <c r="I172" s="9" t="s">
        <v>11</v>
      </c>
      <c r="J172" s="9" t="str">
        <f t="shared" si="260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72" s="15" t="s">
        <v>1</v>
      </c>
      <c r="L172" s="36">
        <v>0</v>
      </c>
      <c r="M172" s="32" t="str">
        <f t="shared" si="261"/>
        <v>0500015</v>
      </c>
      <c r="N172" s="28" t="s">
        <v>139</v>
      </c>
      <c r="O172" s="28" t="str">
        <f t="shared" si="254"/>
        <v>0500015-RetlMed-SG-Baseline</v>
      </c>
      <c r="P172" s="28">
        <f t="shared" si="256"/>
        <v>0</v>
      </c>
      <c r="Q172" s="28">
        <v>11</v>
      </c>
      <c r="R172" s="28">
        <v>0</v>
      </c>
      <c r="S172" s="28">
        <v>0</v>
      </c>
      <c r="T172" s="28">
        <v>0</v>
      </c>
      <c r="U172" s="28">
        <v>0</v>
      </c>
      <c r="V172" s="28">
        <v>1</v>
      </c>
      <c r="W172" s="36">
        <v>0</v>
      </c>
      <c r="X172" s="36">
        <v>1</v>
      </c>
      <c r="Y172" s="28">
        <f t="shared" si="257"/>
        <v>0</v>
      </c>
      <c r="Z172" s="28">
        <f t="shared" si="255"/>
        <v>0</v>
      </c>
      <c r="AA172" s="28">
        <f t="shared" si="255"/>
        <v>0</v>
      </c>
      <c r="AB172" s="28">
        <f t="shared" si="255"/>
        <v>0</v>
      </c>
      <c r="AC172" s="28">
        <f t="shared" si="255"/>
        <v>0</v>
      </c>
      <c r="AD172" s="28">
        <f t="shared" si="255"/>
        <v>0</v>
      </c>
    </row>
    <row r="173" spans="1:30" x14ac:dyDescent="0.25">
      <c r="A173" s="39">
        <f t="shared" si="258"/>
        <v>0</v>
      </c>
      <c r="B173" s="27" t="str">
        <f t="shared" si="248"/>
        <v>SoftwareSensitivityTests\SG\0511615-RetlMed-SG-SRR5.cibd16</v>
      </c>
      <c r="C173" s="27" t="str">
        <f t="shared" si="249"/>
        <v>SoftwareSensitivityTests\SG\BatchOut_151130_2016 v.1\0511615-RetlMed-SG-SRR5.cibd16</v>
      </c>
      <c r="D173" s="27" t="str">
        <f t="shared" si="250"/>
        <v>SoftwareSensitivityTests\SG\BatchOut_151130_2016 v.1\XML\</v>
      </c>
      <c r="E173" s="9" t="str">
        <f t="shared" si="259"/>
        <v>0511615</v>
      </c>
      <c r="F173" s="22"/>
      <c r="G173" s="29"/>
      <c r="H173" s="23"/>
      <c r="I173" s="9" t="s">
        <v>11</v>
      </c>
      <c r="J173" s="9" t="str">
        <f t="shared" si="260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73" s="15" t="s">
        <v>1</v>
      </c>
      <c r="L173" s="36">
        <v>0</v>
      </c>
      <c r="M173" s="32" t="str">
        <f t="shared" si="261"/>
        <v>0511615</v>
      </c>
      <c r="N173" s="28" t="s">
        <v>141</v>
      </c>
      <c r="O173" s="28" t="str">
        <f t="shared" si="254"/>
        <v>0511615-RetlMed-SG-SRR5</v>
      </c>
      <c r="P173" s="28">
        <f t="shared" si="256"/>
        <v>0</v>
      </c>
      <c r="Q173" s="28">
        <v>11</v>
      </c>
      <c r="R173" s="28">
        <v>0</v>
      </c>
      <c r="S173" s="28">
        <v>0</v>
      </c>
      <c r="T173" s="28">
        <v>0</v>
      </c>
      <c r="U173" s="28">
        <v>0</v>
      </c>
      <c r="V173" s="28">
        <v>1</v>
      </c>
      <c r="W173" s="36">
        <v>0</v>
      </c>
      <c r="X173" s="36">
        <v>1</v>
      </c>
      <c r="Y173" s="28">
        <f t="shared" si="257"/>
        <v>0</v>
      </c>
      <c r="Z173" s="28">
        <f t="shared" si="255"/>
        <v>0</v>
      </c>
      <c r="AA173" s="28">
        <f t="shared" si="255"/>
        <v>0</v>
      </c>
      <c r="AB173" s="28">
        <f t="shared" si="255"/>
        <v>0</v>
      </c>
      <c r="AC173" s="28">
        <f t="shared" si="255"/>
        <v>0</v>
      </c>
      <c r="AD173" s="28">
        <f t="shared" si="255"/>
        <v>0</v>
      </c>
    </row>
    <row r="174" spans="1:30" x14ac:dyDescent="0.25">
      <c r="A174" s="39">
        <f t="shared" si="258"/>
        <v>0</v>
      </c>
      <c r="B174" s="27" t="str">
        <f t="shared" si="248"/>
        <v>SoftwareSensitivityTests\SG\0511915-RetlMed-SG-SRR1.cibd16</v>
      </c>
      <c r="C174" s="27" t="str">
        <f t="shared" si="249"/>
        <v>SoftwareSensitivityTests\SG\BatchOut_151130_2016 v.1\0511915-RetlMed-SG-SRR1.cibd16</v>
      </c>
      <c r="D174" s="27" t="str">
        <f t="shared" si="250"/>
        <v>SoftwareSensitivityTests\SG\BatchOut_151130_2016 v.1\XML\</v>
      </c>
      <c r="E174" s="9" t="str">
        <f t="shared" si="259"/>
        <v>0511915</v>
      </c>
      <c r="F174" s="22"/>
      <c r="G174" s="29"/>
      <c r="H174" s="23"/>
      <c r="I174" s="9" t="s">
        <v>11</v>
      </c>
      <c r="J174" s="9" t="str">
        <f t="shared" si="260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74" s="15" t="s">
        <v>1</v>
      </c>
      <c r="L174" s="36">
        <v>0</v>
      </c>
      <c r="M174" s="32" t="str">
        <f t="shared" si="261"/>
        <v>0511915</v>
      </c>
      <c r="N174" s="28" t="s">
        <v>143</v>
      </c>
      <c r="O174" s="28" t="str">
        <f t="shared" si="254"/>
        <v>0511915-RetlMed-SG-SRR1</v>
      </c>
      <c r="P174" s="28">
        <f t="shared" si="256"/>
        <v>0</v>
      </c>
      <c r="Q174" s="28">
        <v>11</v>
      </c>
      <c r="R174" s="28">
        <v>0</v>
      </c>
      <c r="S174" s="28">
        <v>0</v>
      </c>
      <c r="T174" s="28">
        <v>0</v>
      </c>
      <c r="U174" s="28">
        <v>0</v>
      </c>
      <c r="V174" s="28">
        <v>1</v>
      </c>
      <c r="W174" s="36">
        <v>0</v>
      </c>
      <c r="X174" s="36">
        <v>1</v>
      </c>
      <c r="Y174" s="28">
        <f t="shared" si="257"/>
        <v>0</v>
      </c>
      <c r="Z174" s="28">
        <f t="shared" si="255"/>
        <v>0</v>
      </c>
      <c r="AA174" s="28">
        <f t="shared" si="255"/>
        <v>0</v>
      </c>
      <c r="AB174" s="28">
        <f t="shared" si="255"/>
        <v>0</v>
      </c>
      <c r="AC174" s="28">
        <f t="shared" si="255"/>
        <v>0</v>
      </c>
      <c r="AD174" s="28">
        <f t="shared" si="255"/>
        <v>0</v>
      </c>
    </row>
    <row r="175" spans="1:30" x14ac:dyDescent="0.25">
      <c r="A175" s="39">
        <f t="shared" si="258"/>
        <v>0</v>
      </c>
      <c r="B175" s="27" t="str">
        <f t="shared" si="248"/>
        <v>SoftwareSensitivityTests\SG\0512215-RetlMed-SG-SkyU.cibd16</v>
      </c>
      <c r="C175" s="27" t="str">
        <f t="shared" si="249"/>
        <v>SoftwareSensitivityTests\SG\BatchOut_151130_2016 v.1\0512215-RetlMed-SG-SkyU.cibd16</v>
      </c>
      <c r="D175" s="27" t="str">
        <f t="shared" si="250"/>
        <v>SoftwareSensitivityTests\SG\BatchOut_151130_2016 v.1\XML\</v>
      </c>
      <c r="E175" s="9" t="str">
        <f t="shared" si="259"/>
        <v>0512215</v>
      </c>
      <c r="F175" s="22"/>
      <c r="G175" s="29"/>
      <c r="H175" s="23"/>
      <c r="I175" s="9" t="s">
        <v>11</v>
      </c>
      <c r="J175" s="9" t="str">
        <f t="shared" si="260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75" s="15" t="s">
        <v>1</v>
      </c>
      <c r="L175" s="36">
        <v>0</v>
      </c>
      <c r="M175" s="32" t="str">
        <f t="shared" si="261"/>
        <v>0512215</v>
      </c>
      <c r="N175" s="28" t="s">
        <v>279</v>
      </c>
      <c r="O175" s="28" t="str">
        <f t="shared" si="254"/>
        <v>0512215-RetlMed-SG-SkyU</v>
      </c>
      <c r="P175" s="28">
        <f t="shared" si="256"/>
        <v>0</v>
      </c>
      <c r="Q175" s="28">
        <v>11</v>
      </c>
      <c r="R175" s="28">
        <v>0</v>
      </c>
      <c r="S175" s="28">
        <v>0</v>
      </c>
      <c r="T175" s="28">
        <v>0</v>
      </c>
      <c r="U175" s="28">
        <v>0</v>
      </c>
      <c r="V175" s="28">
        <v>1</v>
      </c>
      <c r="W175" s="36">
        <v>0</v>
      </c>
      <c r="X175" s="36">
        <v>1</v>
      </c>
      <c r="Y175" s="28">
        <f t="shared" si="257"/>
        <v>0</v>
      </c>
      <c r="Z175" s="28">
        <f t="shared" si="255"/>
        <v>0</v>
      </c>
      <c r="AA175" s="28">
        <f t="shared" si="255"/>
        <v>0</v>
      </c>
      <c r="AB175" s="28">
        <f t="shared" si="255"/>
        <v>0</v>
      </c>
      <c r="AC175" s="28">
        <f t="shared" si="255"/>
        <v>0</v>
      </c>
      <c r="AD175" s="28">
        <f t="shared" si="255"/>
        <v>0</v>
      </c>
    </row>
    <row r="176" spans="1:30" x14ac:dyDescent="0.25">
      <c r="A176" s="39">
        <f t="shared" si="258"/>
        <v>0</v>
      </c>
      <c r="B176" s="27" t="str">
        <f t="shared" si="248"/>
        <v>SoftwareSensitivityTests\SG\0500006-RetlMed-SG-Baseline.cibd16</v>
      </c>
      <c r="C176" s="27" t="str">
        <f t="shared" si="249"/>
        <v>SoftwareSensitivityTests\SG\BatchOut_151130_2016 v.1\0500006-RetlMed-SG-Baseline.cibd16</v>
      </c>
      <c r="D176" s="27" t="str">
        <f t="shared" si="250"/>
        <v>SoftwareSensitivityTests\SG\BatchOut_151130_2016 v.1\XML\</v>
      </c>
      <c r="E176" s="9" t="str">
        <f t="shared" si="259"/>
        <v>0500006</v>
      </c>
      <c r="F176" s="22"/>
      <c r="G176" s="29"/>
      <c r="H176" s="23"/>
      <c r="I176" s="9" t="s">
        <v>11</v>
      </c>
      <c r="J176" s="9" t="str">
        <f t="shared" si="260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76" s="15" t="s">
        <v>1</v>
      </c>
      <c r="L176" s="36">
        <v>0</v>
      </c>
      <c r="M176" s="32" t="str">
        <f t="shared" si="261"/>
        <v>0500006</v>
      </c>
      <c r="N176" s="28" t="s">
        <v>140</v>
      </c>
      <c r="O176" s="28" t="str">
        <f t="shared" si="254"/>
        <v>0500006-RetlMed-SG-Baseline</v>
      </c>
      <c r="P176" s="28">
        <f t="shared" si="256"/>
        <v>0</v>
      </c>
      <c r="Q176" s="28">
        <v>11</v>
      </c>
      <c r="R176" s="28">
        <v>0</v>
      </c>
      <c r="S176" s="28">
        <v>0</v>
      </c>
      <c r="T176" s="28">
        <v>0</v>
      </c>
      <c r="U176" s="28">
        <v>0</v>
      </c>
      <c r="V176" s="28">
        <v>1</v>
      </c>
      <c r="W176" s="36">
        <v>0</v>
      </c>
      <c r="X176" s="36">
        <v>1</v>
      </c>
      <c r="Y176" s="28">
        <f t="shared" si="257"/>
        <v>0</v>
      </c>
      <c r="Z176" s="28">
        <f t="shared" si="255"/>
        <v>0</v>
      </c>
      <c r="AA176" s="28">
        <f t="shared" si="255"/>
        <v>0</v>
      </c>
      <c r="AB176" s="28">
        <f t="shared" si="255"/>
        <v>0</v>
      </c>
      <c r="AC176" s="28">
        <f t="shared" si="255"/>
        <v>0</v>
      </c>
      <c r="AD176" s="28">
        <f t="shared" si="255"/>
        <v>0</v>
      </c>
    </row>
    <row r="177" spans="1:30" x14ac:dyDescent="0.25">
      <c r="A177" s="39">
        <f t="shared" si="258"/>
        <v>0</v>
      </c>
      <c r="B177" s="27" t="str">
        <f t="shared" si="248"/>
        <v>SoftwareSensitivityTests\SG\0511806-RetlMed-SG-SRR5.cibd16</v>
      </c>
      <c r="C177" s="27" t="str">
        <f t="shared" si="249"/>
        <v>SoftwareSensitivityTests\SG\BatchOut_151130_2016 v.1\0511806-RetlMed-SG-SRR5.cibd16</v>
      </c>
      <c r="D177" s="27" t="str">
        <f t="shared" si="250"/>
        <v>SoftwareSensitivityTests\SG\BatchOut_151130_2016 v.1\XML\</v>
      </c>
      <c r="E177" s="9" t="str">
        <f t="shared" si="259"/>
        <v>0511806</v>
      </c>
      <c r="F177" s="22"/>
      <c r="G177" s="29"/>
      <c r="H177" s="23"/>
      <c r="I177" s="9" t="s">
        <v>11</v>
      </c>
      <c r="J177" s="9" t="str">
        <f t="shared" si="260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77" s="15" t="s">
        <v>1</v>
      </c>
      <c r="L177" s="36">
        <v>0</v>
      </c>
      <c r="M177" s="32" t="str">
        <f t="shared" si="261"/>
        <v>0511806</v>
      </c>
      <c r="N177" s="28" t="s">
        <v>142</v>
      </c>
      <c r="O177" s="28" t="str">
        <f t="shared" si="254"/>
        <v>0511806-RetlMed-SG-SRR5</v>
      </c>
      <c r="P177" s="28">
        <f t="shared" si="256"/>
        <v>0</v>
      </c>
      <c r="Q177" s="28">
        <v>11</v>
      </c>
      <c r="R177" s="28">
        <v>0</v>
      </c>
      <c r="S177" s="28">
        <v>0</v>
      </c>
      <c r="T177" s="28">
        <v>0</v>
      </c>
      <c r="U177" s="28">
        <v>0</v>
      </c>
      <c r="V177" s="28">
        <v>1</v>
      </c>
      <c r="W177" s="36">
        <v>0</v>
      </c>
      <c r="X177" s="36">
        <v>1</v>
      </c>
      <c r="Y177" s="28">
        <f t="shared" si="257"/>
        <v>0</v>
      </c>
      <c r="Z177" s="28">
        <f t="shared" si="255"/>
        <v>0</v>
      </c>
      <c r="AA177" s="28">
        <f t="shared" si="255"/>
        <v>0</v>
      </c>
      <c r="AB177" s="28">
        <f t="shared" si="255"/>
        <v>0</v>
      </c>
      <c r="AC177" s="28">
        <f t="shared" si="255"/>
        <v>0</v>
      </c>
      <c r="AD177" s="28">
        <f t="shared" si="255"/>
        <v>0</v>
      </c>
    </row>
    <row r="178" spans="1:30" x14ac:dyDescent="0.25">
      <c r="A178" s="39">
        <f t="shared" si="258"/>
        <v>0</v>
      </c>
      <c r="B178" s="27" t="str">
        <f t="shared" si="248"/>
        <v>SoftwareSensitivityTests\SG\0512106-RetlMed-SG-SRR1.cibd16</v>
      </c>
      <c r="C178" s="27" t="str">
        <f t="shared" si="249"/>
        <v>SoftwareSensitivityTests\SG\BatchOut_151130_2016 v.1\0512106-RetlMed-SG-SRR1.cibd16</v>
      </c>
      <c r="D178" s="27" t="str">
        <f>$M$160</f>
        <v>SoftwareSensitivityTests\SG\BatchOut_151130_2016 v.1\XML\</v>
      </c>
      <c r="E178" s="9" t="str">
        <f>M178</f>
        <v>0512106</v>
      </c>
      <c r="F178" s="22"/>
      <c r="G178" s="29"/>
      <c r="H178" s="23" t="str">
        <f>IF(F178&gt;1,1,"")</f>
        <v/>
      </c>
      <c r="I178" s="9" t="s">
        <v>11</v>
      </c>
      <c r="J178" s="9" t="str">
        <f>$P$13&amp;","&amp;P178&amp;","&amp;$Q$13&amp;","&amp;Q178&amp;","&amp;$R$13&amp;","&amp;R178&amp;","&amp;$S$13&amp;","&amp;S178&amp;","&amp;$T$13&amp;","&amp;T178&amp;","&amp;$U$13&amp;","&amp;U178&amp;","&amp;$V$13&amp;","&amp;V178&amp;","&amp;$Y$13&amp;","&amp;Y178&amp;","&amp;$AB$13&amp;","&amp;AB178&amp;","&amp;$Z$13&amp;","&amp;Z178&amp;","&amp;$AC$13&amp;","&amp;AC178&amp;","&amp;$AA$13&amp;","&amp;AA178&amp;","&amp;$AD$13&amp;","&amp;AD178&amp;","&amp;$W$13&amp;","&amp;W178&amp;","&amp;$X$13&amp;","&amp;X178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78" s="15" t="s">
        <v>1</v>
      </c>
      <c r="L178" s="36">
        <v>0</v>
      </c>
      <c r="M178" s="32" t="str">
        <f>LEFT(N178,7)</f>
        <v>0512106</v>
      </c>
      <c r="N178" s="28" t="s">
        <v>144</v>
      </c>
      <c r="O178" s="28" t="str">
        <f t="shared" si="254"/>
        <v>0512106-RetlMed-SG-SRR1</v>
      </c>
      <c r="P178" s="28">
        <v>0</v>
      </c>
      <c r="Q178" s="28">
        <v>11</v>
      </c>
      <c r="R178" s="28">
        <v>0</v>
      </c>
      <c r="S178" s="28">
        <v>0</v>
      </c>
      <c r="T178" s="28">
        <v>0</v>
      </c>
      <c r="U178" s="28">
        <v>0</v>
      </c>
      <c r="V178" s="28">
        <v>1</v>
      </c>
      <c r="W178" s="36">
        <v>0</v>
      </c>
      <c r="X178" s="36">
        <v>1</v>
      </c>
      <c r="Y178" s="28">
        <v>0</v>
      </c>
      <c r="Z178" s="28">
        <v>0</v>
      </c>
      <c r="AA178" s="28">
        <v>0</v>
      </c>
      <c r="AB178" s="28">
        <v>0</v>
      </c>
      <c r="AC178" s="28">
        <v>0</v>
      </c>
      <c r="AD178" s="28">
        <v>0</v>
      </c>
    </row>
    <row r="179" spans="1:30" x14ac:dyDescent="0.25">
      <c r="A179" s="39">
        <f t="shared" si="258"/>
        <v>0</v>
      </c>
      <c r="B179" s="27" t="str">
        <f t="shared" si="248"/>
        <v>SoftwareSensitivityTests\SG\0512406-RetlMed-SG-SkyU.cibd16</v>
      </c>
      <c r="C179" s="27" t="str">
        <f t="shared" si="249"/>
        <v>SoftwareSensitivityTests\SG\BatchOut_151130_2016 v.1\0512406-RetlMed-SG-SkyU.cibd16</v>
      </c>
      <c r="D179" s="27" t="str">
        <f t="shared" si="250"/>
        <v>SoftwareSensitivityTests\SG\BatchOut_151130_2016 v.1\XML\</v>
      </c>
      <c r="E179" s="9" t="str">
        <f t="shared" ref="E179:E187" si="262">M179</f>
        <v>0512406</v>
      </c>
      <c r="F179" s="22"/>
      <c r="G179" s="29"/>
      <c r="H179" s="23" t="str">
        <f>IF(F179&gt;1,1,"")</f>
        <v/>
      </c>
      <c r="I179" s="9" t="s">
        <v>11</v>
      </c>
      <c r="J179" s="9" t="str">
        <f t="shared" ref="J179:J187" si="263">$P$13&amp;","&amp;P179&amp;","&amp;$Q$13&amp;","&amp;Q179&amp;","&amp;$R$13&amp;","&amp;R179&amp;","&amp;$S$13&amp;","&amp;S179&amp;","&amp;$T$13&amp;","&amp;T179&amp;","&amp;$U$13&amp;","&amp;U179&amp;","&amp;$V$13&amp;","&amp;V179&amp;","&amp;$Y$13&amp;","&amp;Y179&amp;","&amp;$AB$13&amp;","&amp;AB179&amp;","&amp;$Z$13&amp;","&amp;Z179&amp;","&amp;$AC$13&amp;","&amp;AC179&amp;","&amp;$AA$13&amp;","&amp;AA179&amp;","&amp;$AD$13&amp;","&amp;AD179&amp;","&amp;$W$13&amp;","&amp;W179&amp;","&amp;$X$13&amp;","&amp;X179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79" s="15" t="s">
        <v>1</v>
      </c>
      <c r="L179" s="36">
        <v>0</v>
      </c>
      <c r="M179" s="32" t="str">
        <f t="shared" ref="M179:M187" si="264">LEFT(N179,7)</f>
        <v>0512406</v>
      </c>
      <c r="N179" s="28" t="s">
        <v>280</v>
      </c>
      <c r="O179" s="28" t="str">
        <f t="shared" si="254"/>
        <v>0512406-RetlMed-SG-SkyU</v>
      </c>
      <c r="P179" s="28">
        <v>0</v>
      </c>
      <c r="Q179" s="28">
        <v>11</v>
      </c>
      <c r="R179" s="28">
        <v>0</v>
      </c>
      <c r="S179" s="28">
        <v>0</v>
      </c>
      <c r="T179" s="28">
        <v>0</v>
      </c>
      <c r="U179" s="28">
        <v>0</v>
      </c>
      <c r="V179" s="28">
        <v>1</v>
      </c>
      <c r="W179" s="36">
        <v>0</v>
      </c>
      <c r="X179" s="36">
        <v>1</v>
      </c>
      <c r="Y179" s="28">
        <f>Y178</f>
        <v>0</v>
      </c>
      <c r="Z179" s="28">
        <f t="shared" ref="Z179:AD179" si="265">Z178</f>
        <v>0</v>
      </c>
      <c r="AA179" s="28">
        <f t="shared" si="265"/>
        <v>0</v>
      </c>
      <c r="AB179" s="28">
        <f t="shared" si="265"/>
        <v>0</v>
      </c>
      <c r="AC179" s="28">
        <f t="shared" si="265"/>
        <v>0</v>
      </c>
      <c r="AD179" s="28">
        <f t="shared" si="265"/>
        <v>0</v>
      </c>
    </row>
    <row r="180" spans="1:30" x14ac:dyDescent="0.25">
      <c r="A180" s="39">
        <f t="shared" si="258"/>
        <v>0</v>
      </c>
      <c r="B180" s="27" t="str">
        <f t="shared" si="248"/>
        <v>SoftwareSensitivityTests\SG\0200015-OffSml-SG-Baserun.cibd16</v>
      </c>
      <c r="C180" s="27" t="str">
        <f t="shared" si="249"/>
        <v>SoftwareSensitivityTests\SG\BatchOut_151130_2016 v.1\0200015-OffSml-SG-Baserun.cibd16</v>
      </c>
      <c r="D180" s="27" t="str">
        <f t="shared" si="250"/>
        <v>SoftwareSensitivityTests\SG\BatchOut_151130_2016 v.1\XML\</v>
      </c>
      <c r="E180" s="9" t="str">
        <f t="shared" si="262"/>
        <v>0200015</v>
      </c>
      <c r="F180" s="22"/>
      <c r="G180" s="29"/>
      <c r="H180" s="23" t="str">
        <f>IF(F180&gt;1,1,"")</f>
        <v/>
      </c>
      <c r="I180" s="9" t="s">
        <v>11</v>
      </c>
      <c r="J180" s="9" t="str">
        <f t="shared" si="263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80" s="15" t="s">
        <v>1</v>
      </c>
      <c r="L180" s="36">
        <v>0</v>
      </c>
      <c r="M180" s="32" t="str">
        <f t="shared" si="264"/>
        <v>0200015</v>
      </c>
      <c r="N180" s="28" t="s">
        <v>277</v>
      </c>
      <c r="O180" s="28" t="str">
        <f t="shared" si="254"/>
        <v>0200015-OffSml-SG-Baserun</v>
      </c>
      <c r="P180" s="28">
        <f t="shared" ref="P180:P187" si="266">P179</f>
        <v>0</v>
      </c>
      <c r="Q180" s="28">
        <v>11</v>
      </c>
      <c r="R180" s="28">
        <v>0</v>
      </c>
      <c r="S180" s="28">
        <v>0</v>
      </c>
      <c r="T180" s="28">
        <v>0</v>
      </c>
      <c r="U180" s="28">
        <v>0</v>
      </c>
      <c r="V180" s="28">
        <v>1</v>
      </c>
      <c r="W180" s="36">
        <v>0</v>
      </c>
      <c r="X180" s="36">
        <v>1</v>
      </c>
      <c r="Y180" s="28">
        <f t="shared" ref="Y180:AD187" si="267">Y179</f>
        <v>0</v>
      </c>
      <c r="Z180" s="28">
        <f t="shared" si="267"/>
        <v>0</v>
      </c>
      <c r="AA180" s="28">
        <f t="shared" si="267"/>
        <v>0</v>
      </c>
      <c r="AB180" s="28">
        <f t="shared" si="267"/>
        <v>0</v>
      </c>
      <c r="AC180" s="28">
        <f t="shared" si="267"/>
        <v>0</v>
      </c>
      <c r="AD180" s="28">
        <f t="shared" si="267"/>
        <v>0</v>
      </c>
    </row>
    <row r="181" spans="1:30" x14ac:dyDescent="0.25">
      <c r="A181" s="39">
        <f t="shared" si="258"/>
        <v>0</v>
      </c>
      <c r="B181" s="27" t="str">
        <f t="shared" si="248"/>
        <v>SoftwareSensitivityTests\SG\0211015-OffSml-SG-EnvRoofInsulation.cibd16</v>
      </c>
      <c r="C181" s="27" t="str">
        <f t="shared" si="249"/>
        <v>SoftwareSensitivityTests\SG\BatchOut_151130_2016 v.1\0211015-OffSml-SG-EnvRoofInsulation.cibd16</v>
      </c>
      <c r="D181" s="27" t="str">
        <f t="shared" si="250"/>
        <v>SoftwareSensitivityTests\SG\BatchOut_151130_2016 v.1\XML\</v>
      </c>
      <c r="E181" s="9" t="str">
        <f t="shared" si="262"/>
        <v>0211015</v>
      </c>
      <c r="F181" s="22"/>
      <c r="G181" s="29"/>
      <c r="H181" s="23"/>
      <c r="I181" s="9" t="s">
        <v>11</v>
      </c>
      <c r="J181" s="9" t="str">
        <f t="shared" si="263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81" s="15" t="s">
        <v>1</v>
      </c>
      <c r="L181" s="36">
        <v>0</v>
      </c>
      <c r="M181" s="32" t="str">
        <f t="shared" si="264"/>
        <v>0211015</v>
      </c>
      <c r="N181" s="28" t="s">
        <v>113</v>
      </c>
      <c r="O181" s="28" t="str">
        <f t="shared" si="254"/>
        <v>0211015-OffSml-SG-EnvRoofInsulation</v>
      </c>
      <c r="P181" s="28">
        <f t="shared" si="266"/>
        <v>0</v>
      </c>
      <c r="Q181" s="28">
        <v>11</v>
      </c>
      <c r="R181" s="28">
        <v>0</v>
      </c>
      <c r="S181" s="28">
        <v>0</v>
      </c>
      <c r="T181" s="28">
        <v>0</v>
      </c>
      <c r="U181" s="28">
        <v>0</v>
      </c>
      <c r="V181" s="28">
        <v>1</v>
      </c>
      <c r="W181" s="36">
        <v>0</v>
      </c>
      <c r="X181" s="36">
        <v>1</v>
      </c>
      <c r="Y181" s="28">
        <f t="shared" si="267"/>
        <v>0</v>
      </c>
      <c r="Z181" s="28">
        <f t="shared" si="267"/>
        <v>0</v>
      </c>
      <c r="AA181" s="28">
        <f t="shared" si="267"/>
        <v>0</v>
      </c>
      <c r="AB181" s="28">
        <f t="shared" si="267"/>
        <v>0</v>
      </c>
      <c r="AC181" s="28">
        <f t="shared" si="267"/>
        <v>0</v>
      </c>
      <c r="AD181" s="28">
        <f t="shared" si="267"/>
        <v>0</v>
      </c>
    </row>
    <row r="182" spans="1:30" x14ac:dyDescent="0.25">
      <c r="A182" s="39">
        <f t="shared" si="258"/>
        <v>1</v>
      </c>
      <c r="B182" s="27" t="str">
        <f t="shared" si="248"/>
        <v>SoftwareSensitivityTests\SG\0211315-OffSml-SG-EnvWallInsulation.cibd16</v>
      </c>
      <c r="C182" s="27" t="str">
        <f t="shared" si="249"/>
        <v>SoftwareSensitivityTests\SG\BatchOut_151130_2016 v.1\0211315-OffSml-SG-EnvWallInsulation.cibd16</v>
      </c>
      <c r="D182" s="27" t="str">
        <f t="shared" si="250"/>
        <v>SoftwareSensitivityTests\SG\BatchOut_151130_2016 v.1\XML\</v>
      </c>
      <c r="E182" s="9" t="str">
        <f t="shared" si="262"/>
        <v>0211315</v>
      </c>
      <c r="F182" s="22"/>
      <c r="G182" s="29"/>
      <c r="H182" s="23"/>
      <c r="I182" s="9" t="s">
        <v>11</v>
      </c>
      <c r="J182" s="9" t="str">
        <f t="shared" si="263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82" s="15" t="s">
        <v>1</v>
      </c>
      <c r="L182" s="36">
        <v>1</v>
      </c>
      <c r="M182" s="32" t="str">
        <f t="shared" si="264"/>
        <v>0211315</v>
      </c>
      <c r="N182" s="28" t="s">
        <v>114</v>
      </c>
      <c r="O182" s="28" t="str">
        <f t="shared" si="254"/>
        <v>0211315-OffSml-SG-EnvWallInsulation</v>
      </c>
      <c r="P182" s="28">
        <f t="shared" si="266"/>
        <v>0</v>
      </c>
      <c r="Q182" s="28">
        <v>11</v>
      </c>
      <c r="R182" s="28">
        <v>0</v>
      </c>
      <c r="S182" s="28">
        <v>0</v>
      </c>
      <c r="T182" s="28">
        <v>0</v>
      </c>
      <c r="U182" s="28">
        <v>0</v>
      </c>
      <c r="V182" s="28">
        <v>1</v>
      </c>
      <c r="W182" s="36">
        <v>0</v>
      </c>
      <c r="X182" s="36">
        <v>1</v>
      </c>
      <c r="Y182" s="28">
        <f t="shared" si="267"/>
        <v>0</v>
      </c>
      <c r="Z182" s="28">
        <f t="shared" si="267"/>
        <v>0</v>
      </c>
      <c r="AA182" s="28">
        <f t="shared" si="267"/>
        <v>0</v>
      </c>
      <c r="AB182" s="28">
        <f t="shared" si="267"/>
        <v>0</v>
      </c>
      <c r="AC182" s="28">
        <f t="shared" si="267"/>
        <v>0</v>
      </c>
      <c r="AD182" s="28">
        <f t="shared" si="267"/>
        <v>0</v>
      </c>
    </row>
    <row r="183" spans="1:30" x14ac:dyDescent="0.25">
      <c r="A183" s="39">
        <f t="shared" ref="A183:A187" si="268">L183</f>
        <v>0</v>
      </c>
      <c r="B183" s="27" t="str">
        <f t="shared" si="248"/>
        <v>SoftwareSensitivityTests\SG\x.cibd16</v>
      </c>
      <c r="C183" s="27" t="str">
        <f t="shared" si="249"/>
        <v>SoftwareSensitivityTests\SG\BatchOut_151130_2016 v.1\x.cibd16</v>
      </c>
      <c r="D183" s="27" t="str">
        <f t="shared" si="250"/>
        <v>SoftwareSensitivityTests\SG\BatchOut_151130_2016 v.1\XML\</v>
      </c>
      <c r="E183" s="9" t="str">
        <f t="shared" si="262"/>
        <v>x</v>
      </c>
      <c r="F183" s="22"/>
      <c r="G183" s="29"/>
      <c r="H183" s="23"/>
      <c r="I183" s="9" t="s">
        <v>11</v>
      </c>
      <c r="J183" s="9" t="str">
        <f t="shared" si="263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83" s="15" t="s">
        <v>1</v>
      </c>
      <c r="L183" s="36">
        <v>0</v>
      </c>
      <c r="M183" s="32" t="str">
        <f t="shared" si="264"/>
        <v>x</v>
      </c>
      <c r="N183" s="28" t="s">
        <v>111</v>
      </c>
      <c r="O183" s="28" t="str">
        <f t="shared" si="254"/>
        <v>x</v>
      </c>
      <c r="P183" s="28">
        <f t="shared" si="266"/>
        <v>0</v>
      </c>
      <c r="Q183" s="28">
        <v>11</v>
      </c>
      <c r="R183" s="28">
        <v>0</v>
      </c>
      <c r="S183" s="28">
        <v>0</v>
      </c>
      <c r="T183" s="28">
        <v>0</v>
      </c>
      <c r="U183" s="28">
        <v>0</v>
      </c>
      <c r="V183" s="28">
        <v>1</v>
      </c>
      <c r="W183" s="36">
        <v>0</v>
      </c>
      <c r="X183" s="36">
        <v>1</v>
      </c>
      <c r="Y183" s="28">
        <f t="shared" si="267"/>
        <v>0</v>
      </c>
      <c r="Z183" s="28">
        <f t="shared" si="267"/>
        <v>0</v>
      </c>
      <c r="AA183" s="28">
        <f t="shared" si="267"/>
        <v>0</v>
      </c>
      <c r="AB183" s="28">
        <f t="shared" si="267"/>
        <v>0</v>
      </c>
      <c r="AC183" s="28">
        <f t="shared" si="267"/>
        <v>0</v>
      </c>
      <c r="AD183" s="28">
        <f t="shared" si="267"/>
        <v>0</v>
      </c>
    </row>
    <row r="184" spans="1:30" x14ac:dyDescent="0.25">
      <c r="A184" s="39">
        <f t="shared" si="268"/>
        <v>0</v>
      </c>
      <c r="B184" s="27" t="str">
        <f t="shared" si="248"/>
        <v>SoftwareSensitivityTests\SG\x.cibd16</v>
      </c>
      <c r="C184" s="27" t="str">
        <f t="shared" si="249"/>
        <v>SoftwareSensitivityTests\SG\BatchOut_151130_2016 v.1\x.cibd16</v>
      </c>
      <c r="D184" s="27" t="str">
        <f t="shared" si="250"/>
        <v>SoftwareSensitivityTests\SG\BatchOut_151130_2016 v.1\XML\</v>
      </c>
      <c r="E184" s="9" t="str">
        <f t="shared" si="262"/>
        <v>x</v>
      </c>
      <c r="F184" s="22"/>
      <c r="G184" s="29"/>
      <c r="H184" s="23"/>
      <c r="I184" s="9" t="s">
        <v>11</v>
      </c>
      <c r="J184" s="9" t="str">
        <f t="shared" si="263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84" s="15" t="s">
        <v>1</v>
      </c>
      <c r="L184" s="36">
        <v>0</v>
      </c>
      <c r="M184" s="32" t="str">
        <f t="shared" si="264"/>
        <v>x</v>
      </c>
      <c r="N184" s="28" t="s">
        <v>111</v>
      </c>
      <c r="O184" s="28" t="str">
        <f t="shared" si="254"/>
        <v>x</v>
      </c>
      <c r="P184" s="28">
        <f t="shared" si="266"/>
        <v>0</v>
      </c>
      <c r="Q184" s="28">
        <v>11</v>
      </c>
      <c r="R184" s="28">
        <v>0</v>
      </c>
      <c r="S184" s="28">
        <v>0</v>
      </c>
      <c r="T184" s="28">
        <v>0</v>
      </c>
      <c r="U184" s="28">
        <v>0</v>
      </c>
      <c r="V184" s="28">
        <v>1</v>
      </c>
      <c r="W184" s="36">
        <v>0</v>
      </c>
      <c r="X184" s="36">
        <v>1</v>
      </c>
      <c r="Y184" s="28">
        <f t="shared" si="267"/>
        <v>0</v>
      </c>
      <c r="Z184" s="28">
        <f t="shared" si="267"/>
        <v>0</v>
      </c>
      <c r="AA184" s="28">
        <f t="shared" si="267"/>
        <v>0</v>
      </c>
      <c r="AB184" s="28">
        <f t="shared" si="267"/>
        <v>0</v>
      </c>
      <c r="AC184" s="28">
        <f t="shared" si="267"/>
        <v>0</v>
      </c>
      <c r="AD184" s="28">
        <f t="shared" si="267"/>
        <v>0</v>
      </c>
    </row>
    <row r="185" spans="1:30" x14ac:dyDescent="0.25">
      <c r="A185" s="39">
        <f t="shared" si="268"/>
        <v>0</v>
      </c>
      <c r="B185" s="27" t="str">
        <f t="shared" si="248"/>
        <v>SoftwareSensitivityTests\SG\x.cibd16</v>
      </c>
      <c r="C185" s="27" t="str">
        <f t="shared" si="249"/>
        <v>SoftwareSensitivityTests\SG\BatchOut_151130_2016 v.1\x.cibd16</v>
      </c>
      <c r="D185" s="27" t="str">
        <f t="shared" si="250"/>
        <v>SoftwareSensitivityTests\SG\BatchOut_151130_2016 v.1\XML\</v>
      </c>
      <c r="E185" s="9" t="str">
        <f t="shared" si="262"/>
        <v>x</v>
      </c>
      <c r="F185" s="22"/>
      <c r="G185" s="29"/>
      <c r="H185" s="23"/>
      <c r="I185" s="9" t="s">
        <v>11</v>
      </c>
      <c r="J185" s="9" t="str">
        <f t="shared" si="263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85" s="15" t="s">
        <v>1</v>
      </c>
      <c r="L185" s="36">
        <v>0</v>
      </c>
      <c r="M185" s="32" t="str">
        <f t="shared" si="264"/>
        <v>x</v>
      </c>
      <c r="N185" s="28" t="s">
        <v>111</v>
      </c>
      <c r="O185" s="28" t="str">
        <f t="shared" si="254"/>
        <v>x</v>
      </c>
      <c r="P185" s="28">
        <f t="shared" si="266"/>
        <v>0</v>
      </c>
      <c r="Q185" s="28">
        <v>11</v>
      </c>
      <c r="R185" s="28">
        <v>0</v>
      </c>
      <c r="S185" s="28">
        <v>0</v>
      </c>
      <c r="T185" s="28">
        <v>0</v>
      </c>
      <c r="U185" s="28">
        <v>0</v>
      </c>
      <c r="V185" s="28">
        <v>1</v>
      </c>
      <c r="W185" s="36">
        <v>0</v>
      </c>
      <c r="X185" s="36">
        <v>1</v>
      </c>
      <c r="Y185" s="28">
        <f t="shared" si="267"/>
        <v>0</v>
      </c>
      <c r="Z185" s="28">
        <f t="shared" si="267"/>
        <v>0</v>
      </c>
      <c r="AA185" s="28">
        <f t="shared" si="267"/>
        <v>0</v>
      </c>
      <c r="AB185" s="28">
        <f t="shared" si="267"/>
        <v>0</v>
      </c>
      <c r="AC185" s="28">
        <f t="shared" si="267"/>
        <v>0</v>
      </c>
      <c r="AD185" s="28">
        <f t="shared" si="267"/>
        <v>0</v>
      </c>
    </row>
    <row r="186" spans="1:30" x14ac:dyDescent="0.25">
      <c r="A186" s="39">
        <f t="shared" si="268"/>
        <v>0</v>
      </c>
      <c r="B186" s="27" t="str">
        <f t="shared" si="248"/>
        <v>SoftwareSensitivityTests\SG\x.cibd16</v>
      </c>
      <c r="C186" s="27" t="str">
        <f t="shared" si="249"/>
        <v>SoftwareSensitivityTests\SG\BatchOut_151130_2016 v.1\x.cibd16</v>
      </c>
      <c r="D186" s="27" t="str">
        <f t="shared" si="250"/>
        <v>SoftwareSensitivityTests\SG\BatchOut_151130_2016 v.1\XML\</v>
      </c>
      <c r="E186" s="9" t="str">
        <f t="shared" si="262"/>
        <v>x</v>
      </c>
      <c r="F186" s="22"/>
      <c r="G186" s="29"/>
      <c r="H186" s="23"/>
      <c r="I186" s="9" t="s">
        <v>11</v>
      </c>
      <c r="J186" s="9" t="str">
        <f t="shared" si="263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86" s="15" t="s">
        <v>1</v>
      </c>
      <c r="L186" s="36">
        <v>0</v>
      </c>
      <c r="M186" s="32" t="str">
        <f t="shared" si="264"/>
        <v>x</v>
      </c>
      <c r="N186" s="28" t="s">
        <v>111</v>
      </c>
      <c r="O186" s="28" t="str">
        <f t="shared" si="254"/>
        <v>x</v>
      </c>
      <c r="P186" s="28">
        <f t="shared" si="266"/>
        <v>0</v>
      </c>
      <c r="Q186" s="28">
        <v>11</v>
      </c>
      <c r="R186" s="28">
        <v>0</v>
      </c>
      <c r="S186" s="28">
        <v>0</v>
      </c>
      <c r="T186" s="28">
        <v>0</v>
      </c>
      <c r="U186" s="28">
        <v>0</v>
      </c>
      <c r="V186" s="28">
        <v>1</v>
      </c>
      <c r="W186" s="36">
        <v>0</v>
      </c>
      <c r="X186" s="36">
        <v>1</v>
      </c>
      <c r="Y186" s="28">
        <f t="shared" si="267"/>
        <v>0</v>
      </c>
      <c r="Z186" s="28">
        <f t="shared" si="267"/>
        <v>0</v>
      </c>
      <c r="AA186" s="28">
        <f t="shared" si="267"/>
        <v>0</v>
      </c>
      <c r="AB186" s="28">
        <f t="shared" si="267"/>
        <v>0</v>
      </c>
      <c r="AC186" s="28">
        <f t="shared" si="267"/>
        <v>0</v>
      </c>
      <c r="AD186" s="28">
        <f t="shared" si="267"/>
        <v>0</v>
      </c>
    </row>
    <row r="187" spans="1:30" x14ac:dyDescent="0.25">
      <c r="A187" s="39">
        <f t="shared" si="268"/>
        <v>0</v>
      </c>
      <c r="B187" s="27" t="str">
        <f t="shared" si="248"/>
        <v>SoftwareSensitivityTests\SG\x.cibd16</v>
      </c>
      <c r="C187" s="27" t="str">
        <f t="shared" si="249"/>
        <v>SoftwareSensitivityTests\SG\BatchOut_151130_2016 v.1\x.cibd16</v>
      </c>
      <c r="D187" s="27" t="str">
        <f t="shared" si="250"/>
        <v>SoftwareSensitivityTests\SG\BatchOut_151130_2016 v.1\XML\</v>
      </c>
      <c r="E187" s="9" t="str">
        <f t="shared" si="262"/>
        <v>x</v>
      </c>
      <c r="F187" s="22"/>
      <c r="G187" s="29"/>
      <c r="H187" s="23"/>
      <c r="I187" s="9" t="s">
        <v>11</v>
      </c>
      <c r="J187" s="9" t="str">
        <f t="shared" si="263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0,ModelRpt_ALL,1,</v>
      </c>
      <c r="K187" s="15" t="s">
        <v>1</v>
      </c>
      <c r="L187" s="36">
        <v>0</v>
      </c>
      <c r="M187" s="32" t="str">
        <f t="shared" si="264"/>
        <v>x</v>
      </c>
      <c r="N187" s="28" t="s">
        <v>111</v>
      </c>
      <c r="O187" s="28" t="str">
        <f t="shared" si="254"/>
        <v>x</v>
      </c>
      <c r="P187" s="28">
        <f t="shared" si="266"/>
        <v>0</v>
      </c>
      <c r="Q187" s="28">
        <v>11</v>
      </c>
      <c r="R187" s="28">
        <v>0</v>
      </c>
      <c r="S187" s="28">
        <v>0</v>
      </c>
      <c r="T187" s="28">
        <v>0</v>
      </c>
      <c r="U187" s="28">
        <v>0</v>
      </c>
      <c r="V187" s="28">
        <v>1</v>
      </c>
      <c r="W187" s="36">
        <v>0</v>
      </c>
      <c r="X187" s="36">
        <v>1</v>
      </c>
      <c r="Y187" s="28">
        <f t="shared" si="267"/>
        <v>0</v>
      </c>
      <c r="Z187" s="28">
        <f t="shared" si="267"/>
        <v>0</v>
      </c>
      <c r="AA187" s="28">
        <f t="shared" si="267"/>
        <v>0</v>
      </c>
      <c r="AB187" s="28">
        <f t="shared" si="267"/>
        <v>0</v>
      </c>
      <c r="AC187" s="28">
        <f t="shared" si="267"/>
        <v>0</v>
      </c>
      <c r="AD187" s="28">
        <f t="shared" si="267"/>
        <v>0</v>
      </c>
    </row>
    <row r="188" spans="1:30" x14ac:dyDescent="0.25">
      <c r="E188" s="9">
        <f t="shared" ref="E188" si="269">M188</f>
        <v>0</v>
      </c>
      <c r="L188" s="64">
        <f>COUNTIF(L164:L187,1)</f>
        <v>5</v>
      </c>
    </row>
    <row r="194" spans="12:12" x14ac:dyDescent="0.25">
      <c r="L194" s="47">
        <f>L188+L148</f>
        <v>6</v>
      </c>
    </row>
    <row r="195" spans="12:12" x14ac:dyDescent="0.25">
      <c r="L195" s="47">
        <f>L194-3</f>
        <v>3</v>
      </c>
    </row>
    <row r="250" spans="14:14" ht="15.75" x14ac:dyDescent="0.25">
      <c r="N250" s="59"/>
    </row>
  </sheetData>
  <sortState ref="A16:AF31">
    <sortCondition ref="AF16:AF31"/>
  </sortState>
  <mergeCells count="6">
    <mergeCell ref="Y15:AA15"/>
    <mergeCell ref="AB15:AD15"/>
    <mergeCell ref="Y11:AD11"/>
    <mergeCell ref="Y158:AD158"/>
    <mergeCell ref="Y162:AA162"/>
    <mergeCell ref="AB162:AD16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D28"/>
  <sheetViews>
    <sheetView topLeftCell="L1" zoomScale="70" zoomScaleNormal="70" workbookViewId="0">
      <selection activeCell="M10" sqref="M10"/>
    </sheetView>
  </sheetViews>
  <sheetFormatPr defaultRowHeight="15" outlineLevelCol="1" x14ac:dyDescent="0.25"/>
  <cols>
    <col min="1" max="1" width="9.140625" style="1" customWidth="1"/>
    <col min="2" max="2" width="123.140625" style="1" customWidth="1" outlineLevel="1"/>
    <col min="3" max="3" width="83.140625" style="1" customWidth="1" outlineLevel="1"/>
    <col min="4" max="4" width="74" style="1" customWidth="1" outlineLevel="1"/>
    <col min="5" max="5" width="23.7109375" style="1" customWidth="1" outlineLevel="1"/>
    <col min="6" max="8" width="8.7109375" style="1" customWidth="1" outlineLevel="1"/>
    <col min="9" max="9" width="11.42578125" style="1" customWidth="1" outlineLevel="1"/>
    <col min="10" max="10" width="220.7109375" style="1" customWidth="1" outlineLevel="1"/>
    <col min="11" max="11" width="5" style="48" customWidth="1"/>
    <col min="12" max="12" width="13" style="48" customWidth="1"/>
    <col min="13" max="13" width="36" style="48" customWidth="1"/>
    <col min="14" max="14" width="48.5703125" style="1" customWidth="1"/>
    <col min="15" max="15" width="61.28515625" style="1" customWidth="1"/>
    <col min="16" max="20" width="24.7109375" style="1" customWidth="1"/>
    <col min="21" max="21" width="25.28515625" style="1" customWidth="1"/>
    <col min="22" max="22" width="19.42578125" style="1" customWidth="1"/>
    <col min="23" max="23" width="22.5703125" style="1" customWidth="1"/>
    <col min="24" max="24" width="15.42578125" style="1" bestFit="1" customWidth="1"/>
    <col min="25" max="30" width="7" style="1" customWidth="1"/>
    <col min="31" max="16384" width="9.140625" style="1"/>
  </cols>
  <sheetData>
    <row r="1" spans="1:30" x14ac:dyDescent="0.25">
      <c r="A1" s="5" t="s">
        <v>0</v>
      </c>
    </row>
    <row r="2" spans="1:30" x14ac:dyDescent="0.25">
      <c r="A2" s="1" t="s">
        <v>1</v>
      </c>
    </row>
    <row r="3" spans="1:30" x14ac:dyDescent="0.25">
      <c r="A3" s="1" t="s">
        <v>1</v>
      </c>
      <c r="B3" s="5" t="s">
        <v>2</v>
      </c>
      <c r="C3" s="1" t="s">
        <v>3</v>
      </c>
    </row>
    <row r="4" spans="1:30" x14ac:dyDescent="0.25">
      <c r="A4" s="1" t="s">
        <v>1</v>
      </c>
    </row>
    <row r="5" spans="1:30" x14ac:dyDescent="0.25">
      <c r="A5" s="1" t="s">
        <v>1</v>
      </c>
      <c r="M5" s="36" t="s">
        <v>44</v>
      </c>
    </row>
    <row r="6" spans="1:30" x14ac:dyDescent="0.25">
      <c r="A6" s="2" t="s">
        <v>1</v>
      </c>
      <c r="B6" s="2"/>
      <c r="C6" s="30"/>
      <c r="D6" s="30"/>
      <c r="E6" s="16"/>
      <c r="F6" s="16"/>
      <c r="G6" s="16"/>
      <c r="H6" s="16"/>
    </row>
    <row r="7" spans="1:30" x14ac:dyDescent="0.25">
      <c r="A7" s="1" t="s">
        <v>4</v>
      </c>
      <c r="B7" s="48" t="s">
        <v>18</v>
      </c>
      <c r="C7" s="30"/>
      <c r="D7" s="30"/>
      <c r="L7" s="37" t="s">
        <v>45</v>
      </c>
      <c r="M7" s="32">
        <v>131106</v>
      </c>
    </row>
    <row r="8" spans="1:30" x14ac:dyDescent="0.25">
      <c r="A8" s="1" t="s">
        <v>5</v>
      </c>
      <c r="B8" s="48" t="s">
        <v>19</v>
      </c>
      <c r="C8" s="30"/>
      <c r="D8" s="30"/>
      <c r="L8" s="14" t="s">
        <v>46</v>
      </c>
      <c r="M8" s="32" t="s">
        <v>74</v>
      </c>
    </row>
    <row r="9" spans="1:30" x14ac:dyDescent="0.25">
      <c r="A9" s="3">
        <v>2</v>
      </c>
      <c r="B9" s="4" t="str">
        <f>M9</f>
        <v>HydroPipingResults_131106_r1089.csv</v>
      </c>
      <c r="C9" s="30" t="s">
        <v>1</v>
      </c>
      <c r="D9" s="30"/>
      <c r="E9" s="30"/>
      <c r="F9" s="30"/>
      <c r="G9" s="30"/>
      <c r="H9" s="30"/>
      <c r="I9" s="26"/>
      <c r="L9" s="35" t="s">
        <v>39</v>
      </c>
      <c r="M9" s="28" t="str">
        <f>"HydroPipingResults_"&amp;M7&amp;"_"&amp;M8&amp;".csv"</f>
        <v>HydroPipingResults_131106_r1089.csv</v>
      </c>
      <c r="N9" s="1" t="s">
        <v>48</v>
      </c>
    </row>
    <row r="10" spans="1:30" x14ac:dyDescent="0.25">
      <c r="A10" s="1" t="s">
        <v>1</v>
      </c>
      <c r="L10" s="14" t="s">
        <v>16</v>
      </c>
      <c r="M10" s="28" t="s">
        <v>70</v>
      </c>
      <c r="N10" s="1" t="s">
        <v>47</v>
      </c>
    </row>
    <row r="11" spans="1:30" x14ac:dyDescent="0.25">
      <c r="A11" s="1" t="s">
        <v>1</v>
      </c>
      <c r="L11" s="14" t="s">
        <v>17</v>
      </c>
      <c r="M11" s="28" t="str">
        <f>"HydroPipingOut"&amp;"_"&amp;M7&amp;"_"&amp;M8&amp;"\"</f>
        <v>HydroPipingOut_131106_r1089\</v>
      </c>
      <c r="N11" s="1" t="s">
        <v>47</v>
      </c>
    </row>
    <row r="12" spans="1:30" x14ac:dyDescent="0.25">
      <c r="A12" s="1" t="s">
        <v>1</v>
      </c>
      <c r="L12" s="14" t="s">
        <v>42</v>
      </c>
      <c r="M12" s="28" t="str">
        <f>M11&amp;"XML\"</f>
        <v>HydroPipingOut_131106_r1089\XML\</v>
      </c>
      <c r="N12" s="1" t="s">
        <v>47</v>
      </c>
      <c r="P12" s="31" t="s">
        <v>29</v>
      </c>
      <c r="Q12" s="31" t="str">
        <f>Q15</f>
        <v>AnalysisThruStep</v>
      </c>
      <c r="R12" s="31" t="str">
        <f>R15</f>
        <v>BypassInputChecks</v>
      </c>
      <c r="S12" s="31" t="str">
        <f>S15</f>
        <v>BypassUMLHChecks</v>
      </c>
      <c r="T12" s="31" t="str">
        <f t="shared" ref="T12:V12" si="0">T15</f>
        <v>BypassCheckCodeRules</v>
      </c>
      <c r="U12" s="31" t="str">
        <f t="shared" si="0"/>
        <v>BypassCheckSimRules</v>
      </c>
      <c r="V12" s="31" t="str">
        <f t="shared" si="0"/>
        <v>StoreBEMDetails</v>
      </c>
      <c r="W12" s="31" t="s">
        <v>49</v>
      </c>
      <c r="X12" s="31" t="s">
        <v>52</v>
      </c>
      <c r="Y12" s="31" t="str">
        <f>$Y$14&amp;"_"&amp;Y15</f>
        <v>BypassOpenStudio_p</v>
      </c>
      <c r="Z12" s="31" t="str">
        <f>$Y$14&amp;"_"&amp;Z15</f>
        <v>BypassOpenStudio_bz</v>
      </c>
      <c r="AA12" s="31" t="str">
        <f>$Y$14&amp;"_"&amp;AA15</f>
        <v>BypassOpenStudio_b</v>
      </c>
      <c r="AB12" s="31" t="str">
        <f>$AB$14&amp;"_"&amp;AB15</f>
        <v>BypassSimulation_p</v>
      </c>
      <c r="AC12" s="31" t="str">
        <f>$AB$14&amp;"_"&amp;AC15</f>
        <v>BypassSimulation_bz</v>
      </c>
      <c r="AD12" s="31" t="str">
        <f>$AB$14&amp;"_"&amp;AD15</f>
        <v>BypassSimulation_b</v>
      </c>
    </row>
    <row r="13" spans="1:30" x14ac:dyDescent="0.25">
      <c r="A13" s="24" t="s">
        <v>25</v>
      </c>
      <c r="B13" s="25">
        <f>COLUMN()</f>
        <v>2</v>
      </c>
      <c r="C13" s="25">
        <f>COLUMN()</f>
        <v>3</v>
      </c>
      <c r="D13" s="25">
        <f>COLUMN()</f>
        <v>4</v>
      </c>
      <c r="E13" s="25">
        <f>COLUMN()</f>
        <v>5</v>
      </c>
      <c r="F13" s="25">
        <f>COLUMN()</f>
        <v>6</v>
      </c>
      <c r="G13" s="25">
        <f>COLUMN()</f>
        <v>7</v>
      </c>
      <c r="H13" s="25">
        <f>COLUMN()</f>
        <v>8</v>
      </c>
      <c r="I13" s="25">
        <f>COLUMN()</f>
        <v>9</v>
      </c>
      <c r="J13" s="25">
        <f>COLUMN()</f>
        <v>10</v>
      </c>
      <c r="L13" s="14"/>
      <c r="M13" s="14"/>
      <c r="N13" s="26"/>
      <c r="P13" s="33" t="s">
        <v>35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spans="1:30" x14ac:dyDescent="0.25">
      <c r="A14" s="11" t="s">
        <v>14</v>
      </c>
      <c r="B14" s="7" t="s">
        <v>6</v>
      </c>
      <c r="C14" s="7" t="s">
        <v>7</v>
      </c>
      <c r="D14" s="7" t="s">
        <v>40</v>
      </c>
      <c r="E14" s="7"/>
      <c r="F14" s="17" t="s">
        <v>21</v>
      </c>
      <c r="G14" s="7"/>
      <c r="H14" s="18"/>
      <c r="I14" s="7" t="s">
        <v>9</v>
      </c>
      <c r="J14" s="7" t="s">
        <v>12</v>
      </c>
      <c r="K14" s="14"/>
      <c r="L14" s="14"/>
      <c r="N14" s="48" t="s">
        <v>27</v>
      </c>
      <c r="O14" s="48" t="s">
        <v>26</v>
      </c>
      <c r="Y14" s="65" t="s">
        <v>33</v>
      </c>
      <c r="Z14" s="65"/>
      <c r="AA14" s="65"/>
      <c r="AB14" s="65" t="s">
        <v>34</v>
      </c>
      <c r="AC14" s="65"/>
      <c r="AD14" s="65"/>
    </row>
    <row r="15" spans="1:30" s="46" customFormat="1" ht="30" x14ac:dyDescent="0.25">
      <c r="A15" s="12" t="s">
        <v>15</v>
      </c>
      <c r="B15" s="8" t="s">
        <v>43</v>
      </c>
      <c r="C15" s="8" t="s">
        <v>8</v>
      </c>
      <c r="D15" s="8" t="s">
        <v>41</v>
      </c>
      <c r="E15" s="8" t="s">
        <v>20</v>
      </c>
      <c r="F15" s="19" t="s">
        <v>22</v>
      </c>
      <c r="G15" s="21" t="s">
        <v>23</v>
      </c>
      <c r="H15" s="20" t="s">
        <v>24</v>
      </c>
      <c r="I15" s="8" t="s">
        <v>10</v>
      </c>
      <c r="J15" s="8" t="s">
        <v>13</v>
      </c>
      <c r="K15" s="41"/>
      <c r="L15" s="42" t="s">
        <v>50</v>
      </c>
      <c r="M15" s="43" t="s">
        <v>20</v>
      </c>
      <c r="N15" s="40" t="s">
        <v>8</v>
      </c>
      <c r="O15" s="40" t="s">
        <v>8</v>
      </c>
      <c r="P15" s="44" t="s">
        <v>28</v>
      </c>
      <c r="Q15" s="44" t="s">
        <v>30</v>
      </c>
      <c r="R15" s="44" t="s">
        <v>31</v>
      </c>
      <c r="S15" s="44" t="s">
        <v>32</v>
      </c>
      <c r="T15" s="44" t="s">
        <v>37</v>
      </c>
      <c r="U15" s="44" t="s">
        <v>36</v>
      </c>
      <c r="V15" s="44" t="s">
        <v>38</v>
      </c>
      <c r="W15" s="45" t="s">
        <v>51</v>
      </c>
      <c r="X15" s="45" t="s">
        <v>52</v>
      </c>
      <c r="Y15" s="43" t="s">
        <v>22</v>
      </c>
      <c r="Z15" s="43" t="s">
        <v>23</v>
      </c>
      <c r="AA15" s="43" t="s">
        <v>24</v>
      </c>
      <c r="AB15" s="43" t="s">
        <v>22</v>
      </c>
      <c r="AC15" s="43" t="s">
        <v>23</v>
      </c>
      <c r="AD15" s="43" t="s">
        <v>24</v>
      </c>
    </row>
    <row r="16" spans="1:30" x14ac:dyDescent="0.25">
      <c r="A16" s="39">
        <f>L16</f>
        <v>1</v>
      </c>
      <c r="B16" s="27" t="str">
        <f xml:space="preserve"> M$10&amp;"\"&amp;N16&amp;".cibd"</f>
        <v>Hydronic Piping Examples\1a1-PrimOnly_SnglChlr_ConstSpdPump01.cibd</v>
      </c>
      <c r="C16" s="27" t="str">
        <f t="shared" ref="C16:C27" si="1" xml:space="preserve"> M$11 &amp; O16 &amp; ".cibd"</f>
        <v>HydroPipingOut_131106_r1089\1a1-PrimOnly_SnglChlr_ConstSpdPump01.cibd</v>
      </c>
      <c r="D16" s="27" t="str">
        <f>$M$12</f>
        <v>HydroPipingOut_131106_r1089\XML\</v>
      </c>
      <c r="E16" s="9" t="str">
        <f>M16</f>
        <v>1a1</v>
      </c>
      <c r="F16" s="22"/>
      <c r="G16" s="29"/>
      <c r="H16" s="23"/>
      <c r="I16" s="9" t="s">
        <v>11</v>
      </c>
      <c r="J16" s="9" t="str">
        <f>$P$12&amp;","&amp;P16&amp;","&amp;$Q$12&amp;","&amp;Q16&amp;","&amp;$R$12&amp;","&amp;R16&amp;","&amp;$S$12&amp;","&amp;S16&amp;","&amp;$T$12&amp;","&amp;T16&amp;","&amp;$U$12&amp;","&amp;U16&amp;","&amp;$V$12&amp;","&amp;V16&amp;","&amp;$Y$12&amp;","&amp;Y16&amp;","&amp;$AB$12&amp;","&amp;AB16&amp;","&amp;$Z$12&amp;","&amp;Z16&amp;","&amp;$AC$12&amp;","&amp;AC16&amp;","&amp;$AA$12&amp;","&amp;AA16&amp;","&amp;$AD$12&amp;","&amp;AD16&amp;","&amp;$W$12&amp;","&amp;W16&amp;","&amp;$X$12&amp;","&amp;X16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6" s="15" t="s">
        <v>1</v>
      </c>
      <c r="L16" s="36">
        <v>1</v>
      </c>
      <c r="M16" s="32" t="str">
        <f>LEFT(N16,3)&amp;IF(SUM(F16:H16)&gt;0,"_autosize","")</f>
        <v>1a1</v>
      </c>
      <c r="N16" s="28" t="s">
        <v>71</v>
      </c>
      <c r="O16" s="28" t="str">
        <f>N16</f>
        <v>1a1-PrimOnly_SnglChlr_ConstSpdPump01</v>
      </c>
      <c r="P16" s="28">
        <v>0</v>
      </c>
      <c r="Q16" s="28">
        <v>11</v>
      </c>
      <c r="R16" s="28">
        <v>0</v>
      </c>
      <c r="S16" s="28">
        <v>0</v>
      </c>
      <c r="T16" s="28">
        <v>0</v>
      </c>
      <c r="U16" s="28">
        <v>0</v>
      </c>
      <c r="V16" s="28">
        <v>1</v>
      </c>
      <c r="W16" s="36">
        <v>11</v>
      </c>
      <c r="X16" s="36">
        <v>1</v>
      </c>
      <c r="Y16" s="28">
        <v>0</v>
      </c>
      <c r="Z16" s="28">
        <v>0</v>
      </c>
      <c r="AA16" s="28">
        <v>0</v>
      </c>
      <c r="AB16" s="28">
        <f>IF(Y16&gt;1,1,0)</f>
        <v>0</v>
      </c>
      <c r="AC16" s="28">
        <f t="shared" ref="AC16:AD16" si="2">IF(Z16&gt;1,1,0)</f>
        <v>0</v>
      </c>
      <c r="AD16" s="28">
        <f t="shared" si="2"/>
        <v>0</v>
      </c>
    </row>
    <row r="17" spans="1:30" x14ac:dyDescent="0.25">
      <c r="A17" s="39">
        <f t="shared" ref="A17:A27" si="3">L17</f>
        <v>1</v>
      </c>
      <c r="B17" s="27" t="str">
        <f t="shared" ref="B17:B27" si="4" xml:space="preserve"> M$10&amp;"\"&amp;N17&amp;".cibd"</f>
        <v>Hydronic Piping Examples\1a2-PrimOnly_SnglChlr_ConstSpdPump02.cibd</v>
      </c>
      <c r="C17" s="27" t="str">
        <f t="shared" si="1"/>
        <v>HydroPipingOut_131106_r1089\1a2-PrimOnly_SnglChlr_ConstSpdPump02.cibd</v>
      </c>
      <c r="D17" s="27" t="str">
        <f t="shared" ref="D17:D27" si="5">$M$12</f>
        <v>HydroPipingOut_131106_r1089\XML\</v>
      </c>
      <c r="E17" s="9" t="str">
        <f t="shared" ref="E17:E27" si="6">M17</f>
        <v>1a2</v>
      </c>
      <c r="F17" s="22"/>
      <c r="G17" s="29"/>
      <c r="H17" s="23"/>
      <c r="I17" s="9" t="s">
        <v>11</v>
      </c>
      <c r="J17" s="9" t="str">
        <f t="shared" ref="J17:J27" si="7">$P$12&amp;","&amp;P17&amp;","&amp;$Q$12&amp;","&amp;Q17&amp;","&amp;$R$12&amp;","&amp;R17&amp;","&amp;$S$12&amp;","&amp;S17&amp;","&amp;$T$12&amp;","&amp;T17&amp;","&amp;$U$12&amp;","&amp;U17&amp;","&amp;$V$12&amp;","&amp;V17&amp;","&amp;$Y$12&amp;","&amp;Y17&amp;","&amp;$AB$12&amp;","&amp;AB17&amp;","&amp;$Z$12&amp;","&amp;Z17&amp;","&amp;$AC$12&amp;","&amp;AC17&amp;","&amp;$AA$12&amp;","&amp;AA17&amp;","&amp;$AD$12&amp;","&amp;AD17&amp;","&amp;$W$12&amp;","&amp;W17&amp;","&amp;$X$12&amp;","&amp;X17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7" s="15" t="s">
        <v>1</v>
      </c>
      <c r="L17" s="36">
        <v>1</v>
      </c>
      <c r="M17" s="32" t="str">
        <f>LEFT(N17,3)&amp;IF(SUM(F17:H17)&gt;0,"_autosize","")</f>
        <v>1a2</v>
      </c>
      <c r="N17" s="28" t="s">
        <v>72</v>
      </c>
      <c r="O17" s="28" t="str">
        <f t="shared" ref="O17:O27" si="8">N17</f>
        <v>1a2-PrimOnly_SnglChlr_ConstSpdPump02</v>
      </c>
      <c r="P17" s="28">
        <f>P16</f>
        <v>0</v>
      </c>
      <c r="Q17" s="28">
        <f>Q16</f>
        <v>11</v>
      </c>
      <c r="R17" s="28">
        <f t="shared" ref="R17:T27" si="9">R16</f>
        <v>0</v>
      </c>
      <c r="S17" s="28">
        <f t="shared" si="9"/>
        <v>0</v>
      </c>
      <c r="T17" s="28">
        <f>T16</f>
        <v>0</v>
      </c>
      <c r="U17" s="28">
        <f t="shared" ref="U17:V27" si="10">U16</f>
        <v>0</v>
      </c>
      <c r="V17" s="28">
        <f t="shared" si="10"/>
        <v>1</v>
      </c>
      <c r="W17" s="36">
        <v>11</v>
      </c>
      <c r="X17" s="36">
        <v>1</v>
      </c>
      <c r="Y17" s="28">
        <f>Y16</f>
        <v>0</v>
      </c>
      <c r="Z17" s="28">
        <f t="shared" ref="Z17:AA17" si="11">Z16</f>
        <v>0</v>
      </c>
      <c r="AA17" s="28">
        <f t="shared" si="11"/>
        <v>0</v>
      </c>
      <c r="AB17" s="28">
        <f>AB16</f>
        <v>0</v>
      </c>
      <c r="AC17" s="28">
        <f t="shared" ref="AC17:AD17" si="12">AC16</f>
        <v>0</v>
      </c>
      <c r="AD17" s="28">
        <f t="shared" si="12"/>
        <v>0</v>
      </c>
    </row>
    <row r="18" spans="1:30" x14ac:dyDescent="0.25">
      <c r="A18" s="39">
        <f t="shared" si="3"/>
        <v>1</v>
      </c>
      <c r="B18" s="27" t="str">
        <f t="shared" si="4"/>
        <v>Hydronic Piping Examples\1b-PrimOnly_SnglChlr_VarSpdPump.cibd</v>
      </c>
      <c r="C18" s="27" t="str">
        <f t="shared" si="1"/>
        <v>HydroPipingOut_131106_r1089\1b-PrimOnly_SnglChlr_VarSpdPump.cibd</v>
      </c>
      <c r="D18" s="27" t="str">
        <f t="shared" si="5"/>
        <v>HydroPipingOut_131106_r1089\XML\</v>
      </c>
      <c r="E18" s="9" t="str">
        <f t="shared" si="6"/>
        <v>1b</v>
      </c>
      <c r="F18" s="22"/>
      <c r="G18" s="29"/>
      <c r="H18" s="23"/>
      <c r="I18" s="9" t="s">
        <v>11</v>
      </c>
      <c r="J18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8" s="15" t="s">
        <v>1</v>
      </c>
      <c r="L18" s="36">
        <v>1</v>
      </c>
      <c r="M18" s="32" t="str">
        <f t="shared" ref="M18:M27" si="13">LEFT(N18,2)&amp;IF(SUM(F18:H18)&gt;0,"_autosize","")</f>
        <v>1b</v>
      </c>
      <c r="N18" s="28" t="s">
        <v>62</v>
      </c>
      <c r="O18" s="28" t="str">
        <f t="shared" si="8"/>
        <v>1b-PrimOnly_SnglChlr_VarSpdPump</v>
      </c>
      <c r="P18" s="28">
        <f t="shared" ref="P18:Q27" si="14">P17</f>
        <v>0</v>
      </c>
      <c r="Q18" s="28">
        <f t="shared" si="14"/>
        <v>11</v>
      </c>
      <c r="R18" s="28">
        <f t="shared" si="9"/>
        <v>0</v>
      </c>
      <c r="S18" s="28">
        <f t="shared" si="9"/>
        <v>0</v>
      </c>
      <c r="T18" s="28">
        <f t="shared" si="9"/>
        <v>0</v>
      </c>
      <c r="U18" s="28">
        <f t="shared" si="10"/>
        <v>0</v>
      </c>
      <c r="V18" s="28">
        <f t="shared" si="10"/>
        <v>1</v>
      </c>
      <c r="W18" s="36">
        <v>11</v>
      </c>
      <c r="X18" s="36">
        <v>1</v>
      </c>
      <c r="Y18" s="28">
        <f t="shared" ref="Y18:AA27" si="15">Y17</f>
        <v>0</v>
      </c>
      <c r="Z18" s="28">
        <f t="shared" si="15"/>
        <v>0</v>
      </c>
      <c r="AA18" s="28">
        <f t="shared" si="15"/>
        <v>0</v>
      </c>
      <c r="AB18" s="28">
        <f t="shared" ref="AB18:AD27" si="16">AB17</f>
        <v>0</v>
      </c>
      <c r="AC18" s="28">
        <f t="shared" si="16"/>
        <v>0</v>
      </c>
      <c r="AD18" s="28">
        <f t="shared" si="16"/>
        <v>0</v>
      </c>
    </row>
    <row r="19" spans="1:30" x14ac:dyDescent="0.25">
      <c r="A19" s="39">
        <f t="shared" si="3"/>
        <v>1</v>
      </c>
      <c r="B19" s="27" t="str">
        <f t="shared" si="4"/>
        <v>Hydronic Piping Examples\2a-PrimOnly_MultChlr_ConstSpdPump.cibd</v>
      </c>
      <c r="C19" s="27" t="str">
        <f t="shared" si="1"/>
        <v>HydroPipingOut_131106_r1089\2a-PrimOnly_MultChlr_ConstSpdPump.cibd</v>
      </c>
      <c r="D19" s="27" t="str">
        <f t="shared" si="5"/>
        <v>HydroPipingOut_131106_r1089\XML\</v>
      </c>
      <c r="E19" s="9" t="str">
        <f t="shared" si="6"/>
        <v>2a</v>
      </c>
      <c r="F19" s="22"/>
      <c r="G19" s="29"/>
      <c r="H19" s="23"/>
      <c r="I19" s="9" t="s">
        <v>11</v>
      </c>
      <c r="J19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9" s="15" t="s">
        <v>1</v>
      </c>
      <c r="L19" s="36">
        <v>1</v>
      </c>
      <c r="M19" s="32" t="str">
        <f t="shared" si="13"/>
        <v>2a</v>
      </c>
      <c r="N19" s="28" t="s">
        <v>63</v>
      </c>
      <c r="O19" s="28" t="str">
        <f t="shared" si="8"/>
        <v>2a-PrimOnly_MultChlr_ConstSpdPump</v>
      </c>
      <c r="P19" s="28">
        <f t="shared" si="14"/>
        <v>0</v>
      </c>
      <c r="Q19" s="28">
        <f t="shared" si="14"/>
        <v>11</v>
      </c>
      <c r="R19" s="28">
        <f t="shared" si="9"/>
        <v>0</v>
      </c>
      <c r="S19" s="28">
        <f t="shared" si="9"/>
        <v>0</v>
      </c>
      <c r="T19" s="28">
        <f t="shared" si="9"/>
        <v>0</v>
      </c>
      <c r="U19" s="28">
        <f t="shared" si="10"/>
        <v>0</v>
      </c>
      <c r="V19" s="28">
        <f t="shared" si="10"/>
        <v>1</v>
      </c>
      <c r="W19" s="36">
        <v>11</v>
      </c>
      <c r="X19" s="36">
        <v>1</v>
      </c>
      <c r="Y19" s="28">
        <f t="shared" si="15"/>
        <v>0</v>
      </c>
      <c r="Z19" s="28">
        <f t="shared" si="15"/>
        <v>0</v>
      </c>
      <c r="AA19" s="28">
        <f t="shared" si="15"/>
        <v>0</v>
      </c>
      <c r="AB19" s="28">
        <f t="shared" si="16"/>
        <v>0</v>
      </c>
      <c r="AC19" s="28">
        <f t="shared" si="16"/>
        <v>0</v>
      </c>
      <c r="AD19" s="28">
        <f t="shared" si="16"/>
        <v>0</v>
      </c>
    </row>
    <row r="20" spans="1:30" x14ac:dyDescent="0.25">
      <c r="A20" s="39">
        <f t="shared" si="3"/>
        <v>1</v>
      </c>
      <c r="B20" s="27" t="str">
        <f t="shared" si="4"/>
        <v>Hydronic Piping Examples\2b-PrimOnly_MultChlr_ConstSpdPumps.cibd</v>
      </c>
      <c r="C20" s="27" t="str">
        <f t="shared" si="1"/>
        <v>HydroPipingOut_131106_r1089\2b-PrimOnly_MultChlr_ConstSpdPumps.cibd</v>
      </c>
      <c r="D20" s="27" t="str">
        <f t="shared" si="5"/>
        <v>HydroPipingOut_131106_r1089\XML\</v>
      </c>
      <c r="E20" s="9" t="str">
        <f t="shared" si="6"/>
        <v>2b</v>
      </c>
      <c r="F20" s="22"/>
      <c r="G20" s="29"/>
      <c r="H20" s="23"/>
      <c r="I20" s="9" t="s">
        <v>11</v>
      </c>
      <c r="J20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0" s="15" t="s">
        <v>1</v>
      </c>
      <c r="L20" s="36">
        <v>1</v>
      </c>
      <c r="M20" s="32" t="str">
        <f t="shared" si="13"/>
        <v>2b</v>
      </c>
      <c r="N20" s="28" t="s">
        <v>64</v>
      </c>
      <c r="O20" s="28" t="str">
        <f t="shared" si="8"/>
        <v>2b-PrimOnly_MultChlr_ConstSpdPumps</v>
      </c>
      <c r="P20" s="28">
        <f t="shared" si="14"/>
        <v>0</v>
      </c>
      <c r="Q20" s="28">
        <f t="shared" si="14"/>
        <v>11</v>
      </c>
      <c r="R20" s="28">
        <f t="shared" si="9"/>
        <v>0</v>
      </c>
      <c r="S20" s="28">
        <f t="shared" si="9"/>
        <v>0</v>
      </c>
      <c r="T20" s="28">
        <f t="shared" si="9"/>
        <v>0</v>
      </c>
      <c r="U20" s="28">
        <f t="shared" si="10"/>
        <v>0</v>
      </c>
      <c r="V20" s="28">
        <f t="shared" si="10"/>
        <v>1</v>
      </c>
      <c r="W20" s="36">
        <v>11</v>
      </c>
      <c r="X20" s="36">
        <v>1</v>
      </c>
      <c r="Y20" s="28">
        <f t="shared" si="15"/>
        <v>0</v>
      </c>
      <c r="Z20" s="28">
        <f t="shared" si="15"/>
        <v>0</v>
      </c>
      <c r="AA20" s="28">
        <f t="shared" si="15"/>
        <v>0</v>
      </c>
      <c r="AB20" s="28">
        <f t="shared" si="16"/>
        <v>0</v>
      </c>
      <c r="AC20" s="28">
        <f t="shared" si="16"/>
        <v>0</v>
      </c>
      <c r="AD20" s="28">
        <f t="shared" si="16"/>
        <v>0</v>
      </c>
    </row>
    <row r="21" spans="1:30" x14ac:dyDescent="0.25">
      <c r="A21" s="39">
        <f t="shared" si="3"/>
        <v>1</v>
      </c>
      <c r="B21" s="27" t="str">
        <f t="shared" si="4"/>
        <v>Hydronic Piping Examples\2c-PrimOnly_MultChlr_VarSpdPump.cibd</v>
      </c>
      <c r="C21" s="27" t="str">
        <f t="shared" si="1"/>
        <v>HydroPipingOut_131106_r1089\2c-PrimOnly_MultChlr_VarSpdPump.cibd</v>
      </c>
      <c r="D21" s="27" t="str">
        <f t="shared" si="5"/>
        <v>HydroPipingOut_131106_r1089\XML\</v>
      </c>
      <c r="E21" s="9" t="str">
        <f t="shared" si="6"/>
        <v>2c</v>
      </c>
      <c r="F21" s="22"/>
      <c r="G21" s="29"/>
      <c r="H21" s="23"/>
      <c r="I21" s="9" t="s">
        <v>11</v>
      </c>
      <c r="J21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1" s="15" t="s">
        <v>1</v>
      </c>
      <c r="L21" s="36">
        <v>1</v>
      </c>
      <c r="M21" s="32" t="str">
        <f t="shared" si="13"/>
        <v>2c</v>
      </c>
      <c r="N21" s="28" t="s">
        <v>65</v>
      </c>
      <c r="O21" s="28" t="str">
        <f t="shared" si="8"/>
        <v>2c-PrimOnly_MultChlr_VarSpdPump</v>
      </c>
      <c r="P21" s="28">
        <f t="shared" si="14"/>
        <v>0</v>
      </c>
      <c r="Q21" s="28">
        <f t="shared" si="14"/>
        <v>11</v>
      </c>
      <c r="R21" s="28">
        <f t="shared" si="9"/>
        <v>0</v>
      </c>
      <c r="S21" s="28">
        <f t="shared" si="9"/>
        <v>0</v>
      </c>
      <c r="T21" s="28">
        <f t="shared" si="9"/>
        <v>0</v>
      </c>
      <c r="U21" s="28">
        <f t="shared" si="10"/>
        <v>0</v>
      </c>
      <c r="V21" s="28">
        <f t="shared" si="10"/>
        <v>1</v>
      </c>
      <c r="W21" s="36">
        <v>11</v>
      </c>
      <c r="X21" s="36">
        <v>1</v>
      </c>
      <c r="Y21" s="28">
        <f t="shared" si="15"/>
        <v>0</v>
      </c>
      <c r="Z21" s="28">
        <f t="shared" si="15"/>
        <v>0</v>
      </c>
      <c r="AA21" s="28">
        <f t="shared" si="15"/>
        <v>0</v>
      </c>
      <c r="AB21" s="28">
        <f t="shared" si="16"/>
        <v>0</v>
      </c>
      <c r="AC21" s="28">
        <f t="shared" si="16"/>
        <v>0</v>
      </c>
      <c r="AD21" s="28">
        <f t="shared" si="16"/>
        <v>0</v>
      </c>
    </row>
    <row r="22" spans="1:30" x14ac:dyDescent="0.25">
      <c r="A22" s="39">
        <f t="shared" si="3"/>
        <v>1</v>
      </c>
      <c r="B22" s="27" t="str">
        <f t="shared" si="4"/>
        <v>Hydronic Piping Examples\2d-PrimOnly_MultChlr_VarSpdPumps.cibd</v>
      </c>
      <c r="C22" s="27" t="str">
        <f t="shared" si="1"/>
        <v>HydroPipingOut_131106_r1089\2d-PrimOnly_MultChlr_VarSpdPumps.cibd</v>
      </c>
      <c r="D22" s="27" t="str">
        <f t="shared" si="5"/>
        <v>HydroPipingOut_131106_r1089\XML\</v>
      </c>
      <c r="E22" s="9" t="str">
        <f t="shared" si="6"/>
        <v>2d</v>
      </c>
      <c r="F22" s="22"/>
      <c r="G22" s="29"/>
      <c r="H22" s="23"/>
      <c r="I22" s="9" t="s">
        <v>11</v>
      </c>
      <c r="J22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2" s="15" t="s">
        <v>1</v>
      </c>
      <c r="L22" s="36">
        <v>1</v>
      </c>
      <c r="M22" s="32" t="str">
        <f t="shared" si="13"/>
        <v>2d</v>
      </c>
      <c r="N22" s="28" t="s">
        <v>66</v>
      </c>
      <c r="O22" s="28" t="str">
        <f t="shared" si="8"/>
        <v>2d-PrimOnly_MultChlr_VarSpdPumps</v>
      </c>
      <c r="P22" s="28">
        <f t="shared" si="14"/>
        <v>0</v>
      </c>
      <c r="Q22" s="28">
        <f t="shared" si="14"/>
        <v>11</v>
      </c>
      <c r="R22" s="28">
        <f t="shared" si="9"/>
        <v>0</v>
      </c>
      <c r="S22" s="28">
        <f t="shared" si="9"/>
        <v>0</v>
      </c>
      <c r="T22" s="28">
        <f t="shared" si="9"/>
        <v>0</v>
      </c>
      <c r="U22" s="28">
        <f t="shared" si="10"/>
        <v>0</v>
      </c>
      <c r="V22" s="28">
        <f t="shared" si="10"/>
        <v>1</v>
      </c>
      <c r="W22" s="36">
        <v>11</v>
      </c>
      <c r="X22" s="36">
        <v>1</v>
      </c>
      <c r="Y22" s="28">
        <f t="shared" si="15"/>
        <v>0</v>
      </c>
      <c r="Z22" s="28">
        <f t="shared" si="15"/>
        <v>0</v>
      </c>
      <c r="AA22" s="28">
        <f t="shared" si="15"/>
        <v>0</v>
      </c>
      <c r="AB22" s="28">
        <f t="shared" si="16"/>
        <v>0</v>
      </c>
      <c r="AC22" s="28">
        <f t="shared" si="16"/>
        <v>0</v>
      </c>
      <c r="AD22" s="28">
        <f t="shared" si="16"/>
        <v>0</v>
      </c>
    </row>
    <row r="23" spans="1:30" x14ac:dyDescent="0.25">
      <c r="A23" s="39">
        <f t="shared" si="3"/>
        <v>1</v>
      </c>
      <c r="B23" s="27" t="str">
        <f t="shared" si="4"/>
        <v>Hydronic Piping Examples\2b-PrimOnly_MultChlr_ConstSpdPumps.cibd</v>
      </c>
      <c r="C23" s="27" t="str">
        <f t="shared" si="1"/>
        <v>HydroPipingOut_131106_r1089\2b-PrimOnly_MultChlr_ConstSpdPumps.cibd</v>
      </c>
      <c r="D23" s="27" t="str">
        <f t="shared" si="5"/>
        <v>HydroPipingOut_131106_r1089\XML\</v>
      </c>
      <c r="E23" s="9" t="str">
        <f t="shared" si="6"/>
        <v>2b</v>
      </c>
      <c r="F23" s="22"/>
      <c r="G23" s="29"/>
      <c r="H23" s="23"/>
      <c r="I23" s="9" t="s">
        <v>11</v>
      </c>
      <c r="J23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3" s="15" t="s">
        <v>1</v>
      </c>
      <c r="L23" s="36">
        <v>1</v>
      </c>
      <c r="M23" s="32" t="str">
        <f t="shared" si="13"/>
        <v>2b</v>
      </c>
      <c r="N23" s="28" t="s">
        <v>64</v>
      </c>
      <c r="O23" s="28" t="str">
        <f t="shared" si="8"/>
        <v>2b-PrimOnly_MultChlr_ConstSpdPumps</v>
      </c>
      <c r="P23" s="28">
        <f t="shared" si="14"/>
        <v>0</v>
      </c>
      <c r="Q23" s="28">
        <f t="shared" si="14"/>
        <v>11</v>
      </c>
      <c r="R23" s="28">
        <f t="shared" si="9"/>
        <v>0</v>
      </c>
      <c r="S23" s="28">
        <f t="shared" si="9"/>
        <v>0</v>
      </c>
      <c r="T23" s="28">
        <f t="shared" si="9"/>
        <v>0</v>
      </c>
      <c r="U23" s="28">
        <f t="shared" si="10"/>
        <v>0</v>
      </c>
      <c r="V23" s="28">
        <f t="shared" si="10"/>
        <v>1</v>
      </c>
      <c r="W23" s="36">
        <v>11</v>
      </c>
      <c r="X23" s="36">
        <v>1</v>
      </c>
      <c r="Y23" s="28">
        <f t="shared" si="15"/>
        <v>0</v>
      </c>
      <c r="Z23" s="28">
        <f t="shared" si="15"/>
        <v>0</v>
      </c>
      <c r="AA23" s="28">
        <f t="shared" si="15"/>
        <v>0</v>
      </c>
      <c r="AB23" s="28">
        <f t="shared" si="16"/>
        <v>0</v>
      </c>
      <c r="AC23" s="28">
        <f t="shared" si="16"/>
        <v>0</v>
      </c>
      <c r="AD23" s="28">
        <f t="shared" si="16"/>
        <v>0</v>
      </c>
    </row>
    <row r="24" spans="1:30" x14ac:dyDescent="0.25">
      <c r="A24" s="39">
        <f t="shared" ref="A24" si="17">L24</f>
        <v>1</v>
      </c>
      <c r="B24" s="27" t="str">
        <f t="shared" ref="B24" si="18" xml:space="preserve"> M$10&amp;"\"&amp;N24&amp;".cibd"</f>
        <v>Hydronic Piping Examples\3a-PrimSec_MultChlr_PrimPump.cibd</v>
      </c>
      <c r="C24" s="27" t="str">
        <f t="shared" ref="C24" si="19" xml:space="preserve"> M$11 &amp; O24 &amp; ".cibd"</f>
        <v>HydroPipingOut_131106_r1089\3a-PrimSec_MultChlr_PrimPump.cibd</v>
      </c>
      <c r="D24" s="27" t="str">
        <f t="shared" si="5"/>
        <v>HydroPipingOut_131106_r1089\XML\</v>
      </c>
      <c r="E24" s="9" t="str">
        <f t="shared" ref="E24" si="20">M24</f>
        <v>3a</v>
      </c>
      <c r="F24" s="22"/>
      <c r="G24" s="29"/>
      <c r="H24" s="23"/>
      <c r="I24" s="9" t="s">
        <v>11</v>
      </c>
      <c r="J24" s="9" t="str">
        <f t="shared" ref="J24" si="21">$P$12&amp;","&amp;P24&amp;","&amp;$Q$12&amp;","&amp;Q24&amp;","&amp;$R$12&amp;","&amp;R24&amp;","&amp;$S$12&amp;","&amp;S24&amp;","&amp;$T$12&amp;","&amp;T24&amp;","&amp;$U$12&amp;","&amp;U24&amp;","&amp;$V$12&amp;","&amp;V24&amp;","&amp;$Y$12&amp;","&amp;Y24&amp;","&amp;$AB$12&amp;","&amp;AB24&amp;","&amp;$Z$12&amp;","&amp;Z24&amp;","&amp;$AC$12&amp;","&amp;AC24&amp;","&amp;$AA$12&amp;","&amp;AA24&amp;","&amp;$AD$12&amp;","&amp;AD24&amp;","&amp;$W$12&amp;","&amp;W24&amp;","&amp;$X$12&amp;","&amp;X24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4" s="15" t="s">
        <v>1</v>
      </c>
      <c r="L24" s="36">
        <v>1</v>
      </c>
      <c r="M24" s="32" t="str">
        <f t="shared" ref="M24" si="22">LEFT(N24,2)&amp;IF(SUM(F24:H24)&gt;0,"_autosize","")</f>
        <v>3a</v>
      </c>
      <c r="N24" s="28" t="s">
        <v>73</v>
      </c>
      <c r="O24" s="28" t="str">
        <f t="shared" ref="O24" si="23">N24</f>
        <v>3a-PrimSec_MultChlr_PrimPump</v>
      </c>
      <c r="P24" s="28">
        <f t="shared" ref="P24:V25" si="24">P22</f>
        <v>0</v>
      </c>
      <c r="Q24" s="28">
        <f t="shared" si="24"/>
        <v>11</v>
      </c>
      <c r="R24" s="28">
        <f t="shared" si="24"/>
        <v>0</v>
      </c>
      <c r="S24" s="28">
        <f t="shared" si="24"/>
        <v>0</v>
      </c>
      <c r="T24" s="28">
        <f t="shared" si="24"/>
        <v>0</v>
      </c>
      <c r="U24" s="28">
        <f t="shared" si="24"/>
        <v>0</v>
      </c>
      <c r="V24" s="28">
        <f t="shared" si="24"/>
        <v>1</v>
      </c>
      <c r="W24" s="36">
        <v>11</v>
      </c>
      <c r="X24" s="36">
        <v>1</v>
      </c>
      <c r="Y24" s="28">
        <f t="shared" si="15"/>
        <v>0</v>
      </c>
      <c r="Z24" s="28">
        <f t="shared" si="15"/>
        <v>0</v>
      </c>
      <c r="AA24" s="28">
        <f t="shared" si="15"/>
        <v>0</v>
      </c>
      <c r="AB24" s="28">
        <f t="shared" si="16"/>
        <v>0</v>
      </c>
      <c r="AC24" s="28">
        <f t="shared" si="16"/>
        <v>0</v>
      </c>
      <c r="AD24" s="28">
        <f t="shared" si="16"/>
        <v>0</v>
      </c>
    </row>
    <row r="25" spans="1:30" x14ac:dyDescent="0.25">
      <c r="A25" s="39">
        <f t="shared" si="3"/>
        <v>1</v>
      </c>
      <c r="B25" s="27" t="str">
        <f t="shared" si="4"/>
        <v>Hydronic Piping Examples\3b-PrimSec_MultChlr_ChlrPumps.cibd</v>
      </c>
      <c r="C25" s="27" t="str">
        <f t="shared" si="1"/>
        <v>HydroPipingOut_131106_r1089\3b-PrimSec_MultChlr_ChlrPumps.cibd</v>
      </c>
      <c r="D25" s="27" t="str">
        <f t="shared" si="5"/>
        <v>HydroPipingOut_131106_r1089\XML\</v>
      </c>
      <c r="E25" s="9" t="str">
        <f t="shared" si="6"/>
        <v>3b</v>
      </c>
      <c r="F25" s="22"/>
      <c r="G25" s="29"/>
      <c r="H25" s="23"/>
      <c r="I25" s="9" t="s">
        <v>11</v>
      </c>
      <c r="J25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5" s="15" t="s">
        <v>1</v>
      </c>
      <c r="L25" s="36">
        <v>1</v>
      </c>
      <c r="M25" s="32" t="str">
        <f t="shared" si="13"/>
        <v>3b</v>
      </c>
      <c r="N25" s="28" t="s">
        <v>67</v>
      </c>
      <c r="O25" s="28" t="str">
        <f t="shared" si="8"/>
        <v>3b-PrimSec_MultChlr_ChlrPumps</v>
      </c>
      <c r="P25" s="28">
        <f t="shared" si="24"/>
        <v>0</v>
      </c>
      <c r="Q25" s="28">
        <f t="shared" si="24"/>
        <v>11</v>
      </c>
      <c r="R25" s="28">
        <f t="shared" si="24"/>
        <v>0</v>
      </c>
      <c r="S25" s="28">
        <f t="shared" si="24"/>
        <v>0</v>
      </c>
      <c r="T25" s="28">
        <f t="shared" si="24"/>
        <v>0</v>
      </c>
      <c r="U25" s="28">
        <f t="shared" si="24"/>
        <v>0</v>
      </c>
      <c r="V25" s="28">
        <f t="shared" si="24"/>
        <v>1</v>
      </c>
      <c r="W25" s="36">
        <v>11</v>
      </c>
      <c r="X25" s="36">
        <v>1</v>
      </c>
      <c r="Y25" s="28">
        <f t="shared" si="15"/>
        <v>0</v>
      </c>
      <c r="Z25" s="28">
        <f t="shared" si="15"/>
        <v>0</v>
      </c>
      <c r="AA25" s="28">
        <f t="shared" si="15"/>
        <v>0</v>
      </c>
      <c r="AB25" s="28">
        <f t="shared" si="16"/>
        <v>0</v>
      </c>
      <c r="AC25" s="28">
        <f t="shared" si="16"/>
        <v>0</v>
      </c>
      <c r="AD25" s="28">
        <f t="shared" si="16"/>
        <v>0</v>
      </c>
    </row>
    <row r="26" spans="1:30" x14ac:dyDescent="0.25">
      <c r="A26" s="39">
        <f t="shared" si="3"/>
        <v>1</v>
      </c>
      <c r="B26" s="27" t="str">
        <f t="shared" si="4"/>
        <v>Hydronic Piping Examples\4a-PrimOnly_MultChlrSeries_PrimPump.cibd</v>
      </c>
      <c r="C26" s="27" t="str">
        <f t="shared" si="1"/>
        <v>HydroPipingOut_131106_r1089\4a-PrimOnly_MultChlrSeries_PrimPump.cibd</v>
      </c>
      <c r="D26" s="27" t="str">
        <f t="shared" si="5"/>
        <v>HydroPipingOut_131106_r1089\XML\</v>
      </c>
      <c r="E26" s="9" t="str">
        <f t="shared" si="6"/>
        <v>4a</v>
      </c>
      <c r="F26" s="22"/>
      <c r="G26" s="29"/>
      <c r="H26" s="23"/>
      <c r="I26" s="9" t="s">
        <v>11</v>
      </c>
      <c r="J26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6" s="15" t="s">
        <v>1</v>
      </c>
      <c r="L26" s="36">
        <v>1</v>
      </c>
      <c r="M26" s="32" t="str">
        <f t="shared" si="13"/>
        <v>4a</v>
      </c>
      <c r="N26" s="28" t="s">
        <v>68</v>
      </c>
      <c r="O26" s="28" t="str">
        <f t="shared" si="8"/>
        <v>4a-PrimOnly_MultChlrSeries_PrimPump</v>
      </c>
      <c r="P26" s="28">
        <f t="shared" si="14"/>
        <v>0</v>
      </c>
      <c r="Q26" s="28">
        <f t="shared" si="14"/>
        <v>11</v>
      </c>
      <c r="R26" s="28">
        <f t="shared" si="9"/>
        <v>0</v>
      </c>
      <c r="S26" s="28">
        <f t="shared" si="9"/>
        <v>0</v>
      </c>
      <c r="T26" s="28">
        <f t="shared" si="9"/>
        <v>0</v>
      </c>
      <c r="U26" s="28">
        <f t="shared" si="10"/>
        <v>0</v>
      </c>
      <c r="V26" s="28">
        <f t="shared" si="10"/>
        <v>1</v>
      </c>
      <c r="W26" s="36">
        <v>11</v>
      </c>
      <c r="X26" s="36">
        <v>1</v>
      </c>
      <c r="Y26" s="28">
        <f t="shared" si="15"/>
        <v>0</v>
      </c>
      <c r="Z26" s="28">
        <f t="shared" si="15"/>
        <v>0</v>
      </c>
      <c r="AA26" s="28">
        <f t="shared" si="15"/>
        <v>0</v>
      </c>
      <c r="AB26" s="28">
        <f t="shared" si="16"/>
        <v>0</v>
      </c>
      <c r="AC26" s="28">
        <f t="shared" si="16"/>
        <v>0</v>
      </c>
      <c r="AD26" s="28">
        <f t="shared" si="16"/>
        <v>0</v>
      </c>
    </row>
    <row r="27" spans="1:30" x14ac:dyDescent="0.25">
      <c r="A27" s="39">
        <f t="shared" si="3"/>
        <v>1</v>
      </c>
      <c r="B27" s="27" t="str">
        <f t="shared" si="4"/>
        <v>Hydronic Piping Examples\4b-PrimOnly_MultChlrSeries_ChlrPumps.cibd</v>
      </c>
      <c r="C27" s="27" t="str">
        <f t="shared" si="1"/>
        <v>HydroPipingOut_131106_r1089\4b-PrimOnly_MultChlrSeries_ChlrPumps.cibd</v>
      </c>
      <c r="D27" s="27" t="str">
        <f t="shared" si="5"/>
        <v>HydroPipingOut_131106_r1089\XML\</v>
      </c>
      <c r="E27" s="9" t="str">
        <f t="shared" si="6"/>
        <v>4b</v>
      </c>
      <c r="F27" s="22"/>
      <c r="G27" s="29"/>
      <c r="H27" s="23"/>
      <c r="I27" s="9" t="s">
        <v>11</v>
      </c>
      <c r="J27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7" s="15" t="s">
        <v>1</v>
      </c>
      <c r="L27" s="36">
        <v>1</v>
      </c>
      <c r="M27" s="32" t="str">
        <f t="shared" si="13"/>
        <v>4b</v>
      </c>
      <c r="N27" s="28" t="s">
        <v>69</v>
      </c>
      <c r="O27" s="28" t="str">
        <f t="shared" si="8"/>
        <v>4b-PrimOnly_MultChlrSeries_ChlrPumps</v>
      </c>
      <c r="P27" s="28">
        <f t="shared" si="14"/>
        <v>0</v>
      </c>
      <c r="Q27" s="28">
        <f t="shared" si="14"/>
        <v>11</v>
      </c>
      <c r="R27" s="28">
        <f t="shared" si="9"/>
        <v>0</v>
      </c>
      <c r="S27" s="28">
        <f t="shared" si="9"/>
        <v>0</v>
      </c>
      <c r="T27" s="28">
        <f t="shared" si="9"/>
        <v>0</v>
      </c>
      <c r="U27" s="28">
        <f t="shared" si="10"/>
        <v>0</v>
      </c>
      <c r="V27" s="28">
        <f t="shared" si="10"/>
        <v>1</v>
      </c>
      <c r="W27" s="36">
        <v>11</v>
      </c>
      <c r="X27" s="36">
        <v>1</v>
      </c>
      <c r="Y27" s="28">
        <f t="shared" si="15"/>
        <v>0</v>
      </c>
      <c r="Z27" s="28">
        <f t="shared" si="15"/>
        <v>0</v>
      </c>
      <c r="AA27" s="28">
        <f t="shared" si="15"/>
        <v>0</v>
      </c>
      <c r="AB27" s="28">
        <f t="shared" si="16"/>
        <v>0</v>
      </c>
      <c r="AC27" s="28">
        <f t="shared" si="16"/>
        <v>0</v>
      </c>
      <c r="AD27" s="28">
        <f t="shared" si="16"/>
        <v>0</v>
      </c>
    </row>
    <row r="28" spans="1:30" x14ac:dyDescent="0.25">
      <c r="A28" s="10">
        <v>-1</v>
      </c>
      <c r="B28" s="6"/>
      <c r="C28" s="6"/>
      <c r="D28" s="6"/>
      <c r="E28" s="6"/>
      <c r="F28" s="6"/>
      <c r="G28" s="6"/>
      <c r="H28" s="6"/>
      <c r="I28" s="6"/>
      <c r="J28" s="6"/>
    </row>
  </sheetData>
  <mergeCells count="2">
    <mergeCell ref="Y14:AA14"/>
    <mergeCell ref="AB14:AD1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D39"/>
  <sheetViews>
    <sheetView topLeftCell="I1" zoomScale="70" zoomScaleNormal="70" workbookViewId="0">
      <selection activeCell="B9" sqref="B9"/>
    </sheetView>
  </sheetViews>
  <sheetFormatPr defaultRowHeight="15" outlineLevelCol="1" x14ac:dyDescent="0.25"/>
  <cols>
    <col min="1" max="1" width="9.140625" style="1" customWidth="1"/>
    <col min="2" max="2" width="123.140625" style="1" customWidth="1" outlineLevel="1"/>
    <col min="3" max="3" width="126.5703125" style="1" customWidth="1" outlineLevel="1"/>
    <col min="4" max="4" width="83" style="1" customWidth="1" outlineLevel="1"/>
    <col min="5" max="5" width="10.28515625" style="1" customWidth="1" outlineLevel="1"/>
    <col min="6" max="8" width="8.7109375" style="1" customWidth="1" outlineLevel="1"/>
    <col min="9" max="9" width="11.42578125" style="1" customWidth="1" outlineLevel="1"/>
    <col min="10" max="10" width="220.7109375" style="1" customWidth="1" outlineLevel="1"/>
    <col min="11" max="11" width="5" style="49" customWidth="1"/>
    <col min="12" max="12" width="13" style="49" customWidth="1"/>
    <col min="13" max="13" width="31.28515625" style="49" customWidth="1"/>
    <col min="14" max="14" width="48.5703125" style="1" customWidth="1"/>
    <col min="15" max="15" width="61.28515625" style="1" customWidth="1"/>
    <col min="16" max="20" width="24.7109375" style="1" customWidth="1"/>
    <col min="21" max="21" width="25.28515625" style="1" customWidth="1"/>
    <col min="22" max="22" width="19.42578125" style="1" customWidth="1"/>
    <col min="23" max="23" width="22.5703125" style="1" customWidth="1"/>
    <col min="24" max="24" width="15.42578125" style="1" bestFit="1" customWidth="1"/>
    <col min="25" max="30" width="7" style="1" customWidth="1"/>
    <col min="31" max="16384" width="9.140625" style="1"/>
  </cols>
  <sheetData>
    <row r="1" spans="1:30" x14ac:dyDescent="0.25">
      <c r="A1" s="5" t="s">
        <v>0</v>
      </c>
    </row>
    <row r="2" spans="1:30" x14ac:dyDescent="0.25">
      <c r="A2" s="1" t="s">
        <v>1</v>
      </c>
    </row>
    <row r="3" spans="1:30" x14ac:dyDescent="0.25">
      <c r="A3" s="1" t="s">
        <v>1</v>
      </c>
      <c r="B3" s="5" t="s">
        <v>2</v>
      </c>
      <c r="C3" s="1" t="s">
        <v>3</v>
      </c>
    </row>
    <row r="4" spans="1:30" x14ac:dyDescent="0.25">
      <c r="A4" s="1" t="s">
        <v>1</v>
      </c>
    </row>
    <row r="5" spans="1:30" x14ac:dyDescent="0.25">
      <c r="A5" s="1" t="s">
        <v>1</v>
      </c>
      <c r="M5" s="36" t="s">
        <v>44</v>
      </c>
    </row>
    <row r="6" spans="1:30" x14ac:dyDescent="0.25">
      <c r="A6" s="2" t="s">
        <v>1</v>
      </c>
      <c r="B6" s="2"/>
      <c r="C6" s="30"/>
      <c r="D6" s="30"/>
      <c r="E6" s="16"/>
      <c r="F6" s="16"/>
      <c r="G6" s="16"/>
      <c r="H6" s="16"/>
    </row>
    <row r="7" spans="1:30" x14ac:dyDescent="0.25">
      <c r="A7" s="1" t="s">
        <v>4</v>
      </c>
      <c r="B7" s="49" t="s">
        <v>18</v>
      </c>
      <c r="C7" s="30"/>
      <c r="D7" s="30"/>
      <c r="L7" s="37" t="s">
        <v>45</v>
      </c>
      <c r="M7" s="50" t="s">
        <v>99</v>
      </c>
    </row>
    <row r="8" spans="1:30" x14ac:dyDescent="0.25">
      <c r="A8" s="1" t="s">
        <v>5</v>
      </c>
      <c r="B8" s="49" t="s">
        <v>19</v>
      </c>
      <c r="C8" s="30"/>
      <c r="D8" s="30"/>
      <c r="L8" s="14" t="s">
        <v>46</v>
      </c>
      <c r="M8" s="32" t="s">
        <v>100</v>
      </c>
    </row>
    <row r="9" spans="1:30" x14ac:dyDescent="0.25">
      <c r="A9" s="3">
        <v>2</v>
      </c>
      <c r="B9" s="4" t="str">
        <f>M9</f>
        <v>BatchResults_010112_r1450_IDF.csv</v>
      </c>
      <c r="C9" s="30" t="s">
        <v>1</v>
      </c>
      <c r="D9" s="30"/>
      <c r="E9" s="30"/>
      <c r="F9" s="30"/>
      <c r="G9" s="30"/>
      <c r="H9" s="30"/>
      <c r="I9" s="26"/>
      <c r="L9" s="35" t="s">
        <v>39</v>
      </c>
      <c r="M9" s="28" t="str">
        <f>"BatchResults_"&amp;M7&amp;"_"&amp;M8&amp;".csv"</f>
        <v>BatchResults_010112_r1450_IDF.csv</v>
      </c>
      <c r="N9" s="1" t="s">
        <v>48</v>
      </c>
    </row>
    <row r="10" spans="1:30" x14ac:dyDescent="0.25">
      <c r="A10" s="1" t="s">
        <v>1</v>
      </c>
      <c r="L10" s="14" t="s">
        <v>16</v>
      </c>
      <c r="M10" s="28" t="s">
        <v>97</v>
      </c>
      <c r="N10" s="1" t="s">
        <v>47</v>
      </c>
    </row>
    <row r="11" spans="1:30" x14ac:dyDescent="0.25">
      <c r="A11" s="1" t="s">
        <v>1</v>
      </c>
      <c r="L11" s="14" t="s">
        <v>17</v>
      </c>
      <c r="M11" s="28" t="s">
        <v>98</v>
      </c>
      <c r="N11" s="1" t="s">
        <v>47</v>
      </c>
    </row>
    <row r="12" spans="1:30" x14ac:dyDescent="0.25">
      <c r="A12" s="1" t="s">
        <v>1</v>
      </c>
      <c r="L12" s="14" t="s">
        <v>42</v>
      </c>
      <c r="M12" s="28" t="str">
        <f>M11&amp;"XML\"</f>
        <v>Issue 383\010112-SchSml-PSZ-p_r1450\010112-SchSml-PSZ-p_r1450 - batch\XML\</v>
      </c>
      <c r="N12" s="1" t="s">
        <v>47</v>
      </c>
      <c r="P12" s="31" t="s">
        <v>29</v>
      </c>
      <c r="Q12" s="31" t="str">
        <f>Q15</f>
        <v>AnalysisThruStep</v>
      </c>
      <c r="R12" s="31" t="str">
        <f>R15</f>
        <v>BypassInputChecks</v>
      </c>
      <c r="S12" s="31" t="str">
        <f>S15</f>
        <v>BypassUMLHChecks</v>
      </c>
      <c r="T12" s="31" t="str">
        <f t="shared" ref="T12:V12" si="0">T15</f>
        <v>BypassCheckCodeRules</v>
      </c>
      <c r="U12" s="31" t="str">
        <f t="shared" si="0"/>
        <v>BypassCheckSimRules</v>
      </c>
      <c r="V12" s="31" t="str">
        <f t="shared" si="0"/>
        <v>StoreBEMDetails</v>
      </c>
      <c r="W12" s="31" t="s">
        <v>49</v>
      </c>
      <c r="X12" s="31" t="s">
        <v>52</v>
      </c>
      <c r="Y12" s="31" t="str">
        <f>$Y$14&amp;"_"&amp;Y15</f>
        <v>BypassOpenStudio_p</v>
      </c>
      <c r="Z12" s="31" t="str">
        <f>$Y$14&amp;"_"&amp;Z15</f>
        <v>BypassOpenStudio_bz</v>
      </c>
      <c r="AA12" s="31" t="str">
        <f>$Y$14&amp;"_"&amp;AA15</f>
        <v>BypassOpenStudio_b</v>
      </c>
      <c r="AB12" s="31" t="str">
        <f>$AB$14&amp;"_"&amp;AB15</f>
        <v>BypassSimulation_p</v>
      </c>
      <c r="AC12" s="31" t="str">
        <f>$AB$14&amp;"_"&amp;AC15</f>
        <v>BypassSimulation_bz</v>
      </c>
      <c r="AD12" s="31" t="str">
        <f>$AB$14&amp;"_"&amp;AD15</f>
        <v>BypassSimulation_b</v>
      </c>
    </row>
    <row r="13" spans="1:30" x14ac:dyDescent="0.25">
      <c r="A13" s="24" t="s">
        <v>25</v>
      </c>
      <c r="B13" s="25">
        <f>COLUMN()</f>
        <v>2</v>
      </c>
      <c r="C13" s="25">
        <f>COLUMN()</f>
        <v>3</v>
      </c>
      <c r="D13" s="25">
        <f>COLUMN()</f>
        <v>4</v>
      </c>
      <c r="E13" s="25">
        <f>COLUMN()</f>
        <v>5</v>
      </c>
      <c r="F13" s="25">
        <f>COLUMN()</f>
        <v>6</v>
      </c>
      <c r="G13" s="25">
        <f>COLUMN()</f>
        <v>7</v>
      </c>
      <c r="H13" s="25">
        <f>COLUMN()</f>
        <v>8</v>
      </c>
      <c r="I13" s="25">
        <f>COLUMN()</f>
        <v>9</v>
      </c>
      <c r="J13" s="25">
        <f>COLUMN()</f>
        <v>10</v>
      </c>
      <c r="L13" s="14"/>
      <c r="M13" s="14"/>
      <c r="N13" s="26"/>
      <c r="P13" s="33" t="s">
        <v>35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spans="1:30" x14ac:dyDescent="0.25">
      <c r="A14" s="11" t="s">
        <v>14</v>
      </c>
      <c r="B14" s="7" t="s">
        <v>6</v>
      </c>
      <c r="C14" s="7" t="s">
        <v>7</v>
      </c>
      <c r="D14" s="7" t="s">
        <v>40</v>
      </c>
      <c r="E14" s="7"/>
      <c r="F14" s="17" t="s">
        <v>21</v>
      </c>
      <c r="G14" s="7"/>
      <c r="H14" s="18"/>
      <c r="I14" s="7" t="s">
        <v>9</v>
      </c>
      <c r="J14" s="7" t="s">
        <v>12</v>
      </c>
      <c r="K14" s="14"/>
      <c r="L14" s="14"/>
      <c r="N14" s="49" t="s">
        <v>27</v>
      </c>
      <c r="O14" s="49" t="s">
        <v>26</v>
      </c>
      <c r="Y14" s="65" t="s">
        <v>33</v>
      </c>
      <c r="Z14" s="65"/>
      <c r="AA14" s="65"/>
      <c r="AB14" s="65" t="s">
        <v>34</v>
      </c>
      <c r="AC14" s="65"/>
      <c r="AD14" s="65"/>
    </row>
    <row r="15" spans="1:30" s="46" customFormat="1" ht="30" x14ac:dyDescent="0.25">
      <c r="A15" s="12" t="s">
        <v>15</v>
      </c>
      <c r="B15" s="8" t="s">
        <v>43</v>
      </c>
      <c r="C15" s="8" t="s">
        <v>8</v>
      </c>
      <c r="D15" s="8" t="s">
        <v>41</v>
      </c>
      <c r="E15" s="8" t="s">
        <v>20</v>
      </c>
      <c r="F15" s="19" t="s">
        <v>22</v>
      </c>
      <c r="G15" s="21" t="s">
        <v>23</v>
      </c>
      <c r="H15" s="20" t="s">
        <v>24</v>
      </c>
      <c r="I15" s="8" t="s">
        <v>10</v>
      </c>
      <c r="J15" s="8" t="s">
        <v>13</v>
      </c>
      <c r="K15" s="41"/>
      <c r="L15" s="42" t="s">
        <v>50</v>
      </c>
      <c r="M15" s="43" t="s">
        <v>20</v>
      </c>
      <c r="N15" s="40" t="s">
        <v>8</v>
      </c>
      <c r="O15" s="40" t="s">
        <v>8</v>
      </c>
      <c r="P15" s="44" t="s">
        <v>28</v>
      </c>
      <c r="Q15" s="44" t="s">
        <v>30</v>
      </c>
      <c r="R15" s="44" t="s">
        <v>31</v>
      </c>
      <c r="S15" s="44" t="s">
        <v>32</v>
      </c>
      <c r="T15" s="44" t="s">
        <v>37</v>
      </c>
      <c r="U15" s="44" t="s">
        <v>36</v>
      </c>
      <c r="V15" s="44" t="s">
        <v>38</v>
      </c>
      <c r="W15" s="45" t="s">
        <v>51</v>
      </c>
      <c r="X15" s="45" t="s">
        <v>52</v>
      </c>
      <c r="Y15" s="43" t="s">
        <v>22</v>
      </c>
      <c r="Z15" s="43" t="s">
        <v>23</v>
      </c>
      <c r="AA15" s="43" t="s">
        <v>24</v>
      </c>
      <c r="AB15" s="43" t="s">
        <v>22</v>
      </c>
      <c r="AC15" s="43" t="s">
        <v>23</v>
      </c>
      <c r="AD15" s="43" t="s">
        <v>24</v>
      </c>
    </row>
    <row r="16" spans="1:30" x14ac:dyDescent="0.25">
      <c r="A16" s="39">
        <f>L16</f>
        <v>1</v>
      </c>
      <c r="B16" s="27" t="str">
        <f xml:space="preserve"> M$10&amp;N16&amp;".cibd"</f>
        <v>Issue 383\Input CIBD\010112-SchSml-PSZ-p-01.cibd</v>
      </c>
      <c r="C16" s="27" t="str">
        <f t="shared" ref="C16:C28" si="1" xml:space="preserve"> M$11 &amp; O16 &amp; ".cibd"</f>
        <v>Issue 383\010112-SchSml-PSZ-p_r1450\010112-SchSml-PSZ-p_r1450 - batch\010112-SchSml-PSZ-p-01.cibd</v>
      </c>
      <c r="D16" s="27" t="str">
        <f>$M$12</f>
        <v>Issue 383\010112-SchSml-PSZ-p_r1450\010112-SchSml-PSZ-p_r1450 - batch\XML\</v>
      </c>
      <c r="E16" s="9" t="str">
        <f>M16</f>
        <v>010112</v>
      </c>
      <c r="F16" s="22"/>
      <c r="G16" s="29"/>
      <c r="H16" s="23"/>
      <c r="I16" s="9" t="s">
        <v>11</v>
      </c>
      <c r="J16" s="9" t="str">
        <f>$P$12&amp;","&amp;P16&amp;","&amp;$Q$12&amp;","&amp;Q16&amp;","&amp;$R$12&amp;","&amp;R16&amp;","&amp;$S$12&amp;","&amp;S16&amp;","&amp;$T$12&amp;","&amp;T16&amp;","&amp;$U$12&amp;","&amp;U16&amp;","&amp;$V$12&amp;","&amp;V16&amp;","&amp;$Y$12&amp;","&amp;Y16&amp;","&amp;$AB$12&amp;","&amp;AB16&amp;","&amp;$Z$12&amp;","&amp;Z16&amp;","&amp;$AC$12&amp;","&amp;AC16&amp;","&amp;$AA$12&amp;","&amp;AA16&amp;","&amp;$AD$12&amp;","&amp;AD16&amp;","&amp;$W$12&amp;","&amp;W16&amp;","&amp;$X$12&amp;","&amp;X16&amp;","</f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6" s="15" t="s">
        <v>1</v>
      </c>
      <c r="L16" s="36">
        <v>1</v>
      </c>
      <c r="M16" s="32" t="str">
        <f t="shared" ref="M16:M28" si="2">LEFT(N16,6)&amp;IF(SUM(F16:H16)&gt;0,"_autosize","")</f>
        <v>010112</v>
      </c>
      <c r="N16" s="28" t="s">
        <v>75</v>
      </c>
      <c r="O16" s="28" t="str">
        <f>N16</f>
        <v>010112-SchSml-PSZ-p-01</v>
      </c>
      <c r="P16" s="28">
        <v>0</v>
      </c>
      <c r="Q16" s="28">
        <v>4</v>
      </c>
      <c r="R16" s="28">
        <v>0</v>
      </c>
      <c r="S16" s="28">
        <v>0</v>
      </c>
      <c r="T16" s="28">
        <v>0</v>
      </c>
      <c r="U16" s="28">
        <v>0</v>
      </c>
      <c r="V16" s="28">
        <v>1</v>
      </c>
      <c r="W16" s="36">
        <v>11</v>
      </c>
      <c r="X16" s="36">
        <v>1</v>
      </c>
      <c r="Y16" s="28">
        <v>0</v>
      </c>
      <c r="Z16" s="28">
        <v>0</v>
      </c>
      <c r="AA16" s="28">
        <v>0</v>
      </c>
      <c r="AB16" s="28">
        <f>IF(Y16&gt;1,1,0)</f>
        <v>0</v>
      </c>
      <c r="AC16" s="28">
        <f t="shared" ref="AC16:AD16" si="3">IF(Z16&gt;1,1,0)</f>
        <v>0</v>
      </c>
      <c r="AD16" s="28">
        <f t="shared" si="3"/>
        <v>0</v>
      </c>
    </row>
    <row r="17" spans="1:30" x14ac:dyDescent="0.25">
      <c r="A17" s="39">
        <f t="shared" ref="A17:A38" si="4">L17</f>
        <v>1</v>
      </c>
      <c r="B17" s="27" t="str">
        <f t="shared" ref="B17:B28" si="5" xml:space="preserve"> M$10&amp;N17&amp;".cibd"</f>
        <v>Issue 383\Input CIBD\010112-SchSml-PSZ-p-02.cibd</v>
      </c>
      <c r="C17" s="27" t="str">
        <f t="shared" si="1"/>
        <v>Issue 383\010112-SchSml-PSZ-p_r1450\010112-SchSml-PSZ-p_r1450 - batch\010112-SchSml-PSZ-p-02.cibd</v>
      </c>
      <c r="D17" s="27" t="str">
        <f t="shared" ref="D17:D37" si="6">$M$12</f>
        <v>Issue 383\010112-SchSml-PSZ-p_r1450\010112-SchSml-PSZ-p_r1450 - batch\XML\</v>
      </c>
      <c r="E17" s="9" t="str">
        <f t="shared" ref="E17:E27" si="7">M17</f>
        <v>010112</v>
      </c>
      <c r="F17" s="22"/>
      <c r="G17" s="29"/>
      <c r="H17" s="23"/>
      <c r="I17" s="9" t="s">
        <v>11</v>
      </c>
      <c r="J17" s="9" t="str">
        <f t="shared" ref="J17:J28" si="8">$P$12&amp;","&amp;P17&amp;","&amp;$Q$12&amp;","&amp;Q17&amp;","&amp;$R$12&amp;","&amp;R17&amp;","&amp;$S$12&amp;","&amp;S17&amp;","&amp;$T$12&amp;","&amp;T17&amp;","&amp;$U$12&amp;","&amp;U17&amp;","&amp;$V$12&amp;","&amp;V17&amp;","&amp;$Y$12&amp;","&amp;Y17&amp;","&amp;$AB$12&amp;","&amp;AB17&amp;","&amp;$Z$12&amp;","&amp;Z17&amp;","&amp;$AC$12&amp;","&amp;AC17&amp;","&amp;$AA$12&amp;","&amp;AA17&amp;","&amp;$AD$12&amp;","&amp;AD17&amp;","&amp;$W$12&amp;","&amp;W17&amp;","&amp;$X$12&amp;","&amp;X17&amp;","</f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7" s="15" t="s">
        <v>1</v>
      </c>
      <c r="L17" s="36">
        <v>1</v>
      </c>
      <c r="M17" s="32" t="str">
        <f t="shared" si="2"/>
        <v>010112</v>
      </c>
      <c r="N17" s="28" t="s">
        <v>76</v>
      </c>
      <c r="O17" s="28" t="str">
        <f t="shared" ref="O17:O28" si="9">N17</f>
        <v>010112-SchSml-PSZ-p-02</v>
      </c>
      <c r="P17" s="28">
        <f>P16</f>
        <v>0</v>
      </c>
      <c r="Q17" s="28">
        <f>Q16</f>
        <v>4</v>
      </c>
      <c r="R17" s="28">
        <f t="shared" ref="R17:V28" si="10">R16</f>
        <v>0</v>
      </c>
      <c r="S17" s="28">
        <f t="shared" si="10"/>
        <v>0</v>
      </c>
      <c r="T17" s="28">
        <f>T16</f>
        <v>0</v>
      </c>
      <c r="U17" s="28">
        <f t="shared" ref="U17:Y28" si="11">U16</f>
        <v>0</v>
      </c>
      <c r="V17" s="28">
        <f t="shared" si="11"/>
        <v>1</v>
      </c>
      <c r="W17" s="36">
        <v>11</v>
      </c>
      <c r="X17" s="36">
        <v>1</v>
      </c>
      <c r="Y17" s="28">
        <f>Y16</f>
        <v>0</v>
      </c>
      <c r="Z17" s="28">
        <f t="shared" ref="Z17:AB28" si="12">Z16</f>
        <v>0</v>
      </c>
      <c r="AA17" s="28">
        <f t="shared" si="12"/>
        <v>0</v>
      </c>
      <c r="AB17" s="28">
        <f>AB16</f>
        <v>0</v>
      </c>
      <c r="AC17" s="28">
        <f t="shared" ref="AC17:AD28" si="13">AC16</f>
        <v>0</v>
      </c>
      <c r="AD17" s="28">
        <f t="shared" si="13"/>
        <v>0</v>
      </c>
    </row>
    <row r="18" spans="1:30" x14ac:dyDescent="0.25">
      <c r="A18" s="39">
        <f t="shared" si="4"/>
        <v>1</v>
      </c>
      <c r="B18" s="27" t="str">
        <f t="shared" si="5"/>
        <v>Issue 383\Input CIBD\010112-SchSml-PSZ-p-03.cibd</v>
      </c>
      <c r="C18" s="27" t="str">
        <f t="shared" si="1"/>
        <v>Issue 383\010112-SchSml-PSZ-p_r1450\010112-SchSml-PSZ-p_r1450 - batch\010112-SchSml-PSZ-p-03.cibd</v>
      </c>
      <c r="D18" s="27" t="str">
        <f t="shared" si="6"/>
        <v>Issue 383\010112-SchSml-PSZ-p_r1450\010112-SchSml-PSZ-p_r1450 - batch\XML\</v>
      </c>
      <c r="E18" s="9" t="str">
        <f t="shared" si="7"/>
        <v>010112</v>
      </c>
      <c r="F18" s="22"/>
      <c r="G18" s="29"/>
      <c r="H18" s="23"/>
      <c r="I18" s="9" t="s">
        <v>11</v>
      </c>
      <c r="J18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8" s="15" t="s">
        <v>1</v>
      </c>
      <c r="L18" s="36">
        <v>1</v>
      </c>
      <c r="M18" s="32" t="str">
        <f t="shared" si="2"/>
        <v>010112</v>
      </c>
      <c r="N18" s="28" t="s">
        <v>77</v>
      </c>
      <c r="O18" s="28" t="str">
        <f t="shared" si="9"/>
        <v>010112-SchSml-PSZ-p-03</v>
      </c>
      <c r="P18" s="28">
        <f t="shared" ref="P18:S28" si="14">P17</f>
        <v>0</v>
      </c>
      <c r="Q18" s="28">
        <f t="shared" si="14"/>
        <v>4</v>
      </c>
      <c r="R18" s="28">
        <f t="shared" si="10"/>
        <v>0</v>
      </c>
      <c r="S18" s="28">
        <f t="shared" si="10"/>
        <v>0</v>
      </c>
      <c r="T18" s="28">
        <f t="shared" si="10"/>
        <v>0</v>
      </c>
      <c r="U18" s="28">
        <f t="shared" si="11"/>
        <v>0</v>
      </c>
      <c r="V18" s="28">
        <f t="shared" si="11"/>
        <v>1</v>
      </c>
      <c r="W18" s="36">
        <v>11</v>
      </c>
      <c r="X18" s="36">
        <v>1</v>
      </c>
      <c r="Y18" s="28">
        <f t="shared" si="11"/>
        <v>0</v>
      </c>
      <c r="Z18" s="28">
        <f t="shared" si="12"/>
        <v>0</v>
      </c>
      <c r="AA18" s="28">
        <f t="shared" si="12"/>
        <v>0</v>
      </c>
      <c r="AB18" s="28">
        <f t="shared" si="12"/>
        <v>0</v>
      </c>
      <c r="AC18" s="28">
        <f t="shared" si="13"/>
        <v>0</v>
      </c>
      <c r="AD18" s="28">
        <f t="shared" si="13"/>
        <v>0</v>
      </c>
    </row>
    <row r="19" spans="1:30" x14ac:dyDescent="0.25">
      <c r="A19" s="39">
        <f t="shared" si="4"/>
        <v>1</v>
      </c>
      <c r="B19" s="27" t="str">
        <f t="shared" si="5"/>
        <v>Issue 383\Input CIBD\010112-SchSml-PSZ-p-04.cibd</v>
      </c>
      <c r="C19" s="27" t="str">
        <f t="shared" si="1"/>
        <v>Issue 383\010112-SchSml-PSZ-p_r1450\010112-SchSml-PSZ-p_r1450 - batch\010112-SchSml-PSZ-p-04.cibd</v>
      </c>
      <c r="D19" s="27" t="str">
        <f t="shared" si="6"/>
        <v>Issue 383\010112-SchSml-PSZ-p_r1450\010112-SchSml-PSZ-p_r1450 - batch\XML\</v>
      </c>
      <c r="E19" s="9" t="str">
        <f t="shared" si="7"/>
        <v>010112</v>
      </c>
      <c r="F19" s="22"/>
      <c r="G19" s="29"/>
      <c r="H19" s="23"/>
      <c r="I19" s="9" t="s">
        <v>11</v>
      </c>
      <c r="J19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9" s="15" t="s">
        <v>1</v>
      </c>
      <c r="L19" s="36">
        <v>1</v>
      </c>
      <c r="M19" s="32" t="str">
        <f t="shared" si="2"/>
        <v>010112</v>
      </c>
      <c r="N19" s="28" t="s">
        <v>78</v>
      </c>
      <c r="O19" s="28" t="str">
        <f t="shared" si="9"/>
        <v>010112-SchSml-PSZ-p-04</v>
      </c>
      <c r="P19" s="28">
        <f t="shared" si="14"/>
        <v>0</v>
      </c>
      <c r="Q19" s="28">
        <f t="shared" si="14"/>
        <v>4</v>
      </c>
      <c r="R19" s="28">
        <f t="shared" si="10"/>
        <v>0</v>
      </c>
      <c r="S19" s="28">
        <f t="shared" si="10"/>
        <v>0</v>
      </c>
      <c r="T19" s="28">
        <f t="shared" si="10"/>
        <v>0</v>
      </c>
      <c r="U19" s="28">
        <f t="shared" si="11"/>
        <v>0</v>
      </c>
      <c r="V19" s="28">
        <f t="shared" si="11"/>
        <v>1</v>
      </c>
      <c r="W19" s="36">
        <v>11</v>
      </c>
      <c r="X19" s="36">
        <v>1</v>
      </c>
      <c r="Y19" s="28">
        <f t="shared" si="11"/>
        <v>0</v>
      </c>
      <c r="Z19" s="28">
        <f t="shared" si="12"/>
        <v>0</v>
      </c>
      <c r="AA19" s="28">
        <f t="shared" si="12"/>
        <v>0</v>
      </c>
      <c r="AB19" s="28">
        <f t="shared" si="12"/>
        <v>0</v>
      </c>
      <c r="AC19" s="28">
        <f t="shared" si="13"/>
        <v>0</v>
      </c>
      <c r="AD19" s="28">
        <f t="shared" si="13"/>
        <v>0</v>
      </c>
    </row>
    <row r="20" spans="1:30" x14ac:dyDescent="0.25">
      <c r="A20" s="39">
        <f t="shared" si="4"/>
        <v>1</v>
      </c>
      <c r="B20" s="27" t="str">
        <f t="shared" si="5"/>
        <v>Issue 383\Input CIBD\010112-SchSml-PSZ-p-05.cibd</v>
      </c>
      <c r="C20" s="27" t="str">
        <f t="shared" si="1"/>
        <v>Issue 383\010112-SchSml-PSZ-p_r1450\010112-SchSml-PSZ-p_r1450 - batch\010112-SchSml-PSZ-p-05.cibd</v>
      </c>
      <c r="D20" s="27" t="str">
        <f t="shared" si="6"/>
        <v>Issue 383\010112-SchSml-PSZ-p_r1450\010112-SchSml-PSZ-p_r1450 - batch\XML\</v>
      </c>
      <c r="E20" s="9" t="str">
        <f t="shared" si="7"/>
        <v>010112</v>
      </c>
      <c r="F20" s="22"/>
      <c r="G20" s="29"/>
      <c r="H20" s="23"/>
      <c r="I20" s="9" t="s">
        <v>11</v>
      </c>
      <c r="J20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0" s="15" t="s">
        <v>1</v>
      </c>
      <c r="L20" s="36">
        <v>1</v>
      </c>
      <c r="M20" s="32" t="str">
        <f t="shared" si="2"/>
        <v>010112</v>
      </c>
      <c r="N20" s="28" t="s">
        <v>79</v>
      </c>
      <c r="O20" s="28" t="str">
        <f t="shared" si="9"/>
        <v>010112-SchSml-PSZ-p-05</v>
      </c>
      <c r="P20" s="28">
        <f t="shared" si="14"/>
        <v>0</v>
      </c>
      <c r="Q20" s="28">
        <f t="shared" si="14"/>
        <v>4</v>
      </c>
      <c r="R20" s="28">
        <f t="shared" si="10"/>
        <v>0</v>
      </c>
      <c r="S20" s="28">
        <f t="shared" si="10"/>
        <v>0</v>
      </c>
      <c r="T20" s="28">
        <f t="shared" si="10"/>
        <v>0</v>
      </c>
      <c r="U20" s="28">
        <f t="shared" si="11"/>
        <v>0</v>
      </c>
      <c r="V20" s="28">
        <f t="shared" si="11"/>
        <v>1</v>
      </c>
      <c r="W20" s="36">
        <v>11</v>
      </c>
      <c r="X20" s="36">
        <v>1</v>
      </c>
      <c r="Y20" s="28">
        <f t="shared" si="11"/>
        <v>0</v>
      </c>
      <c r="Z20" s="28">
        <f t="shared" si="12"/>
        <v>0</v>
      </c>
      <c r="AA20" s="28">
        <f t="shared" si="12"/>
        <v>0</v>
      </c>
      <c r="AB20" s="28">
        <f t="shared" si="12"/>
        <v>0</v>
      </c>
      <c r="AC20" s="28">
        <f t="shared" si="13"/>
        <v>0</v>
      </c>
      <c r="AD20" s="28">
        <f t="shared" si="13"/>
        <v>0</v>
      </c>
    </row>
    <row r="21" spans="1:30" x14ac:dyDescent="0.25">
      <c r="A21" s="39">
        <f t="shared" si="4"/>
        <v>1</v>
      </c>
      <c r="B21" s="27" t="str">
        <f t="shared" si="5"/>
        <v>Issue 383\Input CIBD\010112-SchSml-PSZ-p-06.cibd</v>
      </c>
      <c r="C21" s="27" t="str">
        <f t="shared" si="1"/>
        <v>Issue 383\010112-SchSml-PSZ-p_r1450\010112-SchSml-PSZ-p_r1450 - batch\010112-SchSml-PSZ-p-06.cibd</v>
      </c>
      <c r="D21" s="27" t="str">
        <f t="shared" si="6"/>
        <v>Issue 383\010112-SchSml-PSZ-p_r1450\010112-SchSml-PSZ-p_r1450 - batch\XML\</v>
      </c>
      <c r="E21" s="9" t="str">
        <f t="shared" si="7"/>
        <v>010112</v>
      </c>
      <c r="F21" s="22"/>
      <c r="G21" s="29"/>
      <c r="H21" s="23"/>
      <c r="I21" s="9" t="s">
        <v>11</v>
      </c>
      <c r="J21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1" s="15" t="s">
        <v>1</v>
      </c>
      <c r="L21" s="36">
        <v>1</v>
      </c>
      <c r="M21" s="32" t="str">
        <f t="shared" si="2"/>
        <v>010112</v>
      </c>
      <c r="N21" s="28" t="s">
        <v>80</v>
      </c>
      <c r="O21" s="28" t="str">
        <f t="shared" si="9"/>
        <v>010112-SchSml-PSZ-p-06</v>
      </c>
      <c r="P21" s="28">
        <f t="shared" si="14"/>
        <v>0</v>
      </c>
      <c r="Q21" s="28">
        <f t="shared" si="14"/>
        <v>4</v>
      </c>
      <c r="R21" s="28">
        <f t="shared" si="10"/>
        <v>0</v>
      </c>
      <c r="S21" s="28">
        <f t="shared" si="10"/>
        <v>0</v>
      </c>
      <c r="T21" s="28">
        <f t="shared" si="10"/>
        <v>0</v>
      </c>
      <c r="U21" s="28">
        <f t="shared" si="11"/>
        <v>0</v>
      </c>
      <c r="V21" s="28">
        <f t="shared" si="11"/>
        <v>1</v>
      </c>
      <c r="W21" s="36">
        <v>11</v>
      </c>
      <c r="X21" s="36">
        <v>1</v>
      </c>
      <c r="Y21" s="28">
        <f t="shared" si="11"/>
        <v>0</v>
      </c>
      <c r="Z21" s="28">
        <f t="shared" si="12"/>
        <v>0</v>
      </c>
      <c r="AA21" s="28">
        <f t="shared" si="12"/>
        <v>0</v>
      </c>
      <c r="AB21" s="28">
        <f t="shared" si="12"/>
        <v>0</v>
      </c>
      <c r="AC21" s="28">
        <f t="shared" si="13"/>
        <v>0</v>
      </c>
      <c r="AD21" s="28">
        <f t="shared" si="13"/>
        <v>0</v>
      </c>
    </row>
    <row r="22" spans="1:30" x14ac:dyDescent="0.25">
      <c r="A22" s="39">
        <f t="shared" si="4"/>
        <v>1</v>
      </c>
      <c r="B22" s="27" t="str">
        <f t="shared" si="5"/>
        <v>Issue 383\Input CIBD\010112-SchSml-PSZ-p-07.cibd</v>
      </c>
      <c r="C22" s="27" t="str">
        <f t="shared" si="1"/>
        <v>Issue 383\010112-SchSml-PSZ-p_r1450\010112-SchSml-PSZ-p_r1450 - batch\010112-SchSml-PSZ-p-07.cibd</v>
      </c>
      <c r="D22" s="27" t="str">
        <f t="shared" si="6"/>
        <v>Issue 383\010112-SchSml-PSZ-p_r1450\010112-SchSml-PSZ-p_r1450 - batch\XML\</v>
      </c>
      <c r="E22" s="9" t="str">
        <f t="shared" si="7"/>
        <v>010112</v>
      </c>
      <c r="F22" s="22"/>
      <c r="G22" s="29"/>
      <c r="H22" s="23"/>
      <c r="I22" s="9" t="s">
        <v>11</v>
      </c>
      <c r="J22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2" s="15" t="s">
        <v>1</v>
      </c>
      <c r="L22" s="36">
        <v>1</v>
      </c>
      <c r="M22" s="32" t="str">
        <f t="shared" si="2"/>
        <v>010112</v>
      </c>
      <c r="N22" s="28" t="s">
        <v>81</v>
      </c>
      <c r="O22" s="28" t="str">
        <f t="shared" si="9"/>
        <v>010112-SchSml-PSZ-p-07</v>
      </c>
      <c r="P22" s="28">
        <f t="shared" si="14"/>
        <v>0</v>
      </c>
      <c r="Q22" s="28">
        <f t="shared" si="14"/>
        <v>4</v>
      </c>
      <c r="R22" s="28">
        <f t="shared" si="10"/>
        <v>0</v>
      </c>
      <c r="S22" s="28">
        <f t="shared" si="10"/>
        <v>0</v>
      </c>
      <c r="T22" s="28">
        <f t="shared" si="10"/>
        <v>0</v>
      </c>
      <c r="U22" s="28">
        <f t="shared" si="11"/>
        <v>0</v>
      </c>
      <c r="V22" s="28">
        <f t="shared" si="11"/>
        <v>1</v>
      </c>
      <c r="W22" s="36">
        <v>11</v>
      </c>
      <c r="X22" s="36">
        <v>1</v>
      </c>
      <c r="Y22" s="28">
        <f t="shared" si="11"/>
        <v>0</v>
      </c>
      <c r="Z22" s="28">
        <f t="shared" si="12"/>
        <v>0</v>
      </c>
      <c r="AA22" s="28">
        <f t="shared" si="12"/>
        <v>0</v>
      </c>
      <c r="AB22" s="28">
        <f t="shared" si="12"/>
        <v>0</v>
      </c>
      <c r="AC22" s="28">
        <f t="shared" si="13"/>
        <v>0</v>
      </c>
      <c r="AD22" s="28">
        <f t="shared" si="13"/>
        <v>0</v>
      </c>
    </row>
    <row r="23" spans="1:30" x14ac:dyDescent="0.25">
      <c r="A23" s="39">
        <f t="shared" si="4"/>
        <v>1</v>
      </c>
      <c r="B23" s="27" t="str">
        <f t="shared" si="5"/>
        <v>Issue 383\Input CIBD\010112-SchSml-PSZ-p-08.cibd</v>
      </c>
      <c r="C23" s="27" t="str">
        <f t="shared" si="1"/>
        <v>Issue 383\010112-SchSml-PSZ-p_r1450\010112-SchSml-PSZ-p_r1450 - batch\010112-SchSml-PSZ-p-08.cibd</v>
      </c>
      <c r="D23" s="27" t="str">
        <f t="shared" si="6"/>
        <v>Issue 383\010112-SchSml-PSZ-p_r1450\010112-SchSml-PSZ-p_r1450 - batch\XML\</v>
      </c>
      <c r="E23" s="9" t="str">
        <f t="shared" si="7"/>
        <v>010112</v>
      </c>
      <c r="F23" s="22"/>
      <c r="G23" s="29"/>
      <c r="H23" s="23"/>
      <c r="I23" s="9" t="s">
        <v>11</v>
      </c>
      <c r="J23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3" s="15" t="s">
        <v>1</v>
      </c>
      <c r="L23" s="36">
        <v>1</v>
      </c>
      <c r="M23" s="32" t="str">
        <f t="shared" si="2"/>
        <v>010112</v>
      </c>
      <c r="N23" s="28" t="s">
        <v>82</v>
      </c>
      <c r="O23" s="28" t="str">
        <f t="shared" si="9"/>
        <v>010112-SchSml-PSZ-p-08</v>
      </c>
      <c r="P23" s="28">
        <f t="shared" si="14"/>
        <v>0</v>
      </c>
      <c r="Q23" s="28">
        <f t="shared" si="14"/>
        <v>4</v>
      </c>
      <c r="R23" s="28">
        <f t="shared" si="10"/>
        <v>0</v>
      </c>
      <c r="S23" s="28">
        <f t="shared" si="10"/>
        <v>0</v>
      </c>
      <c r="T23" s="28">
        <f t="shared" si="10"/>
        <v>0</v>
      </c>
      <c r="U23" s="28">
        <f t="shared" si="11"/>
        <v>0</v>
      </c>
      <c r="V23" s="28">
        <f t="shared" si="11"/>
        <v>1</v>
      </c>
      <c r="W23" s="36">
        <v>11</v>
      </c>
      <c r="X23" s="36">
        <v>1</v>
      </c>
      <c r="Y23" s="28">
        <f t="shared" si="11"/>
        <v>0</v>
      </c>
      <c r="Z23" s="28">
        <f t="shared" si="12"/>
        <v>0</v>
      </c>
      <c r="AA23" s="28">
        <f t="shared" si="12"/>
        <v>0</v>
      </c>
      <c r="AB23" s="28">
        <f t="shared" si="12"/>
        <v>0</v>
      </c>
      <c r="AC23" s="28">
        <f t="shared" si="13"/>
        <v>0</v>
      </c>
      <c r="AD23" s="28">
        <f t="shared" si="13"/>
        <v>0</v>
      </c>
    </row>
    <row r="24" spans="1:30" x14ac:dyDescent="0.25">
      <c r="A24" s="39">
        <f t="shared" si="4"/>
        <v>1</v>
      </c>
      <c r="B24" s="27" t="str">
        <f t="shared" si="5"/>
        <v>Issue 383\Input CIBD\010112-SchSml-PSZ-p-09.cibd</v>
      </c>
      <c r="C24" s="27" t="str">
        <f t="shared" si="1"/>
        <v>Issue 383\010112-SchSml-PSZ-p_r1450\010112-SchSml-PSZ-p_r1450 - batch\010112-SchSml-PSZ-p-09.cibd</v>
      </c>
      <c r="D24" s="27" t="str">
        <f t="shared" si="6"/>
        <v>Issue 383\010112-SchSml-PSZ-p_r1450\010112-SchSml-PSZ-p_r1450 - batch\XML\</v>
      </c>
      <c r="E24" s="9" t="str">
        <f t="shared" si="7"/>
        <v>010112</v>
      </c>
      <c r="F24" s="22"/>
      <c r="G24" s="29"/>
      <c r="H24" s="23"/>
      <c r="I24" s="9" t="s">
        <v>11</v>
      </c>
      <c r="J24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4" s="15" t="s">
        <v>1</v>
      </c>
      <c r="L24" s="36">
        <v>1</v>
      </c>
      <c r="M24" s="32" t="str">
        <f t="shared" si="2"/>
        <v>010112</v>
      </c>
      <c r="N24" s="28" t="s">
        <v>83</v>
      </c>
      <c r="O24" s="28" t="str">
        <f t="shared" si="9"/>
        <v>010112-SchSml-PSZ-p-09</v>
      </c>
      <c r="P24" s="28">
        <f t="shared" si="14"/>
        <v>0</v>
      </c>
      <c r="Q24" s="28">
        <f t="shared" si="14"/>
        <v>4</v>
      </c>
      <c r="R24" s="28">
        <f t="shared" si="10"/>
        <v>0</v>
      </c>
      <c r="S24" s="28">
        <f t="shared" si="10"/>
        <v>0</v>
      </c>
      <c r="T24" s="28">
        <f t="shared" si="10"/>
        <v>0</v>
      </c>
      <c r="U24" s="28">
        <f t="shared" si="11"/>
        <v>0</v>
      </c>
      <c r="V24" s="28">
        <f t="shared" si="11"/>
        <v>1</v>
      </c>
      <c r="W24" s="36">
        <v>11</v>
      </c>
      <c r="X24" s="36">
        <v>1</v>
      </c>
      <c r="Y24" s="28">
        <f t="shared" si="11"/>
        <v>0</v>
      </c>
      <c r="Z24" s="28">
        <f t="shared" si="12"/>
        <v>0</v>
      </c>
      <c r="AA24" s="28">
        <f t="shared" si="12"/>
        <v>0</v>
      </c>
      <c r="AB24" s="28">
        <f t="shared" si="12"/>
        <v>0</v>
      </c>
      <c r="AC24" s="28">
        <f t="shared" si="13"/>
        <v>0</v>
      </c>
      <c r="AD24" s="28">
        <f t="shared" si="13"/>
        <v>0</v>
      </c>
    </row>
    <row r="25" spans="1:30" x14ac:dyDescent="0.25">
      <c r="A25" s="39">
        <f t="shared" si="4"/>
        <v>1</v>
      </c>
      <c r="B25" s="27" t="str">
        <f t="shared" si="5"/>
        <v>Issue 383\Input CIBD\010112-SchSml-PSZ-p-10.cibd</v>
      </c>
      <c r="C25" s="27" t="str">
        <f t="shared" si="1"/>
        <v>Issue 383\010112-SchSml-PSZ-p_r1450\010112-SchSml-PSZ-p_r1450 - batch\010112-SchSml-PSZ-p-10.cibd</v>
      </c>
      <c r="D25" s="27" t="str">
        <f t="shared" si="6"/>
        <v>Issue 383\010112-SchSml-PSZ-p_r1450\010112-SchSml-PSZ-p_r1450 - batch\XML\</v>
      </c>
      <c r="E25" s="9" t="str">
        <f t="shared" si="7"/>
        <v>010112</v>
      </c>
      <c r="F25" s="22"/>
      <c r="G25" s="29"/>
      <c r="H25" s="23"/>
      <c r="I25" s="9" t="s">
        <v>11</v>
      </c>
      <c r="J25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5" s="15" t="s">
        <v>1</v>
      </c>
      <c r="L25" s="36">
        <v>1</v>
      </c>
      <c r="M25" s="32" t="str">
        <f t="shared" si="2"/>
        <v>010112</v>
      </c>
      <c r="N25" s="28" t="s">
        <v>84</v>
      </c>
      <c r="O25" s="28" t="str">
        <f t="shared" si="9"/>
        <v>010112-SchSml-PSZ-p-10</v>
      </c>
      <c r="P25" s="28">
        <f t="shared" si="14"/>
        <v>0</v>
      </c>
      <c r="Q25" s="28">
        <f t="shared" si="14"/>
        <v>4</v>
      </c>
      <c r="R25" s="28">
        <f t="shared" si="10"/>
        <v>0</v>
      </c>
      <c r="S25" s="28">
        <f t="shared" si="10"/>
        <v>0</v>
      </c>
      <c r="T25" s="28">
        <f t="shared" si="10"/>
        <v>0</v>
      </c>
      <c r="U25" s="28">
        <f t="shared" si="11"/>
        <v>0</v>
      </c>
      <c r="V25" s="28">
        <f t="shared" si="11"/>
        <v>1</v>
      </c>
      <c r="W25" s="36">
        <v>11</v>
      </c>
      <c r="X25" s="36">
        <v>1</v>
      </c>
      <c r="Y25" s="28">
        <f t="shared" si="11"/>
        <v>0</v>
      </c>
      <c r="Z25" s="28">
        <f t="shared" si="12"/>
        <v>0</v>
      </c>
      <c r="AA25" s="28">
        <f t="shared" si="12"/>
        <v>0</v>
      </c>
      <c r="AB25" s="28">
        <f t="shared" si="12"/>
        <v>0</v>
      </c>
      <c r="AC25" s="28">
        <f t="shared" si="13"/>
        <v>0</v>
      </c>
      <c r="AD25" s="28">
        <f t="shared" si="13"/>
        <v>0</v>
      </c>
    </row>
    <row r="26" spans="1:30" x14ac:dyDescent="0.25">
      <c r="A26" s="39">
        <f t="shared" si="4"/>
        <v>1</v>
      </c>
      <c r="B26" s="27" t="str">
        <f t="shared" si="5"/>
        <v>Issue 383\Input CIBD\010112-SchSml-PSZ-p-11.cibd</v>
      </c>
      <c r="C26" s="27" t="str">
        <f t="shared" si="1"/>
        <v>Issue 383\010112-SchSml-PSZ-p_r1450\010112-SchSml-PSZ-p_r1450 - batch\010112-SchSml-PSZ-p-11.cibd</v>
      </c>
      <c r="D26" s="27" t="str">
        <f t="shared" si="6"/>
        <v>Issue 383\010112-SchSml-PSZ-p_r1450\010112-SchSml-PSZ-p_r1450 - batch\XML\</v>
      </c>
      <c r="E26" s="9" t="str">
        <f t="shared" si="7"/>
        <v>010112</v>
      </c>
      <c r="F26" s="22"/>
      <c r="G26" s="29"/>
      <c r="H26" s="23"/>
      <c r="I26" s="9" t="s">
        <v>11</v>
      </c>
      <c r="J26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6" s="15" t="s">
        <v>1</v>
      </c>
      <c r="L26" s="36">
        <v>1</v>
      </c>
      <c r="M26" s="32" t="str">
        <f t="shared" si="2"/>
        <v>010112</v>
      </c>
      <c r="N26" s="28" t="s">
        <v>85</v>
      </c>
      <c r="O26" s="28" t="str">
        <f t="shared" si="9"/>
        <v>010112-SchSml-PSZ-p-11</v>
      </c>
      <c r="P26" s="28">
        <f t="shared" si="14"/>
        <v>0</v>
      </c>
      <c r="Q26" s="28">
        <f t="shared" si="14"/>
        <v>4</v>
      </c>
      <c r="R26" s="28">
        <f t="shared" si="10"/>
        <v>0</v>
      </c>
      <c r="S26" s="28">
        <f t="shared" si="10"/>
        <v>0</v>
      </c>
      <c r="T26" s="28">
        <f t="shared" si="10"/>
        <v>0</v>
      </c>
      <c r="U26" s="28">
        <f t="shared" si="11"/>
        <v>0</v>
      </c>
      <c r="V26" s="28">
        <f t="shared" si="11"/>
        <v>1</v>
      </c>
      <c r="W26" s="36">
        <v>11</v>
      </c>
      <c r="X26" s="36">
        <v>1</v>
      </c>
      <c r="Y26" s="28">
        <f t="shared" si="11"/>
        <v>0</v>
      </c>
      <c r="Z26" s="28">
        <f t="shared" si="12"/>
        <v>0</v>
      </c>
      <c r="AA26" s="28">
        <f t="shared" si="12"/>
        <v>0</v>
      </c>
      <c r="AB26" s="28">
        <f t="shared" si="12"/>
        <v>0</v>
      </c>
      <c r="AC26" s="28">
        <f t="shared" si="13"/>
        <v>0</v>
      </c>
      <c r="AD26" s="28">
        <f t="shared" si="13"/>
        <v>0</v>
      </c>
    </row>
    <row r="27" spans="1:30" x14ac:dyDescent="0.25">
      <c r="A27" s="39">
        <f t="shared" si="4"/>
        <v>1</v>
      </c>
      <c r="B27" s="27" t="str">
        <f t="shared" si="5"/>
        <v>Issue 383\Input CIBD\010112-SchSml-PSZ-p-12.cibd</v>
      </c>
      <c r="C27" s="27" t="str">
        <f t="shared" si="1"/>
        <v>Issue 383\010112-SchSml-PSZ-p_r1450\010112-SchSml-PSZ-p_r1450 - batch\010112-SchSml-PSZ-p-12.cibd</v>
      </c>
      <c r="D27" s="27" t="str">
        <f t="shared" si="6"/>
        <v>Issue 383\010112-SchSml-PSZ-p_r1450\010112-SchSml-PSZ-p_r1450 - batch\XML\</v>
      </c>
      <c r="E27" s="9" t="str">
        <f t="shared" si="7"/>
        <v>010112</v>
      </c>
      <c r="F27" s="22"/>
      <c r="G27" s="29"/>
      <c r="H27" s="23"/>
      <c r="I27" s="9" t="s">
        <v>11</v>
      </c>
      <c r="J27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7" s="15" t="s">
        <v>1</v>
      </c>
      <c r="L27" s="36">
        <v>1</v>
      </c>
      <c r="M27" s="32" t="str">
        <f t="shared" si="2"/>
        <v>010112</v>
      </c>
      <c r="N27" s="28" t="s">
        <v>86</v>
      </c>
      <c r="O27" s="28" t="str">
        <f t="shared" si="9"/>
        <v>010112-SchSml-PSZ-p-12</v>
      </c>
      <c r="P27" s="28">
        <f t="shared" si="14"/>
        <v>0</v>
      </c>
      <c r="Q27" s="28">
        <f t="shared" si="14"/>
        <v>4</v>
      </c>
      <c r="R27" s="28">
        <f t="shared" si="14"/>
        <v>0</v>
      </c>
      <c r="S27" s="28">
        <f t="shared" si="14"/>
        <v>0</v>
      </c>
      <c r="T27" s="28">
        <f t="shared" si="10"/>
        <v>0</v>
      </c>
      <c r="U27" s="28">
        <f t="shared" si="10"/>
        <v>0</v>
      </c>
      <c r="V27" s="28">
        <f t="shared" si="10"/>
        <v>1</v>
      </c>
      <c r="W27" s="36">
        <v>11</v>
      </c>
      <c r="X27" s="36">
        <v>1</v>
      </c>
      <c r="Y27" s="28">
        <f t="shared" si="11"/>
        <v>0</v>
      </c>
      <c r="Z27" s="28">
        <f t="shared" si="12"/>
        <v>0</v>
      </c>
      <c r="AA27" s="28">
        <f t="shared" si="12"/>
        <v>0</v>
      </c>
      <c r="AB27" s="28">
        <f t="shared" si="12"/>
        <v>0</v>
      </c>
      <c r="AC27" s="28">
        <f t="shared" si="13"/>
        <v>0</v>
      </c>
      <c r="AD27" s="28">
        <f t="shared" si="13"/>
        <v>0</v>
      </c>
    </row>
    <row r="28" spans="1:30" x14ac:dyDescent="0.25">
      <c r="A28" s="39">
        <f t="shared" si="4"/>
        <v>1</v>
      </c>
      <c r="B28" s="27" t="str">
        <f t="shared" si="5"/>
        <v>Issue 383\Input CIBD\010112-SchSml-PSZ-p-13.cibd</v>
      </c>
      <c r="C28" s="27" t="str">
        <f t="shared" si="1"/>
        <v>Issue 383\010112-SchSml-PSZ-p_r1450\010112-SchSml-PSZ-p_r1450 - batch\010112-SchSml-PSZ-p-13.cibd</v>
      </c>
      <c r="D28" s="27" t="str">
        <f t="shared" si="6"/>
        <v>Issue 383\010112-SchSml-PSZ-p_r1450\010112-SchSml-PSZ-p_r1450 - batch\XML\</v>
      </c>
      <c r="E28" s="9" t="str">
        <f>M28</f>
        <v>010112</v>
      </c>
      <c r="F28" s="22"/>
      <c r="G28" s="29"/>
      <c r="H28" s="23"/>
      <c r="I28" s="9" t="s">
        <v>11</v>
      </c>
      <c r="J28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8" s="15" t="s">
        <v>1</v>
      </c>
      <c r="L28" s="36">
        <v>1</v>
      </c>
      <c r="M28" s="32" t="str">
        <f t="shared" si="2"/>
        <v>010112</v>
      </c>
      <c r="N28" s="28" t="s">
        <v>87</v>
      </c>
      <c r="O28" s="28" t="str">
        <f t="shared" si="9"/>
        <v>010112-SchSml-PSZ-p-13</v>
      </c>
      <c r="P28" s="28">
        <f t="shared" si="14"/>
        <v>0</v>
      </c>
      <c r="Q28" s="28">
        <f t="shared" si="14"/>
        <v>4</v>
      </c>
      <c r="R28" s="28">
        <f t="shared" si="14"/>
        <v>0</v>
      </c>
      <c r="S28" s="28">
        <f t="shared" si="14"/>
        <v>0</v>
      </c>
      <c r="T28" s="28">
        <f t="shared" si="10"/>
        <v>0</v>
      </c>
      <c r="U28" s="28">
        <f t="shared" si="10"/>
        <v>0</v>
      </c>
      <c r="V28" s="28">
        <f t="shared" si="10"/>
        <v>1</v>
      </c>
      <c r="W28" s="36">
        <v>11</v>
      </c>
      <c r="X28" s="36">
        <v>1</v>
      </c>
      <c r="Y28" s="28">
        <f t="shared" si="11"/>
        <v>0</v>
      </c>
      <c r="Z28" s="28">
        <f t="shared" si="12"/>
        <v>0</v>
      </c>
      <c r="AA28" s="28">
        <f t="shared" si="12"/>
        <v>0</v>
      </c>
      <c r="AB28" s="28">
        <f t="shared" si="12"/>
        <v>0</v>
      </c>
      <c r="AC28" s="28">
        <f t="shared" si="13"/>
        <v>0</v>
      </c>
      <c r="AD28" s="28">
        <f t="shared" si="13"/>
        <v>0</v>
      </c>
    </row>
    <row r="29" spans="1:30" x14ac:dyDescent="0.25">
      <c r="A29" s="39">
        <f t="shared" ref="A29:A37" si="15">L29</f>
        <v>1</v>
      </c>
      <c r="B29" s="27" t="str">
        <f t="shared" ref="B29:B37" si="16" xml:space="preserve"> M$10&amp;N29&amp;".cibd"</f>
        <v>Issue 383\Input CIBD\010112-SchSml-PSZ-p-14.cibd</v>
      </c>
      <c r="C29" s="27" t="str">
        <f t="shared" ref="C29:C37" si="17" xml:space="preserve"> M$11 &amp; O29 &amp; ".cibd"</f>
        <v>Issue 383\010112-SchSml-PSZ-p_r1450\010112-SchSml-PSZ-p_r1450 - batch\010112-SchSml-PSZ-p-14.cibd</v>
      </c>
      <c r="D29" s="27" t="str">
        <f t="shared" si="6"/>
        <v>Issue 383\010112-SchSml-PSZ-p_r1450\010112-SchSml-PSZ-p_r1450 - batch\XML\</v>
      </c>
      <c r="E29" s="9" t="str">
        <f t="shared" ref="E29:E37" si="18">M29</f>
        <v>010112</v>
      </c>
      <c r="F29" s="22"/>
      <c r="G29" s="29"/>
      <c r="H29" s="23"/>
      <c r="I29" s="9" t="s">
        <v>11</v>
      </c>
      <c r="J29" s="9" t="str">
        <f t="shared" ref="J29:J37" si="19">$P$12&amp;","&amp;P29&amp;","&amp;$Q$12&amp;","&amp;Q29&amp;","&amp;$R$12&amp;","&amp;R29&amp;","&amp;$S$12&amp;","&amp;S29&amp;","&amp;$T$12&amp;","&amp;T29&amp;","&amp;$U$12&amp;","&amp;U29&amp;","&amp;$V$12&amp;","&amp;V29&amp;","&amp;$Y$12&amp;","&amp;Y29&amp;","&amp;$AB$12&amp;","&amp;AB29&amp;","&amp;$Z$12&amp;","&amp;Z29&amp;","&amp;$AC$12&amp;","&amp;AC29&amp;","&amp;$AA$12&amp;","&amp;AA29&amp;","&amp;$AD$12&amp;","&amp;AD29&amp;","&amp;$W$12&amp;","&amp;W29&amp;","&amp;$X$12&amp;","&amp;X29&amp;","</f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9" s="15" t="s">
        <v>1</v>
      </c>
      <c r="L29" s="36">
        <v>1</v>
      </c>
      <c r="M29" s="32" t="str">
        <f t="shared" ref="M29:M37" si="20">LEFT(N29,6)&amp;IF(SUM(F29:H29)&gt;0,"_autosize","")</f>
        <v>010112</v>
      </c>
      <c r="N29" s="28" t="s">
        <v>88</v>
      </c>
      <c r="O29" s="28" t="str">
        <f t="shared" ref="O29:O37" si="21">N29</f>
        <v>010112-SchSml-PSZ-p-14</v>
      </c>
      <c r="P29" s="28">
        <f t="shared" ref="P29:V29" si="22">P28</f>
        <v>0</v>
      </c>
      <c r="Q29" s="28">
        <f t="shared" si="22"/>
        <v>4</v>
      </c>
      <c r="R29" s="28">
        <f t="shared" si="22"/>
        <v>0</v>
      </c>
      <c r="S29" s="28">
        <f t="shared" si="22"/>
        <v>0</v>
      </c>
      <c r="T29" s="28">
        <f t="shared" si="22"/>
        <v>0</v>
      </c>
      <c r="U29" s="28">
        <f t="shared" si="22"/>
        <v>0</v>
      </c>
      <c r="V29" s="28">
        <f t="shared" si="22"/>
        <v>1</v>
      </c>
      <c r="W29" s="36">
        <v>11</v>
      </c>
      <c r="X29" s="36">
        <v>1</v>
      </c>
      <c r="Y29" s="28">
        <f t="shared" ref="Y29:AD29" si="23">Y28</f>
        <v>0</v>
      </c>
      <c r="Z29" s="28">
        <f t="shared" si="23"/>
        <v>0</v>
      </c>
      <c r="AA29" s="28">
        <f t="shared" si="23"/>
        <v>0</v>
      </c>
      <c r="AB29" s="28">
        <f t="shared" si="23"/>
        <v>0</v>
      </c>
      <c r="AC29" s="28">
        <f t="shared" si="23"/>
        <v>0</v>
      </c>
      <c r="AD29" s="28">
        <f t="shared" si="23"/>
        <v>0</v>
      </c>
    </row>
    <row r="30" spans="1:30" x14ac:dyDescent="0.25">
      <c r="A30" s="39">
        <f t="shared" si="15"/>
        <v>1</v>
      </c>
      <c r="B30" s="27" t="str">
        <f t="shared" si="16"/>
        <v>Issue 383\Input CIBD\010112-SchSml-PSZ-p-15.cibd</v>
      </c>
      <c r="C30" s="27" t="str">
        <f t="shared" si="17"/>
        <v>Issue 383\010112-SchSml-PSZ-p_r1450\010112-SchSml-PSZ-p_r1450 - batch\010112-SchSml-PSZ-p-15.cibd</v>
      </c>
      <c r="D30" s="27" t="str">
        <f t="shared" si="6"/>
        <v>Issue 383\010112-SchSml-PSZ-p_r1450\010112-SchSml-PSZ-p_r1450 - batch\XML\</v>
      </c>
      <c r="E30" s="9" t="str">
        <f t="shared" si="18"/>
        <v>010112</v>
      </c>
      <c r="F30" s="22"/>
      <c r="G30" s="29"/>
      <c r="H30" s="23"/>
      <c r="I30" s="9" t="s">
        <v>11</v>
      </c>
      <c r="J30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0" s="15" t="s">
        <v>1</v>
      </c>
      <c r="L30" s="36">
        <v>1</v>
      </c>
      <c r="M30" s="32" t="str">
        <f t="shared" si="20"/>
        <v>010112</v>
      </c>
      <c r="N30" s="28" t="s">
        <v>89</v>
      </c>
      <c r="O30" s="28" t="str">
        <f t="shared" si="21"/>
        <v>010112-SchSml-PSZ-p-15</v>
      </c>
      <c r="P30" s="28">
        <f t="shared" ref="P30:V30" si="24">P29</f>
        <v>0</v>
      </c>
      <c r="Q30" s="28">
        <f t="shared" si="24"/>
        <v>4</v>
      </c>
      <c r="R30" s="28">
        <f t="shared" si="24"/>
        <v>0</v>
      </c>
      <c r="S30" s="28">
        <f t="shared" si="24"/>
        <v>0</v>
      </c>
      <c r="T30" s="28">
        <f t="shared" si="24"/>
        <v>0</v>
      </c>
      <c r="U30" s="28">
        <f t="shared" si="24"/>
        <v>0</v>
      </c>
      <c r="V30" s="28">
        <f t="shared" si="24"/>
        <v>1</v>
      </c>
      <c r="W30" s="36">
        <v>11</v>
      </c>
      <c r="X30" s="36">
        <v>1</v>
      </c>
      <c r="Y30" s="28">
        <f t="shared" ref="Y30:AD30" si="25">Y29</f>
        <v>0</v>
      </c>
      <c r="Z30" s="28">
        <f t="shared" si="25"/>
        <v>0</v>
      </c>
      <c r="AA30" s="28">
        <f t="shared" si="25"/>
        <v>0</v>
      </c>
      <c r="AB30" s="28">
        <f t="shared" si="25"/>
        <v>0</v>
      </c>
      <c r="AC30" s="28">
        <f t="shared" si="25"/>
        <v>0</v>
      </c>
      <c r="AD30" s="28">
        <f t="shared" si="25"/>
        <v>0</v>
      </c>
    </row>
    <row r="31" spans="1:30" x14ac:dyDescent="0.25">
      <c r="A31" s="39">
        <f t="shared" si="15"/>
        <v>1</v>
      </c>
      <c r="B31" s="27" t="str">
        <f t="shared" si="16"/>
        <v>Issue 383\Input CIBD\010112-SchSml-PSZ-p-16.cibd</v>
      </c>
      <c r="C31" s="27" t="str">
        <f t="shared" si="17"/>
        <v>Issue 383\010112-SchSml-PSZ-p_r1450\010112-SchSml-PSZ-p_r1450 - batch\010112-SchSml-PSZ-p-16.cibd</v>
      </c>
      <c r="D31" s="27" t="str">
        <f t="shared" si="6"/>
        <v>Issue 383\010112-SchSml-PSZ-p_r1450\010112-SchSml-PSZ-p_r1450 - batch\XML\</v>
      </c>
      <c r="E31" s="9" t="str">
        <f t="shared" si="18"/>
        <v>010112</v>
      </c>
      <c r="F31" s="22"/>
      <c r="G31" s="29"/>
      <c r="H31" s="23"/>
      <c r="I31" s="9" t="s">
        <v>11</v>
      </c>
      <c r="J31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1" s="15" t="s">
        <v>1</v>
      </c>
      <c r="L31" s="36">
        <v>1</v>
      </c>
      <c r="M31" s="32" t="str">
        <f t="shared" si="20"/>
        <v>010112</v>
      </c>
      <c r="N31" s="28" t="s">
        <v>90</v>
      </c>
      <c r="O31" s="28" t="str">
        <f t="shared" si="21"/>
        <v>010112-SchSml-PSZ-p-16</v>
      </c>
      <c r="P31" s="28">
        <f t="shared" ref="P31:V31" si="26">P30</f>
        <v>0</v>
      </c>
      <c r="Q31" s="28">
        <f t="shared" si="26"/>
        <v>4</v>
      </c>
      <c r="R31" s="28">
        <f t="shared" si="26"/>
        <v>0</v>
      </c>
      <c r="S31" s="28">
        <f t="shared" si="26"/>
        <v>0</v>
      </c>
      <c r="T31" s="28">
        <f t="shared" si="26"/>
        <v>0</v>
      </c>
      <c r="U31" s="28">
        <f t="shared" si="26"/>
        <v>0</v>
      </c>
      <c r="V31" s="28">
        <f t="shared" si="26"/>
        <v>1</v>
      </c>
      <c r="W31" s="36">
        <v>11</v>
      </c>
      <c r="X31" s="36">
        <v>1</v>
      </c>
      <c r="Y31" s="28">
        <f t="shared" ref="Y31:AD31" si="27">Y30</f>
        <v>0</v>
      </c>
      <c r="Z31" s="28">
        <f t="shared" si="27"/>
        <v>0</v>
      </c>
      <c r="AA31" s="28">
        <f t="shared" si="27"/>
        <v>0</v>
      </c>
      <c r="AB31" s="28">
        <f t="shared" si="27"/>
        <v>0</v>
      </c>
      <c r="AC31" s="28">
        <f t="shared" si="27"/>
        <v>0</v>
      </c>
      <c r="AD31" s="28">
        <f t="shared" si="27"/>
        <v>0</v>
      </c>
    </row>
    <row r="32" spans="1:30" x14ac:dyDescent="0.25">
      <c r="A32" s="39">
        <f t="shared" si="15"/>
        <v>1</v>
      </c>
      <c r="B32" s="27" t="str">
        <f t="shared" si="16"/>
        <v>Issue 383\Input CIBD\010112-SchSml-PSZ-p-17.cibd</v>
      </c>
      <c r="C32" s="27" t="str">
        <f t="shared" si="17"/>
        <v>Issue 383\010112-SchSml-PSZ-p_r1450\010112-SchSml-PSZ-p_r1450 - batch\010112-SchSml-PSZ-p-17.cibd</v>
      </c>
      <c r="D32" s="27" t="str">
        <f t="shared" si="6"/>
        <v>Issue 383\010112-SchSml-PSZ-p_r1450\010112-SchSml-PSZ-p_r1450 - batch\XML\</v>
      </c>
      <c r="E32" s="9" t="str">
        <f t="shared" si="18"/>
        <v>010112</v>
      </c>
      <c r="F32" s="22"/>
      <c r="G32" s="29"/>
      <c r="H32" s="23"/>
      <c r="I32" s="9" t="s">
        <v>11</v>
      </c>
      <c r="J32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2" s="15" t="s">
        <v>1</v>
      </c>
      <c r="L32" s="36">
        <v>1</v>
      </c>
      <c r="M32" s="32" t="str">
        <f t="shared" si="20"/>
        <v>010112</v>
      </c>
      <c r="N32" s="28" t="s">
        <v>91</v>
      </c>
      <c r="O32" s="28" t="str">
        <f t="shared" si="21"/>
        <v>010112-SchSml-PSZ-p-17</v>
      </c>
      <c r="P32" s="28">
        <f t="shared" ref="P32:V32" si="28">P31</f>
        <v>0</v>
      </c>
      <c r="Q32" s="28">
        <f t="shared" si="28"/>
        <v>4</v>
      </c>
      <c r="R32" s="28">
        <f t="shared" si="28"/>
        <v>0</v>
      </c>
      <c r="S32" s="28">
        <f t="shared" si="28"/>
        <v>0</v>
      </c>
      <c r="T32" s="28">
        <f t="shared" si="28"/>
        <v>0</v>
      </c>
      <c r="U32" s="28">
        <f t="shared" si="28"/>
        <v>0</v>
      </c>
      <c r="V32" s="28">
        <f t="shared" si="28"/>
        <v>1</v>
      </c>
      <c r="W32" s="36">
        <v>11</v>
      </c>
      <c r="X32" s="36">
        <v>1</v>
      </c>
      <c r="Y32" s="28">
        <f t="shared" ref="Y32:AD32" si="29">Y31</f>
        <v>0</v>
      </c>
      <c r="Z32" s="28">
        <f t="shared" si="29"/>
        <v>0</v>
      </c>
      <c r="AA32" s="28">
        <f t="shared" si="29"/>
        <v>0</v>
      </c>
      <c r="AB32" s="28">
        <f t="shared" si="29"/>
        <v>0</v>
      </c>
      <c r="AC32" s="28">
        <f t="shared" si="29"/>
        <v>0</v>
      </c>
      <c r="AD32" s="28">
        <f t="shared" si="29"/>
        <v>0</v>
      </c>
    </row>
    <row r="33" spans="1:30" x14ac:dyDescent="0.25">
      <c r="A33" s="39">
        <f t="shared" si="15"/>
        <v>1</v>
      </c>
      <c r="B33" s="27" t="str">
        <f t="shared" si="16"/>
        <v>Issue 383\Input CIBD\010112-SchSml-PSZ-p-18.cibd</v>
      </c>
      <c r="C33" s="27" t="str">
        <f t="shared" si="17"/>
        <v>Issue 383\010112-SchSml-PSZ-p_r1450\010112-SchSml-PSZ-p_r1450 - batch\010112-SchSml-PSZ-p-18.cibd</v>
      </c>
      <c r="D33" s="27" t="str">
        <f t="shared" si="6"/>
        <v>Issue 383\010112-SchSml-PSZ-p_r1450\010112-SchSml-PSZ-p_r1450 - batch\XML\</v>
      </c>
      <c r="E33" s="9" t="str">
        <f t="shared" si="18"/>
        <v>010112</v>
      </c>
      <c r="F33" s="22"/>
      <c r="G33" s="29"/>
      <c r="H33" s="23"/>
      <c r="I33" s="9" t="s">
        <v>11</v>
      </c>
      <c r="J33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3" s="15" t="s">
        <v>1</v>
      </c>
      <c r="L33" s="36">
        <v>1</v>
      </c>
      <c r="M33" s="32" t="str">
        <f t="shared" si="20"/>
        <v>010112</v>
      </c>
      <c r="N33" s="28" t="s">
        <v>92</v>
      </c>
      <c r="O33" s="28" t="str">
        <f t="shared" si="21"/>
        <v>010112-SchSml-PSZ-p-18</v>
      </c>
      <c r="P33" s="28">
        <f t="shared" ref="P33:V33" si="30">P32</f>
        <v>0</v>
      </c>
      <c r="Q33" s="28">
        <f t="shared" si="30"/>
        <v>4</v>
      </c>
      <c r="R33" s="28">
        <f t="shared" si="30"/>
        <v>0</v>
      </c>
      <c r="S33" s="28">
        <f t="shared" si="30"/>
        <v>0</v>
      </c>
      <c r="T33" s="28">
        <f t="shared" si="30"/>
        <v>0</v>
      </c>
      <c r="U33" s="28">
        <f t="shared" si="30"/>
        <v>0</v>
      </c>
      <c r="V33" s="28">
        <f t="shared" si="30"/>
        <v>1</v>
      </c>
      <c r="W33" s="36">
        <v>11</v>
      </c>
      <c r="X33" s="36">
        <v>1</v>
      </c>
      <c r="Y33" s="28">
        <f t="shared" ref="Y33:AD33" si="31">Y32</f>
        <v>0</v>
      </c>
      <c r="Z33" s="28">
        <f t="shared" si="31"/>
        <v>0</v>
      </c>
      <c r="AA33" s="28">
        <f t="shared" si="31"/>
        <v>0</v>
      </c>
      <c r="AB33" s="28">
        <f t="shared" si="31"/>
        <v>0</v>
      </c>
      <c r="AC33" s="28">
        <f t="shared" si="31"/>
        <v>0</v>
      </c>
      <c r="AD33" s="28">
        <f t="shared" si="31"/>
        <v>0</v>
      </c>
    </row>
    <row r="34" spans="1:30" x14ac:dyDescent="0.25">
      <c r="A34" s="39">
        <f t="shared" si="15"/>
        <v>1</v>
      </c>
      <c r="B34" s="27" t="str">
        <f t="shared" si="16"/>
        <v>Issue 383\Input CIBD\010112-SchSml-PSZ-p-19.cibd</v>
      </c>
      <c r="C34" s="27" t="str">
        <f t="shared" si="17"/>
        <v>Issue 383\010112-SchSml-PSZ-p_r1450\010112-SchSml-PSZ-p_r1450 - batch\010112-SchSml-PSZ-p-19.cibd</v>
      </c>
      <c r="D34" s="27" t="str">
        <f t="shared" si="6"/>
        <v>Issue 383\010112-SchSml-PSZ-p_r1450\010112-SchSml-PSZ-p_r1450 - batch\XML\</v>
      </c>
      <c r="E34" s="9" t="str">
        <f t="shared" si="18"/>
        <v>010112</v>
      </c>
      <c r="F34" s="22"/>
      <c r="G34" s="29"/>
      <c r="H34" s="23"/>
      <c r="I34" s="9" t="s">
        <v>11</v>
      </c>
      <c r="J34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4" s="15" t="s">
        <v>1</v>
      </c>
      <c r="L34" s="36">
        <v>1</v>
      </c>
      <c r="M34" s="32" t="str">
        <f t="shared" si="20"/>
        <v>010112</v>
      </c>
      <c r="N34" s="28" t="s">
        <v>93</v>
      </c>
      <c r="O34" s="28" t="str">
        <f t="shared" si="21"/>
        <v>010112-SchSml-PSZ-p-19</v>
      </c>
      <c r="P34" s="28">
        <f t="shared" ref="P34:V34" si="32">P33</f>
        <v>0</v>
      </c>
      <c r="Q34" s="28">
        <f t="shared" si="32"/>
        <v>4</v>
      </c>
      <c r="R34" s="28">
        <f t="shared" si="32"/>
        <v>0</v>
      </c>
      <c r="S34" s="28">
        <f t="shared" si="32"/>
        <v>0</v>
      </c>
      <c r="T34" s="28">
        <f t="shared" si="32"/>
        <v>0</v>
      </c>
      <c r="U34" s="28">
        <f t="shared" si="32"/>
        <v>0</v>
      </c>
      <c r="V34" s="28">
        <f t="shared" si="32"/>
        <v>1</v>
      </c>
      <c r="W34" s="36">
        <v>11</v>
      </c>
      <c r="X34" s="36">
        <v>1</v>
      </c>
      <c r="Y34" s="28">
        <f t="shared" ref="Y34:AD34" si="33">Y33</f>
        <v>0</v>
      </c>
      <c r="Z34" s="28">
        <f t="shared" si="33"/>
        <v>0</v>
      </c>
      <c r="AA34" s="28">
        <f t="shared" si="33"/>
        <v>0</v>
      </c>
      <c r="AB34" s="28">
        <f t="shared" si="33"/>
        <v>0</v>
      </c>
      <c r="AC34" s="28">
        <f t="shared" si="33"/>
        <v>0</v>
      </c>
      <c r="AD34" s="28">
        <f t="shared" si="33"/>
        <v>0</v>
      </c>
    </row>
    <row r="35" spans="1:30" x14ac:dyDescent="0.25">
      <c r="A35" s="39">
        <f t="shared" si="15"/>
        <v>1</v>
      </c>
      <c r="B35" s="27" t="str">
        <f t="shared" si="16"/>
        <v>Issue 383\Input CIBD\010112-SchSml-PSZ-p-20.cibd</v>
      </c>
      <c r="C35" s="27" t="str">
        <f t="shared" si="17"/>
        <v>Issue 383\010112-SchSml-PSZ-p_r1450\010112-SchSml-PSZ-p_r1450 - batch\010112-SchSml-PSZ-p-20.cibd</v>
      </c>
      <c r="D35" s="27" t="str">
        <f t="shared" si="6"/>
        <v>Issue 383\010112-SchSml-PSZ-p_r1450\010112-SchSml-PSZ-p_r1450 - batch\XML\</v>
      </c>
      <c r="E35" s="9" t="str">
        <f t="shared" si="18"/>
        <v>010112</v>
      </c>
      <c r="F35" s="22"/>
      <c r="G35" s="29"/>
      <c r="H35" s="23"/>
      <c r="I35" s="9" t="s">
        <v>11</v>
      </c>
      <c r="J35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5" s="15" t="s">
        <v>1</v>
      </c>
      <c r="L35" s="36">
        <v>1</v>
      </c>
      <c r="M35" s="32" t="str">
        <f t="shared" si="20"/>
        <v>010112</v>
      </c>
      <c r="N35" s="28" t="s">
        <v>94</v>
      </c>
      <c r="O35" s="28" t="str">
        <f t="shared" si="21"/>
        <v>010112-SchSml-PSZ-p-20</v>
      </c>
      <c r="P35" s="28">
        <f t="shared" ref="P35:V35" si="34">P34</f>
        <v>0</v>
      </c>
      <c r="Q35" s="28">
        <f t="shared" si="34"/>
        <v>4</v>
      </c>
      <c r="R35" s="28">
        <f t="shared" si="34"/>
        <v>0</v>
      </c>
      <c r="S35" s="28">
        <f t="shared" si="34"/>
        <v>0</v>
      </c>
      <c r="T35" s="28">
        <f t="shared" si="34"/>
        <v>0</v>
      </c>
      <c r="U35" s="28">
        <f t="shared" si="34"/>
        <v>0</v>
      </c>
      <c r="V35" s="28">
        <f t="shared" si="34"/>
        <v>1</v>
      </c>
      <c r="W35" s="36">
        <v>11</v>
      </c>
      <c r="X35" s="36">
        <v>1</v>
      </c>
      <c r="Y35" s="28">
        <f t="shared" ref="Y35:AD35" si="35">Y34</f>
        <v>0</v>
      </c>
      <c r="Z35" s="28">
        <f t="shared" si="35"/>
        <v>0</v>
      </c>
      <c r="AA35" s="28">
        <f t="shared" si="35"/>
        <v>0</v>
      </c>
      <c r="AB35" s="28">
        <f t="shared" si="35"/>
        <v>0</v>
      </c>
      <c r="AC35" s="28">
        <f t="shared" si="35"/>
        <v>0</v>
      </c>
      <c r="AD35" s="28">
        <f t="shared" si="35"/>
        <v>0</v>
      </c>
    </row>
    <row r="36" spans="1:30" x14ac:dyDescent="0.25">
      <c r="A36" s="39">
        <f t="shared" si="15"/>
        <v>0</v>
      </c>
      <c r="B36" s="27" t="str">
        <f t="shared" si="16"/>
        <v>Issue 383\Input CIBD\010112-SchSml-PSZ-p-21.cibd</v>
      </c>
      <c r="C36" s="27" t="str">
        <f t="shared" si="17"/>
        <v>Issue 383\010112-SchSml-PSZ-p_r1450\010112-SchSml-PSZ-p_r1450 - batch\010112-SchSml-PSZ-p-21.cibd</v>
      </c>
      <c r="D36" s="27" t="str">
        <f t="shared" si="6"/>
        <v>Issue 383\010112-SchSml-PSZ-p_r1450\010112-SchSml-PSZ-p_r1450 - batch\XML\</v>
      </c>
      <c r="E36" s="9" t="str">
        <f t="shared" si="18"/>
        <v>010112</v>
      </c>
      <c r="F36" s="22"/>
      <c r="G36" s="29"/>
      <c r="H36" s="23"/>
      <c r="I36" s="9" t="s">
        <v>11</v>
      </c>
      <c r="J36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6" s="15" t="s">
        <v>1</v>
      </c>
      <c r="L36" s="36">
        <v>0</v>
      </c>
      <c r="M36" s="32" t="str">
        <f t="shared" si="20"/>
        <v>010112</v>
      </c>
      <c r="N36" s="28" t="s">
        <v>95</v>
      </c>
      <c r="O36" s="28" t="str">
        <f t="shared" si="21"/>
        <v>010112-SchSml-PSZ-p-21</v>
      </c>
      <c r="P36" s="28">
        <f t="shared" ref="P36:V36" si="36">P35</f>
        <v>0</v>
      </c>
      <c r="Q36" s="28">
        <f t="shared" si="36"/>
        <v>4</v>
      </c>
      <c r="R36" s="28">
        <f t="shared" si="36"/>
        <v>0</v>
      </c>
      <c r="S36" s="28">
        <f t="shared" si="36"/>
        <v>0</v>
      </c>
      <c r="T36" s="28">
        <f t="shared" si="36"/>
        <v>0</v>
      </c>
      <c r="U36" s="28">
        <f t="shared" si="36"/>
        <v>0</v>
      </c>
      <c r="V36" s="28">
        <f t="shared" si="36"/>
        <v>1</v>
      </c>
      <c r="W36" s="36">
        <v>11</v>
      </c>
      <c r="X36" s="36">
        <v>1</v>
      </c>
      <c r="Y36" s="28">
        <f t="shared" ref="Y36:AD36" si="37">Y35</f>
        <v>0</v>
      </c>
      <c r="Z36" s="28">
        <f t="shared" si="37"/>
        <v>0</v>
      </c>
      <c r="AA36" s="28">
        <f t="shared" si="37"/>
        <v>0</v>
      </c>
      <c r="AB36" s="28">
        <f t="shared" si="37"/>
        <v>0</v>
      </c>
      <c r="AC36" s="28">
        <f t="shared" si="37"/>
        <v>0</v>
      </c>
      <c r="AD36" s="28">
        <f t="shared" si="37"/>
        <v>0</v>
      </c>
    </row>
    <row r="37" spans="1:30" x14ac:dyDescent="0.25">
      <c r="A37" s="39">
        <f t="shared" si="15"/>
        <v>0</v>
      </c>
      <c r="B37" s="27" t="str">
        <f t="shared" si="16"/>
        <v>Issue 383\Input CIBD\010112-SchSml-PSZ-p-22.cibd</v>
      </c>
      <c r="C37" s="27" t="str">
        <f t="shared" si="17"/>
        <v>Issue 383\010112-SchSml-PSZ-p_r1450\010112-SchSml-PSZ-p_r1450 - batch\010112-SchSml-PSZ-p-22.cibd</v>
      </c>
      <c r="D37" s="27" t="str">
        <f t="shared" si="6"/>
        <v>Issue 383\010112-SchSml-PSZ-p_r1450\010112-SchSml-PSZ-p_r1450 - batch\XML\</v>
      </c>
      <c r="E37" s="9" t="str">
        <f t="shared" si="18"/>
        <v>010112</v>
      </c>
      <c r="F37" s="22"/>
      <c r="G37" s="29"/>
      <c r="H37" s="23"/>
      <c r="I37" s="9" t="s">
        <v>11</v>
      </c>
      <c r="J37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7" s="15" t="s">
        <v>1</v>
      </c>
      <c r="L37" s="36">
        <v>0</v>
      </c>
      <c r="M37" s="32" t="str">
        <f t="shared" si="20"/>
        <v>010112</v>
      </c>
      <c r="N37" s="28" t="s">
        <v>96</v>
      </c>
      <c r="O37" s="28" t="str">
        <f t="shared" si="21"/>
        <v>010112-SchSml-PSZ-p-22</v>
      </c>
      <c r="P37" s="28">
        <f t="shared" ref="P37:V37" si="38">P36</f>
        <v>0</v>
      </c>
      <c r="Q37" s="28">
        <f t="shared" si="38"/>
        <v>4</v>
      </c>
      <c r="R37" s="28">
        <f t="shared" si="38"/>
        <v>0</v>
      </c>
      <c r="S37" s="28">
        <f t="shared" si="38"/>
        <v>0</v>
      </c>
      <c r="T37" s="28">
        <f t="shared" si="38"/>
        <v>0</v>
      </c>
      <c r="U37" s="28">
        <f t="shared" si="38"/>
        <v>0</v>
      </c>
      <c r="V37" s="28">
        <f t="shared" si="38"/>
        <v>1</v>
      </c>
      <c r="W37" s="36">
        <v>11</v>
      </c>
      <c r="X37" s="36">
        <v>1</v>
      </c>
      <c r="Y37" s="28">
        <f t="shared" ref="Y37:AD37" si="39">Y36</f>
        <v>0</v>
      </c>
      <c r="Z37" s="28">
        <f t="shared" si="39"/>
        <v>0</v>
      </c>
      <c r="AA37" s="28">
        <f t="shared" si="39"/>
        <v>0</v>
      </c>
      <c r="AB37" s="28">
        <f t="shared" si="39"/>
        <v>0</v>
      </c>
      <c r="AC37" s="28">
        <f t="shared" si="39"/>
        <v>0</v>
      </c>
      <c r="AD37" s="28">
        <f t="shared" si="39"/>
        <v>0</v>
      </c>
    </row>
    <row r="38" spans="1:30" x14ac:dyDescent="0.25">
      <c r="A38" s="39">
        <f t="shared" si="4"/>
        <v>0</v>
      </c>
      <c r="B38" s="27"/>
      <c r="C38" s="27"/>
      <c r="D38" s="27"/>
      <c r="E38" s="9"/>
      <c r="F38" s="22"/>
      <c r="G38" s="29"/>
      <c r="H38" s="23"/>
      <c r="I38" s="9"/>
      <c r="J38" s="9"/>
      <c r="K38" s="15" t="s">
        <v>1</v>
      </c>
      <c r="L38" s="36">
        <v>0</v>
      </c>
      <c r="M38" s="32"/>
      <c r="N38" s="28"/>
      <c r="O38" s="28"/>
      <c r="P38" s="28"/>
      <c r="Q38" s="28"/>
      <c r="R38" s="28"/>
      <c r="S38" s="28"/>
      <c r="T38" s="28"/>
      <c r="U38" s="28"/>
      <c r="V38" s="28"/>
      <c r="W38" s="36"/>
      <c r="X38" s="36"/>
      <c r="Y38" s="28"/>
      <c r="Z38" s="28"/>
      <c r="AA38" s="28"/>
      <c r="AB38" s="28"/>
      <c r="AC38" s="28"/>
      <c r="AD38" s="28"/>
    </row>
    <row r="39" spans="1:30" x14ac:dyDescent="0.25">
      <c r="A39" s="10">
        <v>-1</v>
      </c>
      <c r="B39" s="6"/>
      <c r="C39" s="6"/>
      <c r="D39" s="6"/>
      <c r="E39" s="6"/>
      <c r="F39" s="6"/>
      <c r="G39" s="6"/>
      <c r="H39" s="6"/>
      <c r="I39" s="6"/>
      <c r="J39" s="6"/>
    </row>
  </sheetData>
  <mergeCells count="2">
    <mergeCell ref="Y14:AA14"/>
    <mergeCell ref="AB14:AD14"/>
  </mergeCells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1"/>
  <sheetViews>
    <sheetView workbookViewId="0">
      <selection sqref="A1:A11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56</v>
      </c>
    </row>
    <row r="9" spans="1:1" x14ac:dyDescent="0.25">
      <c r="A9" t="s">
        <v>59</v>
      </c>
    </row>
    <row r="10" spans="1:1" x14ac:dyDescent="0.25">
      <c r="A10" t="s">
        <v>60</v>
      </c>
    </row>
    <row r="11" spans="1:1" x14ac:dyDescent="0.25">
      <c r="A11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60"/>
  <sheetViews>
    <sheetView workbookViewId="0">
      <selection activeCell="J20" sqref="J20"/>
    </sheetView>
  </sheetViews>
  <sheetFormatPr defaultRowHeight="15" x14ac:dyDescent="0.25"/>
  <sheetData>
    <row r="1" spans="1:1" x14ac:dyDescent="0.25">
      <c r="A1" s="54" t="s">
        <v>115</v>
      </c>
    </row>
    <row r="2" spans="1:1" x14ac:dyDescent="0.25">
      <c r="A2" s="55" t="s">
        <v>151</v>
      </c>
    </row>
    <row r="3" spans="1:1" x14ac:dyDescent="0.25">
      <c r="A3" s="55" t="s">
        <v>145</v>
      </c>
    </row>
    <row r="4" spans="1:1" x14ac:dyDescent="0.25">
      <c r="A4" s="54" t="s">
        <v>163</v>
      </c>
    </row>
    <row r="5" spans="1:1" x14ac:dyDescent="0.25">
      <c r="A5" s="55" t="s">
        <v>164</v>
      </c>
    </row>
    <row r="6" spans="1:1" x14ac:dyDescent="0.25">
      <c r="A6" s="54" t="s">
        <v>116</v>
      </c>
    </row>
    <row r="7" spans="1:1" x14ac:dyDescent="0.25">
      <c r="A7" s="55" t="s">
        <v>165</v>
      </c>
    </row>
    <row r="8" spans="1:1" x14ac:dyDescent="0.25">
      <c r="A8" s="55" t="s">
        <v>166</v>
      </c>
    </row>
    <row r="9" spans="1:1" x14ac:dyDescent="0.25">
      <c r="A9" s="55" t="s">
        <v>117</v>
      </c>
    </row>
    <row r="10" spans="1:1" x14ac:dyDescent="0.25">
      <c r="A10" s="55" t="s">
        <v>118</v>
      </c>
    </row>
    <row r="11" spans="1:1" x14ac:dyDescent="0.25">
      <c r="A11" s="55" t="s">
        <v>119</v>
      </c>
    </row>
    <row r="12" spans="1:1" x14ac:dyDescent="0.25">
      <c r="A12" s="55" t="s">
        <v>152</v>
      </c>
    </row>
    <row r="13" spans="1:1" x14ac:dyDescent="0.25">
      <c r="A13" s="55" t="s">
        <v>146</v>
      </c>
    </row>
    <row r="14" spans="1:1" x14ac:dyDescent="0.25">
      <c r="A14" s="54" t="s">
        <v>167</v>
      </c>
    </row>
    <row r="15" spans="1:1" x14ac:dyDescent="0.25">
      <c r="A15" s="55" t="s">
        <v>168</v>
      </c>
    </row>
    <row r="16" spans="1:1" x14ac:dyDescent="0.25">
      <c r="A16" s="54" t="s">
        <v>169</v>
      </c>
    </row>
    <row r="17" spans="1:1" x14ac:dyDescent="0.25">
      <c r="A17" s="55" t="s">
        <v>153</v>
      </c>
    </row>
    <row r="18" spans="1:1" x14ac:dyDescent="0.25">
      <c r="A18" s="55" t="s">
        <v>147</v>
      </c>
    </row>
    <row r="19" spans="1:1" x14ac:dyDescent="0.25">
      <c r="A19" s="54" t="s">
        <v>170</v>
      </c>
    </row>
    <row r="20" spans="1:1" x14ac:dyDescent="0.25">
      <c r="A20" s="55" t="s">
        <v>171</v>
      </c>
    </row>
    <row r="21" spans="1:1" x14ac:dyDescent="0.25">
      <c r="A21" s="54" t="s">
        <v>172</v>
      </c>
    </row>
    <row r="22" spans="1:1" x14ac:dyDescent="0.25">
      <c r="A22" s="55" t="s">
        <v>173</v>
      </c>
    </row>
    <row r="23" spans="1:1" x14ac:dyDescent="0.25">
      <c r="A23" s="55" t="s">
        <v>174</v>
      </c>
    </row>
    <row r="24" spans="1:1" x14ac:dyDescent="0.25">
      <c r="A24" s="55" t="s">
        <v>175</v>
      </c>
    </row>
    <row r="25" spans="1:1" x14ac:dyDescent="0.25">
      <c r="A25" s="55" t="s">
        <v>148</v>
      </c>
    </row>
    <row r="26" spans="1:1" x14ac:dyDescent="0.25">
      <c r="A26" s="54" t="s">
        <v>176</v>
      </c>
    </row>
    <row r="27" spans="1:1" x14ac:dyDescent="0.25">
      <c r="A27" s="55" t="s">
        <v>149</v>
      </c>
    </row>
    <row r="28" spans="1:1" x14ac:dyDescent="0.25">
      <c r="A28" s="54" t="s">
        <v>177</v>
      </c>
    </row>
    <row r="29" spans="1:1" x14ac:dyDescent="0.25">
      <c r="A29" s="55" t="s">
        <v>150</v>
      </c>
    </row>
    <row r="30" spans="1:1" x14ac:dyDescent="0.25">
      <c r="A30" s="54" t="s">
        <v>157</v>
      </c>
    </row>
    <row r="31" spans="1:1" x14ac:dyDescent="0.25">
      <c r="A31" s="55" t="s">
        <v>158</v>
      </c>
    </row>
    <row r="32" spans="1:1" x14ac:dyDescent="0.25">
      <c r="A32" s="54" t="s">
        <v>159</v>
      </c>
    </row>
    <row r="33" spans="1:1" x14ac:dyDescent="0.25">
      <c r="A33" s="55" t="s">
        <v>160</v>
      </c>
    </row>
    <row r="34" spans="1:1" x14ac:dyDescent="0.25">
      <c r="A34" s="54" t="s">
        <v>161</v>
      </c>
    </row>
    <row r="35" spans="1:1" x14ac:dyDescent="0.25">
      <c r="A35" s="55" t="s">
        <v>162</v>
      </c>
    </row>
    <row r="36" spans="1:1" x14ac:dyDescent="0.25">
      <c r="A36" s="56" t="s">
        <v>125</v>
      </c>
    </row>
    <row r="37" spans="1:1" x14ac:dyDescent="0.25">
      <c r="A37" s="57" t="s">
        <v>126</v>
      </c>
    </row>
    <row r="38" spans="1:1" x14ac:dyDescent="0.25">
      <c r="A38" s="55" t="s">
        <v>178</v>
      </c>
    </row>
    <row r="39" spans="1:1" x14ac:dyDescent="0.25">
      <c r="A39" s="56" t="s">
        <v>127</v>
      </c>
    </row>
    <row r="40" spans="1:1" x14ac:dyDescent="0.25">
      <c r="A40" s="57" t="s">
        <v>128</v>
      </c>
    </row>
    <row r="41" spans="1:1" x14ac:dyDescent="0.25">
      <c r="A41" s="55" t="s">
        <v>179</v>
      </c>
    </row>
    <row r="42" spans="1:1" x14ac:dyDescent="0.25">
      <c r="A42" s="56" t="s">
        <v>129</v>
      </c>
    </row>
    <row r="43" spans="1:1" x14ac:dyDescent="0.25">
      <c r="A43" s="57" t="s">
        <v>130</v>
      </c>
    </row>
    <row r="44" spans="1:1" x14ac:dyDescent="0.25">
      <c r="A44" s="55" t="s">
        <v>180</v>
      </c>
    </row>
    <row r="45" spans="1:1" x14ac:dyDescent="0.25">
      <c r="A45" s="56" t="s">
        <v>120</v>
      </c>
    </row>
    <row r="46" spans="1:1" x14ac:dyDescent="0.25">
      <c r="A46" s="58" t="s">
        <v>121</v>
      </c>
    </row>
    <row r="47" spans="1:1" x14ac:dyDescent="0.25">
      <c r="A47" s="58" t="s">
        <v>122</v>
      </c>
    </row>
    <row r="48" spans="1:1" x14ac:dyDescent="0.25">
      <c r="A48" s="58" t="s">
        <v>123</v>
      </c>
    </row>
    <row r="49" spans="1:1" x14ac:dyDescent="0.25">
      <c r="A49" s="54" t="s">
        <v>181</v>
      </c>
    </row>
    <row r="50" spans="1:1" x14ac:dyDescent="0.25">
      <c r="A50" s="55" t="s">
        <v>182</v>
      </c>
    </row>
    <row r="51" spans="1:1" x14ac:dyDescent="0.25">
      <c r="A51" s="55" t="s">
        <v>183</v>
      </c>
    </row>
    <row r="52" spans="1:1" x14ac:dyDescent="0.25">
      <c r="A52" s="54" t="s">
        <v>184</v>
      </c>
    </row>
    <row r="53" spans="1:1" x14ac:dyDescent="0.25">
      <c r="A53" s="57" t="s">
        <v>155</v>
      </c>
    </row>
    <row r="54" spans="1:1" x14ac:dyDescent="0.25">
      <c r="A54" s="54" t="s">
        <v>185</v>
      </c>
    </row>
    <row r="55" spans="1:1" x14ac:dyDescent="0.25">
      <c r="A55" s="57" t="s">
        <v>156</v>
      </c>
    </row>
    <row r="56" spans="1:1" x14ac:dyDescent="0.25">
      <c r="A56" s="54" t="s">
        <v>186</v>
      </c>
    </row>
    <row r="57" spans="1:1" x14ac:dyDescent="0.25">
      <c r="A57" s="55" t="s">
        <v>187</v>
      </c>
    </row>
    <row r="58" spans="1:1" x14ac:dyDescent="0.25">
      <c r="A58" s="55" t="s">
        <v>188</v>
      </c>
    </row>
    <row r="59" spans="1:1" x14ac:dyDescent="0.25">
      <c r="A59" s="55" t="s">
        <v>189</v>
      </c>
    </row>
    <row r="60" spans="1:1" x14ac:dyDescent="0.25">
      <c r="A60" s="60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Prototypes</vt:lpstr>
      <vt:lpstr>CBECC-Com Batch</vt:lpstr>
      <vt:lpstr>HydronicPiping</vt:lpstr>
      <vt:lpstr>IDF</vt:lpstr>
      <vt:lpstr>Sheet2</vt:lpstr>
      <vt:lpstr>Sheet3</vt:lpstr>
    </vt:vector>
  </TitlesOfParts>
  <Company>Wrightsoft Corp.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Chitra Nambiar</cp:lastModifiedBy>
  <cp:lastPrinted>2013-11-05T03:27:35Z</cp:lastPrinted>
  <dcterms:created xsi:type="dcterms:W3CDTF">2013-05-22T19:50:10Z</dcterms:created>
  <dcterms:modified xsi:type="dcterms:W3CDTF">2015-11-30T22:23:14Z</dcterms:modified>
</cp:coreProperties>
</file>