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65" windowWidth="21075" windowHeight="9015"/>
  </bookViews>
  <sheets>
    <sheet name="Results" sheetId="4" r:id="rId1"/>
    <sheet name="Sheet2" sheetId="2" state="hidden" r:id="rId2"/>
    <sheet name="Sheet1" sheetId="5" r:id="rId3"/>
    <sheet name="Sheet3" sheetId="6" r:id="rId4"/>
  </sheets>
  <externalReferences>
    <externalReference r:id="rId5"/>
    <externalReference r:id="rId6"/>
  </externalReferences>
  <definedNames>
    <definedName name="EnveDataNonRes">[1]EnveLookups!$X$3:$AO$49</definedName>
    <definedName name="EQBaseByCol">'[1]Runs by Col'!A1='[1]Runs by Col'!$B1</definedName>
    <definedName name="EQBaseByRow">'[1]Runs by Row'!A1='[1]Runs by Row'!A$2</definedName>
    <definedName name="EQParentByCol">'[1]Runs by Col'!A1=HLOOKUP('[1]Runs by Col'!A$3,'[1]Runs by Col'!$B$2:$IV$11,ROW('[1]Runs by Col'!A1)-1,FALSE)</definedName>
    <definedName name="EQParentByRow">'[1]Runs by Row'!A1=VLOOKUP('[1]Runs by Row'!$C1,'[1]Runs by Row'!$B$2:$II$945,COLUMN('[1]Runs by Row'!A1)-1,FALSE)</definedName>
    <definedName name="ParentValue">HLOOKUP('[1]Runs by Col'!A$3,'[1]Runs by Col'!$2:$11,ROW()-1,FALSE)</definedName>
    <definedName name="ParentValueByCol">HLOOKUP('[1]Runs by Col'!A$3,'[1]Runs by Col'!$2:$11,ROW()-1,FALSE)</definedName>
    <definedName name="ParentValueByRow">VLOOKUP('[1]Runs by Row'!$C1,'[1]Runs by Row'!$B$2:$II$72,COLUMN('[1]Runs by Row'!A1)-1,FALSE)</definedName>
    <definedName name="PowerDensitytoSI">[1]Constructions!$H$13</definedName>
    <definedName name="RtoSI">[1]Constructions!$H$9</definedName>
    <definedName name="SMallSch">[2]Schedules!#REF!</definedName>
    <definedName name="TDVabl7">Results!$E$43</definedName>
    <definedName name="TDVabm15">Results!#REF!</definedName>
    <definedName name="TDVabm16">Results!#REF!</definedName>
    <definedName name="TDVabm6">Results!#REF!</definedName>
    <definedName name="TDVrbl7">Results!$D$43</definedName>
    <definedName name="TDVrbm15">Results!#REF!</definedName>
    <definedName name="TDVrbm16">Results!#REF!</definedName>
    <definedName name="TDVrbm6">Results!#REF!</definedName>
    <definedName name="UtoSI">[1]Constructions!$H$10</definedName>
    <definedName name="WHSCh">[2]Schedules!#REF!</definedName>
  </definedNames>
  <calcPr calcId="145621"/>
</workbook>
</file>

<file path=xl/calcChain.xml><?xml version="1.0" encoding="utf-8"?>
<calcChain xmlns="http://schemas.openxmlformats.org/spreadsheetml/2006/main">
  <c r="AN76" i="4" l="1"/>
  <c r="AI76" i="4"/>
  <c r="AJ76" i="4"/>
  <c r="AK76" i="4"/>
  <c r="AH76" i="4"/>
  <c r="AN75" i="4"/>
  <c r="AI75" i="4"/>
  <c r="AJ75" i="4"/>
  <c r="AK75" i="4"/>
  <c r="AH75" i="4"/>
  <c r="AO76" i="4" l="1"/>
  <c r="AB76" i="4" s="1"/>
  <c r="AC76" i="4" s="1"/>
  <c r="AG76" i="4"/>
  <c r="AE76" i="4"/>
  <c r="Z76" i="4"/>
  <c r="AA76" i="4" s="1"/>
  <c r="V76" i="4"/>
  <c r="W76" i="4" s="1"/>
  <c r="R76" i="4"/>
  <c r="S76" i="4" s="1"/>
  <c r="F76" i="4"/>
  <c r="G76" i="4" s="1"/>
  <c r="D76" i="4"/>
  <c r="E76" i="4" s="1"/>
  <c r="AO75" i="4"/>
  <c r="AB75" i="4" s="1"/>
  <c r="AC75" i="4" s="1"/>
  <c r="AG75" i="4"/>
  <c r="AE75" i="4"/>
  <c r="R75" i="4"/>
  <c r="S75" i="4" s="1"/>
  <c r="D75" i="4"/>
  <c r="E75" i="4" s="1"/>
  <c r="AO74" i="4"/>
  <c r="Z74" i="4" s="1"/>
  <c r="AA74" i="4" s="1"/>
  <c r="AG74" i="4"/>
  <c r="AE74" i="4"/>
  <c r="X74" i="4"/>
  <c r="Y74" i="4" s="1"/>
  <c r="H74" i="4"/>
  <c r="I74" i="4" s="1"/>
  <c r="D74" i="4"/>
  <c r="E74" i="4" s="1"/>
  <c r="L74" i="4" l="1"/>
  <c r="AB74" i="4"/>
  <c r="AC74" i="4" s="1"/>
  <c r="P74" i="4"/>
  <c r="Q74" i="4" s="1"/>
  <c r="F75" i="4"/>
  <c r="G75" i="4" s="1"/>
  <c r="T74" i="4"/>
  <c r="U74" i="4" s="1"/>
  <c r="P75" i="4"/>
  <c r="Q75" i="4" s="1"/>
  <c r="N76" i="4"/>
  <c r="O76" i="4" s="1"/>
  <c r="X75" i="4"/>
  <c r="Y75" i="4" s="1"/>
  <c r="H75" i="4"/>
  <c r="I75" i="4" s="1"/>
  <c r="Z75" i="4"/>
  <c r="AA75" i="4" s="1"/>
  <c r="N75" i="4"/>
  <c r="O75" i="4" s="1"/>
  <c r="V75" i="4"/>
  <c r="W75" i="4" s="1"/>
  <c r="L75" i="4"/>
  <c r="M75" i="4" s="1"/>
  <c r="T75" i="4"/>
  <c r="U75" i="4" s="1"/>
  <c r="M74" i="4"/>
  <c r="H76" i="4"/>
  <c r="I76" i="4" s="1"/>
  <c r="L76" i="4"/>
  <c r="P76" i="4"/>
  <c r="Q76" i="4" s="1"/>
  <c r="T76" i="4"/>
  <c r="U76" i="4" s="1"/>
  <c r="X76" i="4"/>
  <c r="Y76" i="4" s="1"/>
  <c r="F74" i="4"/>
  <c r="G74" i="4" s="1"/>
  <c r="N74" i="4"/>
  <c r="O74" i="4" s="1"/>
  <c r="R74" i="4"/>
  <c r="S74" i="4" s="1"/>
  <c r="V74" i="4"/>
  <c r="W74" i="4" s="1"/>
  <c r="D59" i="4"/>
  <c r="E59" i="4" s="1"/>
  <c r="D60" i="4"/>
  <c r="E60" i="4" s="1"/>
  <c r="D61" i="4"/>
  <c r="E61" i="4" s="1"/>
  <c r="D62" i="4"/>
  <c r="E62" i="4" s="1"/>
  <c r="D63" i="4"/>
  <c r="E63" i="4" s="1"/>
  <c r="D64" i="4"/>
  <c r="E64" i="4" s="1"/>
  <c r="D65" i="4"/>
  <c r="E65" i="4" s="1"/>
  <c r="D66" i="4"/>
  <c r="E66" i="4" s="1"/>
  <c r="D67" i="4"/>
  <c r="E67" i="4" s="1"/>
  <c r="D68" i="4"/>
  <c r="E68" i="4" s="1"/>
  <c r="D69" i="4"/>
  <c r="E69" i="4" s="1"/>
  <c r="D70" i="4"/>
  <c r="E70" i="4" s="1"/>
  <c r="D71" i="4"/>
  <c r="E71" i="4" s="1"/>
  <c r="D72" i="4"/>
  <c r="E72" i="4" s="1"/>
  <c r="D73" i="4"/>
  <c r="E73" i="4" s="1"/>
  <c r="D58" i="4"/>
  <c r="E58" i="4" s="1"/>
  <c r="J75" i="4" l="1"/>
  <c r="K75" i="4" s="1"/>
  <c r="J74" i="4"/>
  <c r="K74" i="4" s="1"/>
  <c r="AM75" i="4"/>
  <c r="AL75" i="4"/>
  <c r="AM76" i="4"/>
  <c r="AL76" i="4"/>
  <c r="J76" i="4"/>
  <c r="K76" i="4" s="1"/>
  <c r="M76" i="4"/>
  <c r="AG73" i="4"/>
  <c r="AG72" i="4"/>
  <c r="AG71" i="4"/>
  <c r="AG70" i="4"/>
  <c r="AG69" i="4"/>
  <c r="AG68" i="4"/>
  <c r="AG67" i="4"/>
  <c r="AG66" i="4"/>
  <c r="AG65" i="4"/>
  <c r="AG64" i="4"/>
  <c r="AG63" i="4"/>
  <c r="AG62" i="4"/>
  <c r="AG61" i="4"/>
  <c r="AG60" i="4"/>
  <c r="AG59" i="4"/>
  <c r="AG58" i="4"/>
  <c r="AG56" i="4"/>
  <c r="AG55" i="4"/>
  <c r="AG54" i="4"/>
  <c r="AG53" i="4"/>
  <c r="AG52" i="4"/>
  <c r="AG51" i="4"/>
  <c r="AG50" i="4"/>
  <c r="AG49" i="4"/>
  <c r="AG48" i="4"/>
  <c r="AG47" i="4"/>
  <c r="AG46" i="4"/>
  <c r="AG45" i="4"/>
  <c r="AG44" i="4"/>
  <c r="AG43" i="4"/>
  <c r="AG42" i="4"/>
  <c r="AG41" i="4"/>
  <c r="AG40" i="4"/>
  <c r="AG39" i="4"/>
  <c r="AG38" i="4"/>
  <c r="AG37" i="4"/>
  <c r="AG36" i="4"/>
  <c r="AG35" i="4"/>
  <c r="AG34" i="4"/>
  <c r="AG33" i="4"/>
  <c r="AG32" i="4"/>
  <c r="AG31" i="4"/>
  <c r="AG30" i="4"/>
  <c r="AG29" i="4"/>
  <c r="AG28" i="4"/>
  <c r="AG27" i="4"/>
  <c r="AG26" i="4"/>
  <c r="AG25" i="4"/>
  <c r="AG24" i="4"/>
  <c r="AG23" i="4"/>
  <c r="AG22" i="4"/>
  <c r="AG21" i="4"/>
  <c r="AG20" i="4"/>
  <c r="AG19" i="4"/>
  <c r="AG18" i="4"/>
  <c r="AG17" i="4"/>
  <c r="AG16" i="4"/>
  <c r="AG15" i="4"/>
  <c r="AG14" i="4"/>
  <c r="AG13" i="4"/>
  <c r="AG12" i="4"/>
  <c r="AG11" i="4"/>
  <c r="AG10" i="4"/>
  <c r="AG9" i="4"/>
  <c r="AG8" i="4"/>
  <c r="AG7" i="4"/>
  <c r="AG6" i="4"/>
  <c r="AG5" i="4"/>
  <c r="AE73" i="4"/>
  <c r="AE72" i="4"/>
  <c r="AE71" i="4"/>
  <c r="AE70" i="4"/>
  <c r="AE69" i="4"/>
  <c r="AE68" i="4"/>
  <c r="AE67" i="4"/>
  <c r="AE66" i="4"/>
  <c r="AE65" i="4"/>
  <c r="AE64" i="4"/>
  <c r="AE63" i="4"/>
  <c r="AE62" i="4"/>
  <c r="AE61" i="4"/>
  <c r="AE60" i="4"/>
  <c r="AE59" i="4"/>
  <c r="AE58" i="4"/>
  <c r="AE56" i="4"/>
  <c r="AE55" i="4"/>
  <c r="AE54" i="4"/>
  <c r="AE53" i="4"/>
  <c r="AE52" i="4"/>
  <c r="AE51" i="4"/>
  <c r="AE50" i="4"/>
  <c r="AE49" i="4"/>
  <c r="AE48" i="4"/>
  <c r="AE47" i="4"/>
  <c r="AE46" i="4"/>
  <c r="AE45" i="4"/>
  <c r="AE44" i="4"/>
  <c r="AE43" i="4"/>
  <c r="AE42" i="4"/>
  <c r="AE41" i="4"/>
  <c r="AE40" i="4"/>
  <c r="AE39" i="4"/>
  <c r="AE38" i="4"/>
  <c r="AE37" i="4"/>
  <c r="AE36" i="4"/>
  <c r="AE35" i="4"/>
  <c r="AE34" i="4"/>
  <c r="AE33" i="4"/>
  <c r="AE32" i="4"/>
  <c r="AE31" i="4"/>
  <c r="AE30" i="4"/>
  <c r="AE29" i="4"/>
  <c r="AE28" i="4"/>
  <c r="AE27" i="4"/>
  <c r="AE26" i="4"/>
  <c r="AE25" i="4"/>
  <c r="AE24" i="4"/>
  <c r="AE23" i="4"/>
  <c r="AE22" i="4"/>
  <c r="AE21" i="4"/>
  <c r="AE20" i="4"/>
  <c r="AE19" i="4"/>
  <c r="AE18" i="4"/>
  <c r="AE17" i="4"/>
  <c r="AE16" i="4"/>
  <c r="AE15" i="4"/>
  <c r="AE14" i="4"/>
  <c r="AE13" i="4"/>
  <c r="AE12" i="4"/>
  <c r="AE11" i="4"/>
  <c r="AE10" i="4"/>
  <c r="AE9" i="4"/>
  <c r="AE8" i="4"/>
  <c r="AE7" i="4"/>
  <c r="AE6" i="4"/>
  <c r="AE5" i="4"/>
  <c r="AI59" i="4"/>
  <c r="AI60" i="4"/>
  <c r="AI63" i="4"/>
  <c r="AI64" i="4"/>
  <c r="AI68" i="4"/>
  <c r="AI71" i="4"/>
  <c r="AI72" i="4"/>
  <c r="AO58" i="4"/>
  <c r="AO59" i="4"/>
  <c r="AO60" i="4"/>
  <c r="AO61" i="4"/>
  <c r="AO62" i="4"/>
  <c r="AO63" i="4"/>
  <c r="AO64" i="4"/>
  <c r="AO65" i="4"/>
  <c r="AO66" i="4"/>
  <c r="AO67" i="4"/>
  <c r="AO68" i="4"/>
  <c r="AO69" i="4"/>
  <c r="AO70" i="4"/>
  <c r="AO71" i="4"/>
  <c r="AO72" i="4"/>
  <c r="AO73" i="4"/>
  <c r="AH72" i="4"/>
  <c r="AH73" i="4"/>
  <c r="AI73" i="4"/>
  <c r="AH71" i="4"/>
  <c r="AH68" i="4"/>
  <c r="AH69" i="4"/>
  <c r="AI69" i="4"/>
  <c r="AI67" i="4"/>
  <c r="AM67" i="4" s="1"/>
  <c r="AH67" i="4"/>
  <c r="AH64" i="4"/>
  <c r="AH65" i="4"/>
  <c r="AI65" i="4"/>
  <c r="AH63" i="4"/>
  <c r="AH60" i="4"/>
  <c r="AH61" i="4"/>
  <c r="AI61" i="4"/>
  <c r="AH59" i="4"/>
  <c r="AL73" i="4" l="1"/>
  <c r="F73" i="4"/>
  <c r="N73" i="4"/>
  <c r="O73" i="4" s="1"/>
  <c r="V73" i="4"/>
  <c r="W73" i="4" s="1"/>
  <c r="H73" i="4"/>
  <c r="I73" i="4" s="1"/>
  <c r="P73" i="4"/>
  <c r="Q73" i="4" s="1"/>
  <c r="X73" i="4"/>
  <c r="Y73" i="4" s="1"/>
  <c r="L73" i="4"/>
  <c r="T73" i="4"/>
  <c r="U73" i="4" s="1"/>
  <c r="AB73" i="4"/>
  <c r="AC73" i="4" s="1"/>
  <c r="R73" i="4"/>
  <c r="S73" i="4" s="1"/>
  <c r="Z73" i="4"/>
  <c r="AA73" i="4" s="1"/>
  <c r="F69" i="4"/>
  <c r="P69" i="4"/>
  <c r="Q69" i="4" s="1"/>
  <c r="X69" i="4"/>
  <c r="Y69" i="4" s="1"/>
  <c r="H69" i="4"/>
  <c r="I69" i="4" s="1"/>
  <c r="R69" i="4"/>
  <c r="S69" i="4" s="1"/>
  <c r="Z69" i="4"/>
  <c r="AA69" i="4" s="1"/>
  <c r="N69" i="4"/>
  <c r="O69" i="4" s="1"/>
  <c r="V69" i="4"/>
  <c r="W69" i="4" s="1"/>
  <c r="L69" i="4"/>
  <c r="T69" i="4"/>
  <c r="U69" i="4" s="1"/>
  <c r="AB69" i="4"/>
  <c r="AC69" i="4" s="1"/>
  <c r="H65" i="4"/>
  <c r="I65" i="4" s="1"/>
  <c r="R65" i="4"/>
  <c r="S65" i="4" s="1"/>
  <c r="Z65" i="4"/>
  <c r="AA65" i="4" s="1"/>
  <c r="L65" i="4"/>
  <c r="T65" i="4"/>
  <c r="U65" i="4" s="1"/>
  <c r="AB65" i="4"/>
  <c r="AC65" i="4" s="1"/>
  <c r="F65" i="4"/>
  <c r="N65" i="4"/>
  <c r="O65" i="4" s="1"/>
  <c r="V65" i="4"/>
  <c r="W65" i="4" s="1"/>
  <c r="P65" i="4"/>
  <c r="Q65" i="4" s="1"/>
  <c r="X65" i="4"/>
  <c r="Y65" i="4" s="1"/>
  <c r="H61" i="4"/>
  <c r="I61" i="4" s="1"/>
  <c r="R61" i="4"/>
  <c r="S61" i="4" s="1"/>
  <c r="Z61" i="4"/>
  <c r="AA61" i="4" s="1"/>
  <c r="L61" i="4"/>
  <c r="T61" i="4"/>
  <c r="U61" i="4" s="1"/>
  <c r="AB61" i="4"/>
  <c r="AC61" i="4" s="1"/>
  <c r="F61" i="4"/>
  <c r="X61" i="4"/>
  <c r="Y61" i="4" s="1"/>
  <c r="N61" i="4"/>
  <c r="O61" i="4" s="1"/>
  <c r="V61" i="4"/>
  <c r="W61" i="4" s="1"/>
  <c r="P61" i="4"/>
  <c r="Q61" i="4" s="1"/>
  <c r="F72" i="4"/>
  <c r="P72" i="4"/>
  <c r="Q72" i="4" s="1"/>
  <c r="X72" i="4"/>
  <c r="Y72" i="4" s="1"/>
  <c r="N72" i="4"/>
  <c r="O72" i="4" s="1"/>
  <c r="H72" i="4"/>
  <c r="I72" i="4" s="1"/>
  <c r="R72" i="4"/>
  <c r="S72" i="4" s="1"/>
  <c r="Z72" i="4"/>
  <c r="AA72" i="4" s="1"/>
  <c r="T72" i="4"/>
  <c r="U72" i="4" s="1"/>
  <c r="V72" i="4"/>
  <c r="W72" i="4" s="1"/>
  <c r="L72" i="4"/>
  <c r="AB72" i="4"/>
  <c r="AC72" i="4" s="1"/>
  <c r="H68" i="4"/>
  <c r="I68" i="4" s="1"/>
  <c r="R68" i="4"/>
  <c r="S68" i="4" s="1"/>
  <c r="Z68" i="4"/>
  <c r="AA68" i="4" s="1"/>
  <c r="L68" i="4"/>
  <c r="T68" i="4"/>
  <c r="U68" i="4" s="1"/>
  <c r="F68" i="4"/>
  <c r="X68" i="4"/>
  <c r="Y68" i="4" s="1"/>
  <c r="N68" i="4"/>
  <c r="O68" i="4" s="1"/>
  <c r="V68" i="4"/>
  <c r="W68" i="4" s="1"/>
  <c r="AB68" i="4"/>
  <c r="AC68" i="4" s="1"/>
  <c r="P68" i="4"/>
  <c r="Q68" i="4" s="1"/>
  <c r="H64" i="4"/>
  <c r="I64" i="4" s="1"/>
  <c r="R64" i="4"/>
  <c r="S64" i="4" s="1"/>
  <c r="Z64" i="4"/>
  <c r="AA64" i="4" s="1"/>
  <c r="L64" i="4"/>
  <c r="T64" i="4"/>
  <c r="U64" i="4" s="1"/>
  <c r="AB64" i="4"/>
  <c r="AC64" i="4" s="1"/>
  <c r="P64" i="4"/>
  <c r="Q64" i="4" s="1"/>
  <c r="N64" i="4"/>
  <c r="O64" i="4" s="1"/>
  <c r="V64" i="4"/>
  <c r="W64" i="4" s="1"/>
  <c r="F64" i="4"/>
  <c r="X64" i="4"/>
  <c r="Y64" i="4" s="1"/>
  <c r="H60" i="4"/>
  <c r="I60" i="4" s="1"/>
  <c r="R60" i="4"/>
  <c r="S60" i="4" s="1"/>
  <c r="Z60" i="4"/>
  <c r="AA60" i="4" s="1"/>
  <c r="L60" i="4"/>
  <c r="T60" i="4"/>
  <c r="U60" i="4" s="1"/>
  <c r="AB60" i="4"/>
  <c r="AC60" i="4" s="1"/>
  <c r="F60" i="4"/>
  <c r="P60" i="4"/>
  <c r="Q60" i="4" s="1"/>
  <c r="X60" i="4"/>
  <c r="Y60" i="4" s="1"/>
  <c r="N60" i="4"/>
  <c r="O60" i="4" s="1"/>
  <c r="V60" i="4"/>
  <c r="W60" i="4" s="1"/>
  <c r="F71" i="4"/>
  <c r="P71" i="4"/>
  <c r="Q71" i="4" s="1"/>
  <c r="X71" i="4"/>
  <c r="Y71" i="4" s="1"/>
  <c r="H71" i="4"/>
  <c r="I71" i="4" s="1"/>
  <c r="R71" i="4"/>
  <c r="S71" i="4" s="1"/>
  <c r="Z71" i="4"/>
  <c r="AA71" i="4" s="1"/>
  <c r="L71" i="4"/>
  <c r="AB71" i="4"/>
  <c r="AC71" i="4" s="1"/>
  <c r="T71" i="4"/>
  <c r="U71" i="4" s="1"/>
  <c r="N71" i="4"/>
  <c r="O71" i="4" s="1"/>
  <c r="V71" i="4"/>
  <c r="W71" i="4" s="1"/>
  <c r="H67" i="4"/>
  <c r="I67" i="4" s="1"/>
  <c r="R67" i="4"/>
  <c r="S67" i="4" s="1"/>
  <c r="Z67" i="4"/>
  <c r="AA67" i="4" s="1"/>
  <c r="L67" i="4"/>
  <c r="T67" i="4"/>
  <c r="U67" i="4" s="1"/>
  <c r="AB67" i="4"/>
  <c r="AC67" i="4" s="1"/>
  <c r="P67" i="4"/>
  <c r="Q67" i="4" s="1"/>
  <c r="N67" i="4"/>
  <c r="O67" i="4" s="1"/>
  <c r="V67" i="4"/>
  <c r="W67" i="4" s="1"/>
  <c r="F67" i="4"/>
  <c r="X67" i="4"/>
  <c r="Y67" i="4" s="1"/>
  <c r="H63" i="4"/>
  <c r="I63" i="4" s="1"/>
  <c r="R63" i="4"/>
  <c r="S63" i="4" s="1"/>
  <c r="Z63" i="4"/>
  <c r="AA63" i="4" s="1"/>
  <c r="L63" i="4"/>
  <c r="T63" i="4"/>
  <c r="U63" i="4" s="1"/>
  <c r="AB63" i="4"/>
  <c r="AC63" i="4" s="1"/>
  <c r="N63" i="4"/>
  <c r="O63" i="4" s="1"/>
  <c r="P63" i="4"/>
  <c r="Q63" i="4" s="1"/>
  <c r="V63" i="4"/>
  <c r="W63" i="4" s="1"/>
  <c r="F63" i="4"/>
  <c r="X63" i="4"/>
  <c r="Y63" i="4" s="1"/>
  <c r="H59" i="4"/>
  <c r="I59" i="4" s="1"/>
  <c r="R59" i="4"/>
  <c r="S59" i="4" s="1"/>
  <c r="Z59" i="4"/>
  <c r="AA59" i="4" s="1"/>
  <c r="L59" i="4"/>
  <c r="T59" i="4"/>
  <c r="U59" i="4" s="1"/>
  <c r="AB59" i="4"/>
  <c r="AC59" i="4" s="1"/>
  <c r="F59" i="4"/>
  <c r="P59" i="4"/>
  <c r="Q59" i="4" s="1"/>
  <c r="X59" i="4"/>
  <c r="Y59" i="4" s="1"/>
  <c r="N59" i="4"/>
  <c r="O59" i="4" s="1"/>
  <c r="V59" i="4"/>
  <c r="W59" i="4" s="1"/>
  <c r="F70" i="4"/>
  <c r="G70" i="4" s="1"/>
  <c r="P70" i="4"/>
  <c r="Q70" i="4" s="1"/>
  <c r="X70" i="4"/>
  <c r="Y70" i="4" s="1"/>
  <c r="H70" i="4"/>
  <c r="I70" i="4" s="1"/>
  <c r="R70" i="4"/>
  <c r="S70" i="4" s="1"/>
  <c r="Z70" i="4"/>
  <c r="AA70" i="4" s="1"/>
  <c r="L70" i="4"/>
  <c r="N70" i="4"/>
  <c r="O70" i="4" s="1"/>
  <c r="V70" i="4"/>
  <c r="W70" i="4" s="1"/>
  <c r="T70" i="4"/>
  <c r="U70" i="4" s="1"/>
  <c r="AB70" i="4"/>
  <c r="AC70" i="4" s="1"/>
  <c r="H66" i="4"/>
  <c r="I66" i="4" s="1"/>
  <c r="R66" i="4"/>
  <c r="S66" i="4" s="1"/>
  <c r="Z66" i="4"/>
  <c r="AA66" i="4" s="1"/>
  <c r="L66" i="4"/>
  <c r="T66" i="4"/>
  <c r="U66" i="4" s="1"/>
  <c r="AB66" i="4"/>
  <c r="AC66" i="4" s="1"/>
  <c r="N66" i="4"/>
  <c r="O66" i="4" s="1"/>
  <c r="V66" i="4"/>
  <c r="W66" i="4" s="1"/>
  <c r="F66" i="4"/>
  <c r="G66" i="4" s="1"/>
  <c r="X66" i="4"/>
  <c r="Y66" i="4" s="1"/>
  <c r="P66" i="4"/>
  <c r="Q66" i="4" s="1"/>
  <c r="H62" i="4"/>
  <c r="I62" i="4" s="1"/>
  <c r="R62" i="4"/>
  <c r="S62" i="4" s="1"/>
  <c r="Z62" i="4"/>
  <c r="AA62" i="4" s="1"/>
  <c r="L62" i="4"/>
  <c r="T62" i="4"/>
  <c r="U62" i="4" s="1"/>
  <c r="AB62" i="4"/>
  <c r="AC62" i="4" s="1"/>
  <c r="F62" i="4"/>
  <c r="G62" i="4" s="1"/>
  <c r="X62" i="4"/>
  <c r="Y62" i="4" s="1"/>
  <c r="N62" i="4"/>
  <c r="O62" i="4" s="1"/>
  <c r="V62" i="4"/>
  <c r="W62" i="4" s="1"/>
  <c r="P62" i="4"/>
  <c r="Q62" i="4" s="1"/>
  <c r="Z58" i="4"/>
  <c r="AA58" i="4" s="1"/>
  <c r="R58" i="4"/>
  <c r="S58" i="4" s="1"/>
  <c r="H58" i="4"/>
  <c r="I58" i="4" s="1"/>
  <c r="X58" i="4"/>
  <c r="Y58" i="4" s="1"/>
  <c r="P58" i="4"/>
  <c r="Q58" i="4" s="1"/>
  <c r="F58" i="4"/>
  <c r="G58" i="4" s="1"/>
  <c r="AB58" i="4"/>
  <c r="AC58" i="4" s="1"/>
  <c r="T58" i="4"/>
  <c r="U58" i="4" s="1"/>
  <c r="L58" i="4"/>
  <c r="V58" i="4"/>
  <c r="W58" i="4" s="1"/>
  <c r="N58" i="4"/>
  <c r="O58" i="4" s="1"/>
  <c r="AM65" i="4"/>
  <c r="AM61" i="4"/>
  <c r="AM71" i="4"/>
  <c r="AM69" i="4"/>
  <c r="AL68" i="4"/>
  <c r="AM59" i="4"/>
  <c r="AL60" i="4"/>
  <c r="AM63" i="4"/>
  <c r="AM60" i="4"/>
  <c r="AM72" i="4"/>
  <c r="AM64" i="4"/>
  <c r="AL64" i="4"/>
  <c r="AM68" i="4"/>
  <c r="AL61" i="4"/>
  <c r="AL65" i="4"/>
  <c r="AL69" i="4"/>
  <c r="AM73" i="4"/>
  <c r="AL72" i="4"/>
  <c r="AL71" i="4"/>
  <c r="AL67" i="4"/>
  <c r="AL63" i="4"/>
  <c r="AL59" i="4"/>
  <c r="G59" i="4" l="1"/>
  <c r="AK59" i="4" s="1"/>
  <c r="AJ59" i="4"/>
  <c r="G63" i="4"/>
  <c r="AK63" i="4" s="1"/>
  <c r="AJ63" i="4"/>
  <c r="G60" i="4"/>
  <c r="AJ60" i="4"/>
  <c r="G64" i="4"/>
  <c r="AK64" i="4" s="1"/>
  <c r="AJ64" i="4"/>
  <c r="G61" i="4"/>
  <c r="AK61" i="4" s="1"/>
  <c r="AJ61" i="4"/>
  <c r="M69" i="4"/>
  <c r="J69" i="4"/>
  <c r="K69" i="4" s="1"/>
  <c r="G69" i="4"/>
  <c r="AK69" i="4" s="1"/>
  <c r="AJ69" i="4"/>
  <c r="M66" i="4"/>
  <c r="J66" i="4"/>
  <c r="K66" i="4" s="1"/>
  <c r="M70" i="4"/>
  <c r="J70" i="4"/>
  <c r="K70" i="4" s="1"/>
  <c r="M67" i="4"/>
  <c r="J67" i="4"/>
  <c r="K67" i="4" s="1"/>
  <c r="M71" i="4"/>
  <c r="J71" i="4"/>
  <c r="K71" i="4" s="1"/>
  <c r="M68" i="4"/>
  <c r="J68" i="4"/>
  <c r="K68" i="4" s="1"/>
  <c r="M73" i="4"/>
  <c r="J73" i="4"/>
  <c r="K73" i="4" s="1"/>
  <c r="M58" i="4"/>
  <c r="J58" i="4"/>
  <c r="K58" i="4" s="1"/>
  <c r="M62" i="4"/>
  <c r="J62" i="4"/>
  <c r="K62" i="4" s="1"/>
  <c r="M63" i="4"/>
  <c r="J63" i="4"/>
  <c r="K63" i="4" s="1"/>
  <c r="M64" i="4"/>
  <c r="J64" i="4"/>
  <c r="K64" i="4" s="1"/>
  <c r="M72" i="4"/>
  <c r="J72" i="4"/>
  <c r="K72" i="4" s="1"/>
  <c r="M65" i="4"/>
  <c r="J65" i="4"/>
  <c r="K65" i="4" s="1"/>
  <c r="J59" i="4"/>
  <c r="K59" i="4" s="1"/>
  <c r="M59" i="4"/>
  <c r="G67" i="4"/>
  <c r="AK67" i="4" s="1"/>
  <c r="AJ67" i="4"/>
  <c r="G71" i="4"/>
  <c r="AK71" i="4" s="1"/>
  <c r="AJ71" i="4"/>
  <c r="M60" i="4"/>
  <c r="J60" i="4"/>
  <c r="K60" i="4" s="1"/>
  <c r="G68" i="4"/>
  <c r="AK68" i="4" s="1"/>
  <c r="AJ68" i="4"/>
  <c r="G72" i="4"/>
  <c r="AK72" i="4" s="1"/>
  <c r="AJ72" i="4"/>
  <c r="M61" i="4"/>
  <c r="J61" i="4"/>
  <c r="K61" i="4" s="1"/>
  <c r="G65" i="4"/>
  <c r="AK65" i="4" s="1"/>
  <c r="AJ65" i="4"/>
  <c r="G73" i="4"/>
  <c r="AK73" i="4" s="1"/>
  <c r="AJ73" i="4"/>
  <c r="D6" i="4"/>
  <c r="D7" i="4"/>
  <c r="D8" i="4"/>
  <c r="E8" i="4" s="1"/>
  <c r="D9" i="4"/>
  <c r="D10" i="4"/>
  <c r="D11" i="4"/>
  <c r="E11" i="4" s="1"/>
  <c r="D12" i="4"/>
  <c r="D13" i="4"/>
  <c r="D14" i="4"/>
  <c r="D15" i="4"/>
  <c r="D16" i="4"/>
  <c r="E16" i="4" s="1"/>
  <c r="D17" i="4"/>
  <c r="D18" i="4"/>
  <c r="D19" i="4"/>
  <c r="D20" i="4"/>
  <c r="D21" i="4"/>
  <c r="D22" i="4"/>
  <c r="D23" i="4"/>
  <c r="D24" i="4"/>
  <c r="E24" i="4" s="1"/>
  <c r="D25" i="4"/>
  <c r="E25" i="4" s="1"/>
  <c r="D26" i="4"/>
  <c r="D27" i="4"/>
  <c r="E27" i="4" s="1"/>
  <c r="D28" i="4"/>
  <c r="D29" i="4"/>
  <c r="E29" i="4" s="1"/>
  <c r="D30" i="4"/>
  <c r="E30" i="4" s="1"/>
  <c r="D31" i="4"/>
  <c r="D32" i="4"/>
  <c r="E32" i="4" s="1"/>
  <c r="D33" i="4"/>
  <c r="D34" i="4"/>
  <c r="D35" i="4"/>
  <c r="E35" i="4" s="1"/>
  <c r="D36" i="4"/>
  <c r="E36" i="4" s="1"/>
  <c r="AO33" i="4"/>
  <c r="Z33" i="4" s="1"/>
  <c r="AA33" i="4" s="1"/>
  <c r="AO34" i="4"/>
  <c r="AO35" i="4"/>
  <c r="P35" i="4" s="1"/>
  <c r="Q35" i="4" s="1"/>
  <c r="AO36" i="4"/>
  <c r="H36" i="4" s="1"/>
  <c r="I36" i="4" s="1"/>
  <c r="AO32" i="4"/>
  <c r="X32" i="4" s="1"/>
  <c r="Y32" i="4" s="1"/>
  <c r="AO31" i="4"/>
  <c r="AO18" i="4"/>
  <c r="L18" i="4" s="1"/>
  <c r="AO19" i="4"/>
  <c r="R19" i="4" s="1"/>
  <c r="S19" i="4" s="1"/>
  <c r="AO20" i="4"/>
  <c r="H20" i="4" s="1"/>
  <c r="I20" i="4" s="1"/>
  <c r="AO21" i="4"/>
  <c r="AO22" i="4"/>
  <c r="L22" i="4" s="1"/>
  <c r="M22" i="4" s="1"/>
  <c r="AO23" i="4"/>
  <c r="R23" i="4" s="1"/>
  <c r="S23" i="4" s="1"/>
  <c r="AO24" i="4"/>
  <c r="Z24" i="4" s="1"/>
  <c r="AA24" i="4" s="1"/>
  <c r="AO25" i="4"/>
  <c r="AO26" i="4"/>
  <c r="L26" i="4" s="1"/>
  <c r="AO27" i="4"/>
  <c r="R27" i="4" s="1"/>
  <c r="S27" i="4" s="1"/>
  <c r="AO28" i="4"/>
  <c r="H28" i="4" s="1"/>
  <c r="I28" i="4" s="1"/>
  <c r="AO29" i="4"/>
  <c r="AO30" i="4"/>
  <c r="Z30" i="4" s="1"/>
  <c r="AA30" i="4" s="1"/>
  <c r="AO17" i="4"/>
  <c r="H17" i="4" s="1"/>
  <c r="I17" i="4" s="1"/>
  <c r="AO6" i="4"/>
  <c r="H6" i="4" s="1"/>
  <c r="I6" i="4" s="1"/>
  <c r="AO7" i="4"/>
  <c r="AO8" i="4"/>
  <c r="T8" i="4" s="1"/>
  <c r="U8" i="4" s="1"/>
  <c r="AO9" i="4"/>
  <c r="H9" i="4" s="1"/>
  <c r="I9" i="4" s="1"/>
  <c r="AO10" i="4"/>
  <c r="R10" i="4" s="1"/>
  <c r="S10" i="4" s="1"/>
  <c r="AO11" i="4"/>
  <c r="AO12" i="4"/>
  <c r="T12" i="4" s="1"/>
  <c r="U12" i="4" s="1"/>
  <c r="AO13" i="4"/>
  <c r="H13" i="4" s="1"/>
  <c r="I13" i="4" s="1"/>
  <c r="AO14" i="4"/>
  <c r="Z14" i="4" s="1"/>
  <c r="AA14" i="4" s="1"/>
  <c r="AO15" i="4"/>
  <c r="AO16" i="4"/>
  <c r="T16" i="4" s="1"/>
  <c r="U16" i="4" s="1"/>
  <c r="AO5" i="4"/>
  <c r="X5" i="4" s="1"/>
  <c r="Y5" i="4" s="1"/>
  <c r="D5" i="4"/>
  <c r="AM27" i="4"/>
  <c r="AL27" i="4"/>
  <c r="AM17" i="4"/>
  <c r="AL17" i="4"/>
  <c r="AM9" i="4"/>
  <c r="AL9" i="4"/>
  <c r="AM5" i="4"/>
  <c r="AL5" i="4"/>
  <c r="AN64" i="4" l="1"/>
  <c r="AN61" i="4"/>
  <c r="AI36" i="4"/>
  <c r="AN69" i="4"/>
  <c r="AN63" i="4"/>
  <c r="AN72" i="4"/>
  <c r="AN73" i="4"/>
  <c r="AK60" i="4"/>
  <c r="AN60" i="4" s="1"/>
  <c r="AN68" i="4"/>
  <c r="AN65" i="4"/>
  <c r="AN71" i="4"/>
  <c r="AN67" i="4"/>
  <c r="AN59" i="4"/>
  <c r="AH6" i="4"/>
  <c r="AI30" i="4"/>
  <c r="AH8" i="4"/>
  <c r="AH22" i="4"/>
  <c r="E21" i="4"/>
  <c r="AH14" i="4"/>
  <c r="E13" i="4"/>
  <c r="AH28" i="4"/>
  <c r="E28" i="4"/>
  <c r="AI28" i="4" s="1"/>
  <c r="AH31" i="4"/>
  <c r="E31" i="4"/>
  <c r="AI31" i="4" s="1"/>
  <c r="AH24" i="4"/>
  <c r="E23" i="4"/>
  <c r="AH20" i="4"/>
  <c r="E19" i="4"/>
  <c r="AH16" i="4"/>
  <c r="E15" i="4"/>
  <c r="E7" i="4"/>
  <c r="AI8" i="4" s="1"/>
  <c r="E5" i="4"/>
  <c r="AH33" i="4"/>
  <c r="E33" i="4"/>
  <c r="AI33" i="4" s="1"/>
  <c r="AH18" i="4"/>
  <c r="E17" i="4"/>
  <c r="AH10" i="4"/>
  <c r="E9" i="4"/>
  <c r="AH21" i="4"/>
  <c r="E20" i="4"/>
  <c r="AI21" i="4" s="1"/>
  <c r="AH13" i="4"/>
  <c r="E12" i="4"/>
  <c r="M26" i="4"/>
  <c r="M18" i="4"/>
  <c r="AH34" i="4"/>
  <c r="E34" i="4"/>
  <c r="AI34" i="4" s="1"/>
  <c r="AH26" i="4"/>
  <c r="E26" i="4"/>
  <c r="AI26" i="4" s="1"/>
  <c r="AH23" i="4"/>
  <c r="E22" i="4"/>
  <c r="AH19" i="4"/>
  <c r="E18" i="4"/>
  <c r="AH15" i="4"/>
  <c r="E14" i="4"/>
  <c r="AH11" i="4"/>
  <c r="E10" i="4"/>
  <c r="AI11" i="4" s="1"/>
  <c r="E6" i="4"/>
  <c r="AH12" i="4"/>
  <c r="AH30" i="4"/>
  <c r="AM30" i="4" s="1"/>
  <c r="AH36" i="4"/>
  <c r="N5" i="4"/>
  <c r="O5" i="4" s="1"/>
  <c r="Z28" i="4"/>
  <c r="AA28" i="4" s="1"/>
  <c r="R14" i="4"/>
  <c r="S14" i="4" s="1"/>
  <c r="Z20" i="4"/>
  <c r="AA20" i="4" s="1"/>
  <c r="R20" i="4"/>
  <c r="S20" i="4" s="1"/>
  <c r="H14" i="4"/>
  <c r="I14" i="4" s="1"/>
  <c r="F32" i="4"/>
  <c r="G32" i="4" s="1"/>
  <c r="H33" i="4"/>
  <c r="I33" i="4" s="1"/>
  <c r="R28" i="4"/>
  <c r="S28" i="4" s="1"/>
  <c r="Z10" i="4"/>
  <c r="AA10" i="4" s="1"/>
  <c r="H24" i="4"/>
  <c r="I24" i="4" s="1"/>
  <c r="H5" i="4"/>
  <c r="I5" i="4" s="1"/>
  <c r="Z5" i="4"/>
  <c r="AA5" i="4" s="1"/>
  <c r="H35" i="4"/>
  <c r="I35" i="4" s="1"/>
  <c r="R33" i="4"/>
  <c r="S33" i="4" s="1"/>
  <c r="P32" i="4"/>
  <c r="Q32" i="4" s="1"/>
  <c r="X30" i="4"/>
  <c r="Y30" i="4" s="1"/>
  <c r="H26" i="4"/>
  <c r="I26" i="4" s="1"/>
  <c r="R24" i="4"/>
  <c r="S24" i="4" s="1"/>
  <c r="Z22" i="4"/>
  <c r="AA22" i="4" s="1"/>
  <c r="H18" i="4"/>
  <c r="I18" i="4" s="1"/>
  <c r="R16" i="4"/>
  <c r="S16" i="4" s="1"/>
  <c r="H10" i="4"/>
  <c r="I10" i="4" s="1"/>
  <c r="R8" i="4"/>
  <c r="S8" i="4" s="1"/>
  <c r="Z6" i="4"/>
  <c r="AA6" i="4" s="1"/>
  <c r="P30" i="4"/>
  <c r="Q30" i="4" s="1"/>
  <c r="R22" i="4"/>
  <c r="S22" i="4" s="1"/>
  <c r="H16" i="4"/>
  <c r="I16" i="4" s="1"/>
  <c r="Z12" i="4"/>
  <c r="AA12" i="4" s="1"/>
  <c r="H8" i="4"/>
  <c r="I8" i="4" s="1"/>
  <c r="R6" i="4"/>
  <c r="S6" i="4" s="1"/>
  <c r="R5" i="4"/>
  <c r="S5" i="4" s="1"/>
  <c r="Z35" i="4"/>
  <c r="AA35" i="4" s="1"/>
  <c r="H30" i="4"/>
  <c r="I30" i="4" s="1"/>
  <c r="Z26" i="4"/>
  <c r="AA26" i="4" s="1"/>
  <c r="H22" i="4"/>
  <c r="I22" i="4" s="1"/>
  <c r="Z18" i="4"/>
  <c r="AA18" i="4" s="1"/>
  <c r="R12" i="4"/>
  <c r="S12" i="4" s="1"/>
  <c r="V5" i="4"/>
  <c r="W5" i="4" s="1"/>
  <c r="R35" i="4"/>
  <c r="S35" i="4" s="1"/>
  <c r="R26" i="4"/>
  <c r="S26" i="4" s="1"/>
  <c r="R18" i="4"/>
  <c r="S18" i="4" s="1"/>
  <c r="Z16" i="4"/>
  <c r="AA16" i="4" s="1"/>
  <c r="H12" i="4"/>
  <c r="I12" i="4" s="1"/>
  <c r="Z8" i="4"/>
  <c r="AA8" i="4" s="1"/>
  <c r="N15" i="4"/>
  <c r="O15" i="4" s="1"/>
  <c r="V15" i="4"/>
  <c r="W15" i="4" s="1"/>
  <c r="F15" i="4"/>
  <c r="P15" i="4"/>
  <c r="Q15" i="4" s="1"/>
  <c r="X15" i="4"/>
  <c r="Y15" i="4" s="1"/>
  <c r="N11" i="4"/>
  <c r="O11" i="4" s="1"/>
  <c r="V11" i="4"/>
  <c r="W11" i="4" s="1"/>
  <c r="F11" i="4"/>
  <c r="P11" i="4"/>
  <c r="Q11" i="4" s="1"/>
  <c r="X11" i="4"/>
  <c r="Y11" i="4" s="1"/>
  <c r="N7" i="4"/>
  <c r="O7" i="4" s="1"/>
  <c r="V7" i="4"/>
  <c r="W7" i="4" s="1"/>
  <c r="F7" i="4"/>
  <c r="P7" i="4"/>
  <c r="Q7" i="4" s="1"/>
  <c r="X7" i="4"/>
  <c r="Y7" i="4" s="1"/>
  <c r="N29" i="4"/>
  <c r="O29" i="4" s="1"/>
  <c r="V29" i="4"/>
  <c r="W29" i="4" s="1"/>
  <c r="F29" i="4"/>
  <c r="G29" i="4" s="1"/>
  <c r="P29" i="4"/>
  <c r="Q29" i="4" s="1"/>
  <c r="X29" i="4"/>
  <c r="Y29" i="4" s="1"/>
  <c r="N25" i="4"/>
  <c r="O25" i="4" s="1"/>
  <c r="V25" i="4"/>
  <c r="W25" i="4" s="1"/>
  <c r="F25" i="4"/>
  <c r="G25" i="4" s="1"/>
  <c r="P25" i="4"/>
  <c r="Q25" i="4" s="1"/>
  <c r="X25" i="4"/>
  <c r="Y25" i="4" s="1"/>
  <c r="N21" i="4"/>
  <c r="O21" i="4" s="1"/>
  <c r="V21" i="4"/>
  <c r="W21" i="4" s="1"/>
  <c r="F21" i="4"/>
  <c r="P21" i="4"/>
  <c r="Q21" i="4" s="1"/>
  <c r="X21" i="4"/>
  <c r="Y21" i="4" s="1"/>
  <c r="L31" i="4"/>
  <c r="T31" i="4"/>
  <c r="U31" i="4" s="1"/>
  <c r="AB31" i="4"/>
  <c r="AC31" i="4" s="1"/>
  <c r="N31" i="4"/>
  <c r="O31" i="4" s="1"/>
  <c r="V31" i="4"/>
  <c r="W31" i="4" s="1"/>
  <c r="L34" i="4"/>
  <c r="T34" i="4"/>
  <c r="U34" i="4" s="1"/>
  <c r="AB34" i="4"/>
  <c r="AC34" i="4" s="1"/>
  <c r="N34" i="4"/>
  <c r="O34" i="4" s="1"/>
  <c r="V34" i="4"/>
  <c r="W34" i="4" s="1"/>
  <c r="X36" i="4"/>
  <c r="Y36" i="4" s="1"/>
  <c r="P36" i="4"/>
  <c r="Q36" i="4" s="1"/>
  <c r="F36" i="4"/>
  <c r="G36" i="4" s="1"/>
  <c r="P34" i="4"/>
  <c r="Q34" i="4" s="1"/>
  <c r="R31" i="4"/>
  <c r="S31" i="4" s="1"/>
  <c r="AB29" i="4"/>
  <c r="AC29" i="4" s="1"/>
  <c r="L29" i="4"/>
  <c r="T27" i="4"/>
  <c r="U27" i="4" s="1"/>
  <c r="AB25" i="4"/>
  <c r="AC25" i="4" s="1"/>
  <c r="L25" i="4"/>
  <c r="T23" i="4"/>
  <c r="U23" i="4" s="1"/>
  <c r="AB21" i="4"/>
  <c r="AC21" i="4" s="1"/>
  <c r="L21" i="4"/>
  <c r="T19" i="4"/>
  <c r="U19" i="4" s="1"/>
  <c r="AB17" i="4"/>
  <c r="AC17" i="4" s="1"/>
  <c r="L17" i="4"/>
  <c r="T15" i="4"/>
  <c r="U15" i="4" s="1"/>
  <c r="AB13" i="4"/>
  <c r="AC13" i="4" s="1"/>
  <c r="L13" i="4"/>
  <c r="T11" i="4"/>
  <c r="U11" i="4" s="1"/>
  <c r="AB9" i="4"/>
  <c r="AC9" i="4" s="1"/>
  <c r="L9" i="4"/>
  <c r="M9" i="4" s="1"/>
  <c r="T7" i="4"/>
  <c r="U7" i="4" s="1"/>
  <c r="L5" i="4"/>
  <c r="T5" i="4"/>
  <c r="U5" i="4" s="1"/>
  <c r="AB5" i="4"/>
  <c r="AC5" i="4" s="1"/>
  <c r="N14" i="4"/>
  <c r="O14" i="4" s="1"/>
  <c r="V14" i="4"/>
  <c r="W14" i="4" s="1"/>
  <c r="F14" i="4"/>
  <c r="P14" i="4"/>
  <c r="Q14" i="4" s="1"/>
  <c r="X14" i="4"/>
  <c r="Y14" i="4" s="1"/>
  <c r="N10" i="4"/>
  <c r="O10" i="4" s="1"/>
  <c r="V10" i="4"/>
  <c r="W10" i="4" s="1"/>
  <c r="F10" i="4"/>
  <c r="P10" i="4"/>
  <c r="Q10" i="4" s="1"/>
  <c r="X10" i="4"/>
  <c r="Y10" i="4" s="1"/>
  <c r="N6" i="4"/>
  <c r="O6" i="4" s="1"/>
  <c r="V6" i="4"/>
  <c r="W6" i="4" s="1"/>
  <c r="F6" i="4"/>
  <c r="P6" i="4"/>
  <c r="Q6" i="4" s="1"/>
  <c r="X6" i="4"/>
  <c r="Y6" i="4" s="1"/>
  <c r="N28" i="4"/>
  <c r="O28" i="4" s="1"/>
  <c r="V28" i="4"/>
  <c r="W28" i="4" s="1"/>
  <c r="F28" i="4"/>
  <c r="P28" i="4"/>
  <c r="Q28" i="4" s="1"/>
  <c r="X28" i="4"/>
  <c r="Y28" i="4" s="1"/>
  <c r="N24" i="4"/>
  <c r="O24" i="4" s="1"/>
  <c r="V24" i="4"/>
  <c r="W24" i="4" s="1"/>
  <c r="F24" i="4"/>
  <c r="G24" i="4" s="1"/>
  <c r="P24" i="4"/>
  <c r="Q24" i="4" s="1"/>
  <c r="X24" i="4"/>
  <c r="Y24" i="4" s="1"/>
  <c r="N20" i="4"/>
  <c r="O20" i="4" s="1"/>
  <c r="V20" i="4"/>
  <c r="W20" i="4" s="1"/>
  <c r="F20" i="4"/>
  <c r="P20" i="4"/>
  <c r="Q20" i="4" s="1"/>
  <c r="X20" i="4"/>
  <c r="Y20" i="4" s="1"/>
  <c r="L32" i="4"/>
  <c r="T32" i="4"/>
  <c r="U32" i="4" s="1"/>
  <c r="AB32" i="4"/>
  <c r="AC32" i="4" s="1"/>
  <c r="N32" i="4"/>
  <c r="O32" i="4" s="1"/>
  <c r="V32" i="4"/>
  <c r="W32" i="4" s="1"/>
  <c r="L33" i="4"/>
  <c r="T33" i="4"/>
  <c r="U33" i="4" s="1"/>
  <c r="AB33" i="4"/>
  <c r="AC33" i="4" s="1"/>
  <c r="N33" i="4"/>
  <c r="O33" i="4" s="1"/>
  <c r="V33" i="4"/>
  <c r="W33" i="4" s="1"/>
  <c r="V36" i="4"/>
  <c r="W36" i="4" s="1"/>
  <c r="N36" i="4"/>
  <c r="O36" i="4" s="1"/>
  <c r="Z34" i="4"/>
  <c r="AA34" i="4" s="1"/>
  <c r="H34" i="4"/>
  <c r="I34" i="4" s="1"/>
  <c r="X33" i="4"/>
  <c r="Y33" i="4" s="1"/>
  <c r="F33" i="4"/>
  <c r="R32" i="4"/>
  <c r="S32" i="4" s="1"/>
  <c r="P31" i="4"/>
  <c r="Q31" i="4" s="1"/>
  <c r="Z29" i="4"/>
  <c r="AA29" i="4" s="1"/>
  <c r="H29" i="4"/>
  <c r="I29" i="4" s="1"/>
  <c r="T28" i="4"/>
  <c r="U28" i="4" s="1"/>
  <c r="AB26" i="4"/>
  <c r="AC26" i="4" s="1"/>
  <c r="Z25" i="4"/>
  <c r="AA25" i="4" s="1"/>
  <c r="H25" i="4"/>
  <c r="I25" i="4" s="1"/>
  <c r="T24" i="4"/>
  <c r="U24" i="4" s="1"/>
  <c r="AB22" i="4"/>
  <c r="AC22" i="4" s="1"/>
  <c r="Z21" i="4"/>
  <c r="AA21" i="4" s="1"/>
  <c r="H21" i="4"/>
  <c r="I21" i="4" s="1"/>
  <c r="T20" i="4"/>
  <c r="U20" i="4" s="1"/>
  <c r="AB18" i="4"/>
  <c r="AC18" i="4" s="1"/>
  <c r="Z17" i="4"/>
  <c r="AA17" i="4" s="1"/>
  <c r="R15" i="4"/>
  <c r="S15" i="4" s="1"/>
  <c r="AB14" i="4"/>
  <c r="AC14" i="4" s="1"/>
  <c r="L14" i="4"/>
  <c r="Z13" i="4"/>
  <c r="AA13" i="4" s="1"/>
  <c r="R11" i="4"/>
  <c r="S11" i="4" s="1"/>
  <c r="AB10" i="4"/>
  <c r="AC10" i="4" s="1"/>
  <c r="L10" i="4"/>
  <c r="Z9" i="4"/>
  <c r="AA9" i="4" s="1"/>
  <c r="R7" i="4"/>
  <c r="S7" i="4" s="1"/>
  <c r="AB6" i="4"/>
  <c r="AC6" i="4" s="1"/>
  <c r="L6" i="4"/>
  <c r="N13" i="4"/>
  <c r="O13" i="4" s="1"/>
  <c r="V13" i="4"/>
  <c r="W13" i="4" s="1"/>
  <c r="F13" i="4"/>
  <c r="P13" i="4"/>
  <c r="Q13" i="4" s="1"/>
  <c r="X13" i="4"/>
  <c r="Y13" i="4" s="1"/>
  <c r="N9" i="4"/>
  <c r="O9" i="4" s="1"/>
  <c r="V9" i="4"/>
  <c r="W9" i="4" s="1"/>
  <c r="F9" i="4"/>
  <c r="P9" i="4"/>
  <c r="Q9" i="4" s="1"/>
  <c r="X9" i="4"/>
  <c r="Y9" i="4" s="1"/>
  <c r="N17" i="4"/>
  <c r="O17" i="4" s="1"/>
  <c r="V17" i="4"/>
  <c r="W17" i="4" s="1"/>
  <c r="F17" i="4"/>
  <c r="P17" i="4"/>
  <c r="Q17" i="4" s="1"/>
  <c r="X17" i="4"/>
  <c r="Y17" i="4" s="1"/>
  <c r="N27" i="4"/>
  <c r="O27" i="4" s="1"/>
  <c r="V27" i="4"/>
  <c r="W27" i="4" s="1"/>
  <c r="F27" i="4"/>
  <c r="G27" i="4" s="1"/>
  <c r="P27" i="4"/>
  <c r="Q27" i="4" s="1"/>
  <c r="X27" i="4"/>
  <c r="Y27" i="4" s="1"/>
  <c r="N23" i="4"/>
  <c r="O23" i="4" s="1"/>
  <c r="V23" i="4"/>
  <c r="W23" i="4" s="1"/>
  <c r="F23" i="4"/>
  <c r="P23" i="4"/>
  <c r="Q23" i="4" s="1"/>
  <c r="X23" i="4"/>
  <c r="Y23" i="4" s="1"/>
  <c r="N19" i="4"/>
  <c r="O19" i="4" s="1"/>
  <c r="V19" i="4"/>
  <c r="W19" i="4" s="1"/>
  <c r="F19" i="4"/>
  <c r="P19" i="4"/>
  <c r="Q19" i="4" s="1"/>
  <c r="X19" i="4"/>
  <c r="Y19" i="4" s="1"/>
  <c r="AB36" i="4"/>
  <c r="AC36" i="4" s="1"/>
  <c r="T36" i="4"/>
  <c r="U36" i="4" s="1"/>
  <c r="L36" i="4"/>
  <c r="M36" i="4" s="1"/>
  <c r="X34" i="4"/>
  <c r="Y34" i="4" s="1"/>
  <c r="F34" i="4"/>
  <c r="Z31" i="4"/>
  <c r="AA31" i="4" s="1"/>
  <c r="H31" i="4"/>
  <c r="I31" i="4" s="1"/>
  <c r="T29" i="4"/>
  <c r="U29" i="4" s="1"/>
  <c r="AB27" i="4"/>
  <c r="AC27" i="4" s="1"/>
  <c r="L27" i="4"/>
  <c r="T25" i="4"/>
  <c r="U25" i="4" s="1"/>
  <c r="AB23" i="4"/>
  <c r="AC23" i="4" s="1"/>
  <c r="L23" i="4"/>
  <c r="T21" i="4"/>
  <c r="U21" i="4" s="1"/>
  <c r="AB19" i="4"/>
  <c r="AC19" i="4" s="1"/>
  <c r="L19" i="4"/>
  <c r="T17" i="4"/>
  <c r="U17" i="4" s="1"/>
  <c r="AB15" i="4"/>
  <c r="AC15" i="4" s="1"/>
  <c r="L15" i="4"/>
  <c r="T13" i="4"/>
  <c r="U13" i="4" s="1"/>
  <c r="AB11" i="4"/>
  <c r="AC11" i="4" s="1"/>
  <c r="L11" i="4"/>
  <c r="T9" i="4"/>
  <c r="U9" i="4" s="1"/>
  <c r="AB7" i="4"/>
  <c r="AC7" i="4" s="1"/>
  <c r="L7" i="4"/>
  <c r="F5" i="4"/>
  <c r="P5" i="4"/>
  <c r="Q5" i="4" s="1"/>
  <c r="N16" i="4"/>
  <c r="O16" i="4" s="1"/>
  <c r="V16" i="4"/>
  <c r="W16" i="4" s="1"/>
  <c r="F16" i="4"/>
  <c r="G16" i="4" s="1"/>
  <c r="P16" i="4"/>
  <c r="Q16" i="4" s="1"/>
  <c r="X16" i="4"/>
  <c r="Y16" i="4" s="1"/>
  <c r="N12" i="4"/>
  <c r="O12" i="4" s="1"/>
  <c r="V12" i="4"/>
  <c r="W12" i="4" s="1"/>
  <c r="F12" i="4"/>
  <c r="P12" i="4"/>
  <c r="Q12" i="4" s="1"/>
  <c r="X12" i="4"/>
  <c r="Y12" i="4" s="1"/>
  <c r="N8" i="4"/>
  <c r="O8" i="4" s="1"/>
  <c r="V8" i="4"/>
  <c r="W8" i="4" s="1"/>
  <c r="F8" i="4"/>
  <c r="G8" i="4" s="1"/>
  <c r="P8" i="4"/>
  <c r="Q8" i="4" s="1"/>
  <c r="X8" i="4"/>
  <c r="Y8" i="4" s="1"/>
  <c r="L30" i="4"/>
  <c r="T30" i="4"/>
  <c r="U30" i="4" s="1"/>
  <c r="AB30" i="4"/>
  <c r="AC30" i="4" s="1"/>
  <c r="F30" i="4"/>
  <c r="N30" i="4"/>
  <c r="O30" i="4" s="1"/>
  <c r="V30" i="4"/>
  <c r="W30" i="4" s="1"/>
  <c r="N26" i="4"/>
  <c r="O26" i="4" s="1"/>
  <c r="V26" i="4"/>
  <c r="W26" i="4" s="1"/>
  <c r="F26" i="4"/>
  <c r="P26" i="4"/>
  <c r="Q26" i="4" s="1"/>
  <c r="X26" i="4"/>
  <c r="Y26" i="4" s="1"/>
  <c r="N22" i="4"/>
  <c r="O22" i="4" s="1"/>
  <c r="V22" i="4"/>
  <c r="W22" i="4" s="1"/>
  <c r="F22" i="4"/>
  <c r="P22" i="4"/>
  <c r="Q22" i="4" s="1"/>
  <c r="X22" i="4"/>
  <c r="Y22" i="4" s="1"/>
  <c r="N18" i="4"/>
  <c r="O18" i="4" s="1"/>
  <c r="V18" i="4"/>
  <c r="W18" i="4" s="1"/>
  <c r="F18" i="4"/>
  <c r="P18" i="4"/>
  <c r="Q18" i="4" s="1"/>
  <c r="X18" i="4"/>
  <c r="Y18" i="4" s="1"/>
  <c r="L35" i="4"/>
  <c r="M35" i="4" s="1"/>
  <c r="T35" i="4"/>
  <c r="U35" i="4" s="1"/>
  <c r="AB35" i="4"/>
  <c r="AC35" i="4" s="1"/>
  <c r="N35" i="4"/>
  <c r="O35" i="4" s="1"/>
  <c r="V35" i="4"/>
  <c r="W35" i="4" s="1"/>
  <c r="Z36" i="4"/>
  <c r="AA36" i="4" s="1"/>
  <c r="R36" i="4"/>
  <c r="S36" i="4" s="1"/>
  <c r="X35" i="4"/>
  <c r="Y35" i="4" s="1"/>
  <c r="F35" i="4"/>
  <c r="G35" i="4" s="1"/>
  <c r="R34" i="4"/>
  <c r="S34" i="4" s="1"/>
  <c r="P33" i="4"/>
  <c r="Q33" i="4" s="1"/>
  <c r="Z32" i="4"/>
  <c r="AA32" i="4" s="1"/>
  <c r="H32" i="4"/>
  <c r="I32" i="4" s="1"/>
  <c r="X31" i="4"/>
  <c r="Y31" i="4" s="1"/>
  <c r="F31" i="4"/>
  <c r="R30" i="4"/>
  <c r="S30" i="4" s="1"/>
  <c r="R29" i="4"/>
  <c r="S29" i="4" s="1"/>
  <c r="AB28" i="4"/>
  <c r="AC28" i="4" s="1"/>
  <c r="L28" i="4"/>
  <c r="Z27" i="4"/>
  <c r="AA27" i="4" s="1"/>
  <c r="H27" i="4"/>
  <c r="I27" i="4" s="1"/>
  <c r="T26" i="4"/>
  <c r="U26" i="4" s="1"/>
  <c r="R25" i="4"/>
  <c r="S25" i="4" s="1"/>
  <c r="AB24" i="4"/>
  <c r="AC24" i="4" s="1"/>
  <c r="L24" i="4"/>
  <c r="Z23" i="4"/>
  <c r="AA23" i="4" s="1"/>
  <c r="H23" i="4"/>
  <c r="I23" i="4" s="1"/>
  <c r="T22" i="4"/>
  <c r="U22" i="4" s="1"/>
  <c r="R21" i="4"/>
  <c r="S21" i="4" s="1"/>
  <c r="AB20" i="4"/>
  <c r="AC20" i="4" s="1"/>
  <c r="L20" i="4"/>
  <c r="Z19" i="4"/>
  <c r="AA19" i="4" s="1"/>
  <c r="H19" i="4"/>
  <c r="I19" i="4" s="1"/>
  <c r="T18" i="4"/>
  <c r="U18" i="4" s="1"/>
  <c r="R17" i="4"/>
  <c r="S17" i="4" s="1"/>
  <c r="AB16" i="4"/>
  <c r="AC16" i="4" s="1"/>
  <c r="L16" i="4"/>
  <c r="Z15" i="4"/>
  <c r="AA15" i="4" s="1"/>
  <c r="H15" i="4"/>
  <c r="I15" i="4" s="1"/>
  <c r="T14" i="4"/>
  <c r="U14" i="4" s="1"/>
  <c r="R13" i="4"/>
  <c r="S13" i="4" s="1"/>
  <c r="AB12" i="4"/>
  <c r="AC12" i="4" s="1"/>
  <c r="L12" i="4"/>
  <c r="Z11" i="4"/>
  <c r="AA11" i="4" s="1"/>
  <c r="H11" i="4"/>
  <c r="I11" i="4" s="1"/>
  <c r="T10" i="4"/>
  <c r="U10" i="4" s="1"/>
  <c r="R9" i="4"/>
  <c r="S9" i="4" s="1"/>
  <c r="AB8" i="4"/>
  <c r="AC8" i="4" s="1"/>
  <c r="L8" i="4"/>
  <c r="Z7" i="4"/>
  <c r="AA7" i="4" s="1"/>
  <c r="H7" i="4"/>
  <c r="I7" i="4" s="1"/>
  <c r="T6" i="4"/>
  <c r="U6" i="4" s="1"/>
  <c r="AM36" i="4" l="1"/>
  <c r="AL28" i="4"/>
  <c r="AK36" i="4"/>
  <c r="AI19" i="4"/>
  <c r="AL19" i="4" s="1"/>
  <c r="AM26" i="4"/>
  <c r="AL30" i="4"/>
  <c r="AI23" i="4"/>
  <c r="AM23" i="4" s="1"/>
  <c r="J26" i="4"/>
  <c r="K26" i="4" s="1"/>
  <c r="AI20" i="4"/>
  <c r="AL20" i="4" s="1"/>
  <c r="AI14" i="4"/>
  <c r="AM14" i="4" s="1"/>
  <c r="AL8" i="4"/>
  <c r="J9" i="4"/>
  <c r="K9" i="4" s="1"/>
  <c r="J22" i="4"/>
  <c r="K22" i="4" s="1"/>
  <c r="AI15" i="4"/>
  <c r="AM15" i="4" s="1"/>
  <c r="AL23" i="4"/>
  <c r="AM34" i="4"/>
  <c r="AL21" i="4"/>
  <c r="AI18" i="4"/>
  <c r="AL18" i="4" s="1"/>
  <c r="AI6" i="4"/>
  <c r="AL6" i="4" s="1"/>
  <c r="AI16" i="4"/>
  <c r="AM16" i="4" s="1"/>
  <c r="AI24" i="4"/>
  <c r="AM24" i="4" s="1"/>
  <c r="AI22" i="4"/>
  <c r="AL22" i="4" s="1"/>
  <c r="AI13" i="4"/>
  <c r="AM13" i="4" s="1"/>
  <c r="AL11" i="4"/>
  <c r="AL26" i="4"/>
  <c r="J18" i="4"/>
  <c r="K18" i="4" s="1"/>
  <c r="AL33" i="4"/>
  <c r="AM31" i="4"/>
  <c r="AI12" i="4"/>
  <c r="AL12" i="4" s="1"/>
  <c r="AM21" i="4"/>
  <c r="AL24" i="4"/>
  <c r="AM28" i="4"/>
  <c r="AM11" i="4"/>
  <c r="AJ8" i="4"/>
  <c r="AI10" i="4"/>
  <c r="AM10" i="4" s="1"/>
  <c r="J16" i="4"/>
  <c r="K16" i="4" s="1"/>
  <c r="M16" i="4"/>
  <c r="AJ23" i="4"/>
  <c r="G22" i="4"/>
  <c r="J19" i="4"/>
  <c r="K19" i="4" s="1"/>
  <c r="M19" i="4"/>
  <c r="AJ33" i="4"/>
  <c r="G33" i="4"/>
  <c r="AK33" i="4" s="1"/>
  <c r="AJ28" i="4"/>
  <c r="G28" i="4"/>
  <c r="AK28" i="4" s="1"/>
  <c r="J34" i="4"/>
  <c r="K34" i="4" s="1"/>
  <c r="M34" i="4"/>
  <c r="AJ22" i="4"/>
  <c r="G21" i="4"/>
  <c r="AJ12" i="4"/>
  <c r="G11" i="4"/>
  <c r="AJ26" i="4"/>
  <c r="G26" i="4"/>
  <c r="AK26" i="4" s="1"/>
  <c r="J30" i="4"/>
  <c r="K30" i="4" s="1"/>
  <c r="M30" i="4"/>
  <c r="AJ13" i="4"/>
  <c r="G12" i="4"/>
  <c r="J15" i="4"/>
  <c r="K15" i="4" s="1"/>
  <c r="M15" i="4"/>
  <c r="J13" i="4"/>
  <c r="K13" i="4" s="1"/>
  <c r="M13" i="4"/>
  <c r="AJ16" i="4"/>
  <c r="G15" i="4"/>
  <c r="AM33" i="4"/>
  <c r="AM8" i="4"/>
  <c r="J12" i="4"/>
  <c r="K12" i="4" s="1"/>
  <c r="M12" i="4"/>
  <c r="J20" i="4"/>
  <c r="K20" i="4" s="1"/>
  <c r="M20" i="4"/>
  <c r="J28" i="4"/>
  <c r="K28" i="4" s="1"/>
  <c r="M28" i="4"/>
  <c r="AJ31" i="4"/>
  <c r="G31" i="4"/>
  <c r="AK31" i="4" s="1"/>
  <c r="AJ30" i="4"/>
  <c r="G30" i="4"/>
  <c r="AK30" i="4" s="1"/>
  <c r="AJ6" i="4"/>
  <c r="G5" i="4"/>
  <c r="J11" i="4"/>
  <c r="K11" i="4" s="1"/>
  <c r="M11" i="4"/>
  <c r="J27" i="4"/>
  <c r="K27" i="4" s="1"/>
  <c r="M27" i="4"/>
  <c r="AJ20" i="4"/>
  <c r="G19" i="4"/>
  <c r="AJ10" i="4"/>
  <c r="G9" i="4"/>
  <c r="J6" i="4"/>
  <c r="K6" i="4" s="1"/>
  <c r="M6" i="4"/>
  <c r="J10" i="4"/>
  <c r="K10" i="4" s="1"/>
  <c r="M10" i="4"/>
  <c r="J14" i="4"/>
  <c r="K14" i="4" s="1"/>
  <c r="M14" i="4"/>
  <c r="J33" i="4"/>
  <c r="K33" i="4" s="1"/>
  <c r="M33" i="4"/>
  <c r="AJ21" i="4"/>
  <c r="G20" i="4"/>
  <c r="AJ11" i="4"/>
  <c r="G10" i="4"/>
  <c r="J25" i="4"/>
  <c r="K25" i="4" s="1"/>
  <c r="M25" i="4"/>
  <c r="AL34" i="4"/>
  <c r="AL31" i="4"/>
  <c r="J8" i="4"/>
  <c r="K8" i="4" s="1"/>
  <c r="M8" i="4"/>
  <c r="J24" i="4"/>
  <c r="K24" i="4" s="1"/>
  <c r="M24" i="4"/>
  <c r="J5" i="4"/>
  <c r="K5" i="4" s="1"/>
  <c r="M5" i="4"/>
  <c r="J17" i="4"/>
  <c r="K17" i="4" s="1"/>
  <c r="M17" i="4"/>
  <c r="AJ18" i="4"/>
  <c r="G17" i="4"/>
  <c r="G6" i="4"/>
  <c r="J29" i="4"/>
  <c r="K29" i="4" s="1"/>
  <c r="M29" i="4"/>
  <c r="J31" i="4"/>
  <c r="K31" i="4" s="1"/>
  <c r="M31" i="4"/>
  <c r="AJ19" i="4"/>
  <c r="G18" i="4"/>
  <c r="J7" i="4"/>
  <c r="K7" i="4" s="1"/>
  <c r="M7" i="4"/>
  <c r="J23" i="4"/>
  <c r="K23" i="4" s="1"/>
  <c r="M23" i="4"/>
  <c r="AJ34" i="4"/>
  <c r="G34" i="4"/>
  <c r="AK34" i="4" s="1"/>
  <c r="AJ24" i="4"/>
  <c r="G23" i="4"/>
  <c r="AJ14" i="4"/>
  <c r="G13" i="4"/>
  <c r="J32" i="4"/>
  <c r="K32" i="4" s="1"/>
  <c r="M32" i="4"/>
  <c r="AJ15" i="4"/>
  <c r="G14" i="4"/>
  <c r="J21" i="4"/>
  <c r="K21" i="4" s="1"/>
  <c r="M21" i="4"/>
  <c r="G7" i="4"/>
  <c r="AK8" i="4" s="1"/>
  <c r="AJ36" i="4"/>
  <c r="AL36" i="4"/>
  <c r="J36" i="4"/>
  <c r="K36" i="4" s="1"/>
  <c r="J35" i="4"/>
  <c r="K35" i="4" s="1"/>
  <c r="AL16" i="4"/>
  <c r="AM19" i="4" l="1"/>
  <c r="AK11" i="4"/>
  <c r="AN34" i="4"/>
  <c r="AL14" i="4"/>
  <c r="AN26" i="4"/>
  <c r="AM22" i="4"/>
  <c r="AK18" i="4"/>
  <c r="AM20" i="4"/>
  <c r="AM12" i="4"/>
  <c r="AN31" i="4"/>
  <c r="AK24" i="4"/>
  <c r="AN24" i="4" s="1"/>
  <c r="AK19" i="4"/>
  <c r="AN19" i="4" s="1"/>
  <c r="AK22" i="4"/>
  <c r="AM6" i="4"/>
  <c r="AL13" i="4"/>
  <c r="AN33" i="4"/>
  <c r="AN30" i="4"/>
  <c r="AK15" i="4"/>
  <c r="AK14" i="4"/>
  <c r="AM18" i="4"/>
  <c r="AK21" i="4"/>
  <c r="AN21" i="4" s="1"/>
  <c r="AK20" i="4"/>
  <c r="AK16" i="4"/>
  <c r="AK12" i="4"/>
  <c r="AK23" i="4"/>
  <c r="AN23" i="4" s="1"/>
  <c r="AN28" i="4"/>
  <c r="AN16" i="4"/>
  <c r="AN8" i="4"/>
  <c r="AK13" i="4"/>
  <c r="AN11" i="4"/>
  <c r="AL15" i="4"/>
  <c r="AK10" i="4"/>
  <c r="AK6" i="4"/>
  <c r="AL10" i="4"/>
  <c r="AN36" i="4"/>
  <c r="AO37" i="4"/>
  <c r="AO38" i="4"/>
  <c r="AO39" i="4"/>
  <c r="AO40" i="4"/>
  <c r="AO41" i="4"/>
  <c r="AO42" i="4"/>
  <c r="AO43" i="4"/>
  <c r="AO44" i="4"/>
  <c r="AO45" i="4"/>
  <c r="AO46" i="4"/>
  <c r="AO47" i="4"/>
  <c r="AO48" i="4"/>
  <c r="AO49" i="4"/>
  <c r="AO50" i="4"/>
  <c r="AO51" i="4"/>
  <c r="AO52" i="4"/>
  <c r="AO53" i="4"/>
  <c r="AO54" i="4"/>
  <c r="AO55" i="4"/>
  <c r="AO56" i="4"/>
  <c r="AN14" i="4" l="1"/>
  <c r="AN12" i="4"/>
  <c r="AN22" i="4"/>
  <c r="AN18" i="4"/>
  <c r="AN20" i="4"/>
  <c r="AN13" i="4"/>
  <c r="AN6" i="4"/>
  <c r="AN10" i="4"/>
  <c r="AN15" i="4"/>
  <c r="D52" i="4"/>
  <c r="E52" i="4" s="1"/>
  <c r="F52" i="4"/>
  <c r="G52" i="4" s="1"/>
  <c r="H52" i="4"/>
  <c r="I52" i="4" s="1"/>
  <c r="L52" i="4"/>
  <c r="M52" i="4" s="1"/>
  <c r="N52" i="4"/>
  <c r="O52" i="4" s="1"/>
  <c r="P52" i="4"/>
  <c r="Q52" i="4" s="1"/>
  <c r="R52" i="4"/>
  <c r="S52" i="4" s="1"/>
  <c r="T52" i="4"/>
  <c r="U52" i="4" s="1"/>
  <c r="V52" i="4"/>
  <c r="W52" i="4" s="1"/>
  <c r="X52" i="4"/>
  <c r="Y52" i="4" s="1"/>
  <c r="Z52" i="4"/>
  <c r="AA52" i="4" s="1"/>
  <c r="AB52" i="4"/>
  <c r="AC52" i="4" s="1"/>
  <c r="J52" i="4" l="1"/>
  <c r="K52" i="4" s="1"/>
  <c r="Z53" i="4" l="1"/>
  <c r="AA53" i="4" s="1"/>
  <c r="D53" i="4"/>
  <c r="E53" i="4" s="1"/>
  <c r="Z51" i="4"/>
  <c r="AA51" i="4" s="1"/>
  <c r="D51" i="4"/>
  <c r="E51" i="4" s="1"/>
  <c r="N51" i="4" l="1"/>
  <c r="O51" i="4" s="1"/>
  <c r="F53" i="4"/>
  <c r="G53" i="4" s="1"/>
  <c r="X51" i="4"/>
  <c r="Y51" i="4" s="1"/>
  <c r="V53" i="4"/>
  <c r="W53" i="4" s="1"/>
  <c r="L53" i="4"/>
  <c r="M53" i="4" s="1"/>
  <c r="N53" i="4"/>
  <c r="O53" i="4" s="1"/>
  <c r="AB53" i="4"/>
  <c r="AC53" i="4" s="1"/>
  <c r="T53" i="4"/>
  <c r="U53" i="4" s="1"/>
  <c r="F51" i="4"/>
  <c r="G51" i="4" s="1"/>
  <c r="P51" i="4"/>
  <c r="Q51" i="4" s="1"/>
  <c r="AB51" i="4"/>
  <c r="AC51" i="4" s="1"/>
  <c r="H51" i="4"/>
  <c r="I51" i="4" s="1"/>
  <c r="T51" i="4"/>
  <c r="U51" i="4" s="1"/>
  <c r="L51" i="4"/>
  <c r="M51" i="4" s="1"/>
  <c r="V51" i="4"/>
  <c r="W51" i="4" s="1"/>
  <c r="R51" i="4"/>
  <c r="S51" i="4" s="1"/>
  <c r="H53" i="4"/>
  <c r="I53" i="4" s="1"/>
  <c r="P53" i="4"/>
  <c r="Q53" i="4" s="1"/>
  <c r="X53" i="4"/>
  <c r="Y53" i="4" s="1"/>
  <c r="R53" i="4"/>
  <c r="S53" i="4" s="1"/>
  <c r="J53" i="4" l="1"/>
  <c r="K53" i="4" s="1"/>
  <c r="J51" i="4"/>
  <c r="K51" i="4" s="1"/>
  <c r="D37" i="4" l="1"/>
  <c r="D38" i="4"/>
  <c r="D39" i="4"/>
  <c r="D40" i="4"/>
  <c r="E40" i="4" s="1"/>
  <c r="D41" i="4"/>
  <c r="E41" i="4" s="1"/>
  <c r="D42" i="4"/>
  <c r="E42" i="4" s="1"/>
  <c r="D43" i="4"/>
  <c r="E43" i="4" s="1"/>
  <c r="D44" i="4"/>
  <c r="E44" i="4" s="1"/>
  <c r="D45" i="4"/>
  <c r="E45" i="4" s="1"/>
  <c r="D46" i="4"/>
  <c r="E46" i="4" s="1"/>
  <c r="D47" i="4"/>
  <c r="D48" i="4"/>
  <c r="D49" i="4"/>
  <c r="E49" i="4" s="1"/>
  <c r="D50" i="4"/>
  <c r="E50" i="4" s="1"/>
  <c r="D54" i="4"/>
  <c r="D55" i="4"/>
  <c r="E55" i="4" s="1"/>
  <c r="D56" i="4"/>
  <c r="E56" i="4" s="1"/>
  <c r="AI50" i="4" l="1"/>
  <c r="AI46" i="4"/>
  <c r="AI56" i="4"/>
  <c r="AI52" i="4"/>
  <c r="AI51" i="4"/>
  <c r="AH54" i="4"/>
  <c r="E54" i="4"/>
  <c r="AI54" i="4" s="1"/>
  <c r="AH47" i="4"/>
  <c r="E47" i="4"/>
  <c r="AI47" i="4" s="1"/>
  <c r="AH39" i="4"/>
  <c r="E39" i="4"/>
  <c r="AI39" i="4" s="1"/>
  <c r="AH38" i="4"/>
  <c r="E38" i="4"/>
  <c r="AI38" i="4" s="1"/>
  <c r="AH48" i="4"/>
  <c r="E48" i="4"/>
  <c r="AI48" i="4" s="1"/>
  <c r="AI42" i="4"/>
  <c r="AI43" i="4"/>
  <c r="AI44" i="4"/>
  <c r="AI41" i="4"/>
  <c r="AH37" i="4"/>
  <c r="E37" i="4"/>
  <c r="AI37" i="4" s="1"/>
  <c r="AH50" i="4"/>
  <c r="AH46" i="4"/>
  <c r="AH42" i="4"/>
  <c r="AH43" i="4"/>
  <c r="AH44" i="4"/>
  <c r="AH56" i="4"/>
  <c r="AH52" i="4"/>
  <c r="AH51" i="4"/>
  <c r="AH41" i="4"/>
  <c r="AL37" i="4" l="1"/>
  <c r="AM48" i="4"/>
  <c r="AM37" i="4"/>
  <c r="AM54" i="4"/>
  <c r="AM39" i="4"/>
  <c r="AL47" i="4"/>
  <c r="AL48" i="4"/>
  <c r="AL39" i="4"/>
  <c r="AL54" i="4"/>
  <c r="AM47" i="4"/>
  <c r="AM38" i="4"/>
  <c r="AL38" i="4"/>
  <c r="AM46" i="4"/>
  <c r="AL46" i="4"/>
  <c r="AM44" i="4"/>
  <c r="AL44" i="4"/>
  <c r="AM51" i="4"/>
  <c r="AL51" i="4"/>
  <c r="AL43" i="4"/>
  <c r="AM43" i="4"/>
  <c r="AM52" i="4"/>
  <c r="AL52" i="4"/>
  <c r="AM42" i="4"/>
  <c r="AL42" i="4"/>
  <c r="F56" i="4"/>
  <c r="G56" i="4" s="1"/>
  <c r="P56" i="4"/>
  <c r="Q56" i="4" s="1"/>
  <c r="X56" i="4"/>
  <c r="Y56" i="4" s="1"/>
  <c r="L56" i="4"/>
  <c r="M56" i="4" s="1"/>
  <c r="V56" i="4"/>
  <c r="W56" i="4" s="1"/>
  <c r="T56" i="4"/>
  <c r="U56" i="4" s="1"/>
  <c r="N56" i="4"/>
  <c r="O56" i="4" s="1"/>
  <c r="Z56" i="4"/>
  <c r="AA56" i="4" s="1"/>
  <c r="R56" i="4"/>
  <c r="S56" i="4" s="1"/>
  <c r="AB56" i="4"/>
  <c r="AC56" i="4" s="1"/>
  <c r="H56" i="4"/>
  <c r="I56" i="4" s="1"/>
  <c r="N49" i="4"/>
  <c r="O49" i="4" s="1"/>
  <c r="V49" i="4"/>
  <c r="W49" i="4" s="1"/>
  <c r="F49" i="4"/>
  <c r="G49" i="4" s="1"/>
  <c r="P49" i="4"/>
  <c r="Q49" i="4" s="1"/>
  <c r="X49" i="4"/>
  <c r="Y49" i="4" s="1"/>
  <c r="H49" i="4"/>
  <c r="I49" i="4" s="1"/>
  <c r="R49" i="4"/>
  <c r="S49" i="4" s="1"/>
  <c r="Z49" i="4"/>
  <c r="AA49" i="4" s="1"/>
  <c r="T49" i="4"/>
  <c r="U49" i="4" s="1"/>
  <c r="AB49" i="4"/>
  <c r="AC49" i="4" s="1"/>
  <c r="L49" i="4"/>
  <c r="M49" i="4" s="1"/>
  <c r="F55" i="4"/>
  <c r="G55" i="4" s="1"/>
  <c r="P55" i="4"/>
  <c r="Q55" i="4" s="1"/>
  <c r="X55" i="4"/>
  <c r="Y55" i="4" s="1"/>
  <c r="N55" i="4"/>
  <c r="O55" i="4" s="1"/>
  <c r="Z55" i="4"/>
  <c r="AA55" i="4" s="1"/>
  <c r="L55" i="4"/>
  <c r="M55" i="4" s="1"/>
  <c r="R55" i="4"/>
  <c r="S55" i="4" s="1"/>
  <c r="AB55" i="4"/>
  <c r="AC55" i="4" s="1"/>
  <c r="V55" i="4"/>
  <c r="W55" i="4" s="1"/>
  <c r="H55" i="4"/>
  <c r="I55" i="4" s="1"/>
  <c r="T55" i="4"/>
  <c r="U55" i="4" s="1"/>
  <c r="N48" i="4"/>
  <c r="O48" i="4" s="1"/>
  <c r="V48" i="4"/>
  <c r="W48" i="4" s="1"/>
  <c r="F48" i="4"/>
  <c r="G48" i="4" s="1"/>
  <c r="P48" i="4"/>
  <c r="Q48" i="4" s="1"/>
  <c r="X48" i="4"/>
  <c r="Y48" i="4" s="1"/>
  <c r="H48" i="4"/>
  <c r="I48" i="4" s="1"/>
  <c r="R48" i="4"/>
  <c r="S48" i="4" s="1"/>
  <c r="Z48" i="4"/>
  <c r="AA48" i="4" s="1"/>
  <c r="T48" i="4"/>
  <c r="U48" i="4" s="1"/>
  <c r="L48" i="4"/>
  <c r="M48" i="4" s="1"/>
  <c r="AB48" i="4"/>
  <c r="AC48" i="4" s="1"/>
  <c r="F54" i="4"/>
  <c r="P54" i="4"/>
  <c r="Q54" i="4" s="1"/>
  <c r="X54" i="4"/>
  <c r="Y54" i="4" s="1"/>
  <c r="R54" i="4"/>
  <c r="S54" i="4" s="1"/>
  <c r="AB54" i="4"/>
  <c r="AC54" i="4" s="1"/>
  <c r="H54" i="4"/>
  <c r="I54" i="4" s="1"/>
  <c r="T54" i="4"/>
  <c r="U54" i="4" s="1"/>
  <c r="Z54" i="4"/>
  <c r="AA54" i="4" s="1"/>
  <c r="L54" i="4"/>
  <c r="M54" i="4" s="1"/>
  <c r="V54" i="4"/>
  <c r="W54" i="4" s="1"/>
  <c r="N54" i="4"/>
  <c r="O54" i="4" s="1"/>
  <c r="N47" i="4"/>
  <c r="O47" i="4" s="1"/>
  <c r="V47" i="4"/>
  <c r="W47" i="4" s="1"/>
  <c r="F47" i="4"/>
  <c r="G47" i="4" s="1"/>
  <c r="P47" i="4"/>
  <c r="Q47" i="4" s="1"/>
  <c r="X47" i="4"/>
  <c r="Y47" i="4" s="1"/>
  <c r="H47" i="4"/>
  <c r="I47" i="4" s="1"/>
  <c r="R47" i="4"/>
  <c r="S47" i="4" s="1"/>
  <c r="Z47" i="4"/>
  <c r="AA47" i="4" s="1"/>
  <c r="T47" i="4"/>
  <c r="U47" i="4" s="1"/>
  <c r="AB47" i="4"/>
  <c r="AC47" i="4" s="1"/>
  <c r="L47" i="4"/>
  <c r="M47" i="4" s="1"/>
  <c r="N46" i="4"/>
  <c r="O46" i="4" s="1"/>
  <c r="V46" i="4"/>
  <c r="W46" i="4" s="1"/>
  <c r="F46" i="4"/>
  <c r="G46" i="4" s="1"/>
  <c r="P46" i="4"/>
  <c r="Q46" i="4" s="1"/>
  <c r="X46" i="4"/>
  <c r="Y46" i="4" s="1"/>
  <c r="H46" i="4"/>
  <c r="I46" i="4" s="1"/>
  <c r="R46" i="4"/>
  <c r="S46" i="4" s="1"/>
  <c r="Z46" i="4"/>
  <c r="AA46" i="4" s="1"/>
  <c r="T46" i="4"/>
  <c r="U46" i="4" s="1"/>
  <c r="AB46" i="4"/>
  <c r="AC46" i="4" s="1"/>
  <c r="L46" i="4"/>
  <c r="M46" i="4" s="1"/>
  <c r="F50" i="4"/>
  <c r="P50" i="4"/>
  <c r="Q50" i="4" s="1"/>
  <c r="X50" i="4"/>
  <c r="Y50" i="4" s="1"/>
  <c r="H50" i="4"/>
  <c r="I50" i="4" s="1"/>
  <c r="R50" i="4"/>
  <c r="S50" i="4" s="1"/>
  <c r="Z50" i="4"/>
  <c r="AA50" i="4" s="1"/>
  <c r="N50" i="4"/>
  <c r="O50" i="4" s="1"/>
  <c r="AB50" i="4"/>
  <c r="AC50" i="4" s="1"/>
  <c r="T50" i="4"/>
  <c r="U50" i="4" s="1"/>
  <c r="V50" i="4"/>
  <c r="W50" i="4" s="1"/>
  <c r="L50" i="4"/>
  <c r="M50" i="4" s="1"/>
  <c r="L44" i="4"/>
  <c r="M44" i="4" s="1"/>
  <c r="T44" i="4"/>
  <c r="U44" i="4" s="1"/>
  <c r="AB44" i="4"/>
  <c r="AC44" i="4" s="1"/>
  <c r="F44" i="4"/>
  <c r="G44" i="4" s="1"/>
  <c r="P44" i="4"/>
  <c r="Q44" i="4" s="1"/>
  <c r="X44" i="4"/>
  <c r="Y44" i="4" s="1"/>
  <c r="H44" i="4"/>
  <c r="I44" i="4" s="1"/>
  <c r="R44" i="4"/>
  <c r="S44" i="4" s="1"/>
  <c r="Z44" i="4"/>
  <c r="AA44" i="4" s="1"/>
  <c r="N44" i="4"/>
  <c r="O44" i="4" s="1"/>
  <c r="V44" i="4"/>
  <c r="W44" i="4" s="1"/>
  <c r="L40" i="4"/>
  <c r="M40" i="4" s="1"/>
  <c r="T40" i="4"/>
  <c r="U40" i="4" s="1"/>
  <c r="AB40" i="4"/>
  <c r="AC40" i="4" s="1"/>
  <c r="F40" i="4"/>
  <c r="G40" i="4" s="1"/>
  <c r="P40" i="4"/>
  <c r="Q40" i="4" s="1"/>
  <c r="X40" i="4"/>
  <c r="Y40" i="4" s="1"/>
  <c r="H40" i="4"/>
  <c r="I40" i="4" s="1"/>
  <c r="R40" i="4"/>
  <c r="S40" i="4" s="1"/>
  <c r="Z40" i="4"/>
  <c r="AA40" i="4" s="1"/>
  <c r="N40" i="4"/>
  <c r="O40" i="4" s="1"/>
  <c r="V40" i="4"/>
  <c r="W40" i="4" s="1"/>
  <c r="L41" i="4"/>
  <c r="M41" i="4" s="1"/>
  <c r="T41" i="4"/>
  <c r="U41" i="4" s="1"/>
  <c r="AB41" i="4"/>
  <c r="AC41" i="4" s="1"/>
  <c r="F41" i="4"/>
  <c r="G41" i="4" s="1"/>
  <c r="P41" i="4"/>
  <c r="Q41" i="4" s="1"/>
  <c r="X41" i="4"/>
  <c r="Y41" i="4" s="1"/>
  <c r="H41" i="4"/>
  <c r="I41" i="4" s="1"/>
  <c r="R41" i="4"/>
  <c r="S41" i="4" s="1"/>
  <c r="Z41" i="4"/>
  <c r="AA41" i="4" s="1"/>
  <c r="N41" i="4"/>
  <c r="O41" i="4" s="1"/>
  <c r="V41" i="4"/>
  <c r="W41" i="4" s="1"/>
  <c r="L43" i="4"/>
  <c r="M43" i="4" s="1"/>
  <c r="T43" i="4"/>
  <c r="U43" i="4" s="1"/>
  <c r="AB43" i="4"/>
  <c r="AC43" i="4" s="1"/>
  <c r="F43" i="4"/>
  <c r="G43" i="4" s="1"/>
  <c r="P43" i="4"/>
  <c r="Q43" i="4" s="1"/>
  <c r="X43" i="4"/>
  <c r="Y43" i="4" s="1"/>
  <c r="H43" i="4"/>
  <c r="I43" i="4" s="1"/>
  <c r="R43" i="4"/>
  <c r="S43" i="4" s="1"/>
  <c r="Z43" i="4"/>
  <c r="AA43" i="4" s="1"/>
  <c r="N43" i="4"/>
  <c r="O43" i="4" s="1"/>
  <c r="V43" i="4"/>
  <c r="W43" i="4" s="1"/>
  <c r="L39" i="4"/>
  <c r="M39" i="4" s="1"/>
  <c r="T39" i="4"/>
  <c r="U39" i="4" s="1"/>
  <c r="AB39" i="4"/>
  <c r="AC39" i="4" s="1"/>
  <c r="F39" i="4"/>
  <c r="P39" i="4"/>
  <c r="Q39" i="4" s="1"/>
  <c r="X39" i="4"/>
  <c r="Y39" i="4" s="1"/>
  <c r="H39" i="4"/>
  <c r="I39" i="4" s="1"/>
  <c r="R39" i="4"/>
  <c r="S39" i="4" s="1"/>
  <c r="Z39" i="4"/>
  <c r="AA39" i="4" s="1"/>
  <c r="N39" i="4"/>
  <c r="O39" i="4" s="1"/>
  <c r="V39" i="4"/>
  <c r="W39" i="4" s="1"/>
  <c r="L45" i="4"/>
  <c r="M45" i="4" s="1"/>
  <c r="T45" i="4"/>
  <c r="U45" i="4" s="1"/>
  <c r="AB45" i="4"/>
  <c r="AC45" i="4" s="1"/>
  <c r="F45" i="4"/>
  <c r="G45" i="4" s="1"/>
  <c r="P45" i="4"/>
  <c r="Q45" i="4" s="1"/>
  <c r="X45" i="4"/>
  <c r="Y45" i="4" s="1"/>
  <c r="H45" i="4"/>
  <c r="I45" i="4" s="1"/>
  <c r="R45" i="4"/>
  <c r="S45" i="4" s="1"/>
  <c r="Z45" i="4"/>
  <c r="AA45" i="4" s="1"/>
  <c r="N45" i="4"/>
  <c r="O45" i="4" s="1"/>
  <c r="V45" i="4"/>
  <c r="W45" i="4" s="1"/>
  <c r="L42" i="4"/>
  <c r="M42" i="4" s="1"/>
  <c r="T42" i="4"/>
  <c r="U42" i="4" s="1"/>
  <c r="AB42" i="4"/>
  <c r="AC42" i="4" s="1"/>
  <c r="F42" i="4"/>
  <c r="G42" i="4" s="1"/>
  <c r="P42" i="4"/>
  <c r="Q42" i="4" s="1"/>
  <c r="X42" i="4"/>
  <c r="Y42" i="4" s="1"/>
  <c r="H42" i="4"/>
  <c r="I42" i="4" s="1"/>
  <c r="R42" i="4"/>
  <c r="S42" i="4" s="1"/>
  <c r="Z42" i="4"/>
  <c r="AA42" i="4" s="1"/>
  <c r="N42" i="4"/>
  <c r="O42" i="4" s="1"/>
  <c r="V42" i="4"/>
  <c r="W42" i="4" s="1"/>
  <c r="L38" i="4"/>
  <c r="M38" i="4" s="1"/>
  <c r="T38" i="4"/>
  <c r="U38" i="4" s="1"/>
  <c r="AB38" i="4"/>
  <c r="AC38" i="4" s="1"/>
  <c r="F38" i="4"/>
  <c r="P38" i="4"/>
  <c r="Q38" i="4" s="1"/>
  <c r="X38" i="4"/>
  <c r="Y38" i="4" s="1"/>
  <c r="H38" i="4"/>
  <c r="I38" i="4" s="1"/>
  <c r="R38" i="4"/>
  <c r="S38" i="4" s="1"/>
  <c r="Z38" i="4"/>
  <c r="AA38" i="4" s="1"/>
  <c r="N38" i="4"/>
  <c r="O38" i="4" s="1"/>
  <c r="V38" i="4"/>
  <c r="W38" i="4" s="1"/>
  <c r="F37" i="4"/>
  <c r="P37" i="4"/>
  <c r="Q37" i="4" s="1"/>
  <c r="X37" i="4"/>
  <c r="Y37" i="4" s="1"/>
  <c r="H37" i="4"/>
  <c r="I37" i="4" s="1"/>
  <c r="R37" i="4"/>
  <c r="S37" i="4" s="1"/>
  <c r="Z37" i="4"/>
  <c r="AA37" i="4" s="1"/>
  <c r="L37" i="4"/>
  <c r="M37" i="4" s="1"/>
  <c r="T37" i="4"/>
  <c r="U37" i="4" s="1"/>
  <c r="AB37" i="4"/>
  <c r="AC37" i="4" s="1"/>
  <c r="N37" i="4"/>
  <c r="O37" i="4" s="1"/>
  <c r="V37" i="4"/>
  <c r="W37" i="4" s="1"/>
  <c r="AL40" i="4"/>
  <c r="AM40" i="4"/>
  <c r="AL41" i="4"/>
  <c r="AM41" i="4"/>
  <c r="AL50" i="4"/>
  <c r="AM50" i="4"/>
  <c r="AL56" i="4"/>
  <c r="AM56" i="4"/>
  <c r="AK47" i="4" l="1"/>
  <c r="AK46" i="4"/>
  <c r="AK56" i="4"/>
  <c r="AK48" i="4"/>
  <c r="AK51" i="4"/>
  <c r="AK52" i="4"/>
  <c r="AK44" i="4"/>
  <c r="AK43" i="4"/>
  <c r="AK41" i="4"/>
  <c r="AJ50" i="4"/>
  <c r="G50" i="4"/>
  <c r="AK50" i="4" s="1"/>
  <c r="AJ37" i="4"/>
  <c r="G37" i="4"/>
  <c r="AK37" i="4" s="1"/>
  <c r="AJ38" i="4"/>
  <c r="G38" i="4"/>
  <c r="AK38" i="4" s="1"/>
  <c r="AK42" i="4"/>
  <c r="AJ54" i="4"/>
  <c r="G54" i="4"/>
  <c r="AK54" i="4" s="1"/>
  <c r="AJ39" i="4"/>
  <c r="G39" i="4"/>
  <c r="AK39" i="4" s="1"/>
  <c r="AJ48" i="4"/>
  <c r="AJ47" i="4"/>
  <c r="AJ52" i="4"/>
  <c r="AJ51" i="4"/>
  <c r="AJ42" i="4"/>
  <c r="AJ43" i="4"/>
  <c r="AJ44" i="4"/>
  <c r="AJ46" i="4"/>
  <c r="AJ56" i="4"/>
  <c r="AJ41" i="4"/>
  <c r="J49" i="4"/>
  <c r="K49" i="4" s="1"/>
  <c r="J54" i="4"/>
  <c r="J55" i="4"/>
  <c r="K55" i="4" s="1"/>
  <c r="J56" i="4"/>
  <c r="K56" i="4" s="1"/>
  <c r="J48" i="4"/>
  <c r="J46" i="4"/>
  <c r="J50" i="4"/>
  <c r="J47" i="4"/>
  <c r="K47" i="4" s="1"/>
  <c r="J38" i="4"/>
  <c r="J43" i="4"/>
  <c r="K43" i="4" s="1"/>
  <c r="J39" i="4"/>
  <c r="J44" i="4"/>
  <c r="K44" i="4" s="1"/>
  <c r="J45" i="4"/>
  <c r="K45" i="4" s="1"/>
  <c r="J40" i="4"/>
  <c r="K40" i="4" s="1"/>
  <c r="J42" i="4"/>
  <c r="J41" i="4"/>
  <c r="K41" i="4" s="1"/>
  <c r="J37" i="4"/>
  <c r="AN52" i="4" l="1"/>
  <c r="AN51" i="4"/>
  <c r="K39" i="4"/>
  <c r="AN39" i="4" s="1"/>
  <c r="K46" i="4"/>
  <c r="AN46" i="4" s="1"/>
  <c r="K54" i="4"/>
  <c r="AN54" i="4" s="1"/>
  <c r="K37" i="4"/>
  <c r="AN37" i="4" s="1"/>
  <c r="K38" i="4"/>
  <c r="AN38" i="4" s="1"/>
  <c r="K48" i="4"/>
  <c r="AN48" i="4" s="1"/>
  <c r="K42" i="4"/>
  <c r="AN42" i="4" s="1"/>
  <c r="K50" i="4"/>
  <c r="AN50" i="4" s="1"/>
  <c r="AN43" i="4"/>
  <c r="AN47" i="4"/>
  <c r="AN56" i="4"/>
  <c r="AN44" i="4"/>
  <c r="AN41" i="4"/>
</calcChain>
</file>

<file path=xl/sharedStrings.xml><?xml version="1.0" encoding="utf-8"?>
<sst xmlns="http://schemas.openxmlformats.org/spreadsheetml/2006/main" count="3208" uniqueCount="463">
  <si>
    <t>TEST RESULTS</t>
  </si>
  <si>
    <t xml:space="preserve">Test Case </t>
  </si>
  <si>
    <t>Annual  End Use Site Energy EUI</t>
  </si>
  <si>
    <t>Variation from Baseline</t>
  </si>
  <si>
    <t xml:space="preserve"> (kBtu/sqft)</t>
  </si>
  <si>
    <t xml:space="preserve"> (kwh/sqft)</t>
  </si>
  <si>
    <t xml:space="preserve"> (therm/sqft)</t>
  </si>
  <si>
    <t>Heating (kBtu/sqft)</t>
  </si>
  <si>
    <t>Cooling (kBtu/sqft)</t>
  </si>
  <si>
    <t>Interior Lighting (kBtu/sqft)</t>
  </si>
  <si>
    <t>Fans (kBtu/sqft)</t>
  </si>
  <si>
    <t>Pumps (kBtu/sqft)</t>
  </si>
  <si>
    <t>Water Heating (kBtu/sqft)</t>
  </si>
  <si>
    <t>TDV % variation</t>
  </si>
  <si>
    <t>Total End Use Site Energy % Variation</t>
  </si>
  <si>
    <t>Reference Model</t>
  </si>
  <si>
    <t>Applicant Model</t>
  </si>
  <si>
    <t>Tower (kBtu/sqft)</t>
  </si>
  <si>
    <t>Gas Equipment (kBtu/sqft)</t>
  </si>
  <si>
    <t>Electric Equipment (kBtu/sqft)</t>
  </si>
  <si>
    <t>Annual Total End Use Site Energy EUI
(excludes Receptacle, Process, Process Ltg)</t>
  </si>
  <si>
    <t>Annual  TDV EUI
(excludes Receptacle, Process, Process Ltg)</t>
  </si>
  <si>
    <t>Pass/Fail</t>
  </si>
  <si>
    <t>Unmet Load Hours (UMLH)
(Heating + Cooling)</t>
  </si>
  <si>
    <t>Number of Zones with
Total UMLH &gt; 150</t>
  </si>
  <si>
    <t>Zone Max Total UMLH
(Hr/yr)</t>
  </si>
  <si>
    <t xml:space="preserve"> Site Energy EUI - Natural Gas
(excludes Receptacle, Process, Process Ltg)</t>
  </si>
  <si>
    <t>Site Energy EUI - Electricity
(excludes Receptacle, Process, Process Ltg)</t>
  </si>
  <si>
    <t>Analysis:</t>
  </si>
  <si>
    <t>Proposed Model:</t>
  </si>
  <si>
    <t>Proposed Model</t>
  </si>
  <si>
    <t>Standard Model:</t>
  </si>
  <si>
    <t>Standard Model</t>
  </si>
  <si>
    <t>Calling</t>
  </si>
  <si>
    <t>Compliance</t>
  </si>
  <si>
    <t>Secondary</t>
  </si>
  <si>
    <t>Pass /</t>
  </si>
  <si>
    <t>Elapsed</t>
  </si>
  <si>
    <t>Electric Energy Consumption (kWh)</t>
  </si>
  <si>
    <t>Natural Gas Energy Consumption (therms)</t>
  </si>
  <si>
    <t>Time Dependent Valuation (kTDV/ft2)</t>
  </si>
  <si>
    <t>Cooling Unmet Load Hours</t>
  </si>
  <si>
    <t>Heating Unmet Load Hours</t>
  </si>
  <si>
    <t>Application</t>
  </si>
  <si>
    <t>Manager</t>
  </si>
  <si>
    <t>Ruleset</t>
  </si>
  <si>
    <t>OpenStudio</t>
  </si>
  <si>
    <t>EnergyPlus</t>
  </si>
  <si>
    <t>Simulation</t>
  </si>
  <si>
    <t>Start Date &amp; Time</t>
  </si>
  <si>
    <t>Filename (saved to)</t>
  </si>
  <si>
    <t>Run Title</t>
  </si>
  <si>
    <t>Weather Station</t>
  </si>
  <si>
    <t>Analysis Type</t>
  </si>
  <si>
    <t>Elapsed Time</t>
  </si>
  <si>
    <t>Fail</t>
  </si>
  <si>
    <t>Margin</t>
  </si>
  <si>
    <t>Time</t>
  </si>
  <si>
    <t>Rule Eval Status</t>
  </si>
  <si>
    <t>Simulation Status</t>
  </si>
  <si>
    <t>Spc Heating</t>
  </si>
  <si>
    <t>Spc Cooling</t>
  </si>
  <si>
    <t>Indoor Fans</t>
  </si>
  <si>
    <t>Ht Reject</t>
  </si>
  <si>
    <t>Pumps &amp; Misc</t>
  </si>
  <si>
    <t>Lighting</t>
  </si>
  <si>
    <t>Comp Total</t>
  </si>
  <si>
    <t>Receptacle</t>
  </si>
  <si>
    <t>Process</t>
  </si>
  <si>
    <t>TOTAL</t>
  </si>
  <si>
    <t>Zone Max</t>
  </si>
  <si>
    <t>Zone Name</t>
  </si>
  <si>
    <t>Num Zones Exceed Max</t>
  </si>
  <si>
    <t>Version</t>
  </si>
  <si>
    <t>Weather File Path</t>
  </si>
  <si>
    <t>Project Path</t>
  </si>
  <si>
    <t>Floor Area</t>
  </si>
  <si>
    <t>0300016-OffMed-SG-Baseline</t>
  </si>
  <si>
    <t>0300006-OffMed-SG-Baseline</t>
  </si>
  <si>
    <t>0312316-OffMed-SG-WinUSHGC</t>
  </si>
  <si>
    <t>0312406-OffMed-SG-WinUSHGC</t>
  </si>
  <si>
    <t>0311816-OffMed-SG-WWR40</t>
  </si>
  <si>
    <t>0311916-OffMed-SG-WWR20</t>
  </si>
  <si>
    <t>0312006-OffMed-SG-WWR40</t>
  </si>
  <si>
    <t>0312106-OffMed-SG-WWR20</t>
  </si>
  <si>
    <t>0511615-RetlMed-SG-SRR5</t>
  </si>
  <si>
    <t>0511915-RetlMed-SG-SRR1</t>
  </si>
  <si>
    <t>0511806-RetlMed-SG-SRR5</t>
  </si>
  <si>
    <t>0512106-RetlMed-SG-SRR1</t>
  </si>
  <si>
    <t>Small Office Building (02000CZ-OffSml)</t>
  </si>
  <si>
    <t>Medium Office Building ((0300CZ-OffMed))</t>
  </si>
  <si>
    <t>Large Office Building (0400CZ-OffLrg)</t>
  </si>
  <si>
    <t>Stand-alone Retail (0500CZ-RetlMed)</t>
  </si>
  <si>
    <t>Strip Mall-PSZ System (1000CZ-RetlStrp)</t>
  </si>
  <si>
    <t>(90.8 ft x 60.5ft)</t>
  </si>
  <si>
    <t>(163.8 ft x 109.2 ft)</t>
  </si>
  <si>
    <t>(240 ft x 160 ft)</t>
  </si>
  <si>
    <t xml:space="preserve"> (178 ft x 139 ft)</t>
  </si>
  <si>
    <t>(300 ft x 75 ft)</t>
  </si>
  <si>
    <t>Version number</t>
  </si>
  <si>
    <t>0500015-RetlMed-SG-Baseline</t>
  </si>
  <si>
    <t>0500006-RetlMed-SG-Baseline</t>
  </si>
  <si>
    <t>COPY BatchResults.csv values from cell A1 and paste here @cell B2</t>
  </si>
  <si>
    <t>0300016-OffMed-Baseline_NDL</t>
  </si>
  <si>
    <t>0303216-OffMed-LightingLowLPD_NDL</t>
  </si>
  <si>
    <t>0303316-OffMed-LightingHighLPD_NDL</t>
  </si>
  <si>
    <t>0300006-OffMed-Baseline_NDL</t>
  </si>
  <si>
    <t>0303406-OffMed-LightingLowLPD_NDL</t>
  </si>
  <si>
    <t>0303506-OffMed-LightingHighLPD_NDL</t>
  </si>
  <si>
    <t>0307216-OffMed-HVACPVAV Design_NDL</t>
  </si>
  <si>
    <t>0307316-OffMed-HVACPVAV SATControl_NDL</t>
  </si>
  <si>
    <t>0307516-OffMed-HVACPVAV EconomizerType_NDL</t>
  </si>
  <si>
    <t>0314116-OffMed-FanPwrBox_NDL</t>
  </si>
  <si>
    <t>0312616-OffMed-Plenum_NDL</t>
  </si>
  <si>
    <t>0314716-OffMed-LabwExhPVAV_NDL</t>
  </si>
  <si>
    <t>0313516-OffMed-LabwExhDOAS_NDL</t>
  </si>
  <si>
    <t>0307606-OffMed-HVACPVAV Design_NDL</t>
  </si>
  <si>
    <t>0307706-OffMed-HVACPVAV SATControl_NDL</t>
  </si>
  <si>
    <t>0307906-OffMed-HVACPVAV EconomizerType_NDL</t>
  </si>
  <si>
    <t>0314206-OffMed-FanPwrBox_NDL</t>
  </si>
  <si>
    <t>0312706-OffMed-Plenum_NDL</t>
  </si>
  <si>
    <t>0314806-OffMed-LabwExhPVAV_NDL</t>
  </si>
  <si>
    <t>0313606-OffMed-LabwExhDOAS_NDL</t>
  </si>
  <si>
    <t>0400016-OffLrg-Baserun_NDL</t>
  </si>
  <si>
    <t>0408416-OffLrg-HVACChillerCOP_NDL</t>
  </si>
  <si>
    <t>0408516-OffLrg-HVACChWdeltaT_NDL</t>
  </si>
  <si>
    <t>0400006-OffLrg-Baserun_NDL</t>
  </si>
  <si>
    <t>0408806-OffLrg-HVACChillerCOP_NDL</t>
  </si>
  <si>
    <t>0408906-OffLrg-HVACChWdeltaT_NDL</t>
  </si>
  <si>
    <t>1000015-RetlStrp-BaselinePSZ_NDL</t>
  </si>
  <si>
    <t>1009215-RetlStrp-HVACPSZ DXCOP_NDL</t>
  </si>
  <si>
    <t>1009315-RetlStrp-HVACPSZ HeatEff_NDL</t>
  </si>
  <si>
    <t>1009415-RetlStrp-HVACPSZ EconomizerControl_NDL</t>
  </si>
  <si>
    <t>1013715-RetlStrp-EvapCooler_NDL</t>
  </si>
  <si>
    <t>1000006-RetlStrp-BaselinePSZ_NDL</t>
  </si>
  <si>
    <t>1009806-RetlStrp-HVACPSZ DXCOP_NDL</t>
  </si>
  <si>
    <t>1009906-RetlStrp-HVACPSZ HeatEff_NDL</t>
  </si>
  <si>
    <t>1010006-RetlStrp-HVACPSZ EconomizerControl_NDL</t>
  </si>
  <si>
    <t>1013906-RetlStrp-EvapCooler_NDL</t>
  </si>
  <si>
    <t>1000015-RetlStrp-BaselinePTAC_NDL</t>
  </si>
  <si>
    <t>1010115-RetlStrp-HVACPTAC DXCOP_NDL</t>
  </si>
  <si>
    <t>1010515-RetlStrp-FPFC_NDL</t>
  </si>
  <si>
    <t>1014315-RetlStrp-WSHP_NDL</t>
  </si>
  <si>
    <t>1000006-RetlStrp-BaselinePTAC_NDL</t>
  </si>
  <si>
    <t>1010306-RetlStrp-HVACPTAC DXCOP_NDL</t>
  </si>
  <si>
    <t>1010606-RetlStrp-FPFC_NDL</t>
  </si>
  <si>
    <t>1014506-RetlStrp-WSHP_NDL</t>
  </si>
  <si>
    <t>0500015-RetlMed-Baseline_NDL</t>
  </si>
  <si>
    <t>0512815-RetlMed-SZVAV_NDL</t>
  </si>
  <si>
    <t>0500006-RetlMed-Baseline_NDL</t>
  </si>
  <si>
    <t>0513006-RetlMed-SZVAV_NDL</t>
  </si>
  <si>
    <t>0400016-OffLrg-CRAH_NDL</t>
  </si>
  <si>
    <t>0413216-OffLrg-CRAC_NDL</t>
  </si>
  <si>
    <t>0400006-OffLrg-CRAH_NDL</t>
  </si>
  <si>
    <t>0413306-OffLrg-CRAC_NDL</t>
  </si>
  <si>
    <t>0512215-RetlMed-SG-SkyU</t>
  </si>
  <si>
    <t>0512406-RetlMed-SG-SkyU</t>
  </si>
  <si>
    <t>CBECC-Com 2016.v.1 (803)</t>
  </si>
  <si>
    <t>Propane Energy Consumption (MBtu)</t>
  </si>
  <si>
    <t>Domestic Hot Water</t>
  </si>
  <si>
    <t>Indoor Lighting</t>
  </si>
  <si>
    <t>Other Ltg</t>
  </si>
  <si>
    <t>0300016-OffMed-Baseline</t>
  </si>
  <si>
    <t>BLUE-CANYON_725845</t>
  </si>
  <si>
    <t>Title24Compliance</t>
  </si>
  <si>
    <t>PASS</t>
  </si>
  <si>
    <t>--</t>
  </si>
  <si>
    <t>Successful (140 warnings)</t>
  </si>
  <si>
    <t>Perimeter_bot_ZN_2 Thermal Zone</t>
  </si>
  <si>
    <t>Successful (133 warnings)</t>
  </si>
  <si>
    <t>Perimeter_bot_ZN_3 Thermal Zone</t>
  </si>
  <si>
    <t>CBECC-Com 2016.1.0 (803)</t>
  </si>
  <si>
    <t>BEMCmpMgr 2016.1.0 (3833)</t>
  </si>
  <si>
    <t>CA 2016 Nonresidential, Vers. 2.0</t>
  </si>
  <si>
    <t>1.9.0.c844ce16de</t>
  </si>
  <si>
    <t>-</t>
  </si>
  <si>
    <t>C:\Users\chitran\Documents\CBECC-Com 2016 Data v1\EPW\</t>
  </si>
  <si>
    <t>0300006-OffMed-Baseline</t>
  </si>
  <si>
    <t>TORRANCE_722955</t>
  </si>
  <si>
    <t>Successful (127 warnings)</t>
  </si>
  <si>
    <t>Perimeter_top_ZN_3 Thermal Zone</t>
  </si>
  <si>
    <t>0400007-OffLrg-Baserun</t>
  </si>
  <si>
    <t>SAN-DIEGO-LINDBERGH_722900</t>
  </si>
  <si>
    <t>Successful (147 warnings)</t>
  </si>
  <si>
    <t>Perimeter_top_ZN_1 Thermal Zone</t>
  </si>
  <si>
    <t>Successful (148 warnings)</t>
  </si>
  <si>
    <t>0314716-OffMed-LabwExhPVAV</t>
  </si>
  <si>
    <t>FAIL</t>
  </si>
  <si>
    <t>Successful (132 warnings)</t>
  </si>
  <si>
    <t>0314806-OffMed-LabwExhPVAV</t>
  </si>
  <si>
    <t>Core_mid Thermal Zone</t>
  </si>
  <si>
    <t>Successful (124 warnings)</t>
  </si>
  <si>
    <t>0400016-OffLrg-Baserun</t>
  </si>
  <si>
    <t>Successful (151 warnings)</t>
  </si>
  <si>
    <t>Perimeter_mid_ZN_4 Thermal Zone</t>
  </si>
  <si>
    <t>Basement Thermal Zone</t>
  </si>
  <si>
    <t>Successful (155 warnings)</t>
  </si>
  <si>
    <t>0400006-OffLrg-Baserun</t>
  </si>
  <si>
    <t>Successful (152 warnings)</t>
  </si>
  <si>
    <t>Perimeter_hi_ZN_3 Thermal Zone</t>
  </si>
  <si>
    <t>1000015-RetlStrp-BaselinePSZ</t>
  </si>
  <si>
    <t>PALM-SPRINGS-INTL_722868</t>
  </si>
  <si>
    <t>Successful (115 warnings)</t>
  </si>
  <si>
    <t>Successful (2 severe errors, 112 warnings)</t>
  </si>
  <si>
    <t>Successful (117 warnings)</t>
  </si>
  <si>
    <t>1000006-RetlStrp-BaselinePSZ</t>
  </si>
  <si>
    <t>Successful (112 warnings)</t>
  </si>
  <si>
    <t>1013906-RetlStrp-EvapCooler</t>
  </si>
  <si>
    <t>1000015-RetlStrp-BaselinePTAC</t>
  </si>
  <si>
    <t>Successful (107 warnings)</t>
  </si>
  <si>
    <t>1014315-RetlStrp-WSHP</t>
  </si>
  <si>
    <t>1010515-RetlStrp-FPFC</t>
  </si>
  <si>
    <t>Successful (136 warnings)</t>
  </si>
  <si>
    <t>1000006-RetlStrp-BaselinePTAC</t>
  </si>
  <si>
    <t>1014506-RetlStrp-WSHP</t>
  </si>
  <si>
    <t>Successful (105 warnings)</t>
  </si>
  <si>
    <t>1010606-RetlStrp-FPFC</t>
  </si>
  <si>
    <t>0400016-OffLrg-CRAH</t>
  </si>
  <si>
    <t>Successful (157 warnings)</t>
  </si>
  <si>
    <t>0400006-OffLrg-CRAH</t>
  </si>
  <si>
    <t>Successful (150 warnings)</t>
  </si>
  <si>
    <t>Successful (128 warnings)</t>
  </si>
  <si>
    <t>Successful (121 warnings)</t>
  </si>
  <si>
    <t>Successful (120 warnings)</t>
  </si>
  <si>
    <t>Successful (135 warnings)</t>
  </si>
  <si>
    <t>Successful (139 warnings)</t>
  </si>
  <si>
    <t>Perimeter_top_ZN_4 Thermal Zone</t>
  </si>
  <si>
    <t>Successful (137 warnings)</t>
  </si>
  <si>
    <t>Successful (2 severe errors, 102 warnings)</t>
  </si>
  <si>
    <t>Successful (102 warnings)</t>
  </si>
  <si>
    <t>Successful (97 warnings)</t>
  </si>
  <si>
    <t>Successful (126 warnings)</t>
  </si>
  <si>
    <t>Successful (95 warnings)</t>
  </si>
  <si>
    <t>Successful (141 warnings)</t>
  </si>
  <si>
    <t>Successful (134 warnings)</t>
  </si>
  <si>
    <t>Successful (129 warnings)</t>
  </si>
  <si>
    <t>Successful (122 warnings)</t>
  </si>
  <si>
    <t>Successful (116 warnings)</t>
  </si>
  <si>
    <t>Successful (86 warnings)</t>
  </si>
  <si>
    <t>Successful (78 warnings)</t>
  </si>
  <si>
    <t>Successful (91 warnings)</t>
  </si>
  <si>
    <t>0500015-RetlMed-Baseline</t>
  </si>
  <si>
    <t>Successful (80 warnings)</t>
  </si>
  <si>
    <t>0500006-RetlMed-Baseline</t>
  </si>
  <si>
    <t>Successful (89 warnings)</t>
  </si>
  <si>
    <t>0500007-RetlMed-Baseline</t>
  </si>
  <si>
    <t>Successful (87 warnings)</t>
  </si>
  <si>
    <t>Successful (77 warnings)</t>
  </si>
  <si>
    <t>Successful (85 warnings)</t>
  </si>
  <si>
    <t>Successful (90 warnings)</t>
  </si>
  <si>
    <t>0500115-RetlMed-EnvelopeRoofInsulation</t>
  </si>
  <si>
    <t>0500215-RetlMed-EnvelopeWallInsulation</t>
  </si>
  <si>
    <t>0500315-RetlMed-EnvelopeHeavy</t>
  </si>
  <si>
    <t>0512815-RetlMed-SZVAV</t>
  </si>
  <si>
    <t>0500706-RetlMed-EnvelopeRoofInsulation</t>
  </si>
  <si>
    <t>0500806-RetlMed-EnvelopeWallInsulation</t>
  </si>
  <si>
    <t>0513006-RetlMed-SZVAV</t>
  </si>
  <si>
    <t>0301516-OffMed-FloorSlabInsulation</t>
  </si>
  <si>
    <t>0303216-OffMed-LightingLowLPD</t>
  </si>
  <si>
    <t>0303316-OffMed-LightingHighLPD</t>
  </si>
  <si>
    <t>0301716-OffMed-GlazingWindowU</t>
  </si>
  <si>
    <t>0301816-OffMed-GlazingWindowSHGC</t>
  </si>
  <si>
    <t>0301916-OffMed-GlazingWindowUSHGC</t>
  </si>
  <si>
    <t>0307216-OffMed-HVACPVAV Design</t>
  </si>
  <si>
    <t>0307316-OffMed-HVACPVAV SATControl</t>
  </si>
  <si>
    <t>Perimeter_mid_ZN_1 Thermal Zone</t>
  </si>
  <si>
    <t>0307516-OffMed-HVACPVAV EconomizerType</t>
  </si>
  <si>
    <t>0314116-OffMed-FanPwrBox</t>
  </si>
  <si>
    <t>0312616-OffMed-Plenum</t>
  </si>
  <si>
    <t>0302006-OffMed-FloorSlabInsulation</t>
  </si>
  <si>
    <t>0302206-OffMed-GlazingWindowU</t>
  </si>
  <si>
    <t>0302306-OffMed-GlazingWindowSHGC</t>
  </si>
  <si>
    <t>0302406-OffMed-GlazingWindowUSHGC</t>
  </si>
  <si>
    <t>0303406-OffMed-LightingLowLPD</t>
  </si>
  <si>
    <t>0303506-OffMed-LightingHighLPD</t>
  </si>
  <si>
    <t>0307606-OffMed-HVACPVAV Design</t>
  </si>
  <si>
    <t>0307706-OffMed-HVACPVAV SATControl</t>
  </si>
  <si>
    <t>0307906-OffMed-HVACPVAV EconomizerType</t>
  </si>
  <si>
    <t>0314206-OffMed-FanPwrBox</t>
  </si>
  <si>
    <t>0312706-OffMed-Plenum</t>
  </si>
  <si>
    <t>0402507-OffLrg-WWR20</t>
  </si>
  <si>
    <t>0404207-OffLrg-Cont.DimHighVT</t>
  </si>
  <si>
    <t>0404307-OffLrg-StepDim</t>
  </si>
  <si>
    <t>0404407-OffLrg-StepDimHighVT</t>
  </si>
  <si>
    <t>0506007-RetlMed-Daylighting SRRBaseHighVT</t>
  </si>
  <si>
    <t>0506107-RetlMed-Daylighting SRR4.67</t>
  </si>
  <si>
    <t>0506207-RetlMed-Daylighting SRR4.67HighVT</t>
  </si>
  <si>
    <t>0313516-OffMed-LabwExhDOAS</t>
  </si>
  <si>
    <t>0313606-OffMed-LabwExhDOAS</t>
  </si>
  <si>
    <t>0408416-OffLrg-HVACChillerCOP</t>
  </si>
  <si>
    <t>0408516-OffLrg-HVACChWdeltaT</t>
  </si>
  <si>
    <t>0408806-OffLrg-HVACChillerCOP</t>
  </si>
  <si>
    <t>0408906-OffLrg-HVACChWdeltaT</t>
  </si>
  <si>
    <t>1009215-RetlStrp-HVACPSZ DXCOP</t>
  </si>
  <si>
    <t>1009315-RetlStrp-HVACPSZ HeatEff</t>
  </si>
  <si>
    <t>1009415-RetlStrp-HVACPSZ EconomizerControl</t>
  </si>
  <si>
    <t>1009806-RetlStrp-HVACPSZ DXCOP</t>
  </si>
  <si>
    <t>1009906-RetlStrp-HVACPSZ HeatEff</t>
  </si>
  <si>
    <t>1010006-RetlStrp-HVACPSZ EconomizerControl</t>
  </si>
  <si>
    <t>1010115-RetlStrp-HVACPTAC DXCOP</t>
  </si>
  <si>
    <t>1010306-RetlStrp-HVACPTAC DXCOP</t>
  </si>
  <si>
    <t>0413216-OffLrg-CRAC</t>
  </si>
  <si>
    <t>Successful (156 warnings)</t>
  </si>
  <si>
    <t>0413306-OffLrg-CRAC</t>
  </si>
  <si>
    <t>Successful (161 warnings)</t>
  </si>
  <si>
    <t>2015-Nov-29 08:47:28</t>
  </si>
  <si>
    <t>C:\Users\chitran\Documents\CBECC-Com 2016 Projects v1\SoftwareSensitivityTests\DG\BatchOut_151124_2016 v.1.0\</t>
  </si>
  <si>
    <t>2015-Nov-29 08:48:44</t>
  </si>
  <si>
    <t>2015-Nov-29 08:50:02</t>
  </si>
  <si>
    <t>2015-Nov-29 08:51:19</t>
  </si>
  <si>
    <t>2015-Nov-29 08:52:39</t>
  </si>
  <si>
    <t>2015-Nov-29 08:53:52</t>
  </si>
  <si>
    <t>2015-Nov-29 08:55:05</t>
  </si>
  <si>
    <t>2015-Nov-29 08:56:17</t>
  </si>
  <si>
    <t>2015-Nov-29 08:57:30</t>
  </si>
  <si>
    <t>0500906-RetlMed-EnvelopeHeavy</t>
  </si>
  <si>
    <t>2015-Nov-29 08:58:45</t>
  </si>
  <si>
    <t>2015-Nov-29 09:00:58</t>
  </si>
  <si>
    <t>2015-Nov-29 09:03:11</t>
  </si>
  <si>
    <t>2015-Nov-29 09:05:23</t>
  </si>
  <si>
    <t>2015-Nov-29 09:07:35</t>
  </si>
  <si>
    <t>2015-Nov-29 09:09:49</t>
  </si>
  <si>
    <t>2015-Nov-29 09:12:05</t>
  </si>
  <si>
    <t>2015-Nov-29 09:14:17</t>
  </si>
  <si>
    <t>2015-Nov-29 09:16:30</t>
  </si>
  <si>
    <t>2015-Nov-29 09:19:06</t>
  </si>
  <si>
    <t>2015-Nov-29 09:21:18</t>
  </si>
  <si>
    <t>2015-Nov-29 09:23:35</t>
  </si>
  <si>
    <t>2015-Nov-29 09:25:46</t>
  </si>
  <si>
    <t>2015-Nov-29 09:27:40</t>
  </si>
  <si>
    <t>2015-Nov-29 09:29:35</t>
  </si>
  <si>
    <t>2015-Nov-29 09:31:31</t>
  </si>
  <si>
    <t>2015-Nov-29 09:33:26</t>
  </si>
  <si>
    <t>2015-Nov-29 09:35:19</t>
  </si>
  <si>
    <t>2015-Nov-29 09:37:14</t>
  </si>
  <si>
    <t>2015-Nov-29 09:39:10</t>
  </si>
  <si>
    <t>2015-Nov-29 09:41:05</t>
  </si>
  <si>
    <t>2015-Nov-29 09:43:04</t>
  </si>
  <si>
    <t>2015-Nov-29 09:44:59</t>
  </si>
  <si>
    <t>2015-Nov-29 09:46:56</t>
  </si>
  <si>
    <t>2015-Nov-29 09:48:50</t>
  </si>
  <si>
    <t>2015-Nov-29 09:52:45</t>
  </si>
  <si>
    <t>2015-Nov-29 09:56:39</t>
  </si>
  <si>
    <t>2015-Nov-29 10:00:42</t>
  </si>
  <si>
    <t>2015-Nov-29 10:04:45</t>
  </si>
  <si>
    <t>2015-Nov-29 10:08:50</t>
  </si>
  <si>
    <t>2015-Nov-29 10:10:00</t>
  </si>
  <si>
    <t>2015-Nov-29 10:11:20</t>
  </si>
  <si>
    <t>2015-Nov-29 10:12:31</t>
  </si>
  <si>
    <t>2015-Nov-29 10:13:42</t>
  </si>
  <si>
    <t>2015-Nov-29 10:16:03</t>
  </si>
  <si>
    <t>2015-Nov-29 10:18:25</t>
  </si>
  <si>
    <t>2015-Nov-29 10:20:29</t>
  </si>
  <si>
    <t>2015-Nov-29 10:22:37</t>
  </si>
  <si>
    <t>2015-Nov-29 10:27:43</t>
  </si>
  <si>
    <t>2015-Nov-29 10:32:30</t>
  </si>
  <si>
    <t>2015-Nov-29 10:37:10</t>
  </si>
  <si>
    <t>2015-Nov-29 10:41:24</t>
  </si>
  <si>
    <t>2015-Nov-29 10:45:37</t>
  </si>
  <si>
    <t>2015-Nov-29 10:49:47</t>
  </si>
  <si>
    <t>2015-Nov-29 10:51:23</t>
  </si>
  <si>
    <t>2015-Nov-29 10:52:56</t>
  </si>
  <si>
    <t>2015-Nov-29 10:54:30</t>
  </si>
  <si>
    <t>2015-Nov-29 10:56:04</t>
  </si>
  <si>
    <t>2015-Nov-29 10:58:44</t>
  </si>
  <si>
    <t>2015-Nov-29 11:00:14</t>
  </si>
  <si>
    <t>2015-Nov-29 11:01:43</t>
  </si>
  <si>
    <t>2015-Nov-29 11:03:14</t>
  </si>
  <si>
    <t>2015-Nov-29 11:04:46</t>
  </si>
  <si>
    <t>2015-Nov-29 11:06:12</t>
  </si>
  <si>
    <t>2015-Nov-29 11:07:39</t>
  </si>
  <si>
    <t>2015-Nov-29 11:09:11</t>
  </si>
  <si>
    <t>2015-Nov-29 11:11:50</t>
  </si>
  <si>
    <t>2015-Nov-29 11:13:15</t>
  </si>
  <si>
    <t>2015-Nov-29 11:14:40</t>
  </si>
  <si>
    <t>2015-Nov-29 11:16:09</t>
  </si>
  <si>
    <t>2015-Nov-29 11:18:36</t>
  </si>
  <si>
    <t>2015-Nov-29 11:24:24</t>
  </si>
  <si>
    <t>2015-Nov-29 11:30:00</t>
  </si>
  <si>
    <t>2015-Nov-29 11:34:55</t>
  </si>
  <si>
    <t>2015-Nov-29 11:40:14</t>
  </si>
  <si>
    <t>2015-Nov-29 11:41:28</t>
  </si>
  <si>
    <t>2015-Nov-29 11:42:45</t>
  </si>
  <si>
    <t>2015-Nov-29 11:43:55</t>
  </si>
  <si>
    <t>2015-Nov-29 11:45:07</t>
  </si>
  <si>
    <t>2015-Nov-29 11:47:19</t>
  </si>
  <si>
    <t>2015-Nov-29 11:49:28</t>
  </si>
  <si>
    <t>2015-Nov-29 11:51:39</t>
  </si>
  <si>
    <t>2015-Nov-29 11:53:48</t>
  </si>
  <si>
    <t>2015-Nov-29 11:56:21</t>
  </si>
  <si>
    <t>2015-Nov-29 11:58:31</t>
  </si>
  <si>
    <t>2015-Nov-29 12:00:47</t>
  </si>
  <si>
    <t>2015-Nov-29 12:02:55</t>
  </si>
  <si>
    <t>2015-Nov-29 12:04:50</t>
  </si>
  <si>
    <t>2015-Nov-29 12:06:45</t>
  </si>
  <si>
    <t>2015-Nov-29 12:08:40</t>
  </si>
  <si>
    <t>2015-Nov-29 12:10:34</t>
  </si>
  <si>
    <t>2015-Nov-29 12:12:32</t>
  </si>
  <si>
    <t>2015-Nov-29 12:14:27</t>
  </si>
  <si>
    <t>2015-Nov-29 12:16:23</t>
  </si>
  <si>
    <t>2015-Nov-29 12:18:14</t>
  </si>
  <si>
    <t>2015-Nov-29 12:20:37</t>
  </si>
  <si>
    <t>2015-Nov-29 12:25:04</t>
  </si>
  <si>
    <t>2015-Nov-29 12:27:07</t>
  </si>
  <si>
    <t>2015-Nov-29 12:32:14</t>
  </si>
  <si>
    <t>2015-Nov-29 12:36:45</t>
  </si>
  <si>
    <t>2015-Nov-29 12:41:17</t>
  </si>
  <si>
    <t>2015-Nov-29 12:45:32</t>
  </si>
  <si>
    <t>2015-Nov-29 12:49:47</t>
  </si>
  <si>
    <t>2015-Nov-29 12:53:55</t>
  </si>
  <si>
    <t>2015-Nov-29 12:55:21</t>
  </si>
  <si>
    <t>2015-Nov-29 12:56:46</t>
  </si>
  <si>
    <t>2015-Nov-29 12:58:11</t>
  </si>
  <si>
    <t>2015-Nov-29 12:59:38</t>
  </si>
  <si>
    <t>2015-Nov-29 13:01:05</t>
  </si>
  <si>
    <t>2015-Nov-29 13:02:26</t>
  </si>
  <si>
    <t>2015-Nov-29 13:03:51</t>
  </si>
  <si>
    <t>2015-Nov-29 13:05:14</t>
  </si>
  <si>
    <t>2015-Nov-29 13:06:38</t>
  </si>
  <si>
    <t>2015-Nov-29 13:08:02</t>
  </si>
  <si>
    <t>2015-Nov-29 13:09:21</t>
  </si>
  <si>
    <t>2015-Nov-29 13:10:40</t>
  </si>
  <si>
    <t>2015-Nov-29 13:13:10</t>
  </si>
  <si>
    <t>2015-Nov-29 13:14:34</t>
  </si>
  <si>
    <t>2015-Nov-29 13:15:51</t>
  </si>
  <si>
    <t>2015-Nov-29 13:17:09</t>
  </si>
  <si>
    <t>2015-Nov-29 13:19:34</t>
  </si>
  <si>
    <t>2015-Nov-29 13:20:55</t>
  </si>
  <si>
    <t>2015-Nov-29 13:26:25</t>
  </si>
  <si>
    <t>2015-Nov-29 13:31:56</t>
  </si>
  <si>
    <t>2015-Nov-29 13:36:48</t>
  </si>
  <si>
    <t>2015-Nov-29 13:41:57</t>
  </si>
  <si>
    <t>Successful (143 warnings)</t>
  </si>
  <si>
    <t>2015-Nov-29 13:44:05</t>
  </si>
  <si>
    <t>C:\Users\chitran\Documents\CBECC-Com 2016 Projects v1\SoftwareSensitivityTests\SG\BatchOut_151124_2016 v.1.0\</t>
  </si>
  <si>
    <t>2015-Nov-29 16:29:02</t>
  </si>
  <si>
    <t>Perimeter_bot_ZN_4 Thermal Zone</t>
  </si>
  <si>
    <t>2015-Nov-29 16:31:06</t>
  </si>
  <si>
    <t>2015-Nov-29 16:33:12</t>
  </si>
  <si>
    <t>2015-Nov-29 16:34:59</t>
  </si>
  <si>
    <t>2015-Nov-29 16:36:47</t>
  </si>
  <si>
    <t>2015-Nov-29 16:38:33</t>
  </si>
  <si>
    <t>2015-Nov-29 16:40:19</t>
  </si>
  <si>
    <t>2015-Nov-29 16:41:29</t>
  </si>
  <si>
    <t>2015-Nov-29 16:42:38</t>
  </si>
  <si>
    <t>2015-Nov-29 16:43:47</t>
  </si>
  <si>
    <t>2015-Nov-29 16:44:57</t>
  </si>
  <si>
    <t>2015-Nov-29 16:46:02</t>
  </si>
  <si>
    <t>2015-Nov-29 16:47:06</t>
  </si>
  <si>
    <t>2015-Nov-29 16:48:10</t>
  </si>
  <si>
    <t>2015-Nov-29 16:49:15</t>
  </si>
  <si>
    <t>2015-Nov-30 14:26:53</t>
  </si>
  <si>
    <t>C:\Users\chitran\Documents\CBECC-Com 2016 Projects v1\SoftwareSensitivityTests\SG\BatchOut_151130_2016 v.1\</t>
  </si>
  <si>
    <t>2015-Nov-30 14:29:01</t>
  </si>
  <si>
    <t>2015-Nov-30 14:31:10</t>
  </si>
  <si>
    <t>2015-Nov-30 14:33:16</t>
  </si>
  <si>
    <t>2015-Nov-30 14:35:23</t>
  </si>
  <si>
    <t>2015-Dec-02 13:34:32</t>
  </si>
  <si>
    <t>C:\Users\chitran\Documents\CBECC-Com 2016 Projects v1\SoftwareSensitivityTests\SG\</t>
  </si>
  <si>
    <t>0511015-RetlMed-SG-EnvRoofInsulation</t>
  </si>
  <si>
    <t>0511315-RetlMed-SG-EnvWallInsulation</t>
  </si>
  <si>
    <t>2015-Dec-09 12:28:24</t>
  </si>
  <si>
    <t>2015-Dec-09 12:32:19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</si>
</sst>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"/>
    <numFmt numFmtId="165" formatCode="&quot;$&quot;#,##0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indexed="12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u/>
      <sz val="11"/>
      <color theme="10"/>
      <name val="Calibri"/>
      <family val="2"/>
    </font>
    <font>
      <sz val="8"/>
      <color indexed="8"/>
      <name val="MS Sans Serif"/>
      <family val="2"/>
    </font>
    <font>
      <u/>
      <sz val="9.35"/>
      <color theme="10"/>
      <name val="Calibri"/>
      <family val="2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78">
    <xf numFmtId="0" fontId="0" fillId="0" borderId="0"/>
    <xf numFmtId="9" fontId="5" fillId="0" borderId="0" applyFont="0" applyFill="0" applyBorder="0" applyAlignment="0" applyProtection="0"/>
    <xf numFmtId="0" fontId="7" fillId="0" borderId="0"/>
    <xf numFmtId="164" fontId="11" fillId="0" borderId="0" applyFont="0" applyFill="0" applyBorder="0" applyAlignment="0" applyProtection="0">
      <alignment horizontal="right"/>
    </xf>
    <xf numFmtId="2" fontId="11" fillId="0" borderId="0" applyFont="0" applyFill="0" applyBorder="0" applyAlignment="0" applyProtection="0">
      <alignment horizontal="right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3" fontId="11" fillId="0" borderId="0" applyFont="0" applyFill="0" applyBorder="0" applyAlignment="0" applyProtection="0">
      <alignment horizontal="right"/>
    </xf>
    <xf numFmtId="165" fontId="11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2" borderId="1" applyNumberFormat="0" applyFont="0" applyAlignment="0" applyProtection="0"/>
    <xf numFmtId="0" fontId="14" fillId="0" borderId="12" applyFill="0" applyProtection="0">
      <alignment horizontal="right" wrapText="1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5" fillId="0" borderId="0" applyFill="0" applyBorder="0" applyProtection="0">
      <alignment horizontal="left" wrapText="1"/>
    </xf>
    <xf numFmtId="0" fontId="8" fillId="0" borderId="0"/>
    <xf numFmtId="0" fontId="16" fillId="0" borderId="0"/>
    <xf numFmtId="9" fontId="7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7" fillId="0" borderId="0"/>
    <xf numFmtId="9" fontId="7" fillId="0" borderId="0" applyFont="0" applyFill="0" applyBorder="0" applyAlignment="0" applyProtection="0"/>
    <xf numFmtId="0" fontId="5" fillId="0" borderId="0"/>
    <xf numFmtId="9" fontId="16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6" fillId="0" borderId="0"/>
    <xf numFmtId="0" fontId="16" fillId="0" borderId="0"/>
    <xf numFmtId="0" fontId="7" fillId="0" borderId="0"/>
    <xf numFmtId="0" fontId="7" fillId="0" borderId="0"/>
    <xf numFmtId="0" fontId="5" fillId="0" borderId="0"/>
    <xf numFmtId="9" fontId="7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19" applyNumberFormat="0" applyFill="0" applyAlignment="0" applyProtection="0"/>
    <xf numFmtId="0" fontId="19" fillId="0" borderId="20" applyNumberFormat="0" applyFill="0" applyAlignment="0" applyProtection="0"/>
    <xf numFmtId="0" fontId="20" fillId="0" borderId="21" applyNumberFormat="0" applyFill="0" applyAlignment="0" applyProtection="0"/>
    <xf numFmtId="0" fontId="20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22" fillId="5" borderId="0" applyNumberFormat="0" applyBorder="0" applyAlignment="0" applyProtection="0"/>
    <xf numFmtId="0" fontId="23" fillId="6" borderId="0" applyNumberFormat="0" applyBorder="0" applyAlignment="0" applyProtection="0"/>
    <xf numFmtId="0" fontId="24" fillId="7" borderId="22" applyNumberFormat="0" applyAlignment="0" applyProtection="0"/>
    <xf numFmtId="0" fontId="25" fillId="8" borderId="23" applyNumberFormat="0" applyAlignment="0" applyProtection="0"/>
    <xf numFmtId="0" fontId="26" fillId="8" borderId="22" applyNumberFormat="0" applyAlignment="0" applyProtection="0"/>
    <xf numFmtId="0" fontId="27" fillId="0" borderId="24" applyNumberFormat="0" applyFill="0" applyAlignment="0" applyProtection="0"/>
    <xf numFmtId="0" fontId="28" fillId="9" borderId="25" applyNumberFormat="0" applyAlignment="0" applyProtection="0"/>
    <xf numFmtId="0" fontId="29" fillId="0" borderId="0" applyNumberFormat="0" applyFill="0" applyBorder="0" applyAlignment="0" applyProtection="0"/>
    <xf numFmtId="0" fontId="5" fillId="2" borderId="1" applyNumberFormat="0" applyFont="0" applyAlignment="0" applyProtection="0"/>
    <xf numFmtId="0" fontId="30" fillId="0" borderId="0" applyNumberFormat="0" applyFill="0" applyBorder="0" applyAlignment="0" applyProtection="0"/>
    <xf numFmtId="0" fontId="6" fillId="0" borderId="26" applyNumberFormat="0" applyFill="0" applyAlignment="0" applyProtection="0"/>
    <xf numFmtId="0" fontId="31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31" fillId="21" borderId="0" applyNumberFormat="0" applyBorder="0" applyAlignment="0" applyProtection="0"/>
    <xf numFmtId="0" fontId="31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31" fillId="25" borderId="0" applyNumberFormat="0" applyBorder="0" applyAlignment="0" applyProtection="0"/>
    <xf numFmtId="0" fontId="31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31" fillId="29" borderId="0" applyNumberFormat="0" applyBorder="0" applyAlignment="0" applyProtection="0"/>
    <xf numFmtId="0" fontId="31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31" fillId="33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" fillId="0" borderId="0"/>
    <xf numFmtId="0" fontId="7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43" fontId="3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" fillId="0" borderId="0"/>
    <xf numFmtId="0" fontId="7" fillId="0" borderId="0"/>
    <xf numFmtId="43" fontId="5" fillId="0" borderId="0" applyFon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7" fillId="0" borderId="0"/>
    <xf numFmtId="0" fontId="7" fillId="0" borderId="0"/>
    <xf numFmtId="0" fontId="36" fillId="0" borderId="0" applyNumberFormat="0" applyFill="0" applyBorder="0" applyAlignment="0" applyProtection="0"/>
    <xf numFmtId="0" fontId="7" fillId="0" borderId="0"/>
    <xf numFmtId="0" fontId="4" fillId="0" borderId="0"/>
    <xf numFmtId="0" fontId="4" fillId="0" borderId="0"/>
    <xf numFmtId="0" fontId="4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4" fillId="0" borderId="0"/>
    <xf numFmtId="0" fontId="40" fillId="0" borderId="19" applyNumberFormat="0" applyFill="0" applyAlignment="0" applyProtection="0"/>
    <xf numFmtId="0" fontId="41" fillId="0" borderId="20" applyNumberFormat="0" applyFill="0" applyAlignment="0" applyProtection="0"/>
    <xf numFmtId="0" fontId="42" fillId="0" borderId="21" applyNumberFormat="0" applyFill="0" applyAlignment="0" applyProtection="0"/>
    <xf numFmtId="0" fontId="42" fillId="0" borderId="0" applyNumberFormat="0" applyFill="0" applyBorder="0" applyAlignment="0" applyProtection="0"/>
    <xf numFmtId="0" fontId="43" fillId="4" borderId="0" applyNumberFormat="0" applyBorder="0" applyAlignment="0" applyProtection="0"/>
    <xf numFmtId="0" fontId="44" fillId="5" borderId="0" applyNumberFormat="0" applyBorder="0" applyAlignment="0" applyProtection="0"/>
    <xf numFmtId="0" fontId="45" fillId="6" borderId="0" applyNumberFormat="0" applyBorder="0" applyAlignment="0" applyProtection="0"/>
    <xf numFmtId="0" fontId="46" fillId="7" borderId="22" applyNumberFormat="0" applyAlignment="0" applyProtection="0"/>
    <xf numFmtId="0" fontId="47" fillId="8" borderId="23" applyNumberFormat="0" applyAlignment="0" applyProtection="0"/>
    <xf numFmtId="0" fontId="48" fillId="8" borderId="22" applyNumberFormat="0" applyAlignment="0" applyProtection="0"/>
    <xf numFmtId="0" fontId="49" fillId="0" borderId="24" applyNumberFormat="0" applyFill="0" applyAlignment="0" applyProtection="0"/>
    <xf numFmtId="0" fontId="50" fillId="9" borderId="25" applyNumberFormat="0" applyAlignment="0" applyProtection="0"/>
    <xf numFmtId="0" fontId="51" fillId="0" borderId="0" applyNumberFormat="0" applyFill="0" applyBorder="0" applyAlignment="0" applyProtection="0"/>
    <xf numFmtId="0" fontId="4" fillId="2" borderId="1" applyNumberFormat="0" applyFont="0" applyAlignment="0" applyProtection="0"/>
    <xf numFmtId="0" fontId="52" fillId="0" borderId="0" applyNumberFormat="0" applyFill="0" applyBorder="0" applyAlignment="0" applyProtection="0"/>
    <xf numFmtId="0" fontId="53" fillId="0" borderId="26" applyNumberFormat="0" applyFill="0" applyAlignment="0" applyProtection="0"/>
    <xf numFmtId="0" fontId="5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54" fillId="13" borderId="0" applyNumberFormat="0" applyBorder="0" applyAlignment="0" applyProtection="0"/>
    <xf numFmtId="0" fontId="5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54" fillId="17" borderId="0" applyNumberFormat="0" applyBorder="0" applyAlignment="0" applyProtection="0"/>
    <xf numFmtId="0" fontId="5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54" fillId="21" borderId="0" applyNumberFormat="0" applyBorder="0" applyAlignment="0" applyProtection="0"/>
    <xf numFmtId="0" fontId="5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54" fillId="25" borderId="0" applyNumberFormat="0" applyBorder="0" applyAlignment="0" applyProtection="0"/>
    <xf numFmtId="0" fontId="5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54" fillId="29" borderId="0" applyNumberFormat="0" applyBorder="0" applyAlignment="0" applyProtection="0"/>
    <xf numFmtId="0" fontId="5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54" fillId="3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4" fillId="0" borderId="0"/>
    <xf numFmtId="0" fontId="4" fillId="0" borderId="0"/>
    <xf numFmtId="0" fontId="3" fillId="0" borderId="0"/>
    <xf numFmtId="0" fontId="3" fillId="2" borderId="1" applyNumberFormat="0" applyFont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18" fillId="0" borderId="19" applyNumberFormat="0" applyFill="0" applyAlignment="0" applyProtection="0"/>
    <xf numFmtId="0" fontId="19" fillId="0" borderId="20" applyNumberFormat="0" applyFill="0" applyAlignment="0" applyProtection="0"/>
    <xf numFmtId="0" fontId="20" fillId="0" borderId="21" applyNumberFormat="0" applyFill="0" applyAlignment="0" applyProtection="0"/>
    <xf numFmtId="0" fontId="20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22" fillId="5" borderId="0" applyNumberFormat="0" applyBorder="0" applyAlignment="0" applyProtection="0"/>
    <xf numFmtId="0" fontId="23" fillId="6" borderId="0" applyNumberFormat="0" applyBorder="0" applyAlignment="0" applyProtection="0"/>
    <xf numFmtId="0" fontId="24" fillId="7" borderId="22" applyNumberFormat="0" applyAlignment="0" applyProtection="0"/>
    <xf numFmtId="0" fontId="25" fillId="8" borderId="23" applyNumberFormat="0" applyAlignment="0" applyProtection="0"/>
    <xf numFmtId="0" fontId="26" fillId="8" borderId="22" applyNumberFormat="0" applyAlignment="0" applyProtection="0"/>
    <xf numFmtId="0" fontId="27" fillId="0" borderId="24" applyNumberFormat="0" applyFill="0" applyAlignment="0" applyProtection="0"/>
    <xf numFmtId="0" fontId="28" fillId="9" borderId="25" applyNumberFormat="0" applyAlignment="0" applyProtection="0"/>
    <xf numFmtId="0" fontId="29" fillId="0" borderId="0" applyNumberFormat="0" applyFill="0" applyBorder="0" applyAlignment="0" applyProtection="0"/>
    <xf numFmtId="0" fontId="5" fillId="2" borderId="1" applyNumberFormat="0" applyFont="0" applyAlignment="0" applyProtection="0"/>
    <xf numFmtId="0" fontId="30" fillId="0" borderId="0" applyNumberFormat="0" applyFill="0" applyBorder="0" applyAlignment="0" applyProtection="0"/>
    <xf numFmtId="0" fontId="6" fillId="0" borderId="26" applyNumberFormat="0" applyFill="0" applyAlignment="0" applyProtection="0"/>
    <xf numFmtId="0" fontId="31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31" fillId="21" borderId="0" applyNumberFormat="0" applyBorder="0" applyAlignment="0" applyProtection="0"/>
    <xf numFmtId="0" fontId="31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31" fillId="25" borderId="0" applyNumberFormat="0" applyBorder="0" applyAlignment="0" applyProtection="0"/>
    <xf numFmtId="0" fontId="31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31" fillId="29" borderId="0" applyNumberFormat="0" applyBorder="0" applyAlignment="0" applyProtection="0"/>
    <xf numFmtId="0" fontId="31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31" fillId="3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" borderId="1" applyNumberFormat="0" applyFont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18" fillId="0" borderId="19" applyNumberFormat="0" applyFill="0" applyAlignment="0" applyProtection="0"/>
    <xf numFmtId="0" fontId="19" fillId="0" borderId="20" applyNumberFormat="0" applyFill="0" applyAlignment="0" applyProtection="0"/>
    <xf numFmtId="0" fontId="20" fillId="0" borderId="21" applyNumberFormat="0" applyFill="0" applyAlignment="0" applyProtection="0"/>
    <xf numFmtId="0" fontId="20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22" fillId="5" borderId="0" applyNumberFormat="0" applyBorder="0" applyAlignment="0" applyProtection="0"/>
    <xf numFmtId="0" fontId="23" fillId="6" borderId="0" applyNumberFormat="0" applyBorder="0" applyAlignment="0" applyProtection="0"/>
    <xf numFmtId="0" fontId="24" fillId="7" borderId="22" applyNumberFormat="0" applyAlignment="0" applyProtection="0"/>
    <xf numFmtId="0" fontId="25" fillId="8" borderId="23" applyNumberFormat="0" applyAlignment="0" applyProtection="0"/>
    <xf numFmtId="0" fontId="26" fillId="8" borderId="22" applyNumberFormat="0" applyAlignment="0" applyProtection="0"/>
    <xf numFmtId="0" fontId="27" fillId="0" borderId="24" applyNumberFormat="0" applyFill="0" applyAlignment="0" applyProtection="0"/>
    <xf numFmtId="0" fontId="28" fillId="9" borderId="25" applyNumberFormat="0" applyAlignment="0" applyProtection="0"/>
    <xf numFmtId="0" fontId="29" fillId="0" borderId="0" applyNumberFormat="0" applyFill="0" applyBorder="0" applyAlignment="0" applyProtection="0"/>
    <xf numFmtId="0" fontId="5" fillId="2" borderId="1" applyNumberFormat="0" applyFont="0" applyAlignment="0" applyProtection="0"/>
    <xf numFmtId="0" fontId="30" fillId="0" borderId="0" applyNumberFormat="0" applyFill="0" applyBorder="0" applyAlignment="0" applyProtection="0"/>
    <xf numFmtId="0" fontId="6" fillId="0" borderId="26" applyNumberFormat="0" applyFill="0" applyAlignment="0" applyProtection="0"/>
    <xf numFmtId="0" fontId="31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31" fillId="21" borderId="0" applyNumberFormat="0" applyBorder="0" applyAlignment="0" applyProtection="0"/>
    <xf numFmtId="0" fontId="31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31" fillId="25" borderId="0" applyNumberFormat="0" applyBorder="0" applyAlignment="0" applyProtection="0"/>
    <xf numFmtId="0" fontId="31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31" fillId="29" borderId="0" applyNumberFormat="0" applyBorder="0" applyAlignment="0" applyProtection="0"/>
    <xf numFmtId="0" fontId="31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31" fillId="3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</cellStyleXfs>
  <cellXfs count="109">
    <xf numFmtId="0" fontId="0" fillId="0" borderId="0" xfId="0"/>
    <xf numFmtId="0" fontId="7" fillId="0" borderId="0" xfId="2" applyFill="1"/>
    <xf numFmtId="0" fontId="8" fillId="0" borderId="0" xfId="0" applyFont="1"/>
    <xf numFmtId="0" fontId="6" fillId="0" borderId="0" xfId="0" applyFont="1"/>
    <xf numFmtId="0" fontId="8" fillId="0" borderId="0" xfId="0" applyFont="1" applyAlignment="1">
      <alignment vertical="top"/>
    </xf>
    <xf numFmtId="0" fontId="7" fillId="0" borderId="0" xfId="2" applyFill="1" applyAlignment="1">
      <alignment horizontal="right" wrapText="1"/>
    </xf>
    <xf numFmtId="0" fontId="10" fillId="0" borderId="0" xfId="2" applyFont="1" applyFill="1" applyAlignment="1">
      <alignment horizontal="left" vertical="center" wrapText="1"/>
    </xf>
    <xf numFmtId="0" fontId="6" fillId="0" borderId="0" xfId="0" applyFont="1" applyAlignment="1">
      <alignment vertical="center"/>
    </xf>
    <xf numFmtId="0" fontId="7" fillId="0" borderId="0" xfId="2" applyFont="1" applyFill="1" applyAlignment="1">
      <alignment horizontal="left" vertical="center" wrapText="1"/>
    </xf>
    <xf numFmtId="0" fontId="10" fillId="0" borderId="0" xfId="2" applyFont="1" applyFill="1"/>
    <xf numFmtId="0" fontId="8" fillId="0" borderId="0" xfId="0" applyFont="1" applyFill="1"/>
    <xf numFmtId="0" fontId="10" fillId="0" borderId="0" xfId="2" applyFont="1" applyFill="1" applyAlignment="1">
      <alignment vertical="center"/>
    </xf>
    <xf numFmtId="0" fontId="9" fillId="0" borderId="18" xfId="0" applyFont="1" applyFill="1" applyBorder="1" applyAlignment="1" applyProtection="1">
      <alignment horizontal="center"/>
      <protection hidden="1"/>
    </xf>
    <xf numFmtId="0" fontId="8" fillId="0" borderId="0" xfId="0" applyFont="1" applyFill="1" applyBorder="1" applyAlignment="1" applyProtection="1">
      <alignment horizontal="center" vertical="top" wrapText="1"/>
      <protection hidden="1"/>
    </xf>
    <xf numFmtId="0" fontId="8" fillId="0" borderId="11" xfId="0" applyFont="1" applyBorder="1" applyAlignment="1" applyProtection="1">
      <alignment vertical="top" wrapText="1"/>
      <protection hidden="1"/>
    </xf>
    <xf numFmtId="0" fontId="8" fillId="3" borderId="11" xfId="0" applyFont="1" applyFill="1" applyBorder="1" applyAlignment="1" applyProtection="1">
      <alignment vertical="top" wrapText="1"/>
      <protection hidden="1"/>
    </xf>
    <xf numFmtId="0" fontId="8" fillId="0" borderId="0" xfId="0" applyFont="1" applyFill="1" applyBorder="1" applyAlignment="1" applyProtection="1">
      <alignment vertical="top" wrapText="1"/>
      <protection hidden="1"/>
    </xf>
    <xf numFmtId="2" fontId="0" fillId="0" borderId="7" xfId="0" applyNumberFormat="1" applyFont="1" applyBorder="1" applyAlignment="1" applyProtection="1">
      <alignment vertical="center"/>
      <protection hidden="1"/>
    </xf>
    <xf numFmtId="2" fontId="0" fillId="0" borderId="7" xfId="0" applyNumberFormat="1" applyFont="1" applyFill="1" applyBorder="1" applyAlignment="1" applyProtection="1">
      <alignment vertical="center"/>
      <protection hidden="1"/>
    </xf>
    <xf numFmtId="0" fontId="0" fillId="0" borderId="0" xfId="0" applyFont="1" applyAlignment="1">
      <alignment vertical="center"/>
    </xf>
    <xf numFmtId="0" fontId="7" fillId="0" borderId="0" xfId="2" applyFont="1" applyFill="1"/>
    <xf numFmtId="0" fontId="0" fillId="0" borderId="0" xfId="0" applyFont="1"/>
    <xf numFmtId="164" fontId="0" fillId="0" borderId="7" xfId="0" applyNumberFormat="1" applyFont="1" applyFill="1" applyBorder="1" applyAlignment="1" applyProtection="1">
      <alignment vertical="center"/>
      <protection hidden="1"/>
    </xf>
    <xf numFmtId="1" fontId="8" fillId="0" borderId="0" xfId="1" applyNumberFormat="1" applyFont="1" applyAlignment="1">
      <alignment horizontal="center"/>
    </xf>
    <xf numFmtId="10" fontId="8" fillId="0" borderId="0" xfId="1" applyNumberFormat="1" applyFont="1" applyAlignment="1">
      <alignment horizontal="center"/>
    </xf>
    <xf numFmtId="0" fontId="32" fillId="0" borderId="0" xfId="0" applyFont="1" applyAlignment="1">
      <alignment horizontal="center"/>
    </xf>
    <xf numFmtId="0" fontId="6" fillId="0" borderId="0" xfId="0" applyFont="1" applyFill="1" applyAlignment="1">
      <alignment vertical="center"/>
    </xf>
    <xf numFmtId="0" fontId="8" fillId="0" borderId="0" xfId="0" applyFont="1" applyFill="1" applyAlignment="1">
      <alignment vertical="top"/>
    </xf>
    <xf numFmtId="10" fontId="0" fillId="0" borderId="0" xfId="0" applyNumberFormat="1" applyFont="1" applyFill="1" applyBorder="1" applyAlignment="1" applyProtection="1">
      <alignment vertical="center"/>
      <protection hidden="1"/>
    </xf>
    <xf numFmtId="0" fontId="0" fillId="0" borderId="0" xfId="0" applyFont="1" applyFill="1"/>
    <xf numFmtId="10" fontId="6" fillId="0" borderId="0" xfId="0" applyNumberFormat="1" applyFont="1" applyFill="1" applyBorder="1" applyAlignment="1" applyProtection="1">
      <alignment vertical="center"/>
      <protection hidden="1"/>
    </xf>
    <xf numFmtId="0" fontId="0" fillId="0" borderId="0" xfId="0" applyFont="1" applyFill="1" applyAlignment="1">
      <alignment vertical="center"/>
    </xf>
    <xf numFmtId="0" fontId="6" fillId="0" borderId="0" xfId="0" applyFont="1" applyFill="1"/>
    <xf numFmtId="0" fontId="0" fillId="0" borderId="0" xfId="0" applyFill="1"/>
    <xf numFmtId="0" fontId="7" fillId="0" borderId="0" xfId="2" applyFont="1" applyFill="1" applyAlignment="1">
      <alignment horizontal="left" vertical="center" wrapText="1"/>
    </xf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/>
    <xf numFmtId="0" fontId="0" fillId="0" borderId="0" xfId="0"/>
    <xf numFmtId="21" fontId="0" fillId="0" borderId="0" xfId="0" applyNumberFormat="1"/>
    <xf numFmtId="0" fontId="9" fillId="0" borderId="7" xfId="0" applyFont="1" applyBorder="1" applyAlignment="1">
      <alignment horizontal="left" vertical="top" wrapText="1"/>
    </xf>
    <xf numFmtId="0" fontId="9" fillId="0" borderId="6" xfId="0" applyFont="1" applyBorder="1" applyAlignment="1">
      <alignment horizontal="left" vertical="top"/>
    </xf>
    <xf numFmtId="0" fontId="9" fillId="0" borderId="7" xfId="0" applyFont="1" applyFill="1" applyBorder="1" applyAlignment="1">
      <alignment horizontal="left" vertical="top"/>
    </xf>
    <xf numFmtId="0" fontId="9" fillId="0" borderId="7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3" fontId="38" fillId="0" borderId="7" xfId="149" applyNumberFormat="1" applyFont="1" applyFill="1" applyBorder="1" applyAlignment="1">
      <alignment horizontal="left" vertical="top" wrapText="1"/>
    </xf>
    <xf numFmtId="3" fontId="8" fillId="0" borderId="7" xfId="0" applyNumberFormat="1" applyFont="1" applyBorder="1" applyAlignment="1">
      <alignment horizontal="left" vertical="top"/>
    </xf>
    <xf numFmtId="0" fontId="8" fillId="0" borderId="7" xfId="0" applyFont="1" applyBorder="1" applyAlignment="1">
      <alignment horizontal="left" vertical="top"/>
    </xf>
    <xf numFmtId="3" fontId="8" fillId="0" borderId="7" xfId="0" applyNumberFormat="1" applyFont="1" applyFill="1" applyBorder="1" applyAlignment="1">
      <alignment horizontal="left" vertical="top" wrapText="1"/>
    </xf>
    <xf numFmtId="3" fontId="8" fillId="0" borderId="7" xfId="0" applyNumberFormat="1" applyFont="1" applyFill="1" applyBorder="1" applyAlignment="1">
      <alignment horizontal="left" vertical="top"/>
    </xf>
    <xf numFmtId="3" fontId="6" fillId="0" borderId="0" xfId="0" applyNumberFormat="1" applyFont="1" applyFill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3" fontId="8" fillId="0" borderId="0" xfId="0" applyNumberFormat="1" applyFont="1" applyFill="1" applyAlignment="1">
      <alignment horizontal="right" vertical="top"/>
    </xf>
    <xf numFmtId="3" fontId="6" fillId="0" borderId="0" xfId="0" applyNumberFormat="1" applyFont="1" applyFill="1" applyBorder="1" applyAlignment="1" applyProtection="1">
      <alignment horizontal="right" vertical="center"/>
      <protection hidden="1"/>
    </xf>
    <xf numFmtId="0" fontId="9" fillId="0" borderId="2" xfId="0" applyFont="1" applyBorder="1" applyAlignment="1" applyProtection="1">
      <alignment vertical="center" wrapText="1"/>
      <protection hidden="1"/>
    </xf>
    <xf numFmtId="0" fontId="9" fillId="0" borderId="8" xfId="0" applyFont="1" applyBorder="1" applyAlignment="1" applyProtection="1">
      <alignment vertical="center" wrapText="1"/>
      <protection hidden="1"/>
    </xf>
    <xf numFmtId="0" fontId="8" fillId="0" borderId="31" xfId="0" applyFont="1" applyBorder="1" applyAlignment="1" applyProtection="1">
      <alignment vertical="top" wrapText="1"/>
      <protection hidden="1"/>
    </xf>
    <xf numFmtId="11" fontId="0" fillId="0" borderId="0" xfId="0" applyNumberFormat="1"/>
    <xf numFmtId="0" fontId="0" fillId="0" borderId="0" xfId="0"/>
    <xf numFmtId="20" fontId="0" fillId="0" borderId="0" xfId="0" applyNumberFormat="1"/>
    <xf numFmtId="0" fontId="0" fillId="0" borderId="7" xfId="0" applyFont="1" applyBorder="1" applyAlignment="1" applyProtection="1">
      <alignment horizontal="center" vertical="center"/>
      <protection hidden="1"/>
    </xf>
    <xf numFmtId="0" fontId="7" fillId="0" borderId="0" xfId="2" applyFont="1" applyFill="1" applyAlignment="1">
      <alignment horizontal="left" vertical="center" wrapText="1"/>
    </xf>
    <xf numFmtId="0" fontId="0" fillId="0" borderId="0" xfId="0" applyFont="1" applyAlignment="1">
      <alignment vertical="center"/>
    </xf>
    <xf numFmtId="10" fontId="0" fillId="0" borderId="0" xfId="0" applyNumberFormat="1" applyFont="1" applyFill="1" applyBorder="1" applyAlignment="1" applyProtection="1">
      <alignment vertical="center"/>
      <protection hidden="1"/>
    </xf>
    <xf numFmtId="0" fontId="0" fillId="0" borderId="0" xfId="0" applyFont="1" applyFill="1" applyAlignment="1">
      <alignment vertical="center"/>
    </xf>
    <xf numFmtId="0" fontId="39" fillId="0" borderId="0" xfId="0" applyFont="1" applyFill="1" applyBorder="1" applyAlignment="1" applyProtection="1">
      <alignment horizontal="center" wrapText="1"/>
      <protection hidden="1"/>
    </xf>
    <xf numFmtId="2" fontId="0" fillId="3" borderId="7" xfId="0" applyNumberFormat="1" applyFont="1" applyFill="1" applyBorder="1" applyAlignment="1" applyProtection="1">
      <alignment vertical="center"/>
      <protection hidden="1"/>
    </xf>
    <xf numFmtId="2" fontId="0" fillId="0" borderId="7" xfId="0" applyNumberFormat="1" applyFont="1" applyFill="1" applyBorder="1" applyAlignment="1" applyProtection="1">
      <alignment vertical="center"/>
      <protection hidden="1"/>
    </xf>
    <xf numFmtId="0" fontId="0" fillId="0" borderId="7" xfId="0" applyFont="1" applyBorder="1" applyAlignment="1" applyProtection="1">
      <alignment horizontal="center" vertical="center"/>
      <protection hidden="1"/>
    </xf>
    <xf numFmtId="2" fontId="0" fillId="0" borderId="7" xfId="0" applyNumberFormat="1" applyFont="1" applyFill="1" applyBorder="1" applyAlignment="1" applyProtection="1">
      <alignment vertical="center"/>
      <protection hidden="1"/>
    </xf>
    <xf numFmtId="3" fontId="6" fillId="0" borderId="0" xfId="0" applyNumberFormat="1" applyFont="1" applyFill="1" applyBorder="1" applyAlignment="1" applyProtection="1">
      <alignment horizontal="right" vertical="center"/>
      <protection hidden="1"/>
    </xf>
    <xf numFmtId="10" fontId="5" fillId="0" borderId="7" xfId="1" applyNumberFormat="1" applyFont="1" applyBorder="1" applyAlignment="1" applyProtection="1">
      <alignment vertical="center"/>
      <protection hidden="1"/>
    </xf>
    <xf numFmtId="10" fontId="0" fillId="3" borderId="7" xfId="0" applyNumberFormat="1" applyFont="1" applyFill="1" applyBorder="1" applyAlignment="1" applyProtection="1">
      <alignment vertical="center"/>
      <protection hidden="1"/>
    </xf>
    <xf numFmtId="10" fontId="0" fillId="0" borderId="7" xfId="0" applyNumberFormat="1" applyFont="1" applyFill="1" applyBorder="1" applyAlignment="1" applyProtection="1">
      <alignment vertical="center"/>
      <protection hidden="1"/>
    </xf>
    <xf numFmtId="0" fontId="0" fillId="0" borderId="7" xfId="0" applyFont="1" applyBorder="1" applyAlignment="1" applyProtection="1">
      <alignment horizontal="center" vertical="center"/>
      <protection hidden="1"/>
    </xf>
    <xf numFmtId="2" fontId="0" fillId="0" borderId="6" xfId="0" applyNumberFormat="1" applyFont="1" applyFill="1" applyBorder="1" applyAlignment="1" applyProtection="1">
      <alignment vertical="center"/>
      <protection hidden="1"/>
    </xf>
    <xf numFmtId="0" fontId="10" fillId="0" borderId="32" xfId="66" applyFont="1" applyFill="1" applyBorder="1" applyProtection="1">
      <protection hidden="1"/>
    </xf>
    <xf numFmtId="0" fontId="7" fillId="0" borderId="33" xfId="66" applyFont="1" applyFill="1" applyBorder="1" applyProtection="1">
      <protection hidden="1"/>
    </xf>
    <xf numFmtId="0" fontId="7" fillId="0" borderId="34" xfId="66" applyFont="1" applyFill="1" applyBorder="1" applyProtection="1">
      <protection hidden="1"/>
    </xf>
    <xf numFmtId="0" fontId="7" fillId="0" borderId="34" xfId="37" applyFont="1" applyFill="1" applyBorder="1" applyProtection="1">
      <protection hidden="1"/>
    </xf>
    <xf numFmtId="0" fontId="7" fillId="0" borderId="33" xfId="37" applyFont="1" applyFill="1" applyBorder="1" applyProtection="1">
      <protection hidden="1"/>
    </xf>
    <xf numFmtId="0" fontId="10" fillId="0" borderId="32" xfId="37" applyFont="1" applyFill="1" applyBorder="1" applyProtection="1">
      <protection hidden="1"/>
    </xf>
    <xf numFmtId="0" fontId="7" fillId="0" borderId="35" xfId="37" applyFont="1" applyFill="1" applyBorder="1" applyProtection="1">
      <protection hidden="1"/>
    </xf>
    <xf numFmtId="46" fontId="0" fillId="0" borderId="0" xfId="0" applyNumberFormat="1"/>
    <xf numFmtId="0" fontId="9" fillId="0" borderId="7" xfId="0" applyFont="1" applyBorder="1" applyAlignment="1" applyProtection="1">
      <alignment horizontal="center" vertical="center" wrapText="1"/>
      <protection hidden="1"/>
    </xf>
    <xf numFmtId="0" fontId="9" fillId="0" borderId="11" xfId="0" applyFont="1" applyBorder="1" applyAlignment="1" applyProtection="1">
      <alignment horizontal="center" vertical="center" wrapText="1"/>
      <protection hidden="1"/>
    </xf>
    <xf numFmtId="0" fontId="8" fillId="0" borderId="3" xfId="0" applyFont="1" applyFill="1" applyBorder="1" applyAlignment="1" applyProtection="1">
      <alignment horizontal="center" vertical="center" wrapText="1"/>
      <protection hidden="1"/>
    </xf>
    <xf numFmtId="0" fontId="8" fillId="0" borderId="4" xfId="0" applyFont="1" applyFill="1" applyBorder="1" applyAlignment="1" applyProtection="1">
      <alignment horizontal="center" vertical="center" wrapText="1"/>
      <protection hidden="1"/>
    </xf>
    <xf numFmtId="0" fontId="9" fillId="0" borderId="5" xfId="0" applyFont="1" applyBorder="1" applyAlignment="1" applyProtection="1">
      <alignment horizontal="center" vertical="top" wrapText="1"/>
      <protection hidden="1"/>
    </xf>
    <xf numFmtId="0" fontId="9" fillId="0" borderId="27" xfId="0" applyFont="1" applyBorder="1" applyAlignment="1" applyProtection="1">
      <alignment horizontal="center" vertical="top" wrapText="1"/>
      <protection hidden="1"/>
    </xf>
    <xf numFmtId="0" fontId="9" fillId="0" borderId="3" xfId="0" applyFont="1" applyBorder="1" applyAlignment="1" applyProtection="1">
      <alignment horizontal="center" vertical="top" wrapText="1"/>
      <protection hidden="1"/>
    </xf>
    <xf numFmtId="0" fontId="8" fillId="0" borderId="30" xfId="0" applyFont="1" applyBorder="1" applyAlignment="1" applyProtection="1">
      <alignment horizontal="center" vertical="center" wrapText="1"/>
      <protection hidden="1"/>
    </xf>
    <xf numFmtId="0" fontId="8" fillId="0" borderId="6" xfId="0" applyFont="1" applyBorder="1" applyAlignment="1" applyProtection="1">
      <alignment horizontal="center" vertical="center" wrapText="1"/>
      <protection hidden="1"/>
    </xf>
    <xf numFmtId="0" fontId="8" fillId="0" borderId="9" xfId="0" applyFont="1" applyBorder="1" applyAlignment="1" applyProtection="1">
      <alignment horizontal="center" vertical="center" wrapText="1"/>
      <protection hidden="1"/>
    </xf>
    <xf numFmtId="0" fontId="9" fillId="0" borderId="28" xfId="0" applyFont="1" applyBorder="1" applyAlignment="1" applyProtection="1">
      <alignment horizontal="center" vertical="center" wrapText="1"/>
      <protection hidden="1"/>
    </xf>
    <xf numFmtId="0" fontId="9" fillId="0" borderId="29" xfId="0" applyFont="1" applyBorder="1" applyAlignment="1" applyProtection="1">
      <alignment horizontal="center" vertical="center" wrapText="1"/>
      <protection hidden="1"/>
    </xf>
    <xf numFmtId="0" fontId="8" fillId="0" borderId="13" xfId="0" applyFont="1" applyBorder="1" applyAlignment="1" applyProtection="1">
      <alignment horizontal="center" vertical="center" wrapText="1"/>
      <protection hidden="1"/>
    </xf>
    <xf numFmtId="0" fontId="8" fillId="0" borderId="10" xfId="0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hidden="1"/>
    </xf>
    <xf numFmtId="0" fontId="9" fillId="0" borderId="15" xfId="0" applyFont="1" applyBorder="1" applyAlignment="1" applyProtection="1">
      <alignment horizontal="center" vertical="center"/>
      <protection hidden="1"/>
    </xf>
    <xf numFmtId="0" fontId="9" fillId="0" borderId="16" xfId="0" applyFont="1" applyBorder="1" applyAlignment="1" applyProtection="1">
      <alignment horizontal="center" vertical="center"/>
      <protection hidden="1"/>
    </xf>
    <xf numFmtId="0" fontId="8" fillId="0" borderId="13" xfId="0" applyFont="1" applyBorder="1" applyAlignment="1" applyProtection="1">
      <alignment horizontal="center" vertical="center"/>
      <protection hidden="1"/>
    </xf>
    <xf numFmtId="0" fontId="8" fillId="0" borderId="1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14" xfId="0" applyFont="1" applyFill="1" applyBorder="1" applyAlignment="1" applyProtection="1">
      <alignment horizontal="center" vertical="center" wrapText="1"/>
      <protection hidden="1"/>
    </xf>
    <xf numFmtId="0" fontId="9" fillId="0" borderId="15" xfId="0" applyFont="1" applyFill="1" applyBorder="1" applyAlignment="1" applyProtection="1">
      <alignment horizontal="center" vertical="center"/>
      <protection hidden="1"/>
    </xf>
    <xf numFmtId="0" fontId="9" fillId="0" borderId="16" xfId="0" applyFont="1" applyFill="1" applyBorder="1" applyAlignment="1" applyProtection="1">
      <alignment horizontal="center" vertical="center"/>
      <protection hidden="1"/>
    </xf>
    <xf numFmtId="10" fontId="5" fillId="3" borderId="7" xfId="1" applyNumberFormat="1" applyFont="1" applyFill="1" applyBorder="1" applyAlignment="1" applyProtection="1">
      <alignment vertical="center"/>
      <protection hidden="1"/>
    </xf>
  </cellXfs>
  <cellStyles count="578">
    <cellStyle name="1" xfId="3"/>
    <cellStyle name="2" xfId="4"/>
    <cellStyle name="20% - Accent1" xfId="87" builtinId="30" customBuiltin="1"/>
    <cellStyle name="20% - Accent1 2" xfId="175"/>
    <cellStyle name="20% - Accent1 2 2" xfId="275"/>
    <cellStyle name="20% - Accent1 2 2 2" xfId="347"/>
    <cellStyle name="20% - Accent1 2 2 2 2" xfId="550"/>
    <cellStyle name="20% - Accent1 2 2 3" xfId="478"/>
    <cellStyle name="20% - Accent1 2 3" xfId="304"/>
    <cellStyle name="20% - Accent1 2 3 2" xfId="507"/>
    <cellStyle name="20% - Accent1 2 4" xfId="435"/>
    <cellStyle name="20% - Accent1 3" xfId="247"/>
    <cellStyle name="20% - Accent1 4" xfId="216"/>
    <cellStyle name="20% - Accent1 4 2" xfId="330"/>
    <cellStyle name="20% - Accent1 4 2 2" xfId="533"/>
    <cellStyle name="20% - Accent1 4 3" xfId="461"/>
    <cellStyle name="20% - Accent1 5" xfId="407"/>
    <cellStyle name="20% - Accent1 6" xfId="376"/>
    <cellStyle name="20% - Accent2" xfId="91" builtinId="34" customBuiltin="1"/>
    <cellStyle name="20% - Accent2 2" xfId="179"/>
    <cellStyle name="20% - Accent2 2 2" xfId="277"/>
    <cellStyle name="20% - Accent2 2 2 2" xfId="349"/>
    <cellStyle name="20% - Accent2 2 2 2 2" xfId="552"/>
    <cellStyle name="20% - Accent2 2 2 3" xfId="480"/>
    <cellStyle name="20% - Accent2 2 3" xfId="306"/>
    <cellStyle name="20% - Accent2 2 3 2" xfId="509"/>
    <cellStyle name="20% - Accent2 2 4" xfId="437"/>
    <cellStyle name="20% - Accent2 3" xfId="251"/>
    <cellStyle name="20% - Accent2 4" xfId="218"/>
    <cellStyle name="20% - Accent2 4 2" xfId="332"/>
    <cellStyle name="20% - Accent2 4 2 2" xfId="535"/>
    <cellStyle name="20% - Accent2 4 3" xfId="463"/>
    <cellStyle name="20% - Accent2 5" xfId="411"/>
    <cellStyle name="20% - Accent2 6" xfId="378"/>
    <cellStyle name="20% - Accent3" xfId="95" builtinId="38" customBuiltin="1"/>
    <cellStyle name="20% - Accent3 2" xfId="183"/>
    <cellStyle name="20% - Accent3 2 2" xfId="279"/>
    <cellStyle name="20% - Accent3 2 2 2" xfId="351"/>
    <cellStyle name="20% - Accent3 2 2 2 2" xfId="554"/>
    <cellStyle name="20% - Accent3 2 2 3" xfId="482"/>
    <cellStyle name="20% - Accent3 2 3" xfId="308"/>
    <cellStyle name="20% - Accent3 2 3 2" xfId="511"/>
    <cellStyle name="20% - Accent3 2 4" xfId="439"/>
    <cellStyle name="20% - Accent3 3" xfId="255"/>
    <cellStyle name="20% - Accent3 4" xfId="220"/>
    <cellStyle name="20% - Accent3 4 2" xfId="334"/>
    <cellStyle name="20% - Accent3 4 2 2" xfId="537"/>
    <cellStyle name="20% - Accent3 4 3" xfId="465"/>
    <cellStyle name="20% - Accent3 5" xfId="415"/>
    <cellStyle name="20% - Accent3 6" xfId="380"/>
    <cellStyle name="20% - Accent4" xfId="99" builtinId="42" customBuiltin="1"/>
    <cellStyle name="20% - Accent4 2" xfId="187"/>
    <cellStyle name="20% - Accent4 2 2" xfId="281"/>
    <cellStyle name="20% - Accent4 2 2 2" xfId="353"/>
    <cellStyle name="20% - Accent4 2 2 2 2" xfId="556"/>
    <cellStyle name="20% - Accent4 2 2 3" xfId="484"/>
    <cellStyle name="20% - Accent4 2 3" xfId="310"/>
    <cellStyle name="20% - Accent4 2 3 2" xfId="513"/>
    <cellStyle name="20% - Accent4 2 4" xfId="441"/>
    <cellStyle name="20% - Accent4 3" xfId="259"/>
    <cellStyle name="20% - Accent4 4" xfId="222"/>
    <cellStyle name="20% - Accent4 4 2" xfId="336"/>
    <cellStyle name="20% - Accent4 4 2 2" xfId="539"/>
    <cellStyle name="20% - Accent4 4 3" xfId="467"/>
    <cellStyle name="20% - Accent4 5" xfId="419"/>
    <cellStyle name="20% - Accent4 6" xfId="382"/>
    <cellStyle name="20% - Accent5" xfId="103" builtinId="46" customBuiltin="1"/>
    <cellStyle name="20% - Accent5 2" xfId="191"/>
    <cellStyle name="20% - Accent5 2 2" xfId="283"/>
    <cellStyle name="20% - Accent5 2 2 2" xfId="355"/>
    <cellStyle name="20% - Accent5 2 2 2 2" xfId="558"/>
    <cellStyle name="20% - Accent5 2 2 3" xfId="486"/>
    <cellStyle name="20% - Accent5 2 3" xfId="312"/>
    <cellStyle name="20% - Accent5 2 3 2" xfId="515"/>
    <cellStyle name="20% - Accent5 2 4" xfId="443"/>
    <cellStyle name="20% - Accent5 3" xfId="263"/>
    <cellStyle name="20% - Accent5 4" xfId="224"/>
    <cellStyle name="20% - Accent5 4 2" xfId="338"/>
    <cellStyle name="20% - Accent5 4 2 2" xfId="541"/>
    <cellStyle name="20% - Accent5 4 3" xfId="469"/>
    <cellStyle name="20% - Accent5 5" xfId="423"/>
    <cellStyle name="20% - Accent5 6" xfId="384"/>
    <cellStyle name="20% - Accent6" xfId="107" builtinId="50" customBuiltin="1"/>
    <cellStyle name="20% - Accent6 2" xfId="195"/>
    <cellStyle name="20% - Accent6 2 2" xfId="285"/>
    <cellStyle name="20% - Accent6 2 2 2" xfId="357"/>
    <cellStyle name="20% - Accent6 2 2 2 2" xfId="560"/>
    <cellStyle name="20% - Accent6 2 2 3" xfId="488"/>
    <cellStyle name="20% - Accent6 2 3" xfId="314"/>
    <cellStyle name="20% - Accent6 2 3 2" xfId="517"/>
    <cellStyle name="20% - Accent6 2 4" xfId="445"/>
    <cellStyle name="20% - Accent6 3" xfId="267"/>
    <cellStyle name="20% - Accent6 4" xfId="226"/>
    <cellStyle name="20% - Accent6 4 2" xfId="340"/>
    <cellStyle name="20% - Accent6 4 2 2" xfId="543"/>
    <cellStyle name="20% - Accent6 4 3" xfId="471"/>
    <cellStyle name="20% - Accent6 5" xfId="427"/>
    <cellStyle name="20% - Accent6 6" xfId="386"/>
    <cellStyle name="40% - Accent1" xfId="88" builtinId="31" customBuiltin="1"/>
    <cellStyle name="40% - Accent1 2" xfId="176"/>
    <cellStyle name="40% - Accent1 2 2" xfId="276"/>
    <cellStyle name="40% - Accent1 2 2 2" xfId="348"/>
    <cellStyle name="40% - Accent1 2 2 2 2" xfId="551"/>
    <cellStyle name="40% - Accent1 2 2 3" xfId="479"/>
    <cellStyle name="40% - Accent1 2 3" xfId="305"/>
    <cellStyle name="40% - Accent1 2 3 2" xfId="508"/>
    <cellStyle name="40% - Accent1 2 4" xfId="436"/>
    <cellStyle name="40% - Accent1 3" xfId="248"/>
    <cellStyle name="40% - Accent1 4" xfId="217"/>
    <cellStyle name="40% - Accent1 4 2" xfId="331"/>
    <cellStyle name="40% - Accent1 4 2 2" xfId="534"/>
    <cellStyle name="40% - Accent1 4 3" xfId="462"/>
    <cellStyle name="40% - Accent1 5" xfId="408"/>
    <cellStyle name="40% - Accent1 6" xfId="377"/>
    <cellStyle name="40% - Accent2" xfId="92" builtinId="35" customBuiltin="1"/>
    <cellStyle name="40% - Accent2 2" xfId="180"/>
    <cellStyle name="40% - Accent2 2 2" xfId="278"/>
    <cellStyle name="40% - Accent2 2 2 2" xfId="350"/>
    <cellStyle name="40% - Accent2 2 2 2 2" xfId="553"/>
    <cellStyle name="40% - Accent2 2 2 3" xfId="481"/>
    <cellStyle name="40% - Accent2 2 3" xfId="307"/>
    <cellStyle name="40% - Accent2 2 3 2" xfId="510"/>
    <cellStyle name="40% - Accent2 2 4" xfId="438"/>
    <cellStyle name="40% - Accent2 3" xfId="252"/>
    <cellStyle name="40% - Accent2 4" xfId="219"/>
    <cellStyle name="40% - Accent2 4 2" xfId="333"/>
    <cellStyle name="40% - Accent2 4 2 2" xfId="536"/>
    <cellStyle name="40% - Accent2 4 3" xfId="464"/>
    <cellStyle name="40% - Accent2 5" xfId="412"/>
    <cellStyle name="40% - Accent2 6" xfId="379"/>
    <cellStyle name="40% - Accent3" xfId="96" builtinId="39" customBuiltin="1"/>
    <cellStyle name="40% - Accent3 2" xfId="184"/>
    <cellStyle name="40% - Accent3 2 2" xfId="280"/>
    <cellStyle name="40% - Accent3 2 2 2" xfId="352"/>
    <cellStyle name="40% - Accent3 2 2 2 2" xfId="555"/>
    <cellStyle name="40% - Accent3 2 2 3" xfId="483"/>
    <cellStyle name="40% - Accent3 2 3" xfId="309"/>
    <cellStyle name="40% - Accent3 2 3 2" xfId="512"/>
    <cellStyle name="40% - Accent3 2 4" xfId="440"/>
    <cellStyle name="40% - Accent3 3" xfId="256"/>
    <cellStyle name="40% - Accent3 4" xfId="221"/>
    <cellStyle name="40% - Accent3 4 2" xfId="335"/>
    <cellStyle name="40% - Accent3 4 2 2" xfId="538"/>
    <cellStyle name="40% - Accent3 4 3" xfId="466"/>
    <cellStyle name="40% - Accent3 5" xfId="416"/>
    <cellStyle name="40% - Accent3 6" xfId="381"/>
    <cellStyle name="40% - Accent4" xfId="100" builtinId="43" customBuiltin="1"/>
    <cellStyle name="40% - Accent4 2" xfId="188"/>
    <cellStyle name="40% - Accent4 2 2" xfId="282"/>
    <cellStyle name="40% - Accent4 2 2 2" xfId="354"/>
    <cellStyle name="40% - Accent4 2 2 2 2" xfId="557"/>
    <cellStyle name="40% - Accent4 2 2 3" xfId="485"/>
    <cellStyle name="40% - Accent4 2 3" xfId="311"/>
    <cellStyle name="40% - Accent4 2 3 2" xfId="514"/>
    <cellStyle name="40% - Accent4 2 4" xfId="442"/>
    <cellStyle name="40% - Accent4 3" xfId="260"/>
    <cellStyle name="40% - Accent4 4" xfId="223"/>
    <cellStyle name="40% - Accent4 4 2" xfId="337"/>
    <cellStyle name="40% - Accent4 4 2 2" xfId="540"/>
    <cellStyle name="40% - Accent4 4 3" xfId="468"/>
    <cellStyle name="40% - Accent4 5" xfId="420"/>
    <cellStyle name="40% - Accent4 6" xfId="383"/>
    <cellStyle name="40% - Accent5" xfId="104" builtinId="47" customBuiltin="1"/>
    <cellStyle name="40% - Accent5 2" xfId="192"/>
    <cellStyle name="40% - Accent5 2 2" xfId="284"/>
    <cellStyle name="40% - Accent5 2 2 2" xfId="356"/>
    <cellStyle name="40% - Accent5 2 2 2 2" xfId="559"/>
    <cellStyle name="40% - Accent5 2 2 3" xfId="487"/>
    <cellStyle name="40% - Accent5 2 3" xfId="313"/>
    <cellStyle name="40% - Accent5 2 3 2" xfId="516"/>
    <cellStyle name="40% - Accent5 2 4" xfId="444"/>
    <cellStyle name="40% - Accent5 3" xfId="264"/>
    <cellStyle name="40% - Accent5 4" xfId="225"/>
    <cellStyle name="40% - Accent5 4 2" xfId="339"/>
    <cellStyle name="40% - Accent5 4 2 2" xfId="542"/>
    <cellStyle name="40% - Accent5 4 3" xfId="470"/>
    <cellStyle name="40% - Accent5 5" xfId="424"/>
    <cellStyle name="40% - Accent5 6" xfId="385"/>
    <cellStyle name="40% - Accent6" xfId="108" builtinId="51" customBuiltin="1"/>
    <cellStyle name="40% - Accent6 2" xfId="196"/>
    <cellStyle name="40% - Accent6 2 2" xfId="286"/>
    <cellStyle name="40% - Accent6 2 2 2" xfId="358"/>
    <cellStyle name="40% - Accent6 2 2 2 2" xfId="561"/>
    <cellStyle name="40% - Accent6 2 2 3" xfId="489"/>
    <cellStyle name="40% - Accent6 2 3" xfId="315"/>
    <cellStyle name="40% - Accent6 2 3 2" xfId="518"/>
    <cellStyle name="40% - Accent6 2 4" xfId="446"/>
    <cellStyle name="40% - Accent6 3" xfId="268"/>
    <cellStyle name="40% - Accent6 4" xfId="227"/>
    <cellStyle name="40% - Accent6 4 2" xfId="341"/>
    <cellStyle name="40% - Accent6 4 2 2" xfId="544"/>
    <cellStyle name="40% - Accent6 4 3" xfId="472"/>
    <cellStyle name="40% - Accent6 5" xfId="428"/>
    <cellStyle name="40% - Accent6 6" xfId="387"/>
    <cellStyle name="60% - Accent1" xfId="89" builtinId="32" customBuiltin="1"/>
    <cellStyle name="60% - Accent1 2" xfId="177"/>
    <cellStyle name="60% - Accent1 3" xfId="249"/>
    <cellStyle name="60% - Accent1 4" xfId="409"/>
    <cellStyle name="60% - Accent2" xfId="93" builtinId="36" customBuiltin="1"/>
    <cellStyle name="60% - Accent2 2" xfId="181"/>
    <cellStyle name="60% - Accent2 3" xfId="253"/>
    <cellStyle name="60% - Accent2 4" xfId="413"/>
    <cellStyle name="60% - Accent3" xfId="97" builtinId="40" customBuiltin="1"/>
    <cellStyle name="60% - Accent3 2" xfId="185"/>
    <cellStyle name="60% - Accent3 3" xfId="257"/>
    <cellStyle name="60% - Accent3 4" xfId="417"/>
    <cellStyle name="60% - Accent4" xfId="101" builtinId="44" customBuiltin="1"/>
    <cellStyle name="60% - Accent4 2" xfId="189"/>
    <cellStyle name="60% - Accent4 3" xfId="261"/>
    <cellStyle name="60% - Accent4 4" xfId="421"/>
    <cellStyle name="60% - Accent5" xfId="105" builtinId="48" customBuiltin="1"/>
    <cellStyle name="60% - Accent5 2" xfId="193"/>
    <cellStyle name="60% - Accent5 3" xfId="265"/>
    <cellStyle name="60% - Accent5 4" xfId="425"/>
    <cellStyle name="60% - Accent6" xfId="109" builtinId="52" customBuiltin="1"/>
    <cellStyle name="60% - Accent6 2" xfId="197"/>
    <cellStyle name="60% - Accent6 3" xfId="269"/>
    <cellStyle name="60% - Accent6 4" xfId="429"/>
    <cellStyle name="Accent1" xfId="86" builtinId="29" customBuiltin="1"/>
    <cellStyle name="Accent1 2" xfId="174"/>
    <cellStyle name="Accent1 3" xfId="246"/>
    <cellStyle name="Accent1 4" xfId="406"/>
    <cellStyle name="Accent2" xfId="90" builtinId="33" customBuiltin="1"/>
    <cellStyle name="Accent2 2" xfId="178"/>
    <cellStyle name="Accent2 3" xfId="250"/>
    <cellStyle name="Accent2 4" xfId="410"/>
    <cellStyle name="Accent3" xfId="94" builtinId="37" customBuiltin="1"/>
    <cellStyle name="Accent3 2" xfId="182"/>
    <cellStyle name="Accent3 3" xfId="254"/>
    <cellStyle name="Accent3 4" xfId="414"/>
    <cellStyle name="Accent4" xfId="98" builtinId="41" customBuiltin="1"/>
    <cellStyle name="Accent4 2" xfId="186"/>
    <cellStyle name="Accent4 3" xfId="258"/>
    <cellStyle name="Accent4 4" xfId="418"/>
    <cellStyle name="Accent5" xfId="102" builtinId="45" customBuiltin="1"/>
    <cellStyle name="Accent5 2" xfId="190"/>
    <cellStyle name="Accent5 3" xfId="262"/>
    <cellStyle name="Accent5 4" xfId="422"/>
    <cellStyle name="Accent6" xfId="106" builtinId="49" customBuiltin="1"/>
    <cellStyle name="Accent6 2" xfId="194"/>
    <cellStyle name="Accent6 3" xfId="266"/>
    <cellStyle name="Accent6 4" xfId="426"/>
    <cellStyle name="Bad" xfId="75" builtinId="27" customBuiltin="1"/>
    <cellStyle name="Bad 2" xfId="163"/>
    <cellStyle name="Bad 3" xfId="235"/>
    <cellStyle name="Bad 4" xfId="395"/>
    <cellStyle name="Calculation" xfId="79" builtinId="22" customBuiltin="1"/>
    <cellStyle name="Calculation 2" xfId="167"/>
    <cellStyle name="Calculation 3" xfId="239"/>
    <cellStyle name="Calculation 4" xfId="399"/>
    <cellStyle name="Check Cell" xfId="81" builtinId="23" customBuiltin="1"/>
    <cellStyle name="Check Cell 2" xfId="169"/>
    <cellStyle name="Check Cell 3" xfId="241"/>
    <cellStyle name="Check Cell 4" xfId="401"/>
    <cellStyle name="Comma 2" xfId="5"/>
    <cellStyle name="Comma 2 2" xfId="6"/>
    <cellStyle name="Comma 2 3" xfId="7"/>
    <cellStyle name="Comma 2 4" xfId="135"/>
    <cellStyle name="Comma 3" xfId="8"/>
    <cellStyle name="Comma 4" xfId="136"/>
    <cellStyle name="Comma 5" xfId="137"/>
    <cellStyle name="Comma 6" xfId="142"/>
    <cellStyle name="Comma 7" xfId="132"/>
    <cellStyle name="CommaSimple" xfId="9"/>
    <cellStyle name="Currency Simple" xfId="10"/>
    <cellStyle name="Explanatory Text" xfId="84" builtinId="53" customBuiltin="1"/>
    <cellStyle name="Explanatory Text 2" xfId="172"/>
    <cellStyle name="Explanatory Text 3" xfId="244"/>
    <cellStyle name="Explanatory Text 4" xfId="404"/>
    <cellStyle name="Good" xfId="74" builtinId="26" customBuiltin="1"/>
    <cellStyle name="Good 2" xfId="162"/>
    <cellStyle name="Good 3" xfId="234"/>
    <cellStyle name="Good 4" xfId="394"/>
    <cellStyle name="Heading 1" xfId="70" builtinId="16" customBuiltin="1"/>
    <cellStyle name="Heading 1 2" xfId="158"/>
    <cellStyle name="Heading 1 3" xfId="230"/>
    <cellStyle name="Heading 1 4" xfId="390"/>
    <cellStyle name="Heading 2" xfId="71" builtinId="17" customBuiltin="1"/>
    <cellStyle name="Heading 2 2" xfId="159"/>
    <cellStyle name="Heading 2 3" xfId="231"/>
    <cellStyle name="Heading 2 4" xfId="391"/>
    <cellStyle name="Heading 3" xfId="72" builtinId="18" customBuiltin="1"/>
    <cellStyle name="Heading 3 2" xfId="160"/>
    <cellStyle name="Heading 3 3" xfId="232"/>
    <cellStyle name="Heading 3 4" xfId="392"/>
    <cellStyle name="Heading 4" xfId="73" builtinId="19" customBuiltin="1"/>
    <cellStyle name="Heading 4 2" xfId="161"/>
    <cellStyle name="Heading 4 3" xfId="233"/>
    <cellStyle name="Heading 4 4" xfId="393"/>
    <cellStyle name="Hyperlink 2" xfId="11"/>
    <cellStyle name="Hyperlink 2 2" xfId="144"/>
    <cellStyle name="Hyperlink 3" xfId="12"/>
    <cellStyle name="Hyperlink 4" xfId="143"/>
    <cellStyle name="Input" xfId="77" builtinId="20" customBuiltin="1"/>
    <cellStyle name="Input 2" xfId="165"/>
    <cellStyle name="Input 3" xfId="237"/>
    <cellStyle name="Input 4" xfId="397"/>
    <cellStyle name="Linked Cell" xfId="80" builtinId="24" customBuiltin="1"/>
    <cellStyle name="Linked Cell 2" xfId="168"/>
    <cellStyle name="Linked Cell 3" xfId="240"/>
    <cellStyle name="Linked Cell 4" xfId="400"/>
    <cellStyle name="Neutral" xfId="76" builtinId="28" customBuiltin="1"/>
    <cellStyle name="Neutral 2" xfId="164"/>
    <cellStyle name="Neutral 3" xfId="236"/>
    <cellStyle name="Neutral 4" xfId="396"/>
    <cellStyle name="Normal" xfId="0" builtinId="0"/>
    <cellStyle name="Normal 10" xfId="64"/>
    <cellStyle name="Normal 10 2" xfId="111"/>
    <cellStyle name="Normal 10 3" xfId="129"/>
    <cellStyle name="Normal 10 3 2" xfId="211"/>
    <cellStyle name="Normal 10 3 3" xfId="156"/>
    <cellStyle name="Normal 10_Results" xfId="112"/>
    <cellStyle name="Normal 11" xfId="157"/>
    <cellStyle name="Normal 11 2" xfId="273"/>
    <cellStyle name="Normal 11 2 2" xfId="345"/>
    <cellStyle name="Normal 11 2 2 2" xfId="548"/>
    <cellStyle name="Normal 11 2 3" xfId="476"/>
    <cellStyle name="Normal 11 3" xfId="302"/>
    <cellStyle name="Normal 11 3 2" xfId="505"/>
    <cellStyle name="Normal 11 4" xfId="433"/>
    <cellStyle name="Normal 12" xfId="198"/>
    <cellStyle name="Normal 12 2" xfId="287"/>
    <cellStyle name="Normal 12 2 2" xfId="359"/>
    <cellStyle name="Normal 12 2 2 2" xfId="562"/>
    <cellStyle name="Normal 12 2 3" xfId="490"/>
    <cellStyle name="Normal 12 3" xfId="316"/>
    <cellStyle name="Normal 12 3 2" xfId="519"/>
    <cellStyle name="Normal 12 4" xfId="447"/>
    <cellStyle name="Normal 13" xfId="199"/>
    <cellStyle name="Normal 13 2" xfId="288"/>
    <cellStyle name="Normal 13 2 2" xfId="360"/>
    <cellStyle name="Normal 13 2 2 2" xfId="563"/>
    <cellStyle name="Normal 13 2 3" xfId="491"/>
    <cellStyle name="Normal 13 3" xfId="317"/>
    <cellStyle name="Normal 13 3 2" xfId="520"/>
    <cellStyle name="Normal 13 4" xfId="448"/>
    <cellStyle name="Normal 14" xfId="200"/>
    <cellStyle name="Normal 14 2" xfId="289"/>
    <cellStyle name="Normal 14 2 2" xfId="361"/>
    <cellStyle name="Normal 14 2 2 2" xfId="564"/>
    <cellStyle name="Normal 14 2 3" xfId="492"/>
    <cellStyle name="Normal 14 3" xfId="318"/>
    <cellStyle name="Normal 14 3 2" xfId="521"/>
    <cellStyle name="Normal 14 4" xfId="449"/>
    <cellStyle name="Normal 15" xfId="202"/>
    <cellStyle name="Normal 15 2" xfId="291"/>
    <cellStyle name="Normal 15 2 2" xfId="363"/>
    <cellStyle name="Normal 15 2 2 2" xfId="566"/>
    <cellStyle name="Normal 15 2 3" xfId="494"/>
    <cellStyle name="Normal 15 3" xfId="320"/>
    <cellStyle name="Normal 15 3 2" xfId="523"/>
    <cellStyle name="Normal 15 4" xfId="451"/>
    <cellStyle name="Normal 16" xfId="204"/>
    <cellStyle name="Normal 16 2" xfId="293"/>
    <cellStyle name="Normal 16 2 2" xfId="365"/>
    <cellStyle name="Normal 16 2 2 2" xfId="568"/>
    <cellStyle name="Normal 16 2 3" xfId="496"/>
    <cellStyle name="Normal 16 3" xfId="322"/>
    <cellStyle name="Normal 16 3 2" xfId="525"/>
    <cellStyle name="Normal 16 4" xfId="453"/>
    <cellStyle name="Normal 17" xfId="201"/>
    <cellStyle name="Normal 17 2" xfId="290"/>
    <cellStyle name="Normal 17 2 2" xfId="362"/>
    <cellStyle name="Normal 17 2 2 2" xfId="565"/>
    <cellStyle name="Normal 17 2 3" xfId="493"/>
    <cellStyle name="Normal 17 3" xfId="319"/>
    <cellStyle name="Normal 17 3 2" xfId="522"/>
    <cellStyle name="Normal 17 4" xfId="450"/>
    <cellStyle name="Normal 18" xfId="206"/>
    <cellStyle name="Normal 18 2" xfId="295"/>
    <cellStyle name="Normal 18 2 2" xfId="367"/>
    <cellStyle name="Normal 18 2 2 2" xfId="570"/>
    <cellStyle name="Normal 18 2 3" xfId="498"/>
    <cellStyle name="Normal 18 3" xfId="324"/>
    <cellStyle name="Normal 18 3 2" xfId="527"/>
    <cellStyle name="Normal 18 4" xfId="455"/>
    <cellStyle name="Normal 19" xfId="205"/>
    <cellStyle name="Normal 19 2" xfId="294"/>
    <cellStyle name="Normal 19 2 2" xfId="366"/>
    <cellStyle name="Normal 19 2 2 2" xfId="569"/>
    <cellStyle name="Normal 19 2 3" xfId="497"/>
    <cellStyle name="Normal 19 3" xfId="323"/>
    <cellStyle name="Normal 19 3 2" xfId="526"/>
    <cellStyle name="Normal 19 4" xfId="454"/>
    <cellStyle name="Normal 2" xfId="2"/>
    <cellStyle name="Normal 2 2" xfId="13"/>
    <cellStyle name="Normal 2 3" xfId="14"/>
    <cellStyle name="Normal 2 4" xfId="138"/>
    <cellStyle name="Normal 2_AEDG50_HotelSmall_Inputs" xfId="15"/>
    <cellStyle name="Normal 20" xfId="203"/>
    <cellStyle name="Normal 20 2" xfId="292"/>
    <cellStyle name="Normal 20 2 2" xfId="364"/>
    <cellStyle name="Normal 20 2 2 2" xfId="567"/>
    <cellStyle name="Normal 20 2 3" xfId="495"/>
    <cellStyle name="Normal 20 3" xfId="321"/>
    <cellStyle name="Normal 20 3 2" xfId="524"/>
    <cellStyle name="Normal 20 4" xfId="452"/>
    <cellStyle name="Normal 21" xfId="207"/>
    <cellStyle name="Normal 21 2" xfId="296"/>
    <cellStyle name="Normal 21 2 2" xfId="368"/>
    <cellStyle name="Normal 21 2 2 2" xfId="571"/>
    <cellStyle name="Normal 21 2 3" xfId="499"/>
    <cellStyle name="Normal 21 3" xfId="325"/>
    <cellStyle name="Normal 21 3 2" xfId="528"/>
    <cellStyle name="Normal 21 4" xfId="456"/>
    <cellStyle name="Normal 22" xfId="212"/>
    <cellStyle name="Normal 22 2" xfId="297"/>
    <cellStyle name="Normal 22 2 2" xfId="369"/>
    <cellStyle name="Normal 22 2 2 2" xfId="572"/>
    <cellStyle name="Normal 22 2 3" xfId="500"/>
    <cellStyle name="Normal 22 3" xfId="326"/>
    <cellStyle name="Normal 22 3 2" xfId="529"/>
    <cellStyle name="Normal 22 4" xfId="457"/>
    <cellStyle name="Normal 23" xfId="213"/>
    <cellStyle name="Normal 23 2" xfId="298"/>
    <cellStyle name="Normal 23 2 2" xfId="370"/>
    <cellStyle name="Normal 23 2 2 2" xfId="573"/>
    <cellStyle name="Normal 23 2 3" xfId="501"/>
    <cellStyle name="Normal 23 3" xfId="327"/>
    <cellStyle name="Normal 23 3 2" xfId="530"/>
    <cellStyle name="Normal 23 4" xfId="458"/>
    <cellStyle name="Normal 24" xfId="150"/>
    <cellStyle name="Normal 24 2" xfId="270"/>
    <cellStyle name="Normal 24 2 2" xfId="342"/>
    <cellStyle name="Normal 24 2 2 2" xfId="545"/>
    <cellStyle name="Normal 24 2 3" xfId="473"/>
    <cellStyle name="Normal 24 3" xfId="299"/>
    <cellStyle name="Normal 24 3 2" xfId="502"/>
    <cellStyle name="Normal 24 4" xfId="430"/>
    <cellStyle name="Normal 25" xfId="152"/>
    <cellStyle name="Normal 25 2" xfId="272"/>
    <cellStyle name="Normal 25 2 2" xfId="344"/>
    <cellStyle name="Normal 25 2 2 2" xfId="547"/>
    <cellStyle name="Normal 25 2 3" xfId="475"/>
    <cellStyle name="Normal 25 3" xfId="301"/>
    <cellStyle name="Normal 25 3 2" xfId="504"/>
    <cellStyle name="Normal 25 4" xfId="432"/>
    <cellStyle name="Normal 26" xfId="151"/>
    <cellStyle name="Normal 26 2" xfId="271"/>
    <cellStyle name="Normal 26 2 2" xfId="343"/>
    <cellStyle name="Normal 26 2 2 2" xfId="546"/>
    <cellStyle name="Normal 26 2 3" xfId="474"/>
    <cellStyle name="Normal 26 3" xfId="300"/>
    <cellStyle name="Normal 26 3 2" xfId="503"/>
    <cellStyle name="Normal 26 4" xfId="431"/>
    <cellStyle name="Normal 265" xfId="16"/>
    <cellStyle name="Normal 265 2" xfId="43"/>
    <cellStyle name="Normal 265 2 2" xfId="60"/>
    <cellStyle name="Normal 265 2_Results" xfId="114"/>
    <cellStyle name="Normal 265 3" xfId="53"/>
    <cellStyle name="Normal 265_Results" xfId="113"/>
    <cellStyle name="Normal 266" xfId="17"/>
    <cellStyle name="Normal 266 2" xfId="42"/>
    <cellStyle name="Normal 266 2 2" xfId="59"/>
    <cellStyle name="Normal 266 2_Results" xfId="116"/>
    <cellStyle name="Normal 266 3" xfId="52"/>
    <cellStyle name="Normal 266_Results" xfId="115"/>
    <cellStyle name="Normal 27" xfId="228"/>
    <cellStyle name="Normal 28" xfId="214"/>
    <cellStyle name="Normal 28 2" xfId="328"/>
    <cellStyle name="Normal 28 2 2" xfId="531"/>
    <cellStyle name="Normal 28 3" xfId="459"/>
    <cellStyle name="Normal 29" xfId="371"/>
    <cellStyle name="Normal 29 2" xfId="574"/>
    <cellStyle name="Normal 3" xfId="18"/>
    <cellStyle name="Normal 3 2" xfId="19"/>
    <cellStyle name="Normal 3 2 2" xfId="44"/>
    <cellStyle name="Normal 3 2 2 2" xfId="61"/>
    <cellStyle name="Normal 3 2 2_Results" xfId="119"/>
    <cellStyle name="Normal 3 2 3" xfId="54"/>
    <cellStyle name="Normal 3 2_Results" xfId="118"/>
    <cellStyle name="Normal 3 3" xfId="39"/>
    <cellStyle name="Normal 3 3 2" xfId="47"/>
    <cellStyle name="Normal 3 3 2 2" xfId="62"/>
    <cellStyle name="Normal 3 3 2_Results" xfId="121"/>
    <cellStyle name="Normal 3 3 3" xfId="55"/>
    <cellStyle name="Normal 3 3 4" xfId="139"/>
    <cellStyle name="Normal 3 3 5" xfId="130"/>
    <cellStyle name="Normal 3 3 6" xfId="131"/>
    <cellStyle name="Normal 3 3 7" xfId="133"/>
    <cellStyle name="Normal 3 3 8" xfId="148"/>
    <cellStyle name="Normal 3 3_Results" xfId="120"/>
    <cellStyle name="Normal 3 4" xfId="40"/>
    <cellStyle name="Normal 3 4 2" xfId="56"/>
    <cellStyle name="Normal 3 4_Results" xfId="122"/>
    <cellStyle name="Normal 3 5" xfId="49"/>
    <cellStyle name="Normal 3_Results" xfId="117"/>
    <cellStyle name="Normal 30" xfId="372"/>
    <cellStyle name="Normal 30 2" xfId="575"/>
    <cellStyle name="Normal 31" xfId="373"/>
    <cellStyle name="Normal 31 2" xfId="576"/>
    <cellStyle name="Normal 32" xfId="388"/>
    <cellStyle name="Normal 33" xfId="577"/>
    <cellStyle name="Normal 34" xfId="374"/>
    <cellStyle name="Normal 4" xfId="20"/>
    <cellStyle name="Normal 4 2" xfId="21"/>
    <cellStyle name="Normal 4 2 2" xfId="57"/>
    <cellStyle name="Normal 4 2_Results" xfId="123"/>
    <cellStyle name="Normal 4 3" xfId="50"/>
    <cellStyle name="Normal 4 3 2" xfId="145"/>
    <cellStyle name="Normal 4 4" xfId="65"/>
    <cellStyle name="Normal 5" xfId="22"/>
    <cellStyle name="Normal 5 2" xfId="23"/>
    <cellStyle name="Normal 5 2 2" xfId="45"/>
    <cellStyle name="Normal 6" xfId="24"/>
    <cellStyle name="Normal 6 2" xfId="146"/>
    <cellStyle name="Normal 7" xfId="37"/>
    <cellStyle name="Normal 7 2" xfId="66"/>
    <cellStyle name="Normal 7 3" xfId="126"/>
    <cellStyle name="Normal 7 3 2" xfId="208"/>
    <cellStyle name="Normal 7 3 3" xfId="153"/>
    <cellStyle name="Normal 7 4" xfId="134"/>
    <cellStyle name="Normal 7_Results" xfId="124"/>
    <cellStyle name="Normal 8" xfId="67"/>
    <cellStyle name="Normal 8 2" xfId="147"/>
    <cellStyle name="Normal 8 3" xfId="141"/>
    <cellStyle name="Normal 9" xfId="63"/>
    <cellStyle name="Normal 9 2" xfId="110"/>
    <cellStyle name="Normal 9 3" xfId="128"/>
    <cellStyle name="Normal 9 3 2" xfId="140"/>
    <cellStyle name="Normal 9 3 3" xfId="210"/>
    <cellStyle name="Normal 9 3 4" xfId="155"/>
    <cellStyle name="Normal 9_Results" xfId="125"/>
    <cellStyle name="Normal_Prototype_Scorecard-LgOffice-2008-03-13" xfId="149"/>
    <cellStyle name="Note" xfId="83" builtinId="10" customBuiltin="1"/>
    <cellStyle name="Note 2" xfId="25"/>
    <cellStyle name="Note 3" xfId="171"/>
    <cellStyle name="Note 3 2" xfId="274"/>
    <cellStyle name="Note 3 2 2" xfId="346"/>
    <cellStyle name="Note 3 2 2 2" xfId="549"/>
    <cellStyle name="Note 3 2 3" xfId="477"/>
    <cellStyle name="Note 3 3" xfId="303"/>
    <cellStyle name="Note 3 3 2" xfId="506"/>
    <cellStyle name="Note 3 4" xfId="434"/>
    <cellStyle name="Note 4" xfId="243"/>
    <cellStyle name="Note 5" xfId="215"/>
    <cellStyle name="Note 5 2" xfId="329"/>
    <cellStyle name="Note 5 2 2" xfId="532"/>
    <cellStyle name="Note 5 3" xfId="460"/>
    <cellStyle name="Note 6" xfId="403"/>
    <cellStyle name="Note 7" xfId="375"/>
    <cellStyle name="NumColmHd" xfId="26"/>
    <cellStyle name="Output" xfId="78" builtinId="21" customBuiltin="1"/>
    <cellStyle name="Output 2" xfId="166"/>
    <cellStyle name="Output 3" xfId="238"/>
    <cellStyle name="Output 4" xfId="398"/>
    <cellStyle name="Percent" xfId="1" builtinId="5"/>
    <cellStyle name="Percent 10" xfId="389"/>
    <cellStyle name="Percent 2" xfId="27"/>
    <cellStyle name="Percent 2 2" xfId="28"/>
    <cellStyle name="Percent 2 3" xfId="29"/>
    <cellStyle name="Percent 3" xfId="30"/>
    <cellStyle name="Percent 4" xfId="31"/>
    <cellStyle name="Percent 4 2" xfId="32"/>
    <cellStyle name="Percent 5" xfId="33"/>
    <cellStyle name="Percent 6" xfId="34"/>
    <cellStyle name="Percent 6 2" xfId="41"/>
    <cellStyle name="Percent 6 2 2" xfId="58"/>
    <cellStyle name="Percent 6 3" xfId="51"/>
    <cellStyle name="Percent 7" xfId="38"/>
    <cellStyle name="Percent 7 2" xfId="46"/>
    <cellStyle name="Percent 8" xfId="48"/>
    <cellStyle name="Percent 8 2" xfId="68"/>
    <cellStyle name="Percent 8 3" xfId="127"/>
    <cellStyle name="Percent 8 3 2" xfId="209"/>
    <cellStyle name="Percent 8 3 3" xfId="154"/>
    <cellStyle name="Percent 9" xfId="229"/>
    <cellStyle name="RowLabel" xfId="35"/>
    <cellStyle name="Style 1" xfId="36"/>
    <cellStyle name="Title" xfId="69" builtinId="15" customBuiltin="1"/>
    <cellStyle name="Total" xfId="85" builtinId="25" customBuiltin="1"/>
    <cellStyle name="Total 2" xfId="173"/>
    <cellStyle name="Total 3" xfId="245"/>
    <cellStyle name="Total 4" xfId="405"/>
    <cellStyle name="Warning Text" xfId="82" builtinId="11" customBuiltin="1"/>
    <cellStyle name="Warning Text 2" xfId="170"/>
    <cellStyle name="Warning Text 3" xfId="242"/>
    <cellStyle name="Warning Text 4" xfId="402"/>
  </cellStyles>
  <dxfs count="102"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 val="0"/>
        <i val="0"/>
      </font>
    </dxf>
    <dxf>
      <font>
        <b val="0"/>
        <i val="0"/>
      </font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rojects\2009\009-137%20Title%2024%202011%20Nonresidential\WA4\ReferenceTest\Analysis\T-24%20ReferenceTest%20E%20Parametrics%20120406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rojects\2009\009-137%20Title%2024%202011%20Nonresidential\WA4\ReferenceTest\Analysis\2013_121116\ComplianceMarginTestModels\Appendix%20A-%20Input%20Sum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 &amp; Assumptions"/>
      <sheetName val="OtherLookups"/>
      <sheetName val="Stack Effect"/>
      <sheetName val="Constructions"/>
      <sheetName val="EnveLookups"/>
      <sheetName val="EnvelopeMass"/>
      <sheetName val="Daylight Area Calculations"/>
      <sheetName val="Runs by Row"/>
      <sheetName val="Runs by Col"/>
      <sheetName val="I-O Specs"/>
      <sheetName val="Summary"/>
      <sheetName val="old summary"/>
    </sheetNames>
    <sheetDataSet>
      <sheetData sheetId="0"/>
      <sheetData sheetId="1"/>
      <sheetData sheetId="2"/>
      <sheetData sheetId="3">
        <row r="9">
          <cell r="H9">
            <v>0.17611016575841157</v>
          </cell>
        </row>
        <row r="10">
          <cell r="H10">
            <v>5.6782639190278372</v>
          </cell>
        </row>
        <row r="13">
          <cell r="H13">
            <v>10.763910416709722</v>
          </cell>
        </row>
      </sheetData>
      <sheetData sheetId="4">
        <row r="3">
          <cell r="Y3" t="str">
            <v>Unit</v>
          </cell>
          <cell r="Z3">
            <v>1</v>
          </cell>
          <cell r="AA3">
            <v>2</v>
          </cell>
          <cell r="AB3">
            <v>3</v>
          </cell>
          <cell r="AC3">
            <v>4</v>
          </cell>
          <cell r="AD3">
            <v>5</v>
          </cell>
          <cell r="AE3">
            <v>6</v>
          </cell>
          <cell r="AF3">
            <v>7</v>
          </cell>
          <cell r="AG3">
            <v>8</v>
          </cell>
          <cell r="AH3">
            <v>9</v>
          </cell>
          <cell r="AI3">
            <v>10</v>
          </cell>
          <cell r="AJ3">
            <v>11</v>
          </cell>
          <cell r="AK3">
            <v>12</v>
          </cell>
          <cell r="AL3">
            <v>13</v>
          </cell>
          <cell r="AM3">
            <v>14</v>
          </cell>
          <cell r="AN3">
            <v>15</v>
          </cell>
          <cell r="AO3">
            <v>16</v>
          </cell>
        </row>
        <row r="4">
          <cell r="X4" t="str">
            <v>RoofInsMetal</v>
          </cell>
          <cell r="Y4" t="str">
            <v>m² K/W</v>
          </cell>
          <cell r="Z4">
            <v>2.196906583157046</v>
          </cell>
          <cell r="AA4">
            <v>2.196906583157046</v>
          </cell>
          <cell r="AB4">
            <v>2.196906583157046</v>
          </cell>
          <cell r="AC4">
            <v>2.196906583157046</v>
          </cell>
          <cell r="AD4">
            <v>2.196906583157046</v>
          </cell>
          <cell r="AE4">
            <v>2.196906583157046</v>
          </cell>
          <cell r="AF4">
            <v>2.196906583157046</v>
          </cell>
          <cell r="AG4">
            <v>2.196906583157046</v>
          </cell>
          <cell r="AH4">
            <v>2.196906583157046</v>
          </cell>
          <cell r="AI4">
            <v>2.196906583157046</v>
          </cell>
          <cell r="AJ4">
            <v>2.196906583157046</v>
          </cell>
          <cell r="AK4">
            <v>2.196906583157046</v>
          </cell>
          <cell r="AL4">
            <v>2.196906583157046</v>
          </cell>
          <cell r="AM4">
            <v>2.196906583157046</v>
          </cell>
          <cell r="AN4">
            <v>2.196906583157046</v>
          </cell>
          <cell r="AO4">
            <v>2.196906583157046</v>
          </cell>
        </row>
        <row r="5">
          <cell r="X5" t="str">
            <v>RoofInsAboveDeck</v>
          </cell>
          <cell r="Y5" t="str">
            <v>m² K/W</v>
          </cell>
          <cell r="Z5">
            <v>3.0234880784205331</v>
          </cell>
          <cell r="AA5">
            <v>3.9450483387994533</v>
          </cell>
          <cell r="AB5">
            <v>3.9450483387994533</v>
          </cell>
          <cell r="AC5">
            <v>3.9450483387994533</v>
          </cell>
          <cell r="AD5">
            <v>3.0234880784205331</v>
          </cell>
          <cell r="AE5">
            <v>1.7775386063882341</v>
          </cell>
          <cell r="AF5">
            <v>2.0579129996354562</v>
          </cell>
          <cell r="AG5">
            <v>2.0579129996354562</v>
          </cell>
          <cell r="AH5">
            <v>3.9450483387994533</v>
          </cell>
          <cell r="AI5">
            <v>3.9450483387994533</v>
          </cell>
          <cell r="AJ5">
            <v>3.9450483387994533</v>
          </cell>
          <cell r="AK5">
            <v>3.9450483387994533</v>
          </cell>
          <cell r="AL5">
            <v>3.9450483387994533</v>
          </cell>
          <cell r="AM5">
            <v>3.9450483387994533</v>
          </cell>
          <cell r="AN5">
            <v>3.9450483387994533</v>
          </cell>
          <cell r="AO5">
            <v>3.9450483387994533</v>
          </cell>
        </row>
        <row r="6">
          <cell r="X6" t="str">
            <v>RoofInsWoodOther</v>
          </cell>
          <cell r="Y6" t="str">
            <v>m² K/W</v>
          </cell>
          <cell r="Z6">
            <v>2.8906049533482774</v>
          </cell>
          <cell r="AA6">
            <v>3.8121652137271975</v>
          </cell>
          <cell r="AB6">
            <v>3.8121652137271975</v>
          </cell>
          <cell r="AC6">
            <v>3.8121652137271975</v>
          </cell>
          <cell r="AD6">
            <v>2.8906049533482774</v>
          </cell>
          <cell r="AE6">
            <v>1.6446554813159782</v>
          </cell>
          <cell r="AF6">
            <v>1.9250298745632004</v>
          </cell>
          <cell r="AG6">
            <v>1.9250298745632004</v>
          </cell>
          <cell r="AH6">
            <v>3.8121652137271975</v>
          </cell>
          <cell r="AI6">
            <v>3.8121652137271975</v>
          </cell>
          <cell r="AJ6">
            <v>3.8121652137271975</v>
          </cell>
          <cell r="AK6">
            <v>3.8121652137271975</v>
          </cell>
          <cell r="AL6">
            <v>3.8121652137271975</v>
          </cell>
          <cell r="AM6">
            <v>3.8121652137271975</v>
          </cell>
          <cell r="AN6">
            <v>3.8121652137271975</v>
          </cell>
          <cell r="AO6">
            <v>3.8121652137271975</v>
          </cell>
        </row>
        <row r="7">
          <cell r="X7" t="str">
            <v>RoofAbsSLow</v>
          </cell>
          <cell r="Y7">
            <v>0</v>
          </cell>
          <cell r="Z7">
            <v>0.75</v>
          </cell>
          <cell r="AA7">
            <v>0.44999999999999996</v>
          </cell>
          <cell r="AB7">
            <v>0.44999999999999996</v>
          </cell>
          <cell r="AC7">
            <v>0.44999999999999996</v>
          </cell>
          <cell r="AD7">
            <v>0.44999999999999996</v>
          </cell>
          <cell r="AE7">
            <v>0.44999999999999996</v>
          </cell>
          <cell r="AF7">
            <v>0.44999999999999996</v>
          </cell>
          <cell r="AG7">
            <v>0.44999999999999996</v>
          </cell>
          <cell r="AH7">
            <v>0.44999999999999996</v>
          </cell>
          <cell r="AI7">
            <v>0.44999999999999996</v>
          </cell>
          <cell r="AJ7">
            <v>0.44999999999999996</v>
          </cell>
          <cell r="AK7">
            <v>0.44999999999999996</v>
          </cell>
          <cell r="AL7">
            <v>0.44999999999999996</v>
          </cell>
          <cell r="AM7">
            <v>0.44999999999999996</v>
          </cell>
          <cell r="AN7">
            <v>0.44999999999999996</v>
          </cell>
          <cell r="AO7">
            <v>0.75</v>
          </cell>
        </row>
        <row r="8">
          <cell r="X8" t="str">
            <v>RoofAbsTLow</v>
          </cell>
          <cell r="Y8">
            <v>0</v>
          </cell>
          <cell r="Z8">
            <v>0.19999999999999996</v>
          </cell>
          <cell r="AA8">
            <v>0.25</v>
          </cell>
          <cell r="AB8">
            <v>0.25</v>
          </cell>
          <cell r="AC8">
            <v>0.25</v>
          </cell>
          <cell r="AD8">
            <v>0.25</v>
          </cell>
          <cell r="AE8">
            <v>0.25</v>
          </cell>
          <cell r="AF8">
            <v>0.25</v>
          </cell>
          <cell r="AG8">
            <v>0.25</v>
          </cell>
          <cell r="AH8">
            <v>0.25</v>
          </cell>
          <cell r="AI8">
            <v>0.25</v>
          </cell>
          <cell r="AJ8">
            <v>0.25</v>
          </cell>
          <cell r="AK8">
            <v>0.25</v>
          </cell>
          <cell r="AL8">
            <v>0.25</v>
          </cell>
          <cell r="AM8">
            <v>0.25</v>
          </cell>
          <cell r="AN8">
            <v>0.25</v>
          </cell>
          <cell r="AO8">
            <v>0.19999999999999996</v>
          </cell>
        </row>
        <row r="9">
          <cell r="X9" t="str">
            <v>RoofAbsSSteepLight</v>
          </cell>
          <cell r="Y9">
            <v>0</v>
          </cell>
          <cell r="Z9">
            <v>0.75</v>
          </cell>
          <cell r="AA9">
            <v>0.8</v>
          </cell>
          <cell r="AB9">
            <v>0.8</v>
          </cell>
          <cell r="AC9">
            <v>0.8</v>
          </cell>
          <cell r="AD9">
            <v>0.8</v>
          </cell>
          <cell r="AE9">
            <v>0.8</v>
          </cell>
          <cell r="AF9">
            <v>0.8</v>
          </cell>
          <cell r="AG9">
            <v>0.8</v>
          </cell>
          <cell r="AH9">
            <v>0.8</v>
          </cell>
          <cell r="AI9">
            <v>0.8</v>
          </cell>
          <cell r="AJ9">
            <v>0.8</v>
          </cell>
          <cell r="AK9">
            <v>0.8</v>
          </cell>
          <cell r="AL9">
            <v>0.8</v>
          </cell>
          <cell r="AM9">
            <v>0.8</v>
          </cell>
          <cell r="AN9">
            <v>0.8</v>
          </cell>
          <cell r="AO9">
            <v>0.8</v>
          </cell>
        </row>
        <row r="10">
          <cell r="X10" t="str">
            <v>RoofAbsTSteepLight</v>
          </cell>
          <cell r="Y10">
            <v>0</v>
          </cell>
          <cell r="Z10">
            <v>0.19999999999999996</v>
          </cell>
          <cell r="AA10">
            <v>0.25</v>
          </cell>
          <cell r="AB10">
            <v>0.25</v>
          </cell>
          <cell r="AC10">
            <v>0.25</v>
          </cell>
          <cell r="AD10">
            <v>0.25</v>
          </cell>
          <cell r="AE10">
            <v>0.25</v>
          </cell>
          <cell r="AF10">
            <v>0.25</v>
          </cell>
          <cell r="AG10">
            <v>0.25</v>
          </cell>
          <cell r="AH10">
            <v>0.25</v>
          </cell>
          <cell r="AI10">
            <v>0.25</v>
          </cell>
          <cell r="AJ10">
            <v>0.25</v>
          </cell>
          <cell r="AK10">
            <v>0.25</v>
          </cell>
          <cell r="AL10">
            <v>0.25</v>
          </cell>
          <cell r="AM10">
            <v>0.25</v>
          </cell>
          <cell r="AN10">
            <v>0.25</v>
          </cell>
          <cell r="AO10">
            <v>0.25</v>
          </cell>
        </row>
        <row r="11">
          <cell r="X11" t="str">
            <v>RoofAbsSSteepHeavy</v>
          </cell>
          <cell r="Y11">
            <v>0</v>
          </cell>
          <cell r="Z11">
            <v>0.85</v>
          </cell>
          <cell r="AA11">
            <v>0.85</v>
          </cell>
          <cell r="AB11">
            <v>0.85</v>
          </cell>
          <cell r="AC11">
            <v>0.85</v>
          </cell>
          <cell r="AD11">
            <v>0.85</v>
          </cell>
          <cell r="AE11">
            <v>0.85</v>
          </cell>
          <cell r="AF11">
            <v>0.85</v>
          </cell>
          <cell r="AG11">
            <v>0.85</v>
          </cell>
          <cell r="AH11">
            <v>0.85</v>
          </cell>
          <cell r="AI11">
            <v>0.85</v>
          </cell>
          <cell r="AJ11">
            <v>0.85</v>
          </cell>
          <cell r="AK11">
            <v>0.85</v>
          </cell>
          <cell r="AL11">
            <v>0.85</v>
          </cell>
          <cell r="AM11">
            <v>0.85</v>
          </cell>
          <cell r="AN11">
            <v>0.85</v>
          </cell>
          <cell r="AO11">
            <v>0.85</v>
          </cell>
        </row>
        <row r="12">
          <cell r="X12" t="str">
            <v>RoofAbsTSteepHeavy</v>
          </cell>
          <cell r="Y12">
            <v>0</v>
          </cell>
          <cell r="Z12">
            <v>0.25</v>
          </cell>
          <cell r="AA12">
            <v>0.25</v>
          </cell>
          <cell r="AB12">
            <v>0.25</v>
          </cell>
          <cell r="AC12">
            <v>0.25</v>
          </cell>
          <cell r="AD12">
            <v>0.25</v>
          </cell>
          <cell r="AE12">
            <v>0.25</v>
          </cell>
          <cell r="AF12">
            <v>0.25</v>
          </cell>
          <cell r="AG12">
            <v>0.25</v>
          </cell>
          <cell r="AH12">
            <v>0.25</v>
          </cell>
          <cell r="AI12">
            <v>0.25</v>
          </cell>
          <cell r="AJ12">
            <v>0.25</v>
          </cell>
          <cell r="AK12">
            <v>0.25</v>
          </cell>
          <cell r="AL12">
            <v>0.25</v>
          </cell>
          <cell r="AM12">
            <v>0.25</v>
          </cell>
          <cell r="AN12">
            <v>0.25</v>
          </cell>
          <cell r="AO12">
            <v>0.25</v>
          </cell>
        </row>
        <row r="13">
          <cell r="X13" t="str">
            <v>WallInsMetal</v>
          </cell>
          <cell r="Y13" t="str">
            <v>m² K/W</v>
          </cell>
          <cell r="Z13">
            <v>1.0082328241901453</v>
          </cell>
          <cell r="AA13">
            <v>2.3367876797591864</v>
          </cell>
          <cell r="AB13">
            <v>1.0082328241901453</v>
          </cell>
          <cell r="AC13">
            <v>2.3367876797591864</v>
          </cell>
          <cell r="AD13">
            <v>2.3367876797591864</v>
          </cell>
          <cell r="AE13">
            <v>1.0082328241901453</v>
          </cell>
          <cell r="AF13">
            <v>1.0082328241901453</v>
          </cell>
          <cell r="AG13">
            <v>2.3367876797591864</v>
          </cell>
          <cell r="AH13">
            <v>2.3367876797591864</v>
          </cell>
          <cell r="AI13">
            <v>2.3367876797591864</v>
          </cell>
          <cell r="AJ13">
            <v>2.3367876797591864</v>
          </cell>
          <cell r="AK13">
            <v>2.3367876797591864</v>
          </cell>
          <cell r="AL13">
            <v>2.3367876797591864</v>
          </cell>
          <cell r="AM13">
            <v>2.3367876797591864</v>
          </cell>
          <cell r="AN13">
            <v>2.5393878129296339</v>
          </cell>
          <cell r="AO13">
            <v>2.3367876797591864</v>
          </cell>
        </row>
        <row r="14">
          <cell r="X14" t="str">
            <v>WallInsMetalFramed</v>
          </cell>
          <cell r="Y14" t="str">
            <v>m² K/W</v>
          </cell>
          <cell r="Z14">
            <v>1.4609636167878515</v>
          </cell>
          <cell r="AA14">
            <v>2.504407653539467</v>
          </cell>
          <cell r="AB14">
            <v>1.8116060573222699</v>
          </cell>
          <cell r="AC14">
            <v>2.504407653539467</v>
          </cell>
          <cell r="AD14">
            <v>2.504407653539467</v>
          </cell>
          <cell r="AE14">
            <v>1.4609636167878515</v>
          </cell>
          <cell r="AF14">
            <v>1.4609636167878515</v>
          </cell>
          <cell r="AG14">
            <v>2.504407653539467</v>
          </cell>
          <cell r="AH14">
            <v>2.504407653539467</v>
          </cell>
          <cell r="AI14">
            <v>2.504407653539467</v>
          </cell>
          <cell r="AJ14">
            <v>2.504407653539467</v>
          </cell>
          <cell r="AK14">
            <v>2.504407653539467</v>
          </cell>
          <cell r="AL14">
            <v>2.504407653539467</v>
          </cell>
          <cell r="AM14">
            <v>2.504407653539467</v>
          </cell>
          <cell r="AN14">
            <v>2.504407653539467</v>
          </cell>
          <cell r="AO14">
            <v>2.504407653539467</v>
          </cell>
        </row>
        <row r="15">
          <cell r="X15" t="str">
            <v>WallInsMassLt</v>
          </cell>
          <cell r="Y15" t="str">
            <v>m² K/W</v>
          </cell>
          <cell r="Z15">
            <v>0.59552972739422749</v>
          </cell>
          <cell r="AA15">
            <v>0.73295062504484876</v>
          </cell>
          <cell r="AB15">
            <v>0.33049827841115331</v>
          </cell>
          <cell r="AC15">
            <v>0.47282418171161583</v>
          </cell>
          <cell r="AD15">
            <v>9.7258850248443468E-2</v>
          </cell>
          <cell r="AE15">
            <v>9.7258850248443468E-2</v>
          </cell>
          <cell r="AF15">
            <v>9.7258850248443468E-2</v>
          </cell>
          <cell r="AG15">
            <v>9.7258850248443468E-2</v>
          </cell>
          <cell r="AH15">
            <v>9.7258850248443468E-2</v>
          </cell>
          <cell r="AI15">
            <v>0.73295062504484876</v>
          </cell>
          <cell r="AJ15">
            <v>0.73295062504484876</v>
          </cell>
          <cell r="AK15">
            <v>0.73295062504484876</v>
          </cell>
          <cell r="AL15">
            <v>0.73295062504484876</v>
          </cell>
          <cell r="AM15">
            <v>0.73295062504484876</v>
          </cell>
          <cell r="AN15">
            <v>0.73295062504484876</v>
          </cell>
          <cell r="AO15">
            <v>0.73295062504484876</v>
          </cell>
        </row>
        <row r="16">
          <cell r="X16" t="str">
            <v>WallInsMassHvy</v>
          </cell>
          <cell r="Y16" t="str">
            <v>m² K/W</v>
          </cell>
          <cell r="Z16">
            <v>0.34613337434919739</v>
          </cell>
          <cell r="AA16">
            <v>1.5E-3</v>
          </cell>
          <cell r="AB16">
            <v>1.5E-3</v>
          </cell>
          <cell r="AC16">
            <v>1.5E-3</v>
          </cell>
          <cell r="AD16">
            <v>1.5E-3</v>
          </cell>
          <cell r="AE16">
            <v>1.5E-3</v>
          </cell>
          <cell r="AF16">
            <v>1.5E-3</v>
          </cell>
          <cell r="AG16">
            <v>1.5E-3</v>
          </cell>
          <cell r="AH16">
            <v>1.5E-3</v>
          </cell>
          <cell r="AI16">
            <v>1.5E-3</v>
          </cell>
          <cell r="AJ16">
            <v>0.60716622873419479</v>
          </cell>
          <cell r="AK16">
            <v>0.34613337434919739</v>
          </cell>
          <cell r="AL16">
            <v>0.48469109800379317</v>
          </cell>
          <cell r="AM16">
            <v>0.60716622873419479</v>
          </cell>
          <cell r="AN16">
            <v>0.60716622873419479</v>
          </cell>
          <cell r="AO16">
            <v>0.75073429864594332</v>
          </cell>
        </row>
        <row r="17">
          <cell r="X17" t="str">
            <v>WallInsWoodOther</v>
          </cell>
          <cell r="Y17" t="str">
            <v>m² K/W</v>
          </cell>
          <cell r="Z17">
            <v>1.3119108622477325</v>
          </cell>
          <cell r="AA17">
            <v>2.5702586734161765</v>
          </cell>
          <cell r="AB17">
            <v>1.1863421166089363</v>
          </cell>
          <cell r="AC17">
            <v>2.5702586734161765</v>
          </cell>
          <cell r="AD17">
            <v>1.3119108622477325</v>
          </cell>
          <cell r="AE17">
            <v>1.1863421166089363</v>
          </cell>
          <cell r="AF17">
            <v>1.1863421166089363</v>
          </cell>
          <cell r="AG17">
            <v>1.3119108622477325</v>
          </cell>
          <cell r="AH17">
            <v>2.5702586734161765</v>
          </cell>
          <cell r="AI17">
            <v>2.5702586734161765</v>
          </cell>
          <cell r="AJ17">
            <v>2.5702586734161765</v>
          </cell>
          <cell r="AK17">
            <v>2.5702586734161765</v>
          </cell>
          <cell r="AL17">
            <v>2.5702586734161765</v>
          </cell>
          <cell r="AM17">
            <v>2.5702586734161765</v>
          </cell>
          <cell r="AN17">
            <v>3.7784397944383699</v>
          </cell>
          <cell r="AO17">
            <v>2.5702586734161765</v>
          </cell>
        </row>
        <row r="18">
          <cell r="X18" t="str">
            <v>FloorInsExpMass</v>
          </cell>
          <cell r="Y18" t="str">
            <v>m² K/W</v>
          </cell>
          <cell r="Z18">
            <v>1.6283554297421594</v>
          </cell>
          <cell r="AA18">
            <v>1.6283554297421594</v>
          </cell>
          <cell r="AB18">
            <v>0.36879912865767384</v>
          </cell>
          <cell r="AC18">
            <v>0.36879912865767384</v>
          </cell>
          <cell r="AD18">
            <v>0.36879912865767384</v>
          </cell>
          <cell r="AE18">
            <v>0.36879912865767384</v>
          </cell>
          <cell r="AF18">
            <v>0.36879912865767384</v>
          </cell>
          <cell r="AG18">
            <v>0.36879912865767384</v>
          </cell>
          <cell r="AH18">
            <v>0.36879912865767384</v>
          </cell>
          <cell r="AI18">
            <v>0.36879912865767384</v>
          </cell>
          <cell r="AJ18">
            <v>1.6283554297421594</v>
          </cell>
          <cell r="AK18">
            <v>1.6283554297421594</v>
          </cell>
          <cell r="AL18">
            <v>1.6283554297421594</v>
          </cell>
          <cell r="AM18">
            <v>1.6283554297421594</v>
          </cell>
          <cell r="AN18">
            <v>1.6283554297421594</v>
          </cell>
          <cell r="AO18">
            <v>2.7504966658339871</v>
          </cell>
        </row>
        <row r="19">
          <cell r="X19" t="str">
            <v>FloorInsExpWood</v>
          </cell>
          <cell r="Y19" t="str">
            <v>m² K/W</v>
          </cell>
          <cell r="Z19">
            <v>2.9204935821603248</v>
          </cell>
          <cell r="AA19">
            <v>3.767177071383458</v>
          </cell>
          <cell r="AB19">
            <v>1.7319566653635337</v>
          </cell>
          <cell r="AC19">
            <v>1.7319566653635337</v>
          </cell>
          <cell r="AD19">
            <v>1.7319566653635337</v>
          </cell>
          <cell r="AE19">
            <v>1.7319566653635337</v>
          </cell>
          <cell r="AF19">
            <v>1.7319566653635337</v>
          </cell>
          <cell r="AG19">
            <v>1.7319566653635337</v>
          </cell>
          <cell r="AH19">
            <v>1.7319566653635337</v>
          </cell>
          <cell r="AI19">
            <v>1.7319566653635337</v>
          </cell>
          <cell r="AJ19">
            <v>3.767177071383458</v>
          </cell>
          <cell r="AK19">
            <v>1.7319566653635337</v>
          </cell>
          <cell r="AL19">
            <v>1.7319566653635337</v>
          </cell>
          <cell r="AM19">
            <v>3.767177071383458</v>
          </cell>
          <cell r="AN19">
            <v>3.767177071383458</v>
          </cell>
          <cell r="AO19">
            <v>3.767177071383458</v>
          </cell>
        </row>
        <row r="20">
          <cell r="X20" t="str">
            <v>GlassU</v>
          </cell>
          <cell r="Y20" t="str">
            <v>W/m² K</v>
          </cell>
          <cell r="Z20">
            <v>2.6687840419430833</v>
          </cell>
          <cell r="AA20">
            <v>2.6687840419430833</v>
          </cell>
          <cell r="AB20">
            <v>4.3722632176514349</v>
          </cell>
          <cell r="AC20">
            <v>4.3722632176514349</v>
          </cell>
          <cell r="AD20">
            <v>4.3722632176514349</v>
          </cell>
          <cell r="AE20">
            <v>4.3722632176514349</v>
          </cell>
          <cell r="AF20">
            <v>4.3722632176514349</v>
          </cell>
          <cell r="AG20">
            <v>4.3722632176514349</v>
          </cell>
          <cell r="AH20">
            <v>4.3722632176514349</v>
          </cell>
          <cell r="AI20">
            <v>2.6687840419430833</v>
          </cell>
          <cell r="AJ20">
            <v>2.6687840419430833</v>
          </cell>
          <cell r="AK20">
            <v>2.6687840419430833</v>
          </cell>
          <cell r="AL20">
            <v>2.6687840419430833</v>
          </cell>
          <cell r="AM20">
            <v>2.6687840419430833</v>
          </cell>
          <cell r="AN20">
            <v>2.6687840419430833</v>
          </cell>
          <cell r="AO20">
            <v>2.6687840419430833</v>
          </cell>
        </row>
        <row r="21">
          <cell r="X21" t="str">
            <v>SHGCNorth10</v>
          </cell>
          <cell r="Y21">
            <v>0</v>
          </cell>
          <cell r="Z21">
            <v>0.72</v>
          </cell>
          <cell r="AA21">
            <v>0.61</v>
          </cell>
          <cell r="AB21">
            <v>0.61</v>
          </cell>
          <cell r="AC21">
            <v>0.61</v>
          </cell>
          <cell r="AD21">
            <v>0.61</v>
          </cell>
          <cell r="AE21">
            <v>0.61</v>
          </cell>
          <cell r="AF21">
            <v>0.61</v>
          </cell>
          <cell r="AG21">
            <v>0.61</v>
          </cell>
          <cell r="AH21">
            <v>0.61</v>
          </cell>
          <cell r="AI21">
            <v>0.61</v>
          </cell>
          <cell r="AJ21">
            <v>0.61</v>
          </cell>
          <cell r="AK21">
            <v>0.61</v>
          </cell>
          <cell r="AL21">
            <v>0.61</v>
          </cell>
          <cell r="AM21">
            <v>0.61</v>
          </cell>
          <cell r="AN21">
            <v>0.61</v>
          </cell>
          <cell r="AO21">
            <v>0.72</v>
          </cell>
        </row>
        <row r="22">
          <cell r="X22" t="str">
            <v>SHGCNorth20</v>
          </cell>
          <cell r="Y22">
            <v>0</v>
          </cell>
          <cell r="Z22">
            <v>0.49</v>
          </cell>
          <cell r="AA22">
            <v>0.51</v>
          </cell>
          <cell r="AB22">
            <v>0.61</v>
          </cell>
          <cell r="AC22">
            <v>0.61</v>
          </cell>
          <cell r="AD22">
            <v>0.61</v>
          </cell>
          <cell r="AE22">
            <v>0.61</v>
          </cell>
          <cell r="AF22">
            <v>0.61</v>
          </cell>
          <cell r="AG22">
            <v>0.61</v>
          </cell>
          <cell r="AH22">
            <v>0.61</v>
          </cell>
          <cell r="AI22">
            <v>0.51</v>
          </cell>
          <cell r="AJ22">
            <v>0.51</v>
          </cell>
          <cell r="AK22">
            <v>0.51</v>
          </cell>
          <cell r="AL22">
            <v>0.51</v>
          </cell>
          <cell r="AM22">
            <v>0.51</v>
          </cell>
          <cell r="AN22">
            <v>0.51</v>
          </cell>
          <cell r="AO22">
            <v>0.49</v>
          </cell>
        </row>
        <row r="23">
          <cell r="X23" t="str">
            <v>SHGCNorth30</v>
          </cell>
          <cell r="Y23">
            <v>0</v>
          </cell>
          <cell r="Z23">
            <v>0.47</v>
          </cell>
          <cell r="AA23">
            <v>0.47</v>
          </cell>
          <cell r="AB23">
            <v>0.61</v>
          </cell>
          <cell r="AC23">
            <v>0.61</v>
          </cell>
          <cell r="AD23">
            <v>0.61</v>
          </cell>
          <cell r="AE23">
            <v>0.61</v>
          </cell>
          <cell r="AF23">
            <v>0.61</v>
          </cell>
          <cell r="AG23">
            <v>0.61</v>
          </cell>
          <cell r="AH23">
            <v>0.61</v>
          </cell>
          <cell r="AI23">
            <v>0.47</v>
          </cell>
          <cell r="AJ23">
            <v>0.47</v>
          </cell>
          <cell r="AK23">
            <v>0.47</v>
          </cell>
          <cell r="AL23">
            <v>0.47</v>
          </cell>
          <cell r="AM23">
            <v>0.47</v>
          </cell>
          <cell r="AN23">
            <v>0.47</v>
          </cell>
          <cell r="AO23">
            <v>0.47</v>
          </cell>
        </row>
        <row r="24">
          <cell r="X24" t="str">
            <v>SHGCNorth40</v>
          </cell>
          <cell r="Y24">
            <v>0</v>
          </cell>
          <cell r="Z24">
            <v>0.47</v>
          </cell>
          <cell r="AA24">
            <v>0.47</v>
          </cell>
          <cell r="AB24">
            <v>0.61</v>
          </cell>
          <cell r="AC24">
            <v>0.61</v>
          </cell>
          <cell r="AD24">
            <v>0.61</v>
          </cell>
          <cell r="AE24">
            <v>0.61</v>
          </cell>
          <cell r="AF24">
            <v>0.61</v>
          </cell>
          <cell r="AG24">
            <v>0.61</v>
          </cell>
          <cell r="AH24">
            <v>0.61</v>
          </cell>
          <cell r="AI24">
            <v>0.47</v>
          </cell>
          <cell r="AJ24">
            <v>0.47</v>
          </cell>
          <cell r="AK24">
            <v>0.47</v>
          </cell>
          <cell r="AL24">
            <v>0.47</v>
          </cell>
          <cell r="AM24">
            <v>0.4</v>
          </cell>
          <cell r="AN24">
            <v>0.4</v>
          </cell>
          <cell r="AO24">
            <v>0.47</v>
          </cell>
        </row>
        <row r="25">
          <cell r="X25" t="str">
            <v>SHGCESW10</v>
          </cell>
          <cell r="Y25">
            <v>0</v>
          </cell>
          <cell r="Z25">
            <v>0.49</v>
          </cell>
          <cell r="AA25">
            <v>0.47</v>
          </cell>
          <cell r="AB25">
            <v>0.61</v>
          </cell>
          <cell r="AC25">
            <v>0.61</v>
          </cell>
          <cell r="AD25">
            <v>0.61</v>
          </cell>
          <cell r="AE25">
            <v>0.61</v>
          </cell>
          <cell r="AF25">
            <v>0.61</v>
          </cell>
          <cell r="AG25">
            <v>0.61</v>
          </cell>
          <cell r="AH25">
            <v>0.61</v>
          </cell>
          <cell r="AI25">
            <v>0.47</v>
          </cell>
          <cell r="AJ25">
            <v>0.47</v>
          </cell>
          <cell r="AK25">
            <v>0.47</v>
          </cell>
          <cell r="AL25">
            <v>0.47</v>
          </cell>
          <cell r="AM25">
            <v>0.46</v>
          </cell>
          <cell r="AN25">
            <v>0.46</v>
          </cell>
          <cell r="AO25">
            <v>0.49</v>
          </cell>
        </row>
        <row r="26">
          <cell r="X26" t="str">
            <v>SHGCESW20</v>
          </cell>
          <cell r="Y26">
            <v>0</v>
          </cell>
          <cell r="Z26">
            <v>0.43</v>
          </cell>
          <cell r="AA26">
            <v>0.36</v>
          </cell>
          <cell r="AB26">
            <v>0.55000000000000004</v>
          </cell>
          <cell r="AC26">
            <v>0.55000000000000004</v>
          </cell>
          <cell r="AD26">
            <v>0.55000000000000004</v>
          </cell>
          <cell r="AE26">
            <v>0.61</v>
          </cell>
          <cell r="AF26">
            <v>0.61</v>
          </cell>
          <cell r="AG26">
            <v>0.61</v>
          </cell>
          <cell r="AH26">
            <v>0.61</v>
          </cell>
          <cell r="AI26">
            <v>0.36</v>
          </cell>
          <cell r="AJ26">
            <v>0.36</v>
          </cell>
          <cell r="AK26">
            <v>0.36</v>
          </cell>
          <cell r="AL26">
            <v>0.36</v>
          </cell>
          <cell r="AM26">
            <v>0.36</v>
          </cell>
          <cell r="AN26">
            <v>0.36</v>
          </cell>
          <cell r="AO26">
            <v>0.43</v>
          </cell>
        </row>
        <row r="27">
          <cell r="X27" t="str">
            <v>SHGCESW30</v>
          </cell>
          <cell r="Y27">
            <v>0</v>
          </cell>
          <cell r="Z27">
            <v>0.43</v>
          </cell>
          <cell r="AA27">
            <v>0.36</v>
          </cell>
          <cell r="AB27">
            <v>0.41</v>
          </cell>
          <cell r="AC27">
            <v>0.41</v>
          </cell>
          <cell r="AD27">
            <v>0.41</v>
          </cell>
          <cell r="AE27">
            <v>0.39</v>
          </cell>
          <cell r="AF27">
            <v>0.39</v>
          </cell>
          <cell r="AG27">
            <v>0.39</v>
          </cell>
          <cell r="AH27">
            <v>0.39</v>
          </cell>
          <cell r="AI27">
            <v>0.36</v>
          </cell>
          <cell r="AJ27">
            <v>0.36</v>
          </cell>
          <cell r="AK27">
            <v>0.36</v>
          </cell>
          <cell r="AL27">
            <v>0.36</v>
          </cell>
          <cell r="AM27">
            <v>0.36</v>
          </cell>
          <cell r="AN27">
            <v>0.36</v>
          </cell>
          <cell r="AO27">
            <v>0.43</v>
          </cell>
        </row>
        <row r="28">
          <cell r="X28" t="str">
            <v>SHGCESW40</v>
          </cell>
          <cell r="Y28">
            <v>0</v>
          </cell>
          <cell r="Z28">
            <v>0.43</v>
          </cell>
          <cell r="AA28">
            <v>0.31</v>
          </cell>
          <cell r="AB28">
            <v>0.41</v>
          </cell>
          <cell r="AC28">
            <v>0.41</v>
          </cell>
          <cell r="AD28">
            <v>0.41</v>
          </cell>
          <cell r="AE28">
            <v>0.34</v>
          </cell>
          <cell r="AF28">
            <v>0.34</v>
          </cell>
          <cell r="AG28">
            <v>0.34</v>
          </cell>
          <cell r="AH28">
            <v>0.34</v>
          </cell>
          <cell r="AI28">
            <v>0.31</v>
          </cell>
          <cell r="AJ28">
            <v>0.31</v>
          </cell>
          <cell r="AK28">
            <v>0.31</v>
          </cell>
          <cell r="AL28">
            <v>0.31</v>
          </cell>
          <cell r="AM28">
            <v>0.31</v>
          </cell>
          <cell r="AN28">
            <v>0.31</v>
          </cell>
          <cell r="AO28">
            <v>0.43</v>
          </cell>
        </row>
        <row r="29">
          <cell r="X29" t="str">
            <v>DoorInsNonSwing</v>
          </cell>
          <cell r="Y29" t="str">
            <v>m² K/W</v>
          </cell>
          <cell r="Z29">
            <v>1.5E-3</v>
          </cell>
          <cell r="AA29">
            <v>1.5E-3</v>
          </cell>
          <cell r="AB29">
            <v>1.5E-3</v>
          </cell>
          <cell r="AC29">
            <v>1.5E-3</v>
          </cell>
          <cell r="AD29">
            <v>1.5E-3</v>
          </cell>
          <cell r="AE29">
            <v>1.5E-3</v>
          </cell>
          <cell r="AF29">
            <v>1.5E-3</v>
          </cell>
          <cell r="AG29">
            <v>1.5E-3</v>
          </cell>
          <cell r="AH29">
            <v>1.5E-3</v>
          </cell>
          <cell r="AI29">
            <v>1.5E-3</v>
          </cell>
          <cell r="AJ29">
            <v>1.5E-3</v>
          </cell>
          <cell r="AK29">
            <v>1.5E-3</v>
          </cell>
          <cell r="AL29">
            <v>1.5E-3</v>
          </cell>
          <cell r="AM29">
            <v>1.5E-3</v>
          </cell>
          <cell r="AN29">
            <v>1.5E-3</v>
          </cell>
          <cell r="AO29">
            <v>1.5E-3</v>
          </cell>
        </row>
        <row r="30">
          <cell r="X30" t="str">
            <v>DoorInsSwing</v>
          </cell>
          <cell r="Y30" t="str">
            <v>m² K/W</v>
          </cell>
          <cell r="Z30">
            <v>1.5E-3</v>
          </cell>
          <cell r="AA30">
            <v>1.5E-3</v>
          </cell>
          <cell r="AB30">
            <v>1.5E-3</v>
          </cell>
          <cell r="AC30">
            <v>1.5E-3</v>
          </cell>
          <cell r="AD30">
            <v>1.5E-3</v>
          </cell>
          <cell r="AE30">
            <v>1.5E-3</v>
          </cell>
          <cell r="AF30">
            <v>1.5E-3</v>
          </cell>
          <cell r="AG30">
            <v>1.5E-3</v>
          </cell>
          <cell r="AH30">
            <v>1.5E-3</v>
          </cell>
          <cell r="AI30">
            <v>1.5E-3</v>
          </cell>
          <cell r="AJ30">
            <v>1.5E-3</v>
          </cell>
          <cell r="AK30">
            <v>1.5E-3</v>
          </cell>
          <cell r="AL30">
            <v>1.5E-3</v>
          </cell>
          <cell r="AM30">
            <v>1.5E-3</v>
          </cell>
          <cell r="AN30">
            <v>1.5E-3</v>
          </cell>
          <cell r="AO30">
            <v>1.5E-3</v>
          </cell>
        </row>
        <row r="31">
          <cell r="X31" t="str">
            <v>SkyLtUGlassCurb</v>
          </cell>
          <cell r="Y31" t="str">
            <v>W/m² K</v>
          </cell>
          <cell r="Z31">
            <v>6.3028729501209</v>
          </cell>
          <cell r="AA31">
            <v>6.3028729501209</v>
          </cell>
          <cell r="AB31">
            <v>6.3028729501209</v>
          </cell>
          <cell r="AC31">
            <v>6.3028729501209</v>
          </cell>
          <cell r="AD31">
            <v>6.3028729501209</v>
          </cell>
          <cell r="AE31">
            <v>6.3028729501209</v>
          </cell>
          <cell r="AF31">
            <v>6.3028729501209</v>
          </cell>
          <cell r="AG31">
            <v>6.3028729501209</v>
          </cell>
          <cell r="AH31">
            <v>6.3028729501209</v>
          </cell>
          <cell r="AI31">
            <v>6.3028729501209</v>
          </cell>
          <cell r="AJ31">
            <v>6.3028729501209</v>
          </cell>
          <cell r="AK31">
            <v>6.3028729501209</v>
          </cell>
          <cell r="AL31">
            <v>6.3028729501209</v>
          </cell>
          <cell r="AM31">
            <v>6.3028729501209</v>
          </cell>
          <cell r="AN31">
            <v>6.3028729501209</v>
          </cell>
          <cell r="AO31">
            <v>6.3028729501209</v>
          </cell>
        </row>
        <row r="32">
          <cell r="X32" t="str">
            <v>SkyLtUGlassNoCurb</v>
          </cell>
          <cell r="Y32" t="str">
            <v>W/m² K</v>
          </cell>
          <cell r="Z32">
            <v>3.8612194649389298</v>
          </cell>
          <cell r="AA32">
            <v>3.8612194649389298</v>
          </cell>
          <cell r="AB32">
            <v>4.6561764136028261</v>
          </cell>
          <cell r="AC32">
            <v>4.6561764136028261</v>
          </cell>
          <cell r="AD32">
            <v>4.6561764136028261</v>
          </cell>
          <cell r="AE32">
            <v>4.6561764136028261</v>
          </cell>
          <cell r="AF32">
            <v>4.6561764136028261</v>
          </cell>
          <cell r="AG32">
            <v>4.6561764136028261</v>
          </cell>
          <cell r="AH32">
            <v>4.6561764136028261</v>
          </cell>
          <cell r="AI32">
            <v>3.8612194649389298</v>
          </cell>
          <cell r="AJ32">
            <v>3.8612194649389298</v>
          </cell>
          <cell r="AK32">
            <v>3.8612194649389298</v>
          </cell>
          <cell r="AL32">
            <v>3.8612194649389298</v>
          </cell>
          <cell r="AM32">
            <v>3.8612194649389298</v>
          </cell>
          <cell r="AN32">
            <v>3.8612194649389298</v>
          </cell>
          <cell r="AO32">
            <v>3.8612194649389298</v>
          </cell>
        </row>
        <row r="33">
          <cell r="X33" t="str">
            <v>SkyLtUPlastic</v>
          </cell>
          <cell r="Y33" t="str">
            <v>W/m² K</v>
          </cell>
          <cell r="Z33">
            <v>5.9053944757889507</v>
          </cell>
          <cell r="AA33">
            <v>6.3028729501209</v>
          </cell>
          <cell r="AB33">
            <v>6.3028729501209</v>
          </cell>
          <cell r="AC33">
            <v>6.3028729501209</v>
          </cell>
          <cell r="AD33">
            <v>6.3028729501209</v>
          </cell>
          <cell r="AE33">
            <v>6.3028729501209</v>
          </cell>
          <cell r="AF33">
            <v>6.3028729501209</v>
          </cell>
          <cell r="AG33">
            <v>6.3028729501209</v>
          </cell>
          <cell r="AH33">
            <v>6.3028729501209</v>
          </cell>
          <cell r="AI33">
            <v>6.3028729501209</v>
          </cell>
          <cell r="AJ33">
            <v>6.3028729501209</v>
          </cell>
          <cell r="AK33">
            <v>6.3028729501209</v>
          </cell>
          <cell r="AL33">
            <v>6.3028729501209</v>
          </cell>
          <cell r="AM33">
            <v>6.3028729501209</v>
          </cell>
          <cell r="AN33">
            <v>6.3028729501209</v>
          </cell>
          <cell r="AO33">
            <v>5.9053944757889507</v>
          </cell>
        </row>
        <row r="34">
          <cell r="X34" t="str">
            <v>SkyLtSHGCGlass2</v>
          </cell>
          <cell r="Y34">
            <v>0</v>
          </cell>
          <cell r="Z34">
            <v>0.7</v>
          </cell>
          <cell r="AA34">
            <v>0.46</v>
          </cell>
          <cell r="AB34">
            <v>0.56999999999999995</v>
          </cell>
          <cell r="AC34">
            <v>0.56999999999999995</v>
          </cell>
          <cell r="AD34">
            <v>0.56999999999999995</v>
          </cell>
          <cell r="AE34">
            <v>0.56999999999999995</v>
          </cell>
          <cell r="AF34">
            <v>0.56999999999999995</v>
          </cell>
          <cell r="AG34">
            <v>0.56999999999999995</v>
          </cell>
          <cell r="AH34">
            <v>0.56999999999999995</v>
          </cell>
          <cell r="AI34">
            <v>0.46</v>
          </cell>
          <cell r="AJ34">
            <v>0.46</v>
          </cell>
          <cell r="AK34">
            <v>0.46</v>
          </cell>
          <cell r="AL34">
            <v>0.46</v>
          </cell>
          <cell r="AM34">
            <v>0.46</v>
          </cell>
          <cell r="AN34">
            <v>0.46</v>
          </cell>
          <cell r="AO34">
            <v>0.7</v>
          </cell>
        </row>
        <row r="35">
          <cell r="X35" t="str">
            <v>SkyLtSHGCGlass5</v>
          </cell>
          <cell r="Y35">
            <v>0</v>
          </cell>
          <cell r="Z35">
            <v>0.7</v>
          </cell>
          <cell r="AA35">
            <v>0.36</v>
          </cell>
          <cell r="AB35">
            <v>0.4</v>
          </cell>
          <cell r="AC35">
            <v>0.4</v>
          </cell>
          <cell r="AD35">
            <v>0.4</v>
          </cell>
          <cell r="AE35">
            <v>0.4</v>
          </cell>
          <cell r="AF35">
            <v>0.4</v>
          </cell>
          <cell r="AG35">
            <v>0.4</v>
          </cell>
          <cell r="AH35">
            <v>0.4</v>
          </cell>
          <cell r="AI35">
            <v>0.36</v>
          </cell>
          <cell r="AJ35">
            <v>0.36</v>
          </cell>
          <cell r="AK35">
            <v>0.36</v>
          </cell>
          <cell r="AL35">
            <v>0.36</v>
          </cell>
          <cell r="AM35">
            <v>0.36</v>
          </cell>
          <cell r="AN35">
            <v>0.36</v>
          </cell>
          <cell r="AO35">
            <v>0.7</v>
          </cell>
        </row>
        <row r="36">
          <cell r="X36" t="str">
            <v>SkyLtSHGCPlastic2</v>
          </cell>
          <cell r="Y36">
            <v>0</v>
          </cell>
          <cell r="Z36">
            <v>0.69</v>
          </cell>
          <cell r="AA36">
            <v>0.69</v>
          </cell>
          <cell r="AB36">
            <v>0.69</v>
          </cell>
          <cell r="AC36">
            <v>0.69</v>
          </cell>
          <cell r="AD36">
            <v>0.69</v>
          </cell>
          <cell r="AE36">
            <v>0.69</v>
          </cell>
          <cell r="AF36">
            <v>0.69</v>
          </cell>
          <cell r="AG36">
            <v>0.69</v>
          </cell>
          <cell r="AH36">
            <v>0.69</v>
          </cell>
          <cell r="AI36">
            <v>0.69</v>
          </cell>
          <cell r="AJ36">
            <v>0.69</v>
          </cell>
          <cell r="AK36">
            <v>0.69</v>
          </cell>
          <cell r="AL36">
            <v>0.69</v>
          </cell>
          <cell r="AM36">
            <v>0.69</v>
          </cell>
          <cell r="AN36">
            <v>0.69</v>
          </cell>
          <cell r="AO36">
            <v>0.69</v>
          </cell>
        </row>
        <row r="37">
          <cell r="X37" t="str">
            <v>SkyLtSHGCPlastic5</v>
          </cell>
          <cell r="Y37">
            <v>0</v>
          </cell>
          <cell r="Z37">
            <v>0.56999999999999995</v>
          </cell>
          <cell r="AA37">
            <v>0.56999999999999995</v>
          </cell>
          <cell r="AB37">
            <v>0.56999999999999995</v>
          </cell>
          <cell r="AC37">
            <v>0.56999999999999995</v>
          </cell>
          <cell r="AD37">
            <v>0.56999999999999995</v>
          </cell>
          <cell r="AE37">
            <v>0.56999999999999995</v>
          </cell>
          <cell r="AF37">
            <v>0.56999999999999995</v>
          </cell>
          <cell r="AG37">
            <v>0.56999999999999995</v>
          </cell>
          <cell r="AH37">
            <v>0.56999999999999995</v>
          </cell>
          <cell r="AI37">
            <v>0.56999999999999995</v>
          </cell>
          <cell r="AJ37">
            <v>0.56999999999999995</v>
          </cell>
          <cell r="AK37">
            <v>0.56999999999999995</v>
          </cell>
          <cell r="AL37">
            <v>0.56999999999999995</v>
          </cell>
          <cell r="AM37">
            <v>0.56999999999999995</v>
          </cell>
          <cell r="AN37">
            <v>0.56999999999999995</v>
          </cell>
          <cell r="AO37">
            <v>0.56999999999999995</v>
          </cell>
        </row>
        <row r="38">
          <cell r="X38" t="str">
            <v>VLTNorth10</v>
          </cell>
          <cell r="Y38">
            <v>0</v>
          </cell>
          <cell r="Z38">
            <v>0.81359999999999988</v>
          </cell>
          <cell r="AA38">
            <v>0.68929999999999991</v>
          </cell>
          <cell r="AB38">
            <v>0.68929999999999991</v>
          </cell>
          <cell r="AC38">
            <v>0.68929999999999991</v>
          </cell>
          <cell r="AD38">
            <v>0.68929999999999991</v>
          </cell>
          <cell r="AE38">
            <v>0.68929999999999991</v>
          </cell>
          <cell r="AF38">
            <v>0.68929999999999991</v>
          </cell>
          <cell r="AG38">
            <v>0.68929999999999991</v>
          </cell>
          <cell r="AH38">
            <v>0.68929999999999991</v>
          </cell>
          <cell r="AI38">
            <v>0.68929999999999991</v>
          </cell>
          <cell r="AJ38">
            <v>0.68929999999999991</v>
          </cell>
          <cell r="AK38">
            <v>0.68929999999999991</v>
          </cell>
          <cell r="AL38">
            <v>0.68929999999999991</v>
          </cell>
          <cell r="AM38">
            <v>0.68929999999999991</v>
          </cell>
          <cell r="AN38">
            <v>0.68929999999999991</v>
          </cell>
          <cell r="AO38">
            <v>0.81359999999999988</v>
          </cell>
        </row>
        <row r="39">
          <cell r="X39" t="str">
            <v>VLTNorth20</v>
          </cell>
          <cell r="Y39">
            <v>0</v>
          </cell>
          <cell r="Z39">
            <v>0.55369999999999997</v>
          </cell>
          <cell r="AA39">
            <v>0.57629999999999992</v>
          </cell>
          <cell r="AB39">
            <v>0.68929999999999991</v>
          </cell>
          <cell r="AC39">
            <v>0.68929999999999991</v>
          </cell>
          <cell r="AD39">
            <v>0.68929999999999991</v>
          </cell>
          <cell r="AE39">
            <v>0.68929999999999991</v>
          </cell>
          <cell r="AF39">
            <v>0.68929999999999991</v>
          </cell>
          <cell r="AG39">
            <v>0.68929999999999991</v>
          </cell>
          <cell r="AH39">
            <v>0.68929999999999991</v>
          </cell>
          <cell r="AI39">
            <v>0.57629999999999992</v>
          </cell>
          <cell r="AJ39">
            <v>0.57629999999999992</v>
          </cell>
          <cell r="AK39">
            <v>0.57629999999999992</v>
          </cell>
          <cell r="AL39">
            <v>0.57629999999999992</v>
          </cell>
          <cell r="AM39">
            <v>0.57629999999999992</v>
          </cell>
          <cell r="AN39">
            <v>0.57629999999999992</v>
          </cell>
          <cell r="AO39">
            <v>0.55369999999999997</v>
          </cell>
        </row>
        <row r="40">
          <cell r="X40" t="str">
            <v>VLTNorth30</v>
          </cell>
          <cell r="Y40">
            <v>0</v>
          </cell>
          <cell r="Z40">
            <v>0.53109999999999991</v>
          </cell>
          <cell r="AA40">
            <v>0.53109999999999991</v>
          </cell>
          <cell r="AB40">
            <v>0.68929999999999991</v>
          </cell>
          <cell r="AC40">
            <v>0.68929999999999991</v>
          </cell>
          <cell r="AD40">
            <v>0.68929999999999991</v>
          </cell>
          <cell r="AE40">
            <v>0.68929999999999991</v>
          </cell>
          <cell r="AF40">
            <v>0.68929999999999991</v>
          </cell>
          <cell r="AG40">
            <v>0.68929999999999991</v>
          </cell>
          <cell r="AH40">
            <v>0.68929999999999991</v>
          </cell>
          <cell r="AI40">
            <v>0.53109999999999991</v>
          </cell>
          <cell r="AJ40">
            <v>0.53109999999999991</v>
          </cell>
          <cell r="AK40">
            <v>0.53109999999999991</v>
          </cell>
          <cell r="AL40">
            <v>0.53109999999999991</v>
          </cell>
          <cell r="AM40">
            <v>0.53109999999999991</v>
          </cell>
          <cell r="AN40">
            <v>0.53109999999999991</v>
          </cell>
          <cell r="AO40">
            <v>0.53109999999999991</v>
          </cell>
        </row>
        <row r="41">
          <cell r="X41" t="str">
            <v>VLTNorth40</v>
          </cell>
          <cell r="Y41">
            <v>0</v>
          </cell>
          <cell r="Z41">
            <v>0.53109999999999991</v>
          </cell>
          <cell r="AA41">
            <v>0.53109999999999991</v>
          </cell>
          <cell r="AB41">
            <v>0.68929999999999991</v>
          </cell>
          <cell r="AC41">
            <v>0.68929999999999991</v>
          </cell>
          <cell r="AD41">
            <v>0.68929999999999991</v>
          </cell>
          <cell r="AE41">
            <v>0.68929999999999991</v>
          </cell>
          <cell r="AF41">
            <v>0.68929999999999991</v>
          </cell>
          <cell r="AG41">
            <v>0.68929999999999991</v>
          </cell>
          <cell r="AH41">
            <v>0.68929999999999991</v>
          </cell>
          <cell r="AI41">
            <v>0.53109999999999991</v>
          </cell>
          <cell r="AJ41">
            <v>0.53109999999999991</v>
          </cell>
          <cell r="AK41">
            <v>0.53109999999999991</v>
          </cell>
          <cell r="AL41">
            <v>0.53109999999999991</v>
          </cell>
          <cell r="AM41">
            <v>0.45199999999999996</v>
          </cell>
          <cell r="AN41">
            <v>0.45199999999999996</v>
          </cell>
          <cell r="AO41">
            <v>0.53109999999999991</v>
          </cell>
        </row>
        <row r="42">
          <cell r="X42" t="str">
            <v>VLTESW10</v>
          </cell>
          <cell r="Y42">
            <v>0</v>
          </cell>
          <cell r="Z42">
            <v>0.55369999999999997</v>
          </cell>
          <cell r="AA42">
            <v>0.53109999999999991</v>
          </cell>
          <cell r="AB42">
            <v>0.68929999999999991</v>
          </cell>
          <cell r="AC42">
            <v>0.68929999999999991</v>
          </cell>
          <cell r="AD42">
            <v>0.68929999999999991</v>
          </cell>
          <cell r="AE42">
            <v>0.68929999999999991</v>
          </cell>
          <cell r="AF42">
            <v>0.68929999999999991</v>
          </cell>
          <cell r="AG42">
            <v>0.68929999999999991</v>
          </cell>
          <cell r="AH42">
            <v>0.68929999999999991</v>
          </cell>
          <cell r="AI42">
            <v>0.53109999999999991</v>
          </cell>
          <cell r="AJ42">
            <v>0.53109999999999991</v>
          </cell>
          <cell r="AK42">
            <v>0.53109999999999991</v>
          </cell>
          <cell r="AL42">
            <v>0.53109999999999991</v>
          </cell>
          <cell r="AM42">
            <v>0.51979999999999993</v>
          </cell>
          <cell r="AN42">
            <v>0.51979999999999993</v>
          </cell>
          <cell r="AO42">
            <v>0.55369999999999997</v>
          </cell>
        </row>
        <row r="43">
          <cell r="X43" t="str">
            <v>VLTESW20</v>
          </cell>
          <cell r="Y43">
            <v>0</v>
          </cell>
          <cell r="Z43">
            <v>0.48589999999999994</v>
          </cell>
          <cell r="AA43">
            <v>0.40679999999999994</v>
          </cell>
          <cell r="AB43">
            <v>0.62149999999999994</v>
          </cell>
          <cell r="AC43">
            <v>0.62149999999999994</v>
          </cell>
          <cell r="AD43">
            <v>0.62149999999999994</v>
          </cell>
          <cell r="AE43">
            <v>0.68929999999999991</v>
          </cell>
          <cell r="AF43">
            <v>0.68929999999999991</v>
          </cell>
          <cell r="AG43">
            <v>0.68929999999999991</v>
          </cell>
          <cell r="AH43">
            <v>0.68929999999999991</v>
          </cell>
          <cell r="AI43">
            <v>0.40679999999999994</v>
          </cell>
          <cell r="AJ43">
            <v>0.40679999999999994</v>
          </cell>
          <cell r="AK43">
            <v>0.40679999999999994</v>
          </cell>
          <cell r="AL43">
            <v>0.40679999999999994</v>
          </cell>
          <cell r="AM43">
            <v>0.40679999999999994</v>
          </cell>
          <cell r="AN43">
            <v>0.40679999999999994</v>
          </cell>
          <cell r="AO43">
            <v>0.48589999999999994</v>
          </cell>
        </row>
        <row r="44">
          <cell r="X44" t="str">
            <v>VLTESW30</v>
          </cell>
          <cell r="Y44">
            <v>0</v>
          </cell>
          <cell r="Z44">
            <v>0.48589999999999994</v>
          </cell>
          <cell r="AA44">
            <v>0.40679999999999994</v>
          </cell>
          <cell r="AB44">
            <v>0.46329999999999993</v>
          </cell>
          <cell r="AC44">
            <v>0.46329999999999993</v>
          </cell>
          <cell r="AD44">
            <v>0.46329999999999993</v>
          </cell>
          <cell r="AE44">
            <v>0.44069999999999998</v>
          </cell>
          <cell r="AF44">
            <v>0.44069999999999998</v>
          </cell>
          <cell r="AG44">
            <v>0.44069999999999998</v>
          </cell>
          <cell r="AH44">
            <v>0.44069999999999998</v>
          </cell>
          <cell r="AI44">
            <v>0.40679999999999994</v>
          </cell>
          <cell r="AJ44">
            <v>0.40679999999999994</v>
          </cell>
          <cell r="AK44">
            <v>0.40679999999999994</v>
          </cell>
          <cell r="AL44">
            <v>0.40679999999999994</v>
          </cell>
          <cell r="AM44">
            <v>0.40679999999999994</v>
          </cell>
          <cell r="AN44">
            <v>0.40679999999999994</v>
          </cell>
          <cell r="AO44">
            <v>0.48589999999999994</v>
          </cell>
        </row>
        <row r="45">
          <cell r="X45" t="str">
            <v>VLTESW40</v>
          </cell>
          <cell r="Y45">
            <v>0</v>
          </cell>
          <cell r="Z45">
            <v>0.48589999999999994</v>
          </cell>
          <cell r="AA45">
            <v>0.35029999999999994</v>
          </cell>
          <cell r="AB45">
            <v>0.46329999999999993</v>
          </cell>
          <cell r="AC45">
            <v>0.46329999999999993</v>
          </cell>
          <cell r="AD45">
            <v>0.46329999999999993</v>
          </cell>
          <cell r="AE45">
            <v>0.38419999999999999</v>
          </cell>
          <cell r="AF45">
            <v>0.38419999999999999</v>
          </cell>
          <cell r="AG45">
            <v>0.38419999999999999</v>
          </cell>
          <cell r="AH45">
            <v>0.38419999999999999</v>
          </cell>
          <cell r="AI45">
            <v>0.35029999999999994</v>
          </cell>
          <cell r="AJ45">
            <v>0.35029999999999994</v>
          </cell>
          <cell r="AK45">
            <v>0.35029999999999994</v>
          </cell>
          <cell r="AL45">
            <v>0.35029999999999994</v>
          </cell>
          <cell r="AM45">
            <v>0.35029999999999994</v>
          </cell>
          <cell r="AN45">
            <v>0.35029999999999994</v>
          </cell>
          <cell r="AO45">
            <v>0.48589999999999994</v>
          </cell>
        </row>
        <row r="46">
          <cell r="X46" t="str">
            <v>SkyLtVLTGlass2</v>
          </cell>
          <cell r="Y46">
            <v>0</v>
          </cell>
          <cell r="Z46">
            <v>0.79099999999999993</v>
          </cell>
          <cell r="AA46">
            <v>0.51979999999999993</v>
          </cell>
          <cell r="AB46">
            <v>0.64409999999999989</v>
          </cell>
          <cell r="AC46">
            <v>0.64409999999999989</v>
          </cell>
          <cell r="AD46">
            <v>0.64409999999999989</v>
          </cell>
          <cell r="AE46">
            <v>0.64409999999999989</v>
          </cell>
          <cell r="AF46">
            <v>0.64409999999999989</v>
          </cell>
          <cell r="AG46">
            <v>0.64409999999999989</v>
          </cell>
          <cell r="AH46">
            <v>0.64409999999999989</v>
          </cell>
          <cell r="AI46">
            <v>0.51979999999999993</v>
          </cell>
          <cell r="AJ46">
            <v>0.51979999999999993</v>
          </cell>
          <cell r="AK46">
            <v>0.51979999999999993</v>
          </cell>
          <cell r="AL46">
            <v>0.51979999999999993</v>
          </cell>
          <cell r="AM46">
            <v>0.51979999999999993</v>
          </cell>
          <cell r="AN46">
            <v>0.51979999999999993</v>
          </cell>
          <cell r="AO46">
            <v>0.79099999999999993</v>
          </cell>
        </row>
        <row r="47">
          <cell r="X47" t="str">
            <v>SkyLtVLTGlass5</v>
          </cell>
          <cell r="Y47">
            <v>0</v>
          </cell>
          <cell r="Z47">
            <v>0.79099999999999993</v>
          </cell>
          <cell r="AA47">
            <v>0.40679999999999994</v>
          </cell>
          <cell r="AB47">
            <v>0.45199999999999996</v>
          </cell>
          <cell r="AC47">
            <v>0.45199999999999996</v>
          </cell>
          <cell r="AD47">
            <v>0.45199999999999996</v>
          </cell>
          <cell r="AE47">
            <v>0.45199999999999996</v>
          </cell>
          <cell r="AF47">
            <v>0.45199999999999996</v>
          </cell>
          <cell r="AG47">
            <v>0.45199999999999996</v>
          </cell>
          <cell r="AH47">
            <v>0.45199999999999996</v>
          </cell>
          <cell r="AI47">
            <v>0.40679999999999994</v>
          </cell>
          <cell r="AJ47">
            <v>0.40679999999999994</v>
          </cell>
          <cell r="AK47">
            <v>0.40679999999999994</v>
          </cell>
          <cell r="AL47">
            <v>0.40679999999999994</v>
          </cell>
          <cell r="AM47">
            <v>0.40679999999999994</v>
          </cell>
          <cell r="AN47">
            <v>0.40679999999999994</v>
          </cell>
          <cell r="AO47">
            <v>0.79099999999999993</v>
          </cell>
        </row>
        <row r="48">
          <cell r="X48" t="str">
            <v>SkyLtVLTPlastic2</v>
          </cell>
          <cell r="Y48">
            <v>0</v>
          </cell>
          <cell r="Z48">
            <v>0.77969999999999984</v>
          </cell>
          <cell r="AA48">
            <v>0.77969999999999984</v>
          </cell>
          <cell r="AB48">
            <v>0.77969999999999984</v>
          </cell>
          <cell r="AC48">
            <v>0.77969999999999984</v>
          </cell>
          <cell r="AD48">
            <v>0.77969999999999984</v>
          </cell>
          <cell r="AE48">
            <v>0.77969999999999984</v>
          </cell>
          <cell r="AF48">
            <v>0.77969999999999984</v>
          </cell>
          <cell r="AG48">
            <v>0.77969999999999984</v>
          </cell>
          <cell r="AH48">
            <v>0.77969999999999984</v>
          </cell>
          <cell r="AI48">
            <v>0.77969999999999984</v>
          </cell>
          <cell r="AJ48">
            <v>0.77969999999999984</v>
          </cell>
          <cell r="AK48">
            <v>0.77969999999999984</v>
          </cell>
          <cell r="AL48">
            <v>0.77969999999999984</v>
          </cell>
          <cell r="AM48">
            <v>0.77969999999999984</v>
          </cell>
          <cell r="AN48">
            <v>0.77969999999999984</v>
          </cell>
          <cell r="AO48">
            <v>0.77969999999999984</v>
          </cell>
        </row>
        <row r="49">
          <cell r="X49" t="str">
            <v>SkyLtVLTPlastic5</v>
          </cell>
          <cell r="Y49">
            <v>0</v>
          </cell>
          <cell r="Z49">
            <v>0.64409999999999989</v>
          </cell>
          <cell r="AA49">
            <v>0.64409999999999989</v>
          </cell>
          <cell r="AB49">
            <v>0.64409999999999989</v>
          </cell>
          <cell r="AC49">
            <v>0.64409999999999989</v>
          </cell>
          <cell r="AD49">
            <v>0.64409999999999989</v>
          </cell>
          <cell r="AE49">
            <v>0.64409999999999989</v>
          </cell>
          <cell r="AF49">
            <v>0.64409999999999989</v>
          </cell>
          <cell r="AG49">
            <v>0.64409999999999989</v>
          </cell>
          <cell r="AH49">
            <v>0.64409999999999989</v>
          </cell>
          <cell r="AI49">
            <v>0.64409999999999989</v>
          </cell>
          <cell r="AJ49">
            <v>0.64409999999999989</v>
          </cell>
          <cell r="AK49">
            <v>0.64409999999999989</v>
          </cell>
          <cell r="AL49">
            <v>0.64409999999999989</v>
          </cell>
          <cell r="AM49">
            <v>0.64409999999999989</v>
          </cell>
          <cell r="AN49">
            <v>0.64409999999999989</v>
          </cell>
          <cell r="AO49">
            <v>0.64409999999999989</v>
          </cell>
        </row>
      </sheetData>
      <sheetData sheetId="5"/>
      <sheetData sheetId="6"/>
      <sheetData sheetId="7">
        <row r="2">
          <cell r="B2" t="str">
            <v>0001 CZ15 MediumOffice Base</v>
          </cell>
          <cell r="C2">
            <v>0</v>
          </cell>
          <cell r="D2" t="b">
            <v>0</v>
          </cell>
          <cell r="E2" t="str">
            <v>CZ15RV2.epw</v>
          </cell>
          <cell r="F2">
            <v>15</v>
          </cell>
          <cell r="G2">
            <v>0</v>
          </cell>
          <cell r="H2">
            <v>1.024128E-3</v>
          </cell>
          <cell r="I2">
            <v>8.5837477233149301E-2</v>
          </cell>
          <cell r="J2">
            <v>0</v>
          </cell>
          <cell r="K2">
            <v>3.9450483387994533</v>
          </cell>
          <cell r="L2">
            <v>2.504407653539467</v>
          </cell>
          <cell r="M2">
            <v>0.73</v>
          </cell>
          <cell r="N2">
            <v>0.44999999999999996</v>
          </cell>
          <cell r="O2">
            <v>0.8</v>
          </cell>
          <cell r="P2">
            <v>3.8121652137271975</v>
          </cell>
          <cell r="Q2">
            <v>0.60716622873419479</v>
          </cell>
          <cell r="R2">
            <v>2.6687840419430833</v>
          </cell>
          <cell r="S2">
            <v>0.4</v>
          </cell>
          <cell r="T2">
            <v>0.31</v>
          </cell>
          <cell r="U2">
            <v>0.45199999999999996</v>
          </cell>
          <cell r="V2">
            <v>0.35029999999999994</v>
          </cell>
          <cell r="W2">
            <v>0.51979999999999993</v>
          </cell>
          <cell r="X2">
            <v>9.9999999999999995E-7</v>
          </cell>
          <cell r="Y2">
            <v>0</v>
          </cell>
          <cell r="Z2">
            <v>0</v>
          </cell>
          <cell r="AA2">
            <v>9.6875193750387503</v>
          </cell>
          <cell r="AB2">
            <v>10.763910416709722</v>
          </cell>
          <cell r="AC2">
            <v>31468.723000000002</v>
          </cell>
          <cell r="AD2">
            <v>100000</v>
          </cell>
          <cell r="AE2">
            <v>100000</v>
          </cell>
          <cell r="AF2">
            <v>450</v>
          </cell>
          <cell r="AG2">
            <v>2</v>
          </cell>
          <cell r="AH2">
            <v>0.3</v>
          </cell>
          <cell r="AI2">
            <v>0.2</v>
          </cell>
          <cell r="AJ2">
            <v>3</v>
          </cell>
          <cell r="AK2">
            <v>3</v>
          </cell>
          <cell r="AL2">
            <v>0</v>
          </cell>
          <cell r="AM2" t="str">
            <v>CZ15MediumOffice.idf</v>
          </cell>
          <cell r="AN2" t="str">
            <v>CTZ15SiteDesign.idf</v>
          </cell>
          <cell r="AO2">
            <v>0</v>
          </cell>
          <cell r="AP2">
            <v>1</v>
          </cell>
          <cell r="AQ2" t="str">
            <v>MediumOffice</v>
          </cell>
          <cell r="AR2" t="str">
            <v>Base</v>
          </cell>
          <cell r="AS2">
            <v>0</v>
          </cell>
          <cell r="AT2" t="str">
            <v>No</v>
          </cell>
          <cell r="AU2" t="str">
            <v>No</v>
          </cell>
          <cell r="AV2" t="str">
            <v>No</v>
          </cell>
          <cell r="AW2" t="str">
            <v>No</v>
          </cell>
          <cell r="AX2" t="str">
            <v>No</v>
          </cell>
          <cell r="AY2" t="str">
            <v>No</v>
          </cell>
          <cell r="AZ2" t="str">
            <v>No</v>
          </cell>
          <cell r="BA2" t="str">
            <v>No</v>
          </cell>
          <cell r="BB2" t="str">
            <v>No</v>
          </cell>
          <cell r="BC2" t="str">
            <v>No</v>
          </cell>
          <cell r="BD2" t="str">
            <v>No</v>
          </cell>
          <cell r="BE2" t="str">
            <v>No</v>
          </cell>
          <cell r="BF2" t="str">
            <v>No</v>
          </cell>
          <cell r="BG2" t="str">
            <v>No</v>
          </cell>
          <cell r="BH2" t="str">
            <v>No</v>
          </cell>
          <cell r="BI2" t="str">
            <v>No</v>
          </cell>
          <cell r="BJ2" t="str">
            <v>No</v>
          </cell>
          <cell r="BK2" t="str">
            <v>No</v>
          </cell>
          <cell r="BL2" t="str">
            <v>No</v>
          </cell>
          <cell r="BM2" t="str">
            <v>No</v>
          </cell>
          <cell r="BN2" t="str">
            <v>No</v>
          </cell>
          <cell r="BO2" t="str">
            <v>No</v>
          </cell>
          <cell r="BP2" t="str">
            <v>No</v>
          </cell>
        </row>
        <row r="3">
          <cell r="B3" t="str">
            <v>0002 CZ15 MediumOffice RoofLtR+20</v>
          </cell>
          <cell r="C3" t="str">
            <v>0001 CZ15 MediumOffice Base</v>
          </cell>
          <cell r="D3" t="b">
            <v>0</v>
          </cell>
          <cell r="E3" t="str">
            <v>CZ15RV2.epw</v>
          </cell>
          <cell r="F3">
            <v>15</v>
          </cell>
          <cell r="G3">
            <v>0</v>
          </cell>
          <cell r="H3">
            <v>1.024128E-3</v>
          </cell>
          <cell r="I3">
            <v>8.5837477233149301E-2</v>
          </cell>
          <cell r="J3">
            <v>0</v>
          </cell>
          <cell r="K3">
            <v>5.741310423499316</v>
          </cell>
          <cell r="L3">
            <v>2.504407653539467</v>
          </cell>
          <cell r="M3">
            <v>0.73</v>
          </cell>
          <cell r="N3">
            <v>0.44999999999999996</v>
          </cell>
          <cell r="O3">
            <v>0.8</v>
          </cell>
          <cell r="P3">
            <v>3.8121652137271975</v>
          </cell>
          <cell r="Q3">
            <v>0.60716622873419479</v>
          </cell>
          <cell r="R3">
            <v>2.6687840419430833</v>
          </cell>
          <cell r="S3">
            <v>0.4</v>
          </cell>
          <cell r="T3">
            <v>0.31</v>
          </cell>
          <cell r="U3">
            <v>0.45199999999999996</v>
          </cell>
          <cell r="V3">
            <v>0.35029999999999994</v>
          </cell>
          <cell r="W3">
            <v>0.51979999999999993</v>
          </cell>
          <cell r="X3">
            <v>9.9999999999999995E-7</v>
          </cell>
          <cell r="Y3">
            <v>0</v>
          </cell>
          <cell r="Z3">
            <v>0</v>
          </cell>
          <cell r="AA3">
            <v>9.6875193750387503</v>
          </cell>
          <cell r="AB3">
            <v>10.763910416709722</v>
          </cell>
          <cell r="AC3">
            <v>31468.723000000002</v>
          </cell>
          <cell r="AD3">
            <v>100000</v>
          </cell>
          <cell r="AE3">
            <v>100000</v>
          </cell>
          <cell r="AF3">
            <v>450</v>
          </cell>
          <cell r="AG3">
            <v>2</v>
          </cell>
          <cell r="AH3">
            <v>0.3</v>
          </cell>
          <cell r="AI3">
            <v>0.2</v>
          </cell>
          <cell r="AJ3">
            <v>3</v>
          </cell>
          <cell r="AK3">
            <v>3</v>
          </cell>
          <cell r="AL3">
            <v>0</v>
          </cell>
          <cell r="AM3" t="str">
            <v>CZ15MediumOffice.idf</v>
          </cell>
          <cell r="AN3" t="str">
            <v>CTZ15SiteDesign.idf</v>
          </cell>
          <cell r="AO3">
            <v>0</v>
          </cell>
          <cell r="AP3">
            <v>2</v>
          </cell>
          <cell r="AQ3" t="str">
            <v>MediumOffice</v>
          </cell>
          <cell r="AR3" t="str">
            <v>RoofLt</v>
          </cell>
          <cell r="AS3" t="str">
            <v>R+20</v>
          </cell>
          <cell r="AT3" t="str">
            <v>Yes</v>
          </cell>
          <cell r="AU3" t="str">
            <v>No</v>
          </cell>
          <cell r="AV3" t="str">
            <v>No</v>
          </cell>
          <cell r="AW3" t="str">
            <v>No</v>
          </cell>
          <cell r="AX3" t="str">
            <v>No</v>
          </cell>
          <cell r="AY3" t="str">
            <v>No</v>
          </cell>
          <cell r="AZ3" t="str">
            <v>No</v>
          </cell>
          <cell r="BA3" t="str">
            <v>No</v>
          </cell>
          <cell r="BB3" t="str">
            <v>No</v>
          </cell>
          <cell r="BC3" t="str">
            <v>No</v>
          </cell>
          <cell r="BD3" t="str">
            <v>No</v>
          </cell>
          <cell r="BE3" t="str">
            <v>No</v>
          </cell>
          <cell r="BF3" t="str">
            <v>No</v>
          </cell>
          <cell r="BG3" t="str">
            <v>No</v>
          </cell>
          <cell r="BH3" t="str">
            <v>No</v>
          </cell>
          <cell r="BI3" t="str">
            <v>No</v>
          </cell>
          <cell r="BJ3" t="str">
            <v>No</v>
          </cell>
          <cell r="BK3" t="str">
            <v>No</v>
          </cell>
          <cell r="BL3" t="str">
            <v>No</v>
          </cell>
          <cell r="BM3" t="str">
            <v>No</v>
          </cell>
          <cell r="BN3" t="str">
            <v>No</v>
          </cell>
          <cell r="BO3" t="str">
            <v>No</v>
          </cell>
          <cell r="BP3" t="str">
            <v>No</v>
          </cell>
        </row>
        <row r="4">
          <cell r="B4" t="str">
            <v>0003 CZ15 MediumOffice WallLtR+20</v>
          </cell>
          <cell r="C4" t="str">
            <v>0001 CZ15 MediumOffice Base</v>
          </cell>
          <cell r="D4" t="b">
            <v>0</v>
          </cell>
          <cell r="E4" t="str">
            <v>CZ15RV2.epw</v>
          </cell>
          <cell r="F4">
            <v>15</v>
          </cell>
          <cell r="G4">
            <v>0</v>
          </cell>
          <cell r="H4">
            <v>1.024128E-3</v>
          </cell>
          <cell r="I4">
            <v>8.5837477233149301E-2</v>
          </cell>
          <cell r="J4">
            <v>0</v>
          </cell>
          <cell r="K4">
            <v>3.9450483387994533</v>
          </cell>
          <cell r="L4">
            <v>5.3459403674670751</v>
          </cell>
          <cell r="M4">
            <v>0.73</v>
          </cell>
          <cell r="N4">
            <v>0.44999999999999996</v>
          </cell>
          <cell r="O4">
            <v>0.8</v>
          </cell>
          <cell r="P4">
            <v>3.8121652137271975</v>
          </cell>
          <cell r="Q4">
            <v>0.60716622873419479</v>
          </cell>
          <cell r="R4">
            <v>2.6687840419430833</v>
          </cell>
          <cell r="S4">
            <v>0.4</v>
          </cell>
          <cell r="T4">
            <v>0.31</v>
          </cell>
          <cell r="U4">
            <v>0.45199999999999996</v>
          </cell>
          <cell r="V4">
            <v>0.35029999999999994</v>
          </cell>
          <cell r="W4">
            <v>0.51979999999999993</v>
          </cell>
          <cell r="X4">
            <v>9.9999999999999995E-7</v>
          </cell>
          <cell r="Y4">
            <v>0</v>
          </cell>
          <cell r="Z4">
            <v>0</v>
          </cell>
          <cell r="AA4">
            <v>9.6875193750387503</v>
          </cell>
          <cell r="AB4">
            <v>10.763910416709722</v>
          </cell>
          <cell r="AC4">
            <v>31468.723000000002</v>
          </cell>
          <cell r="AD4">
            <v>100000</v>
          </cell>
          <cell r="AE4">
            <v>100000</v>
          </cell>
          <cell r="AF4">
            <v>450</v>
          </cell>
          <cell r="AG4">
            <v>2</v>
          </cell>
          <cell r="AH4">
            <v>0.3</v>
          </cell>
          <cell r="AI4">
            <v>0.2</v>
          </cell>
          <cell r="AJ4">
            <v>3</v>
          </cell>
          <cell r="AK4">
            <v>3</v>
          </cell>
          <cell r="AL4">
            <v>0</v>
          </cell>
          <cell r="AM4" t="str">
            <v>CZ15MediumOffice.idf</v>
          </cell>
          <cell r="AN4" t="str">
            <v>CTZ15SiteDesign.idf</v>
          </cell>
          <cell r="AO4">
            <v>0</v>
          </cell>
          <cell r="AP4">
            <v>3</v>
          </cell>
          <cell r="AQ4" t="str">
            <v>MediumOffice</v>
          </cell>
          <cell r="AR4" t="str">
            <v>WallLt</v>
          </cell>
          <cell r="AS4" t="str">
            <v>R+20</v>
          </cell>
          <cell r="AT4" t="str">
            <v>No</v>
          </cell>
          <cell r="AU4" t="str">
            <v>Yes</v>
          </cell>
          <cell r="AV4" t="str">
            <v>No</v>
          </cell>
          <cell r="AW4" t="str">
            <v>No</v>
          </cell>
          <cell r="AX4" t="str">
            <v>No</v>
          </cell>
          <cell r="AY4" t="str">
            <v>No</v>
          </cell>
          <cell r="AZ4" t="str">
            <v>No</v>
          </cell>
          <cell r="BA4" t="str">
            <v>No</v>
          </cell>
          <cell r="BB4" t="str">
            <v>No</v>
          </cell>
          <cell r="BC4" t="str">
            <v>No</v>
          </cell>
          <cell r="BD4" t="str">
            <v>No</v>
          </cell>
          <cell r="BE4" t="str">
            <v>No</v>
          </cell>
          <cell r="BF4" t="str">
            <v>No</v>
          </cell>
          <cell r="BG4" t="str">
            <v>No</v>
          </cell>
          <cell r="BH4" t="str">
            <v>No</v>
          </cell>
          <cell r="BI4" t="str">
            <v>No</v>
          </cell>
          <cell r="BJ4" t="str">
            <v>No</v>
          </cell>
          <cell r="BK4" t="str">
            <v>No</v>
          </cell>
          <cell r="BL4" t="str">
            <v>No</v>
          </cell>
          <cell r="BM4" t="str">
            <v>No</v>
          </cell>
          <cell r="BN4" t="str">
            <v>No</v>
          </cell>
          <cell r="BO4" t="str">
            <v>No</v>
          </cell>
          <cell r="BP4" t="str">
            <v>No</v>
          </cell>
        </row>
        <row r="5">
          <cell r="B5" t="str">
            <v>0004 CZ15 MediumOffice UnhtSlabF24vR-5</v>
          </cell>
          <cell r="C5" t="str">
            <v>0001 CZ15 MediumOffice Base</v>
          </cell>
          <cell r="D5" t="b">
            <v>0</v>
          </cell>
          <cell r="E5" t="str">
            <v>CZ15RV2.epw</v>
          </cell>
          <cell r="F5">
            <v>15</v>
          </cell>
          <cell r="G5">
            <v>0</v>
          </cell>
          <cell r="H5">
            <v>1.024128E-3</v>
          </cell>
          <cell r="I5">
            <v>8.5837477233149301E-2</v>
          </cell>
          <cell r="J5">
            <v>0</v>
          </cell>
          <cell r="K5">
            <v>3.9450483387994533</v>
          </cell>
          <cell r="L5">
            <v>2.504407653539467</v>
          </cell>
          <cell r="M5">
            <v>0.57999999999999996</v>
          </cell>
          <cell r="N5">
            <v>0.44999999999999996</v>
          </cell>
          <cell r="O5">
            <v>0.8</v>
          </cell>
          <cell r="P5">
            <v>3.8121652137271975</v>
          </cell>
          <cell r="Q5">
            <v>0.60716622873419479</v>
          </cell>
          <cell r="R5">
            <v>2.6687840419430833</v>
          </cell>
          <cell r="S5">
            <v>0.4</v>
          </cell>
          <cell r="T5">
            <v>0.31</v>
          </cell>
          <cell r="U5">
            <v>0.45199999999999996</v>
          </cell>
          <cell r="V5">
            <v>0.35029999999999994</v>
          </cell>
          <cell r="W5">
            <v>0.51979999999999993</v>
          </cell>
          <cell r="X5">
            <v>9.9999999999999995E-7</v>
          </cell>
          <cell r="Y5">
            <v>0</v>
          </cell>
          <cell r="Z5">
            <v>0</v>
          </cell>
          <cell r="AA5">
            <v>9.6875193750387503</v>
          </cell>
          <cell r="AB5">
            <v>10.763910416709722</v>
          </cell>
          <cell r="AC5">
            <v>31468.723000000002</v>
          </cell>
          <cell r="AD5">
            <v>100000</v>
          </cell>
          <cell r="AE5">
            <v>100000</v>
          </cell>
          <cell r="AF5">
            <v>450</v>
          </cell>
          <cell r="AG5">
            <v>2</v>
          </cell>
          <cell r="AH5">
            <v>0.3</v>
          </cell>
          <cell r="AI5">
            <v>0.2</v>
          </cell>
          <cell r="AJ5">
            <v>3</v>
          </cell>
          <cell r="AK5">
            <v>3</v>
          </cell>
          <cell r="AL5">
            <v>0</v>
          </cell>
          <cell r="AM5" t="str">
            <v>CZ15MediumOffice.idf</v>
          </cell>
          <cell r="AN5" t="str">
            <v>CTZ15SiteDesign.idf</v>
          </cell>
          <cell r="AO5">
            <v>0</v>
          </cell>
          <cell r="AP5">
            <v>4</v>
          </cell>
          <cell r="AQ5" t="str">
            <v>MediumOffice</v>
          </cell>
          <cell r="AR5" t="str">
            <v>UnhtSlabF</v>
          </cell>
          <cell r="AS5" t="str">
            <v>24vR-5</v>
          </cell>
          <cell r="AT5" t="str">
            <v>No</v>
          </cell>
          <cell r="AU5" t="str">
            <v>No</v>
          </cell>
          <cell r="AV5" t="str">
            <v>No</v>
          </cell>
          <cell r="AW5" t="str">
            <v>No</v>
          </cell>
          <cell r="AX5" t="str">
            <v>No</v>
          </cell>
          <cell r="AY5" t="str">
            <v>No</v>
          </cell>
          <cell r="AZ5" t="str">
            <v>No</v>
          </cell>
          <cell r="BA5" t="str">
            <v>No</v>
          </cell>
          <cell r="BB5" t="str">
            <v>No</v>
          </cell>
          <cell r="BC5" t="str">
            <v>No</v>
          </cell>
          <cell r="BD5" t="str">
            <v>No</v>
          </cell>
          <cell r="BE5" t="str">
            <v>No</v>
          </cell>
          <cell r="BF5" t="str">
            <v>No</v>
          </cell>
          <cell r="BG5" t="str">
            <v>No</v>
          </cell>
          <cell r="BH5" t="str">
            <v>No</v>
          </cell>
          <cell r="BI5" t="str">
            <v>No</v>
          </cell>
          <cell r="BJ5" t="str">
            <v>No</v>
          </cell>
          <cell r="BK5" t="str">
            <v>No</v>
          </cell>
          <cell r="BL5" t="str">
            <v>No</v>
          </cell>
          <cell r="BM5" t="str">
            <v>No</v>
          </cell>
          <cell r="BN5" t="str">
            <v>No</v>
          </cell>
          <cell r="BO5" t="str">
            <v>No</v>
          </cell>
          <cell r="BP5" t="str">
            <v>No</v>
          </cell>
        </row>
        <row r="6">
          <cell r="B6" t="str">
            <v>0005 CZ15 MediumOffice BaseInfil+5</v>
          </cell>
          <cell r="C6" t="str">
            <v>0001 CZ15 MediumOffice Base</v>
          </cell>
          <cell r="D6" t="b">
            <v>0</v>
          </cell>
          <cell r="E6" t="str">
            <v>CZ15RV2.epw</v>
          </cell>
          <cell r="F6">
            <v>15</v>
          </cell>
          <cell r="G6">
            <v>0</v>
          </cell>
          <cell r="H6">
            <v>1.0753344E-3</v>
          </cell>
          <cell r="I6">
            <v>8.5837477233149301E-2</v>
          </cell>
          <cell r="J6">
            <v>0</v>
          </cell>
          <cell r="K6">
            <v>3.9450483387994533</v>
          </cell>
          <cell r="L6">
            <v>2.504407653539467</v>
          </cell>
          <cell r="M6">
            <v>0.73</v>
          </cell>
          <cell r="N6">
            <v>0.44999999999999996</v>
          </cell>
          <cell r="O6">
            <v>0.8</v>
          </cell>
          <cell r="P6">
            <v>3.8121652137271975</v>
          </cell>
          <cell r="Q6">
            <v>0.60716622873419479</v>
          </cell>
          <cell r="R6">
            <v>2.6687840419430833</v>
          </cell>
          <cell r="S6">
            <v>0.4</v>
          </cell>
          <cell r="T6">
            <v>0.31</v>
          </cell>
          <cell r="U6">
            <v>0.45199999999999996</v>
          </cell>
          <cell r="V6">
            <v>0.35029999999999994</v>
          </cell>
          <cell r="W6">
            <v>0.51979999999999993</v>
          </cell>
          <cell r="X6">
            <v>9.9999999999999995E-7</v>
          </cell>
          <cell r="Y6">
            <v>0</v>
          </cell>
          <cell r="Z6">
            <v>0</v>
          </cell>
          <cell r="AA6">
            <v>9.6875193750387503</v>
          </cell>
          <cell r="AB6">
            <v>10.763910416709722</v>
          </cell>
          <cell r="AC6">
            <v>31468.723000000002</v>
          </cell>
          <cell r="AD6">
            <v>100000</v>
          </cell>
          <cell r="AE6">
            <v>100000</v>
          </cell>
          <cell r="AF6">
            <v>450</v>
          </cell>
          <cell r="AG6">
            <v>2</v>
          </cell>
          <cell r="AH6">
            <v>0.3</v>
          </cell>
          <cell r="AI6">
            <v>0.2</v>
          </cell>
          <cell r="AJ6">
            <v>3</v>
          </cell>
          <cell r="AK6">
            <v>3</v>
          </cell>
          <cell r="AL6">
            <v>0</v>
          </cell>
          <cell r="AM6" t="str">
            <v>CZ15MediumOffice.idf</v>
          </cell>
          <cell r="AN6" t="str">
            <v>CTZ15SiteDesign.idf</v>
          </cell>
          <cell r="AO6">
            <v>0</v>
          </cell>
          <cell r="AP6">
            <v>5</v>
          </cell>
          <cell r="AQ6" t="str">
            <v>MediumOffice</v>
          </cell>
          <cell r="AR6" t="str">
            <v>Base</v>
          </cell>
          <cell r="AS6" t="str">
            <v>Infil+5</v>
          </cell>
          <cell r="AT6" t="str">
            <v>No</v>
          </cell>
          <cell r="AU6" t="str">
            <v>No</v>
          </cell>
          <cell r="AV6" t="str">
            <v>No</v>
          </cell>
          <cell r="AW6" t="str">
            <v>No</v>
          </cell>
          <cell r="AX6" t="str">
            <v>No</v>
          </cell>
          <cell r="AY6" t="str">
            <v>No</v>
          </cell>
          <cell r="AZ6" t="str">
            <v>No</v>
          </cell>
          <cell r="BA6" t="str">
            <v>No</v>
          </cell>
          <cell r="BB6" t="str">
            <v>No</v>
          </cell>
          <cell r="BC6" t="str">
            <v>No</v>
          </cell>
          <cell r="BD6" t="str">
            <v>No</v>
          </cell>
          <cell r="BE6" t="str">
            <v>No</v>
          </cell>
          <cell r="BF6" t="str">
            <v>No</v>
          </cell>
          <cell r="BG6" t="str">
            <v>No</v>
          </cell>
          <cell r="BH6" t="str">
            <v>No</v>
          </cell>
          <cell r="BI6" t="str">
            <v>No</v>
          </cell>
          <cell r="BJ6" t="str">
            <v>No</v>
          </cell>
          <cell r="BK6" t="str">
            <v>No</v>
          </cell>
          <cell r="BL6" t="str">
            <v>No</v>
          </cell>
          <cell r="BM6" t="str">
            <v>No</v>
          </cell>
          <cell r="BN6" t="str">
            <v>No</v>
          </cell>
          <cell r="BO6" t="str">
            <v>No</v>
          </cell>
          <cell r="BP6" t="str">
            <v>No</v>
          </cell>
        </row>
        <row r="7">
          <cell r="B7" t="str">
            <v>0006 CZ15 MediumOffice WinU-20</v>
          </cell>
          <cell r="C7" t="str">
            <v>0001 CZ15 MediumOffice Base</v>
          </cell>
          <cell r="D7" t="b">
            <v>0</v>
          </cell>
          <cell r="E7" t="str">
            <v>CZ15RV2.epw</v>
          </cell>
          <cell r="F7">
            <v>15</v>
          </cell>
          <cell r="G7">
            <v>0</v>
          </cell>
          <cell r="H7">
            <v>1.024128E-3</v>
          </cell>
          <cell r="I7">
            <v>8.5837477233149301E-2</v>
          </cell>
          <cell r="J7">
            <v>0</v>
          </cell>
          <cell r="K7">
            <v>3.9450483387994533</v>
          </cell>
          <cell r="L7">
            <v>2.504407653539467</v>
          </cell>
          <cell r="M7">
            <v>0.73</v>
          </cell>
          <cell r="N7">
            <v>0.44999999999999996</v>
          </cell>
          <cell r="O7">
            <v>0.8</v>
          </cell>
          <cell r="P7">
            <v>3.8121652137271975</v>
          </cell>
          <cell r="Q7">
            <v>0.60716622873419479</v>
          </cell>
          <cell r="R7">
            <v>2.1350272335544669</v>
          </cell>
          <cell r="S7">
            <v>0.4</v>
          </cell>
          <cell r="T7">
            <v>0.31</v>
          </cell>
          <cell r="U7">
            <v>0.45199999999999996</v>
          </cell>
          <cell r="V7">
            <v>0.35029999999999994</v>
          </cell>
          <cell r="W7">
            <v>0.51979999999999993</v>
          </cell>
          <cell r="X7">
            <v>9.9999999999999995E-7</v>
          </cell>
          <cell r="Y7">
            <v>0</v>
          </cell>
          <cell r="Z7">
            <v>0</v>
          </cell>
          <cell r="AA7">
            <v>9.6875193750387503</v>
          </cell>
          <cell r="AB7">
            <v>10.763910416709722</v>
          </cell>
          <cell r="AC7">
            <v>31468.723000000002</v>
          </cell>
          <cell r="AD7">
            <v>100000</v>
          </cell>
          <cell r="AE7">
            <v>100000</v>
          </cell>
          <cell r="AF7">
            <v>450</v>
          </cell>
          <cell r="AG7">
            <v>2</v>
          </cell>
          <cell r="AH7">
            <v>0.3</v>
          </cell>
          <cell r="AI7">
            <v>0.2</v>
          </cell>
          <cell r="AJ7">
            <v>3</v>
          </cell>
          <cell r="AK7">
            <v>3</v>
          </cell>
          <cell r="AL7">
            <v>0</v>
          </cell>
          <cell r="AM7" t="str">
            <v>CZ15MediumOffice.idf</v>
          </cell>
          <cell r="AN7" t="str">
            <v>CTZ15SiteDesign.idf</v>
          </cell>
          <cell r="AO7">
            <v>0</v>
          </cell>
          <cell r="AP7">
            <v>6</v>
          </cell>
          <cell r="AQ7" t="str">
            <v>MediumOffice</v>
          </cell>
          <cell r="AR7" t="str">
            <v>WinU</v>
          </cell>
          <cell r="AS7">
            <v>-20</v>
          </cell>
          <cell r="AT7" t="str">
            <v>No</v>
          </cell>
          <cell r="AU7" t="str">
            <v>No</v>
          </cell>
          <cell r="AV7" t="str">
            <v>No</v>
          </cell>
          <cell r="AW7" t="str">
            <v>No</v>
          </cell>
          <cell r="AX7" t="str">
            <v>No</v>
          </cell>
          <cell r="AY7" t="str">
            <v>No</v>
          </cell>
          <cell r="AZ7" t="str">
            <v>Yes</v>
          </cell>
          <cell r="BA7" t="str">
            <v>No</v>
          </cell>
          <cell r="BB7" t="str">
            <v>No</v>
          </cell>
          <cell r="BC7" t="str">
            <v>No</v>
          </cell>
          <cell r="BD7" t="str">
            <v>No</v>
          </cell>
          <cell r="BE7" t="str">
            <v>No</v>
          </cell>
          <cell r="BF7" t="str">
            <v>No</v>
          </cell>
          <cell r="BG7" t="str">
            <v>No</v>
          </cell>
          <cell r="BH7" t="str">
            <v>No</v>
          </cell>
          <cell r="BI7" t="str">
            <v>No</v>
          </cell>
          <cell r="BJ7" t="str">
            <v>No</v>
          </cell>
          <cell r="BK7" t="str">
            <v>No</v>
          </cell>
          <cell r="BL7" t="str">
            <v>No</v>
          </cell>
          <cell r="BM7" t="str">
            <v>No</v>
          </cell>
          <cell r="BN7" t="str">
            <v>No</v>
          </cell>
          <cell r="BO7" t="str">
            <v>No</v>
          </cell>
          <cell r="BP7" t="str">
            <v>No</v>
          </cell>
        </row>
        <row r="8">
          <cell r="B8" t="str">
            <v>0007 CZ15 MediumOffice WinSHGC-20</v>
          </cell>
          <cell r="C8" t="str">
            <v>0001 CZ15 MediumOffice Base</v>
          </cell>
          <cell r="D8" t="b">
            <v>1</v>
          </cell>
          <cell r="E8" t="str">
            <v>CZ15RV2.epw</v>
          </cell>
          <cell r="F8">
            <v>15</v>
          </cell>
          <cell r="G8">
            <v>0</v>
          </cell>
          <cell r="H8">
            <v>1.024128E-3</v>
          </cell>
          <cell r="I8">
            <v>8.5837477233149301E-2</v>
          </cell>
          <cell r="J8">
            <v>0</v>
          </cell>
          <cell r="K8">
            <v>3.9450483387994533</v>
          </cell>
          <cell r="L8">
            <v>2.504407653539467</v>
          </cell>
          <cell r="M8">
            <v>0.73</v>
          </cell>
          <cell r="N8">
            <v>0.44999999999999996</v>
          </cell>
          <cell r="O8">
            <v>0.8</v>
          </cell>
          <cell r="P8">
            <v>3.8121652137271975</v>
          </cell>
          <cell r="Q8">
            <v>0.60716622873419479</v>
          </cell>
          <cell r="R8">
            <v>2.6687840419430833</v>
          </cell>
          <cell r="S8">
            <v>0.32000000000000006</v>
          </cell>
          <cell r="T8">
            <v>0.248</v>
          </cell>
          <cell r="U8">
            <v>0.45199999999999996</v>
          </cell>
          <cell r="V8">
            <v>0.35029999999999994</v>
          </cell>
          <cell r="W8">
            <v>0.51979999999999993</v>
          </cell>
          <cell r="X8">
            <v>9.9999999999999995E-7</v>
          </cell>
          <cell r="Y8">
            <v>0</v>
          </cell>
          <cell r="Z8">
            <v>0</v>
          </cell>
          <cell r="AA8">
            <v>9.6875193750387503</v>
          </cell>
          <cell r="AB8">
            <v>10.763910416709722</v>
          </cell>
          <cell r="AC8">
            <v>31468.723000000002</v>
          </cell>
          <cell r="AD8">
            <v>100000</v>
          </cell>
          <cell r="AE8">
            <v>100000</v>
          </cell>
          <cell r="AF8">
            <v>450</v>
          </cell>
          <cell r="AG8">
            <v>2</v>
          </cell>
          <cell r="AH8">
            <v>0.3</v>
          </cell>
          <cell r="AI8">
            <v>0.2</v>
          </cell>
          <cell r="AJ8">
            <v>3</v>
          </cell>
          <cell r="AK8">
            <v>3</v>
          </cell>
          <cell r="AL8">
            <v>0</v>
          </cell>
          <cell r="AM8" t="str">
            <v>CZ15MediumOffice.idf</v>
          </cell>
          <cell r="AN8" t="str">
            <v>CTZ15SiteDesign.idf</v>
          </cell>
          <cell r="AO8">
            <v>0</v>
          </cell>
          <cell r="AP8">
            <v>7</v>
          </cell>
          <cell r="AQ8" t="str">
            <v>MediumOffice</v>
          </cell>
          <cell r="AR8" t="str">
            <v>WinSHGC</v>
          </cell>
          <cell r="AS8">
            <v>-20</v>
          </cell>
          <cell r="AT8" t="str">
            <v>No</v>
          </cell>
          <cell r="AU8" t="str">
            <v>No</v>
          </cell>
          <cell r="AV8" t="str">
            <v>No</v>
          </cell>
          <cell r="AW8" t="str">
            <v>No</v>
          </cell>
          <cell r="AX8" t="str">
            <v>No</v>
          </cell>
          <cell r="AY8" t="str">
            <v>No</v>
          </cell>
          <cell r="AZ8" t="str">
            <v>No</v>
          </cell>
          <cell r="BA8" t="str">
            <v>Yes</v>
          </cell>
          <cell r="BB8" t="str">
            <v>No</v>
          </cell>
          <cell r="BC8" t="str">
            <v>No</v>
          </cell>
          <cell r="BD8" t="str">
            <v>No</v>
          </cell>
          <cell r="BE8" t="str">
            <v>No</v>
          </cell>
          <cell r="BF8" t="str">
            <v>No</v>
          </cell>
          <cell r="BG8" t="str">
            <v>No</v>
          </cell>
          <cell r="BH8" t="str">
            <v>No</v>
          </cell>
          <cell r="BI8" t="str">
            <v>No</v>
          </cell>
          <cell r="BJ8" t="str">
            <v>No</v>
          </cell>
          <cell r="BK8" t="str">
            <v>No</v>
          </cell>
          <cell r="BL8" t="str">
            <v>No</v>
          </cell>
          <cell r="BM8" t="str">
            <v>No</v>
          </cell>
          <cell r="BN8" t="str">
            <v>No</v>
          </cell>
          <cell r="BO8" t="str">
            <v>No</v>
          </cell>
          <cell r="BP8" t="str">
            <v>No</v>
          </cell>
        </row>
        <row r="9">
          <cell r="B9" t="str">
            <v>0008 CZ15 MediumOffice WinU_SHGC-20</v>
          </cell>
          <cell r="C9" t="str">
            <v>0001 CZ15 MediumOffice Base</v>
          </cell>
          <cell r="D9" t="b">
            <v>1</v>
          </cell>
          <cell r="E9" t="str">
            <v>CZ15RV2.epw</v>
          </cell>
          <cell r="F9">
            <v>15</v>
          </cell>
          <cell r="G9">
            <v>0</v>
          </cell>
          <cell r="H9">
            <v>1.024128E-3</v>
          </cell>
          <cell r="I9">
            <v>8.5837477233149301E-2</v>
          </cell>
          <cell r="J9">
            <v>0</v>
          </cell>
          <cell r="K9">
            <v>3.9450483387994533</v>
          </cell>
          <cell r="L9">
            <v>2.504407653539467</v>
          </cell>
          <cell r="M9">
            <v>0.73</v>
          </cell>
          <cell r="N9">
            <v>0.44999999999999996</v>
          </cell>
          <cell r="O9">
            <v>0.8</v>
          </cell>
          <cell r="P9">
            <v>3.8121652137271975</v>
          </cell>
          <cell r="Q9">
            <v>0.60716622873419479</v>
          </cell>
          <cell r="R9">
            <v>2.1350272335544669</v>
          </cell>
          <cell r="S9">
            <v>0.32000000000000006</v>
          </cell>
          <cell r="T9">
            <v>0.248</v>
          </cell>
          <cell r="U9">
            <v>0.45199999999999996</v>
          </cell>
          <cell r="V9">
            <v>0.35029999999999994</v>
          </cell>
          <cell r="W9">
            <v>0.51979999999999993</v>
          </cell>
          <cell r="X9">
            <v>9.9999999999999995E-7</v>
          </cell>
          <cell r="Y9">
            <v>0</v>
          </cell>
          <cell r="Z9">
            <v>0</v>
          </cell>
          <cell r="AA9">
            <v>9.6875193750387503</v>
          </cell>
          <cell r="AB9">
            <v>10.763910416709722</v>
          </cell>
          <cell r="AC9">
            <v>31468.723000000002</v>
          </cell>
          <cell r="AD9">
            <v>100000</v>
          </cell>
          <cell r="AE9">
            <v>100000</v>
          </cell>
          <cell r="AF9">
            <v>450</v>
          </cell>
          <cell r="AG9">
            <v>2</v>
          </cell>
          <cell r="AH9">
            <v>0.3</v>
          </cell>
          <cell r="AI9">
            <v>0.2</v>
          </cell>
          <cell r="AJ9">
            <v>3</v>
          </cell>
          <cell r="AK9">
            <v>3</v>
          </cell>
          <cell r="AL9">
            <v>0</v>
          </cell>
          <cell r="AM9" t="str">
            <v>CZ15MediumOffice.idf</v>
          </cell>
          <cell r="AN9" t="str">
            <v>CTZ15SiteDesign.idf</v>
          </cell>
          <cell r="AO9">
            <v>0</v>
          </cell>
          <cell r="AP9">
            <v>8</v>
          </cell>
          <cell r="AQ9" t="str">
            <v>MediumOffice</v>
          </cell>
          <cell r="AR9" t="str">
            <v>WinU_SHGC</v>
          </cell>
          <cell r="AS9">
            <v>-20</v>
          </cell>
          <cell r="AT9" t="str">
            <v>No</v>
          </cell>
          <cell r="AU9" t="str">
            <v>No</v>
          </cell>
          <cell r="AV9" t="str">
            <v>No</v>
          </cell>
          <cell r="AW9" t="str">
            <v>No</v>
          </cell>
          <cell r="AX9" t="str">
            <v>No</v>
          </cell>
          <cell r="AY9" t="str">
            <v>No</v>
          </cell>
          <cell r="AZ9" t="str">
            <v>Yes</v>
          </cell>
          <cell r="BA9" t="str">
            <v>Yes</v>
          </cell>
          <cell r="BB9" t="str">
            <v>No</v>
          </cell>
          <cell r="BC9" t="str">
            <v>No</v>
          </cell>
          <cell r="BD9" t="str">
            <v>No</v>
          </cell>
          <cell r="BE9" t="str">
            <v>No</v>
          </cell>
          <cell r="BF9" t="str">
            <v>No</v>
          </cell>
          <cell r="BG9" t="str">
            <v>No</v>
          </cell>
          <cell r="BH9" t="str">
            <v>No</v>
          </cell>
          <cell r="BI9" t="str">
            <v>No</v>
          </cell>
          <cell r="BJ9" t="str">
            <v>No</v>
          </cell>
          <cell r="BK9" t="str">
            <v>No</v>
          </cell>
          <cell r="BL9" t="str">
            <v>No</v>
          </cell>
          <cell r="BM9" t="str">
            <v>No</v>
          </cell>
          <cell r="BN9" t="str">
            <v>No</v>
          </cell>
          <cell r="BO9" t="str">
            <v>No</v>
          </cell>
          <cell r="BP9" t="str">
            <v>No</v>
          </cell>
        </row>
        <row r="10">
          <cell r="B10" t="str">
            <v>0009 CZ15 MediumOffice LPD-20</v>
          </cell>
          <cell r="C10" t="str">
            <v>0001 CZ15 MediumOffice Base</v>
          </cell>
          <cell r="D10" t="b">
            <v>1</v>
          </cell>
          <cell r="E10" t="str">
            <v>CZ15RV2.epw</v>
          </cell>
          <cell r="F10">
            <v>15</v>
          </cell>
          <cell r="G10">
            <v>0</v>
          </cell>
          <cell r="H10">
            <v>1.024128E-3</v>
          </cell>
          <cell r="I10">
            <v>8.5837477233149301E-2</v>
          </cell>
          <cell r="J10">
            <v>0</v>
          </cell>
          <cell r="K10">
            <v>3.9450483387994533</v>
          </cell>
          <cell r="L10">
            <v>2.504407653539467</v>
          </cell>
          <cell r="M10">
            <v>0.73</v>
          </cell>
          <cell r="N10">
            <v>0.44999999999999996</v>
          </cell>
          <cell r="O10">
            <v>0.8</v>
          </cell>
          <cell r="P10">
            <v>3.8121652137271975</v>
          </cell>
          <cell r="Q10">
            <v>0.60716622873419479</v>
          </cell>
          <cell r="R10">
            <v>2.6687840419430833</v>
          </cell>
          <cell r="S10">
            <v>0.4</v>
          </cell>
          <cell r="T10">
            <v>0.31</v>
          </cell>
          <cell r="U10">
            <v>0.45199999999999996</v>
          </cell>
          <cell r="V10">
            <v>0.35029999999999994</v>
          </cell>
          <cell r="W10">
            <v>0.51979999999999993</v>
          </cell>
          <cell r="X10">
            <v>9.9999999999999995E-7</v>
          </cell>
          <cell r="Y10">
            <v>0</v>
          </cell>
          <cell r="Z10">
            <v>0</v>
          </cell>
          <cell r="AA10">
            <v>7.7500155000310009</v>
          </cell>
          <cell r="AB10">
            <v>10.763910416709722</v>
          </cell>
          <cell r="AC10">
            <v>31468.723000000002</v>
          </cell>
          <cell r="AD10">
            <v>100000</v>
          </cell>
          <cell r="AE10">
            <v>100000</v>
          </cell>
          <cell r="AF10">
            <v>450</v>
          </cell>
          <cell r="AG10">
            <v>2</v>
          </cell>
          <cell r="AH10">
            <v>0.3</v>
          </cell>
          <cell r="AI10">
            <v>0.2</v>
          </cell>
          <cell r="AJ10">
            <v>3</v>
          </cell>
          <cell r="AK10">
            <v>3</v>
          </cell>
          <cell r="AL10">
            <v>0</v>
          </cell>
          <cell r="AM10" t="str">
            <v>CZ15MediumOffice.idf</v>
          </cell>
          <cell r="AN10" t="str">
            <v>CTZ15SiteDesign.idf</v>
          </cell>
          <cell r="AO10">
            <v>0</v>
          </cell>
          <cell r="AP10">
            <v>9</v>
          </cell>
          <cell r="AQ10" t="str">
            <v>MediumOffice</v>
          </cell>
          <cell r="AR10" t="str">
            <v>LPD</v>
          </cell>
          <cell r="AS10">
            <v>-20</v>
          </cell>
          <cell r="AT10" t="str">
            <v>No</v>
          </cell>
          <cell r="AU10" t="str">
            <v>No</v>
          </cell>
          <cell r="AV10" t="str">
            <v>No</v>
          </cell>
          <cell r="AW10" t="str">
            <v>No</v>
          </cell>
          <cell r="AX10" t="str">
            <v>No</v>
          </cell>
          <cell r="AY10" t="str">
            <v>No</v>
          </cell>
          <cell r="AZ10" t="str">
            <v>No</v>
          </cell>
          <cell r="BA10" t="str">
            <v>No</v>
          </cell>
          <cell r="BB10" t="str">
            <v>No</v>
          </cell>
          <cell r="BC10" t="str">
            <v>No</v>
          </cell>
          <cell r="BD10" t="str">
            <v>No</v>
          </cell>
          <cell r="BE10" t="str">
            <v>No</v>
          </cell>
          <cell r="BF10" t="str">
            <v>No</v>
          </cell>
          <cell r="BG10" t="str">
            <v>No</v>
          </cell>
          <cell r="BH10" t="str">
            <v>No</v>
          </cell>
          <cell r="BI10" t="str">
            <v>No</v>
          </cell>
          <cell r="BJ10" t="str">
            <v>No</v>
          </cell>
          <cell r="BK10" t="str">
            <v>No</v>
          </cell>
          <cell r="BL10" t="str">
            <v>No</v>
          </cell>
          <cell r="BM10" t="str">
            <v>No</v>
          </cell>
          <cell r="BN10" t="str">
            <v>No</v>
          </cell>
          <cell r="BO10" t="str">
            <v>No</v>
          </cell>
          <cell r="BP10" t="str">
            <v>No</v>
          </cell>
        </row>
        <row r="11">
          <cell r="B11" t="str">
            <v>0010 CZ15 MediumOffice LPD+20</v>
          </cell>
          <cell r="C11" t="str">
            <v>0001 CZ15 MediumOffice Base</v>
          </cell>
          <cell r="D11" t="b">
            <v>1</v>
          </cell>
          <cell r="E11" t="str">
            <v>CZ15RV2.epw</v>
          </cell>
          <cell r="F11">
            <v>15</v>
          </cell>
          <cell r="G11">
            <v>0</v>
          </cell>
          <cell r="H11">
            <v>1.024128E-3</v>
          </cell>
          <cell r="I11">
            <v>8.5837477233149301E-2</v>
          </cell>
          <cell r="J11">
            <v>0</v>
          </cell>
          <cell r="K11">
            <v>3.9450483387994533</v>
          </cell>
          <cell r="L11">
            <v>2.504407653539467</v>
          </cell>
          <cell r="M11">
            <v>0.73</v>
          </cell>
          <cell r="N11">
            <v>0.44999999999999996</v>
          </cell>
          <cell r="O11">
            <v>0.8</v>
          </cell>
          <cell r="P11">
            <v>3.8121652137271975</v>
          </cell>
          <cell r="Q11">
            <v>0.60716622873419479</v>
          </cell>
          <cell r="R11">
            <v>2.6687840419430833</v>
          </cell>
          <cell r="S11">
            <v>0.4</v>
          </cell>
          <cell r="T11">
            <v>0.31</v>
          </cell>
          <cell r="U11">
            <v>0.45199999999999996</v>
          </cell>
          <cell r="V11">
            <v>0.35029999999999994</v>
          </cell>
          <cell r="W11">
            <v>0.51979999999999993</v>
          </cell>
          <cell r="X11">
            <v>9.9999999999999995E-7</v>
          </cell>
          <cell r="Y11">
            <v>0</v>
          </cell>
          <cell r="Z11">
            <v>0</v>
          </cell>
          <cell r="AA11">
            <v>11.6250232500465</v>
          </cell>
          <cell r="AB11">
            <v>10.763910416709722</v>
          </cell>
          <cell r="AC11">
            <v>31468.723000000002</v>
          </cell>
          <cell r="AD11">
            <v>100000</v>
          </cell>
          <cell r="AE11">
            <v>100000</v>
          </cell>
          <cell r="AF11">
            <v>450</v>
          </cell>
          <cell r="AG11">
            <v>2</v>
          </cell>
          <cell r="AH11">
            <v>0.3</v>
          </cell>
          <cell r="AI11">
            <v>0.2</v>
          </cell>
          <cell r="AJ11">
            <v>3</v>
          </cell>
          <cell r="AK11">
            <v>3</v>
          </cell>
          <cell r="AL11">
            <v>0</v>
          </cell>
          <cell r="AM11" t="str">
            <v>CZ15MediumOffice.idf</v>
          </cell>
          <cell r="AN11" t="str">
            <v>CTZ15SiteDesign.idf</v>
          </cell>
          <cell r="AO11">
            <v>0</v>
          </cell>
          <cell r="AP11">
            <v>10</v>
          </cell>
          <cell r="AQ11" t="str">
            <v>MediumOffice</v>
          </cell>
          <cell r="AR11" t="str">
            <v>LPD</v>
          </cell>
          <cell r="AS11" t="str">
            <v>+20</v>
          </cell>
          <cell r="AT11" t="str">
            <v>No</v>
          </cell>
          <cell r="AU11" t="str">
            <v>No</v>
          </cell>
          <cell r="AV11" t="str">
            <v>No</v>
          </cell>
          <cell r="AW11" t="str">
            <v>No</v>
          </cell>
          <cell r="AX11" t="str">
            <v>No</v>
          </cell>
          <cell r="AY11" t="str">
            <v>No</v>
          </cell>
          <cell r="AZ11" t="str">
            <v>No</v>
          </cell>
          <cell r="BA11" t="str">
            <v>No</v>
          </cell>
          <cell r="BB11" t="str">
            <v>No</v>
          </cell>
          <cell r="BC11" t="str">
            <v>No</v>
          </cell>
          <cell r="BD11" t="str">
            <v>No</v>
          </cell>
          <cell r="BE11" t="str">
            <v>No</v>
          </cell>
          <cell r="BF11" t="str">
            <v>No</v>
          </cell>
          <cell r="BG11" t="str">
            <v>No</v>
          </cell>
          <cell r="BH11" t="str">
            <v>No</v>
          </cell>
          <cell r="BI11" t="str">
            <v>No</v>
          </cell>
          <cell r="BJ11" t="str">
            <v>No</v>
          </cell>
          <cell r="BK11" t="str">
            <v>No</v>
          </cell>
          <cell r="BL11" t="str">
            <v>No</v>
          </cell>
          <cell r="BM11" t="str">
            <v>No</v>
          </cell>
          <cell r="BN11" t="str">
            <v>No</v>
          </cell>
          <cell r="BO11" t="str">
            <v>No</v>
          </cell>
          <cell r="BP11" t="str">
            <v>No</v>
          </cell>
        </row>
        <row r="12">
          <cell r="B12" t="str">
            <v>0011 CZ15 MediumOffice EPD-20</v>
          </cell>
          <cell r="C12" t="str">
            <v>0001 CZ15 MediumOffice Base</v>
          </cell>
          <cell r="D12" t="b">
            <v>1</v>
          </cell>
          <cell r="E12" t="str">
            <v>CZ15RV2.epw</v>
          </cell>
          <cell r="F12">
            <v>15</v>
          </cell>
          <cell r="G12">
            <v>0</v>
          </cell>
          <cell r="H12">
            <v>1.024128E-3</v>
          </cell>
          <cell r="I12">
            <v>8.5837477233149301E-2</v>
          </cell>
          <cell r="J12">
            <v>0</v>
          </cell>
          <cell r="K12">
            <v>3.9450483387994533</v>
          </cell>
          <cell r="L12">
            <v>2.504407653539467</v>
          </cell>
          <cell r="M12">
            <v>0.73</v>
          </cell>
          <cell r="N12">
            <v>0.44999999999999996</v>
          </cell>
          <cell r="O12">
            <v>0.8</v>
          </cell>
          <cell r="P12">
            <v>3.8121652137271975</v>
          </cell>
          <cell r="Q12">
            <v>0.60716622873419479</v>
          </cell>
          <cell r="R12">
            <v>2.6687840419430833</v>
          </cell>
          <cell r="S12">
            <v>0.4</v>
          </cell>
          <cell r="T12">
            <v>0.31</v>
          </cell>
          <cell r="U12">
            <v>0.45199999999999996</v>
          </cell>
          <cell r="V12">
            <v>0.35029999999999994</v>
          </cell>
          <cell r="W12">
            <v>0.51979999999999993</v>
          </cell>
          <cell r="X12">
            <v>9.9999999999999995E-7</v>
          </cell>
          <cell r="Y12">
            <v>0</v>
          </cell>
          <cell r="Z12">
            <v>0</v>
          </cell>
          <cell r="AA12">
            <v>9.6875193750387503</v>
          </cell>
          <cell r="AB12">
            <v>8.6111283333677786</v>
          </cell>
          <cell r="AC12">
            <v>31468.723000000002</v>
          </cell>
          <cell r="AD12">
            <v>100000</v>
          </cell>
          <cell r="AE12">
            <v>100000</v>
          </cell>
          <cell r="AF12">
            <v>450</v>
          </cell>
          <cell r="AG12">
            <v>2</v>
          </cell>
          <cell r="AH12">
            <v>0.3</v>
          </cell>
          <cell r="AI12">
            <v>0.2</v>
          </cell>
          <cell r="AJ12">
            <v>3</v>
          </cell>
          <cell r="AK12">
            <v>3</v>
          </cell>
          <cell r="AL12">
            <v>0</v>
          </cell>
          <cell r="AM12" t="str">
            <v>CZ15MediumOffice.idf</v>
          </cell>
          <cell r="AN12" t="str">
            <v>CTZ15SiteDesign.idf</v>
          </cell>
          <cell r="AO12">
            <v>0</v>
          </cell>
          <cell r="AP12">
            <v>11</v>
          </cell>
          <cell r="AQ12" t="str">
            <v>MediumOffice</v>
          </cell>
          <cell r="AR12" t="str">
            <v>EPD</v>
          </cell>
          <cell r="AS12">
            <v>-20</v>
          </cell>
          <cell r="AT12" t="str">
            <v>No</v>
          </cell>
          <cell r="AU12" t="str">
            <v>No</v>
          </cell>
          <cell r="AV12" t="str">
            <v>No</v>
          </cell>
          <cell r="AW12" t="str">
            <v>No</v>
          </cell>
          <cell r="AX12" t="str">
            <v>No</v>
          </cell>
          <cell r="AY12" t="str">
            <v>No</v>
          </cell>
          <cell r="AZ12" t="str">
            <v>No</v>
          </cell>
          <cell r="BA12" t="str">
            <v>No</v>
          </cell>
          <cell r="BB12" t="str">
            <v>No</v>
          </cell>
          <cell r="BC12" t="str">
            <v>No</v>
          </cell>
          <cell r="BD12" t="str">
            <v>No</v>
          </cell>
          <cell r="BE12" t="str">
            <v>No</v>
          </cell>
          <cell r="BF12" t="str">
            <v>No</v>
          </cell>
          <cell r="BG12" t="str">
            <v>No</v>
          </cell>
          <cell r="BH12" t="str">
            <v>No</v>
          </cell>
          <cell r="BI12" t="str">
            <v>No</v>
          </cell>
          <cell r="BJ12" t="str">
            <v>No</v>
          </cell>
          <cell r="BK12" t="str">
            <v>No</v>
          </cell>
          <cell r="BL12" t="str">
            <v>No</v>
          </cell>
          <cell r="BM12" t="str">
            <v>No</v>
          </cell>
          <cell r="BN12" t="str">
            <v>No</v>
          </cell>
          <cell r="BO12" t="str">
            <v>No</v>
          </cell>
          <cell r="BP12" t="str">
            <v>No</v>
          </cell>
        </row>
        <row r="13">
          <cell r="B13" t="str">
            <v>0012 CZ15 MediumOffice EPD+20</v>
          </cell>
          <cell r="C13" t="str">
            <v>0001 CZ15 MediumOffice Base</v>
          </cell>
          <cell r="D13" t="b">
            <v>1</v>
          </cell>
          <cell r="E13" t="str">
            <v>CZ15RV2.epw</v>
          </cell>
          <cell r="F13">
            <v>15</v>
          </cell>
          <cell r="G13">
            <v>0</v>
          </cell>
          <cell r="H13">
            <v>1.024128E-3</v>
          </cell>
          <cell r="I13">
            <v>8.5837477233149301E-2</v>
          </cell>
          <cell r="J13">
            <v>0</v>
          </cell>
          <cell r="K13">
            <v>3.9450483387994533</v>
          </cell>
          <cell r="L13">
            <v>2.504407653539467</v>
          </cell>
          <cell r="M13">
            <v>0.73</v>
          </cell>
          <cell r="N13">
            <v>0.44999999999999996</v>
          </cell>
          <cell r="O13">
            <v>0.8</v>
          </cell>
          <cell r="P13">
            <v>3.8121652137271975</v>
          </cell>
          <cell r="Q13">
            <v>0.60716622873419479</v>
          </cell>
          <cell r="R13">
            <v>2.6687840419430833</v>
          </cell>
          <cell r="S13">
            <v>0.4</v>
          </cell>
          <cell r="T13">
            <v>0.31</v>
          </cell>
          <cell r="U13">
            <v>0.45199999999999996</v>
          </cell>
          <cell r="V13">
            <v>0.35029999999999994</v>
          </cell>
          <cell r="W13">
            <v>0.51979999999999993</v>
          </cell>
          <cell r="X13">
            <v>9.9999999999999995E-7</v>
          </cell>
          <cell r="Y13">
            <v>0</v>
          </cell>
          <cell r="Z13">
            <v>0</v>
          </cell>
          <cell r="AA13">
            <v>9.6875193750387503</v>
          </cell>
          <cell r="AB13">
            <v>12.916692500051665</v>
          </cell>
          <cell r="AC13">
            <v>31468.723000000002</v>
          </cell>
          <cell r="AD13">
            <v>100000</v>
          </cell>
          <cell r="AE13">
            <v>100000</v>
          </cell>
          <cell r="AF13">
            <v>450</v>
          </cell>
          <cell r="AG13">
            <v>2</v>
          </cell>
          <cell r="AH13">
            <v>0.3</v>
          </cell>
          <cell r="AI13">
            <v>0.2</v>
          </cell>
          <cell r="AJ13">
            <v>3</v>
          </cell>
          <cell r="AK13">
            <v>3</v>
          </cell>
          <cell r="AL13">
            <v>0</v>
          </cell>
          <cell r="AM13" t="str">
            <v>CZ15MediumOffice.idf</v>
          </cell>
          <cell r="AN13" t="str">
            <v>CTZ15SiteDesign.idf</v>
          </cell>
          <cell r="AO13">
            <v>0</v>
          </cell>
          <cell r="AP13">
            <v>12</v>
          </cell>
          <cell r="AQ13" t="str">
            <v>MediumOffice</v>
          </cell>
          <cell r="AR13" t="str">
            <v>EPD</v>
          </cell>
          <cell r="AS13" t="str">
            <v>+20</v>
          </cell>
          <cell r="AT13" t="str">
            <v>No</v>
          </cell>
          <cell r="AU13" t="str">
            <v>No</v>
          </cell>
          <cell r="AV13" t="str">
            <v>No</v>
          </cell>
          <cell r="AW13" t="str">
            <v>No</v>
          </cell>
          <cell r="AX13" t="str">
            <v>No</v>
          </cell>
          <cell r="AY13" t="str">
            <v>No</v>
          </cell>
          <cell r="AZ13" t="str">
            <v>No</v>
          </cell>
          <cell r="BA13" t="str">
            <v>No</v>
          </cell>
          <cell r="BB13" t="str">
            <v>No</v>
          </cell>
          <cell r="BC13" t="str">
            <v>No</v>
          </cell>
          <cell r="BD13" t="str">
            <v>No</v>
          </cell>
          <cell r="BE13" t="str">
            <v>No</v>
          </cell>
          <cell r="BF13" t="str">
            <v>No</v>
          </cell>
          <cell r="BG13" t="str">
            <v>No</v>
          </cell>
          <cell r="BH13" t="str">
            <v>No</v>
          </cell>
          <cell r="BI13" t="str">
            <v>No</v>
          </cell>
          <cell r="BJ13" t="str">
            <v>No</v>
          </cell>
          <cell r="BK13" t="str">
            <v>No</v>
          </cell>
          <cell r="BL13" t="str">
            <v>No</v>
          </cell>
          <cell r="BM13" t="str">
            <v>No</v>
          </cell>
          <cell r="BN13" t="str">
            <v>No</v>
          </cell>
          <cell r="BO13" t="str">
            <v>No</v>
          </cell>
          <cell r="BP13" t="str">
            <v>No</v>
          </cell>
        </row>
        <row r="14">
          <cell r="B14" t="str">
            <v>0013 CZ16 MediumOffice Base</v>
          </cell>
          <cell r="C14">
            <v>0</v>
          </cell>
          <cell r="D14" t="b">
            <v>1</v>
          </cell>
          <cell r="E14" t="str">
            <v>CZ16RV2.epw</v>
          </cell>
          <cell r="F14">
            <v>16</v>
          </cell>
          <cell r="G14">
            <v>0</v>
          </cell>
          <cell r="H14">
            <v>1.024128E-3</v>
          </cell>
          <cell r="I14">
            <v>8.5837477233149301E-2</v>
          </cell>
          <cell r="J14">
            <v>0</v>
          </cell>
          <cell r="K14">
            <v>3.9450483387994533</v>
          </cell>
          <cell r="L14">
            <v>2.504407653539467</v>
          </cell>
          <cell r="M14">
            <v>0.73</v>
          </cell>
          <cell r="N14">
            <v>0.75</v>
          </cell>
          <cell r="O14">
            <v>0.8</v>
          </cell>
          <cell r="P14">
            <v>3.8121652137271975</v>
          </cell>
          <cell r="Q14">
            <v>0.75073429864594332</v>
          </cell>
          <cell r="R14">
            <v>2.6687840419430833</v>
          </cell>
          <cell r="S14">
            <v>0.47</v>
          </cell>
          <cell r="T14">
            <v>0.43</v>
          </cell>
          <cell r="U14">
            <v>0.53109999999999991</v>
          </cell>
          <cell r="V14">
            <v>0.48589999999999994</v>
          </cell>
          <cell r="W14">
            <v>0.79099999999999993</v>
          </cell>
          <cell r="X14">
            <v>9.9999999999999995E-7</v>
          </cell>
          <cell r="Y14">
            <v>0</v>
          </cell>
          <cell r="Z14">
            <v>0</v>
          </cell>
          <cell r="AA14">
            <v>9.6875193750387503</v>
          </cell>
          <cell r="AB14">
            <v>10.763910416709722</v>
          </cell>
          <cell r="AC14">
            <v>31468.723000000002</v>
          </cell>
          <cell r="AD14">
            <v>100000</v>
          </cell>
          <cell r="AE14">
            <v>100000</v>
          </cell>
          <cell r="AF14">
            <v>450</v>
          </cell>
          <cell r="AG14">
            <v>2</v>
          </cell>
          <cell r="AH14">
            <v>0.3</v>
          </cell>
          <cell r="AI14">
            <v>0.2</v>
          </cell>
          <cell r="AJ14">
            <v>3</v>
          </cell>
          <cell r="AK14">
            <v>3</v>
          </cell>
          <cell r="AL14">
            <v>0</v>
          </cell>
          <cell r="AM14" t="str">
            <v>CZ16MediumOffice.idf</v>
          </cell>
          <cell r="AN14" t="str">
            <v>CTZ16SiteDesign.idf</v>
          </cell>
          <cell r="AO14">
            <v>0</v>
          </cell>
          <cell r="AP14">
            <v>13</v>
          </cell>
          <cell r="AQ14" t="str">
            <v>MediumOffice</v>
          </cell>
          <cell r="AR14" t="str">
            <v>Base</v>
          </cell>
          <cell r="AS14">
            <v>0</v>
          </cell>
          <cell r="AT14" t="str">
            <v>No</v>
          </cell>
          <cell r="AU14" t="str">
            <v>No</v>
          </cell>
          <cell r="AV14" t="str">
            <v>No</v>
          </cell>
          <cell r="AW14" t="str">
            <v>No</v>
          </cell>
          <cell r="AX14" t="str">
            <v>No</v>
          </cell>
          <cell r="AY14" t="str">
            <v>No</v>
          </cell>
          <cell r="AZ14" t="str">
            <v>No</v>
          </cell>
          <cell r="BA14" t="str">
            <v>No</v>
          </cell>
          <cell r="BB14" t="str">
            <v>No</v>
          </cell>
          <cell r="BC14" t="str">
            <v>No</v>
          </cell>
          <cell r="BD14" t="str">
            <v>No</v>
          </cell>
          <cell r="BE14" t="str">
            <v>No</v>
          </cell>
          <cell r="BF14" t="str">
            <v>No</v>
          </cell>
          <cell r="BG14" t="str">
            <v>No</v>
          </cell>
          <cell r="BH14" t="str">
            <v>No</v>
          </cell>
          <cell r="BI14" t="str">
            <v>No</v>
          </cell>
          <cell r="BJ14" t="str">
            <v>No</v>
          </cell>
          <cell r="BK14" t="str">
            <v>No</v>
          </cell>
          <cell r="BL14" t="str">
            <v>No</v>
          </cell>
          <cell r="BM14" t="str">
            <v>No</v>
          </cell>
          <cell r="BN14" t="str">
            <v>No</v>
          </cell>
          <cell r="BO14" t="str">
            <v>No</v>
          </cell>
          <cell r="BP14" t="str">
            <v>No</v>
          </cell>
        </row>
        <row r="15">
          <cell r="B15" t="str">
            <v>0014 CZ16 MediumOffice RoofLtR+20</v>
          </cell>
          <cell r="C15" t="str">
            <v>0013 CZ16 MediumOffice Base</v>
          </cell>
          <cell r="D15" t="b">
            <v>1</v>
          </cell>
          <cell r="E15" t="str">
            <v>CZ16RV2.epw</v>
          </cell>
          <cell r="F15">
            <v>16</v>
          </cell>
          <cell r="G15">
            <v>0</v>
          </cell>
          <cell r="H15">
            <v>1.024128E-3</v>
          </cell>
          <cell r="I15">
            <v>8.5837477233149301E-2</v>
          </cell>
          <cell r="J15">
            <v>0</v>
          </cell>
          <cell r="K15">
            <v>5.741310423499316</v>
          </cell>
          <cell r="L15">
            <v>2.504407653539467</v>
          </cell>
          <cell r="M15">
            <v>0.73</v>
          </cell>
          <cell r="N15">
            <v>0.75</v>
          </cell>
          <cell r="O15">
            <v>0.8</v>
          </cell>
          <cell r="P15">
            <v>3.8121652137271975</v>
          </cell>
          <cell r="Q15">
            <v>0.75073429864594332</v>
          </cell>
          <cell r="R15">
            <v>2.6687840419430833</v>
          </cell>
          <cell r="S15">
            <v>0.47</v>
          </cell>
          <cell r="T15">
            <v>0.43</v>
          </cell>
          <cell r="U15">
            <v>0.53109999999999991</v>
          </cell>
          <cell r="V15">
            <v>0.48589999999999994</v>
          </cell>
          <cell r="W15">
            <v>0.79099999999999993</v>
          </cell>
          <cell r="X15">
            <v>9.9999999999999995E-7</v>
          </cell>
          <cell r="Y15">
            <v>0</v>
          </cell>
          <cell r="Z15">
            <v>0</v>
          </cell>
          <cell r="AA15">
            <v>9.6875193750387503</v>
          </cell>
          <cell r="AB15">
            <v>10.763910416709722</v>
          </cell>
          <cell r="AC15">
            <v>31468.723000000002</v>
          </cell>
          <cell r="AD15">
            <v>100000</v>
          </cell>
          <cell r="AE15">
            <v>100000</v>
          </cell>
          <cell r="AF15">
            <v>450</v>
          </cell>
          <cell r="AG15">
            <v>2</v>
          </cell>
          <cell r="AH15">
            <v>0.3</v>
          </cell>
          <cell r="AI15">
            <v>0.2</v>
          </cell>
          <cell r="AJ15">
            <v>3</v>
          </cell>
          <cell r="AK15">
            <v>3</v>
          </cell>
          <cell r="AL15">
            <v>0</v>
          </cell>
          <cell r="AM15" t="str">
            <v>CZ16MediumOffice.idf</v>
          </cell>
          <cell r="AN15" t="str">
            <v>CTZ16SiteDesign.idf</v>
          </cell>
          <cell r="AO15">
            <v>0</v>
          </cell>
          <cell r="AP15">
            <v>14</v>
          </cell>
          <cell r="AQ15" t="str">
            <v>MediumOffice</v>
          </cell>
          <cell r="AR15" t="str">
            <v>RoofLt</v>
          </cell>
          <cell r="AS15" t="str">
            <v>R+20</v>
          </cell>
          <cell r="AT15" t="str">
            <v>Yes</v>
          </cell>
          <cell r="AU15" t="str">
            <v>No</v>
          </cell>
          <cell r="AV15" t="str">
            <v>No</v>
          </cell>
          <cell r="AW15" t="str">
            <v>No</v>
          </cell>
          <cell r="AX15" t="str">
            <v>No</v>
          </cell>
          <cell r="AY15" t="str">
            <v>No</v>
          </cell>
          <cell r="AZ15" t="str">
            <v>No</v>
          </cell>
          <cell r="BA15" t="str">
            <v>No</v>
          </cell>
          <cell r="BB15" t="str">
            <v>No</v>
          </cell>
          <cell r="BC15" t="str">
            <v>No</v>
          </cell>
          <cell r="BD15" t="str">
            <v>No</v>
          </cell>
          <cell r="BE15" t="str">
            <v>No</v>
          </cell>
          <cell r="BF15" t="str">
            <v>No</v>
          </cell>
          <cell r="BG15" t="str">
            <v>No</v>
          </cell>
          <cell r="BH15" t="str">
            <v>No</v>
          </cell>
          <cell r="BI15" t="str">
            <v>No</v>
          </cell>
          <cell r="BJ15" t="str">
            <v>No</v>
          </cell>
          <cell r="BK15" t="str">
            <v>No</v>
          </cell>
          <cell r="BL15" t="str">
            <v>No</v>
          </cell>
          <cell r="BM15" t="str">
            <v>No</v>
          </cell>
          <cell r="BN15" t="str">
            <v>No</v>
          </cell>
          <cell r="BO15" t="str">
            <v>No</v>
          </cell>
          <cell r="BP15" t="str">
            <v>No</v>
          </cell>
        </row>
        <row r="16">
          <cell r="B16" t="str">
            <v>0015 CZ16 MediumOffice WallLtR+20</v>
          </cell>
          <cell r="C16" t="str">
            <v>0013 CZ16 MediumOffice Base</v>
          </cell>
          <cell r="D16" t="b">
            <v>1</v>
          </cell>
          <cell r="E16" t="str">
            <v>CZ16RV2.epw</v>
          </cell>
          <cell r="F16">
            <v>16</v>
          </cell>
          <cell r="G16">
            <v>0</v>
          </cell>
          <cell r="H16">
            <v>1.024128E-3</v>
          </cell>
          <cell r="I16">
            <v>8.5837477233149301E-2</v>
          </cell>
          <cell r="J16">
            <v>0</v>
          </cell>
          <cell r="K16">
            <v>3.9450483387994533</v>
          </cell>
          <cell r="L16">
            <v>5.3459403674670751</v>
          </cell>
          <cell r="M16">
            <v>0.73</v>
          </cell>
          <cell r="N16">
            <v>0.75</v>
          </cell>
          <cell r="O16">
            <v>0.8</v>
          </cell>
          <cell r="P16">
            <v>3.8121652137271975</v>
          </cell>
          <cell r="Q16">
            <v>0.75073429864594332</v>
          </cell>
          <cell r="R16">
            <v>2.6687840419430833</v>
          </cell>
          <cell r="S16">
            <v>0.47</v>
          </cell>
          <cell r="T16">
            <v>0.43</v>
          </cell>
          <cell r="U16">
            <v>0.53109999999999991</v>
          </cell>
          <cell r="V16">
            <v>0.48589999999999994</v>
          </cell>
          <cell r="W16">
            <v>0.79099999999999993</v>
          </cell>
          <cell r="X16">
            <v>9.9999999999999995E-7</v>
          </cell>
          <cell r="Y16">
            <v>0</v>
          </cell>
          <cell r="Z16">
            <v>0</v>
          </cell>
          <cell r="AA16">
            <v>9.6875193750387503</v>
          </cell>
          <cell r="AB16">
            <v>10.763910416709722</v>
          </cell>
          <cell r="AC16">
            <v>31468.723000000002</v>
          </cell>
          <cell r="AD16">
            <v>100000</v>
          </cell>
          <cell r="AE16">
            <v>100000</v>
          </cell>
          <cell r="AF16">
            <v>450</v>
          </cell>
          <cell r="AG16">
            <v>2</v>
          </cell>
          <cell r="AH16">
            <v>0.3</v>
          </cell>
          <cell r="AI16">
            <v>0.2</v>
          </cell>
          <cell r="AJ16">
            <v>3</v>
          </cell>
          <cell r="AK16">
            <v>3</v>
          </cell>
          <cell r="AL16">
            <v>0</v>
          </cell>
          <cell r="AM16" t="str">
            <v>CZ16MediumOffice.idf</v>
          </cell>
          <cell r="AN16" t="str">
            <v>CTZ16SiteDesign.idf</v>
          </cell>
          <cell r="AO16">
            <v>0</v>
          </cell>
          <cell r="AP16">
            <v>15</v>
          </cell>
          <cell r="AQ16" t="str">
            <v>MediumOffice</v>
          </cell>
          <cell r="AR16" t="str">
            <v>WallLt</v>
          </cell>
          <cell r="AS16" t="str">
            <v>R+20</v>
          </cell>
          <cell r="AT16" t="str">
            <v>No</v>
          </cell>
          <cell r="AU16" t="str">
            <v>Yes</v>
          </cell>
          <cell r="AV16" t="str">
            <v>No</v>
          </cell>
          <cell r="AW16" t="str">
            <v>No</v>
          </cell>
          <cell r="AX16" t="str">
            <v>No</v>
          </cell>
          <cell r="AY16" t="str">
            <v>No</v>
          </cell>
          <cell r="AZ16" t="str">
            <v>No</v>
          </cell>
          <cell r="BA16" t="str">
            <v>No</v>
          </cell>
          <cell r="BB16" t="str">
            <v>No</v>
          </cell>
          <cell r="BC16" t="str">
            <v>No</v>
          </cell>
          <cell r="BD16" t="str">
            <v>No</v>
          </cell>
          <cell r="BE16" t="str">
            <v>No</v>
          </cell>
          <cell r="BF16" t="str">
            <v>No</v>
          </cell>
          <cell r="BG16" t="str">
            <v>No</v>
          </cell>
          <cell r="BH16" t="str">
            <v>No</v>
          </cell>
          <cell r="BI16" t="str">
            <v>No</v>
          </cell>
          <cell r="BJ16" t="str">
            <v>No</v>
          </cell>
          <cell r="BK16" t="str">
            <v>No</v>
          </cell>
          <cell r="BL16" t="str">
            <v>No</v>
          </cell>
          <cell r="BM16" t="str">
            <v>No</v>
          </cell>
          <cell r="BN16" t="str">
            <v>No</v>
          </cell>
          <cell r="BO16" t="str">
            <v>No</v>
          </cell>
          <cell r="BP16" t="str">
            <v>No</v>
          </cell>
        </row>
        <row r="17">
          <cell r="B17" t="str">
            <v>0016 CZ16 MediumOffice UnhtSlabF24vR-5</v>
          </cell>
          <cell r="C17" t="str">
            <v>0013 CZ16 MediumOffice Base</v>
          </cell>
          <cell r="D17" t="b">
            <v>1</v>
          </cell>
          <cell r="E17" t="str">
            <v>CZ16RV2.epw</v>
          </cell>
          <cell r="F17">
            <v>16</v>
          </cell>
          <cell r="G17">
            <v>0</v>
          </cell>
          <cell r="H17">
            <v>1.024128E-3</v>
          </cell>
          <cell r="I17">
            <v>8.5837477233149301E-2</v>
          </cell>
          <cell r="J17">
            <v>0</v>
          </cell>
          <cell r="K17">
            <v>3.9450483387994533</v>
          </cell>
          <cell r="L17">
            <v>2.504407653539467</v>
          </cell>
          <cell r="M17">
            <v>0.57999999999999996</v>
          </cell>
          <cell r="N17">
            <v>0.75</v>
          </cell>
          <cell r="O17">
            <v>0.8</v>
          </cell>
          <cell r="P17">
            <v>3.8121652137271975</v>
          </cell>
          <cell r="Q17">
            <v>0.75073429864594332</v>
          </cell>
          <cell r="R17">
            <v>2.6687840419430833</v>
          </cell>
          <cell r="S17">
            <v>0.47</v>
          </cell>
          <cell r="T17">
            <v>0.43</v>
          </cell>
          <cell r="U17">
            <v>0.53109999999999991</v>
          </cell>
          <cell r="V17">
            <v>0.48589999999999994</v>
          </cell>
          <cell r="W17">
            <v>0.79099999999999993</v>
          </cell>
          <cell r="X17">
            <v>9.9999999999999995E-7</v>
          </cell>
          <cell r="Y17">
            <v>0</v>
          </cell>
          <cell r="Z17">
            <v>0</v>
          </cell>
          <cell r="AA17">
            <v>9.6875193750387503</v>
          </cell>
          <cell r="AB17">
            <v>10.763910416709722</v>
          </cell>
          <cell r="AC17">
            <v>31468.723000000002</v>
          </cell>
          <cell r="AD17">
            <v>100000</v>
          </cell>
          <cell r="AE17">
            <v>100000</v>
          </cell>
          <cell r="AF17">
            <v>450</v>
          </cell>
          <cell r="AG17">
            <v>2</v>
          </cell>
          <cell r="AH17">
            <v>0.3</v>
          </cell>
          <cell r="AI17">
            <v>0.2</v>
          </cell>
          <cell r="AJ17">
            <v>3</v>
          </cell>
          <cell r="AK17">
            <v>3</v>
          </cell>
          <cell r="AL17">
            <v>0</v>
          </cell>
          <cell r="AM17" t="str">
            <v>CZ16MediumOffice.idf</v>
          </cell>
          <cell r="AN17" t="str">
            <v>CTZ16SiteDesign.idf</v>
          </cell>
          <cell r="AO17">
            <v>0</v>
          </cell>
          <cell r="AP17">
            <v>16</v>
          </cell>
          <cell r="AQ17" t="str">
            <v>MediumOffice</v>
          </cell>
          <cell r="AR17" t="str">
            <v>UnhtSlabF</v>
          </cell>
          <cell r="AS17" t="str">
            <v>24vR-5</v>
          </cell>
          <cell r="AT17" t="str">
            <v>No</v>
          </cell>
          <cell r="AU17" t="str">
            <v>No</v>
          </cell>
          <cell r="AV17" t="str">
            <v>No</v>
          </cell>
          <cell r="AW17" t="str">
            <v>No</v>
          </cell>
          <cell r="AX17" t="str">
            <v>No</v>
          </cell>
          <cell r="AY17" t="str">
            <v>No</v>
          </cell>
          <cell r="AZ17" t="str">
            <v>No</v>
          </cell>
          <cell r="BA17" t="str">
            <v>No</v>
          </cell>
          <cell r="BB17" t="str">
            <v>No</v>
          </cell>
          <cell r="BC17" t="str">
            <v>No</v>
          </cell>
          <cell r="BD17" t="str">
            <v>No</v>
          </cell>
          <cell r="BE17" t="str">
            <v>No</v>
          </cell>
          <cell r="BF17" t="str">
            <v>No</v>
          </cell>
          <cell r="BG17" t="str">
            <v>No</v>
          </cell>
          <cell r="BH17" t="str">
            <v>No</v>
          </cell>
          <cell r="BI17" t="str">
            <v>No</v>
          </cell>
          <cell r="BJ17" t="str">
            <v>No</v>
          </cell>
          <cell r="BK17" t="str">
            <v>No</v>
          </cell>
          <cell r="BL17" t="str">
            <v>No</v>
          </cell>
          <cell r="BM17" t="str">
            <v>No</v>
          </cell>
          <cell r="BN17" t="str">
            <v>No</v>
          </cell>
          <cell r="BO17" t="str">
            <v>No</v>
          </cell>
          <cell r="BP17" t="str">
            <v>No</v>
          </cell>
        </row>
        <row r="18">
          <cell r="B18" t="str">
            <v>0017 CZ16 MediumOffice BaseInfil+5</v>
          </cell>
          <cell r="C18" t="str">
            <v>0013 CZ16 MediumOffice Base</v>
          </cell>
          <cell r="D18" t="b">
            <v>1</v>
          </cell>
          <cell r="E18" t="str">
            <v>CZ16RV2.epw</v>
          </cell>
          <cell r="F18">
            <v>16</v>
          </cell>
          <cell r="G18">
            <v>0</v>
          </cell>
          <cell r="H18">
            <v>1.0753344E-3</v>
          </cell>
          <cell r="I18">
            <v>8.5837477233149301E-2</v>
          </cell>
          <cell r="J18">
            <v>0</v>
          </cell>
          <cell r="K18">
            <v>3.9450483387994533</v>
          </cell>
          <cell r="L18">
            <v>2.504407653539467</v>
          </cell>
          <cell r="M18">
            <v>0.73</v>
          </cell>
          <cell r="N18">
            <v>0.75</v>
          </cell>
          <cell r="O18">
            <v>0.8</v>
          </cell>
          <cell r="P18">
            <v>3.8121652137271975</v>
          </cell>
          <cell r="Q18">
            <v>0.75073429864594332</v>
          </cell>
          <cell r="R18">
            <v>2.6687840419430833</v>
          </cell>
          <cell r="S18">
            <v>0.47</v>
          </cell>
          <cell r="T18">
            <v>0.43</v>
          </cell>
          <cell r="U18">
            <v>0.53109999999999991</v>
          </cell>
          <cell r="V18">
            <v>0.48589999999999994</v>
          </cell>
          <cell r="W18">
            <v>0.79099999999999993</v>
          </cell>
          <cell r="X18">
            <v>9.9999999999999995E-7</v>
          </cell>
          <cell r="Y18">
            <v>0</v>
          </cell>
          <cell r="Z18">
            <v>0</v>
          </cell>
          <cell r="AA18">
            <v>9.6875193750387503</v>
          </cell>
          <cell r="AB18">
            <v>10.763910416709722</v>
          </cell>
          <cell r="AC18">
            <v>31468.723000000002</v>
          </cell>
          <cell r="AD18">
            <v>100000</v>
          </cell>
          <cell r="AE18">
            <v>100000</v>
          </cell>
          <cell r="AF18">
            <v>450</v>
          </cell>
          <cell r="AG18">
            <v>2</v>
          </cell>
          <cell r="AH18">
            <v>0.3</v>
          </cell>
          <cell r="AI18">
            <v>0.2</v>
          </cell>
          <cell r="AJ18">
            <v>3</v>
          </cell>
          <cell r="AK18">
            <v>3</v>
          </cell>
          <cell r="AL18">
            <v>0</v>
          </cell>
          <cell r="AM18" t="str">
            <v>CZ16MediumOffice.idf</v>
          </cell>
          <cell r="AN18" t="str">
            <v>CTZ16SiteDesign.idf</v>
          </cell>
          <cell r="AO18">
            <v>0</v>
          </cell>
          <cell r="AP18">
            <v>17</v>
          </cell>
          <cell r="AQ18" t="str">
            <v>MediumOffice</v>
          </cell>
          <cell r="AR18" t="str">
            <v>Base</v>
          </cell>
          <cell r="AS18" t="str">
            <v>Infil+5</v>
          </cell>
          <cell r="AT18" t="str">
            <v>No</v>
          </cell>
          <cell r="AU18" t="str">
            <v>No</v>
          </cell>
          <cell r="AV18" t="str">
            <v>No</v>
          </cell>
          <cell r="AW18" t="str">
            <v>No</v>
          </cell>
          <cell r="AX18" t="str">
            <v>No</v>
          </cell>
          <cell r="AY18" t="str">
            <v>No</v>
          </cell>
          <cell r="AZ18" t="str">
            <v>No</v>
          </cell>
          <cell r="BA18" t="str">
            <v>No</v>
          </cell>
          <cell r="BB18" t="str">
            <v>No</v>
          </cell>
          <cell r="BC18" t="str">
            <v>No</v>
          </cell>
          <cell r="BD18" t="str">
            <v>No</v>
          </cell>
          <cell r="BE18" t="str">
            <v>No</v>
          </cell>
          <cell r="BF18" t="str">
            <v>No</v>
          </cell>
          <cell r="BG18" t="str">
            <v>No</v>
          </cell>
          <cell r="BH18" t="str">
            <v>No</v>
          </cell>
          <cell r="BI18" t="str">
            <v>No</v>
          </cell>
          <cell r="BJ18" t="str">
            <v>No</v>
          </cell>
          <cell r="BK18" t="str">
            <v>No</v>
          </cell>
          <cell r="BL18" t="str">
            <v>No</v>
          </cell>
          <cell r="BM18" t="str">
            <v>No</v>
          </cell>
          <cell r="BN18" t="str">
            <v>No</v>
          </cell>
          <cell r="BO18" t="str">
            <v>No</v>
          </cell>
          <cell r="BP18" t="str">
            <v>No</v>
          </cell>
        </row>
        <row r="19">
          <cell r="B19" t="str">
            <v>0018 CZ16 MediumOffice WinU-20</v>
          </cell>
          <cell r="C19" t="str">
            <v>0013 CZ16 MediumOffice Base</v>
          </cell>
          <cell r="D19" t="b">
            <v>1</v>
          </cell>
          <cell r="E19" t="str">
            <v>CZ16RV2.epw</v>
          </cell>
          <cell r="F19">
            <v>16</v>
          </cell>
          <cell r="G19">
            <v>0</v>
          </cell>
          <cell r="H19">
            <v>1.024128E-3</v>
          </cell>
          <cell r="I19">
            <v>8.5837477233149301E-2</v>
          </cell>
          <cell r="J19">
            <v>0</v>
          </cell>
          <cell r="K19">
            <v>3.9450483387994533</v>
          </cell>
          <cell r="L19">
            <v>2.504407653539467</v>
          </cell>
          <cell r="M19">
            <v>0.73</v>
          </cell>
          <cell r="N19">
            <v>0.75</v>
          </cell>
          <cell r="O19">
            <v>0.8</v>
          </cell>
          <cell r="P19">
            <v>3.8121652137271975</v>
          </cell>
          <cell r="Q19">
            <v>0.75073429864594332</v>
          </cell>
          <cell r="R19">
            <v>2.1350272335544669</v>
          </cell>
          <cell r="S19">
            <v>0.47</v>
          </cell>
          <cell r="T19">
            <v>0.43</v>
          </cell>
          <cell r="U19">
            <v>0.53109999999999991</v>
          </cell>
          <cell r="V19">
            <v>0.48589999999999994</v>
          </cell>
          <cell r="W19">
            <v>0.79099999999999993</v>
          </cell>
          <cell r="X19">
            <v>9.9999999999999995E-7</v>
          </cell>
          <cell r="Y19">
            <v>0</v>
          </cell>
          <cell r="Z19">
            <v>0</v>
          </cell>
          <cell r="AA19">
            <v>9.6875193750387503</v>
          </cell>
          <cell r="AB19">
            <v>10.763910416709722</v>
          </cell>
          <cell r="AC19">
            <v>31468.723000000002</v>
          </cell>
          <cell r="AD19">
            <v>100000</v>
          </cell>
          <cell r="AE19">
            <v>100000</v>
          </cell>
          <cell r="AF19">
            <v>450</v>
          </cell>
          <cell r="AG19">
            <v>2</v>
          </cell>
          <cell r="AH19">
            <v>0.3</v>
          </cell>
          <cell r="AI19">
            <v>0.2</v>
          </cell>
          <cell r="AJ19">
            <v>3</v>
          </cell>
          <cell r="AK19">
            <v>3</v>
          </cell>
          <cell r="AL19">
            <v>0</v>
          </cell>
          <cell r="AM19" t="str">
            <v>CZ16MediumOffice.idf</v>
          </cell>
          <cell r="AN19" t="str">
            <v>CTZ16SiteDesign.idf</v>
          </cell>
          <cell r="AO19">
            <v>0</v>
          </cell>
          <cell r="AP19">
            <v>18</v>
          </cell>
          <cell r="AQ19" t="str">
            <v>MediumOffice</v>
          </cell>
          <cell r="AR19" t="str">
            <v>WinU</v>
          </cell>
          <cell r="AS19">
            <v>-20</v>
          </cell>
          <cell r="AT19" t="str">
            <v>No</v>
          </cell>
          <cell r="AU19" t="str">
            <v>No</v>
          </cell>
          <cell r="AV19" t="str">
            <v>No</v>
          </cell>
          <cell r="AW19" t="str">
            <v>No</v>
          </cell>
          <cell r="AX19" t="str">
            <v>No</v>
          </cell>
          <cell r="AY19" t="str">
            <v>No</v>
          </cell>
          <cell r="AZ19" t="str">
            <v>Yes</v>
          </cell>
          <cell r="BA19" t="str">
            <v>No</v>
          </cell>
          <cell r="BB19" t="str">
            <v>No</v>
          </cell>
          <cell r="BC19" t="str">
            <v>No</v>
          </cell>
          <cell r="BD19" t="str">
            <v>No</v>
          </cell>
          <cell r="BE19" t="str">
            <v>No</v>
          </cell>
          <cell r="BF19" t="str">
            <v>No</v>
          </cell>
          <cell r="BG19" t="str">
            <v>No</v>
          </cell>
          <cell r="BH19" t="str">
            <v>No</v>
          </cell>
          <cell r="BI19" t="str">
            <v>No</v>
          </cell>
          <cell r="BJ19" t="str">
            <v>No</v>
          </cell>
          <cell r="BK19" t="str">
            <v>No</v>
          </cell>
          <cell r="BL19" t="str">
            <v>No</v>
          </cell>
          <cell r="BM19" t="str">
            <v>No</v>
          </cell>
          <cell r="BN19" t="str">
            <v>No</v>
          </cell>
          <cell r="BO19" t="str">
            <v>No</v>
          </cell>
          <cell r="BP19" t="str">
            <v>No</v>
          </cell>
        </row>
        <row r="20">
          <cell r="B20" t="str">
            <v>0019 CZ16 MediumOffice WinSHGC-20</v>
          </cell>
          <cell r="C20" t="str">
            <v>0013 CZ16 MediumOffice Base</v>
          </cell>
          <cell r="D20" t="b">
            <v>1</v>
          </cell>
          <cell r="E20" t="str">
            <v>CZ16RV2.epw</v>
          </cell>
          <cell r="F20">
            <v>16</v>
          </cell>
          <cell r="G20">
            <v>0</v>
          </cell>
          <cell r="H20">
            <v>1.024128E-3</v>
          </cell>
          <cell r="I20">
            <v>8.5837477233149301E-2</v>
          </cell>
          <cell r="J20">
            <v>0</v>
          </cell>
          <cell r="K20">
            <v>3.9450483387994533</v>
          </cell>
          <cell r="L20">
            <v>2.504407653539467</v>
          </cell>
          <cell r="M20">
            <v>0.73</v>
          </cell>
          <cell r="N20">
            <v>0.75</v>
          </cell>
          <cell r="O20">
            <v>0.8</v>
          </cell>
          <cell r="P20">
            <v>3.8121652137271975</v>
          </cell>
          <cell r="Q20">
            <v>0.75073429864594332</v>
          </cell>
          <cell r="R20">
            <v>2.6687840419430833</v>
          </cell>
          <cell r="S20">
            <v>0.376</v>
          </cell>
          <cell r="T20">
            <v>0.34400000000000003</v>
          </cell>
          <cell r="U20">
            <v>0.53109999999999991</v>
          </cell>
          <cell r="V20">
            <v>0.48589999999999994</v>
          </cell>
          <cell r="W20">
            <v>0.79099999999999993</v>
          </cell>
          <cell r="X20">
            <v>9.9999999999999995E-7</v>
          </cell>
          <cell r="Y20">
            <v>0</v>
          </cell>
          <cell r="Z20">
            <v>0</v>
          </cell>
          <cell r="AA20">
            <v>9.6875193750387503</v>
          </cell>
          <cell r="AB20">
            <v>10.763910416709722</v>
          </cell>
          <cell r="AC20">
            <v>31468.723000000002</v>
          </cell>
          <cell r="AD20">
            <v>100000</v>
          </cell>
          <cell r="AE20">
            <v>100000</v>
          </cell>
          <cell r="AF20">
            <v>450</v>
          </cell>
          <cell r="AG20">
            <v>2</v>
          </cell>
          <cell r="AH20">
            <v>0.3</v>
          </cell>
          <cell r="AI20">
            <v>0.2</v>
          </cell>
          <cell r="AJ20">
            <v>3</v>
          </cell>
          <cell r="AK20">
            <v>3</v>
          </cell>
          <cell r="AL20">
            <v>0</v>
          </cell>
          <cell r="AM20" t="str">
            <v>CZ16MediumOffice.idf</v>
          </cell>
          <cell r="AN20" t="str">
            <v>CTZ16SiteDesign.idf</v>
          </cell>
          <cell r="AO20">
            <v>0</v>
          </cell>
          <cell r="AP20">
            <v>19</v>
          </cell>
          <cell r="AQ20" t="str">
            <v>MediumOffice</v>
          </cell>
          <cell r="AR20" t="str">
            <v>WinSHGC</v>
          </cell>
          <cell r="AS20">
            <v>-20</v>
          </cell>
          <cell r="AT20" t="str">
            <v>No</v>
          </cell>
          <cell r="AU20" t="str">
            <v>No</v>
          </cell>
          <cell r="AV20" t="str">
            <v>No</v>
          </cell>
          <cell r="AW20" t="str">
            <v>No</v>
          </cell>
          <cell r="AX20" t="str">
            <v>No</v>
          </cell>
          <cell r="AY20" t="str">
            <v>No</v>
          </cell>
          <cell r="AZ20" t="str">
            <v>No</v>
          </cell>
          <cell r="BA20" t="str">
            <v>Yes</v>
          </cell>
          <cell r="BB20" t="str">
            <v>No</v>
          </cell>
          <cell r="BC20" t="str">
            <v>No</v>
          </cell>
          <cell r="BD20" t="str">
            <v>No</v>
          </cell>
          <cell r="BE20" t="str">
            <v>No</v>
          </cell>
          <cell r="BF20" t="str">
            <v>No</v>
          </cell>
          <cell r="BG20" t="str">
            <v>No</v>
          </cell>
          <cell r="BH20" t="str">
            <v>No</v>
          </cell>
          <cell r="BI20" t="str">
            <v>No</v>
          </cell>
          <cell r="BJ20" t="str">
            <v>No</v>
          </cell>
          <cell r="BK20" t="str">
            <v>No</v>
          </cell>
          <cell r="BL20" t="str">
            <v>No</v>
          </cell>
          <cell r="BM20" t="str">
            <v>No</v>
          </cell>
          <cell r="BN20" t="str">
            <v>No</v>
          </cell>
          <cell r="BO20" t="str">
            <v>No</v>
          </cell>
          <cell r="BP20" t="str">
            <v>No</v>
          </cell>
        </row>
        <row r="21">
          <cell r="B21" t="str">
            <v>0020 CZ16 MediumOffice WinU_SHGC-20</v>
          </cell>
          <cell r="C21" t="str">
            <v>0013 CZ16 MediumOffice Base</v>
          </cell>
          <cell r="D21" t="b">
            <v>1</v>
          </cell>
          <cell r="E21" t="str">
            <v>CZ16RV2.epw</v>
          </cell>
          <cell r="F21">
            <v>16</v>
          </cell>
          <cell r="G21">
            <v>0</v>
          </cell>
          <cell r="H21">
            <v>1.024128E-3</v>
          </cell>
          <cell r="I21">
            <v>8.5837477233149301E-2</v>
          </cell>
          <cell r="J21">
            <v>0</v>
          </cell>
          <cell r="K21">
            <v>3.9450483387994533</v>
          </cell>
          <cell r="L21">
            <v>2.504407653539467</v>
          </cell>
          <cell r="M21">
            <v>0.73</v>
          </cell>
          <cell r="N21">
            <v>0.75</v>
          </cell>
          <cell r="O21">
            <v>0.8</v>
          </cell>
          <cell r="P21">
            <v>3.8121652137271975</v>
          </cell>
          <cell r="Q21">
            <v>0.75073429864594332</v>
          </cell>
          <cell r="R21">
            <v>2.1350272335544669</v>
          </cell>
          <cell r="S21">
            <v>0.376</v>
          </cell>
          <cell r="T21">
            <v>0.34400000000000003</v>
          </cell>
          <cell r="U21">
            <v>0.53109999999999991</v>
          </cell>
          <cell r="V21">
            <v>0.48589999999999994</v>
          </cell>
          <cell r="W21">
            <v>0.79099999999999993</v>
          </cell>
          <cell r="X21">
            <v>9.9999999999999995E-7</v>
          </cell>
          <cell r="Y21">
            <v>0</v>
          </cell>
          <cell r="Z21">
            <v>0</v>
          </cell>
          <cell r="AA21">
            <v>9.6875193750387503</v>
          </cell>
          <cell r="AB21">
            <v>10.763910416709722</v>
          </cell>
          <cell r="AC21">
            <v>31468.723000000002</v>
          </cell>
          <cell r="AD21">
            <v>100000</v>
          </cell>
          <cell r="AE21">
            <v>100000</v>
          </cell>
          <cell r="AF21">
            <v>450</v>
          </cell>
          <cell r="AG21">
            <v>2</v>
          </cell>
          <cell r="AH21">
            <v>0.3</v>
          </cell>
          <cell r="AI21">
            <v>0.2</v>
          </cell>
          <cell r="AJ21">
            <v>3</v>
          </cell>
          <cell r="AK21">
            <v>3</v>
          </cell>
          <cell r="AL21">
            <v>0</v>
          </cell>
          <cell r="AM21" t="str">
            <v>CZ16MediumOffice.idf</v>
          </cell>
          <cell r="AN21" t="str">
            <v>CTZ16SiteDesign.idf</v>
          </cell>
          <cell r="AO21">
            <v>0</v>
          </cell>
          <cell r="AP21">
            <v>20</v>
          </cell>
          <cell r="AQ21" t="str">
            <v>MediumOffice</v>
          </cell>
          <cell r="AR21" t="str">
            <v>WinU_SHGC</v>
          </cell>
          <cell r="AS21">
            <v>-20</v>
          </cell>
          <cell r="AT21" t="str">
            <v>No</v>
          </cell>
          <cell r="AU21" t="str">
            <v>No</v>
          </cell>
          <cell r="AV21" t="str">
            <v>No</v>
          </cell>
          <cell r="AW21" t="str">
            <v>No</v>
          </cell>
          <cell r="AX21" t="str">
            <v>No</v>
          </cell>
          <cell r="AY21" t="str">
            <v>No</v>
          </cell>
          <cell r="AZ21" t="str">
            <v>Yes</v>
          </cell>
          <cell r="BA21" t="str">
            <v>Yes</v>
          </cell>
          <cell r="BB21" t="str">
            <v>No</v>
          </cell>
          <cell r="BC21" t="str">
            <v>No</v>
          </cell>
          <cell r="BD21" t="str">
            <v>No</v>
          </cell>
          <cell r="BE21" t="str">
            <v>No</v>
          </cell>
          <cell r="BF21" t="str">
            <v>No</v>
          </cell>
          <cell r="BG21" t="str">
            <v>No</v>
          </cell>
          <cell r="BH21" t="str">
            <v>No</v>
          </cell>
          <cell r="BI21" t="str">
            <v>No</v>
          </cell>
          <cell r="BJ21" t="str">
            <v>No</v>
          </cell>
          <cell r="BK21" t="str">
            <v>No</v>
          </cell>
          <cell r="BL21" t="str">
            <v>No</v>
          </cell>
          <cell r="BM21" t="str">
            <v>No</v>
          </cell>
          <cell r="BN21" t="str">
            <v>No</v>
          </cell>
          <cell r="BO21" t="str">
            <v>No</v>
          </cell>
          <cell r="BP21" t="str">
            <v>No</v>
          </cell>
        </row>
        <row r="22">
          <cell r="B22" t="str">
            <v>0021 CZ16 MediumOffice LPD-20</v>
          </cell>
          <cell r="C22" t="str">
            <v>0013 CZ16 MediumOffice Base</v>
          </cell>
          <cell r="D22" t="b">
            <v>1</v>
          </cell>
          <cell r="E22" t="str">
            <v>CZ16RV2.epw</v>
          </cell>
          <cell r="F22">
            <v>16</v>
          </cell>
          <cell r="G22">
            <v>0</v>
          </cell>
          <cell r="H22">
            <v>1.024128E-3</v>
          </cell>
          <cell r="I22">
            <v>8.5837477233149301E-2</v>
          </cell>
          <cell r="J22">
            <v>0</v>
          </cell>
          <cell r="K22">
            <v>3.9450483387994533</v>
          </cell>
          <cell r="L22">
            <v>2.504407653539467</v>
          </cell>
          <cell r="M22">
            <v>0.73</v>
          </cell>
          <cell r="N22">
            <v>0.75</v>
          </cell>
          <cell r="O22">
            <v>0.8</v>
          </cell>
          <cell r="P22">
            <v>3.8121652137271975</v>
          </cell>
          <cell r="Q22">
            <v>0.75073429864594332</v>
          </cell>
          <cell r="R22">
            <v>2.6687840419430833</v>
          </cell>
          <cell r="S22">
            <v>0.47</v>
          </cell>
          <cell r="T22">
            <v>0.43</v>
          </cell>
          <cell r="U22">
            <v>0.53109999999999991</v>
          </cell>
          <cell r="V22">
            <v>0.48589999999999994</v>
          </cell>
          <cell r="W22">
            <v>0.79099999999999993</v>
          </cell>
          <cell r="X22">
            <v>9.9999999999999995E-7</v>
          </cell>
          <cell r="Y22">
            <v>0</v>
          </cell>
          <cell r="Z22">
            <v>0</v>
          </cell>
          <cell r="AA22">
            <v>7.7500155000310009</v>
          </cell>
          <cell r="AB22">
            <v>10.763910416709722</v>
          </cell>
          <cell r="AC22">
            <v>31468.723000000002</v>
          </cell>
          <cell r="AD22">
            <v>100000</v>
          </cell>
          <cell r="AE22">
            <v>100000</v>
          </cell>
          <cell r="AF22">
            <v>450</v>
          </cell>
          <cell r="AG22">
            <v>2</v>
          </cell>
          <cell r="AH22">
            <v>0.3</v>
          </cell>
          <cell r="AI22">
            <v>0.2</v>
          </cell>
          <cell r="AJ22">
            <v>3</v>
          </cell>
          <cell r="AK22">
            <v>3</v>
          </cell>
          <cell r="AL22">
            <v>0</v>
          </cell>
          <cell r="AM22" t="str">
            <v>CZ16MediumOffice.idf</v>
          </cell>
          <cell r="AN22" t="str">
            <v>CTZ16SiteDesign.idf</v>
          </cell>
          <cell r="AO22">
            <v>0</v>
          </cell>
          <cell r="AP22">
            <v>21</v>
          </cell>
          <cell r="AQ22" t="str">
            <v>MediumOffice</v>
          </cell>
          <cell r="AR22" t="str">
            <v>LPD</v>
          </cell>
          <cell r="AS22">
            <v>-20</v>
          </cell>
          <cell r="AT22" t="str">
            <v>No</v>
          </cell>
          <cell r="AU22" t="str">
            <v>No</v>
          </cell>
          <cell r="AV22" t="str">
            <v>No</v>
          </cell>
          <cell r="AW22" t="str">
            <v>No</v>
          </cell>
          <cell r="AX22" t="str">
            <v>No</v>
          </cell>
          <cell r="AY22" t="str">
            <v>No</v>
          </cell>
          <cell r="AZ22" t="str">
            <v>No</v>
          </cell>
          <cell r="BA22" t="str">
            <v>No</v>
          </cell>
          <cell r="BB22" t="str">
            <v>No</v>
          </cell>
          <cell r="BC22" t="str">
            <v>No</v>
          </cell>
          <cell r="BD22" t="str">
            <v>No</v>
          </cell>
          <cell r="BE22" t="str">
            <v>No</v>
          </cell>
          <cell r="BF22" t="str">
            <v>No</v>
          </cell>
          <cell r="BG22" t="str">
            <v>No</v>
          </cell>
          <cell r="BH22" t="str">
            <v>No</v>
          </cell>
          <cell r="BI22" t="str">
            <v>No</v>
          </cell>
          <cell r="BJ22" t="str">
            <v>No</v>
          </cell>
          <cell r="BK22" t="str">
            <v>No</v>
          </cell>
          <cell r="BL22" t="str">
            <v>No</v>
          </cell>
          <cell r="BM22" t="str">
            <v>No</v>
          </cell>
          <cell r="BN22" t="str">
            <v>No</v>
          </cell>
          <cell r="BO22" t="str">
            <v>No</v>
          </cell>
          <cell r="BP22" t="str">
            <v>No</v>
          </cell>
        </row>
        <row r="23">
          <cell r="B23" t="str">
            <v>0022 CZ16 MediumOffice LPD+20</v>
          </cell>
          <cell r="C23" t="str">
            <v>0013 CZ16 MediumOffice Base</v>
          </cell>
          <cell r="D23" t="b">
            <v>1</v>
          </cell>
          <cell r="E23" t="str">
            <v>CZ16RV2.epw</v>
          </cell>
          <cell r="F23">
            <v>16</v>
          </cell>
          <cell r="G23">
            <v>0</v>
          </cell>
          <cell r="H23">
            <v>1.024128E-3</v>
          </cell>
          <cell r="I23">
            <v>8.5837477233149301E-2</v>
          </cell>
          <cell r="J23">
            <v>0</v>
          </cell>
          <cell r="K23">
            <v>3.9450483387994533</v>
          </cell>
          <cell r="L23">
            <v>2.504407653539467</v>
          </cell>
          <cell r="M23">
            <v>0.73</v>
          </cell>
          <cell r="N23">
            <v>0.75</v>
          </cell>
          <cell r="O23">
            <v>0.8</v>
          </cell>
          <cell r="P23">
            <v>3.8121652137271975</v>
          </cell>
          <cell r="Q23">
            <v>0.75073429864594332</v>
          </cell>
          <cell r="R23">
            <v>2.6687840419430833</v>
          </cell>
          <cell r="S23">
            <v>0.47</v>
          </cell>
          <cell r="T23">
            <v>0.43</v>
          </cell>
          <cell r="U23">
            <v>0.53109999999999991</v>
          </cell>
          <cell r="V23">
            <v>0.48589999999999994</v>
          </cell>
          <cell r="W23">
            <v>0.79099999999999993</v>
          </cell>
          <cell r="X23">
            <v>9.9999999999999995E-7</v>
          </cell>
          <cell r="Y23">
            <v>0</v>
          </cell>
          <cell r="Z23">
            <v>0</v>
          </cell>
          <cell r="AA23">
            <v>11.6250232500465</v>
          </cell>
          <cell r="AB23">
            <v>10.763910416709722</v>
          </cell>
          <cell r="AC23">
            <v>31468.723000000002</v>
          </cell>
          <cell r="AD23">
            <v>100000</v>
          </cell>
          <cell r="AE23">
            <v>100000</v>
          </cell>
          <cell r="AF23">
            <v>450</v>
          </cell>
          <cell r="AG23">
            <v>2</v>
          </cell>
          <cell r="AH23">
            <v>0.3</v>
          </cell>
          <cell r="AI23">
            <v>0.2</v>
          </cell>
          <cell r="AJ23">
            <v>3</v>
          </cell>
          <cell r="AK23">
            <v>3</v>
          </cell>
          <cell r="AL23">
            <v>0</v>
          </cell>
          <cell r="AM23" t="str">
            <v>CZ16MediumOffice.idf</v>
          </cell>
          <cell r="AN23" t="str">
            <v>CTZ16SiteDesign.idf</v>
          </cell>
          <cell r="AO23">
            <v>0</v>
          </cell>
          <cell r="AP23">
            <v>22</v>
          </cell>
          <cell r="AQ23" t="str">
            <v>MediumOffice</v>
          </cell>
          <cell r="AR23" t="str">
            <v>LPD</v>
          </cell>
          <cell r="AS23" t="str">
            <v>+20</v>
          </cell>
          <cell r="AT23" t="str">
            <v>No</v>
          </cell>
          <cell r="AU23" t="str">
            <v>No</v>
          </cell>
          <cell r="AV23" t="str">
            <v>No</v>
          </cell>
          <cell r="AW23" t="str">
            <v>No</v>
          </cell>
          <cell r="AX23" t="str">
            <v>No</v>
          </cell>
          <cell r="AY23" t="str">
            <v>No</v>
          </cell>
          <cell r="AZ23" t="str">
            <v>No</v>
          </cell>
          <cell r="BA23" t="str">
            <v>No</v>
          </cell>
          <cell r="BB23" t="str">
            <v>No</v>
          </cell>
          <cell r="BC23" t="str">
            <v>No</v>
          </cell>
          <cell r="BD23" t="str">
            <v>No</v>
          </cell>
          <cell r="BE23" t="str">
            <v>No</v>
          </cell>
          <cell r="BF23" t="str">
            <v>No</v>
          </cell>
          <cell r="BG23" t="str">
            <v>No</v>
          </cell>
          <cell r="BH23" t="str">
            <v>No</v>
          </cell>
          <cell r="BI23" t="str">
            <v>No</v>
          </cell>
          <cell r="BJ23" t="str">
            <v>No</v>
          </cell>
          <cell r="BK23" t="str">
            <v>No</v>
          </cell>
          <cell r="BL23" t="str">
            <v>No</v>
          </cell>
          <cell r="BM23" t="str">
            <v>No</v>
          </cell>
          <cell r="BN23" t="str">
            <v>No</v>
          </cell>
          <cell r="BO23" t="str">
            <v>No</v>
          </cell>
          <cell r="BP23" t="str">
            <v>No</v>
          </cell>
        </row>
        <row r="24">
          <cell r="B24" t="str">
            <v>0023 CZ16 MediumOffice EPD-20</v>
          </cell>
          <cell r="C24" t="str">
            <v>0013 CZ16 MediumOffice Base</v>
          </cell>
          <cell r="D24" t="b">
            <v>1</v>
          </cell>
          <cell r="E24" t="str">
            <v>CZ16RV2.epw</v>
          </cell>
          <cell r="F24">
            <v>16</v>
          </cell>
          <cell r="G24">
            <v>0</v>
          </cell>
          <cell r="H24">
            <v>1.024128E-3</v>
          </cell>
          <cell r="I24">
            <v>8.5837477233149301E-2</v>
          </cell>
          <cell r="J24">
            <v>0</v>
          </cell>
          <cell r="K24">
            <v>3.9450483387994533</v>
          </cell>
          <cell r="L24">
            <v>2.504407653539467</v>
          </cell>
          <cell r="M24">
            <v>0.73</v>
          </cell>
          <cell r="N24">
            <v>0.75</v>
          </cell>
          <cell r="O24">
            <v>0.8</v>
          </cell>
          <cell r="P24">
            <v>3.8121652137271975</v>
          </cell>
          <cell r="Q24">
            <v>0.75073429864594332</v>
          </cell>
          <cell r="R24">
            <v>2.6687840419430833</v>
          </cell>
          <cell r="S24">
            <v>0.47</v>
          </cell>
          <cell r="T24">
            <v>0.43</v>
          </cell>
          <cell r="U24">
            <v>0.53109999999999991</v>
          </cell>
          <cell r="V24">
            <v>0.48589999999999994</v>
          </cell>
          <cell r="W24">
            <v>0.79099999999999993</v>
          </cell>
          <cell r="X24">
            <v>9.9999999999999995E-7</v>
          </cell>
          <cell r="Y24">
            <v>0</v>
          </cell>
          <cell r="Z24">
            <v>0</v>
          </cell>
          <cell r="AA24">
            <v>9.6875193750387503</v>
          </cell>
          <cell r="AB24">
            <v>8.6111283333677786</v>
          </cell>
          <cell r="AC24">
            <v>31468.723000000002</v>
          </cell>
          <cell r="AD24">
            <v>100000</v>
          </cell>
          <cell r="AE24">
            <v>100000</v>
          </cell>
          <cell r="AF24">
            <v>450</v>
          </cell>
          <cell r="AG24">
            <v>2</v>
          </cell>
          <cell r="AH24">
            <v>0.3</v>
          </cell>
          <cell r="AI24">
            <v>0.2</v>
          </cell>
          <cell r="AJ24">
            <v>3</v>
          </cell>
          <cell r="AK24">
            <v>3</v>
          </cell>
          <cell r="AL24">
            <v>0</v>
          </cell>
          <cell r="AM24" t="str">
            <v>CZ16MediumOffice.idf</v>
          </cell>
          <cell r="AN24" t="str">
            <v>CTZ16SiteDesign.idf</v>
          </cell>
          <cell r="AO24">
            <v>0</v>
          </cell>
          <cell r="AP24">
            <v>23</v>
          </cell>
          <cell r="AQ24" t="str">
            <v>MediumOffice</v>
          </cell>
          <cell r="AR24" t="str">
            <v>EPD</v>
          </cell>
          <cell r="AS24">
            <v>-20</v>
          </cell>
          <cell r="AT24" t="str">
            <v>No</v>
          </cell>
          <cell r="AU24" t="str">
            <v>No</v>
          </cell>
          <cell r="AV24" t="str">
            <v>No</v>
          </cell>
          <cell r="AW24" t="str">
            <v>No</v>
          </cell>
          <cell r="AX24" t="str">
            <v>No</v>
          </cell>
          <cell r="AY24" t="str">
            <v>No</v>
          </cell>
          <cell r="AZ24" t="str">
            <v>No</v>
          </cell>
          <cell r="BA24" t="str">
            <v>No</v>
          </cell>
          <cell r="BB24" t="str">
            <v>No</v>
          </cell>
          <cell r="BC24" t="str">
            <v>No</v>
          </cell>
          <cell r="BD24" t="str">
            <v>No</v>
          </cell>
          <cell r="BE24" t="str">
            <v>No</v>
          </cell>
          <cell r="BF24" t="str">
            <v>No</v>
          </cell>
          <cell r="BG24" t="str">
            <v>No</v>
          </cell>
          <cell r="BH24" t="str">
            <v>No</v>
          </cell>
          <cell r="BI24" t="str">
            <v>No</v>
          </cell>
          <cell r="BJ24" t="str">
            <v>No</v>
          </cell>
          <cell r="BK24" t="str">
            <v>No</v>
          </cell>
          <cell r="BL24" t="str">
            <v>No</v>
          </cell>
          <cell r="BM24" t="str">
            <v>No</v>
          </cell>
          <cell r="BN24" t="str">
            <v>No</v>
          </cell>
          <cell r="BO24" t="str">
            <v>No</v>
          </cell>
          <cell r="BP24" t="str">
            <v>No</v>
          </cell>
        </row>
        <row r="25">
          <cell r="B25" t="str">
            <v>0024 CZ16 MediumOffice EPD+20</v>
          </cell>
          <cell r="C25" t="str">
            <v>0013 CZ16 MediumOffice Base</v>
          </cell>
          <cell r="D25" t="b">
            <v>1</v>
          </cell>
          <cell r="E25" t="str">
            <v>CZ16RV2.epw</v>
          </cell>
          <cell r="F25">
            <v>16</v>
          </cell>
          <cell r="G25">
            <v>0</v>
          </cell>
          <cell r="H25">
            <v>1.024128E-3</v>
          </cell>
          <cell r="I25">
            <v>8.5837477233149301E-2</v>
          </cell>
          <cell r="J25">
            <v>0</v>
          </cell>
          <cell r="K25">
            <v>3.9450483387994533</v>
          </cell>
          <cell r="L25">
            <v>2.504407653539467</v>
          </cell>
          <cell r="M25">
            <v>0.73</v>
          </cell>
          <cell r="N25">
            <v>0.75</v>
          </cell>
          <cell r="O25">
            <v>0.8</v>
          </cell>
          <cell r="P25">
            <v>3.8121652137271975</v>
          </cell>
          <cell r="Q25">
            <v>0.75073429864594332</v>
          </cell>
          <cell r="R25">
            <v>2.6687840419430833</v>
          </cell>
          <cell r="S25">
            <v>0.47</v>
          </cell>
          <cell r="T25">
            <v>0.43</v>
          </cell>
          <cell r="U25">
            <v>0.53109999999999991</v>
          </cell>
          <cell r="V25">
            <v>0.48589999999999994</v>
          </cell>
          <cell r="W25">
            <v>0.79099999999999993</v>
          </cell>
          <cell r="X25">
            <v>9.9999999999999995E-7</v>
          </cell>
          <cell r="Y25">
            <v>0</v>
          </cell>
          <cell r="Z25">
            <v>0</v>
          </cell>
          <cell r="AA25">
            <v>9.6875193750387503</v>
          </cell>
          <cell r="AB25">
            <v>12.916692500051665</v>
          </cell>
          <cell r="AC25">
            <v>31468.723000000002</v>
          </cell>
          <cell r="AD25">
            <v>100000</v>
          </cell>
          <cell r="AE25">
            <v>100000</v>
          </cell>
          <cell r="AF25">
            <v>450</v>
          </cell>
          <cell r="AG25">
            <v>2</v>
          </cell>
          <cell r="AH25">
            <v>0.3</v>
          </cell>
          <cell r="AI25">
            <v>0.2</v>
          </cell>
          <cell r="AJ25">
            <v>3</v>
          </cell>
          <cell r="AK25">
            <v>3</v>
          </cell>
          <cell r="AL25">
            <v>0</v>
          </cell>
          <cell r="AM25" t="str">
            <v>CZ16MediumOffice.idf</v>
          </cell>
          <cell r="AN25" t="str">
            <v>CTZ16SiteDesign.idf</v>
          </cell>
          <cell r="AO25">
            <v>0</v>
          </cell>
          <cell r="AP25">
            <v>24</v>
          </cell>
          <cell r="AQ25" t="str">
            <v>MediumOffice</v>
          </cell>
          <cell r="AR25" t="str">
            <v>EPD</v>
          </cell>
          <cell r="AS25" t="str">
            <v>+20</v>
          </cell>
          <cell r="AT25" t="str">
            <v>No</v>
          </cell>
          <cell r="AU25" t="str">
            <v>No</v>
          </cell>
          <cell r="AV25" t="str">
            <v>No</v>
          </cell>
          <cell r="AW25" t="str">
            <v>No</v>
          </cell>
          <cell r="AX25" t="str">
            <v>No</v>
          </cell>
          <cell r="AY25" t="str">
            <v>No</v>
          </cell>
          <cell r="AZ25" t="str">
            <v>No</v>
          </cell>
          <cell r="BA25" t="str">
            <v>No</v>
          </cell>
          <cell r="BB25" t="str">
            <v>No</v>
          </cell>
          <cell r="BC25" t="str">
            <v>No</v>
          </cell>
          <cell r="BD25" t="str">
            <v>No</v>
          </cell>
          <cell r="BE25" t="str">
            <v>No</v>
          </cell>
          <cell r="BF25" t="str">
            <v>No</v>
          </cell>
          <cell r="BG25" t="str">
            <v>No</v>
          </cell>
          <cell r="BH25" t="str">
            <v>No</v>
          </cell>
          <cell r="BI25" t="str">
            <v>No</v>
          </cell>
          <cell r="BJ25" t="str">
            <v>No</v>
          </cell>
          <cell r="BK25" t="str">
            <v>No</v>
          </cell>
          <cell r="BL25" t="str">
            <v>No</v>
          </cell>
          <cell r="BM25" t="str">
            <v>No</v>
          </cell>
          <cell r="BN25" t="str">
            <v>No</v>
          </cell>
          <cell r="BO25" t="str">
            <v>No</v>
          </cell>
          <cell r="BP25" t="str">
            <v>No</v>
          </cell>
        </row>
        <row r="26">
          <cell r="B26" t="str">
            <v>0025 CZ06 MediumOffice Base</v>
          </cell>
          <cell r="C26">
            <v>0</v>
          </cell>
          <cell r="D26" t="b">
            <v>1</v>
          </cell>
          <cell r="E26" t="str">
            <v>CZ06RV2.epw</v>
          </cell>
          <cell r="F26">
            <v>6</v>
          </cell>
          <cell r="G26">
            <v>0</v>
          </cell>
          <cell r="H26">
            <v>1.024128E-3</v>
          </cell>
          <cell r="I26">
            <v>8.5837477233149301E-2</v>
          </cell>
          <cell r="J26">
            <v>0</v>
          </cell>
          <cell r="K26">
            <v>1.7775386063882341</v>
          </cell>
          <cell r="L26">
            <v>1.4609636167878515</v>
          </cell>
          <cell r="M26">
            <v>0.73</v>
          </cell>
          <cell r="N26">
            <v>0.44999999999999996</v>
          </cell>
          <cell r="O26">
            <v>0.8</v>
          </cell>
          <cell r="P26">
            <v>1.6446554813159782</v>
          </cell>
          <cell r="Q26">
            <v>1.5E-3</v>
          </cell>
          <cell r="R26">
            <v>4.3722632176514349</v>
          </cell>
          <cell r="S26">
            <v>0.61</v>
          </cell>
          <cell r="T26">
            <v>0.34</v>
          </cell>
          <cell r="U26">
            <v>0.68929999999999991</v>
          </cell>
          <cell r="V26">
            <v>0.38419999999999999</v>
          </cell>
          <cell r="W26">
            <v>0.64409999999999989</v>
          </cell>
          <cell r="X26">
            <v>9.9999999999999995E-7</v>
          </cell>
          <cell r="Y26">
            <v>0</v>
          </cell>
          <cell r="Z26">
            <v>0</v>
          </cell>
          <cell r="AA26">
            <v>9.6875193750387503</v>
          </cell>
          <cell r="AB26">
            <v>10.763910416709722</v>
          </cell>
          <cell r="AC26">
            <v>31468.723000000002</v>
          </cell>
          <cell r="AD26">
            <v>100000</v>
          </cell>
          <cell r="AE26">
            <v>100000</v>
          </cell>
          <cell r="AF26">
            <v>450</v>
          </cell>
          <cell r="AG26">
            <v>2</v>
          </cell>
          <cell r="AH26">
            <v>0.3</v>
          </cell>
          <cell r="AI26">
            <v>0.2</v>
          </cell>
          <cell r="AJ26">
            <v>3</v>
          </cell>
          <cell r="AK26">
            <v>3</v>
          </cell>
          <cell r="AL26">
            <v>0</v>
          </cell>
          <cell r="AM26" t="str">
            <v>CZ06MediumOffice.idf</v>
          </cell>
          <cell r="AN26" t="str">
            <v>CTZ06SiteDesign.idf</v>
          </cell>
          <cell r="AO26">
            <v>0</v>
          </cell>
          <cell r="AP26">
            <v>25</v>
          </cell>
          <cell r="AQ26" t="str">
            <v>MediumOffice</v>
          </cell>
          <cell r="AR26" t="str">
            <v>Base</v>
          </cell>
          <cell r="AS26">
            <v>0</v>
          </cell>
          <cell r="AT26" t="str">
            <v>No</v>
          </cell>
          <cell r="AU26" t="str">
            <v>No</v>
          </cell>
          <cell r="AV26" t="str">
            <v>No</v>
          </cell>
          <cell r="AW26" t="str">
            <v>No</v>
          </cell>
          <cell r="AX26" t="str">
            <v>No</v>
          </cell>
          <cell r="AY26" t="str">
            <v>No</v>
          </cell>
          <cell r="AZ26" t="str">
            <v>No</v>
          </cell>
          <cell r="BA26" t="str">
            <v>No</v>
          </cell>
          <cell r="BB26" t="str">
            <v>No</v>
          </cell>
          <cell r="BC26" t="str">
            <v>No</v>
          </cell>
          <cell r="BD26" t="str">
            <v>No</v>
          </cell>
          <cell r="BE26" t="str">
            <v>No</v>
          </cell>
          <cell r="BF26" t="str">
            <v>No</v>
          </cell>
          <cell r="BG26" t="str">
            <v>No</v>
          </cell>
          <cell r="BH26" t="str">
            <v>No</v>
          </cell>
          <cell r="BI26" t="str">
            <v>No</v>
          </cell>
          <cell r="BJ26" t="str">
            <v>No</v>
          </cell>
          <cell r="BK26" t="str">
            <v>No</v>
          </cell>
          <cell r="BL26" t="str">
            <v>No</v>
          </cell>
          <cell r="BM26" t="str">
            <v>No</v>
          </cell>
          <cell r="BN26" t="str">
            <v>No</v>
          </cell>
          <cell r="BO26" t="str">
            <v>No</v>
          </cell>
          <cell r="BP26" t="str">
            <v>No</v>
          </cell>
        </row>
        <row r="27">
          <cell r="B27" t="str">
            <v>0026 CZ06 MediumOffice RoofLtR+20</v>
          </cell>
          <cell r="C27" t="str">
            <v>0025 CZ06 MediumOffice Base</v>
          </cell>
          <cell r="D27" t="b">
            <v>1</v>
          </cell>
          <cell r="E27" t="str">
            <v>CZ06RV2.epw</v>
          </cell>
          <cell r="F27">
            <v>6</v>
          </cell>
          <cell r="G27">
            <v>0</v>
          </cell>
          <cell r="H27">
            <v>1.024128E-3</v>
          </cell>
          <cell r="I27">
            <v>8.5837477233149301E-2</v>
          </cell>
          <cell r="J27">
            <v>0</v>
          </cell>
          <cell r="K27">
            <v>3.0319232579852926</v>
          </cell>
          <cell r="L27">
            <v>1.4609636167878515</v>
          </cell>
          <cell r="M27">
            <v>0.73</v>
          </cell>
          <cell r="N27">
            <v>0.44999999999999996</v>
          </cell>
          <cell r="O27">
            <v>0.8</v>
          </cell>
          <cell r="P27">
            <v>1.6446554813159782</v>
          </cell>
          <cell r="Q27">
            <v>1.5E-3</v>
          </cell>
          <cell r="R27">
            <v>4.3722632176514349</v>
          </cell>
          <cell r="S27">
            <v>0.61</v>
          </cell>
          <cell r="T27">
            <v>0.34</v>
          </cell>
          <cell r="U27">
            <v>0.68929999999999991</v>
          </cell>
          <cell r="V27">
            <v>0.38419999999999999</v>
          </cell>
          <cell r="W27">
            <v>0.64409999999999989</v>
          </cell>
          <cell r="X27">
            <v>9.9999999999999995E-7</v>
          </cell>
          <cell r="Y27">
            <v>0</v>
          </cell>
          <cell r="Z27">
            <v>0</v>
          </cell>
          <cell r="AA27">
            <v>9.6875193750387503</v>
          </cell>
          <cell r="AB27">
            <v>10.763910416709722</v>
          </cell>
          <cell r="AC27">
            <v>31468.723000000002</v>
          </cell>
          <cell r="AD27">
            <v>100000</v>
          </cell>
          <cell r="AE27">
            <v>100000</v>
          </cell>
          <cell r="AF27">
            <v>450</v>
          </cell>
          <cell r="AG27">
            <v>2</v>
          </cell>
          <cell r="AH27">
            <v>0.3</v>
          </cell>
          <cell r="AI27">
            <v>0.2</v>
          </cell>
          <cell r="AJ27">
            <v>3</v>
          </cell>
          <cell r="AK27">
            <v>3</v>
          </cell>
          <cell r="AL27">
            <v>0</v>
          </cell>
          <cell r="AM27" t="str">
            <v>CZ06MediumOffice.idf</v>
          </cell>
          <cell r="AN27" t="str">
            <v>CTZ06SiteDesign.idf</v>
          </cell>
          <cell r="AO27">
            <v>0</v>
          </cell>
          <cell r="AP27">
            <v>26</v>
          </cell>
          <cell r="AQ27" t="str">
            <v>MediumOffice</v>
          </cell>
          <cell r="AR27" t="str">
            <v>RoofLt</v>
          </cell>
          <cell r="AS27" t="str">
            <v>R+20</v>
          </cell>
          <cell r="AT27" t="str">
            <v>Yes</v>
          </cell>
          <cell r="AU27" t="str">
            <v>No</v>
          </cell>
          <cell r="AV27" t="str">
            <v>No</v>
          </cell>
          <cell r="AW27" t="str">
            <v>No</v>
          </cell>
          <cell r="AX27" t="str">
            <v>No</v>
          </cell>
          <cell r="AY27" t="str">
            <v>No</v>
          </cell>
          <cell r="AZ27" t="str">
            <v>No</v>
          </cell>
          <cell r="BA27" t="str">
            <v>No</v>
          </cell>
          <cell r="BB27" t="str">
            <v>No</v>
          </cell>
          <cell r="BC27" t="str">
            <v>No</v>
          </cell>
          <cell r="BD27" t="str">
            <v>No</v>
          </cell>
          <cell r="BE27" t="str">
            <v>No</v>
          </cell>
          <cell r="BF27" t="str">
            <v>No</v>
          </cell>
          <cell r="BG27" t="str">
            <v>No</v>
          </cell>
          <cell r="BH27" t="str">
            <v>No</v>
          </cell>
          <cell r="BI27" t="str">
            <v>No</v>
          </cell>
          <cell r="BJ27" t="str">
            <v>No</v>
          </cell>
          <cell r="BK27" t="str">
            <v>No</v>
          </cell>
          <cell r="BL27" t="str">
            <v>No</v>
          </cell>
          <cell r="BM27" t="str">
            <v>No</v>
          </cell>
          <cell r="BN27" t="str">
            <v>No</v>
          </cell>
          <cell r="BO27" t="str">
            <v>No</v>
          </cell>
          <cell r="BP27" t="str">
            <v>No</v>
          </cell>
        </row>
        <row r="28">
          <cell r="B28" t="str">
            <v>0027 CZ06 MediumOffice WallLtR+20</v>
          </cell>
          <cell r="C28" t="str">
            <v>0025 CZ06 MediumOffice Base</v>
          </cell>
          <cell r="D28" t="b">
            <v>1</v>
          </cell>
          <cell r="E28" t="str">
            <v>CZ06RV2.epw</v>
          </cell>
          <cell r="F28">
            <v>6</v>
          </cell>
          <cell r="G28">
            <v>0</v>
          </cell>
          <cell r="H28">
            <v>1.024128E-3</v>
          </cell>
          <cell r="I28">
            <v>8.5837477233149301E-2</v>
          </cell>
          <cell r="J28">
            <v>0</v>
          </cell>
          <cell r="K28">
            <v>1.7775386063882341</v>
          </cell>
          <cell r="L28">
            <v>4.0416353215275551</v>
          </cell>
          <cell r="M28">
            <v>0.73</v>
          </cell>
          <cell r="N28">
            <v>0.44999999999999996</v>
          </cell>
          <cell r="O28">
            <v>0.8</v>
          </cell>
          <cell r="P28">
            <v>1.6446554813159782</v>
          </cell>
          <cell r="Q28">
            <v>1.5E-3</v>
          </cell>
          <cell r="R28">
            <v>4.3722632176514349</v>
          </cell>
          <cell r="S28">
            <v>0.61</v>
          </cell>
          <cell r="T28">
            <v>0.34</v>
          </cell>
          <cell r="U28">
            <v>0.68929999999999991</v>
          </cell>
          <cell r="V28">
            <v>0.38419999999999999</v>
          </cell>
          <cell r="W28">
            <v>0.64409999999999989</v>
          </cell>
          <cell r="X28">
            <v>9.9999999999999995E-7</v>
          </cell>
          <cell r="Y28">
            <v>0</v>
          </cell>
          <cell r="Z28">
            <v>0</v>
          </cell>
          <cell r="AA28">
            <v>9.6875193750387503</v>
          </cell>
          <cell r="AB28">
            <v>10.763910416709722</v>
          </cell>
          <cell r="AC28">
            <v>31468.723000000002</v>
          </cell>
          <cell r="AD28">
            <v>100000</v>
          </cell>
          <cell r="AE28">
            <v>100000</v>
          </cell>
          <cell r="AF28">
            <v>450</v>
          </cell>
          <cell r="AG28">
            <v>2</v>
          </cell>
          <cell r="AH28">
            <v>0.3</v>
          </cell>
          <cell r="AI28">
            <v>0.2</v>
          </cell>
          <cell r="AJ28">
            <v>3</v>
          </cell>
          <cell r="AK28">
            <v>3</v>
          </cell>
          <cell r="AL28">
            <v>0</v>
          </cell>
          <cell r="AM28" t="str">
            <v>CZ06MediumOffice.idf</v>
          </cell>
          <cell r="AN28" t="str">
            <v>CTZ06SiteDesign.idf</v>
          </cell>
          <cell r="AO28">
            <v>0</v>
          </cell>
          <cell r="AP28">
            <v>27</v>
          </cell>
          <cell r="AQ28" t="str">
            <v>MediumOffice</v>
          </cell>
          <cell r="AR28" t="str">
            <v>WallLt</v>
          </cell>
          <cell r="AS28" t="str">
            <v>R+20</v>
          </cell>
          <cell r="AT28" t="str">
            <v>No</v>
          </cell>
          <cell r="AU28" t="str">
            <v>Yes</v>
          </cell>
          <cell r="AV28" t="str">
            <v>No</v>
          </cell>
          <cell r="AW28" t="str">
            <v>No</v>
          </cell>
          <cell r="AX28" t="str">
            <v>No</v>
          </cell>
          <cell r="AY28" t="str">
            <v>No</v>
          </cell>
          <cell r="AZ28" t="str">
            <v>No</v>
          </cell>
          <cell r="BA28" t="str">
            <v>No</v>
          </cell>
          <cell r="BB28" t="str">
            <v>No</v>
          </cell>
          <cell r="BC28" t="str">
            <v>No</v>
          </cell>
          <cell r="BD28" t="str">
            <v>No</v>
          </cell>
          <cell r="BE28" t="str">
            <v>No</v>
          </cell>
          <cell r="BF28" t="str">
            <v>No</v>
          </cell>
          <cell r="BG28" t="str">
            <v>No</v>
          </cell>
          <cell r="BH28" t="str">
            <v>No</v>
          </cell>
          <cell r="BI28" t="str">
            <v>No</v>
          </cell>
          <cell r="BJ28" t="str">
            <v>No</v>
          </cell>
          <cell r="BK28" t="str">
            <v>No</v>
          </cell>
          <cell r="BL28" t="str">
            <v>No</v>
          </cell>
          <cell r="BM28" t="str">
            <v>No</v>
          </cell>
          <cell r="BN28" t="str">
            <v>No</v>
          </cell>
          <cell r="BO28" t="str">
            <v>No</v>
          </cell>
          <cell r="BP28" t="str">
            <v>No</v>
          </cell>
        </row>
        <row r="29">
          <cell r="B29" t="str">
            <v>0028 CZ06 MediumOffice UnhtSlabF24vR-5</v>
          </cell>
          <cell r="C29" t="str">
            <v>0025 CZ06 MediumOffice Base</v>
          </cell>
          <cell r="D29" t="b">
            <v>1</v>
          </cell>
          <cell r="E29" t="str">
            <v>CZ06RV2.epw</v>
          </cell>
          <cell r="F29">
            <v>6</v>
          </cell>
          <cell r="G29">
            <v>0</v>
          </cell>
          <cell r="H29">
            <v>1.024128E-3</v>
          </cell>
          <cell r="I29">
            <v>8.5837477233149301E-2</v>
          </cell>
          <cell r="J29">
            <v>0</v>
          </cell>
          <cell r="K29">
            <v>1.7775386063882341</v>
          </cell>
          <cell r="L29">
            <v>1.4609636167878515</v>
          </cell>
          <cell r="M29">
            <v>0.57999999999999996</v>
          </cell>
          <cell r="N29">
            <v>0.44999999999999996</v>
          </cell>
          <cell r="O29">
            <v>0.8</v>
          </cell>
          <cell r="P29">
            <v>1.6446554813159782</v>
          </cell>
          <cell r="Q29">
            <v>1.5E-3</v>
          </cell>
          <cell r="R29">
            <v>4.3722632176514349</v>
          </cell>
          <cell r="S29">
            <v>0.61</v>
          </cell>
          <cell r="T29">
            <v>0.34</v>
          </cell>
          <cell r="U29">
            <v>0.68929999999999991</v>
          </cell>
          <cell r="V29">
            <v>0.38419999999999999</v>
          </cell>
          <cell r="W29">
            <v>0.64409999999999989</v>
          </cell>
          <cell r="X29">
            <v>9.9999999999999995E-7</v>
          </cell>
          <cell r="Y29">
            <v>0</v>
          </cell>
          <cell r="Z29">
            <v>0</v>
          </cell>
          <cell r="AA29">
            <v>9.6875193750387503</v>
          </cell>
          <cell r="AB29">
            <v>10.763910416709722</v>
          </cell>
          <cell r="AC29">
            <v>31468.723000000002</v>
          </cell>
          <cell r="AD29">
            <v>100000</v>
          </cell>
          <cell r="AE29">
            <v>100000</v>
          </cell>
          <cell r="AF29">
            <v>450</v>
          </cell>
          <cell r="AG29">
            <v>2</v>
          </cell>
          <cell r="AH29">
            <v>0.3</v>
          </cell>
          <cell r="AI29">
            <v>0.2</v>
          </cell>
          <cell r="AJ29">
            <v>3</v>
          </cell>
          <cell r="AK29">
            <v>3</v>
          </cell>
          <cell r="AL29">
            <v>0</v>
          </cell>
          <cell r="AM29" t="str">
            <v>CZ06MediumOffice.idf</v>
          </cell>
          <cell r="AN29" t="str">
            <v>CTZ06SiteDesign.idf</v>
          </cell>
          <cell r="AO29">
            <v>0</v>
          </cell>
          <cell r="AP29">
            <v>28</v>
          </cell>
          <cell r="AQ29" t="str">
            <v>MediumOffice</v>
          </cell>
          <cell r="AR29" t="str">
            <v>UnhtSlabF</v>
          </cell>
          <cell r="AS29" t="str">
            <v>24vR-5</v>
          </cell>
          <cell r="AT29" t="str">
            <v>No</v>
          </cell>
          <cell r="AU29" t="str">
            <v>No</v>
          </cell>
          <cell r="AV29" t="str">
            <v>No</v>
          </cell>
          <cell r="AW29" t="str">
            <v>No</v>
          </cell>
          <cell r="AX29" t="str">
            <v>No</v>
          </cell>
          <cell r="AY29" t="str">
            <v>No</v>
          </cell>
          <cell r="AZ29" t="str">
            <v>No</v>
          </cell>
          <cell r="BA29" t="str">
            <v>No</v>
          </cell>
          <cell r="BB29" t="str">
            <v>No</v>
          </cell>
          <cell r="BC29" t="str">
            <v>No</v>
          </cell>
          <cell r="BD29" t="str">
            <v>No</v>
          </cell>
          <cell r="BE29" t="str">
            <v>No</v>
          </cell>
          <cell r="BF29" t="str">
            <v>No</v>
          </cell>
          <cell r="BG29" t="str">
            <v>No</v>
          </cell>
          <cell r="BH29" t="str">
            <v>No</v>
          </cell>
          <cell r="BI29" t="str">
            <v>No</v>
          </cell>
          <cell r="BJ29" t="str">
            <v>No</v>
          </cell>
          <cell r="BK29" t="str">
            <v>No</v>
          </cell>
          <cell r="BL29" t="str">
            <v>No</v>
          </cell>
          <cell r="BM29" t="str">
            <v>No</v>
          </cell>
          <cell r="BN29" t="str">
            <v>No</v>
          </cell>
          <cell r="BO29" t="str">
            <v>No</v>
          </cell>
          <cell r="BP29" t="str">
            <v>No</v>
          </cell>
        </row>
        <row r="30">
          <cell r="B30" t="str">
            <v>0029 CZ06 MediumOffice BaseInfil+5</v>
          </cell>
          <cell r="C30" t="str">
            <v>0025 CZ06 MediumOffice Base</v>
          </cell>
          <cell r="D30" t="b">
            <v>1</v>
          </cell>
          <cell r="E30" t="str">
            <v>CZ06RV2.epw</v>
          </cell>
          <cell r="F30">
            <v>6</v>
          </cell>
          <cell r="G30">
            <v>0</v>
          </cell>
          <cell r="H30">
            <v>1.0753344E-3</v>
          </cell>
          <cell r="I30">
            <v>8.5837477233149301E-2</v>
          </cell>
          <cell r="J30">
            <v>0</v>
          </cell>
          <cell r="K30">
            <v>1.7775386063882341</v>
          </cell>
          <cell r="L30">
            <v>1.4609636167878515</v>
          </cell>
          <cell r="M30">
            <v>0.73</v>
          </cell>
          <cell r="N30">
            <v>0.44999999999999996</v>
          </cell>
          <cell r="O30">
            <v>0.8</v>
          </cell>
          <cell r="P30">
            <v>1.6446554813159782</v>
          </cell>
          <cell r="Q30">
            <v>1.5E-3</v>
          </cell>
          <cell r="R30">
            <v>4.3722632176514349</v>
          </cell>
          <cell r="S30">
            <v>0.61</v>
          </cell>
          <cell r="T30">
            <v>0.34</v>
          </cell>
          <cell r="U30">
            <v>0.68929999999999991</v>
          </cell>
          <cell r="V30">
            <v>0.38419999999999999</v>
          </cell>
          <cell r="W30">
            <v>0.64409999999999989</v>
          </cell>
          <cell r="X30">
            <v>9.9999999999999995E-7</v>
          </cell>
          <cell r="Y30">
            <v>0</v>
          </cell>
          <cell r="Z30">
            <v>0</v>
          </cell>
          <cell r="AA30">
            <v>9.6875193750387503</v>
          </cell>
          <cell r="AB30">
            <v>10.763910416709722</v>
          </cell>
          <cell r="AC30">
            <v>31468.723000000002</v>
          </cell>
          <cell r="AD30">
            <v>100000</v>
          </cell>
          <cell r="AE30">
            <v>100000</v>
          </cell>
          <cell r="AF30">
            <v>450</v>
          </cell>
          <cell r="AG30">
            <v>2</v>
          </cell>
          <cell r="AH30">
            <v>0.3</v>
          </cell>
          <cell r="AI30">
            <v>0.2</v>
          </cell>
          <cell r="AJ30">
            <v>3</v>
          </cell>
          <cell r="AK30">
            <v>3</v>
          </cell>
          <cell r="AL30">
            <v>0</v>
          </cell>
          <cell r="AM30" t="str">
            <v>CZ06MediumOffice.idf</v>
          </cell>
          <cell r="AN30" t="str">
            <v>CTZ06SiteDesign.idf</v>
          </cell>
          <cell r="AO30">
            <v>0</v>
          </cell>
          <cell r="AP30">
            <v>29</v>
          </cell>
          <cell r="AQ30" t="str">
            <v>MediumOffice</v>
          </cell>
          <cell r="AR30" t="str">
            <v>Base</v>
          </cell>
          <cell r="AS30" t="str">
            <v>Infil+5</v>
          </cell>
          <cell r="AT30" t="str">
            <v>No</v>
          </cell>
          <cell r="AU30" t="str">
            <v>No</v>
          </cell>
          <cell r="AV30" t="str">
            <v>No</v>
          </cell>
          <cell r="AW30" t="str">
            <v>No</v>
          </cell>
          <cell r="AX30" t="str">
            <v>No</v>
          </cell>
          <cell r="AY30" t="str">
            <v>No</v>
          </cell>
          <cell r="AZ30" t="str">
            <v>No</v>
          </cell>
          <cell r="BA30" t="str">
            <v>No</v>
          </cell>
          <cell r="BB30" t="str">
            <v>No</v>
          </cell>
          <cell r="BC30" t="str">
            <v>No</v>
          </cell>
          <cell r="BD30" t="str">
            <v>No</v>
          </cell>
          <cell r="BE30" t="str">
            <v>No</v>
          </cell>
          <cell r="BF30" t="str">
            <v>No</v>
          </cell>
          <cell r="BG30" t="str">
            <v>No</v>
          </cell>
          <cell r="BH30" t="str">
            <v>No</v>
          </cell>
          <cell r="BI30" t="str">
            <v>No</v>
          </cell>
          <cell r="BJ30" t="str">
            <v>No</v>
          </cell>
          <cell r="BK30" t="str">
            <v>No</v>
          </cell>
          <cell r="BL30" t="str">
            <v>No</v>
          </cell>
          <cell r="BM30" t="str">
            <v>No</v>
          </cell>
          <cell r="BN30" t="str">
            <v>No</v>
          </cell>
          <cell r="BO30" t="str">
            <v>No</v>
          </cell>
          <cell r="BP30" t="str">
            <v>No</v>
          </cell>
        </row>
        <row r="31">
          <cell r="B31" t="str">
            <v>0030 CZ06 MediumOffice WinU-20</v>
          </cell>
          <cell r="C31" t="str">
            <v>0025 CZ06 MediumOffice Base</v>
          </cell>
          <cell r="D31" t="b">
            <v>1</v>
          </cell>
          <cell r="E31" t="str">
            <v>CZ06RV2.epw</v>
          </cell>
          <cell r="F31">
            <v>6</v>
          </cell>
          <cell r="G31">
            <v>0</v>
          </cell>
          <cell r="H31">
            <v>1.024128E-3</v>
          </cell>
          <cell r="I31">
            <v>8.5837477233149301E-2</v>
          </cell>
          <cell r="J31">
            <v>0</v>
          </cell>
          <cell r="K31">
            <v>1.7775386063882341</v>
          </cell>
          <cell r="L31">
            <v>1.4609636167878515</v>
          </cell>
          <cell r="M31">
            <v>0.73</v>
          </cell>
          <cell r="N31">
            <v>0.44999999999999996</v>
          </cell>
          <cell r="O31">
            <v>0.8</v>
          </cell>
          <cell r="P31">
            <v>1.6446554813159782</v>
          </cell>
          <cell r="Q31">
            <v>1.5E-3</v>
          </cell>
          <cell r="R31">
            <v>3.4978105741211483</v>
          </cell>
          <cell r="S31">
            <v>0.61</v>
          </cell>
          <cell r="T31">
            <v>0.34</v>
          </cell>
          <cell r="U31">
            <v>0.68929999999999991</v>
          </cell>
          <cell r="V31">
            <v>0.38419999999999999</v>
          </cell>
          <cell r="W31">
            <v>0.64409999999999989</v>
          </cell>
          <cell r="X31">
            <v>9.9999999999999995E-7</v>
          </cell>
          <cell r="Y31">
            <v>0</v>
          </cell>
          <cell r="Z31">
            <v>0</v>
          </cell>
          <cell r="AA31">
            <v>9.6875193750387503</v>
          </cell>
          <cell r="AB31">
            <v>10.763910416709722</v>
          </cell>
          <cell r="AC31">
            <v>31468.723000000002</v>
          </cell>
          <cell r="AD31">
            <v>100000</v>
          </cell>
          <cell r="AE31">
            <v>100000</v>
          </cell>
          <cell r="AF31">
            <v>450</v>
          </cell>
          <cell r="AG31">
            <v>2</v>
          </cell>
          <cell r="AH31">
            <v>0.3</v>
          </cell>
          <cell r="AI31">
            <v>0.2</v>
          </cell>
          <cell r="AJ31">
            <v>3</v>
          </cell>
          <cell r="AK31">
            <v>3</v>
          </cell>
          <cell r="AL31">
            <v>0</v>
          </cell>
          <cell r="AM31" t="str">
            <v>CZ06MediumOffice.idf</v>
          </cell>
          <cell r="AN31" t="str">
            <v>CTZ06SiteDesign.idf</v>
          </cell>
          <cell r="AO31">
            <v>0</v>
          </cell>
          <cell r="AP31">
            <v>30</v>
          </cell>
          <cell r="AQ31" t="str">
            <v>MediumOffice</v>
          </cell>
          <cell r="AR31" t="str">
            <v>WinU</v>
          </cell>
          <cell r="AS31">
            <v>-20</v>
          </cell>
          <cell r="AT31" t="str">
            <v>No</v>
          </cell>
          <cell r="AU31" t="str">
            <v>No</v>
          </cell>
          <cell r="AV31" t="str">
            <v>No</v>
          </cell>
          <cell r="AW31" t="str">
            <v>No</v>
          </cell>
          <cell r="AX31" t="str">
            <v>No</v>
          </cell>
          <cell r="AY31" t="str">
            <v>No</v>
          </cell>
          <cell r="AZ31" t="str">
            <v>Yes</v>
          </cell>
          <cell r="BA31" t="str">
            <v>No</v>
          </cell>
          <cell r="BB31" t="str">
            <v>No</v>
          </cell>
          <cell r="BC31" t="str">
            <v>No</v>
          </cell>
          <cell r="BD31" t="str">
            <v>No</v>
          </cell>
          <cell r="BE31" t="str">
            <v>No</v>
          </cell>
          <cell r="BF31" t="str">
            <v>No</v>
          </cell>
          <cell r="BG31" t="str">
            <v>No</v>
          </cell>
          <cell r="BH31" t="str">
            <v>No</v>
          </cell>
          <cell r="BI31" t="str">
            <v>No</v>
          </cell>
          <cell r="BJ31" t="str">
            <v>No</v>
          </cell>
          <cell r="BK31" t="str">
            <v>No</v>
          </cell>
          <cell r="BL31" t="str">
            <v>No</v>
          </cell>
          <cell r="BM31" t="str">
            <v>No</v>
          </cell>
          <cell r="BN31" t="str">
            <v>No</v>
          </cell>
          <cell r="BO31" t="str">
            <v>No</v>
          </cell>
          <cell r="BP31" t="str">
            <v>No</v>
          </cell>
        </row>
        <row r="32">
          <cell r="B32" t="str">
            <v>0031 CZ06 MediumOffice WinSHGC-20</v>
          </cell>
          <cell r="C32" t="str">
            <v>0025 CZ06 MediumOffice Base</v>
          </cell>
          <cell r="D32" t="b">
            <v>1</v>
          </cell>
          <cell r="E32" t="str">
            <v>CZ06RV2.epw</v>
          </cell>
          <cell r="F32">
            <v>6</v>
          </cell>
          <cell r="G32">
            <v>0</v>
          </cell>
          <cell r="H32">
            <v>1.024128E-3</v>
          </cell>
          <cell r="I32">
            <v>8.5837477233149301E-2</v>
          </cell>
          <cell r="J32">
            <v>0</v>
          </cell>
          <cell r="K32">
            <v>1.7775386063882341</v>
          </cell>
          <cell r="L32">
            <v>1.4609636167878515</v>
          </cell>
          <cell r="M32">
            <v>0.73</v>
          </cell>
          <cell r="N32">
            <v>0.44999999999999996</v>
          </cell>
          <cell r="O32">
            <v>0.8</v>
          </cell>
          <cell r="P32">
            <v>1.6446554813159782</v>
          </cell>
          <cell r="Q32">
            <v>1.5E-3</v>
          </cell>
          <cell r="R32">
            <v>4.3722632176514349</v>
          </cell>
          <cell r="S32">
            <v>0.48799999999999999</v>
          </cell>
          <cell r="T32">
            <v>0.27200000000000002</v>
          </cell>
          <cell r="U32">
            <v>0.68929999999999991</v>
          </cell>
          <cell r="V32">
            <v>0.38419999999999999</v>
          </cell>
          <cell r="W32">
            <v>0.64409999999999989</v>
          </cell>
          <cell r="X32">
            <v>9.9999999999999995E-7</v>
          </cell>
          <cell r="Y32">
            <v>0</v>
          </cell>
          <cell r="Z32">
            <v>0</v>
          </cell>
          <cell r="AA32">
            <v>9.6875193750387503</v>
          </cell>
          <cell r="AB32">
            <v>10.763910416709722</v>
          </cell>
          <cell r="AC32">
            <v>31468.723000000002</v>
          </cell>
          <cell r="AD32">
            <v>100000</v>
          </cell>
          <cell r="AE32">
            <v>100000</v>
          </cell>
          <cell r="AF32">
            <v>450</v>
          </cell>
          <cell r="AG32">
            <v>2</v>
          </cell>
          <cell r="AH32">
            <v>0.3</v>
          </cell>
          <cell r="AI32">
            <v>0.2</v>
          </cell>
          <cell r="AJ32">
            <v>3</v>
          </cell>
          <cell r="AK32">
            <v>3</v>
          </cell>
          <cell r="AL32">
            <v>0</v>
          </cell>
          <cell r="AM32" t="str">
            <v>CZ06MediumOffice.idf</v>
          </cell>
          <cell r="AN32" t="str">
            <v>CTZ06SiteDesign.idf</v>
          </cell>
          <cell r="AO32">
            <v>0</v>
          </cell>
          <cell r="AP32">
            <v>31</v>
          </cell>
          <cell r="AQ32" t="str">
            <v>MediumOffice</v>
          </cell>
          <cell r="AR32" t="str">
            <v>WinSHGC</v>
          </cell>
          <cell r="AS32">
            <v>-20</v>
          </cell>
          <cell r="AT32" t="str">
            <v>No</v>
          </cell>
          <cell r="AU32" t="str">
            <v>No</v>
          </cell>
          <cell r="AV32" t="str">
            <v>No</v>
          </cell>
          <cell r="AW32" t="str">
            <v>No</v>
          </cell>
          <cell r="AX32" t="str">
            <v>No</v>
          </cell>
          <cell r="AY32" t="str">
            <v>No</v>
          </cell>
          <cell r="AZ32" t="str">
            <v>No</v>
          </cell>
          <cell r="BA32" t="str">
            <v>Yes</v>
          </cell>
          <cell r="BB32" t="str">
            <v>No</v>
          </cell>
          <cell r="BC32" t="str">
            <v>No</v>
          </cell>
          <cell r="BD32" t="str">
            <v>No</v>
          </cell>
          <cell r="BE32" t="str">
            <v>No</v>
          </cell>
          <cell r="BF32" t="str">
            <v>No</v>
          </cell>
          <cell r="BG32" t="str">
            <v>No</v>
          </cell>
          <cell r="BH32" t="str">
            <v>No</v>
          </cell>
          <cell r="BI32" t="str">
            <v>No</v>
          </cell>
          <cell r="BJ32" t="str">
            <v>No</v>
          </cell>
          <cell r="BK32" t="str">
            <v>No</v>
          </cell>
          <cell r="BL32" t="str">
            <v>No</v>
          </cell>
          <cell r="BM32" t="str">
            <v>No</v>
          </cell>
          <cell r="BN32" t="str">
            <v>No</v>
          </cell>
          <cell r="BO32" t="str">
            <v>No</v>
          </cell>
          <cell r="BP32" t="str">
            <v>No</v>
          </cell>
        </row>
        <row r="33">
          <cell r="B33" t="str">
            <v>0032 CZ06 MediumOffice WinU_SHGC-20</v>
          </cell>
          <cell r="C33" t="str">
            <v>0025 CZ06 MediumOffice Base</v>
          </cell>
          <cell r="D33" t="b">
            <v>1</v>
          </cell>
          <cell r="E33" t="str">
            <v>CZ06RV2.epw</v>
          </cell>
          <cell r="F33">
            <v>6</v>
          </cell>
          <cell r="G33">
            <v>0</v>
          </cell>
          <cell r="H33">
            <v>1.024128E-3</v>
          </cell>
          <cell r="I33">
            <v>8.5837477233149301E-2</v>
          </cell>
          <cell r="J33">
            <v>0</v>
          </cell>
          <cell r="K33">
            <v>1.7775386063882341</v>
          </cell>
          <cell r="L33">
            <v>1.4609636167878515</v>
          </cell>
          <cell r="M33">
            <v>0.73</v>
          </cell>
          <cell r="N33">
            <v>0.44999999999999996</v>
          </cell>
          <cell r="O33">
            <v>0.8</v>
          </cell>
          <cell r="P33">
            <v>1.6446554813159782</v>
          </cell>
          <cell r="Q33">
            <v>1.5E-3</v>
          </cell>
          <cell r="R33">
            <v>3.4978105741211483</v>
          </cell>
          <cell r="S33">
            <v>0.48799999999999999</v>
          </cell>
          <cell r="T33">
            <v>0.27200000000000002</v>
          </cell>
          <cell r="U33">
            <v>0.68929999999999991</v>
          </cell>
          <cell r="V33">
            <v>0.38419999999999999</v>
          </cell>
          <cell r="W33">
            <v>0.64409999999999989</v>
          </cell>
          <cell r="X33">
            <v>9.9999999999999995E-7</v>
          </cell>
          <cell r="Y33">
            <v>0</v>
          </cell>
          <cell r="Z33">
            <v>0</v>
          </cell>
          <cell r="AA33">
            <v>9.6875193750387503</v>
          </cell>
          <cell r="AB33">
            <v>10.763910416709722</v>
          </cell>
          <cell r="AC33">
            <v>31468.723000000002</v>
          </cell>
          <cell r="AD33">
            <v>100000</v>
          </cell>
          <cell r="AE33">
            <v>100000</v>
          </cell>
          <cell r="AF33">
            <v>450</v>
          </cell>
          <cell r="AG33">
            <v>2</v>
          </cell>
          <cell r="AH33">
            <v>0.3</v>
          </cell>
          <cell r="AI33">
            <v>0.2</v>
          </cell>
          <cell r="AJ33">
            <v>3</v>
          </cell>
          <cell r="AK33">
            <v>3</v>
          </cell>
          <cell r="AL33">
            <v>0</v>
          </cell>
          <cell r="AM33" t="str">
            <v>CZ06MediumOffice.idf</v>
          </cell>
          <cell r="AN33" t="str">
            <v>CTZ06SiteDesign.idf</v>
          </cell>
          <cell r="AO33">
            <v>0</v>
          </cell>
          <cell r="AP33">
            <v>32</v>
          </cell>
          <cell r="AQ33" t="str">
            <v>MediumOffice</v>
          </cell>
          <cell r="AR33" t="str">
            <v>WinU_SHGC</v>
          </cell>
          <cell r="AS33">
            <v>-20</v>
          </cell>
          <cell r="AT33" t="str">
            <v>No</v>
          </cell>
          <cell r="AU33" t="str">
            <v>No</v>
          </cell>
          <cell r="AV33" t="str">
            <v>No</v>
          </cell>
          <cell r="AW33" t="str">
            <v>No</v>
          </cell>
          <cell r="AX33" t="str">
            <v>No</v>
          </cell>
          <cell r="AY33" t="str">
            <v>No</v>
          </cell>
          <cell r="AZ33" t="str">
            <v>Yes</v>
          </cell>
          <cell r="BA33" t="str">
            <v>Yes</v>
          </cell>
          <cell r="BB33" t="str">
            <v>No</v>
          </cell>
          <cell r="BC33" t="str">
            <v>No</v>
          </cell>
          <cell r="BD33" t="str">
            <v>No</v>
          </cell>
          <cell r="BE33" t="str">
            <v>No</v>
          </cell>
          <cell r="BF33" t="str">
            <v>No</v>
          </cell>
          <cell r="BG33" t="str">
            <v>No</v>
          </cell>
          <cell r="BH33" t="str">
            <v>No</v>
          </cell>
          <cell r="BI33" t="str">
            <v>No</v>
          </cell>
          <cell r="BJ33" t="str">
            <v>No</v>
          </cell>
          <cell r="BK33" t="str">
            <v>No</v>
          </cell>
          <cell r="BL33" t="str">
            <v>No</v>
          </cell>
          <cell r="BM33" t="str">
            <v>No</v>
          </cell>
          <cell r="BN33" t="str">
            <v>No</v>
          </cell>
          <cell r="BO33" t="str">
            <v>No</v>
          </cell>
          <cell r="BP33" t="str">
            <v>No</v>
          </cell>
        </row>
        <row r="34">
          <cell r="B34" t="str">
            <v>0033 CZ06 MediumOffice LPD-20</v>
          </cell>
          <cell r="C34" t="str">
            <v>0025 CZ06 MediumOffice Base</v>
          </cell>
          <cell r="D34" t="b">
            <v>1</v>
          </cell>
          <cell r="E34" t="str">
            <v>CZ06RV2.epw</v>
          </cell>
          <cell r="F34">
            <v>6</v>
          </cell>
          <cell r="G34">
            <v>0</v>
          </cell>
          <cell r="H34">
            <v>1.024128E-3</v>
          </cell>
          <cell r="I34">
            <v>8.5837477233149301E-2</v>
          </cell>
          <cell r="J34">
            <v>0</v>
          </cell>
          <cell r="K34">
            <v>1.7775386063882341</v>
          </cell>
          <cell r="L34">
            <v>1.4609636167878515</v>
          </cell>
          <cell r="M34">
            <v>0.73</v>
          </cell>
          <cell r="N34">
            <v>0.44999999999999996</v>
          </cell>
          <cell r="O34">
            <v>0.8</v>
          </cell>
          <cell r="P34">
            <v>1.6446554813159782</v>
          </cell>
          <cell r="Q34">
            <v>1.5E-3</v>
          </cell>
          <cell r="R34">
            <v>4.3722632176514349</v>
          </cell>
          <cell r="S34">
            <v>0.61</v>
          </cell>
          <cell r="T34">
            <v>0.34</v>
          </cell>
          <cell r="U34">
            <v>0.68929999999999991</v>
          </cell>
          <cell r="V34">
            <v>0.38419999999999999</v>
          </cell>
          <cell r="W34">
            <v>0.64409999999999989</v>
          </cell>
          <cell r="X34">
            <v>9.9999999999999995E-7</v>
          </cell>
          <cell r="Y34">
            <v>0</v>
          </cell>
          <cell r="Z34">
            <v>0</v>
          </cell>
          <cell r="AA34">
            <v>7.7500155000310009</v>
          </cell>
          <cell r="AB34">
            <v>10.763910416709722</v>
          </cell>
          <cell r="AC34">
            <v>31468.723000000002</v>
          </cell>
          <cell r="AD34">
            <v>100000</v>
          </cell>
          <cell r="AE34">
            <v>100000</v>
          </cell>
          <cell r="AF34">
            <v>450</v>
          </cell>
          <cell r="AG34">
            <v>2</v>
          </cell>
          <cell r="AH34">
            <v>0.3</v>
          </cell>
          <cell r="AI34">
            <v>0.2</v>
          </cell>
          <cell r="AJ34">
            <v>3</v>
          </cell>
          <cell r="AK34">
            <v>3</v>
          </cell>
          <cell r="AL34">
            <v>0</v>
          </cell>
          <cell r="AM34" t="str">
            <v>CZ06MediumOffice.idf</v>
          </cell>
          <cell r="AN34" t="str">
            <v>CTZ06SiteDesign.idf</v>
          </cell>
          <cell r="AO34">
            <v>0</v>
          </cell>
          <cell r="AP34">
            <v>33</v>
          </cell>
          <cell r="AQ34" t="str">
            <v>MediumOffice</v>
          </cell>
          <cell r="AR34" t="str">
            <v>LPD</v>
          </cell>
          <cell r="AS34">
            <v>-20</v>
          </cell>
          <cell r="AT34" t="str">
            <v>No</v>
          </cell>
          <cell r="AU34" t="str">
            <v>No</v>
          </cell>
          <cell r="AV34" t="str">
            <v>No</v>
          </cell>
          <cell r="AW34" t="str">
            <v>No</v>
          </cell>
          <cell r="AX34" t="str">
            <v>No</v>
          </cell>
          <cell r="AY34" t="str">
            <v>No</v>
          </cell>
          <cell r="AZ34" t="str">
            <v>No</v>
          </cell>
          <cell r="BA34" t="str">
            <v>No</v>
          </cell>
          <cell r="BB34" t="str">
            <v>No</v>
          </cell>
          <cell r="BC34" t="str">
            <v>No</v>
          </cell>
          <cell r="BD34" t="str">
            <v>No</v>
          </cell>
          <cell r="BE34" t="str">
            <v>No</v>
          </cell>
          <cell r="BF34" t="str">
            <v>No</v>
          </cell>
          <cell r="BG34" t="str">
            <v>No</v>
          </cell>
          <cell r="BH34" t="str">
            <v>No</v>
          </cell>
          <cell r="BI34" t="str">
            <v>No</v>
          </cell>
          <cell r="BJ34" t="str">
            <v>No</v>
          </cell>
          <cell r="BK34" t="str">
            <v>No</v>
          </cell>
          <cell r="BL34" t="str">
            <v>No</v>
          </cell>
          <cell r="BM34" t="str">
            <v>No</v>
          </cell>
          <cell r="BN34" t="str">
            <v>No</v>
          </cell>
          <cell r="BO34" t="str">
            <v>No</v>
          </cell>
          <cell r="BP34" t="str">
            <v>No</v>
          </cell>
        </row>
        <row r="35">
          <cell r="B35" t="str">
            <v>0034 CZ06 MediumOffice LPD+20</v>
          </cell>
          <cell r="C35" t="str">
            <v>0025 CZ06 MediumOffice Base</v>
          </cell>
          <cell r="D35" t="b">
            <v>1</v>
          </cell>
          <cell r="E35" t="str">
            <v>CZ06RV2.epw</v>
          </cell>
          <cell r="F35">
            <v>6</v>
          </cell>
          <cell r="G35">
            <v>0</v>
          </cell>
          <cell r="H35">
            <v>1.024128E-3</v>
          </cell>
          <cell r="I35">
            <v>8.5837477233149301E-2</v>
          </cell>
          <cell r="J35">
            <v>0</v>
          </cell>
          <cell r="K35">
            <v>1.7775386063882341</v>
          </cell>
          <cell r="L35">
            <v>1.4609636167878515</v>
          </cell>
          <cell r="M35">
            <v>0.73</v>
          </cell>
          <cell r="N35">
            <v>0.44999999999999996</v>
          </cell>
          <cell r="O35">
            <v>0.8</v>
          </cell>
          <cell r="P35">
            <v>1.6446554813159782</v>
          </cell>
          <cell r="Q35">
            <v>1.5E-3</v>
          </cell>
          <cell r="R35">
            <v>4.3722632176514349</v>
          </cell>
          <cell r="S35">
            <v>0.61</v>
          </cell>
          <cell r="T35">
            <v>0.34</v>
          </cell>
          <cell r="U35">
            <v>0.68929999999999991</v>
          </cell>
          <cell r="V35">
            <v>0.38419999999999999</v>
          </cell>
          <cell r="W35">
            <v>0.64409999999999989</v>
          </cell>
          <cell r="X35">
            <v>9.9999999999999995E-7</v>
          </cell>
          <cell r="Y35">
            <v>0</v>
          </cell>
          <cell r="Z35">
            <v>0</v>
          </cell>
          <cell r="AA35">
            <v>11.6250232500465</v>
          </cell>
          <cell r="AB35">
            <v>10.763910416709722</v>
          </cell>
          <cell r="AC35">
            <v>31468.723000000002</v>
          </cell>
          <cell r="AD35">
            <v>100000</v>
          </cell>
          <cell r="AE35">
            <v>100000</v>
          </cell>
          <cell r="AF35">
            <v>450</v>
          </cell>
          <cell r="AG35">
            <v>2</v>
          </cell>
          <cell r="AH35">
            <v>0.3</v>
          </cell>
          <cell r="AI35">
            <v>0.2</v>
          </cell>
          <cell r="AJ35">
            <v>3</v>
          </cell>
          <cell r="AK35">
            <v>3</v>
          </cell>
          <cell r="AL35">
            <v>0</v>
          </cell>
          <cell r="AM35" t="str">
            <v>CZ06MediumOffice.idf</v>
          </cell>
          <cell r="AN35" t="str">
            <v>CTZ06SiteDesign.idf</v>
          </cell>
          <cell r="AO35">
            <v>0</v>
          </cell>
          <cell r="AP35">
            <v>34</v>
          </cell>
          <cell r="AQ35" t="str">
            <v>MediumOffice</v>
          </cell>
          <cell r="AR35" t="str">
            <v>LPD</v>
          </cell>
          <cell r="AS35" t="str">
            <v>+20</v>
          </cell>
          <cell r="AT35" t="str">
            <v>No</v>
          </cell>
          <cell r="AU35" t="str">
            <v>No</v>
          </cell>
          <cell r="AV35" t="str">
            <v>No</v>
          </cell>
          <cell r="AW35" t="str">
            <v>No</v>
          </cell>
          <cell r="AX35" t="str">
            <v>No</v>
          </cell>
          <cell r="AY35" t="str">
            <v>No</v>
          </cell>
          <cell r="AZ35" t="str">
            <v>No</v>
          </cell>
          <cell r="BA35" t="str">
            <v>No</v>
          </cell>
          <cell r="BB35" t="str">
            <v>No</v>
          </cell>
          <cell r="BC35" t="str">
            <v>No</v>
          </cell>
          <cell r="BD35" t="str">
            <v>No</v>
          </cell>
          <cell r="BE35" t="str">
            <v>No</v>
          </cell>
          <cell r="BF35" t="str">
            <v>No</v>
          </cell>
          <cell r="BG35" t="str">
            <v>No</v>
          </cell>
          <cell r="BH35" t="str">
            <v>No</v>
          </cell>
          <cell r="BI35" t="str">
            <v>No</v>
          </cell>
          <cell r="BJ35" t="str">
            <v>No</v>
          </cell>
          <cell r="BK35" t="str">
            <v>No</v>
          </cell>
          <cell r="BL35" t="str">
            <v>No</v>
          </cell>
          <cell r="BM35" t="str">
            <v>No</v>
          </cell>
          <cell r="BN35" t="str">
            <v>No</v>
          </cell>
          <cell r="BO35" t="str">
            <v>No</v>
          </cell>
          <cell r="BP35" t="str">
            <v>No</v>
          </cell>
        </row>
        <row r="36">
          <cell r="B36" t="str">
            <v>0035 CZ06 MediumOffice EPD-20</v>
          </cell>
          <cell r="C36" t="str">
            <v>0025 CZ06 MediumOffice Base</v>
          </cell>
          <cell r="D36" t="b">
            <v>1</v>
          </cell>
          <cell r="E36" t="str">
            <v>CZ06RV2.epw</v>
          </cell>
          <cell r="F36">
            <v>6</v>
          </cell>
          <cell r="G36">
            <v>0</v>
          </cell>
          <cell r="H36">
            <v>1.024128E-3</v>
          </cell>
          <cell r="I36">
            <v>8.5837477233149301E-2</v>
          </cell>
          <cell r="J36">
            <v>0</v>
          </cell>
          <cell r="K36">
            <v>1.7775386063882341</v>
          </cell>
          <cell r="L36">
            <v>1.4609636167878515</v>
          </cell>
          <cell r="M36">
            <v>0.73</v>
          </cell>
          <cell r="N36">
            <v>0.44999999999999996</v>
          </cell>
          <cell r="O36">
            <v>0.8</v>
          </cell>
          <cell r="P36">
            <v>1.6446554813159782</v>
          </cell>
          <cell r="Q36">
            <v>1.5E-3</v>
          </cell>
          <cell r="R36">
            <v>4.3722632176514349</v>
          </cell>
          <cell r="S36">
            <v>0.61</v>
          </cell>
          <cell r="T36">
            <v>0.34</v>
          </cell>
          <cell r="U36">
            <v>0.68929999999999991</v>
          </cell>
          <cell r="V36">
            <v>0.38419999999999999</v>
          </cell>
          <cell r="W36">
            <v>0.64409999999999989</v>
          </cell>
          <cell r="X36">
            <v>9.9999999999999995E-7</v>
          </cell>
          <cell r="Y36">
            <v>0</v>
          </cell>
          <cell r="Z36">
            <v>0</v>
          </cell>
          <cell r="AA36">
            <v>9.6875193750387503</v>
          </cell>
          <cell r="AB36">
            <v>8.6111283333677786</v>
          </cell>
          <cell r="AC36">
            <v>31468.723000000002</v>
          </cell>
          <cell r="AD36">
            <v>100000</v>
          </cell>
          <cell r="AE36">
            <v>100000</v>
          </cell>
          <cell r="AF36">
            <v>450</v>
          </cell>
          <cell r="AG36">
            <v>2</v>
          </cell>
          <cell r="AH36">
            <v>0.3</v>
          </cell>
          <cell r="AI36">
            <v>0.2</v>
          </cell>
          <cell r="AJ36">
            <v>3</v>
          </cell>
          <cell r="AK36">
            <v>3</v>
          </cell>
          <cell r="AL36">
            <v>0</v>
          </cell>
          <cell r="AM36" t="str">
            <v>CZ06MediumOffice.idf</v>
          </cell>
          <cell r="AN36" t="str">
            <v>CTZ06SiteDesign.idf</v>
          </cell>
          <cell r="AO36">
            <v>0</v>
          </cell>
          <cell r="AP36">
            <v>35</v>
          </cell>
          <cell r="AQ36" t="str">
            <v>MediumOffice</v>
          </cell>
          <cell r="AR36" t="str">
            <v>EPD</v>
          </cell>
          <cell r="AS36">
            <v>-20</v>
          </cell>
          <cell r="AT36" t="str">
            <v>No</v>
          </cell>
          <cell r="AU36" t="str">
            <v>No</v>
          </cell>
          <cell r="AV36" t="str">
            <v>No</v>
          </cell>
          <cell r="AW36" t="str">
            <v>No</v>
          </cell>
          <cell r="AX36" t="str">
            <v>No</v>
          </cell>
          <cell r="AY36" t="str">
            <v>No</v>
          </cell>
          <cell r="AZ36" t="str">
            <v>No</v>
          </cell>
          <cell r="BA36" t="str">
            <v>No</v>
          </cell>
          <cell r="BB36" t="str">
            <v>No</v>
          </cell>
          <cell r="BC36" t="str">
            <v>No</v>
          </cell>
          <cell r="BD36" t="str">
            <v>No</v>
          </cell>
          <cell r="BE36" t="str">
            <v>No</v>
          </cell>
          <cell r="BF36" t="str">
            <v>No</v>
          </cell>
          <cell r="BG36" t="str">
            <v>No</v>
          </cell>
          <cell r="BH36" t="str">
            <v>No</v>
          </cell>
          <cell r="BI36" t="str">
            <v>No</v>
          </cell>
          <cell r="BJ36" t="str">
            <v>No</v>
          </cell>
          <cell r="BK36" t="str">
            <v>No</v>
          </cell>
          <cell r="BL36" t="str">
            <v>No</v>
          </cell>
          <cell r="BM36" t="str">
            <v>No</v>
          </cell>
          <cell r="BN36" t="str">
            <v>No</v>
          </cell>
          <cell r="BO36" t="str">
            <v>No</v>
          </cell>
          <cell r="BP36" t="str">
            <v>No</v>
          </cell>
        </row>
        <row r="37">
          <cell r="B37" t="str">
            <v>0036 CZ06 MediumOffice EPD+20</v>
          </cell>
          <cell r="C37" t="str">
            <v>0025 CZ06 MediumOffice Base</v>
          </cell>
          <cell r="D37" t="b">
            <v>1</v>
          </cell>
          <cell r="E37" t="str">
            <v>CZ06RV2.epw</v>
          </cell>
          <cell r="F37">
            <v>6</v>
          </cell>
          <cell r="G37">
            <v>0</v>
          </cell>
          <cell r="H37">
            <v>1.024128E-3</v>
          </cell>
          <cell r="I37">
            <v>8.5837477233149301E-2</v>
          </cell>
          <cell r="J37">
            <v>0</v>
          </cell>
          <cell r="K37">
            <v>1.7775386063882341</v>
          </cell>
          <cell r="L37">
            <v>1.4609636167878515</v>
          </cell>
          <cell r="M37">
            <v>0.73</v>
          </cell>
          <cell r="N37">
            <v>0.44999999999999996</v>
          </cell>
          <cell r="O37">
            <v>0.8</v>
          </cell>
          <cell r="P37">
            <v>1.6446554813159782</v>
          </cell>
          <cell r="Q37">
            <v>1.5E-3</v>
          </cell>
          <cell r="R37">
            <v>4.3722632176514349</v>
          </cell>
          <cell r="S37">
            <v>0.61</v>
          </cell>
          <cell r="T37">
            <v>0.34</v>
          </cell>
          <cell r="U37">
            <v>0.68929999999999991</v>
          </cell>
          <cell r="V37">
            <v>0.38419999999999999</v>
          </cell>
          <cell r="W37">
            <v>0.64409999999999989</v>
          </cell>
          <cell r="X37">
            <v>9.9999999999999995E-7</v>
          </cell>
          <cell r="Y37">
            <v>0</v>
          </cell>
          <cell r="Z37">
            <v>0</v>
          </cell>
          <cell r="AA37">
            <v>9.6875193750387503</v>
          </cell>
          <cell r="AB37">
            <v>12.916692500051665</v>
          </cell>
          <cell r="AC37">
            <v>31468.723000000002</v>
          </cell>
          <cell r="AD37">
            <v>100000</v>
          </cell>
          <cell r="AE37">
            <v>100000</v>
          </cell>
          <cell r="AF37">
            <v>450</v>
          </cell>
          <cell r="AG37">
            <v>2</v>
          </cell>
          <cell r="AH37">
            <v>0.3</v>
          </cell>
          <cell r="AI37">
            <v>0.2</v>
          </cell>
          <cell r="AJ37">
            <v>3</v>
          </cell>
          <cell r="AK37">
            <v>3</v>
          </cell>
          <cell r="AL37">
            <v>0</v>
          </cell>
          <cell r="AM37" t="str">
            <v>CZ06MediumOffice.idf</v>
          </cell>
          <cell r="AN37" t="str">
            <v>CTZ06SiteDesign.idf</v>
          </cell>
          <cell r="AO37">
            <v>0</v>
          </cell>
          <cell r="AP37">
            <v>36</v>
          </cell>
          <cell r="AQ37" t="str">
            <v>MediumOffice</v>
          </cell>
          <cell r="AR37" t="str">
            <v>EPD</v>
          </cell>
          <cell r="AS37" t="str">
            <v>+20</v>
          </cell>
          <cell r="AT37" t="str">
            <v>No</v>
          </cell>
          <cell r="AU37" t="str">
            <v>No</v>
          </cell>
          <cell r="AV37" t="str">
            <v>No</v>
          </cell>
          <cell r="AW37" t="str">
            <v>No</v>
          </cell>
          <cell r="AX37" t="str">
            <v>No</v>
          </cell>
          <cell r="AY37" t="str">
            <v>No</v>
          </cell>
          <cell r="AZ37" t="str">
            <v>No</v>
          </cell>
          <cell r="BA37" t="str">
            <v>No</v>
          </cell>
          <cell r="BB37" t="str">
            <v>No</v>
          </cell>
          <cell r="BC37" t="str">
            <v>No</v>
          </cell>
          <cell r="BD37" t="str">
            <v>No</v>
          </cell>
          <cell r="BE37" t="str">
            <v>No</v>
          </cell>
          <cell r="BF37" t="str">
            <v>No</v>
          </cell>
          <cell r="BG37" t="str">
            <v>No</v>
          </cell>
          <cell r="BH37" t="str">
            <v>No</v>
          </cell>
          <cell r="BI37" t="str">
            <v>No</v>
          </cell>
          <cell r="BJ37" t="str">
            <v>No</v>
          </cell>
          <cell r="BK37" t="str">
            <v>No</v>
          </cell>
          <cell r="BL37" t="str">
            <v>No</v>
          </cell>
          <cell r="BM37" t="str">
            <v>No</v>
          </cell>
          <cell r="BN37" t="str">
            <v>No</v>
          </cell>
          <cell r="BO37" t="str">
            <v>No</v>
          </cell>
          <cell r="BP37" t="str">
            <v>No</v>
          </cell>
        </row>
        <row r="38">
          <cell r="B38" t="str">
            <v>0037 CZ15 SmallOffice BaseLslope</v>
          </cell>
          <cell r="C38">
            <v>0</v>
          </cell>
          <cell r="D38" t="b">
            <v>1</v>
          </cell>
          <cell r="E38" t="str">
            <v>CZ15RV2.epw</v>
          </cell>
          <cell r="F38">
            <v>15</v>
          </cell>
          <cell r="G38">
            <v>0</v>
          </cell>
          <cell r="H38">
            <v>1.024128E-3</v>
          </cell>
          <cell r="I38">
            <v>4.9558290587117117E-2</v>
          </cell>
          <cell r="J38">
            <v>0</v>
          </cell>
          <cell r="K38">
            <v>3.9450483387994533</v>
          </cell>
          <cell r="L38">
            <v>2.504407653539467</v>
          </cell>
          <cell r="M38">
            <v>0.73</v>
          </cell>
          <cell r="N38">
            <v>0.44999999999999996</v>
          </cell>
          <cell r="O38">
            <v>0.8</v>
          </cell>
          <cell r="P38">
            <v>3.8121652137271975</v>
          </cell>
          <cell r="Q38">
            <v>0.60716622873419479</v>
          </cell>
          <cell r="R38">
            <v>2.6687840419430833</v>
          </cell>
          <cell r="S38">
            <v>0.4</v>
          </cell>
          <cell r="T38">
            <v>0.31</v>
          </cell>
          <cell r="U38">
            <v>0.45199999999999996</v>
          </cell>
          <cell r="V38">
            <v>0.35029999999999994</v>
          </cell>
          <cell r="W38">
            <v>0.51979999999999993</v>
          </cell>
          <cell r="X38">
            <v>9.9999999999999995E-7</v>
          </cell>
          <cell r="Y38">
            <v>0</v>
          </cell>
          <cell r="Z38">
            <v>0</v>
          </cell>
          <cell r="AA38">
            <v>9.6875193750387503</v>
          </cell>
          <cell r="AB38">
            <v>10.763910416709722</v>
          </cell>
          <cell r="AC38">
            <v>31468.723000000002</v>
          </cell>
          <cell r="AD38">
            <v>100000</v>
          </cell>
          <cell r="AE38">
            <v>100000</v>
          </cell>
          <cell r="AF38">
            <v>450</v>
          </cell>
          <cell r="AG38">
            <v>2</v>
          </cell>
          <cell r="AH38">
            <v>0.3</v>
          </cell>
          <cell r="AI38">
            <v>0.2</v>
          </cell>
          <cell r="AJ38">
            <v>3</v>
          </cell>
          <cell r="AK38">
            <v>3</v>
          </cell>
          <cell r="AL38">
            <v>0</v>
          </cell>
          <cell r="AM38" t="str">
            <v>CZ15SmallOfficeLSl.idf</v>
          </cell>
          <cell r="AN38" t="str">
            <v>CTZ15SiteDesign.idf</v>
          </cell>
          <cell r="AO38">
            <v>0</v>
          </cell>
          <cell r="AP38">
            <v>37</v>
          </cell>
          <cell r="AQ38" t="str">
            <v>SmallOffice</v>
          </cell>
          <cell r="AR38" t="str">
            <v>Base</v>
          </cell>
          <cell r="AS38" t="str">
            <v>Lslope</v>
          </cell>
          <cell r="AT38" t="str">
            <v>No</v>
          </cell>
          <cell r="AU38" t="str">
            <v>No</v>
          </cell>
          <cell r="AV38" t="str">
            <v>No</v>
          </cell>
          <cell r="AW38" t="str">
            <v>No</v>
          </cell>
          <cell r="AX38" t="str">
            <v>No</v>
          </cell>
          <cell r="AY38" t="str">
            <v>No</v>
          </cell>
          <cell r="AZ38" t="str">
            <v>No</v>
          </cell>
          <cell r="BA38" t="str">
            <v>No</v>
          </cell>
          <cell r="BB38" t="str">
            <v>No</v>
          </cell>
          <cell r="BC38" t="str">
            <v>No</v>
          </cell>
          <cell r="BD38" t="str">
            <v>No</v>
          </cell>
          <cell r="BE38" t="str">
            <v>No</v>
          </cell>
          <cell r="BF38" t="str">
            <v>No</v>
          </cell>
          <cell r="BG38" t="str">
            <v>No</v>
          </cell>
          <cell r="BH38" t="str">
            <v>No</v>
          </cell>
          <cell r="BI38" t="str">
            <v>No</v>
          </cell>
          <cell r="BJ38" t="str">
            <v>No</v>
          </cell>
          <cell r="BK38" t="str">
            <v>No</v>
          </cell>
          <cell r="BL38" t="str">
            <v>No</v>
          </cell>
          <cell r="BM38" t="str">
            <v>No</v>
          </cell>
          <cell r="BN38" t="str">
            <v>No</v>
          </cell>
          <cell r="BO38" t="str">
            <v>No</v>
          </cell>
          <cell r="BP38" t="str">
            <v>No</v>
          </cell>
        </row>
        <row r="39">
          <cell r="B39" t="str">
            <v>0038 CZ15 SmallOffice SRefLSlope+20</v>
          </cell>
          <cell r="C39" t="str">
            <v>0037 CZ15 SmallOffice BaseLslope</v>
          </cell>
          <cell r="D39" t="b">
            <v>1</v>
          </cell>
          <cell r="E39" t="str">
            <v>CZ15RV2.epw</v>
          </cell>
          <cell r="F39">
            <v>15</v>
          </cell>
          <cell r="G39">
            <v>0</v>
          </cell>
          <cell r="H39">
            <v>1.024128E-3</v>
          </cell>
          <cell r="I39">
            <v>4.9558290587117117E-2</v>
          </cell>
          <cell r="J39">
            <v>0</v>
          </cell>
          <cell r="K39">
            <v>3.9450483387994533</v>
          </cell>
          <cell r="L39">
            <v>2.504407653539467</v>
          </cell>
          <cell r="M39">
            <v>0.73</v>
          </cell>
          <cell r="N39">
            <v>0.36</v>
          </cell>
          <cell r="O39">
            <v>0.8</v>
          </cell>
          <cell r="P39">
            <v>3.8121652137271975</v>
          </cell>
          <cell r="Q39">
            <v>0.60716622873419479</v>
          </cell>
          <cell r="R39">
            <v>2.6687840419430833</v>
          </cell>
          <cell r="S39">
            <v>0.4</v>
          </cell>
          <cell r="T39">
            <v>0.31</v>
          </cell>
          <cell r="U39">
            <v>0.45199999999999996</v>
          </cell>
          <cell r="V39">
            <v>0.35029999999999994</v>
          </cell>
          <cell r="W39">
            <v>0.51979999999999993</v>
          </cell>
          <cell r="X39">
            <v>9.9999999999999995E-7</v>
          </cell>
          <cell r="Y39">
            <v>0</v>
          </cell>
          <cell r="Z39">
            <v>0</v>
          </cell>
          <cell r="AA39">
            <v>9.6875193750387503</v>
          </cell>
          <cell r="AB39">
            <v>10.763910416709722</v>
          </cell>
          <cell r="AC39">
            <v>31468.723000000002</v>
          </cell>
          <cell r="AD39">
            <v>100000</v>
          </cell>
          <cell r="AE39">
            <v>100000</v>
          </cell>
          <cell r="AF39">
            <v>450</v>
          </cell>
          <cell r="AG39">
            <v>2</v>
          </cell>
          <cell r="AH39">
            <v>0.3</v>
          </cell>
          <cell r="AI39">
            <v>0.2</v>
          </cell>
          <cell r="AJ39">
            <v>3</v>
          </cell>
          <cell r="AK39">
            <v>3</v>
          </cell>
          <cell r="AL39">
            <v>0</v>
          </cell>
          <cell r="AM39" t="str">
            <v>CZ15SmallOfficeLSl.idf</v>
          </cell>
          <cell r="AN39" t="str">
            <v>CTZ15SiteDesign.idf</v>
          </cell>
          <cell r="AO39">
            <v>0</v>
          </cell>
          <cell r="AP39">
            <v>38</v>
          </cell>
          <cell r="AQ39" t="str">
            <v>SmallOffice</v>
          </cell>
          <cell r="AR39" t="str">
            <v>SRefLSlope</v>
          </cell>
          <cell r="AS39" t="str">
            <v>+20</v>
          </cell>
          <cell r="AT39" t="str">
            <v>No</v>
          </cell>
          <cell r="AU39" t="str">
            <v>No</v>
          </cell>
          <cell r="AV39" t="str">
            <v>Yes</v>
          </cell>
          <cell r="AW39" t="str">
            <v>No</v>
          </cell>
          <cell r="AX39" t="str">
            <v>No</v>
          </cell>
          <cell r="AY39" t="str">
            <v>No</v>
          </cell>
          <cell r="AZ39" t="str">
            <v>No</v>
          </cell>
          <cell r="BA39" t="str">
            <v>No</v>
          </cell>
          <cell r="BB39" t="str">
            <v>No</v>
          </cell>
          <cell r="BC39" t="str">
            <v>No</v>
          </cell>
          <cell r="BD39" t="str">
            <v>No</v>
          </cell>
          <cell r="BE39" t="str">
            <v>No</v>
          </cell>
          <cell r="BF39" t="str">
            <v>No</v>
          </cell>
          <cell r="BG39" t="str">
            <v>No</v>
          </cell>
          <cell r="BH39" t="str">
            <v>No</v>
          </cell>
          <cell r="BI39" t="str">
            <v>No</v>
          </cell>
          <cell r="BJ39" t="str">
            <v>No</v>
          </cell>
          <cell r="BK39" t="str">
            <v>No</v>
          </cell>
          <cell r="BL39" t="str">
            <v>No</v>
          </cell>
          <cell r="BM39" t="str">
            <v>No</v>
          </cell>
          <cell r="BN39" t="str">
            <v>No</v>
          </cell>
          <cell r="BO39" t="str">
            <v>No</v>
          </cell>
          <cell r="BP39" t="str">
            <v>No</v>
          </cell>
        </row>
        <row r="40">
          <cell r="B40" t="str">
            <v>0039 CZ15 SmallOffice BaseSslope</v>
          </cell>
          <cell r="C40">
            <v>0</v>
          </cell>
          <cell r="D40" t="b">
            <v>1</v>
          </cell>
          <cell r="E40" t="str">
            <v>CZ15RV2.epw</v>
          </cell>
          <cell r="F40">
            <v>15</v>
          </cell>
          <cell r="G40">
            <v>0</v>
          </cell>
          <cell r="H40">
            <v>1.024128E-3</v>
          </cell>
          <cell r="I40">
            <v>4.9558290587117117E-2</v>
          </cell>
          <cell r="J40">
            <v>0</v>
          </cell>
          <cell r="K40">
            <v>3.9450483387994533</v>
          </cell>
          <cell r="L40">
            <v>2.504407653539467</v>
          </cell>
          <cell r="M40">
            <v>0.73</v>
          </cell>
          <cell r="N40">
            <v>0.44999999999999996</v>
          </cell>
          <cell r="O40">
            <v>0.8</v>
          </cell>
          <cell r="P40">
            <v>3.8121652137271975</v>
          </cell>
          <cell r="Q40">
            <v>0.60716622873419479</v>
          </cell>
          <cell r="R40">
            <v>2.6687840419430833</v>
          </cell>
          <cell r="S40">
            <v>0.4</v>
          </cell>
          <cell r="T40">
            <v>0.31</v>
          </cell>
          <cell r="U40">
            <v>0.45199999999999996</v>
          </cell>
          <cell r="V40">
            <v>0.35029999999999994</v>
          </cell>
          <cell r="W40">
            <v>0.51979999999999993</v>
          </cell>
          <cell r="X40">
            <v>9.9999999999999995E-7</v>
          </cell>
          <cell r="Y40">
            <v>0</v>
          </cell>
          <cell r="Z40">
            <v>0</v>
          </cell>
          <cell r="AA40">
            <v>9.6875193750387503</v>
          </cell>
          <cell r="AB40">
            <v>10.763910416709722</v>
          </cell>
          <cell r="AC40">
            <v>31468.723000000002</v>
          </cell>
          <cell r="AD40">
            <v>100000</v>
          </cell>
          <cell r="AE40">
            <v>100000</v>
          </cell>
          <cell r="AF40">
            <v>450</v>
          </cell>
          <cell r="AG40">
            <v>2</v>
          </cell>
          <cell r="AH40">
            <v>0.3</v>
          </cell>
          <cell r="AI40">
            <v>0.2</v>
          </cell>
          <cell r="AJ40">
            <v>3</v>
          </cell>
          <cell r="AK40">
            <v>3</v>
          </cell>
          <cell r="AL40">
            <v>0</v>
          </cell>
          <cell r="AM40" t="str">
            <v>CZ15SmallOfficeSSl.idf</v>
          </cell>
          <cell r="AN40" t="str">
            <v>CTZ15SiteDesign.idf</v>
          </cell>
          <cell r="AO40">
            <v>0</v>
          </cell>
          <cell r="AP40">
            <v>39</v>
          </cell>
          <cell r="AQ40" t="str">
            <v>SmallOffice</v>
          </cell>
          <cell r="AR40" t="str">
            <v>Base</v>
          </cell>
          <cell r="AS40" t="str">
            <v>Sslope</v>
          </cell>
          <cell r="AT40" t="str">
            <v>No</v>
          </cell>
          <cell r="AU40" t="str">
            <v>No</v>
          </cell>
          <cell r="AV40" t="str">
            <v>No</v>
          </cell>
          <cell r="AW40" t="str">
            <v>No</v>
          </cell>
          <cell r="AX40" t="str">
            <v>No</v>
          </cell>
          <cell r="AY40" t="str">
            <v>No</v>
          </cell>
          <cell r="AZ40" t="str">
            <v>No</v>
          </cell>
          <cell r="BA40" t="str">
            <v>No</v>
          </cell>
          <cell r="BB40" t="str">
            <v>No</v>
          </cell>
          <cell r="BC40" t="str">
            <v>No</v>
          </cell>
          <cell r="BD40" t="str">
            <v>No</v>
          </cell>
          <cell r="BE40" t="str">
            <v>No</v>
          </cell>
          <cell r="BF40" t="str">
            <v>No</v>
          </cell>
          <cell r="BG40" t="str">
            <v>No</v>
          </cell>
          <cell r="BH40" t="str">
            <v>No</v>
          </cell>
          <cell r="BI40" t="str">
            <v>No</v>
          </cell>
          <cell r="BJ40" t="str">
            <v>No</v>
          </cell>
          <cell r="BK40" t="str">
            <v>No</v>
          </cell>
          <cell r="BL40" t="str">
            <v>No</v>
          </cell>
          <cell r="BM40" t="str">
            <v>No</v>
          </cell>
          <cell r="BN40" t="str">
            <v>No</v>
          </cell>
          <cell r="BO40" t="str">
            <v>No</v>
          </cell>
          <cell r="BP40" t="str">
            <v>No</v>
          </cell>
        </row>
        <row r="41">
          <cell r="B41" t="str">
            <v>0040 CZ15 SmallOffice SRefSSlope+20</v>
          </cell>
          <cell r="C41" t="str">
            <v>0039 CZ15 SmallOffice BaseSslope</v>
          </cell>
          <cell r="D41" t="b">
            <v>1</v>
          </cell>
          <cell r="E41" t="str">
            <v>CZ15RV2.epw</v>
          </cell>
          <cell r="F41">
            <v>15</v>
          </cell>
          <cell r="G41">
            <v>0</v>
          </cell>
          <cell r="H41">
            <v>1.024128E-3</v>
          </cell>
          <cell r="I41">
            <v>4.9558290587117117E-2</v>
          </cell>
          <cell r="J41">
            <v>0</v>
          </cell>
          <cell r="K41">
            <v>3.9450483387994533</v>
          </cell>
          <cell r="L41">
            <v>2.504407653539467</v>
          </cell>
          <cell r="M41">
            <v>0.73</v>
          </cell>
          <cell r="N41">
            <v>0.44999999999999996</v>
          </cell>
          <cell r="O41">
            <v>0.64000000000000012</v>
          </cell>
          <cell r="P41">
            <v>3.8121652137271975</v>
          </cell>
          <cell r="Q41">
            <v>0.60716622873419479</v>
          </cell>
          <cell r="R41">
            <v>2.6687840419430833</v>
          </cell>
          <cell r="S41">
            <v>0.4</v>
          </cell>
          <cell r="T41">
            <v>0.31</v>
          </cell>
          <cell r="U41">
            <v>0.45199999999999996</v>
          </cell>
          <cell r="V41">
            <v>0.35029999999999994</v>
          </cell>
          <cell r="W41">
            <v>0.51979999999999993</v>
          </cell>
          <cell r="X41">
            <v>9.9999999999999995E-7</v>
          </cell>
          <cell r="Y41">
            <v>0</v>
          </cell>
          <cell r="Z41">
            <v>0</v>
          </cell>
          <cell r="AA41">
            <v>9.6875193750387503</v>
          </cell>
          <cell r="AB41">
            <v>10.763910416709722</v>
          </cell>
          <cell r="AC41">
            <v>31468.723000000002</v>
          </cell>
          <cell r="AD41">
            <v>100000</v>
          </cell>
          <cell r="AE41">
            <v>100000</v>
          </cell>
          <cell r="AF41">
            <v>450</v>
          </cell>
          <cell r="AG41">
            <v>2</v>
          </cell>
          <cell r="AH41">
            <v>0.3</v>
          </cell>
          <cell r="AI41">
            <v>0.2</v>
          </cell>
          <cell r="AJ41">
            <v>3</v>
          </cell>
          <cell r="AK41">
            <v>3</v>
          </cell>
          <cell r="AL41">
            <v>0</v>
          </cell>
          <cell r="AM41" t="str">
            <v>CZ15SmallOfficeSSl.idf</v>
          </cell>
          <cell r="AN41" t="str">
            <v>CTZ15SiteDesign.idf</v>
          </cell>
          <cell r="AO41">
            <v>0</v>
          </cell>
          <cell r="AP41">
            <v>40</v>
          </cell>
          <cell r="AQ41" t="str">
            <v>SmallOffice</v>
          </cell>
          <cell r="AR41" t="str">
            <v>SRefSSlope</v>
          </cell>
          <cell r="AS41" t="str">
            <v>+20</v>
          </cell>
          <cell r="AT41" t="str">
            <v>No</v>
          </cell>
          <cell r="AU41" t="str">
            <v>No</v>
          </cell>
          <cell r="AV41" t="str">
            <v>No</v>
          </cell>
          <cell r="AW41" t="str">
            <v>Yes</v>
          </cell>
          <cell r="AX41" t="str">
            <v>No</v>
          </cell>
          <cell r="AY41" t="str">
            <v>No</v>
          </cell>
          <cell r="AZ41" t="str">
            <v>No</v>
          </cell>
          <cell r="BA41" t="str">
            <v>No</v>
          </cell>
          <cell r="BB41" t="str">
            <v>No</v>
          </cell>
          <cell r="BC41" t="str">
            <v>No</v>
          </cell>
          <cell r="BD41" t="str">
            <v>No</v>
          </cell>
          <cell r="BE41" t="str">
            <v>No</v>
          </cell>
          <cell r="BF41" t="str">
            <v>No</v>
          </cell>
          <cell r="BG41" t="str">
            <v>No</v>
          </cell>
          <cell r="BH41" t="str">
            <v>No</v>
          </cell>
          <cell r="BI41" t="str">
            <v>No</v>
          </cell>
          <cell r="BJ41" t="str">
            <v>No</v>
          </cell>
          <cell r="BK41" t="str">
            <v>No</v>
          </cell>
          <cell r="BL41" t="str">
            <v>No</v>
          </cell>
          <cell r="BM41" t="str">
            <v>No</v>
          </cell>
          <cell r="BN41" t="str">
            <v>No</v>
          </cell>
          <cell r="BO41" t="str">
            <v>No</v>
          </cell>
          <cell r="BP41" t="str">
            <v>No</v>
          </cell>
        </row>
        <row r="42">
          <cell r="B42" t="str">
            <v>0041 CZ06 SmallOffice BaseLslope</v>
          </cell>
          <cell r="C42">
            <v>0</v>
          </cell>
          <cell r="D42" t="b">
            <v>1</v>
          </cell>
          <cell r="E42" t="str">
            <v>CZ06RV2.epw</v>
          </cell>
          <cell r="F42">
            <v>6</v>
          </cell>
          <cell r="G42">
            <v>0</v>
          </cell>
          <cell r="H42">
            <v>1.024128E-3</v>
          </cell>
          <cell r="I42">
            <v>4.9558290587117117E-2</v>
          </cell>
          <cell r="J42">
            <v>0</v>
          </cell>
          <cell r="K42">
            <v>1.7775386063882341</v>
          </cell>
          <cell r="L42">
            <v>1.4609636167878515</v>
          </cell>
          <cell r="M42">
            <v>0.73</v>
          </cell>
          <cell r="N42">
            <v>0.44999999999999996</v>
          </cell>
          <cell r="O42">
            <v>0.8</v>
          </cell>
          <cell r="P42">
            <v>1.6446554813159782</v>
          </cell>
          <cell r="Q42">
            <v>1.5E-3</v>
          </cell>
          <cell r="R42">
            <v>4.3722632176514349</v>
          </cell>
          <cell r="S42">
            <v>0.61</v>
          </cell>
          <cell r="T42">
            <v>0.34</v>
          </cell>
          <cell r="U42">
            <v>0.68929999999999991</v>
          </cell>
          <cell r="V42">
            <v>0.38419999999999999</v>
          </cell>
          <cell r="W42">
            <v>0.64409999999999989</v>
          </cell>
          <cell r="X42">
            <v>9.9999999999999995E-7</v>
          </cell>
          <cell r="Y42">
            <v>0</v>
          </cell>
          <cell r="Z42">
            <v>0</v>
          </cell>
          <cell r="AA42">
            <v>9.6875193750387503</v>
          </cell>
          <cell r="AB42">
            <v>10.763910416709722</v>
          </cell>
          <cell r="AC42">
            <v>31468.723000000002</v>
          </cell>
          <cell r="AD42">
            <v>100000</v>
          </cell>
          <cell r="AE42">
            <v>100000</v>
          </cell>
          <cell r="AF42">
            <v>450</v>
          </cell>
          <cell r="AG42">
            <v>2</v>
          </cell>
          <cell r="AH42">
            <v>0.3</v>
          </cell>
          <cell r="AI42">
            <v>0.2</v>
          </cell>
          <cell r="AJ42">
            <v>3</v>
          </cell>
          <cell r="AK42">
            <v>3</v>
          </cell>
          <cell r="AL42">
            <v>0</v>
          </cell>
          <cell r="AM42" t="str">
            <v>CZ06SmallOfficeLSl.idf</v>
          </cell>
          <cell r="AN42" t="str">
            <v>CTZ06SiteDesign.idf</v>
          </cell>
          <cell r="AO42">
            <v>0</v>
          </cell>
          <cell r="AP42">
            <v>41</v>
          </cell>
          <cell r="AQ42" t="str">
            <v>SmallOffice</v>
          </cell>
          <cell r="AR42" t="str">
            <v>Base</v>
          </cell>
          <cell r="AS42" t="str">
            <v>Lslope</v>
          </cell>
          <cell r="AT42" t="str">
            <v>No</v>
          </cell>
          <cell r="AU42" t="str">
            <v>No</v>
          </cell>
          <cell r="AV42" t="str">
            <v>No</v>
          </cell>
          <cell r="AW42" t="str">
            <v>No</v>
          </cell>
          <cell r="AX42" t="str">
            <v>No</v>
          </cell>
          <cell r="AY42" t="str">
            <v>No</v>
          </cell>
          <cell r="AZ42" t="str">
            <v>No</v>
          </cell>
          <cell r="BA42" t="str">
            <v>No</v>
          </cell>
          <cell r="BB42" t="str">
            <v>No</v>
          </cell>
          <cell r="BC42" t="str">
            <v>No</v>
          </cell>
          <cell r="BD42" t="str">
            <v>No</v>
          </cell>
          <cell r="BE42" t="str">
            <v>No</v>
          </cell>
          <cell r="BF42" t="str">
            <v>No</v>
          </cell>
          <cell r="BG42" t="str">
            <v>No</v>
          </cell>
          <cell r="BH42" t="str">
            <v>No</v>
          </cell>
          <cell r="BI42" t="str">
            <v>No</v>
          </cell>
          <cell r="BJ42" t="str">
            <v>No</v>
          </cell>
          <cell r="BK42" t="str">
            <v>No</v>
          </cell>
          <cell r="BL42" t="str">
            <v>No</v>
          </cell>
          <cell r="BM42" t="str">
            <v>No</v>
          </cell>
          <cell r="BN42" t="str">
            <v>No</v>
          </cell>
          <cell r="BO42" t="str">
            <v>No</v>
          </cell>
          <cell r="BP42" t="str">
            <v>No</v>
          </cell>
        </row>
        <row r="43">
          <cell r="B43" t="str">
            <v>0042 CZ06 SmallOffice SRefLSlope+20</v>
          </cell>
          <cell r="C43" t="str">
            <v>0041 CZ06 SmallOffice BaseLslope</v>
          </cell>
          <cell r="D43" t="b">
            <v>1</v>
          </cell>
          <cell r="E43" t="str">
            <v>CZ06RV2.epw</v>
          </cell>
          <cell r="F43">
            <v>6</v>
          </cell>
          <cell r="G43">
            <v>0</v>
          </cell>
          <cell r="H43">
            <v>1.024128E-3</v>
          </cell>
          <cell r="I43">
            <v>4.9558290587117117E-2</v>
          </cell>
          <cell r="J43">
            <v>0</v>
          </cell>
          <cell r="K43">
            <v>1.7775386063882341</v>
          </cell>
          <cell r="L43">
            <v>1.4609636167878515</v>
          </cell>
          <cell r="M43">
            <v>0.73</v>
          </cell>
          <cell r="N43">
            <v>0.36</v>
          </cell>
          <cell r="O43">
            <v>0.8</v>
          </cell>
          <cell r="P43">
            <v>1.6446554813159782</v>
          </cell>
          <cell r="Q43">
            <v>1.5E-3</v>
          </cell>
          <cell r="R43">
            <v>4.3722632176514349</v>
          </cell>
          <cell r="S43">
            <v>0.61</v>
          </cell>
          <cell r="T43">
            <v>0.34</v>
          </cell>
          <cell r="U43">
            <v>0.68929999999999991</v>
          </cell>
          <cell r="V43">
            <v>0.38419999999999999</v>
          </cell>
          <cell r="W43">
            <v>0.64409999999999989</v>
          </cell>
          <cell r="X43">
            <v>9.9999999999999995E-7</v>
          </cell>
          <cell r="Y43">
            <v>0</v>
          </cell>
          <cell r="Z43">
            <v>0</v>
          </cell>
          <cell r="AA43">
            <v>9.6875193750387503</v>
          </cell>
          <cell r="AB43">
            <v>10.763910416709722</v>
          </cell>
          <cell r="AC43">
            <v>31468.723000000002</v>
          </cell>
          <cell r="AD43">
            <v>100000</v>
          </cell>
          <cell r="AE43">
            <v>100000</v>
          </cell>
          <cell r="AF43">
            <v>450</v>
          </cell>
          <cell r="AG43">
            <v>2</v>
          </cell>
          <cell r="AH43">
            <v>0.3</v>
          </cell>
          <cell r="AI43">
            <v>0.2</v>
          </cell>
          <cell r="AJ43">
            <v>3</v>
          </cell>
          <cell r="AK43">
            <v>3</v>
          </cell>
          <cell r="AL43">
            <v>0</v>
          </cell>
          <cell r="AM43" t="str">
            <v>CZ06SmallOfficeLSl.idf</v>
          </cell>
          <cell r="AN43" t="str">
            <v>CTZ06SiteDesign.idf</v>
          </cell>
          <cell r="AO43">
            <v>0</v>
          </cell>
          <cell r="AP43">
            <v>42</v>
          </cell>
          <cell r="AQ43" t="str">
            <v>SmallOffice</v>
          </cell>
          <cell r="AR43" t="str">
            <v>SRefLSlope</v>
          </cell>
          <cell r="AS43" t="str">
            <v>+20</v>
          </cell>
          <cell r="AT43" t="str">
            <v>No</v>
          </cell>
          <cell r="AU43" t="str">
            <v>No</v>
          </cell>
          <cell r="AV43" t="str">
            <v>Yes</v>
          </cell>
          <cell r="AW43" t="str">
            <v>No</v>
          </cell>
          <cell r="AX43" t="str">
            <v>No</v>
          </cell>
          <cell r="AY43" t="str">
            <v>No</v>
          </cell>
          <cell r="AZ43" t="str">
            <v>No</v>
          </cell>
          <cell r="BA43" t="str">
            <v>No</v>
          </cell>
          <cell r="BB43" t="str">
            <v>No</v>
          </cell>
          <cell r="BC43" t="str">
            <v>No</v>
          </cell>
          <cell r="BD43" t="str">
            <v>No</v>
          </cell>
          <cell r="BE43" t="str">
            <v>No</v>
          </cell>
          <cell r="BF43" t="str">
            <v>No</v>
          </cell>
          <cell r="BG43" t="str">
            <v>No</v>
          </cell>
          <cell r="BH43" t="str">
            <v>No</v>
          </cell>
          <cell r="BI43" t="str">
            <v>No</v>
          </cell>
          <cell r="BJ43" t="str">
            <v>No</v>
          </cell>
          <cell r="BK43" t="str">
            <v>No</v>
          </cell>
          <cell r="BL43" t="str">
            <v>No</v>
          </cell>
          <cell r="BM43" t="str">
            <v>No</v>
          </cell>
          <cell r="BN43" t="str">
            <v>No</v>
          </cell>
          <cell r="BO43" t="str">
            <v>No</v>
          </cell>
          <cell r="BP43" t="str">
            <v>No</v>
          </cell>
        </row>
        <row r="44">
          <cell r="B44" t="str">
            <v>0043 CZ06 SmallOffice BaseSslope</v>
          </cell>
          <cell r="C44">
            <v>0</v>
          </cell>
          <cell r="D44" t="b">
            <v>1</v>
          </cell>
          <cell r="E44" t="str">
            <v>CZ06RV2.epw</v>
          </cell>
          <cell r="F44">
            <v>6</v>
          </cell>
          <cell r="G44">
            <v>0</v>
          </cell>
          <cell r="H44">
            <v>1.024128E-3</v>
          </cell>
          <cell r="I44">
            <v>4.9558290587117117E-2</v>
          </cell>
          <cell r="J44">
            <v>0</v>
          </cell>
          <cell r="K44">
            <v>1.7775386063882341</v>
          </cell>
          <cell r="L44">
            <v>1.4609636167878515</v>
          </cell>
          <cell r="M44">
            <v>0.73</v>
          </cell>
          <cell r="N44">
            <v>0.44999999999999996</v>
          </cell>
          <cell r="O44">
            <v>0.8</v>
          </cell>
          <cell r="P44">
            <v>1.6446554813159782</v>
          </cell>
          <cell r="Q44">
            <v>1.5E-3</v>
          </cell>
          <cell r="R44">
            <v>4.3722632176514349</v>
          </cell>
          <cell r="S44">
            <v>0.61</v>
          </cell>
          <cell r="T44">
            <v>0.34</v>
          </cell>
          <cell r="U44">
            <v>0.68929999999999991</v>
          </cell>
          <cell r="V44">
            <v>0.38419999999999999</v>
          </cell>
          <cell r="W44">
            <v>0.64409999999999989</v>
          </cell>
          <cell r="X44">
            <v>9.9999999999999995E-7</v>
          </cell>
          <cell r="Y44">
            <v>0</v>
          </cell>
          <cell r="Z44">
            <v>0</v>
          </cell>
          <cell r="AA44">
            <v>9.6875193750387503</v>
          </cell>
          <cell r="AB44">
            <v>10.763910416709722</v>
          </cell>
          <cell r="AC44">
            <v>31468.723000000002</v>
          </cell>
          <cell r="AD44">
            <v>100000</v>
          </cell>
          <cell r="AE44">
            <v>100000</v>
          </cell>
          <cell r="AF44">
            <v>450</v>
          </cell>
          <cell r="AG44">
            <v>2</v>
          </cell>
          <cell r="AH44">
            <v>0.3</v>
          </cell>
          <cell r="AI44">
            <v>0.2</v>
          </cell>
          <cell r="AJ44">
            <v>3</v>
          </cell>
          <cell r="AK44">
            <v>3</v>
          </cell>
          <cell r="AL44">
            <v>0</v>
          </cell>
          <cell r="AM44" t="str">
            <v>CZ06SmallOfficeSSl.idf</v>
          </cell>
          <cell r="AN44" t="str">
            <v>CTZ06SiteDesign.idf</v>
          </cell>
          <cell r="AO44">
            <v>0</v>
          </cell>
          <cell r="AP44">
            <v>43</v>
          </cell>
          <cell r="AQ44" t="str">
            <v>SmallOffice</v>
          </cell>
          <cell r="AR44" t="str">
            <v>Base</v>
          </cell>
          <cell r="AS44" t="str">
            <v>Sslope</v>
          </cell>
          <cell r="AT44" t="str">
            <v>No</v>
          </cell>
          <cell r="AU44" t="str">
            <v>No</v>
          </cell>
          <cell r="AV44" t="str">
            <v>No</v>
          </cell>
          <cell r="AW44" t="str">
            <v>No</v>
          </cell>
          <cell r="AX44" t="str">
            <v>No</v>
          </cell>
          <cell r="AY44" t="str">
            <v>No</v>
          </cell>
          <cell r="AZ44" t="str">
            <v>No</v>
          </cell>
          <cell r="BA44" t="str">
            <v>No</v>
          </cell>
          <cell r="BB44" t="str">
            <v>No</v>
          </cell>
          <cell r="BC44" t="str">
            <v>No</v>
          </cell>
          <cell r="BD44" t="str">
            <v>No</v>
          </cell>
          <cell r="BE44" t="str">
            <v>No</v>
          </cell>
          <cell r="BF44" t="str">
            <v>No</v>
          </cell>
          <cell r="BG44" t="str">
            <v>No</v>
          </cell>
          <cell r="BH44" t="str">
            <v>No</v>
          </cell>
          <cell r="BI44" t="str">
            <v>No</v>
          </cell>
          <cell r="BJ44" t="str">
            <v>No</v>
          </cell>
          <cell r="BK44" t="str">
            <v>No</v>
          </cell>
          <cell r="BL44" t="str">
            <v>No</v>
          </cell>
          <cell r="BM44" t="str">
            <v>No</v>
          </cell>
          <cell r="BN44" t="str">
            <v>No</v>
          </cell>
          <cell r="BO44" t="str">
            <v>No</v>
          </cell>
          <cell r="BP44" t="str">
            <v>No</v>
          </cell>
        </row>
        <row r="45">
          <cell r="B45" t="str">
            <v>0044 CZ06 SmallOffice SRefSSlope+20</v>
          </cell>
          <cell r="C45" t="str">
            <v>0043 CZ06 SmallOffice BaseSslope</v>
          </cell>
          <cell r="D45" t="b">
            <v>1</v>
          </cell>
          <cell r="E45" t="str">
            <v>CZ06RV2.epw</v>
          </cell>
          <cell r="F45">
            <v>6</v>
          </cell>
          <cell r="G45">
            <v>0</v>
          </cell>
          <cell r="H45">
            <v>1.024128E-3</v>
          </cell>
          <cell r="I45">
            <v>4.9558290587117117E-2</v>
          </cell>
          <cell r="J45">
            <v>0</v>
          </cell>
          <cell r="K45">
            <v>1.7775386063882341</v>
          </cell>
          <cell r="L45">
            <v>1.4609636167878515</v>
          </cell>
          <cell r="M45">
            <v>0.73</v>
          </cell>
          <cell r="N45">
            <v>0.44999999999999996</v>
          </cell>
          <cell r="O45">
            <v>0.64000000000000012</v>
          </cell>
          <cell r="P45">
            <v>1.6446554813159782</v>
          </cell>
          <cell r="Q45">
            <v>1.5E-3</v>
          </cell>
          <cell r="R45">
            <v>4.3722632176514349</v>
          </cell>
          <cell r="S45">
            <v>0.61</v>
          </cell>
          <cell r="T45">
            <v>0.34</v>
          </cell>
          <cell r="U45">
            <v>0.68929999999999991</v>
          </cell>
          <cell r="V45">
            <v>0.38419999999999999</v>
          </cell>
          <cell r="W45">
            <v>0.64409999999999989</v>
          </cell>
          <cell r="X45">
            <v>9.9999999999999995E-7</v>
          </cell>
          <cell r="Y45">
            <v>0</v>
          </cell>
          <cell r="Z45">
            <v>0</v>
          </cell>
          <cell r="AA45">
            <v>9.6875193750387503</v>
          </cell>
          <cell r="AB45">
            <v>10.763910416709722</v>
          </cell>
          <cell r="AC45">
            <v>31468.723000000002</v>
          </cell>
          <cell r="AD45">
            <v>100000</v>
          </cell>
          <cell r="AE45">
            <v>100000</v>
          </cell>
          <cell r="AF45">
            <v>450</v>
          </cell>
          <cell r="AG45">
            <v>2</v>
          </cell>
          <cell r="AH45">
            <v>0.3</v>
          </cell>
          <cell r="AI45">
            <v>0.2</v>
          </cell>
          <cell r="AJ45">
            <v>3</v>
          </cell>
          <cell r="AK45">
            <v>3</v>
          </cell>
          <cell r="AL45">
            <v>0</v>
          </cell>
          <cell r="AM45" t="str">
            <v>CZ06SmallOfficeSSl.idf</v>
          </cell>
          <cell r="AN45" t="str">
            <v>CTZ06SiteDesign.idf</v>
          </cell>
          <cell r="AO45">
            <v>0</v>
          </cell>
          <cell r="AP45">
            <v>44</v>
          </cell>
          <cell r="AQ45" t="str">
            <v>SmallOffice</v>
          </cell>
          <cell r="AR45" t="str">
            <v>SRefSSlope</v>
          </cell>
          <cell r="AS45" t="str">
            <v>+20</v>
          </cell>
          <cell r="AT45" t="str">
            <v>No</v>
          </cell>
          <cell r="AU45" t="str">
            <v>No</v>
          </cell>
          <cell r="AV45" t="str">
            <v>No</v>
          </cell>
          <cell r="AW45" t="str">
            <v>Yes</v>
          </cell>
          <cell r="AX45" t="str">
            <v>No</v>
          </cell>
          <cell r="AY45" t="str">
            <v>No</v>
          </cell>
          <cell r="AZ45" t="str">
            <v>No</v>
          </cell>
          <cell r="BA45" t="str">
            <v>No</v>
          </cell>
          <cell r="BB45" t="str">
            <v>No</v>
          </cell>
          <cell r="BC45" t="str">
            <v>No</v>
          </cell>
          <cell r="BD45" t="str">
            <v>No</v>
          </cell>
          <cell r="BE45" t="str">
            <v>No</v>
          </cell>
          <cell r="BF45" t="str">
            <v>No</v>
          </cell>
          <cell r="BG45" t="str">
            <v>No</v>
          </cell>
          <cell r="BH45" t="str">
            <v>No</v>
          </cell>
          <cell r="BI45" t="str">
            <v>No</v>
          </cell>
          <cell r="BJ45" t="str">
            <v>No</v>
          </cell>
          <cell r="BK45" t="str">
            <v>No</v>
          </cell>
          <cell r="BL45" t="str">
            <v>No</v>
          </cell>
          <cell r="BM45" t="str">
            <v>No</v>
          </cell>
          <cell r="BN45" t="str">
            <v>No</v>
          </cell>
          <cell r="BO45" t="str">
            <v>No</v>
          </cell>
          <cell r="BP45" t="str">
            <v>No</v>
          </cell>
        </row>
        <row r="46">
          <cell r="B46" t="str">
            <v>0045 CZ16 SmallOffice BaseLslope</v>
          </cell>
          <cell r="C46">
            <v>0</v>
          </cell>
          <cell r="D46" t="b">
            <v>1</v>
          </cell>
          <cell r="E46" t="str">
            <v>CZ16RV2.epw</v>
          </cell>
          <cell r="F46">
            <v>16</v>
          </cell>
          <cell r="G46">
            <v>0</v>
          </cell>
          <cell r="H46">
            <v>1.024128E-3</v>
          </cell>
          <cell r="I46">
            <v>4.9558290587117117E-2</v>
          </cell>
          <cell r="J46">
            <v>0</v>
          </cell>
          <cell r="K46">
            <v>3.9450483387994533</v>
          </cell>
          <cell r="L46">
            <v>2.504407653539467</v>
          </cell>
          <cell r="M46">
            <v>0.73</v>
          </cell>
          <cell r="N46">
            <v>0.75</v>
          </cell>
          <cell r="O46">
            <v>0.8</v>
          </cell>
          <cell r="P46">
            <v>3.8121652137271975</v>
          </cell>
          <cell r="Q46">
            <v>0.75073429864594332</v>
          </cell>
          <cell r="R46">
            <v>2.6687840419430833</v>
          </cell>
          <cell r="S46">
            <v>0.47</v>
          </cell>
          <cell r="T46">
            <v>0.43</v>
          </cell>
          <cell r="U46">
            <v>0.53109999999999991</v>
          </cell>
          <cell r="V46">
            <v>0.48589999999999994</v>
          </cell>
          <cell r="W46">
            <v>0.79099999999999993</v>
          </cell>
          <cell r="X46">
            <v>9.9999999999999995E-7</v>
          </cell>
          <cell r="Y46">
            <v>0</v>
          </cell>
          <cell r="Z46">
            <v>0</v>
          </cell>
          <cell r="AA46">
            <v>9.6875193750387503</v>
          </cell>
          <cell r="AB46">
            <v>10.763910416709722</v>
          </cell>
          <cell r="AC46">
            <v>31468.723000000002</v>
          </cell>
          <cell r="AD46">
            <v>100000</v>
          </cell>
          <cell r="AE46">
            <v>100000</v>
          </cell>
          <cell r="AF46">
            <v>450</v>
          </cell>
          <cell r="AG46">
            <v>2</v>
          </cell>
          <cell r="AH46">
            <v>0.3</v>
          </cell>
          <cell r="AI46">
            <v>0.2</v>
          </cell>
          <cell r="AJ46">
            <v>3</v>
          </cell>
          <cell r="AK46">
            <v>3</v>
          </cell>
          <cell r="AL46">
            <v>0</v>
          </cell>
          <cell r="AM46" t="str">
            <v>CZ16SmallOfficeLSl.idf</v>
          </cell>
          <cell r="AN46" t="str">
            <v>CTZ16SiteDesign.idf</v>
          </cell>
          <cell r="AO46">
            <v>0</v>
          </cell>
          <cell r="AP46">
            <v>45</v>
          </cell>
          <cell r="AQ46" t="str">
            <v>SmallOffice</v>
          </cell>
          <cell r="AR46" t="str">
            <v>Base</v>
          </cell>
          <cell r="AS46" t="str">
            <v>Lslope</v>
          </cell>
          <cell r="AT46" t="str">
            <v>No</v>
          </cell>
          <cell r="AU46" t="str">
            <v>No</v>
          </cell>
          <cell r="AV46" t="str">
            <v>No</v>
          </cell>
          <cell r="AW46" t="str">
            <v>No</v>
          </cell>
          <cell r="AX46" t="str">
            <v>No</v>
          </cell>
          <cell r="AY46" t="str">
            <v>No</v>
          </cell>
          <cell r="AZ46" t="str">
            <v>No</v>
          </cell>
          <cell r="BA46" t="str">
            <v>No</v>
          </cell>
          <cell r="BB46" t="str">
            <v>No</v>
          </cell>
          <cell r="BC46" t="str">
            <v>No</v>
          </cell>
          <cell r="BD46" t="str">
            <v>No</v>
          </cell>
          <cell r="BE46" t="str">
            <v>No</v>
          </cell>
          <cell r="BF46" t="str">
            <v>No</v>
          </cell>
          <cell r="BG46" t="str">
            <v>No</v>
          </cell>
          <cell r="BH46" t="str">
            <v>No</v>
          </cell>
          <cell r="BI46" t="str">
            <v>No</v>
          </cell>
          <cell r="BJ46" t="str">
            <v>No</v>
          </cell>
          <cell r="BK46" t="str">
            <v>No</v>
          </cell>
          <cell r="BL46" t="str">
            <v>No</v>
          </cell>
          <cell r="BM46" t="str">
            <v>No</v>
          </cell>
          <cell r="BN46" t="str">
            <v>No</v>
          </cell>
          <cell r="BO46" t="str">
            <v>No</v>
          </cell>
          <cell r="BP46" t="str">
            <v>No</v>
          </cell>
        </row>
        <row r="47">
          <cell r="B47" t="str">
            <v>0046 CZ16 SmallOffice SRefLSlope+20</v>
          </cell>
          <cell r="C47" t="str">
            <v>0045 CZ16 SmallOffice BaseLslope</v>
          </cell>
          <cell r="D47" t="b">
            <v>1</v>
          </cell>
          <cell r="E47" t="str">
            <v>CZ16RV2.epw</v>
          </cell>
          <cell r="F47">
            <v>16</v>
          </cell>
          <cell r="G47">
            <v>0</v>
          </cell>
          <cell r="H47">
            <v>1.024128E-3</v>
          </cell>
          <cell r="I47">
            <v>4.9558290587117117E-2</v>
          </cell>
          <cell r="J47">
            <v>0</v>
          </cell>
          <cell r="K47">
            <v>3.9450483387994533</v>
          </cell>
          <cell r="L47">
            <v>2.504407653539467</v>
          </cell>
          <cell r="M47">
            <v>0.73</v>
          </cell>
          <cell r="N47">
            <v>0.60000000000000009</v>
          </cell>
          <cell r="O47">
            <v>0.8</v>
          </cell>
          <cell r="P47">
            <v>3.8121652137271975</v>
          </cell>
          <cell r="Q47">
            <v>0.75073429864594332</v>
          </cell>
          <cell r="R47">
            <v>2.6687840419430833</v>
          </cell>
          <cell r="S47">
            <v>0.47</v>
          </cell>
          <cell r="T47">
            <v>0.43</v>
          </cell>
          <cell r="U47">
            <v>0.53109999999999991</v>
          </cell>
          <cell r="V47">
            <v>0.48589999999999994</v>
          </cell>
          <cell r="W47">
            <v>0.79099999999999993</v>
          </cell>
          <cell r="X47">
            <v>9.9999999999999995E-7</v>
          </cell>
          <cell r="Y47">
            <v>0</v>
          </cell>
          <cell r="Z47">
            <v>0</v>
          </cell>
          <cell r="AA47">
            <v>9.6875193750387503</v>
          </cell>
          <cell r="AB47">
            <v>10.763910416709722</v>
          </cell>
          <cell r="AC47">
            <v>31468.723000000002</v>
          </cell>
          <cell r="AD47">
            <v>100000</v>
          </cell>
          <cell r="AE47">
            <v>100000</v>
          </cell>
          <cell r="AF47">
            <v>450</v>
          </cell>
          <cell r="AG47">
            <v>2</v>
          </cell>
          <cell r="AH47">
            <v>0.3</v>
          </cell>
          <cell r="AI47">
            <v>0.2</v>
          </cell>
          <cell r="AJ47">
            <v>3</v>
          </cell>
          <cell r="AK47">
            <v>3</v>
          </cell>
          <cell r="AL47">
            <v>0</v>
          </cell>
          <cell r="AM47" t="str">
            <v>CZ16SmallOfficeLSl.idf</v>
          </cell>
          <cell r="AN47" t="str">
            <v>CTZ16SiteDesign.idf</v>
          </cell>
          <cell r="AO47">
            <v>0</v>
          </cell>
          <cell r="AP47">
            <v>46</v>
          </cell>
          <cell r="AQ47" t="str">
            <v>SmallOffice</v>
          </cell>
          <cell r="AR47" t="str">
            <v>SRefLSlope</v>
          </cell>
          <cell r="AS47" t="str">
            <v>+20</v>
          </cell>
          <cell r="AT47" t="str">
            <v>No</v>
          </cell>
          <cell r="AU47" t="str">
            <v>No</v>
          </cell>
          <cell r="AV47" t="str">
            <v>Yes</v>
          </cell>
          <cell r="AW47" t="str">
            <v>No</v>
          </cell>
          <cell r="AX47" t="str">
            <v>No</v>
          </cell>
          <cell r="AY47" t="str">
            <v>No</v>
          </cell>
          <cell r="AZ47" t="str">
            <v>No</v>
          </cell>
          <cell r="BA47" t="str">
            <v>No</v>
          </cell>
          <cell r="BB47" t="str">
            <v>No</v>
          </cell>
          <cell r="BC47" t="str">
            <v>No</v>
          </cell>
          <cell r="BD47" t="str">
            <v>No</v>
          </cell>
          <cell r="BE47" t="str">
            <v>No</v>
          </cell>
          <cell r="BF47" t="str">
            <v>No</v>
          </cell>
          <cell r="BG47" t="str">
            <v>No</v>
          </cell>
          <cell r="BH47" t="str">
            <v>No</v>
          </cell>
          <cell r="BI47" t="str">
            <v>No</v>
          </cell>
          <cell r="BJ47" t="str">
            <v>No</v>
          </cell>
          <cell r="BK47" t="str">
            <v>No</v>
          </cell>
          <cell r="BL47" t="str">
            <v>No</v>
          </cell>
          <cell r="BM47" t="str">
            <v>No</v>
          </cell>
          <cell r="BN47" t="str">
            <v>No</v>
          </cell>
          <cell r="BO47" t="str">
            <v>No</v>
          </cell>
          <cell r="BP47" t="str">
            <v>No</v>
          </cell>
        </row>
        <row r="48">
          <cell r="B48" t="str">
            <v>0047 CZ16 SmallOffice BaseSslope</v>
          </cell>
          <cell r="C48">
            <v>0</v>
          </cell>
          <cell r="D48" t="b">
            <v>1</v>
          </cell>
          <cell r="E48" t="str">
            <v>CZ16RV2.epw</v>
          </cell>
          <cell r="F48">
            <v>16</v>
          </cell>
          <cell r="G48">
            <v>0</v>
          </cell>
          <cell r="H48">
            <v>1.024128E-3</v>
          </cell>
          <cell r="I48">
            <v>4.9558290587117117E-2</v>
          </cell>
          <cell r="J48">
            <v>0</v>
          </cell>
          <cell r="K48">
            <v>3.9450483387994533</v>
          </cell>
          <cell r="L48">
            <v>2.504407653539467</v>
          </cell>
          <cell r="M48">
            <v>0.73</v>
          </cell>
          <cell r="N48">
            <v>0.75</v>
          </cell>
          <cell r="O48">
            <v>0.8</v>
          </cell>
          <cell r="P48">
            <v>3.8121652137271975</v>
          </cell>
          <cell r="Q48">
            <v>0.75073429864594332</v>
          </cell>
          <cell r="R48">
            <v>2.6687840419430833</v>
          </cell>
          <cell r="S48">
            <v>0.47</v>
          </cell>
          <cell r="T48">
            <v>0.43</v>
          </cell>
          <cell r="U48">
            <v>0.53109999999999991</v>
          </cell>
          <cell r="V48">
            <v>0.48589999999999994</v>
          </cell>
          <cell r="W48">
            <v>0.79099999999999993</v>
          </cell>
          <cell r="X48">
            <v>9.9999999999999995E-7</v>
          </cell>
          <cell r="Y48">
            <v>0</v>
          </cell>
          <cell r="Z48">
            <v>0</v>
          </cell>
          <cell r="AA48">
            <v>9.6875193750387503</v>
          </cell>
          <cell r="AB48">
            <v>10.763910416709722</v>
          </cell>
          <cell r="AC48">
            <v>31468.723000000002</v>
          </cell>
          <cell r="AD48">
            <v>100000</v>
          </cell>
          <cell r="AE48">
            <v>100000</v>
          </cell>
          <cell r="AF48">
            <v>450</v>
          </cell>
          <cell r="AG48">
            <v>2</v>
          </cell>
          <cell r="AH48">
            <v>0.3</v>
          </cell>
          <cell r="AI48">
            <v>0.2</v>
          </cell>
          <cell r="AJ48">
            <v>3</v>
          </cell>
          <cell r="AK48">
            <v>3</v>
          </cell>
          <cell r="AL48">
            <v>0</v>
          </cell>
          <cell r="AM48" t="str">
            <v>CZ16SmallOfficeSSl.idf</v>
          </cell>
          <cell r="AN48" t="str">
            <v>CTZ16SiteDesign.idf</v>
          </cell>
          <cell r="AO48">
            <v>0</v>
          </cell>
          <cell r="AP48">
            <v>47</v>
          </cell>
          <cell r="AQ48" t="str">
            <v>SmallOffice</v>
          </cell>
          <cell r="AR48" t="str">
            <v>Base</v>
          </cell>
          <cell r="AS48" t="str">
            <v>Sslope</v>
          </cell>
          <cell r="AT48" t="str">
            <v>No</v>
          </cell>
          <cell r="AU48" t="str">
            <v>No</v>
          </cell>
          <cell r="AV48" t="str">
            <v>No</v>
          </cell>
          <cell r="AW48" t="str">
            <v>No</v>
          </cell>
          <cell r="AX48" t="str">
            <v>No</v>
          </cell>
          <cell r="AY48" t="str">
            <v>No</v>
          </cell>
          <cell r="AZ48" t="str">
            <v>No</v>
          </cell>
          <cell r="BA48" t="str">
            <v>No</v>
          </cell>
          <cell r="BB48" t="str">
            <v>No</v>
          </cell>
          <cell r="BC48" t="str">
            <v>No</v>
          </cell>
          <cell r="BD48" t="str">
            <v>No</v>
          </cell>
          <cell r="BE48" t="str">
            <v>No</v>
          </cell>
          <cell r="BF48" t="str">
            <v>No</v>
          </cell>
          <cell r="BG48" t="str">
            <v>No</v>
          </cell>
          <cell r="BH48" t="str">
            <v>No</v>
          </cell>
          <cell r="BI48" t="str">
            <v>No</v>
          </cell>
          <cell r="BJ48" t="str">
            <v>No</v>
          </cell>
          <cell r="BK48" t="str">
            <v>No</v>
          </cell>
          <cell r="BL48" t="str">
            <v>No</v>
          </cell>
          <cell r="BM48" t="str">
            <v>No</v>
          </cell>
          <cell r="BN48" t="str">
            <v>No</v>
          </cell>
          <cell r="BO48" t="str">
            <v>No</v>
          </cell>
          <cell r="BP48" t="str">
            <v>No</v>
          </cell>
        </row>
        <row r="49">
          <cell r="B49" t="str">
            <v>0048 CZ16 SmallOffice SRefSSlope+20</v>
          </cell>
          <cell r="C49" t="str">
            <v>0047 CZ16 SmallOffice BaseSslope</v>
          </cell>
          <cell r="D49" t="b">
            <v>1</v>
          </cell>
          <cell r="E49" t="str">
            <v>CZ16RV2.epw</v>
          </cell>
          <cell r="F49">
            <v>16</v>
          </cell>
          <cell r="G49">
            <v>0</v>
          </cell>
          <cell r="H49">
            <v>1.024128E-3</v>
          </cell>
          <cell r="I49">
            <v>4.9558290587117117E-2</v>
          </cell>
          <cell r="J49">
            <v>0</v>
          </cell>
          <cell r="K49">
            <v>3.9450483387994533</v>
          </cell>
          <cell r="L49">
            <v>2.504407653539467</v>
          </cell>
          <cell r="M49">
            <v>0.73</v>
          </cell>
          <cell r="N49">
            <v>0.75</v>
          </cell>
          <cell r="O49">
            <v>0.64000000000000012</v>
          </cell>
          <cell r="P49">
            <v>3.8121652137271975</v>
          </cell>
          <cell r="Q49">
            <v>0.75073429864594332</v>
          </cell>
          <cell r="R49">
            <v>2.6687840419430833</v>
          </cell>
          <cell r="S49">
            <v>0.47</v>
          </cell>
          <cell r="T49">
            <v>0.43</v>
          </cell>
          <cell r="U49">
            <v>0.53109999999999991</v>
          </cell>
          <cell r="V49">
            <v>0.48589999999999994</v>
          </cell>
          <cell r="W49">
            <v>0.79099999999999993</v>
          </cell>
          <cell r="X49">
            <v>9.9999999999999995E-7</v>
          </cell>
          <cell r="Y49">
            <v>0</v>
          </cell>
          <cell r="Z49">
            <v>0</v>
          </cell>
          <cell r="AA49">
            <v>9.6875193750387503</v>
          </cell>
          <cell r="AB49">
            <v>10.763910416709722</v>
          </cell>
          <cell r="AC49">
            <v>31468.723000000002</v>
          </cell>
          <cell r="AD49">
            <v>100000</v>
          </cell>
          <cell r="AE49">
            <v>100000</v>
          </cell>
          <cell r="AF49">
            <v>450</v>
          </cell>
          <cell r="AG49">
            <v>2</v>
          </cell>
          <cell r="AH49">
            <v>0.3</v>
          </cell>
          <cell r="AI49">
            <v>0.2</v>
          </cell>
          <cell r="AJ49">
            <v>3</v>
          </cell>
          <cell r="AK49">
            <v>3</v>
          </cell>
          <cell r="AL49">
            <v>0</v>
          </cell>
          <cell r="AM49" t="str">
            <v>CZ16SmallOfficeSSl.idf</v>
          </cell>
          <cell r="AN49" t="str">
            <v>CTZ16SiteDesign.idf</v>
          </cell>
          <cell r="AO49">
            <v>0</v>
          </cell>
          <cell r="AP49">
            <v>48</v>
          </cell>
          <cell r="AQ49" t="str">
            <v>SmallOffice</v>
          </cell>
          <cell r="AR49" t="str">
            <v>SRefSSlope</v>
          </cell>
          <cell r="AS49" t="str">
            <v>+20</v>
          </cell>
          <cell r="AT49" t="str">
            <v>No</v>
          </cell>
          <cell r="AU49" t="str">
            <v>No</v>
          </cell>
          <cell r="AV49" t="str">
            <v>No</v>
          </cell>
          <cell r="AW49" t="str">
            <v>Yes</v>
          </cell>
          <cell r="AX49" t="str">
            <v>No</v>
          </cell>
          <cell r="AY49" t="str">
            <v>No</v>
          </cell>
          <cell r="AZ49" t="str">
            <v>No</v>
          </cell>
          <cell r="BA49" t="str">
            <v>No</v>
          </cell>
          <cell r="BB49" t="str">
            <v>No</v>
          </cell>
          <cell r="BC49" t="str">
            <v>No</v>
          </cell>
          <cell r="BD49" t="str">
            <v>No</v>
          </cell>
          <cell r="BE49" t="str">
            <v>No</v>
          </cell>
          <cell r="BF49" t="str">
            <v>No</v>
          </cell>
          <cell r="BG49" t="str">
            <v>No</v>
          </cell>
          <cell r="BH49" t="str">
            <v>No</v>
          </cell>
          <cell r="BI49" t="str">
            <v>No</v>
          </cell>
          <cell r="BJ49" t="str">
            <v>No</v>
          </cell>
          <cell r="BK49" t="str">
            <v>No</v>
          </cell>
          <cell r="BL49" t="str">
            <v>No</v>
          </cell>
          <cell r="BM49" t="str">
            <v>No</v>
          </cell>
          <cell r="BN49" t="str">
            <v>No</v>
          </cell>
          <cell r="BO49" t="str">
            <v>No</v>
          </cell>
          <cell r="BP49" t="str">
            <v>No</v>
          </cell>
        </row>
        <row r="50">
          <cell r="B50" t="str">
            <v>0049 CZ15 PrimarySchool BaseLt</v>
          </cell>
          <cell r="C50">
            <v>0</v>
          </cell>
          <cell r="D50" t="b">
            <v>1</v>
          </cell>
          <cell r="E50" t="str">
            <v>CZ15RV2.epw</v>
          </cell>
          <cell r="F50">
            <v>15</v>
          </cell>
          <cell r="G50">
            <v>0</v>
          </cell>
          <cell r="H50">
            <v>1.024128E-3</v>
          </cell>
          <cell r="I50">
            <v>3.1343415039954678E-2</v>
          </cell>
          <cell r="J50">
            <v>0</v>
          </cell>
          <cell r="K50">
            <v>3.9450483387994533</v>
          </cell>
          <cell r="L50">
            <v>2.504407653539467</v>
          </cell>
          <cell r="M50">
            <v>0.73</v>
          </cell>
          <cell r="N50">
            <v>0.44999999999999996</v>
          </cell>
          <cell r="O50">
            <v>0.8</v>
          </cell>
          <cell r="P50">
            <v>3.8121652137271975</v>
          </cell>
          <cell r="Q50">
            <v>0.60716622873419479</v>
          </cell>
          <cell r="R50">
            <v>2.6687840419430833</v>
          </cell>
          <cell r="S50">
            <v>0.4</v>
          </cell>
          <cell r="T50">
            <v>0.31</v>
          </cell>
          <cell r="U50">
            <v>0.45199999999999996</v>
          </cell>
          <cell r="V50">
            <v>0.35029999999999994</v>
          </cell>
          <cell r="W50">
            <v>0.51979999999999993</v>
          </cell>
          <cell r="X50">
            <v>9.9999999999999995E-7</v>
          </cell>
          <cell r="Y50">
            <v>0</v>
          </cell>
          <cell r="Z50">
            <v>0</v>
          </cell>
          <cell r="AA50">
            <v>9.6875193750387503</v>
          </cell>
          <cell r="AB50">
            <v>10.763910416709722</v>
          </cell>
          <cell r="AC50">
            <v>31468.723000000002</v>
          </cell>
          <cell r="AD50">
            <v>100000</v>
          </cell>
          <cell r="AE50">
            <v>100000</v>
          </cell>
          <cell r="AF50">
            <v>450</v>
          </cell>
          <cell r="AG50">
            <v>2</v>
          </cell>
          <cell r="AH50">
            <v>0.3</v>
          </cell>
          <cell r="AI50">
            <v>0.2</v>
          </cell>
          <cell r="AJ50">
            <v>3</v>
          </cell>
          <cell r="AK50">
            <v>3</v>
          </cell>
          <cell r="AL50">
            <v>0</v>
          </cell>
          <cell r="AM50" t="str">
            <v>CZ15PrimSchBaseLt.idf</v>
          </cell>
          <cell r="AN50" t="str">
            <v>CTZ15SiteDesign.idf</v>
          </cell>
          <cell r="AO50">
            <v>0</v>
          </cell>
          <cell r="AP50">
            <v>49</v>
          </cell>
          <cell r="AQ50" t="str">
            <v>PrimarySchool</v>
          </cell>
          <cell r="AR50" t="str">
            <v>Base</v>
          </cell>
          <cell r="AS50" t="str">
            <v>Lt</v>
          </cell>
          <cell r="AT50" t="str">
            <v>No</v>
          </cell>
          <cell r="AU50" t="str">
            <v>No</v>
          </cell>
          <cell r="AV50" t="str">
            <v>No</v>
          </cell>
          <cell r="AW50" t="str">
            <v>No</v>
          </cell>
          <cell r="AX50" t="str">
            <v>No</v>
          </cell>
          <cell r="AY50" t="str">
            <v>No</v>
          </cell>
          <cell r="AZ50" t="str">
            <v>No</v>
          </cell>
          <cell r="BA50" t="str">
            <v>No</v>
          </cell>
          <cell r="BB50" t="str">
            <v>No</v>
          </cell>
          <cell r="BC50" t="str">
            <v>No</v>
          </cell>
          <cell r="BD50" t="str">
            <v>No</v>
          </cell>
          <cell r="BE50" t="str">
            <v>No</v>
          </cell>
          <cell r="BF50" t="str">
            <v>No</v>
          </cell>
          <cell r="BG50" t="str">
            <v>No</v>
          </cell>
          <cell r="BH50" t="str">
            <v>No</v>
          </cell>
          <cell r="BI50" t="str">
            <v>No</v>
          </cell>
          <cell r="BJ50" t="str">
            <v>No</v>
          </cell>
          <cell r="BK50" t="str">
            <v>No</v>
          </cell>
          <cell r="BL50" t="str">
            <v>No</v>
          </cell>
          <cell r="BM50" t="str">
            <v>No</v>
          </cell>
          <cell r="BN50" t="str">
            <v>No</v>
          </cell>
          <cell r="BO50" t="str">
            <v>No</v>
          </cell>
          <cell r="BP50" t="str">
            <v>No</v>
          </cell>
        </row>
        <row r="51">
          <cell r="B51" t="str">
            <v>0050 CZ15 PrimarySchool Hvy</v>
          </cell>
          <cell r="C51" t="str">
            <v>0049 CZ15 PrimarySchool BaseLt</v>
          </cell>
          <cell r="D51" t="b">
            <v>1</v>
          </cell>
          <cell r="E51" t="str">
            <v>CZ15RV2.epw</v>
          </cell>
          <cell r="F51">
            <v>15</v>
          </cell>
          <cell r="G51">
            <v>0</v>
          </cell>
          <cell r="H51">
            <v>1.024128E-3</v>
          </cell>
          <cell r="I51">
            <v>3.1343415039954678E-2</v>
          </cell>
          <cell r="J51">
            <v>0</v>
          </cell>
          <cell r="K51">
            <v>3.9450483387994533</v>
          </cell>
          <cell r="L51">
            <v>2.504407653539467</v>
          </cell>
          <cell r="M51">
            <v>0.73</v>
          </cell>
          <cell r="N51">
            <v>0.44999999999999996</v>
          </cell>
          <cell r="O51">
            <v>0.8</v>
          </cell>
          <cell r="P51">
            <v>3.1905028842539989</v>
          </cell>
          <cell r="Q51">
            <v>2.4256197747515884</v>
          </cell>
          <cell r="R51">
            <v>2.6687840419430833</v>
          </cell>
          <cell r="S51">
            <v>0.4</v>
          </cell>
          <cell r="T51">
            <v>0.31</v>
          </cell>
          <cell r="U51">
            <v>0.45199999999999996</v>
          </cell>
          <cell r="V51">
            <v>0.35029999999999994</v>
          </cell>
          <cell r="W51">
            <v>0.51979999999999993</v>
          </cell>
          <cell r="X51">
            <v>9.9999999999999995E-7</v>
          </cell>
          <cell r="Y51">
            <v>0</v>
          </cell>
          <cell r="Z51">
            <v>0</v>
          </cell>
          <cell r="AA51">
            <v>9.6875193750387503</v>
          </cell>
          <cell r="AB51">
            <v>10.763910416709722</v>
          </cell>
          <cell r="AC51">
            <v>31468.723000000002</v>
          </cell>
          <cell r="AD51">
            <v>100000</v>
          </cell>
          <cell r="AE51">
            <v>100000</v>
          </cell>
          <cell r="AF51">
            <v>450</v>
          </cell>
          <cell r="AG51">
            <v>2</v>
          </cell>
          <cell r="AH51">
            <v>0.3</v>
          </cell>
          <cell r="AI51">
            <v>0.2</v>
          </cell>
          <cell r="AJ51">
            <v>3</v>
          </cell>
          <cell r="AK51">
            <v>3</v>
          </cell>
          <cell r="AL51">
            <v>0</v>
          </cell>
          <cell r="AM51" t="str">
            <v>CZ15PrimSchHvy.idf</v>
          </cell>
          <cell r="AN51" t="str">
            <v>CTZ15SiteDesign.idf</v>
          </cell>
          <cell r="AO51">
            <v>0</v>
          </cell>
          <cell r="AP51">
            <v>50</v>
          </cell>
          <cell r="AQ51" t="str">
            <v>PrimarySchool</v>
          </cell>
          <cell r="AR51">
            <v>0</v>
          </cell>
          <cell r="AS51" t="str">
            <v>Hvy</v>
          </cell>
          <cell r="AT51" t="str">
            <v>No</v>
          </cell>
          <cell r="AU51" t="str">
            <v>No</v>
          </cell>
          <cell r="AV51" t="str">
            <v>No</v>
          </cell>
          <cell r="AW51" t="str">
            <v>No</v>
          </cell>
          <cell r="AX51" t="str">
            <v>Yes</v>
          </cell>
          <cell r="AY51" t="str">
            <v>No</v>
          </cell>
          <cell r="AZ51" t="str">
            <v>No</v>
          </cell>
          <cell r="BA51" t="str">
            <v>No</v>
          </cell>
          <cell r="BB51" t="str">
            <v>No</v>
          </cell>
          <cell r="BC51" t="str">
            <v>No</v>
          </cell>
          <cell r="BD51" t="str">
            <v>No</v>
          </cell>
          <cell r="BE51" t="str">
            <v>No</v>
          </cell>
          <cell r="BF51" t="str">
            <v>No</v>
          </cell>
          <cell r="BG51" t="str">
            <v>No</v>
          </cell>
          <cell r="BH51" t="str">
            <v>No</v>
          </cell>
          <cell r="BI51" t="str">
            <v>No</v>
          </cell>
          <cell r="BJ51" t="str">
            <v>No</v>
          </cell>
          <cell r="BK51" t="str">
            <v>No</v>
          </cell>
          <cell r="BL51" t="str">
            <v>No</v>
          </cell>
          <cell r="BM51" t="str">
            <v>No</v>
          </cell>
          <cell r="BN51" t="str">
            <v>No</v>
          </cell>
          <cell r="BO51" t="str">
            <v>No</v>
          </cell>
          <cell r="BP51" t="str">
            <v>No</v>
          </cell>
        </row>
        <row r="52">
          <cell r="B52" t="str">
            <v>0051 CZ16 PrimarySchool BaseLt</v>
          </cell>
          <cell r="C52">
            <v>0</v>
          </cell>
          <cell r="D52" t="b">
            <v>1</v>
          </cell>
          <cell r="E52" t="str">
            <v>CZ16RV2.epw</v>
          </cell>
          <cell r="F52">
            <v>16</v>
          </cell>
          <cell r="G52">
            <v>0</v>
          </cell>
          <cell r="H52">
            <v>1.024128E-3</v>
          </cell>
          <cell r="I52">
            <v>3.1343415039954678E-2</v>
          </cell>
          <cell r="J52">
            <v>0</v>
          </cell>
          <cell r="K52">
            <v>3.9450483387994533</v>
          </cell>
          <cell r="L52">
            <v>2.504407653539467</v>
          </cell>
          <cell r="M52">
            <v>0.73</v>
          </cell>
          <cell r="N52">
            <v>0.75</v>
          </cell>
          <cell r="O52">
            <v>0.8</v>
          </cell>
          <cell r="P52">
            <v>3.8121652137271975</v>
          </cell>
          <cell r="Q52">
            <v>0.75073429864594332</v>
          </cell>
          <cell r="R52">
            <v>2.6687840419430833</v>
          </cell>
          <cell r="S52">
            <v>0.47</v>
          </cell>
          <cell r="T52">
            <v>0.43</v>
          </cell>
          <cell r="U52">
            <v>0.53109999999999991</v>
          </cell>
          <cell r="V52">
            <v>0.48589999999999994</v>
          </cell>
          <cell r="W52">
            <v>0.79099999999999993</v>
          </cell>
          <cell r="X52">
            <v>9.9999999999999995E-7</v>
          </cell>
          <cell r="Y52">
            <v>0</v>
          </cell>
          <cell r="Z52">
            <v>0</v>
          </cell>
          <cell r="AA52">
            <v>9.6875193750387503</v>
          </cell>
          <cell r="AB52">
            <v>10.763910416709722</v>
          </cell>
          <cell r="AC52">
            <v>31468.723000000002</v>
          </cell>
          <cell r="AD52">
            <v>100000</v>
          </cell>
          <cell r="AE52">
            <v>100000</v>
          </cell>
          <cell r="AF52">
            <v>450</v>
          </cell>
          <cell r="AG52">
            <v>2</v>
          </cell>
          <cell r="AH52">
            <v>0.3</v>
          </cell>
          <cell r="AI52">
            <v>0.2</v>
          </cell>
          <cell r="AJ52">
            <v>3</v>
          </cell>
          <cell r="AK52">
            <v>3</v>
          </cell>
          <cell r="AL52">
            <v>0</v>
          </cell>
          <cell r="AM52" t="str">
            <v>CZ16PrimSchBaseLt.idf</v>
          </cell>
          <cell r="AN52" t="str">
            <v>CTZ16SiteDesign.idf</v>
          </cell>
          <cell r="AO52">
            <v>0</v>
          </cell>
          <cell r="AP52">
            <v>51</v>
          </cell>
          <cell r="AQ52" t="str">
            <v>PrimarySchool</v>
          </cell>
          <cell r="AR52" t="str">
            <v>Base</v>
          </cell>
          <cell r="AS52" t="str">
            <v>Lt</v>
          </cell>
          <cell r="AT52" t="str">
            <v>No</v>
          </cell>
          <cell r="AU52" t="str">
            <v>No</v>
          </cell>
          <cell r="AV52" t="str">
            <v>No</v>
          </cell>
          <cell r="AW52" t="str">
            <v>No</v>
          </cell>
          <cell r="AX52" t="str">
            <v>No</v>
          </cell>
          <cell r="AY52" t="str">
            <v>No</v>
          </cell>
          <cell r="AZ52" t="str">
            <v>No</v>
          </cell>
          <cell r="BA52" t="str">
            <v>No</v>
          </cell>
          <cell r="BB52" t="str">
            <v>No</v>
          </cell>
          <cell r="BC52" t="str">
            <v>No</v>
          </cell>
          <cell r="BD52" t="str">
            <v>No</v>
          </cell>
          <cell r="BE52" t="str">
            <v>No</v>
          </cell>
          <cell r="BF52" t="str">
            <v>No</v>
          </cell>
          <cell r="BG52" t="str">
            <v>No</v>
          </cell>
          <cell r="BH52" t="str">
            <v>No</v>
          </cell>
          <cell r="BI52" t="str">
            <v>No</v>
          </cell>
          <cell r="BJ52" t="str">
            <v>No</v>
          </cell>
          <cell r="BK52" t="str">
            <v>No</v>
          </cell>
          <cell r="BL52" t="str">
            <v>No</v>
          </cell>
          <cell r="BM52" t="str">
            <v>No</v>
          </cell>
          <cell r="BN52" t="str">
            <v>No</v>
          </cell>
          <cell r="BO52" t="str">
            <v>No</v>
          </cell>
          <cell r="BP52" t="str">
            <v>No</v>
          </cell>
        </row>
        <row r="53">
          <cell r="B53" t="str">
            <v>0052 CZ16 PrimarySchool Hvy</v>
          </cell>
          <cell r="C53" t="str">
            <v>0051 CZ16 PrimarySchool BaseLt</v>
          </cell>
          <cell r="D53" t="b">
            <v>1</v>
          </cell>
          <cell r="E53" t="str">
            <v>CZ16RV2.epw</v>
          </cell>
          <cell r="F53">
            <v>16</v>
          </cell>
          <cell r="G53">
            <v>0</v>
          </cell>
          <cell r="H53">
            <v>1.024128E-3</v>
          </cell>
          <cell r="I53">
            <v>3.1343415039954678E-2</v>
          </cell>
          <cell r="J53">
            <v>0</v>
          </cell>
          <cell r="K53">
            <v>3.9450483387994533</v>
          </cell>
          <cell r="L53">
            <v>2.504407653539467</v>
          </cell>
          <cell r="M53">
            <v>0.73</v>
          </cell>
          <cell r="N53">
            <v>0.75</v>
          </cell>
          <cell r="O53">
            <v>0.8</v>
          </cell>
          <cell r="P53">
            <v>3.1905028842539989</v>
          </cell>
          <cell r="Q53">
            <v>2.4256197747515884</v>
          </cell>
          <cell r="R53">
            <v>2.6687840419430833</v>
          </cell>
          <cell r="S53">
            <v>0.47</v>
          </cell>
          <cell r="T53">
            <v>0.43</v>
          </cell>
          <cell r="U53">
            <v>0.53109999999999991</v>
          </cell>
          <cell r="V53">
            <v>0.48589999999999994</v>
          </cell>
          <cell r="W53">
            <v>0.79099999999999993</v>
          </cell>
          <cell r="X53">
            <v>9.9999999999999995E-7</v>
          </cell>
          <cell r="Y53">
            <v>0</v>
          </cell>
          <cell r="Z53">
            <v>0</v>
          </cell>
          <cell r="AA53">
            <v>9.6875193750387503</v>
          </cell>
          <cell r="AB53">
            <v>10.763910416709722</v>
          </cell>
          <cell r="AC53">
            <v>31468.723000000002</v>
          </cell>
          <cell r="AD53">
            <v>100000</v>
          </cell>
          <cell r="AE53">
            <v>100000</v>
          </cell>
          <cell r="AF53">
            <v>450</v>
          </cell>
          <cell r="AG53">
            <v>2</v>
          </cell>
          <cell r="AH53">
            <v>0.3</v>
          </cell>
          <cell r="AI53">
            <v>0.2</v>
          </cell>
          <cell r="AJ53">
            <v>3</v>
          </cell>
          <cell r="AK53">
            <v>3</v>
          </cell>
          <cell r="AL53">
            <v>0</v>
          </cell>
          <cell r="AM53" t="str">
            <v>CZ16PrimSchHvy.idf</v>
          </cell>
          <cell r="AN53" t="str">
            <v>CTZ16SiteDesign.idf</v>
          </cell>
          <cell r="AO53">
            <v>0</v>
          </cell>
          <cell r="AP53">
            <v>52</v>
          </cell>
          <cell r="AQ53" t="str">
            <v>PrimarySchool</v>
          </cell>
          <cell r="AR53">
            <v>0</v>
          </cell>
          <cell r="AS53" t="str">
            <v>Hvy</v>
          </cell>
          <cell r="AT53" t="str">
            <v>No</v>
          </cell>
          <cell r="AU53" t="str">
            <v>No</v>
          </cell>
          <cell r="AV53" t="str">
            <v>No</v>
          </cell>
          <cell r="AW53" t="str">
            <v>No</v>
          </cell>
          <cell r="AX53" t="str">
            <v>Yes</v>
          </cell>
          <cell r="AY53" t="str">
            <v>No</v>
          </cell>
          <cell r="AZ53" t="str">
            <v>No</v>
          </cell>
          <cell r="BA53" t="str">
            <v>No</v>
          </cell>
          <cell r="BB53" t="str">
            <v>No</v>
          </cell>
          <cell r="BC53" t="str">
            <v>No</v>
          </cell>
          <cell r="BD53" t="str">
            <v>No</v>
          </cell>
          <cell r="BE53" t="str">
            <v>No</v>
          </cell>
          <cell r="BF53" t="str">
            <v>No</v>
          </cell>
          <cell r="BG53" t="str">
            <v>No</v>
          </cell>
          <cell r="BH53" t="str">
            <v>No</v>
          </cell>
          <cell r="BI53" t="str">
            <v>No</v>
          </cell>
          <cell r="BJ53" t="str">
            <v>No</v>
          </cell>
          <cell r="BK53" t="str">
            <v>No</v>
          </cell>
          <cell r="BL53" t="str">
            <v>No</v>
          </cell>
          <cell r="BM53" t="str">
            <v>No</v>
          </cell>
          <cell r="BN53" t="str">
            <v>No</v>
          </cell>
          <cell r="BO53" t="str">
            <v>No</v>
          </cell>
          <cell r="BP53" t="str">
            <v>No</v>
          </cell>
        </row>
        <row r="54">
          <cell r="B54" t="str">
            <v>0053 CZ06 PrimarySchool BaseLt</v>
          </cell>
          <cell r="C54">
            <v>0</v>
          </cell>
          <cell r="D54" t="b">
            <v>1</v>
          </cell>
          <cell r="E54" t="str">
            <v>CZ06RV2.epw</v>
          </cell>
          <cell r="F54">
            <v>6</v>
          </cell>
          <cell r="G54">
            <v>0</v>
          </cell>
          <cell r="H54">
            <v>1.024128E-3</v>
          </cell>
          <cell r="I54">
            <v>3.1343415039954678E-2</v>
          </cell>
          <cell r="J54">
            <v>0</v>
          </cell>
          <cell r="K54">
            <v>1.7775386063882341</v>
          </cell>
          <cell r="L54">
            <v>1.4609636167878515</v>
          </cell>
          <cell r="M54">
            <v>0.73</v>
          </cell>
          <cell r="N54">
            <v>0.44999999999999996</v>
          </cell>
          <cell r="O54">
            <v>0.8</v>
          </cell>
          <cell r="P54">
            <v>1.6446554813159782</v>
          </cell>
          <cell r="Q54">
            <v>1.5E-3</v>
          </cell>
          <cell r="R54">
            <v>4.3722632176514349</v>
          </cell>
          <cell r="S54">
            <v>0.61</v>
          </cell>
          <cell r="T54">
            <v>0.34</v>
          </cell>
          <cell r="U54">
            <v>0.68929999999999991</v>
          </cell>
          <cell r="V54">
            <v>0.38419999999999999</v>
          </cell>
          <cell r="W54">
            <v>0.64409999999999989</v>
          </cell>
          <cell r="X54">
            <v>9.9999999999999995E-7</v>
          </cell>
          <cell r="Y54">
            <v>0</v>
          </cell>
          <cell r="Z54">
            <v>0</v>
          </cell>
          <cell r="AA54">
            <v>9.6875193750387503</v>
          </cell>
          <cell r="AB54">
            <v>10.763910416709722</v>
          </cell>
          <cell r="AC54">
            <v>31468.723000000002</v>
          </cell>
          <cell r="AD54">
            <v>100000</v>
          </cell>
          <cell r="AE54">
            <v>100000</v>
          </cell>
          <cell r="AF54">
            <v>450</v>
          </cell>
          <cell r="AG54">
            <v>2</v>
          </cell>
          <cell r="AH54">
            <v>0.3</v>
          </cell>
          <cell r="AI54">
            <v>0.2</v>
          </cell>
          <cell r="AJ54">
            <v>3</v>
          </cell>
          <cell r="AK54">
            <v>3</v>
          </cell>
          <cell r="AL54">
            <v>0</v>
          </cell>
          <cell r="AM54" t="str">
            <v>CZ06PrimSchBaseLt.idf</v>
          </cell>
          <cell r="AN54" t="str">
            <v>CTZ06SiteDesign.idf</v>
          </cell>
          <cell r="AO54">
            <v>0</v>
          </cell>
          <cell r="AP54">
            <v>53</v>
          </cell>
          <cell r="AQ54" t="str">
            <v>PrimarySchool</v>
          </cell>
          <cell r="AR54" t="str">
            <v>Base</v>
          </cell>
          <cell r="AS54" t="str">
            <v>Lt</v>
          </cell>
          <cell r="AT54" t="str">
            <v>No</v>
          </cell>
          <cell r="AU54" t="str">
            <v>No</v>
          </cell>
          <cell r="AV54" t="str">
            <v>No</v>
          </cell>
          <cell r="AW54" t="str">
            <v>No</v>
          </cell>
          <cell r="AX54" t="str">
            <v>No</v>
          </cell>
          <cell r="AY54" t="str">
            <v>No</v>
          </cell>
          <cell r="AZ54" t="str">
            <v>No</v>
          </cell>
          <cell r="BA54" t="str">
            <v>No</v>
          </cell>
          <cell r="BB54" t="str">
            <v>No</v>
          </cell>
          <cell r="BC54" t="str">
            <v>No</v>
          </cell>
          <cell r="BD54" t="str">
            <v>No</v>
          </cell>
          <cell r="BE54" t="str">
            <v>No</v>
          </cell>
          <cell r="BF54" t="str">
            <v>No</v>
          </cell>
          <cell r="BG54" t="str">
            <v>No</v>
          </cell>
          <cell r="BH54" t="str">
            <v>No</v>
          </cell>
          <cell r="BI54" t="str">
            <v>No</v>
          </cell>
          <cell r="BJ54" t="str">
            <v>No</v>
          </cell>
          <cell r="BK54" t="str">
            <v>No</v>
          </cell>
          <cell r="BL54" t="str">
            <v>No</v>
          </cell>
          <cell r="BM54" t="str">
            <v>No</v>
          </cell>
          <cell r="BN54" t="str">
            <v>No</v>
          </cell>
          <cell r="BO54" t="str">
            <v>No</v>
          </cell>
          <cell r="BP54" t="str">
            <v>No</v>
          </cell>
        </row>
        <row r="55">
          <cell r="B55" t="str">
            <v>0054 CZ06 PrimarySchool Hvy</v>
          </cell>
          <cell r="C55" t="str">
            <v>0053 CZ06 PrimarySchool BaseLt</v>
          </cell>
          <cell r="D55" t="b">
            <v>1</v>
          </cell>
          <cell r="E55" t="str">
            <v>CZ06RV2.epw</v>
          </cell>
          <cell r="F55">
            <v>6</v>
          </cell>
          <cell r="G55">
            <v>0</v>
          </cell>
          <cell r="H55">
            <v>1.024128E-3</v>
          </cell>
          <cell r="I55">
            <v>3.1343415039954678E-2</v>
          </cell>
          <cell r="J55">
            <v>0</v>
          </cell>
          <cell r="K55">
            <v>1.7775386063882341</v>
          </cell>
          <cell r="L55">
            <v>1.4609636167878515</v>
          </cell>
          <cell r="M55">
            <v>0.73</v>
          </cell>
          <cell r="N55">
            <v>0.44999999999999996</v>
          </cell>
          <cell r="O55">
            <v>0.8</v>
          </cell>
          <cell r="P55">
            <v>1.0229931518427793</v>
          </cell>
          <cell r="Q55">
            <v>1.3821757379999728</v>
          </cell>
          <cell r="R55">
            <v>4.3722632176514349</v>
          </cell>
          <cell r="S55">
            <v>0.61</v>
          </cell>
          <cell r="T55">
            <v>0.34</v>
          </cell>
          <cell r="U55">
            <v>0.68929999999999991</v>
          </cell>
          <cell r="V55">
            <v>0.38419999999999999</v>
          </cell>
          <cell r="W55">
            <v>0.64409999999999989</v>
          </cell>
          <cell r="X55">
            <v>9.9999999999999995E-7</v>
          </cell>
          <cell r="Y55">
            <v>0</v>
          </cell>
          <cell r="Z55">
            <v>0</v>
          </cell>
          <cell r="AA55">
            <v>9.6875193750387503</v>
          </cell>
          <cell r="AB55">
            <v>10.763910416709722</v>
          </cell>
          <cell r="AC55">
            <v>31468.723000000002</v>
          </cell>
          <cell r="AD55">
            <v>100000</v>
          </cell>
          <cell r="AE55">
            <v>100000</v>
          </cell>
          <cell r="AF55">
            <v>450</v>
          </cell>
          <cell r="AG55">
            <v>2</v>
          </cell>
          <cell r="AH55">
            <v>0.3</v>
          </cell>
          <cell r="AI55">
            <v>0.2</v>
          </cell>
          <cell r="AJ55">
            <v>3</v>
          </cell>
          <cell r="AK55">
            <v>3</v>
          </cell>
          <cell r="AL55">
            <v>0</v>
          </cell>
          <cell r="AM55" t="str">
            <v>CZ06PrimSchHvy.idf</v>
          </cell>
          <cell r="AN55" t="str">
            <v>CTZ06SiteDesign.idf</v>
          </cell>
          <cell r="AO55">
            <v>0</v>
          </cell>
          <cell r="AP55">
            <v>54</v>
          </cell>
          <cell r="AQ55" t="str">
            <v>PrimarySchool</v>
          </cell>
          <cell r="AR55">
            <v>0</v>
          </cell>
          <cell r="AS55" t="str">
            <v>Hvy</v>
          </cell>
          <cell r="AT55" t="str">
            <v>No</v>
          </cell>
          <cell r="AU55" t="str">
            <v>No</v>
          </cell>
          <cell r="AV55" t="str">
            <v>No</v>
          </cell>
          <cell r="AW55" t="str">
            <v>No</v>
          </cell>
          <cell r="AX55" t="str">
            <v>Yes</v>
          </cell>
          <cell r="AY55" t="str">
            <v>No</v>
          </cell>
          <cell r="AZ55" t="str">
            <v>No</v>
          </cell>
          <cell r="BA55" t="str">
            <v>No</v>
          </cell>
          <cell r="BB55" t="str">
            <v>No</v>
          </cell>
          <cell r="BC55" t="str">
            <v>No</v>
          </cell>
          <cell r="BD55" t="str">
            <v>No</v>
          </cell>
          <cell r="BE55" t="str">
            <v>No</v>
          </cell>
          <cell r="BF55" t="str">
            <v>No</v>
          </cell>
          <cell r="BG55" t="str">
            <v>No</v>
          </cell>
          <cell r="BH55" t="str">
            <v>No</v>
          </cell>
          <cell r="BI55" t="str">
            <v>No</v>
          </cell>
          <cell r="BJ55" t="str">
            <v>No</v>
          </cell>
          <cell r="BK55" t="str">
            <v>No</v>
          </cell>
          <cell r="BL55" t="str">
            <v>No</v>
          </cell>
          <cell r="BM55" t="str">
            <v>No</v>
          </cell>
          <cell r="BN55" t="str">
            <v>No</v>
          </cell>
          <cell r="BO55" t="str">
            <v>No</v>
          </cell>
          <cell r="BP55" t="str">
            <v>No</v>
          </cell>
        </row>
        <row r="56">
          <cell r="B56" t="str">
            <v>0055 CZ07 LargeOffice Base</v>
          </cell>
          <cell r="C56">
            <v>0</v>
          </cell>
          <cell r="D56" t="b">
            <v>1</v>
          </cell>
          <cell r="E56" t="str">
            <v>CZ07RV2.epw</v>
          </cell>
          <cell r="F56">
            <v>7</v>
          </cell>
          <cell r="G56">
            <v>0</v>
          </cell>
          <cell r="H56">
            <v>1.024128E-3</v>
          </cell>
          <cell r="I56">
            <v>0.14961845738037893</v>
          </cell>
          <cell r="J56">
            <v>0</v>
          </cell>
          <cell r="K56">
            <v>2.0579129996354562</v>
          </cell>
          <cell r="L56">
            <v>1.4609636167878515</v>
          </cell>
          <cell r="M56">
            <v>0.73</v>
          </cell>
          <cell r="N56">
            <v>0.44999999999999996</v>
          </cell>
          <cell r="O56">
            <v>0.8</v>
          </cell>
          <cell r="P56">
            <v>1.9250298745632004</v>
          </cell>
          <cell r="Q56">
            <v>1.5E-3</v>
          </cell>
          <cell r="R56">
            <v>4.3722632176514349</v>
          </cell>
          <cell r="S56">
            <v>0.61</v>
          </cell>
          <cell r="T56">
            <v>0.34</v>
          </cell>
          <cell r="U56">
            <v>0.68929999999999991</v>
          </cell>
          <cell r="V56">
            <v>0.38419999999999999</v>
          </cell>
          <cell r="W56">
            <v>0.64409999999999989</v>
          </cell>
          <cell r="X56">
            <v>9.9999999999999995E-7</v>
          </cell>
          <cell r="Y56">
            <v>0</v>
          </cell>
          <cell r="Z56">
            <v>0</v>
          </cell>
          <cell r="AA56">
            <v>9.6875193750387503</v>
          </cell>
          <cell r="AB56">
            <v>10.763910416709722</v>
          </cell>
          <cell r="AC56">
            <v>31468.723000000002</v>
          </cell>
          <cell r="AD56">
            <v>100000</v>
          </cell>
          <cell r="AE56">
            <v>100000</v>
          </cell>
          <cell r="AF56">
            <v>450</v>
          </cell>
          <cell r="AG56">
            <v>2</v>
          </cell>
          <cell r="AH56">
            <v>0.3</v>
          </cell>
          <cell r="AI56">
            <v>0.2</v>
          </cell>
          <cell r="AJ56">
            <v>3</v>
          </cell>
          <cell r="AK56">
            <v>3</v>
          </cell>
          <cell r="AL56">
            <v>0</v>
          </cell>
          <cell r="AM56" t="str">
            <v>CZ07LargeOffice.idf</v>
          </cell>
          <cell r="AN56" t="str">
            <v>CTZ07SiteDesign.idf</v>
          </cell>
          <cell r="AO56">
            <v>0</v>
          </cell>
          <cell r="AP56">
            <v>55</v>
          </cell>
          <cell r="AQ56" t="str">
            <v>LargeOffice</v>
          </cell>
          <cell r="AR56" t="str">
            <v>Base</v>
          </cell>
          <cell r="AS56">
            <v>0</v>
          </cell>
          <cell r="AT56" t="str">
            <v>No</v>
          </cell>
          <cell r="AU56" t="str">
            <v>No</v>
          </cell>
          <cell r="AV56" t="str">
            <v>No</v>
          </cell>
          <cell r="AW56" t="str">
            <v>No</v>
          </cell>
          <cell r="AX56" t="str">
            <v>No</v>
          </cell>
          <cell r="AY56" t="str">
            <v>No</v>
          </cell>
          <cell r="AZ56" t="str">
            <v>No</v>
          </cell>
          <cell r="BA56" t="str">
            <v>No</v>
          </cell>
          <cell r="BB56" t="str">
            <v>No</v>
          </cell>
          <cell r="BC56" t="str">
            <v>No</v>
          </cell>
          <cell r="BD56" t="str">
            <v>No</v>
          </cell>
          <cell r="BE56" t="str">
            <v>No</v>
          </cell>
          <cell r="BF56" t="str">
            <v>No</v>
          </cell>
          <cell r="BG56" t="str">
            <v>No</v>
          </cell>
          <cell r="BH56" t="str">
            <v>No</v>
          </cell>
          <cell r="BI56" t="str">
            <v>No</v>
          </cell>
          <cell r="BJ56" t="str">
            <v>No</v>
          </cell>
          <cell r="BK56" t="str">
            <v>No</v>
          </cell>
          <cell r="BL56" t="str">
            <v>No</v>
          </cell>
          <cell r="BM56" t="str">
            <v>No</v>
          </cell>
          <cell r="BN56" t="str">
            <v>No</v>
          </cell>
          <cell r="BO56" t="str">
            <v>No</v>
          </cell>
          <cell r="BP56" t="str">
            <v>No</v>
          </cell>
        </row>
        <row r="57">
          <cell r="B57" t="str">
            <v>0056 CZ07 LargeOffice WWR20</v>
          </cell>
          <cell r="C57" t="str">
            <v>0055 CZ07 LargeOffice Base</v>
          </cell>
          <cell r="D57" t="b">
            <v>1</v>
          </cell>
          <cell r="E57" t="str">
            <v>CZ07RV2.epw</v>
          </cell>
          <cell r="F57">
            <v>7</v>
          </cell>
          <cell r="G57">
            <v>0</v>
          </cell>
          <cell r="H57">
            <v>1.024128E-3</v>
          </cell>
          <cell r="I57">
            <v>0.14961845738037893</v>
          </cell>
          <cell r="J57">
            <v>0</v>
          </cell>
          <cell r="K57">
            <v>2.0579129996354562</v>
          </cell>
          <cell r="L57">
            <v>1.4609636167878515</v>
          </cell>
          <cell r="M57">
            <v>0.73</v>
          </cell>
          <cell r="N57">
            <v>0.44999999999999996</v>
          </cell>
          <cell r="O57">
            <v>0.8</v>
          </cell>
          <cell r="P57">
            <v>1.9250298745632004</v>
          </cell>
          <cell r="Q57">
            <v>1.5E-3</v>
          </cell>
          <cell r="R57">
            <v>4.3722632176514349</v>
          </cell>
          <cell r="S57">
            <v>0.61</v>
          </cell>
          <cell r="T57">
            <v>0.34</v>
          </cell>
          <cell r="U57">
            <v>0.68929999999999991</v>
          </cell>
          <cell r="V57">
            <v>0.38419999999999999</v>
          </cell>
          <cell r="W57">
            <v>0.64409999999999989</v>
          </cell>
          <cell r="X57">
            <v>9.9999999999999995E-7</v>
          </cell>
          <cell r="Y57">
            <v>0</v>
          </cell>
          <cell r="Z57">
            <v>0</v>
          </cell>
          <cell r="AA57">
            <v>9.6875193750387503</v>
          </cell>
          <cell r="AB57">
            <v>10.763910416709722</v>
          </cell>
          <cell r="AC57">
            <v>31468.723000000002</v>
          </cell>
          <cell r="AD57">
            <v>100000</v>
          </cell>
          <cell r="AE57">
            <v>100000</v>
          </cell>
          <cell r="AF57">
            <v>450</v>
          </cell>
          <cell r="AG57">
            <v>2</v>
          </cell>
          <cell r="AH57">
            <v>0.3</v>
          </cell>
          <cell r="AI57">
            <v>0.2</v>
          </cell>
          <cell r="AJ57">
            <v>3</v>
          </cell>
          <cell r="AK57">
            <v>3</v>
          </cell>
          <cell r="AL57">
            <v>0</v>
          </cell>
          <cell r="AM57" t="str">
            <v>CZ07LargeOfficeWWR20.idf</v>
          </cell>
          <cell r="AN57" t="str">
            <v>CTZ07SiteDesign.idf</v>
          </cell>
          <cell r="AO57">
            <v>0</v>
          </cell>
          <cell r="AP57">
            <v>56</v>
          </cell>
          <cell r="AQ57" t="str">
            <v>LargeOffice</v>
          </cell>
          <cell r="AR57" t="str">
            <v>WWR</v>
          </cell>
          <cell r="AS57">
            <v>20</v>
          </cell>
          <cell r="AT57" t="str">
            <v>No</v>
          </cell>
          <cell r="AU57" t="str">
            <v>No</v>
          </cell>
          <cell r="AV57" t="str">
            <v>No</v>
          </cell>
          <cell r="AW57" t="str">
            <v>No</v>
          </cell>
          <cell r="AX57" t="str">
            <v>No</v>
          </cell>
          <cell r="AY57" t="str">
            <v>No</v>
          </cell>
          <cell r="AZ57" t="str">
            <v>No</v>
          </cell>
          <cell r="BA57" t="str">
            <v>No</v>
          </cell>
          <cell r="BB57" t="str">
            <v>No</v>
          </cell>
          <cell r="BC57" t="str">
            <v>No</v>
          </cell>
          <cell r="BD57" t="str">
            <v>No</v>
          </cell>
          <cell r="BE57" t="str">
            <v>No</v>
          </cell>
          <cell r="BF57" t="str">
            <v>No</v>
          </cell>
          <cell r="BG57" t="str">
            <v>No</v>
          </cell>
          <cell r="BH57" t="str">
            <v>No</v>
          </cell>
          <cell r="BI57" t="str">
            <v>No</v>
          </cell>
          <cell r="BJ57" t="str">
            <v>No</v>
          </cell>
          <cell r="BK57" t="str">
            <v>No</v>
          </cell>
          <cell r="BL57" t="str">
            <v>No</v>
          </cell>
          <cell r="BM57" t="str">
            <v>No</v>
          </cell>
          <cell r="BN57" t="str">
            <v>No</v>
          </cell>
          <cell r="BO57" t="str">
            <v>No</v>
          </cell>
          <cell r="BP57" t="str">
            <v>No</v>
          </cell>
        </row>
        <row r="58">
          <cell r="B58" t="str">
            <v>0057 CZ07 LargeOffice WWR60</v>
          </cell>
          <cell r="C58" t="str">
            <v>0055 CZ07 LargeOffice Base</v>
          </cell>
          <cell r="D58" t="b">
            <v>1</v>
          </cell>
          <cell r="E58" t="str">
            <v>CZ07RV2.epw</v>
          </cell>
          <cell r="F58">
            <v>7</v>
          </cell>
          <cell r="G58">
            <v>0</v>
          </cell>
          <cell r="H58">
            <v>1.024128E-3</v>
          </cell>
          <cell r="I58">
            <v>0.14961845738037893</v>
          </cell>
          <cell r="J58">
            <v>0</v>
          </cell>
          <cell r="K58">
            <v>2.0579129996354562</v>
          </cell>
          <cell r="L58">
            <v>1.4609636167878515</v>
          </cell>
          <cell r="M58">
            <v>0.73</v>
          </cell>
          <cell r="N58">
            <v>0.44999999999999996</v>
          </cell>
          <cell r="O58">
            <v>0.8</v>
          </cell>
          <cell r="P58">
            <v>1.9250298745632004</v>
          </cell>
          <cell r="Q58">
            <v>1.5E-3</v>
          </cell>
          <cell r="R58">
            <v>4.3722632176514349</v>
          </cell>
          <cell r="S58">
            <v>0.61</v>
          </cell>
          <cell r="T58">
            <v>0.34</v>
          </cell>
          <cell r="U58">
            <v>0.68929999999999991</v>
          </cell>
          <cell r="V58">
            <v>0.38419999999999999</v>
          </cell>
          <cell r="W58">
            <v>0.64409999999999989</v>
          </cell>
          <cell r="X58">
            <v>9.9999999999999995E-7</v>
          </cell>
          <cell r="Y58">
            <v>0</v>
          </cell>
          <cell r="Z58">
            <v>0</v>
          </cell>
          <cell r="AA58">
            <v>9.6875193750387503</v>
          </cell>
          <cell r="AB58">
            <v>10.763910416709722</v>
          </cell>
          <cell r="AC58">
            <v>31468.723000000002</v>
          </cell>
          <cell r="AD58">
            <v>100000</v>
          </cell>
          <cell r="AE58">
            <v>100000</v>
          </cell>
          <cell r="AF58">
            <v>450</v>
          </cell>
          <cell r="AG58">
            <v>2</v>
          </cell>
          <cell r="AH58">
            <v>0.3</v>
          </cell>
          <cell r="AI58">
            <v>0.2</v>
          </cell>
          <cell r="AJ58">
            <v>3</v>
          </cell>
          <cell r="AK58">
            <v>3</v>
          </cell>
          <cell r="AL58">
            <v>0</v>
          </cell>
          <cell r="AM58" t="str">
            <v>CZ07LargeOfficeWWR60.idf</v>
          </cell>
          <cell r="AN58" t="str">
            <v>CTZ07SiteDesign.idf</v>
          </cell>
          <cell r="AO58">
            <v>0</v>
          </cell>
          <cell r="AP58">
            <v>57</v>
          </cell>
          <cell r="AQ58" t="str">
            <v>LargeOffice</v>
          </cell>
          <cell r="AR58" t="str">
            <v>WWR</v>
          </cell>
          <cell r="AS58">
            <v>60</v>
          </cell>
          <cell r="AT58" t="str">
            <v>No</v>
          </cell>
          <cell r="AU58" t="str">
            <v>No</v>
          </cell>
          <cell r="AV58" t="str">
            <v>No</v>
          </cell>
          <cell r="AW58" t="str">
            <v>No</v>
          </cell>
          <cell r="AX58" t="str">
            <v>No</v>
          </cell>
          <cell r="AY58" t="str">
            <v>No</v>
          </cell>
          <cell r="AZ58" t="str">
            <v>No</v>
          </cell>
          <cell r="BA58" t="str">
            <v>No</v>
          </cell>
          <cell r="BB58" t="str">
            <v>No</v>
          </cell>
          <cell r="BC58" t="str">
            <v>No</v>
          </cell>
          <cell r="BD58" t="str">
            <v>No</v>
          </cell>
          <cell r="BE58" t="str">
            <v>No</v>
          </cell>
          <cell r="BF58" t="str">
            <v>No</v>
          </cell>
          <cell r="BG58" t="str">
            <v>No</v>
          </cell>
          <cell r="BH58" t="str">
            <v>No</v>
          </cell>
          <cell r="BI58" t="str">
            <v>No</v>
          </cell>
          <cell r="BJ58" t="str">
            <v>No</v>
          </cell>
          <cell r="BK58" t="str">
            <v>No</v>
          </cell>
          <cell r="BL58" t="str">
            <v>No</v>
          </cell>
          <cell r="BM58" t="str">
            <v>No</v>
          </cell>
          <cell r="BN58" t="str">
            <v>No</v>
          </cell>
          <cell r="BO58" t="str">
            <v>No</v>
          </cell>
          <cell r="BP58" t="str">
            <v>No</v>
          </cell>
        </row>
        <row r="59">
          <cell r="B59" t="str">
            <v>0058 CZ07 LargeOffice WWR60wSOverhg</v>
          </cell>
          <cell r="C59" t="str">
            <v>0055 CZ07 LargeOffice Base</v>
          </cell>
          <cell r="D59" t="b">
            <v>1</v>
          </cell>
          <cell r="E59" t="str">
            <v>CZ07RV2.epw</v>
          </cell>
          <cell r="F59">
            <v>7</v>
          </cell>
          <cell r="G59">
            <v>0</v>
          </cell>
          <cell r="H59">
            <v>1.024128E-3</v>
          </cell>
          <cell r="I59">
            <v>0.14961845738037893</v>
          </cell>
          <cell r="J59">
            <v>0</v>
          </cell>
          <cell r="K59">
            <v>2.0579129996354562</v>
          </cell>
          <cell r="L59">
            <v>1.4609636167878515</v>
          </cell>
          <cell r="M59">
            <v>0.73</v>
          </cell>
          <cell r="N59">
            <v>0.44999999999999996</v>
          </cell>
          <cell r="O59">
            <v>0.8</v>
          </cell>
          <cell r="P59">
            <v>1.9250298745632004</v>
          </cell>
          <cell r="Q59">
            <v>1.5E-3</v>
          </cell>
          <cell r="R59">
            <v>4.3722632176514349</v>
          </cell>
          <cell r="S59">
            <v>0.61</v>
          </cell>
          <cell r="T59">
            <v>0.34</v>
          </cell>
          <cell r="U59">
            <v>0.68929999999999991</v>
          </cell>
          <cell r="V59">
            <v>0.38419999999999999</v>
          </cell>
          <cell r="W59">
            <v>0.64409999999999989</v>
          </cell>
          <cell r="X59">
            <v>0.60960000000000003</v>
          </cell>
          <cell r="Y59">
            <v>0</v>
          </cell>
          <cell r="Z59">
            <v>0</v>
          </cell>
          <cell r="AA59">
            <v>9.6875193750387503</v>
          </cell>
          <cell r="AB59">
            <v>10.763910416709722</v>
          </cell>
          <cell r="AC59">
            <v>31468.723000000002</v>
          </cell>
          <cell r="AD59">
            <v>100000</v>
          </cell>
          <cell r="AE59">
            <v>100000</v>
          </cell>
          <cell r="AF59">
            <v>450</v>
          </cell>
          <cell r="AG59">
            <v>2</v>
          </cell>
          <cell r="AH59">
            <v>0.3</v>
          </cell>
          <cell r="AI59">
            <v>0.2</v>
          </cell>
          <cell r="AJ59">
            <v>3</v>
          </cell>
          <cell r="AK59">
            <v>3</v>
          </cell>
          <cell r="AL59">
            <v>0</v>
          </cell>
          <cell r="AM59" t="str">
            <v>CZ07LargeOfficeWWR60.idf</v>
          </cell>
          <cell r="AN59" t="str">
            <v>CTZ07SiteDesign.idf</v>
          </cell>
          <cell r="AO59">
            <v>0</v>
          </cell>
          <cell r="AP59">
            <v>58</v>
          </cell>
          <cell r="AQ59" t="str">
            <v>LargeOffice</v>
          </cell>
          <cell r="AR59" t="str">
            <v>WWR60</v>
          </cell>
          <cell r="AS59" t="str">
            <v>wSOverhg</v>
          </cell>
          <cell r="AT59" t="str">
            <v>No</v>
          </cell>
          <cell r="AU59" t="str">
            <v>No</v>
          </cell>
          <cell r="AV59" t="str">
            <v>No</v>
          </cell>
          <cell r="AW59" t="str">
            <v>No</v>
          </cell>
          <cell r="AX59" t="str">
            <v>No</v>
          </cell>
          <cell r="AY59" t="str">
            <v>No</v>
          </cell>
          <cell r="AZ59" t="str">
            <v>No</v>
          </cell>
          <cell r="BA59" t="str">
            <v>No</v>
          </cell>
          <cell r="BB59" t="str">
            <v>No</v>
          </cell>
          <cell r="BC59" t="str">
            <v>No</v>
          </cell>
          <cell r="BD59" t="str">
            <v>No</v>
          </cell>
          <cell r="BE59" t="str">
            <v>No</v>
          </cell>
          <cell r="BF59" t="str">
            <v>No</v>
          </cell>
          <cell r="BG59" t="str">
            <v>No</v>
          </cell>
          <cell r="BH59" t="str">
            <v>No</v>
          </cell>
          <cell r="BI59" t="str">
            <v>No</v>
          </cell>
          <cell r="BJ59" t="str">
            <v>No</v>
          </cell>
          <cell r="BK59" t="str">
            <v>No</v>
          </cell>
          <cell r="BL59" t="str">
            <v>No</v>
          </cell>
          <cell r="BM59" t="str">
            <v>No</v>
          </cell>
          <cell r="BN59" t="str">
            <v>No</v>
          </cell>
          <cell r="BO59" t="str">
            <v>No</v>
          </cell>
          <cell r="BP59" t="str">
            <v>No</v>
          </cell>
        </row>
        <row r="60">
          <cell r="B60" t="str">
            <v>0059 CZ07 LargeOffice BaseContDim</v>
          </cell>
          <cell r="C60" t="str">
            <v>0055 CZ07 LargeOffice Base</v>
          </cell>
          <cell r="D60" t="b">
            <v>1</v>
          </cell>
          <cell r="E60" t="str">
            <v>CZ07RV2.epw</v>
          </cell>
          <cell r="F60">
            <v>7</v>
          </cell>
          <cell r="G60">
            <v>0</v>
          </cell>
          <cell r="H60">
            <v>1.024128E-3</v>
          </cell>
          <cell r="I60">
            <v>0.14961845738037893</v>
          </cell>
          <cell r="J60">
            <v>0</v>
          </cell>
          <cell r="K60">
            <v>2.0579129996354562</v>
          </cell>
          <cell r="L60">
            <v>1.4609636167878515</v>
          </cell>
          <cell r="M60">
            <v>0.73</v>
          </cell>
          <cell r="N60">
            <v>0.44999999999999996</v>
          </cell>
          <cell r="O60">
            <v>0.8</v>
          </cell>
          <cell r="P60">
            <v>1.9250298745632004</v>
          </cell>
          <cell r="Q60">
            <v>1.5E-3</v>
          </cell>
          <cell r="R60">
            <v>4.3722632176514349</v>
          </cell>
          <cell r="S60">
            <v>0.61</v>
          </cell>
          <cell r="T60">
            <v>0.34</v>
          </cell>
          <cell r="U60">
            <v>0.68929999999999991</v>
          </cell>
          <cell r="V60">
            <v>0.38419999999999999</v>
          </cell>
          <cell r="W60">
            <v>0.64409999999999989</v>
          </cell>
          <cell r="X60">
            <v>9.9999999999999995E-7</v>
          </cell>
          <cell r="Y60">
            <v>0</v>
          </cell>
          <cell r="Z60">
            <v>0</v>
          </cell>
          <cell r="AA60">
            <v>9.6875193750387503</v>
          </cell>
          <cell r="AB60">
            <v>10.763910416709722</v>
          </cell>
          <cell r="AC60">
            <v>31468.723000000002</v>
          </cell>
          <cell r="AD60">
            <v>450</v>
          </cell>
          <cell r="AE60">
            <v>450</v>
          </cell>
          <cell r="AF60">
            <v>450</v>
          </cell>
          <cell r="AG60">
            <v>1</v>
          </cell>
          <cell r="AH60">
            <v>0.3</v>
          </cell>
          <cell r="AI60">
            <v>0.2</v>
          </cell>
          <cell r="AJ60">
            <v>3</v>
          </cell>
          <cell r="AK60">
            <v>3</v>
          </cell>
          <cell r="AL60">
            <v>0</v>
          </cell>
          <cell r="AM60" t="str">
            <v>CZ07LargeOffice.idf</v>
          </cell>
          <cell r="AN60" t="str">
            <v>CTZ07SiteDesign.idf</v>
          </cell>
          <cell r="AO60">
            <v>0</v>
          </cell>
          <cell r="AP60">
            <v>59</v>
          </cell>
          <cell r="AQ60" t="str">
            <v>LargeOffice</v>
          </cell>
          <cell r="AR60" t="str">
            <v>Base</v>
          </cell>
          <cell r="AS60" t="str">
            <v>ContDim</v>
          </cell>
          <cell r="AT60" t="str">
            <v>No</v>
          </cell>
          <cell r="AU60" t="str">
            <v>No</v>
          </cell>
          <cell r="AV60" t="str">
            <v>No</v>
          </cell>
          <cell r="AW60" t="str">
            <v>No</v>
          </cell>
          <cell r="AX60" t="str">
            <v>No</v>
          </cell>
          <cell r="AY60" t="str">
            <v>No</v>
          </cell>
          <cell r="AZ60" t="str">
            <v>No</v>
          </cell>
          <cell r="BA60" t="str">
            <v>No</v>
          </cell>
          <cell r="BB60" t="str">
            <v>No</v>
          </cell>
          <cell r="BC60" t="str">
            <v>No</v>
          </cell>
          <cell r="BD60" t="str">
            <v>Yes</v>
          </cell>
          <cell r="BE60" t="str">
            <v>No</v>
          </cell>
          <cell r="BF60" t="str">
            <v>No</v>
          </cell>
          <cell r="BG60" t="str">
            <v>No</v>
          </cell>
          <cell r="BH60" t="str">
            <v>No</v>
          </cell>
          <cell r="BI60" t="str">
            <v>No</v>
          </cell>
          <cell r="BJ60" t="str">
            <v>No</v>
          </cell>
          <cell r="BK60" t="str">
            <v>No</v>
          </cell>
          <cell r="BL60" t="str">
            <v>No</v>
          </cell>
          <cell r="BM60" t="str">
            <v>No</v>
          </cell>
          <cell r="BN60" t="str">
            <v>No</v>
          </cell>
          <cell r="BO60" t="str">
            <v>No</v>
          </cell>
          <cell r="BP60" t="str">
            <v>No</v>
          </cell>
        </row>
        <row r="61">
          <cell r="B61" t="str">
            <v>0060 CZ07 LargeOffice BaseContDimVT+20</v>
          </cell>
          <cell r="C61" t="str">
            <v>0055 CZ07 LargeOffice Base</v>
          </cell>
          <cell r="D61" t="b">
            <v>1</v>
          </cell>
          <cell r="E61" t="str">
            <v>CZ07RV2.epw</v>
          </cell>
          <cell r="F61">
            <v>7</v>
          </cell>
          <cell r="G61">
            <v>0</v>
          </cell>
          <cell r="H61">
            <v>1.024128E-3</v>
          </cell>
          <cell r="I61">
            <v>0.14961845738037893</v>
          </cell>
          <cell r="J61">
            <v>0</v>
          </cell>
          <cell r="K61">
            <v>2.0579129996354562</v>
          </cell>
          <cell r="L61">
            <v>1.4609636167878515</v>
          </cell>
          <cell r="M61">
            <v>0.73</v>
          </cell>
          <cell r="N61">
            <v>0.44999999999999996</v>
          </cell>
          <cell r="O61">
            <v>0.8</v>
          </cell>
          <cell r="P61">
            <v>1.9250298745632004</v>
          </cell>
          <cell r="Q61">
            <v>1.5E-3</v>
          </cell>
          <cell r="R61">
            <v>4.3722632176514349</v>
          </cell>
          <cell r="S61">
            <v>0.61</v>
          </cell>
          <cell r="T61">
            <v>0.34</v>
          </cell>
          <cell r="U61">
            <v>0.8271599999999999</v>
          </cell>
          <cell r="V61">
            <v>0.46103999999999995</v>
          </cell>
          <cell r="W61">
            <v>0.64409999999999989</v>
          </cell>
          <cell r="X61">
            <v>9.9999999999999995E-7</v>
          </cell>
          <cell r="Y61">
            <v>0</v>
          </cell>
          <cell r="Z61">
            <v>0</v>
          </cell>
          <cell r="AA61">
            <v>9.6875193750387503</v>
          </cell>
          <cell r="AB61">
            <v>10.763910416709722</v>
          </cell>
          <cell r="AC61">
            <v>31468.723000000002</v>
          </cell>
          <cell r="AD61">
            <v>450</v>
          </cell>
          <cell r="AE61">
            <v>450</v>
          </cell>
          <cell r="AF61">
            <v>450</v>
          </cell>
          <cell r="AG61">
            <v>1</v>
          </cell>
          <cell r="AH61">
            <v>0.3</v>
          </cell>
          <cell r="AI61">
            <v>0.2</v>
          </cell>
          <cell r="AJ61">
            <v>3</v>
          </cell>
          <cell r="AK61">
            <v>3</v>
          </cell>
          <cell r="AL61">
            <v>0</v>
          </cell>
          <cell r="AM61" t="str">
            <v>CZ07LargeOffice.idf</v>
          </cell>
          <cell r="AN61" t="str">
            <v>CTZ07SiteDesign.idf</v>
          </cell>
          <cell r="AO61">
            <v>0</v>
          </cell>
          <cell r="AP61">
            <v>60</v>
          </cell>
          <cell r="AQ61" t="str">
            <v>LargeOffice</v>
          </cell>
          <cell r="AR61" t="str">
            <v>Base</v>
          </cell>
          <cell r="AS61" t="str">
            <v>ContDimVT+20</v>
          </cell>
          <cell r="AT61" t="str">
            <v>No</v>
          </cell>
          <cell r="AU61" t="str">
            <v>No</v>
          </cell>
          <cell r="AV61" t="str">
            <v>No</v>
          </cell>
          <cell r="AW61" t="str">
            <v>No</v>
          </cell>
          <cell r="AX61" t="str">
            <v>No</v>
          </cell>
          <cell r="AY61" t="str">
            <v>No</v>
          </cell>
          <cell r="AZ61" t="str">
            <v>No</v>
          </cell>
          <cell r="BA61" t="str">
            <v>No</v>
          </cell>
          <cell r="BB61" t="str">
            <v>Yes</v>
          </cell>
          <cell r="BC61" t="str">
            <v>No</v>
          </cell>
          <cell r="BD61" t="str">
            <v>Yes</v>
          </cell>
          <cell r="BE61" t="str">
            <v>No</v>
          </cell>
          <cell r="BF61" t="str">
            <v>No</v>
          </cell>
          <cell r="BG61" t="str">
            <v>No</v>
          </cell>
          <cell r="BH61" t="str">
            <v>No</v>
          </cell>
          <cell r="BI61" t="str">
            <v>No</v>
          </cell>
          <cell r="BJ61" t="str">
            <v>No</v>
          </cell>
          <cell r="BK61" t="str">
            <v>No</v>
          </cell>
          <cell r="BL61" t="str">
            <v>No</v>
          </cell>
          <cell r="BM61" t="str">
            <v>No</v>
          </cell>
          <cell r="BN61" t="str">
            <v>No</v>
          </cell>
          <cell r="BO61" t="str">
            <v>No</v>
          </cell>
          <cell r="BP61" t="str">
            <v>No</v>
          </cell>
        </row>
        <row r="62">
          <cell r="B62" t="str">
            <v>0061 CZ07 LargeOffice BaseStDim</v>
          </cell>
          <cell r="C62" t="str">
            <v>0055 CZ07 LargeOffice Base</v>
          </cell>
          <cell r="D62" t="b">
            <v>1</v>
          </cell>
          <cell r="E62" t="str">
            <v>CZ07RV2.epw</v>
          </cell>
          <cell r="F62">
            <v>7</v>
          </cell>
          <cell r="G62">
            <v>0</v>
          </cell>
          <cell r="H62">
            <v>1.024128E-3</v>
          </cell>
          <cell r="I62">
            <v>0.14961845738037893</v>
          </cell>
          <cell r="J62">
            <v>0</v>
          </cell>
          <cell r="K62">
            <v>2.0579129996354562</v>
          </cell>
          <cell r="L62">
            <v>1.4609636167878515</v>
          </cell>
          <cell r="M62">
            <v>0.73</v>
          </cell>
          <cell r="N62">
            <v>0.44999999999999996</v>
          </cell>
          <cell r="O62">
            <v>0.8</v>
          </cell>
          <cell r="P62">
            <v>1.9250298745632004</v>
          </cell>
          <cell r="Q62">
            <v>1.5E-3</v>
          </cell>
          <cell r="R62">
            <v>4.3722632176514349</v>
          </cell>
          <cell r="S62">
            <v>0.61</v>
          </cell>
          <cell r="T62">
            <v>0.34</v>
          </cell>
          <cell r="U62">
            <v>0.68929999999999991</v>
          </cell>
          <cell r="V62">
            <v>0.38419999999999999</v>
          </cell>
          <cell r="W62">
            <v>0.64409999999999989</v>
          </cell>
          <cell r="X62">
            <v>9.9999999999999995E-7</v>
          </cell>
          <cell r="Y62">
            <v>0</v>
          </cell>
          <cell r="Z62">
            <v>0</v>
          </cell>
          <cell r="AA62">
            <v>9.6875193750387503</v>
          </cell>
          <cell r="AB62">
            <v>10.763910416709722</v>
          </cell>
          <cell r="AC62">
            <v>31468.723000000002</v>
          </cell>
          <cell r="AD62">
            <v>450</v>
          </cell>
          <cell r="AE62">
            <v>450</v>
          </cell>
          <cell r="AF62">
            <v>450</v>
          </cell>
          <cell r="AG62">
            <v>2</v>
          </cell>
          <cell r="AH62">
            <v>0.3</v>
          </cell>
          <cell r="AI62">
            <v>0.2</v>
          </cell>
          <cell r="AJ62">
            <v>3</v>
          </cell>
          <cell r="AK62">
            <v>3</v>
          </cell>
          <cell r="AL62">
            <v>0</v>
          </cell>
          <cell r="AM62" t="str">
            <v>CZ07LargeOffice.idf</v>
          </cell>
          <cell r="AN62" t="str">
            <v>CTZ07SiteDesign.idf</v>
          </cell>
          <cell r="AO62">
            <v>0</v>
          </cell>
          <cell r="AP62">
            <v>61</v>
          </cell>
          <cell r="AQ62" t="str">
            <v>LargeOffice</v>
          </cell>
          <cell r="AR62" t="str">
            <v>Base</v>
          </cell>
          <cell r="AS62" t="str">
            <v>StDim</v>
          </cell>
          <cell r="AT62" t="str">
            <v>No</v>
          </cell>
          <cell r="AU62" t="str">
            <v>No</v>
          </cell>
          <cell r="AV62" t="str">
            <v>No</v>
          </cell>
          <cell r="AW62" t="str">
            <v>No</v>
          </cell>
          <cell r="AX62" t="str">
            <v>No</v>
          </cell>
          <cell r="AY62" t="str">
            <v>No</v>
          </cell>
          <cell r="AZ62" t="str">
            <v>No</v>
          </cell>
          <cell r="BA62" t="str">
            <v>No</v>
          </cell>
          <cell r="BB62" t="str">
            <v>No</v>
          </cell>
          <cell r="BC62" t="str">
            <v>No</v>
          </cell>
          <cell r="BD62" t="str">
            <v>Yes</v>
          </cell>
          <cell r="BE62" t="str">
            <v>No</v>
          </cell>
          <cell r="BF62" t="str">
            <v>No</v>
          </cell>
          <cell r="BG62" t="str">
            <v>No</v>
          </cell>
          <cell r="BH62" t="str">
            <v>No</v>
          </cell>
          <cell r="BI62" t="str">
            <v>No</v>
          </cell>
          <cell r="BJ62" t="str">
            <v>No</v>
          </cell>
          <cell r="BK62" t="str">
            <v>No</v>
          </cell>
          <cell r="BL62" t="str">
            <v>No</v>
          </cell>
          <cell r="BM62" t="str">
            <v>No</v>
          </cell>
          <cell r="BN62" t="str">
            <v>No</v>
          </cell>
          <cell r="BO62" t="str">
            <v>No</v>
          </cell>
          <cell r="BP62" t="str">
            <v>No</v>
          </cell>
        </row>
        <row r="63">
          <cell r="B63" t="str">
            <v>0062 CZ07 LargeOffice BaseStDimVT+20</v>
          </cell>
          <cell r="C63" t="str">
            <v>0055 CZ07 LargeOffice Base</v>
          </cell>
          <cell r="D63" t="b">
            <v>1</v>
          </cell>
          <cell r="E63" t="str">
            <v>CZ07RV2.epw</v>
          </cell>
          <cell r="F63">
            <v>7</v>
          </cell>
          <cell r="G63">
            <v>0</v>
          </cell>
          <cell r="H63">
            <v>1.024128E-3</v>
          </cell>
          <cell r="I63">
            <v>0.14961845738037893</v>
          </cell>
          <cell r="J63">
            <v>0</v>
          </cell>
          <cell r="K63">
            <v>2.0579129996354562</v>
          </cell>
          <cell r="L63">
            <v>1.4609636167878515</v>
          </cell>
          <cell r="M63">
            <v>0.73</v>
          </cell>
          <cell r="N63">
            <v>0.44999999999999996</v>
          </cell>
          <cell r="O63">
            <v>0.8</v>
          </cell>
          <cell r="P63">
            <v>1.9250298745632004</v>
          </cell>
          <cell r="Q63">
            <v>1.5E-3</v>
          </cell>
          <cell r="R63">
            <v>4.3722632176514349</v>
          </cell>
          <cell r="S63">
            <v>0.61</v>
          </cell>
          <cell r="T63">
            <v>0.34</v>
          </cell>
          <cell r="U63">
            <v>0.8271599999999999</v>
          </cell>
          <cell r="V63">
            <v>0.46103999999999995</v>
          </cell>
          <cell r="W63">
            <v>0.64409999999999989</v>
          </cell>
          <cell r="X63">
            <v>9.9999999999999995E-7</v>
          </cell>
          <cell r="Y63">
            <v>0</v>
          </cell>
          <cell r="Z63">
            <v>0</v>
          </cell>
          <cell r="AA63">
            <v>9.6875193750387503</v>
          </cell>
          <cell r="AB63">
            <v>10.763910416709722</v>
          </cell>
          <cell r="AC63">
            <v>31468.723000000002</v>
          </cell>
          <cell r="AD63">
            <v>450</v>
          </cell>
          <cell r="AE63">
            <v>450</v>
          </cell>
          <cell r="AF63">
            <v>450</v>
          </cell>
          <cell r="AG63">
            <v>2</v>
          </cell>
          <cell r="AH63">
            <v>0.3</v>
          </cell>
          <cell r="AI63">
            <v>0.2</v>
          </cell>
          <cell r="AJ63">
            <v>3</v>
          </cell>
          <cell r="AK63">
            <v>3</v>
          </cell>
          <cell r="AL63">
            <v>0</v>
          </cell>
          <cell r="AM63" t="str">
            <v>CZ07LargeOffice.idf</v>
          </cell>
          <cell r="AN63" t="str">
            <v>CTZ07SiteDesign.idf</v>
          </cell>
          <cell r="AO63">
            <v>0</v>
          </cell>
          <cell r="AP63">
            <v>62</v>
          </cell>
          <cell r="AQ63" t="str">
            <v>LargeOffice</v>
          </cell>
          <cell r="AR63" t="str">
            <v>Base</v>
          </cell>
          <cell r="AS63" t="str">
            <v>StDimVT+20</v>
          </cell>
          <cell r="AT63" t="str">
            <v>No</v>
          </cell>
          <cell r="AU63" t="str">
            <v>No</v>
          </cell>
          <cell r="AV63" t="str">
            <v>No</v>
          </cell>
          <cell r="AW63" t="str">
            <v>No</v>
          </cell>
          <cell r="AX63" t="str">
            <v>No</v>
          </cell>
          <cell r="AY63" t="str">
            <v>No</v>
          </cell>
          <cell r="AZ63" t="str">
            <v>No</v>
          </cell>
          <cell r="BA63" t="str">
            <v>No</v>
          </cell>
          <cell r="BB63" t="str">
            <v>Yes</v>
          </cell>
          <cell r="BC63" t="str">
            <v>No</v>
          </cell>
          <cell r="BD63" t="str">
            <v>Yes</v>
          </cell>
          <cell r="BE63" t="str">
            <v>No</v>
          </cell>
          <cell r="BF63" t="str">
            <v>No</v>
          </cell>
          <cell r="BG63" t="str">
            <v>No</v>
          </cell>
          <cell r="BH63" t="str">
            <v>No</v>
          </cell>
          <cell r="BI63" t="str">
            <v>No</v>
          </cell>
          <cell r="BJ63" t="str">
            <v>No</v>
          </cell>
          <cell r="BK63" t="str">
            <v>No</v>
          </cell>
          <cell r="BL63" t="str">
            <v>No</v>
          </cell>
          <cell r="BM63" t="str">
            <v>No</v>
          </cell>
          <cell r="BN63" t="str">
            <v>No</v>
          </cell>
          <cell r="BO63" t="str">
            <v>No</v>
          </cell>
          <cell r="BP63" t="str">
            <v>No</v>
          </cell>
        </row>
        <row r="64">
          <cell r="B64" t="str">
            <v>0063 CZ07 LargeOffice WWR20ContDim</v>
          </cell>
          <cell r="C64" t="str">
            <v>0055 CZ07 LargeOffice Base</v>
          </cell>
          <cell r="D64" t="b">
            <v>1</v>
          </cell>
          <cell r="E64" t="str">
            <v>CZ07RV2.epw</v>
          </cell>
          <cell r="F64">
            <v>7</v>
          </cell>
          <cell r="G64">
            <v>0</v>
          </cell>
          <cell r="H64">
            <v>1.024128E-3</v>
          </cell>
          <cell r="I64">
            <v>0.14961845738037893</v>
          </cell>
          <cell r="J64">
            <v>0</v>
          </cell>
          <cell r="K64">
            <v>2.0579129996354562</v>
          </cell>
          <cell r="L64">
            <v>1.4609636167878515</v>
          </cell>
          <cell r="M64">
            <v>0.73</v>
          </cell>
          <cell r="N64">
            <v>0.44999999999999996</v>
          </cell>
          <cell r="O64">
            <v>0.8</v>
          </cell>
          <cell r="P64">
            <v>1.9250298745632004</v>
          </cell>
          <cell r="Q64">
            <v>1.5E-3</v>
          </cell>
          <cell r="R64">
            <v>4.3722632176514349</v>
          </cell>
          <cell r="S64">
            <v>0.61</v>
          </cell>
          <cell r="T64">
            <v>0.34</v>
          </cell>
          <cell r="U64">
            <v>0.68929999999999991</v>
          </cell>
          <cell r="V64">
            <v>0.38419999999999999</v>
          </cell>
          <cell r="W64">
            <v>0.64409999999999989</v>
          </cell>
          <cell r="X64">
            <v>9.9999999999999995E-7</v>
          </cell>
          <cell r="Y64">
            <v>0</v>
          </cell>
          <cell r="Z64">
            <v>0</v>
          </cell>
          <cell r="AA64">
            <v>9.6875193750387503</v>
          </cell>
          <cell r="AB64">
            <v>10.763910416709722</v>
          </cell>
          <cell r="AC64">
            <v>31468.723000000002</v>
          </cell>
          <cell r="AD64">
            <v>450</v>
          </cell>
          <cell r="AE64">
            <v>450</v>
          </cell>
          <cell r="AF64">
            <v>450</v>
          </cell>
          <cell r="AG64">
            <v>1</v>
          </cell>
          <cell r="AH64">
            <v>0.3</v>
          </cell>
          <cell r="AI64">
            <v>0.2</v>
          </cell>
          <cell r="AJ64">
            <v>3</v>
          </cell>
          <cell r="AK64">
            <v>3</v>
          </cell>
          <cell r="AL64">
            <v>0</v>
          </cell>
          <cell r="AM64" t="str">
            <v>CZ07LargeOfficeWWR20.idf</v>
          </cell>
          <cell r="AN64" t="str">
            <v>CTZ07SiteDesign.idf</v>
          </cell>
          <cell r="AO64">
            <v>0</v>
          </cell>
          <cell r="AP64">
            <v>63</v>
          </cell>
          <cell r="AQ64" t="str">
            <v>LargeOffice</v>
          </cell>
          <cell r="AR64" t="str">
            <v>WWR20</v>
          </cell>
          <cell r="AS64" t="str">
            <v>ContDim</v>
          </cell>
          <cell r="AT64" t="str">
            <v>No</v>
          </cell>
          <cell r="AU64" t="str">
            <v>No</v>
          </cell>
          <cell r="AV64" t="str">
            <v>No</v>
          </cell>
          <cell r="AW64" t="str">
            <v>No</v>
          </cell>
          <cell r="AX64" t="str">
            <v>No</v>
          </cell>
          <cell r="AY64" t="str">
            <v>No</v>
          </cell>
          <cell r="AZ64" t="str">
            <v>No</v>
          </cell>
          <cell r="BA64" t="str">
            <v>No</v>
          </cell>
          <cell r="BB64" t="str">
            <v>No</v>
          </cell>
          <cell r="BC64" t="str">
            <v>No</v>
          </cell>
          <cell r="BD64" t="str">
            <v>Yes</v>
          </cell>
          <cell r="BE64" t="str">
            <v>No</v>
          </cell>
          <cell r="BF64" t="str">
            <v>No</v>
          </cell>
          <cell r="BG64" t="str">
            <v>No</v>
          </cell>
          <cell r="BH64" t="str">
            <v>No</v>
          </cell>
          <cell r="BI64" t="str">
            <v>No</v>
          </cell>
          <cell r="BJ64" t="str">
            <v>No</v>
          </cell>
          <cell r="BK64" t="str">
            <v>No</v>
          </cell>
          <cell r="BL64" t="str">
            <v>No</v>
          </cell>
          <cell r="BM64" t="str">
            <v>No</v>
          </cell>
          <cell r="BN64" t="str">
            <v>No</v>
          </cell>
          <cell r="BO64" t="str">
            <v>No</v>
          </cell>
          <cell r="BP64" t="str">
            <v>No</v>
          </cell>
        </row>
        <row r="65">
          <cell r="B65" t="str">
            <v>0064 CZ07 LargeOffice WWR20ContDimVT+20</v>
          </cell>
          <cell r="C65" t="str">
            <v>0055 CZ07 LargeOffice Base</v>
          </cell>
          <cell r="D65" t="b">
            <v>1</v>
          </cell>
          <cell r="E65" t="str">
            <v>CZ07RV2.epw</v>
          </cell>
          <cell r="F65">
            <v>7</v>
          </cell>
          <cell r="G65">
            <v>0</v>
          </cell>
          <cell r="H65">
            <v>1.024128E-3</v>
          </cell>
          <cell r="I65">
            <v>0.14961845738037893</v>
          </cell>
          <cell r="J65">
            <v>0</v>
          </cell>
          <cell r="K65">
            <v>2.0579129996354562</v>
          </cell>
          <cell r="L65">
            <v>1.4609636167878515</v>
          </cell>
          <cell r="M65">
            <v>0.73</v>
          </cell>
          <cell r="N65">
            <v>0.44999999999999996</v>
          </cell>
          <cell r="O65">
            <v>0.8</v>
          </cell>
          <cell r="P65">
            <v>1.9250298745632004</v>
          </cell>
          <cell r="Q65">
            <v>1.5E-3</v>
          </cell>
          <cell r="R65">
            <v>4.3722632176514349</v>
          </cell>
          <cell r="S65">
            <v>0.61</v>
          </cell>
          <cell r="T65">
            <v>0.34</v>
          </cell>
          <cell r="U65">
            <v>0.8271599999999999</v>
          </cell>
          <cell r="V65">
            <v>0.46103999999999995</v>
          </cell>
          <cell r="W65">
            <v>0.64409999999999989</v>
          </cell>
          <cell r="X65">
            <v>9.9999999999999995E-7</v>
          </cell>
          <cell r="Y65">
            <v>0</v>
          </cell>
          <cell r="Z65">
            <v>0</v>
          </cell>
          <cell r="AA65">
            <v>9.6875193750387503</v>
          </cell>
          <cell r="AB65">
            <v>10.763910416709722</v>
          </cell>
          <cell r="AC65">
            <v>31468.723000000002</v>
          </cell>
          <cell r="AD65">
            <v>450</v>
          </cell>
          <cell r="AE65">
            <v>450</v>
          </cell>
          <cell r="AF65">
            <v>450</v>
          </cell>
          <cell r="AG65">
            <v>1</v>
          </cell>
          <cell r="AH65">
            <v>0.3</v>
          </cell>
          <cell r="AI65">
            <v>0.2</v>
          </cell>
          <cell r="AJ65">
            <v>3</v>
          </cell>
          <cell r="AK65">
            <v>3</v>
          </cell>
          <cell r="AL65">
            <v>0</v>
          </cell>
          <cell r="AM65" t="str">
            <v>CZ07LargeOfficeWWR20.idf</v>
          </cell>
          <cell r="AN65" t="str">
            <v>CTZ07SiteDesign.idf</v>
          </cell>
          <cell r="AO65">
            <v>0</v>
          </cell>
          <cell r="AP65">
            <v>64</v>
          </cell>
          <cell r="AQ65" t="str">
            <v>LargeOffice</v>
          </cell>
          <cell r="AR65" t="str">
            <v>WWR20</v>
          </cell>
          <cell r="AS65" t="str">
            <v>ContDimVT+20</v>
          </cell>
          <cell r="AT65" t="str">
            <v>No</v>
          </cell>
          <cell r="AU65" t="str">
            <v>No</v>
          </cell>
          <cell r="AV65" t="str">
            <v>No</v>
          </cell>
          <cell r="AW65" t="str">
            <v>No</v>
          </cell>
          <cell r="AX65" t="str">
            <v>No</v>
          </cell>
          <cell r="AY65" t="str">
            <v>No</v>
          </cell>
          <cell r="AZ65" t="str">
            <v>No</v>
          </cell>
          <cell r="BA65" t="str">
            <v>No</v>
          </cell>
          <cell r="BB65" t="str">
            <v>Yes</v>
          </cell>
          <cell r="BC65" t="str">
            <v>No</v>
          </cell>
          <cell r="BD65" t="str">
            <v>Yes</v>
          </cell>
          <cell r="BE65" t="str">
            <v>No</v>
          </cell>
          <cell r="BF65" t="str">
            <v>No</v>
          </cell>
          <cell r="BG65" t="str">
            <v>No</v>
          </cell>
          <cell r="BH65" t="str">
            <v>No</v>
          </cell>
          <cell r="BI65" t="str">
            <v>No</v>
          </cell>
          <cell r="BJ65" t="str">
            <v>No</v>
          </cell>
          <cell r="BK65" t="str">
            <v>No</v>
          </cell>
          <cell r="BL65" t="str">
            <v>No</v>
          </cell>
          <cell r="BM65" t="str">
            <v>No</v>
          </cell>
          <cell r="BN65" t="str">
            <v>No</v>
          </cell>
          <cell r="BO65" t="str">
            <v>No</v>
          </cell>
          <cell r="BP65" t="str">
            <v>No</v>
          </cell>
        </row>
        <row r="66">
          <cell r="B66" t="str">
            <v>0065 CZ07 LargeOffice WWR20StDim</v>
          </cell>
          <cell r="C66" t="str">
            <v>0055 CZ07 LargeOffice Base</v>
          </cell>
          <cell r="D66" t="b">
            <v>1</v>
          </cell>
          <cell r="E66" t="str">
            <v>CZ07RV2.epw</v>
          </cell>
          <cell r="F66">
            <v>7</v>
          </cell>
          <cell r="G66">
            <v>0</v>
          </cell>
          <cell r="H66">
            <v>1.024128E-3</v>
          </cell>
          <cell r="I66">
            <v>0.14961845738037893</v>
          </cell>
          <cell r="J66">
            <v>0</v>
          </cell>
          <cell r="K66">
            <v>2.0579129996354562</v>
          </cell>
          <cell r="L66">
            <v>1.4609636167878515</v>
          </cell>
          <cell r="M66">
            <v>0.73</v>
          </cell>
          <cell r="N66">
            <v>0.44999999999999996</v>
          </cell>
          <cell r="O66">
            <v>0.8</v>
          </cell>
          <cell r="P66">
            <v>1.9250298745632004</v>
          </cell>
          <cell r="Q66">
            <v>1.5E-3</v>
          </cell>
          <cell r="R66">
            <v>4.3722632176514349</v>
          </cell>
          <cell r="S66">
            <v>0.61</v>
          </cell>
          <cell r="T66">
            <v>0.34</v>
          </cell>
          <cell r="U66">
            <v>0.68929999999999991</v>
          </cell>
          <cell r="V66">
            <v>0.38419999999999999</v>
          </cell>
          <cell r="W66">
            <v>0.64409999999999989</v>
          </cell>
          <cell r="X66">
            <v>9.9999999999999995E-7</v>
          </cell>
          <cell r="Y66">
            <v>0</v>
          </cell>
          <cell r="Z66">
            <v>0</v>
          </cell>
          <cell r="AA66">
            <v>9.6875193750387503</v>
          </cell>
          <cell r="AB66">
            <v>10.763910416709722</v>
          </cell>
          <cell r="AC66">
            <v>31468.723000000002</v>
          </cell>
          <cell r="AD66">
            <v>450</v>
          </cell>
          <cell r="AE66">
            <v>450</v>
          </cell>
          <cell r="AF66">
            <v>450</v>
          </cell>
          <cell r="AG66">
            <v>2</v>
          </cell>
          <cell r="AH66">
            <v>0.3</v>
          </cell>
          <cell r="AI66">
            <v>0.2</v>
          </cell>
          <cell r="AJ66">
            <v>3</v>
          </cell>
          <cell r="AK66">
            <v>3</v>
          </cell>
          <cell r="AL66">
            <v>0</v>
          </cell>
          <cell r="AM66" t="str">
            <v>CZ07LargeOfficeWWR20.idf</v>
          </cell>
          <cell r="AN66" t="str">
            <v>CTZ07SiteDesign.idf</v>
          </cell>
          <cell r="AO66">
            <v>0</v>
          </cell>
          <cell r="AP66">
            <v>65</v>
          </cell>
          <cell r="AQ66" t="str">
            <v>LargeOffice</v>
          </cell>
          <cell r="AR66" t="str">
            <v>WWR20</v>
          </cell>
          <cell r="AS66" t="str">
            <v>StDim</v>
          </cell>
          <cell r="AT66" t="str">
            <v>No</v>
          </cell>
          <cell r="AU66" t="str">
            <v>No</v>
          </cell>
          <cell r="AV66" t="str">
            <v>No</v>
          </cell>
          <cell r="AW66" t="str">
            <v>No</v>
          </cell>
          <cell r="AX66" t="str">
            <v>No</v>
          </cell>
          <cell r="AY66" t="str">
            <v>No</v>
          </cell>
          <cell r="AZ66" t="str">
            <v>No</v>
          </cell>
          <cell r="BA66" t="str">
            <v>No</v>
          </cell>
          <cell r="BB66" t="str">
            <v>No</v>
          </cell>
          <cell r="BC66" t="str">
            <v>No</v>
          </cell>
          <cell r="BD66" t="str">
            <v>Yes</v>
          </cell>
          <cell r="BE66" t="str">
            <v>No</v>
          </cell>
          <cell r="BF66" t="str">
            <v>No</v>
          </cell>
          <cell r="BG66" t="str">
            <v>No</v>
          </cell>
          <cell r="BH66" t="str">
            <v>No</v>
          </cell>
          <cell r="BI66" t="str">
            <v>No</v>
          </cell>
          <cell r="BJ66" t="str">
            <v>No</v>
          </cell>
          <cell r="BK66" t="str">
            <v>No</v>
          </cell>
          <cell r="BL66" t="str">
            <v>No</v>
          </cell>
          <cell r="BM66" t="str">
            <v>No</v>
          </cell>
          <cell r="BN66" t="str">
            <v>No</v>
          </cell>
          <cell r="BO66" t="str">
            <v>No</v>
          </cell>
          <cell r="BP66" t="str">
            <v>No</v>
          </cell>
        </row>
        <row r="67">
          <cell r="B67" t="str">
            <v>0066 CZ07 LargeOffice WWR20StDimVT+20</v>
          </cell>
          <cell r="C67" t="str">
            <v>0055 CZ07 LargeOffice Base</v>
          </cell>
          <cell r="D67" t="b">
            <v>1</v>
          </cell>
          <cell r="E67" t="str">
            <v>CZ07RV2.epw</v>
          </cell>
          <cell r="F67">
            <v>7</v>
          </cell>
          <cell r="G67">
            <v>0</v>
          </cell>
          <cell r="H67">
            <v>1.024128E-3</v>
          </cell>
          <cell r="I67">
            <v>0.14961845738037893</v>
          </cell>
          <cell r="J67">
            <v>0</v>
          </cell>
          <cell r="K67">
            <v>2.0579129996354562</v>
          </cell>
          <cell r="L67">
            <v>1.4609636167878515</v>
          </cell>
          <cell r="M67">
            <v>0.73</v>
          </cell>
          <cell r="N67">
            <v>0.44999999999999996</v>
          </cell>
          <cell r="O67">
            <v>0.8</v>
          </cell>
          <cell r="P67">
            <v>1.9250298745632004</v>
          </cell>
          <cell r="Q67">
            <v>1.5E-3</v>
          </cell>
          <cell r="R67">
            <v>4.3722632176514349</v>
          </cell>
          <cell r="S67">
            <v>0.61</v>
          </cell>
          <cell r="T67">
            <v>0.34</v>
          </cell>
          <cell r="U67">
            <v>0.8271599999999999</v>
          </cell>
          <cell r="V67">
            <v>0.46103999999999995</v>
          </cell>
          <cell r="W67">
            <v>0.64409999999999989</v>
          </cell>
          <cell r="X67">
            <v>9.9999999999999995E-7</v>
          </cell>
          <cell r="Y67">
            <v>0</v>
          </cell>
          <cell r="Z67">
            <v>0</v>
          </cell>
          <cell r="AA67">
            <v>9.6875193750387503</v>
          </cell>
          <cell r="AB67">
            <v>10.763910416709722</v>
          </cell>
          <cell r="AC67">
            <v>31468.723000000002</v>
          </cell>
          <cell r="AD67">
            <v>450</v>
          </cell>
          <cell r="AE67">
            <v>450</v>
          </cell>
          <cell r="AF67">
            <v>450</v>
          </cell>
          <cell r="AG67">
            <v>2</v>
          </cell>
          <cell r="AH67">
            <v>0.3</v>
          </cell>
          <cell r="AI67">
            <v>0.2</v>
          </cell>
          <cell r="AJ67">
            <v>3</v>
          </cell>
          <cell r="AK67">
            <v>3</v>
          </cell>
          <cell r="AL67">
            <v>0</v>
          </cell>
          <cell r="AM67" t="str">
            <v>CZ07LargeOfficeWWR20.idf</v>
          </cell>
          <cell r="AN67" t="str">
            <v>CTZ07SiteDesign.idf</v>
          </cell>
          <cell r="AO67">
            <v>0</v>
          </cell>
          <cell r="AP67">
            <v>66</v>
          </cell>
          <cell r="AQ67" t="str">
            <v>LargeOffice</v>
          </cell>
          <cell r="AR67" t="str">
            <v>WWR20</v>
          </cell>
          <cell r="AS67" t="str">
            <v>StDimVT+20</v>
          </cell>
          <cell r="AT67" t="str">
            <v>No</v>
          </cell>
          <cell r="AU67" t="str">
            <v>No</v>
          </cell>
          <cell r="AV67" t="str">
            <v>No</v>
          </cell>
          <cell r="AW67" t="str">
            <v>No</v>
          </cell>
          <cell r="AX67" t="str">
            <v>No</v>
          </cell>
          <cell r="AY67" t="str">
            <v>No</v>
          </cell>
          <cell r="AZ67" t="str">
            <v>No</v>
          </cell>
          <cell r="BA67" t="str">
            <v>No</v>
          </cell>
          <cell r="BB67" t="str">
            <v>Yes</v>
          </cell>
          <cell r="BC67" t="str">
            <v>No</v>
          </cell>
          <cell r="BD67" t="str">
            <v>Yes</v>
          </cell>
          <cell r="BE67" t="str">
            <v>No</v>
          </cell>
          <cell r="BF67" t="str">
            <v>No</v>
          </cell>
          <cell r="BG67" t="str">
            <v>No</v>
          </cell>
          <cell r="BH67" t="str">
            <v>No</v>
          </cell>
          <cell r="BI67" t="str">
            <v>No</v>
          </cell>
          <cell r="BJ67" t="str">
            <v>No</v>
          </cell>
          <cell r="BK67" t="str">
            <v>No</v>
          </cell>
          <cell r="BL67" t="str">
            <v>No</v>
          </cell>
          <cell r="BM67" t="str">
            <v>No</v>
          </cell>
          <cell r="BN67" t="str">
            <v>No</v>
          </cell>
          <cell r="BO67" t="str">
            <v>No</v>
          </cell>
          <cell r="BP67" t="str">
            <v>No</v>
          </cell>
        </row>
        <row r="68">
          <cell r="B68" t="str">
            <v>0067 CZ07 LargeOffice WWR60ContDim</v>
          </cell>
          <cell r="C68" t="str">
            <v>0055 CZ07 LargeOffice Base</v>
          </cell>
          <cell r="D68" t="b">
            <v>1</v>
          </cell>
          <cell r="E68" t="str">
            <v>CZ07RV2.epw</v>
          </cell>
          <cell r="F68">
            <v>7</v>
          </cell>
          <cell r="G68">
            <v>0</v>
          </cell>
          <cell r="H68">
            <v>1.024128E-3</v>
          </cell>
          <cell r="I68">
            <v>0.14961845738037893</v>
          </cell>
          <cell r="J68">
            <v>0</v>
          </cell>
          <cell r="K68">
            <v>2.0579129996354562</v>
          </cell>
          <cell r="L68">
            <v>1.4609636167878515</v>
          </cell>
          <cell r="M68">
            <v>0.73</v>
          </cell>
          <cell r="N68">
            <v>0.44999999999999996</v>
          </cell>
          <cell r="O68">
            <v>0.8</v>
          </cell>
          <cell r="P68">
            <v>1.9250298745632004</v>
          </cell>
          <cell r="Q68">
            <v>1.5E-3</v>
          </cell>
          <cell r="R68">
            <v>4.3722632176514349</v>
          </cell>
          <cell r="S68">
            <v>0.61</v>
          </cell>
          <cell r="T68">
            <v>0.34</v>
          </cell>
          <cell r="U68">
            <v>0.68929999999999991</v>
          </cell>
          <cell r="V68">
            <v>0.38419999999999999</v>
          </cell>
          <cell r="W68">
            <v>0.64409999999999989</v>
          </cell>
          <cell r="X68">
            <v>9.9999999999999995E-7</v>
          </cell>
          <cell r="Y68">
            <v>0</v>
          </cell>
          <cell r="Z68">
            <v>0</v>
          </cell>
          <cell r="AA68">
            <v>9.6875193750387503</v>
          </cell>
          <cell r="AB68">
            <v>10.763910416709722</v>
          </cell>
          <cell r="AC68">
            <v>31468.723000000002</v>
          </cell>
          <cell r="AD68">
            <v>450</v>
          </cell>
          <cell r="AE68">
            <v>450</v>
          </cell>
          <cell r="AF68">
            <v>450</v>
          </cell>
          <cell r="AG68">
            <v>1</v>
          </cell>
          <cell r="AH68">
            <v>0.3</v>
          </cell>
          <cell r="AI68">
            <v>0.2</v>
          </cell>
          <cell r="AJ68">
            <v>3</v>
          </cell>
          <cell r="AK68">
            <v>3</v>
          </cell>
          <cell r="AL68">
            <v>0</v>
          </cell>
          <cell r="AM68" t="str">
            <v>CZ07LargeOfficeWWR60.idf</v>
          </cell>
          <cell r="AN68" t="str">
            <v>CTZ07SiteDesign.idf</v>
          </cell>
          <cell r="AO68">
            <v>0</v>
          </cell>
          <cell r="AP68">
            <v>67</v>
          </cell>
          <cell r="AQ68" t="str">
            <v>LargeOffice</v>
          </cell>
          <cell r="AR68" t="str">
            <v>WWR60</v>
          </cell>
          <cell r="AS68" t="str">
            <v>ContDim</v>
          </cell>
          <cell r="AT68" t="str">
            <v>No</v>
          </cell>
          <cell r="AU68" t="str">
            <v>No</v>
          </cell>
          <cell r="AV68" t="str">
            <v>No</v>
          </cell>
          <cell r="AW68" t="str">
            <v>No</v>
          </cell>
          <cell r="AX68" t="str">
            <v>No</v>
          </cell>
          <cell r="AY68" t="str">
            <v>No</v>
          </cell>
          <cell r="AZ68" t="str">
            <v>No</v>
          </cell>
          <cell r="BA68" t="str">
            <v>No</v>
          </cell>
          <cell r="BB68" t="str">
            <v>No</v>
          </cell>
          <cell r="BC68" t="str">
            <v>No</v>
          </cell>
          <cell r="BD68" t="str">
            <v>Yes</v>
          </cell>
          <cell r="BE68" t="str">
            <v>No</v>
          </cell>
          <cell r="BF68" t="str">
            <v>No</v>
          </cell>
          <cell r="BG68" t="str">
            <v>No</v>
          </cell>
          <cell r="BH68" t="str">
            <v>No</v>
          </cell>
          <cell r="BI68" t="str">
            <v>No</v>
          </cell>
          <cell r="BJ68" t="str">
            <v>No</v>
          </cell>
          <cell r="BK68" t="str">
            <v>No</v>
          </cell>
          <cell r="BL68" t="str">
            <v>No</v>
          </cell>
          <cell r="BM68" t="str">
            <v>No</v>
          </cell>
          <cell r="BN68" t="str">
            <v>No</v>
          </cell>
          <cell r="BO68" t="str">
            <v>No</v>
          </cell>
          <cell r="BP68" t="str">
            <v>No</v>
          </cell>
        </row>
        <row r="69">
          <cell r="B69" t="str">
            <v>0068 CZ07 LargeOffice WWR60ContDimVT+20</v>
          </cell>
          <cell r="C69" t="str">
            <v>0055 CZ07 LargeOffice Base</v>
          </cell>
          <cell r="D69" t="b">
            <v>1</v>
          </cell>
          <cell r="E69" t="str">
            <v>CZ07RV2.epw</v>
          </cell>
          <cell r="F69">
            <v>7</v>
          </cell>
          <cell r="G69">
            <v>0</v>
          </cell>
          <cell r="H69">
            <v>1.024128E-3</v>
          </cell>
          <cell r="I69">
            <v>0.14961845738037893</v>
          </cell>
          <cell r="J69">
            <v>0</v>
          </cell>
          <cell r="K69">
            <v>2.0579129996354562</v>
          </cell>
          <cell r="L69">
            <v>1.4609636167878515</v>
          </cell>
          <cell r="M69">
            <v>0.73</v>
          </cell>
          <cell r="N69">
            <v>0.44999999999999996</v>
          </cell>
          <cell r="O69">
            <v>0.8</v>
          </cell>
          <cell r="P69">
            <v>1.9250298745632004</v>
          </cell>
          <cell r="Q69">
            <v>1.5E-3</v>
          </cell>
          <cell r="R69">
            <v>4.3722632176514349</v>
          </cell>
          <cell r="S69">
            <v>0.61</v>
          </cell>
          <cell r="T69">
            <v>0.34</v>
          </cell>
          <cell r="U69">
            <v>0.8271599999999999</v>
          </cell>
          <cell r="V69">
            <v>0.46103999999999995</v>
          </cell>
          <cell r="W69">
            <v>0.64409999999999989</v>
          </cell>
          <cell r="X69">
            <v>9.9999999999999995E-7</v>
          </cell>
          <cell r="Y69">
            <v>0</v>
          </cell>
          <cell r="Z69">
            <v>0</v>
          </cell>
          <cell r="AA69">
            <v>9.6875193750387503</v>
          </cell>
          <cell r="AB69">
            <v>10.763910416709722</v>
          </cell>
          <cell r="AC69">
            <v>31468.723000000002</v>
          </cell>
          <cell r="AD69">
            <v>450</v>
          </cell>
          <cell r="AE69">
            <v>450</v>
          </cell>
          <cell r="AF69">
            <v>450</v>
          </cell>
          <cell r="AG69">
            <v>1</v>
          </cell>
          <cell r="AH69">
            <v>0.3</v>
          </cell>
          <cell r="AI69">
            <v>0.2</v>
          </cell>
          <cell r="AJ69">
            <v>3</v>
          </cell>
          <cell r="AK69">
            <v>3</v>
          </cell>
          <cell r="AL69">
            <v>0</v>
          </cell>
          <cell r="AM69" t="str">
            <v>CZ07LargeOfficeWWR60.idf</v>
          </cell>
          <cell r="AN69" t="str">
            <v>CTZ07SiteDesign.idf</v>
          </cell>
          <cell r="AO69">
            <v>0</v>
          </cell>
          <cell r="AP69">
            <v>68</v>
          </cell>
          <cell r="AQ69" t="str">
            <v>LargeOffice</v>
          </cell>
          <cell r="AR69" t="str">
            <v>WWR60</v>
          </cell>
          <cell r="AS69" t="str">
            <v>ContDimVT+20</v>
          </cell>
          <cell r="AT69" t="str">
            <v>No</v>
          </cell>
          <cell r="AU69" t="str">
            <v>No</v>
          </cell>
          <cell r="AV69" t="str">
            <v>No</v>
          </cell>
          <cell r="AW69" t="str">
            <v>No</v>
          </cell>
          <cell r="AX69" t="str">
            <v>No</v>
          </cell>
          <cell r="AY69" t="str">
            <v>No</v>
          </cell>
          <cell r="AZ69" t="str">
            <v>No</v>
          </cell>
          <cell r="BA69" t="str">
            <v>No</v>
          </cell>
          <cell r="BB69" t="str">
            <v>Yes</v>
          </cell>
          <cell r="BC69" t="str">
            <v>No</v>
          </cell>
          <cell r="BD69" t="str">
            <v>Yes</v>
          </cell>
          <cell r="BE69" t="str">
            <v>No</v>
          </cell>
          <cell r="BF69" t="str">
            <v>No</v>
          </cell>
          <cell r="BG69" t="str">
            <v>No</v>
          </cell>
          <cell r="BH69" t="str">
            <v>No</v>
          </cell>
          <cell r="BI69" t="str">
            <v>No</v>
          </cell>
          <cell r="BJ69" t="str">
            <v>No</v>
          </cell>
          <cell r="BK69" t="str">
            <v>No</v>
          </cell>
          <cell r="BL69" t="str">
            <v>No</v>
          </cell>
          <cell r="BM69" t="str">
            <v>No</v>
          </cell>
          <cell r="BN69" t="str">
            <v>No</v>
          </cell>
          <cell r="BO69" t="str">
            <v>No</v>
          </cell>
          <cell r="BP69" t="str">
            <v>No</v>
          </cell>
        </row>
        <row r="70">
          <cell r="B70" t="str">
            <v>0069 CZ07 LargeOffice WWR60StDim</v>
          </cell>
          <cell r="C70" t="str">
            <v>0055 CZ07 LargeOffice Base</v>
          </cell>
          <cell r="D70" t="b">
            <v>1</v>
          </cell>
          <cell r="E70" t="str">
            <v>CZ07RV2.epw</v>
          </cell>
          <cell r="F70">
            <v>7</v>
          </cell>
          <cell r="G70">
            <v>0</v>
          </cell>
          <cell r="H70">
            <v>1.024128E-3</v>
          </cell>
          <cell r="I70">
            <v>0.14961845738037893</v>
          </cell>
          <cell r="J70">
            <v>0</v>
          </cell>
          <cell r="K70">
            <v>2.0579129996354562</v>
          </cell>
          <cell r="L70">
            <v>1.4609636167878515</v>
          </cell>
          <cell r="M70">
            <v>0.73</v>
          </cell>
          <cell r="N70">
            <v>0.44999999999999996</v>
          </cell>
          <cell r="O70">
            <v>0.8</v>
          </cell>
          <cell r="P70">
            <v>1.9250298745632004</v>
          </cell>
          <cell r="Q70">
            <v>1.5E-3</v>
          </cell>
          <cell r="R70">
            <v>4.3722632176514349</v>
          </cell>
          <cell r="S70">
            <v>0.61</v>
          </cell>
          <cell r="T70">
            <v>0.34</v>
          </cell>
          <cell r="U70">
            <v>0.68929999999999991</v>
          </cell>
          <cell r="V70">
            <v>0.38419999999999999</v>
          </cell>
          <cell r="W70">
            <v>0.64409999999999989</v>
          </cell>
          <cell r="X70">
            <v>9.9999999999999995E-7</v>
          </cell>
          <cell r="Y70">
            <v>0</v>
          </cell>
          <cell r="Z70">
            <v>0</v>
          </cell>
          <cell r="AA70">
            <v>9.6875193750387503</v>
          </cell>
          <cell r="AB70">
            <v>10.763910416709722</v>
          </cell>
          <cell r="AC70">
            <v>31468.723000000002</v>
          </cell>
          <cell r="AD70">
            <v>450</v>
          </cell>
          <cell r="AE70">
            <v>450</v>
          </cell>
          <cell r="AF70">
            <v>450</v>
          </cell>
          <cell r="AG70">
            <v>2</v>
          </cell>
          <cell r="AH70">
            <v>0.3</v>
          </cell>
          <cell r="AI70">
            <v>0.2</v>
          </cell>
          <cell r="AJ70">
            <v>3</v>
          </cell>
          <cell r="AK70">
            <v>3</v>
          </cell>
          <cell r="AL70">
            <v>0</v>
          </cell>
          <cell r="AM70" t="str">
            <v>CZ07LargeOfficeWWR60.idf</v>
          </cell>
          <cell r="AN70" t="str">
            <v>CTZ07SiteDesign.idf</v>
          </cell>
          <cell r="AO70">
            <v>0</v>
          </cell>
          <cell r="AP70">
            <v>69</v>
          </cell>
          <cell r="AQ70" t="str">
            <v>LargeOffice</v>
          </cell>
          <cell r="AR70" t="str">
            <v>WWR60</v>
          </cell>
          <cell r="AS70" t="str">
            <v>StDim</v>
          </cell>
          <cell r="AT70" t="str">
            <v>No</v>
          </cell>
          <cell r="AU70" t="str">
            <v>No</v>
          </cell>
          <cell r="AV70" t="str">
            <v>No</v>
          </cell>
          <cell r="AW70" t="str">
            <v>No</v>
          </cell>
          <cell r="AX70" t="str">
            <v>No</v>
          </cell>
          <cell r="AY70" t="str">
            <v>No</v>
          </cell>
          <cell r="AZ70" t="str">
            <v>No</v>
          </cell>
          <cell r="BA70" t="str">
            <v>No</v>
          </cell>
          <cell r="BB70" t="str">
            <v>No</v>
          </cell>
          <cell r="BC70" t="str">
            <v>No</v>
          </cell>
          <cell r="BD70" t="str">
            <v>Yes</v>
          </cell>
          <cell r="BE70" t="str">
            <v>No</v>
          </cell>
          <cell r="BF70" t="str">
            <v>No</v>
          </cell>
          <cell r="BG70" t="str">
            <v>No</v>
          </cell>
          <cell r="BH70" t="str">
            <v>No</v>
          </cell>
          <cell r="BI70" t="str">
            <v>No</v>
          </cell>
          <cell r="BJ70" t="str">
            <v>No</v>
          </cell>
          <cell r="BK70" t="str">
            <v>No</v>
          </cell>
          <cell r="BL70" t="str">
            <v>No</v>
          </cell>
          <cell r="BM70" t="str">
            <v>No</v>
          </cell>
          <cell r="BN70" t="str">
            <v>No</v>
          </cell>
          <cell r="BO70" t="str">
            <v>No</v>
          </cell>
          <cell r="BP70" t="str">
            <v>No</v>
          </cell>
        </row>
        <row r="71">
          <cell r="B71" t="str">
            <v>0070 CZ07 LargeOffice WWR60StDimVT+20</v>
          </cell>
          <cell r="C71" t="str">
            <v>0055 CZ07 LargeOffice Base</v>
          </cell>
          <cell r="D71" t="b">
            <v>1</v>
          </cell>
          <cell r="E71" t="str">
            <v>CZ07RV2.epw</v>
          </cell>
          <cell r="F71">
            <v>7</v>
          </cell>
          <cell r="G71">
            <v>0</v>
          </cell>
          <cell r="H71">
            <v>1.024128E-3</v>
          </cell>
          <cell r="I71">
            <v>0.14961845738037893</v>
          </cell>
          <cell r="J71">
            <v>0</v>
          </cell>
          <cell r="K71">
            <v>2.0579129996354562</v>
          </cell>
          <cell r="L71">
            <v>1.4609636167878515</v>
          </cell>
          <cell r="M71">
            <v>0.73</v>
          </cell>
          <cell r="N71">
            <v>0.44999999999999996</v>
          </cell>
          <cell r="O71">
            <v>0.8</v>
          </cell>
          <cell r="P71">
            <v>1.9250298745632004</v>
          </cell>
          <cell r="Q71">
            <v>1.5E-3</v>
          </cell>
          <cell r="R71">
            <v>4.3722632176514349</v>
          </cell>
          <cell r="S71">
            <v>0.61</v>
          </cell>
          <cell r="T71">
            <v>0.34</v>
          </cell>
          <cell r="U71">
            <v>0.8271599999999999</v>
          </cell>
          <cell r="V71">
            <v>0.46103999999999995</v>
          </cell>
          <cell r="W71">
            <v>0.64409999999999989</v>
          </cell>
          <cell r="X71">
            <v>9.9999999999999995E-7</v>
          </cell>
          <cell r="Y71">
            <v>0</v>
          </cell>
          <cell r="Z71">
            <v>0</v>
          </cell>
          <cell r="AA71">
            <v>9.6875193750387503</v>
          </cell>
          <cell r="AB71">
            <v>10.763910416709722</v>
          </cell>
          <cell r="AC71">
            <v>31468.723000000002</v>
          </cell>
          <cell r="AD71">
            <v>450</v>
          </cell>
          <cell r="AE71">
            <v>450</v>
          </cell>
          <cell r="AF71">
            <v>450</v>
          </cell>
          <cell r="AG71">
            <v>2</v>
          </cell>
          <cell r="AH71">
            <v>0.3</v>
          </cell>
          <cell r="AI71">
            <v>0.2</v>
          </cell>
          <cell r="AJ71">
            <v>3</v>
          </cell>
          <cell r="AK71">
            <v>3</v>
          </cell>
          <cell r="AL71">
            <v>0</v>
          </cell>
          <cell r="AM71" t="str">
            <v>CZ07LargeOfficeWWR60.idf</v>
          </cell>
          <cell r="AN71" t="str">
            <v>CTZ07SiteDesign.idf</v>
          </cell>
          <cell r="AO71">
            <v>0</v>
          </cell>
          <cell r="AP71">
            <v>70</v>
          </cell>
          <cell r="AQ71" t="str">
            <v>LargeOffice</v>
          </cell>
          <cell r="AR71" t="str">
            <v>WWR60</v>
          </cell>
          <cell r="AS71" t="str">
            <v>StDimVT+20</v>
          </cell>
          <cell r="AT71" t="str">
            <v>No</v>
          </cell>
          <cell r="AU71" t="str">
            <v>No</v>
          </cell>
          <cell r="AV71" t="str">
            <v>No</v>
          </cell>
          <cell r="AW71" t="str">
            <v>No</v>
          </cell>
          <cell r="AX71" t="str">
            <v>No</v>
          </cell>
          <cell r="AY71" t="str">
            <v>No</v>
          </cell>
          <cell r="AZ71" t="str">
            <v>No</v>
          </cell>
          <cell r="BA71" t="str">
            <v>No</v>
          </cell>
          <cell r="BB71" t="str">
            <v>Yes</v>
          </cell>
          <cell r="BC71" t="str">
            <v>No</v>
          </cell>
          <cell r="BD71" t="str">
            <v>Yes</v>
          </cell>
          <cell r="BE71" t="str">
            <v>No</v>
          </cell>
          <cell r="BF71" t="str">
            <v>No</v>
          </cell>
          <cell r="BG71" t="str">
            <v>No</v>
          </cell>
          <cell r="BH71" t="str">
            <v>No</v>
          </cell>
          <cell r="BI71" t="str">
            <v>No</v>
          </cell>
          <cell r="BJ71" t="str">
            <v>No</v>
          </cell>
          <cell r="BK71" t="str">
            <v>No</v>
          </cell>
          <cell r="BL71" t="str">
            <v>No</v>
          </cell>
          <cell r="BM71" t="str">
            <v>No</v>
          </cell>
          <cell r="BN71" t="str">
            <v>No</v>
          </cell>
          <cell r="BO71" t="str">
            <v>No</v>
          </cell>
          <cell r="BP71" t="str">
            <v>No</v>
          </cell>
        </row>
        <row r="72">
          <cell r="B72" t="str">
            <v>0071 CZ01 LargeOffice Base</v>
          </cell>
          <cell r="C72">
            <v>0</v>
          </cell>
          <cell r="D72" t="b">
            <v>1</v>
          </cell>
          <cell r="E72" t="str">
            <v>CZ01RV2.epw</v>
          </cell>
          <cell r="F72">
            <v>1</v>
          </cell>
          <cell r="G72">
            <v>0</v>
          </cell>
          <cell r="H72">
            <v>1.024128E-3</v>
          </cell>
          <cell r="I72">
            <v>0.14961845738037893</v>
          </cell>
          <cell r="J72">
            <v>0</v>
          </cell>
          <cell r="K72">
            <v>3.0234880784205331</v>
          </cell>
          <cell r="L72">
            <v>1.4609636167878515</v>
          </cell>
          <cell r="M72">
            <v>0.73</v>
          </cell>
          <cell r="N72">
            <v>0.75</v>
          </cell>
          <cell r="O72">
            <v>0.75</v>
          </cell>
          <cell r="P72">
            <v>2.8906049533482774</v>
          </cell>
          <cell r="Q72">
            <v>0.34613337434919739</v>
          </cell>
          <cell r="R72">
            <v>2.6687840419430833</v>
          </cell>
          <cell r="S72">
            <v>0.47</v>
          </cell>
          <cell r="T72">
            <v>0.43</v>
          </cell>
          <cell r="U72">
            <v>0.53109999999999991</v>
          </cell>
          <cell r="V72">
            <v>0.48589999999999994</v>
          </cell>
          <cell r="W72">
            <v>0.79099999999999993</v>
          </cell>
          <cell r="X72">
            <v>9.9999999999999995E-7</v>
          </cell>
          <cell r="Y72">
            <v>0</v>
          </cell>
          <cell r="Z72">
            <v>0</v>
          </cell>
          <cell r="AA72">
            <v>9.6875193750387503</v>
          </cell>
          <cell r="AB72">
            <v>10.763910416709722</v>
          </cell>
          <cell r="AC72">
            <v>31468.723000000002</v>
          </cell>
          <cell r="AD72">
            <v>100000</v>
          </cell>
          <cell r="AE72">
            <v>100000</v>
          </cell>
          <cell r="AF72">
            <v>450</v>
          </cell>
          <cell r="AG72">
            <v>2</v>
          </cell>
          <cell r="AH72">
            <v>0.3</v>
          </cell>
          <cell r="AI72">
            <v>0.2</v>
          </cell>
          <cell r="AJ72">
            <v>3</v>
          </cell>
          <cell r="AK72">
            <v>3</v>
          </cell>
          <cell r="AL72">
            <v>0</v>
          </cell>
          <cell r="AM72" t="str">
            <v>CZ01LargeOffice.idf</v>
          </cell>
          <cell r="AN72" t="str">
            <v>CTZ01SiteDesign.idf</v>
          </cell>
          <cell r="AO72">
            <v>0</v>
          </cell>
          <cell r="AP72">
            <v>71</v>
          </cell>
          <cell r="AQ72" t="str">
            <v>LargeOffice</v>
          </cell>
          <cell r="AR72" t="str">
            <v>Base</v>
          </cell>
          <cell r="AS72">
            <v>0</v>
          </cell>
          <cell r="AT72" t="str">
            <v>No</v>
          </cell>
          <cell r="AU72" t="str">
            <v>No</v>
          </cell>
          <cell r="AV72" t="str">
            <v>No</v>
          </cell>
          <cell r="AW72" t="str">
            <v>No</v>
          </cell>
          <cell r="AX72" t="str">
            <v>No</v>
          </cell>
          <cell r="AY72" t="str">
            <v>No</v>
          </cell>
          <cell r="AZ72" t="str">
            <v>No</v>
          </cell>
          <cell r="BA72" t="str">
            <v>No</v>
          </cell>
          <cell r="BB72" t="str">
            <v>No</v>
          </cell>
          <cell r="BC72" t="str">
            <v>No</v>
          </cell>
          <cell r="BD72" t="str">
            <v>No</v>
          </cell>
          <cell r="BE72" t="str">
            <v>No</v>
          </cell>
          <cell r="BF72" t="str">
            <v>No</v>
          </cell>
          <cell r="BG72" t="str">
            <v>No</v>
          </cell>
          <cell r="BH72" t="str">
            <v>No</v>
          </cell>
          <cell r="BI72" t="str">
            <v>No</v>
          </cell>
          <cell r="BJ72" t="str">
            <v>No</v>
          </cell>
          <cell r="BK72" t="str">
            <v>No</v>
          </cell>
          <cell r="BL72" t="str">
            <v>No</v>
          </cell>
          <cell r="BM72" t="str">
            <v>No</v>
          </cell>
          <cell r="BN72" t="str">
            <v>No</v>
          </cell>
          <cell r="BO72" t="str">
            <v>No</v>
          </cell>
          <cell r="BP72" t="str">
            <v>No</v>
          </cell>
        </row>
        <row r="73">
          <cell r="B73" t="str">
            <v>0072 CZ01 LargeOffice WWR20</v>
          </cell>
          <cell r="C73" t="str">
            <v>0071 CZ01 LargeOffice Base</v>
          </cell>
          <cell r="D73" t="b">
            <v>1</v>
          </cell>
          <cell r="E73" t="str">
            <v>CZ01RV2.epw</v>
          </cell>
          <cell r="F73">
            <v>1</v>
          </cell>
          <cell r="G73">
            <v>0</v>
          </cell>
          <cell r="H73">
            <v>1.024128E-3</v>
          </cell>
          <cell r="I73">
            <v>0.14961845738037893</v>
          </cell>
          <cell r="J73">
            <v>0</v>
          </cell>
          <cell r="K73">
            <v>3.0234880784205331</v>
          </cell>
          <cell r="L73">
            <v>1.4609636167878515</v>
          </cell>
          <cell r="M73">
            <v>0.73</v>
          </cell>
          <cell r="N73">
            <v>0.75</v>
          </cell>
          <cell r="O73">
            <v>0.75</v>
          </cell>
          <cell r="P73">
            <v>2.8906049533482774</v>
          </cell>
          <cell r="Q73">
            <v>0.34613337434919739</v>
          </cell>
          <cell r="R73">
            <v>2.6687840419430833</v>
          </cell>
          <cell r="S73">
            <v>0.47</v>
          </cell>
          <cell r="T73">
            <v>0.43</v>
          </cell>
          <cell r="U73">
            <v>0.53109999999999991</v>
          </cell>
          <cell r="V73">
            <v>0.48589999999999994</v>
          </cell>
          <cell r="W73">
            <v>0.79099999999999993</v>
          </cell>
          <cell r="X73">
            <v>9.9999999999999995E-7</v>
          </cell>
          <cell r="Y73">
            <v>0</v>
          </cell>
          <cell r="Z73">
            <v>0</v>
          </cell>
          <cell r="AA73">
            <v>9.6875193750387503</v>
          </cell>
          <cell r="AB73">
            <v>10.763910416709722</v>
          </cell>
          <cell r="AC73">
            <v>31468.723000000002</v>
          </cell>
          <cell r="AD73">
            <v>100000</v>
          </cell>
          <cell r="AE73">
            <v>100000</v>
          </cell>
          <cell r="AF73">
            <v>450</v>
          </cell>
          <cell r="AG73">
            <v>2</v>
          </cell>
          <cell r="AH73">
            <v>0.3</v>
          </cell>
          <cell r="AI73">
            <v>0.2</v>
          </cell>
          <cell r="AJ73">
            <v>3</v>
          </cell>
          <cell r="AK73">
            <v>3</v>
          </cell>
          <cell r="AL73">
            <v>0</v>
          </cell>
          <cell r="AM73" t="str">
            <v>CZ01LargeOfficeWWR20.idf</v>
          </cell>
          <cell r="AN73" t="str">
            <v>CTZ01SiteDesign.idf</v>
          </cell>
          <cell r="AO73">
            <v>0</v>
          </cell>
          <cell r="AP73">
            <v>72</v>
          </cell>
          <cell r="AQ73" t="str">
            <v>LargeOffice</v>
          </cell>
          <cell r="AR73" t="str">
            <v>WWR</v>
          </cell>
          <cell r="AS73">
            <v>20</v>
          </cell>
          <cell r="AT73" t="str">
            <v>No</v>
          </cell>
          <cell r="AU73" t="str">
            <v>No</v>
          </cell>
          <cell r="AV73" t="str">
            <v>No</v>
          </cell>
          <cell r="AW73" t="str">
            <v>No</v>
          </cell>
          <cell r="AX73" t="str">
            <v>No</v>
          </cell>
          <cell r="AY73" t="str">
            <v>No</v>
          </cell>
          <cell r="AZ73" t="str">
            <v>No</v>
          </cell>
          <cell r="BA73" t="str">
            <v>No</v>
          </cell>
          <cell r="BB73" t="str">
            <v>No</v>
          </cell>
          <cell r="BC73" t="str">
            <v>No</v>
          </cell>
          <cell r="BD73" t="str">
            <v>No</v>
          </cell>
          <cell r="BE73" t="str">
            <v>No</v>
          </cell>
          <cell r="BF73" t="str">
            <v>No</v>
          </cell>
          <cell r="BG73" t="str">
            <v>No</v>
          </cell>
          <cell r="BH73" t="str">
            <v>No</v>
          </cell>
          <cell r="BI73" t="str">
            <v>No</v>
          </cell>
          <cell r="BJ73" t="str">
            <v>No</v>
          </cell>
          <cell r="BK73" t="str">
            <v>No</v>
          </cell>
          <cell r="BL73" t="str">
            <v>No</v>
          </cell>
          <cell r="BM73" t="str">
            <v>No</v>
          </cell>
          <cell r="BN73" t="str">
            <v>No</v>
          </cell>
          <cell r="BO73" t="str">
            <v>No</v>
          </cell>
          <cell r="BP73" t="str">
            <v>No</v>
          </cell>
        </row>
        <row r="74">
          <cell r="B74" t="str">
            <v>0073 CZ01 LargeOffice WWR60</v>
          </cell>
          <cell r="C74" t="str">
            <v>0071 CZ01 LargeOffice Base</v>
          </cell>
          <cell r="D74" t="b">
            <v>1</v>
          </cell>
          <cell r="E74" t="str">
            <v>CZ01RV2.epw</v>
          </cell>
          <cell r="F74">
            <v>1</v>
          </cell>
          <cell r="G74">
            <v>0</v>
          </cell>
          <cell r="H74">
            <v>1.024128E-3</v>
          </cell>
          <cell r="I74">
            <v>0.14961845738037893</v>
          </cell>
          <cell r="J74">
            <v>0</v>
          </cell>
          <cell r="K74">
            <v>3.0234880784205331</v>
          </cell>
          <cell r="L74">
            <v>1.4609636167878515</v>
          </cell>
          <cell r="M74">
            <v>0.73</v>
          </cell>
          <cell r="N74">
            <v>0.75</v>
          </cell>
          <cell r="O74">
            <v>0.75</v>
          </cell>
          <cell r="P74">
            <v>2.8906049533482774</v>
          </cell>
          <cell r="Q74">
            <v>0.34613337434919739</v>
          </cell>
          <cell r="R74">
            <v>2.6687840419430833</v>
          </cell>
          <cell r="S74">
            <v>0.47</v>
          </cell>
          <cell r="T74">
            <v>0.43</v>
          </cell>
          <cell r="U74">
            <v>0.53109999999999991</v>
          </cell>
          <cell r="V74">
            <v>0.48589999999999994</v>
          </cell>
          <cell r="W74">
            <v>0.79099999999999993</v>
          </cell>
          <cell r="X74">
            <v>9.9999999999999995E-7</v>
          </cell>
          <cell r="Y74">
            <v>0</v>
          </cell>
          <cell r="Z74">
            <v>0</v>
          </cell>
          <cell r="AA74">
            <v>9.6875193750387503</v>
          </cell>
          <cell r="AB74">
            <v>10.763910416709722</v>
          </cell>
          <cell r="AC74">
            <v>31468.723000000002</v>
          </cell>
          <cell r="AD74">
            <v>100000</v>
          </cell>
          <cell r="AE74">
            <v>100000</v>
          </cell>
          <cell r="AF74">
            <v>450</v>
          </cell>
          <cell r="AG74">
            <v>2</v>
          </cell>
          <cell r="AH74">
            <v>0.3</v>
          </cell>
          <cell r="AI74">
            <v>0.2</v>
          </cell>
          <cell r="AJ74">
            <v>3</v>
          </cell>
          <cell r="AK74">
            <v>3</v>
          </cell>
          <cell r="AL74">
            <v>0</v>
          </cell>
          <cell r="AM74" t="str">
            <v>CZ01LargeOfficeWWR60.idf</v>
          </cell>
          <cell r="AN74" t="str">
            <v>CTZ01SiteDesign.idf</v>
          </cell>
          <cell r="AO74">
            <v>0</v>
          </cell>
          <cell r="AP74">
            <v>73</v>
          </cell>
          <cell r="AQ74" t="str">
            <v>LargeOffice</v>
          </cell>
          <cell r="AR74" t="str">
            <v>WWR</v>
          </cell>
          <cell r="AS74">
            <v>60</v>
          </cell>
          <cell r="AT74" t="str">
            <v>No</v>
          </cell>
          <cell r="AU74" t="str">
            <v>No</v>
          </cell>
          <cell r="AV74" t="str">
            <v>No</v>
          </cell>
          <cell r="AW74" t="str">
            <v>No</v>
          </cell>
          <cell r="AX74" t="str">
            <v>No</v>
          </cell>
          <cell r="AY74" t="str">
            <v>No</v>
          </cell>
          <cell r="AZ74" t="str">
            <v>No</v>
          </cell>
          <cell r="BA74" t="str">
            <v>No</v>
          </cell>
          <cell r="BB74" t="str">
            <v>No</v>
          </cell>
          <cell r="BC74" t="str">
            <v>No</v>
          </cell>
          <cell r="BD74" t="str">
            <v>No</v>
          </cell>
          <cell r="BE74" t="str">
            <v>No</v>
          </cell>
          <cell r="BF74" t="str">
            <v>No</v>
          </cell>
          <cell r="BG74" t="str">
            <v>No</v>
          </cell>
          <cell r="BH74" t="str">
            <v>No</v>
          </cell>
          <cell r="BI74" t="str">
            <v>No</v>
          </cell>
          <cell r="BJ74" t="str">
            <v>No</v>
          </cell>
          <cell r="BK74" t="str">
            <v>No</v>
          </cell>
          <cell r="BL74" t="str">
            <v>No</v>
          </cell>
          <cell r="BM74" t="str">
            <v>No</v>
          </cell>
          <cell r="BN74" t="str">
            <v>No</v>
          </cell>
          <cell r="BO74" t="str">
            <v>No</v>
          </cell>
          <cell r="BP74" t="str">
            <v>No</v>
          </cell>
        </row>
        <row r="75">
          <cell r="B75" t="str">
            <v>0074 CZ01 LargeOffice BaseContDim</v>
          </cell>
          <cell r="C75" t="str">
            <v>0071 CZ01 LargeOffice Base</v>
          </cell>
          <cell r="D75" t="b">
            <v>1</v>
          </cell>
          <cell r="E75" t="str">
            <v>CZ01RV2.epw</v>
          </cell>
          <cell r="F75">
            <v>1</v>
          </cell>
          <cell r="G75">
            <v>0</v>
          </cell>
          <cell r="H75">
            <v>1.024128E-3</v>
          </cell>
          <cell r="I75">
            <v>0.14961845738037893</v>
          </cell>
          <cell r="J75">
            <v>0</v>
          </cell>
          <cell r="K75">
            <v>3.0234880784205331</v>
          </cell>
          <cell r="L75">
            <v>1.4609636167878515</v>
          </cell>
          <cell r="M75">
            <v>0.73</v>
          </cell>
          <cell r="N75">
            <v>0.75</v>
          </cell>
          <cell r="O75">
            <v>0.75</v>
          </cell>
          <cell r="P75">
            <v>2.8906049533482774</v>
          </cell>
          <cell r="Q75">
            <v>0.34613337434919739</v>
          </cell>
          <cell r="R75">
            <v>2.6687840419430833</v>
          </cell>
          <cell r="S75">
            <v>0.47</v>
          </cell>
          <cell r="T75">
            <v>0.43</v>
          </cell>
          <cell r="U75">
            <v>0.53109999999999991</v>
          </cell>
          <cell r="V75">
            <v>0.48589999999999994</v>
          </cell>
          <cell r="W75">
            <v>0.79099999999999993</v>
          </cell>
          <cell r="X75">
            <v>9.9999999999999995E-7</v>
          </cell>
          <cell r="Y75">
            <v>0</v>
          </cell>
          <cell r="Z75">
            <v>0</v>
          </cell>
          <cell r="AA75">
            <v>9.6875193750387503</v>
          </cell>
          <cell r="AB75">
            <v>10.763910416709722</v>
          </cell>
          <cell r="AC75">
            <v>31468.723000000002</v>
          </cell>
          <cell r="AD75">
            <v>450</v>
          </cell>
          <cell r="AE75">
            <v>450</v>
          </cell>
          <cell r="AF75">
            <v>450</v>
          </cell>
          <cell r="AG75">
            <v>1</v>
          </cell>
          <cell r="AH75">
            <v>0.3</v>
          </cell>
          <cell r="AI75">
            <v>0.2</v>
          </cell>
          <cell r="AJ75">
            <v>3</v>
          </cell>
          <cell r="AK75">
            <v>3</v>
          </cell>
          <cell r="AL75">
            <v>0</v>
          </cell>
          <cell r="AM75" t="str">
            <v>CZ01LargeOffice.idf</v>
          </cell>
          <cell r="AN75" t="str">
            <v>CTZ01SiteDesign.idf</v>
          </cell>
          <cell r="AO75">
            <v>0</v>
          </cell>
          <cell r="AP75">
            <v>74</v>
          </cell>
          <cell r="AQ75" t="str">
            <v>LargeOffice</v>
          </cell>
          <cell r="AR75" t="str">
            <v>Base</v>
          </cell>
          <cell r="AS75" t="str">
            <v>ContDim</v>
          </cell>
          <cell r="AT75" t="str">
            <v>No</v>
          </cell>
          <cell r="AU75" t="str">
            <v>No</v>
          </cell>
          <cell r="AV75" t="str">
            <v>No</v>
          </cell>
          <cell r="AW75" t="str">
            <v>No</v>
          </cell>
          <cell r="AX75" t="str">
            <v>No</v>
          </cell>
          <cell r="AY75" t="str">
            <v>No</v>
          </cell>
          <cell r="AZ75" t="str">
            <v>No</v>
          </cell>
          <cell r="BA75" t="str">
            <v>No</v>
          </cell>
          <cell r="BB75" t="str">
            <v>No</v>
          </cell>
          <cell r="BC75" t="str">
            <v>No</v>
          </cell>
          <cell r="BD75" t="str">
            <v>Yes</v>
          </cell>
          <cell r="BE75" t="str">
            <v>No</v>
          </cell>
          <cell r="BF75" t="str">
            <v>No</v>
          </cell>
          <cell r="BG75" t="str">
            <v>No</v>
          </cell>
          <cell r="BH75" t="str">
            <v>No</v>
          </cell>
          <cell r="BI75" t="str">
            <v>No</v>
          </cell>
          <cell r="BJ75" t="str">
            <v>No</v>
          </cell>
          <cell r="BK75" t="str">
            <v>No</v>
          </cell>
          <cell r="BL75" t="str">
            <v>No</v>
          </cell>
          <cell r="BM75" t="str">
            <v>No</v>
          </cell>
          <cell r="BN75" t="str">
            <v>No</v>
          </cell>
          <cell r="BO75" t="str">
            <v>No</v>
          </cell>
          <cell r="BP75" t="str">
            <v>No</v>
          </cell>
        </row>
        <row r="76">
          <cell r="B76" t="str">
            <v>0075 CZ01 LargeOffice BaseContDimVT+20</v>
          </cell>
          <cell r="C76" t="str">
            <v>0071 CZ01 LargeOffice Base</v>
          </cell>
          <cell r="D76" t="b">
            <v>1</v>
          </cell>
          <cell r="E76" t="str">
            <v>CZ01RV2.epw</v>
          </cell>
          <cell r="F76">
            <v>1</v>
          </cell>
          <cell r="G76">
            <v>0</v>
          </cell>
          <cell r="H76">
            <v>1.024128E-3</v>
          </cell>
          <cell r="I76">
            <v>0.14961845738037893</v>
          </cell>
          <cell r="J76">
            <v>0</v>
          </cell>
          <cell r="K76">
            <v>3.0234880784205331</v>
          </cell>
          <cell r="L76">
            <v>1.4609636167878515</v>
          </cell>
          <cell r="M76">
            <v>0.73</v>
          </cell>
          <cell r="N76">
            <v>0.75</v>
          </cell>
          <cell r="O76">
            <v>0.75</v>
          </cell>
          <cell r="P76">
            <v>2.8906049533482774</v>
          </cell>
          <cell r="Q76">
            <v>0.34613337434919739</v>
          </cell>
          <cell r="R76">
            <v>2.6687840419430833</v>
          </cell>
          <cell r="S76">
            <v>0.47</v>
          </cell>
          <cell r="T76">
            <v>0.43</v>
          </cell>
          <cell r="U76">
            <v>0.63731999999999989</v>
          </cell>
          <cell r="V76">
            <v>0.58307999999999993</v>
          </cell>
          <cell r="W76">
            <v>0.79099999999999993</v>
          </cell>
          <cell r="X76">
            <v>9.9999999999999995E-7</v>
          </cell>
          <cell r="Y76">
            <v>0</v>
          </cell>
          <cell r="Z76">
            <v>0</v>
          </cell>
          <cell r="AA76">
            <v>9.6875193750387503</v>
          </cell>
          <cell r="AB76">
            <v>10.763910416709722</v>
          </cell>
          <cell r="AC76">
            <v>31468.723000000002</v>
          </cell>
          <cell r="AD76">
            <v>450</v>
          </cell>
          <cell r="AE76">
            <v>450</v>
          </cell>
          <cell r="AF76">
            <v>450</v>
          </cell>
          <cell r="AG76">
            <v>1</v>
          </cell>
          <cell r="AH76">
            <v>0.3</v>
          </cell>
          <cell r="AI76">
            <v>0.2</v>
          </cell>
          <cell r="AJ76">
            <v>3</v>
          </cell>
          <cell r="AK76">
            <v>3</v>
          </cell>
          <cell r="AL76">
            <v>0</v>
          </cell>
          <cell r="AM76" t="str">
            <v>CZ01LargeOffice.idf</v>
          </cell>
          <cell r="AN76" t="str">
            <v>CTZ01SiteDesign.idf</v>
          </cell>
          <cell r="AO76">
            <v>0</v>
          </cell>
          <cell r="AP76">
            <v>75</v>
          </cell>
          <cell r="AQ76" t="str">
            <v>LargeOffice</v>
          </cell>
          <cell r="AR76" t="str">
            <v>Base</v>
          </cell>
          <cell r="AS76" t="str">
            <v>ContDimVT+20</v>
          </cell>
          <cell r="AT76" t="str">
            <v>No</v>
          </cell>
          <cell r="AU76" t="str">
            <v>No</v>
          </cell>
          <cell r="AV76" t="str">
            <v>No</v>
          </cell>
          <cell r="AW76" t="str">
            <v>No</v>
          </cell>
          <cell r="AX76" t="str">
            <v>No</v>
          </cell>
          <cell r="AY76" t="str">
            <v>No</v>
          </cell>
          <cell r="AZ76" t="str">
            <v>No</v>
          </cell>
          <cell r="BA76" t="str">
            <v>No</v>
          </cell>
          <cell r="BB76" t="str">
            <v>Yes</v>
          </cell>
          <cell r="BC76" t="str">
            <v>No</v>
          </cell>
          <cell r="BD76" t="str">
            <v>Yes</v>
          </cell>
          <cell r="BE76" t="str">
            <v>No</v>
          </cell>
          <cell r="BF76" t="str">
            <v>No</v>
          </cell>
          <cell r="BG76" t="str">
            <v>No</v>
          </cell>
          <cell r="BH76" t="str">
            <v>No</v>
          </cell>
          <cell r="BI76" t="str">
            <v>No</v>
          </cell>
          <cell r="BJ76" t="str">
            <v>No</v>
          </cell>
          <cell r="BK76" t="str">
            <v>No</v>
          </cell>
          <cell r="BL76" t="str">
            <v>No</v>
          </cell>
          <cell r="BM76" t="str">
            <v>No</v>
          </cell>
          <cell r="BN76" t="str">
            <v>No</v>
          </cell>
          <cell r="BO76" t="str">
            <v>No</v>
          </cell>
          <cell r="BP76" t="str">
            <v>No</v>
          </cell>
        </row>
        <row r="77">
          <cell r="B77" t="str">
            <v>0076 CZ01 LargeOffice BaseStDim</v>
          </cell>
          <cell r="C77" t="str">
            <v>0071 CZ01 LargeOffice Base</v>
          </cell>
          <cell r="D77" t="b">
            <v>1</v>
          </cell>
          <cell r="E77" t="str">
            <v>CZ01RV2.epw</v>
          </cell>
          <cell r="F77">
            <v>1</v>
          </cell>
          <cell r="G77">
            <v>0</v>
          </cell>
          <cell r="H77">
            <v>1.024128E-3</v>
          </cell>
          <cell r="I77">
            <v>0.14961845738037893</v>
          </cell>
          <cell r="J77">
            <v>0</v>
          </cell>
          <cell r="K77">
            <v>3.0234880784205331</v>
          </cell>
          <cell r="L77">
            <v>1.4609636167878515</v>
          </cell>
          <cell r="M77">
            <v>0.73</v>
          </cell>
          <cell r="N77">
            <v>0.75</v>
          </cell>
          <cell r="O77">
            <v>0.75</v>
          </cell>
          <cell r="P77">
            <v>2.8906049533482774</v>
          </cell>
          <cell r="Q77">
            <v>0.34613337434919739</v>
          </cell>
          <cell r="R77">
            <v>2.6687840419430833</v>
          </cell>
          <cell r="S77">
            <v>0.47</v>
          </cell>
          <cell r="T77">
            <v>0.43</v>
          </cell>
          <cell r="U77">
            <v>0.53109999999999991</v>
          </cell>
          <cell r="V77">
            <v>0.48589999999999994</v>
          </cell>
          <cell r="W77">
            <v>0.79099999999999993</v>
          </cell>
          <cell r="X77">
            <v>9.9999999999999995E-7</v>
          </cell>
          <cell r="Y77">
            <v>0</v>
          </cell>
          <cell r="Z77">
            <v>0</v>
          </cell>
          <cell r="AA77">
            <v>9.6875193750387503</v>
          </cell>
          <cell r="AB77">
            <v>10.763910416709722</v>
          </cell>
          <cell r="AC77">
            <v>31468.723000000002</v>
          </cell>
          <cell r="AD77">
            <v>450</v>
          </cell>
          <cell r="AE77">
            <v>450</v>
          </cell>
          <cell r="AF77">
            <v>450</v>
          </cell>
          <cell r="AG77">
            <v>2</v>
          </cell>
          <cell r="AH77">
            <v>0.3</v>
          </cell>
          <cell r="AI77">
            <v>0.2</v>
          </cell>
          <cell r="AJ77">
            <v>3</v>
          </cell>
          <cell r="AK77">
            <v>3</v>
          </cell>
          <cell r="AL77">
            <v>0</v>
          </cell>
          <cell r="AM77" t="str">
            <v>CZ01LargeOffice.idf</v>
          </cell>
          <cell r="AN77" t="str">
            <v>CTZ01SiteDesign.idf</v>
          </cell>
          <cell r="AO77">
            <v>0</v>
          </cell>
          <cell r="AP77">
            <v>76</v>
          </cell>
          <cell r="AQ77" t="str">
            <v>LargeOffice</v>
          </cell>
          <cell r="AR77" t="str">
            <v>Base</v>
          </cell>
          <cell r="AS77" t="str">
            <v>StDim</v>
          </cell>
          <cell r="AT77" t="str">
            <v>No</v>
          </cell>
          <cell r="AU77" t="str">
            <v>No</v>
          </cell>
          <cell r="AV77" t="str">
            <v>No</v>
          </cell>
          <cell r="AW77" t="str">
            <v>No</v>
          </cell>
          <cell r="AX77" t="str">
            <v>No</v>
          </cell>
          <cell r="AY77" t="str">
            <v>No</v>
          </cell>
          <cell r="AZ77" t="str">
            <v>No</v>
          </cell>
          <cell r="BA77" t="str">
            <v>No</v>
          </cell>
          <cell r="BB77" t="str">
            <v>No</v>
          </cell>
          <cell r="BC77" t="str">
            <v>No</v>
          </cell>
          <cell r="BD77" t="str">
            <v>Yes</v>
          </cell>
          <cell r="BE77" t="str">
            <v>No</v>
          </cell>
          <cell r="BF77" t="str">
            <v>No</v>
          </cell>
          <cell r="BG77" t="str">
            <v>No</v>
          </cell>
          <cell r="BH77" t="str">
            <v>No</v>
          </cell>
          <cell r="BI77" t="str">
            <v>No</v>
          </cell>
          <cell r="BJ77" t="str">
            <v>No</v>
          </cell>
          <cell r="BK77" t="str">
            <v>No</v>
          </cell>
          <cell r="BL77" t="str">
            <v>No</v>
          </cell>
          <cell r="BM77" t="str">
            <v>No</v>
          </cell>
          <cell r="BN77" t="str">
            <v>No</v>
          </cell>
          <cell r="BO77" t="str">
            <v>No</v>
          </cell>
          <cell r="BP77" t="str">
            <v>No</v>
          </cell>
        </row>
        <row r="78">
          <cell r="B78" t="str">
            <v>0077 CZ01 LargeOffice BaseStDimVT+20</v>
          </cell>
          <cell r="C78" t="str">
            <v>0071 CZ01 LargeOffice Base</v>
          </cell>
          <cell r="D78" t="b">
            <v>1</v>
          </cell>
          <cell r="E78" t="str">
            <v>CZ01RV2.epw</v>
          </cell>
          <cell r="F78">
            <v>1</v>
          </cell>
          <cell r="G78">
            <v>0</v>
          </cell>
          <cell r="H78">
            <v>1.024128E-3</v>
          </cell>
          <cell r="I78">
            <v>0.14961845738037893</v>
          </cell>
          <cell r="J78">
            <v>0</v>
          </cell>
          <cell r="K78">
            <v>3.0234880784205331</v>
          </cell>
          <cell r="L78">
            <v>1.4609636167878515</v>
          </cell>
          <cell r="M78">
            <v>0.73</v>
          </cell>
          <cell r="N78">
            <v>0.75</v>
          </cell>
          <cell r="O78">
            <v>0.75</v>
          </cell>
          <cell r="P78">
            <v>2.8906049533482774</v>
          </cell>
          <cell r="Q78">
            <v>0.34613337434919739</v>
          </cell>
          <cell r="R78">
            <v>2.6687840419430833</v>
          </cell>
          <cell r="S78">
            <v>0.47</v>
          </cell>
          <cell r="T78">
            <v>0.43</v>
          </cell>
          <cell r="U78">
            <v>0.63731999999999989</v>
          </cell>
          <cell r="V78">
            <v>0.58307999999999993</v>
          </cell>
          <cell r="W78">
            <v>0.79099999999999993</v>
          </cell>
          <cell r="X78">
            <v>9.9999999999999995E-7</v>
          </cell>
          <cell r="Y78">
            <v>0</v>
          </cell>
          <cell r="Z78">
            <v>0</v>
          </cell>
          <cell r="AA78">
            <v>9.6875193750387503</v>
          </cell>
          <cell r="AB78">
            <v>10.763910416709722</v>
          </cell>
          <cell r="AC78">
            <v>31468.723000000002</v>
          </cell>
          <cell r="AD78">
            <v>450</v>
          </cell>
          <cell r="AE78">
            <v>450</v>
          </cell>
          <cell r="AF78">
            <v>450</v>
          </cell>
          <cell r="AG78">
            <v>2</v>
          </cell>
          <cell r="AH78">
            <v>0.3</v>
          </cell>
          <cell r="AI78">
            <v>0.2</v>
          </cell>
          <cell r="AJ78">
            <v>3</v>
          </cell>
          <cell r="AK78">
            <v>3</v>
          </cell>
          <cell r="AL78">
            <v>0</v>
          </cell>
          <cell r="AM78" t="str">
            <v>CZ01LargeOffice.idf</v>
          </cell>
          <cell r="AN78" t="str">
            <v>CTZ01SiteDesign.idf</v>
          </cell>
          <cell r="AO78">
            <v>0</v>
          </cell>
          <cell r="AP78">
            <v>77</v>
          </cell>
          <cell r="AQ78" t="str">
            <v>LargeOffice</v>
          </cell>
          <cell r="AR78" t="str">
            <v>Base</v>
          </cell>
          <cell r="AS78" t="str">
            <v>StDimVT+20</v>
          </cell>
          <cell r="AT78" t="str">
            <v>No</v>
          </cell>
          <cell r="AU78" t="str">
            <v>No</v>
          </cell>
          <cell r="AV78" t="str">
            <v>No</v>
          </cell>
          <cell r="AW78" t="str">
            <v>No</v>
          </cell>
          <cell r="AX78" t="str">
            <v>No</v>
          </cell>
          <cell r="AY78" t="str">
            <v>No</v>
          </cell>
          <cell r="AZ78" t="str">
            <v>No</v>
          </cell>
          <cell r="BA78" t="str">
            <v>No</v>
          </cell>
          <cell r="BB78" t="str">
            <v>Yes</v>
          </cell>
          <cell r="BC78" t="str">
            <v>No</v>
          </cell>
          <cell r="BD78" t="str">
            <v>Yes</v>
          </cell>
          <cell r="BE78" t="str">
            <v>No</v>
          </cell>
          <cell r="BF78" t="str">
            <v>No</v>
          </cell>
          <cell r="BG78" t="str">
            <v>No</v>
          </cell>
          <cell r="BH78" t="str">
            <v>No</v>
          </cell>
          <cell r="BI78" t="str">
            <v>No</v>
          </cell>
          <cell r="BJ78" t="str">
            <v>No</v>
          </cell>
          <cell r="BK78" t="str">
            <v>No</v>
          </cell>
          <cell r="BL78" t="str">
            <v>No</v>
          </cell>
          <cell r="BM78" t="str">
            <v>No</v>
          </cell>
          <cell r="BN78" t="str">
            <v>No</v>
          </cell>
          <cell r="BO78" t="str">
            <v>No</v>
          </cell>
          <cell r="BP78" t="str">
            <v>No</v>
          </cell>
        </row>
        <row r="79">
          <cell r="B79" t="str">
            <v>0078 CZ01 LargeOffice WWR20ContDim</v>
          </cell>
          <cell r="C79" t="str">
            <v>0071 CZ01 LargeOffice Base</v>
          </cell>
          <cell r="D79" t="b">
            <v>1</v>
          </cell>
          <cell r="E79" t="str">
            <v>CZ01RV2.epw</v>
          </cell>
          <cell r="F79">
            <v>1</v>
          </cell>
          <cell r="G79">
            <v>0</v>
          </cell>
          <cell r="H79">
            <v>1.024128E-3</v>
          </cell>
          <cell r="I79">
            <v>0.14961845738037893</v>
          </cell>
          <cell r="J79">
            <v>0</v>
          </cell>
          <cell r="K79">
            <v>3.0234880784205331</v>
          </cell>
          <cell r="L79">
            <v>1.4609636167878515</v>
          </cell>
          <cell r="M79">
            <v>0.73</v>
          </cell>
          <cell r="N79">
            <v>0.75</v>
          </cell>
          <cell r="O79">
            <v>0.75</v>
          </cell>
          <cell r="P79">
            <v>2.8906049533482774</v>
          </cell>
          <cell r="Q79">
            <v>0.34613337434919739</v>
          </cell>
          <cell r="R79">
            <v>2.6687840419430833</v>
          </cell>
          <cell r="S79">
            <v>0.47</v>
          </cell>
          <cell r="T79">
            <v>0.43</v>
          </cell>
          <cell r="U79">
            <v>0.53109999999999991</v>
          </cell>
          <cell r="V79">
            <v>0.48589999999999994</v>
          </cell>
          <cell r="W79">
            <v>0.79099999999999993</v>
          </cell>
          <cell r="X79">
            <v>9.9999999999999995E-7</v>
          </cell>
          <cell r="Y79">
            <v>0</v>
          </cell>
          <cell r="Z79">
            <v>0</v>
          </cell>
          <cell r="AA79">
            <v>9.6875193750387503</v>
          </cell>
          <cell r="AB79">
            <v>10.763910416709722</v>
          </cell>
          <cell r="AC79">
            <v>31468.723000000002</v>
          </cell>
          <cell r="AD79">
            <v>450</v>
          </cell>
          <cell r="AE79">
            <v>450</v>
          </cell>
          <cell r="AF79">
            <v>450</v>
          </cell>
          <cell r="AG79">
            <v>1</v>
          </cell>
          <cell r="AH79">
            <v>0.3</v>
          </cell>
          <cell r="AI79">
            <v>0.2</v>
          </cell>
          <cell r="AJ79">
            <v>3</v>
          </cell>
          <cell r="AK79">
            <v>3</v>
          </cell>
          <cell r="AL79">
            <v>0</v>
          </cell>
          <cell r="AM79" t="str">
            <v>CZ01LargeOfficeWWR20.idf</v>
          </cell>
          <cell r="AN79" t="str">
            <v>CTZ01SiteDesign.idf</v>
          </cell>
          <cell r="AO79">
            <v>0</v>
          </cell>
          <cell r="AP79">
            <v>78</v>
          </cell>
          <cell r="AQ79" t="str">
            <v>LargeOffice</v>
          </cell>
          <cell r="AR79" t="str">
            <v>WWR20</v>
          </cell>
          <cell r="AS79" t="str">
            <v>ContDim</v>
          </cell>
          <cell r="AT79" t="str">
            <v>No</v>
          </cell>
          <cell r="AU79" t="str">
            <v>No</v>
          </cell>
          <cell r="AV79" t="str">
            <v>No</v>
          </cell>
          <cell r="AW79" t="str">
            <v>No</v>
          </cell>
          <cell r="AX79" t="str">
            <v>No</v>
          </cell>
          <cell r="AY79" t="str">
            <v>No</v>
          </cell>
          <cell r="AZ79" t="str">
            <v>No</v>
          </cell>
          <cell r="BA79" t="str">
            <v>No</v>
          </cell>
          <cell r="BB79" t="str">
            <v>No</v>
          </cell>
          <cell r="BC79" t="str">
            <v>No</v>
          </cell>
          <cell r="BD79" t="str">
            <v>Yes</v>
          </cell>
          <cell r="BE79" t="str">
            <v>No</v>
          </cell>
          <cell r="BF79" t="str">
            <v>No</v>
          </cell>
          <cell r="BG79" t="str">
            <v>No</v>
          </cell>
          <cell r="BH79" t="str">
            <v>No</v>
          </cell>
          <cell r="BI79" t="str">
            <v>No</v>
          </cell>
          <cell r="BJ79" t="str">
            <v>No</v>
          </cell>
          <cell r="BK79" t="str">
            <v>No</v>
          </cell>
          <cell r="BL79" t="str">
            <v>No</v>
          </cell>
          <cell r="BM79" t="str">
            <v>No</v>
          </cell>
          <cell r="BN79" t="str">
            <v>No</v>
          </cell>
          <cell r="BO79" t="str">
            <v>No</v>
          </cell>
          <cell r="BP79" t="str">
            <v>No</v>
          </cell>
        </row>
        <row r="80">
          <cell r="B80" t="str">
            <v>0079 CZ01 LargeOffice WWR20ContDimVT+20</v>
          </cell>
          <cell r="C80" t="str">
            <v>0071 CZ01 LargeOffice Base</v>
          </cell>
          <cell r="D80" t="b">
            <v>1</v>
          </cell>
          <cell r="E80" t="str">
            <v>CZ01RV2.epw</v>
          </cell>
          <cell r="F80">
            <v>1</v>
          </cell>
          <cell r="G80">
            <v>0</v>
          </cell>
          <cell r="H80">
            <v>1.024128E-3</v>
          </cell>
          <cell r="I80">
            <v>0.14961845738037893</v>
          </cell>
          <cell r="J80">
            <v>0</v>
          </cell>
          <cell r="K80">
            <v>3.0234880784205331</v>
          </cell>
          <cell r="L80">
            <v>1.4609636167878515</v>
          </cell>
          <cell r="M80">
            <v>0.73</v>
          </cell>
          <cell r="N80">
            <v>0.75</v>
          </cell>
          <cell r="O80">
            <v>0.75</v>
          </cell>
          <cell r="P80">
            <v>2.8906049533482774</v>
          </cell>
          <cell r="Q80">
            <v>0.34613337434919739</v>
          </cell>
          <cell r="R80">
            <v>2.6687840419430833</v>
          </cell>
          <cell r="S80">
            <v>0.47</v>
          </cell>
          <cell r="T80">
            <v>0.43</v>
          </cell>
          <cell r="U80">
            <v>0.63731999999999989</v>
          </cell>
          <cell r="V80">
            <v>0.58307999999999993</v>
          </cell>
          <cell r="W80">
            <v>0.79099999999999993</v>
          </cell>
          <cell r="X80">
            <v>9.9999999999999995E-7</v>
          </cell>
          <cell r="Y80">
            <v>0</v>
          </cell>
          <cell r="Z80">
            <v>0</v>
          </cell>
          <cell r="AA80">
            <v>9.6875193750387503</v>
          </cell>
          <cell r="AB80">
            <v>10.763910416709722</v>
          </cell>
          <cell r="AC80">
            <v>31468.723000000002</v>
          </cell>
          <cell r="AD80">
            <v>450</v>
          </cell>
          <cell r="AE80">
            <v>450</v>
          </cell>
          <cell r="AF80">
            <v>450</v>
          </cell>
          <cell r="AG80">
            <v>1</v>
          </cell>
          <cell r="AH80">
            <v>0.3</v>
          </cell>
          <cell r="AI80">
            <v>0.2</v>
          </cell>
          <cell r="AJ80">
            <v>3</v>
          </cell>
          <cell r="AK80">
            <v>3</v>
          </cell>
          <cell r="AL80">
            <v>0</v>
          </cell>
          <cell r="AM80" t="str">
            <v>CZ01LargeOfficeWWR20.idf</v>
          </cell>
          <cell r="AN80" t="str">
            <v>CTZ01SiteDesign.idf</v>
          </cell>
          <cell r="AO80">
            <v>0</v>
          </cell>
          <cell r="AP80">
            <v>79</v>
          </cell>
          <cell r="AQ80" t="str">
            <v>LargeOffice</v>
          </cell>
          <cell r="AR80" t="str">
            <v>WWR20</v>
          </cell>
          <cell r="AS80" t="str">
            <v>ContDimVT+20</v>
          </cell>
          <cell r="AT80" t="str">
            <v>No</v>
          </cell>
          <cell r="AU80" t="str">
            <v>No</v>
          </cell>
          <cell r="AV80" t="str">
            <v>No</v>
          </cell>
          <cell r="AW80" t="str">
            <v>No</v>
          </cell>
          <cell r="AX80" t="str">
            <v>No</v>
          </cell>
          <cell r="AY80" t="str">
            <v>No</v>
          </cell>
          <cell r="AZ80" t="str">
            <v>No</v>
          </cell>
          <cell r="BA80" t="str">
            <v>No</v>
          </cell>
          <cell r="BB80" t="str">
            <v>Yes</v>
          </cell>
          <cell r="BC80" t="str">
            <v>No</v>
          </cell>
          <cell r="BD80" t="str">
            <v>Yes</v>
          </cell>
          <cell r="BE80" t="str">
            <v>No</v>
          </cell>
          <cell r="BF80" t="str">
            <v>No</v>
          </cell>
          <cell r="BG80" t="str">
            <v>No</v>
          </cell>
          <cell r="BH80" t="str">
            <v>No</v>
          </cell>
          <cell r="BI80" t="str">
            <v>No</v>
          </cell>
          <cell r="BJ80" t="str">
            <v>No</v>
          </cell>
          <cell r="BK80" t="str">
            <v>No</v>
          </cell>
          <cell r="BL80" t="str">
            <v>No</v>
          </cell>
          <cell r="BM80" t="str">
            <v>No</v>
          </cell>
          <cell r="BN80" t="str">
            <v>No</v>
          </cell>
          <cell r="BO80" t="str">
            <v>No</v>
          </cell>
          <cell r="BP80" t="str">
            <v>No</v>
          </cell>
        </row>
        <row r="81">
          <cell r="B81" t="str">
            <v>0080 CZ01 LargeOffice WWR20StDim</v>
          </cell>
          <cell r="C81" t="str">
            <v>0071 CZ01 LargeOffice Base</v>
          </cell>
          <cell r="D81" t="b">
            <v>1</v>
          </cell>
          <cell r="E81" t="str">
            <v>CZ01RV2.epw</v>
          </cell>
          <cell r="F81">
            <v>1</v>
          </cell>
          <cell r="G81">
            <v>0</v>
          </cell>
          <cell r="H81">
            <v>1.024128E-3</v>
          </cell>
          <cell r="I81">
            <v>0.14961845738037893</v>
          </cell>
          <cell r="J81">
            <v>0</v>
          </cell>
          <cell r="K81">
            <v>3.0234880784205331</v>
          </cell>
          <cell r="L81">
            <v>1.4609636167878515</v>
          </cell>
          <cell r="M81">
            <v>0.73</v>
          </cell>
          <cell r="N81">
            <v>0.75</v>
          </cell>
          <cell r="O81">
            <v>0.75</v>
          </cell>
          <cell r="P81">
            <v>2.8906049533482774</v>
          </cell>
          <cell r="Q81">
            <v>0.34613337434919739</v>
          </cell>
          <cell r="R81">
            <v>2.6687840419430833</v>
          </cell>
          <cell r="S81">
            <v>0.47</v>
          </cell>
          <cell r="T81">
            <v>0.43</v>
          </cell>
          <cell r="U81">
            <v>0.53109999999999991</v>
          </cell>
          <cell r="V81">
            <v>0.48589999999999994</v>
          </cell>
          <cell r="W81">
            <v>0.79099999999999993</v>
          </cell>
          <cell r="X81">
            <v>9.9999999999999995E-7</v>
          </cell>
          <cell r="Y81">
            <v>0</v>
          </cell>
          <cell r="Z81">
            <v>0</v>
          </cell>
          <cell r="AA81">
            <v>9.6875193750387503</v>
          </cell>
          <cell r="AB81">
            <v>10.763910416709722</v>
          </cell>
          <cell r="AC81">
            <v>31468.723000000002</v>
          </cell>
          <cell r="AD81">
            <v>450</v>
          </cell>
          <cell r="AE81">
            <v>450</v>
          </cell>
          <cell r="AF81">
            <v>450</v>
          </cell>
          <cell r="AG81">
            <v>2</v>
          </cell>
          <cell r="AH81">
            <v>0.3</v>
          </cell>
          <cell r="AI81">
            <v>0.2</v>
          </cell>
          <cell r="AJ81">
            <v>3</v>
          </cell>
          <cell r="AK81">
            <v>3</v>
          </cell>
          <cell r="AL81">
            <v>0</v>
          </cell>
          <cell r="AM81" t="str">
            <v>CZ01LargeOfficeWWR20.idf</v>
          </cell>
          <cell r="AN81" t="str">
            <v>CTZ01SiteDesign.idf</v>
          </cell>
          <cell r="AO81">
            <v>0</v>
          </cell>
          <cell r="AP81">
            <v>80</v>
          </cell>
          <cell r="AQ81" t="str">
            <v>LargeOffice</v>
          </cell>
          <cell r="AR81" t="str">
            <v>WWR20</v>
          </cell>
          <cell r="AS81" t="str">
            <v>StDim</v>
          </cell>
          <cell r="AT81" t="str">
            <v>No</v>
          </cell>
          <cell r="AU81" t="str">
            <v>No</v>
          </cell>
          <cell r="AV81" t="str">
            <v>No</v>
          </cell>
          <cell r="AW81" t="str">
            <v>No</v>
          </cell>
          <cell r="AX81" t="str">
            <v>No</v>
          </cell>
          <cell r="AY81" t="str">
            <v>No</v>
          </cell>
          <cell r="AZ81" t="str">
            <v>No</v>
          </cell>
          <cell r="BA81" t="str">
            <v>No</v>
          </cell>
          <cell r="BB81" t="str">
            <v>No</v>
          </cell>
          <cell r="BC81" t="str">
            <v>No</v>
          </cell>
          <cell r="BD81" t="str">
            <v>Yes</v>
          </cell>
          <cell r="BE81" t="str">
            <v>No</v>
          </cell>
          <cell r="BF81" t="str">
            <v>No</v>
          </cell>
          <cell r="BG81" t="str">
            <v>No</v>
          </cell>
          <cell r="BH81" t="str">
            <v>No</v>
          </cell>
          <cell r="BI81" t="str">
            <v>No</v>
          </cell>
          <cell r="BJ81" t="str">
            <v>No</v>
          </cell>
          <cell r="BK81" t="str">
            <v>No</v>
          </cell>
          <cell r="BL81" t="str">
            <v>No</v>
          </cell>
          <cell r="BM81" t="str">
            <v>No</v>
          </cell>
          <cell r="BN81" t="str">
            <v>No</v>
          </cell>
          <cell r="BO81" t="str">
            <v>No</v>
          </cell>
          <cell r="BP81" t="str">
            <v>No</v>
          </cell>
        </row>
        <row r="82">
          <cell r="B82" t="str">
            <v>0081 CZ01 LargeOffice WWR20StDimVT+20</v>
          </cell>
          <cell r="C82" t="str">
            <v>0071 CZ01 LargeOffice Base</v>
          </cell>
          <cell r="D82" t="b">
            <v>1</v>
          </cell>
          <cell r="E82" t="str">
            <v>CZ01RV2.epw</v>
          </cell>
          <cell r="F82">
            <v>1</v>
          </cell>
          <cell r="G82">
            <v>0</v>
          </cell>
          <cell r="H82">
            <v>1.024128E-3</v>
          </cell>
          <cell r="I82">
            <v>0.14961845738037893</v>
          </cell>
          <cell r="J82">
            <v>0</v>
          </cell>
          <cell r="K82">
            <v>3.0234880784205331</v>
          </cell>
          <cell r="L82">
            <v>1.4609636167878515</v>
          </cell>
          <cell r="M82">
            <v>0.73</v>
          </cell>
          <cell r="N82">
            <v>0.75</v>
          </cell>
          <cell r="O82">
            <v>0.75</v>
          </cell>
          <cell r="P82">
            <v>2.8906049533482774</v>
          </cell>
          <cell r="Q82">
            <v>0.34613337434919739</v>
          </cell>
          <cell r="R82">
            <v>2.6687840419430833</v>
          </cell>
          <cell r="S82">
            <v>0.47</v>
          </cell>
          <cell r="T82">
            <v>0.43</v>
          </cell>
          <cell r="U82">
            <v>0.63731999999999989</v>
          </cell>
          <cell r="V82">
            <v>0.58307999999999993</v>
          </cell>
          <cell r="W82">
            <v>0.79099999999999993</v>
          </cell>
          <cell r="X82">
            <v>9.9999999999999995E-7</v>
          </cell>
          <cell r="Y82">
            <v>0</v>
          </cell>
          <cell r="Z82">
            <v>0</v>
          </cell>
          <cell r="AA82">
            <v>9.6875193750387503</v>
          </cell>
          <cell r="AB82">
            <v>10.763910416709722</v>
          </cell>
          <cell r="AC82">
            <v>31468.723000000002</v>
          </cell>
          <cell r="AD82">
            <v>450</v>
          </cell>
          <cell r="AE82">
            <v>450</v>
          </cell>
          <cell r="AF82">
            <v>450</v>
          </cell>
          <cell r="AG82">
            <v>2</v>
          </cell>
          <cell r="AH82">
            <v>0.3</v>
          </cell>
          <cell r="AI82">
            <v>0.2</v>
          </cell>
          <cell r="AJ82">
            <v>3</v>
          </cell>
          <cell r="AK82">
            <v>3</v>
          </cell>
          <cell r="AL82">
            <v>0</v>
          </cell>
          <cell r="AM82" t="str">
            <v>CZ01LargeOfficeWWR20.idf</v>
          </cell>
          <cell r="AN82" t="str">
            <v>CTZ01SiteDesign.idf</v>
          </cell>
          <cell r="AO82">
            <v>0</v>
          </cell>
          <cell r="AP82">
            <v>81</v>
          </cell>
          <cell r="AQ82" t="str">
            <v>LargeOffice</v>
          </cell>
          <cell r="AR82" t="str">
            <v>WWR20</v>
          </cell>
          <cell r="AS82" t="str">
            <v>StDimVT+20</v>
          </cell>
          <cell r="AT82" t="str">
            <v>No</v>
          </cell>
          <cell r="AU82" t="str">
            <v>No</v>
          </cell>
          <cell r="AV82" t="str">
            <v>No</v>
          </cell>
          <cell r="AW82" t="str">
            <v>No</v>
          </cell>
          <cell r="AX82" t="str">
            <v>No</v>
          </cell>
          <cell r="AY82" t="str">
            <v>No</v>
          </cell>
          <cell r="AZ82" t="str">
            <v>No</v>
          </cell>
          <cell r="BA82" t="str">
            <v>No</v>
          </cell>
          <cell r="BB82" t="str">
            <v>Yes</v>
          </cell>
          <cell r="BC82" t="str">
            <v>No</v>
          </cell>
          <cell r="BD82" t="str">
            <v>Yes</v>
          </cell>
          <cell r="BE82" t="str">
            <v>No</v>
          </cell>
          <cell r="BF82" t="str">
            <v>No</v>
          </cell>
          <cell r="BG82" t="str">
            <v>No</v>
          </cell>
          <cell r="BH82" t="str">
            <v>No</v>
          </cell>
          <cell r="BI82" t="str">
            <v>No</v>
          </cell>
          <cell r="BJ82" t="str">
            <v>No</v>
          </cell>
          <cell r="BK82" t="str">
            <v>No</v>
          </cell>
          <cell r="BL82" t="str">
            <v>No</v>
          </cell>
          <cell r="BM82" t="str">
            <v>No</v>
          </cell>
          <cell r="BN82" t="str">
            <v>No</v>
          </cell>
          <cell r="BO82" t="str">
            <v>No</v>
          </cell>
          <cell r="BP82" t="str">
            <v>No</v>
          </cell>
        </row>
        <row r="83">
          <cell r="B83" t="str">
            <v>0082 CZ01 LargeOffice WWR60ContDim</v>
          </cell>
          <cell r="C83" t="str">
            <v>0071 CZ01 LargeOffice Base</v>
          </cell>
          <cell r="D83" t="b">
            <v>1</v>
          </cell>
          <cell r="E83" t="str">
            <v>CZ01RV2.epw</v>
          </cell>
          <cell r="F83">
            <v>1</v>
          </cell>
          <cell r="G83">
            <v>0</v>
          </cell>
          <cell r="H83">
            <v>1.024128E-3</v>
          </cell>
          <cell r="I83">
            <v>0.14961845738037893</v>
          </cell>
          <cell r="J83">
            <v>0</v>
          </cell>
          <cell r="K83">
            <v>3.0234880784205331</v>
          </cell>
          <cell r="L83">
            <v>1.4609636167878515</v>
          </cell>
          <cell r="M83">
            <v>0.73</v>
          </cell>
          <cell r="N83">
            <v>0.75</v>
          </cell>
          <cell r="O83">
            <v>0.75</v>
          </cell>
          <cell r="P83">
            <v>2.8906049533482774</v>
          </cell>
          <cell r="Q83">
            <v>0.34613337434919739</v>
          </cell>
          <cell r="R83">
            <v>2.6687840419430833</v>
          </cell>
          <cell r="S83">
            <v>0.47</v>
          </cell>
          <cell r="T83">
            <v>0.43</v>
          </cell>
          <cell r="U83">
            <v>0.53109999999999991</v>
          </cell>
          <cell r="V83">
            <v>0.48589999999999994</v>
          </cell>
          <cell r="W83">
            <v>0.79099999999999993</v>
          </cell>
          <cell r="X83">
            <v>9.9999999999999995E-7</v>
          </cell>
          <cell r="Y83">
            <v>0</v>
          </cell>
          <cell r="Z83">
            <v>0</v>
          </cell>
          <cell r="AA83">
            <v>9.6875193750387503</v>
          </cell>
          <cell r="AB83">
            <v>10.763910416709722</v>
          </cell>
          <cell r="AC83">
            <v>31468.723000000002</v>
          </cell>
          <cell r="AD83">
            <v>450</v>
          </cell>
          <cell r="AE83">
            <v>450</v>
          </cell>
          <cell r="AF83">
            <v>450</v>
          </cell>
          <cell r="AG83">
            <v>1</v>
          </cell>
          <cell r="AH83">
            <v>0.3</v>
          </cell>
          <cell r="AI83">
            <v>0.2</v>
          </cell>
          <cell r="AJ83">
            <v>3</v>
          </cell>
          <cell r="AK83">
            <v>3</v>
          </cell>
          <cell r="AL83">
            <v>0</v>
          </cell>
          <cell r="AM83" t="str">
            <v>CZ01LargeOfficeWWR60.idf</v>
          </cell>
          <cell r="AN83" t="str">
            <v>CTZ01SiteDesign.idf</v>
          </cell>
          <cell r="AO83">
            <v>0</v>
          </cell>
          <cell r="AP83">
            <v>82</v>
          </cell>
          <cell r="AQ83" t="str">
            <v>LargeOffice</v>
          </cell>
          <cell r="AR83" t="str">
            <v>WWR60</v>
          </cell>
          <cell r="AS83" t="str">
            <v>ContDim</v>
          </cell>
          <cell r="AT83" t="str">
            <v>No</v>
          </cell>
          <cell r="AU83" t="str">
            <v>No</v>
          </cell>
          <cell r="AV83" t="str">
            <v>No</v>
          </cell>
          <cell r="AW83" t="str">
            <v>No</v>
          </cell>
          <cell r="AX83" t="str">
            <v>No</v>
          </cell>
          <cell r="AY83" t="str">
            <v>No</v>
          </cell>
          <cell r="AZ83" t="str">
            <v>No</v>
          </cell>
          <cell r="BA83" t="str">
            <v>No</v>
          </cell>
          <cell r="BB83" t="str">
            <v>No</v>
          </cell>
          <cell r="BC83" t="str">
            <v>No</v>
          </cell>
          <cell r="BD83" t="str">
            <v>Yes</v>
          </cell>
          <cell r="BE83" t="str">
            <v>No</v>
          </cell>
          <cell r="BF83" t="str">
            <v>No</v>
          </cell>
          <cell r="BG83" t="str">
            <v>No</v>
          </cell>
          <cell r="BH83" t="str">
            <v>No</v>
          </cell>
          <cell r="BI83" t="str">
            <v>No</v>
          </cell>
          <cell r="BJ83" t="str">
            <v>No</v>
          </cell>
          <cell r="BK83" t="str">
            <v>No</v>
          </cell>
          <cell r="BL83" t="str">
            <v>No</v>
          </cell>
          <cell r="BM83" t="str">
            <v>No</v>
          </cell>
          <cell r="BN83" t="str">
            <v>No</v>
          </cell>
          <cell r="BO83" t="str">
            <v>No</v>
          </cell>
          <cell r="BP83" t="str">
            <v>No</v>
          </cell>
        </row>
        <row r="84">
          <cell r="B84" t="str">
            <v>0083 CZ01 LargeOffice WWR60ContDimVT+20</v>
          </cell>
          <cell r="C84" t="str">
            <v>0071 CZ01 LargeOffice Base</v>
          </cell>
          <cell r="D84" t="b">
            <v>1</v>
          </cell>
          <cell r="E84" t="str">
            <v>CZ01RV2.epw</v>
          </cell>
          <cell r="F84">
            <v>1</v>
          </cell>
          <cell r="G84">
            <v>0</v>
          </cell>
          <cell r="H84">
            <v>1.024128E-3</v>
          </cell>
          <cell r="I84">
            <v>0.14961845738037893</v>
          </cell>
          <cell r="J84">
            <v>0</v>
          </cell>
          <cell r="K84">
            <v>3.0234880784205331</v>
          </cell>
          <cell r="L84">
            <v>1.4609636167878515</v>
          </cell>
          <cell r="M84">
            <v>0.73</v>
          </cell>
          <cell r="N84">
            <v>0.75</v>
          </cell>
          <cell r="O84">
            <v>0.75</v>
          </cell>
          <cell r="P84">
            <v>2.8906049533482774</v>
          </cell>
          <cell r="Q84">
            <v>0.34613337434919739</v>
          </cell>
          <cell r="R84">
            <v>2.6687840419430833</v>
          </cell>
          <cell r="S84">
            <v>0.47</v>
          </cell>
          <cell r="T84">
            <v>0.43</v>
          </cell>
          <cell r="U84">
            <v>0.63731999999999989</v>
          </cell>
          <cell r="V84">
            <v>0.58307999999999993</v>
          </cell>
          <cell r="W84">
            <v>0.79099999999999993</v>
          </cell>
          <cell r="X84">
            <v>9.9999999999999995E-7</v>
          </cell>
          <cell r="Y84">
            <v>0</v>
          </cell>
          <cell r="Z84">
            <v>0</v>
          </cell>
          <cell r="AA84">
            <v>9.6875193750387503</v>
          </cell>
          <cell r="AB84">
            <v>10.763910416709722</v>
          </cell>
          <cell r="AC84">
            <v>31468.723000000002</v>
          </cell>
          <cell r="AD84">
            <v>450</v>
          </cell>
          <cell r="AE84">
            <v>450</v>
          </cell>
          <cell r="AF84">
            <v>450</v>
          </cell>
          <cell r="AG84">
            <v>1</v>
          </cell>
          <cell r="AH84">
            <v>0.3</v>
          </cell>
          <cell r="AI84">
            <v>0.2</v>
          </cell>
          <cell r="AJ84">
            <v>3</v>
          </cell>
          <cell r="AK84">
            <v>3</v>
          </cell>
          <cell r="AL84">
            <v>0</v>
          </cell>
          <cell r="AM84" t="str">
            <v>CZ01LargeOfficeWWR60.idf</v>
          </cell>
          <cell r="AN84" t="str">
            <v>CTZ01SiteDesign.idf</v>
          </cell>
          <cell r="AO84">
            <v>0</v>
          </cell>
          <cell r="AP84">
            <v>83</v>
          </cell>
          <cell r="AQ84" t="str">
            <v>LargeOffice</v>
          </cell>
          <cell r="AR84" t="str">
            <v>WWR60</v>
          </cell>
          <cell r="AS84" t="str">
            <v>ContDimVT+20</v>
          </cell>
          <cell r="AT84" t="str">
            <v>No</v>
          </cell>
          <cell r="AU84" t="str">
            <v>No</v>
          </cell>
          <cell r="AV84" t="str">
            <v>No</v>
          </cell>
          <cell r="AW84" t="str">
            <v>No</v>
          </cell>
          <cell r="AX84" t="str">
            <v>No</v>
          </cell>
          <cell r="AY84" t="str">
            <v>No</v>
          </cell>
          <cell r="AZ84" t="str">
            <v>No</v>
          </cell>
          <cell r="BA84" t="str">
            <v>No</v>
          </cell>
          <cell r="BB84" t="str">
            <v>Yes</v>
          </cell>
          <cell r="BC84" t="str">
            <v>No</v>
          </cell>
          <cell r="BD84" t="str">
            <v>Yes</v>
          </cell>
          <cell r="BE84" t="str">
            <v>No</v>
          </cell>
          <cell r="BF84" t="str">
            <v>No</v>
          </cell>
          <cell r="BG84" t="str">
            <v>No</v>
          </cell>
          <cell r="BH84" t="str">
            <v>No</v>
          </cell>
          <cell r="BI84" t="str">
            <v>No</v>
          </cell>
          <cell r="BJ84" t="str">
            <v>No</v>
          </cell>
          <cell r="BK84" t="str">
            <v>No</v>
          </cell>
          <cell r="BL84" t="str">
            <v>No</v>
          </cell>
          <cell r="BM84" t="str">
            <v>No</v>
          </cell>
          <cell r="BN84" t="str">
            <v>No</v>
          </cell>
          <cell r="BO84" t="str">
            <v>No</v>
          </cell>
          <cell r="BP84" t="str">
            <v>No</v>
          </cell>
        </row>
        <row r="85">
          <cell r="B85" t="str">
            <v>0084 CZ01 LargeOffice WWR60StDim</v>
          </cell>
          <cell r="C85" t="str">
            <v>0071 CZ01 LargeOffice Base</v>
          </cell>
          <cell r="D85" t="b">
            <v>1</v>
          </cell>
          <cell r="E85" t="str">
            <v>CZ01RV2.epw</v>
          </cell>
          <cell r="F85">
            <v>1</v>
          </cell>
          <cell r="G85">
            <v>0</v>
          </cell>
          <cell r="H85">
            <v>1.024128E-3</v>
          </cell>
          <cell r="I85">
            <v>0.14961845738037893</v>
          </cell>
          <cell r="J85">
            <v>0</v>
          </cell>
          <cell r="K85">
            <v>3.0234880784205331</v>
          </cell>
          <cell r="L85">
            <v>1.4609636167878515</v>
          </cell>
          <cell r="M85">
            <v>0.73</v>
          </cell>
          <cell r="N85">
            <v>0.75</v>
          </cell>
          <cell r="O85">
            <v>0.75</v>
          </cell>
          <cell r="P85">
            <v>2.8906049533482774</v>
          </cell>
          <cell r="Q85">
            <v>0.34613337434919739</v>
          </cell>
          <cell r="R85">
            <v>2.6687840419430833</v>
          </cell>
          <cell r="S85">
            <v>0.47</v>
          </cell>
          <cell r="T85">
            <v>0.43</v>
          </cell>
          <cell r="U85">
            <v>0.53109999999999991</v>
          </cell>
          <cell r="V85">
            <v>0.48589999999999994</v>
          </cell>
          <cell r="W85">
            <v>0.79099999999999993</v>
          </cell>
          <cell r="X85">
            <v>9.9999999999999995E-7</v>
          </cell>
          <cell r="Y85">
            <v>0</v>
          </cell>
          <cell r="Z85">
            <v>0</v>
          </cell>
          <cell r="AA85">
            <v>9.6875193750387503</v>
          </cell>
          <cell r="AB85">
            <v>10.763910416709722</v>
          </cell>
          <cell r="AC85">
            <v>31468.723000000002</v>
          </cell>
          <cell r="AD85">
            <v>450</v>
          </cell>
          <cell r="AE85">
            <v>450</v>
          </cell>
          <cell r="AF85">
            <v>450</v>
          </cell>
          <cell r="AG85">
            <v>2</v>
          </cell>
          <cell r="AH85">
            <v>0.3</v>
          </cell>
          <cell r="AI85">
            <v>0.2</v>
          </cell>
          <cell r="AJ85">
            <v>3</v>
          </cell>
          <cell r="AK85">
            <v>3</v>
          </cell>
          <cell r="AL85">
            <v>0</v>
          </cell>
          <cell r="AM85" t="str">
            <v>CZ01LargeOfficeWWR60.idf</v>
          </cell>
          <cell r="AN85" t="str">
            <v>CTZ01SiteDesign.idf</v>
          </cell>
          <cell r="AO85">
            <v>0</v>
          </cell>
          <cell r="AP85">
            <v>84</v>
          </cell>
          <cell r="AQ85" t="str">
            <v>LargeOffice</v>
          </cell>
          <cell r="AR85" t="str">
            <v>WWR60</v>
          </cell>
          <cell r="AS85" t="str">
            <v>StDim</v>
          </cell>
          <cell r="AT85" t="str">
            <v>No</v>
          </cell>
          <cell r="AU85" t="str">
            <v>No</v>
          </cell>
          <cell r="AV85" t="str">
            <v>No</v>
          </cell>
          <cell r="AW85" t="str">
            <v>No</v>
          </cell>
          <cell r="AX85" t="str">
            <v>No</v>
          </cell>
          <cell r="AY85" t="str">
            <v>No</v>
          </cell>
          <cell r="AZ85" t="str">
            <v>No</v>
          </cell>
          <cell r="BA85" t="str">
            <v>No</v>
          </cell>
          <cell r="BB85" t="str">
            <v>No</v>
          </cell>
          <cell r="BC85" t="str">
            <v>No</v>
          </cell>
          <cell r="BD85" t="str">
            <v>Yes</v>
          </cell>
          <cell r="BE85" t="str">
            <v>No</v>
          </cell>
          <cell r="BF85" t="str">
            <v>No</v>
          </cell>
          <cell r="BG85" t="str">
            <v>No</v>
          </cell>
          <cell r="BH85" t="str">
            <v>No</v>
          </cell>
          <cell r="BI85" t="str">
            <v>No</v>
          </cell>
          <cell r="BJ85" t="str">
            <v>No</v>
          </cell>
          <cell r="BK85" t="str">
            <v>No</v>
          </cell>
          <cell r="BL85" t="str">
            <v>No</v>
          </cell>
          <cell r="BM85" t="str">
            <v>No</v>
          </cell>
          <cell r="BN85" t="str">
            <v>No</v>
          </cell>
          <cell r="BO85" t="str">
            <v>No</v>
          </cell>
          <cell r="BP85" t="str">
            <v>No</v>
          </cell>
        </row>
        <row r="86">
          <cell r="B86" t="str">
            <v>0085 CZ01 LargeOffice WWR60StDimVT+20</v>
          </cell>
          <cell r="C86" t="str">
            <v>0071 CZ01 LargeOffice Base</v>
          </cell>
          <cell r="D86" t="b">
            <v>1</v>
          </cell>
          <cell r="E86" t="str">
            <v>CZ01RV2.epw</v>
          </cell>
          <cell r="F86">
            <v>1</v>
          </cell>
          <cell r="G86">
            <v>0</v>
          </cell>
          <cell r="H86">
            <v>1.024128E-3</v>
          </cell>
          <cell r="I86">
            <v>0.14961845738037893</v>
          </cell>
          <cell r="J86">
            <v>0</v>
          </cell>
          <cell r="K86">
            <v>3.0234880784205331</v>
          </cell>
          <cell r="L86">
            <v>1.4609636167878515</v>
          </cell>
          <cell r="M86">
            <v>0.73</v>
          </cell>
          <cell r="N86">
            <v>0.75</v>
          </cell>
          <cell r="O86">
            <v>0.75</v>
          </cell>
          <cell r="P86">
            <v>2.8906049533482774</v>
          </cell>
          <cell r="Q86">
            <v>0.34613337434919739</v>
          </cell>
          <cell r="R86">
            <v>2.6687840419430833</v>
          </cell>
          <cell r="S86">
            <v>0.47</v>
          </cell>
          <cell r="T86">
            <v>0.43</v>
          </cell>
          <cell r="U86">
            <v>0.63731999999999989</v>
          </cell>
          <cell r="V86">
            <v>0.58307999999999993</v>
          </cell>
          <cell r="W86">
            <v>0.79099999999999993</v>
          </cell>
          <cell r="X86">
            <v>9.9999999999999995E-7</v>
          </cell>
          <cell r="Y86">
            <v>0</v>
          </cell>
          <cell r="Z86">
            <v>0</v>
          </cell>
          <cell r="AA86">
            <v>9.6875193750387503</v>
          </cell>
          <cell r="AB86">
            <v>10.763910416709722</v>
          </cell>
          <cell r="AC86">
            <v>31468.723000000002</v>
          </cell>
          <cell r="AD86">
            <v>450</v>
          </cell>
          <cell r="AE86">
            <v>450</v>
          </cell>
          <cell r="AF86">
            <v>450</v>
          </cell>
          <cell r="AG86">
            <v>2</v>
          </cell>
          <cell r="AH86">
            <v>0.3</v>
          </cell>
          <cell r="AI86">
            <v>0.2</v>
          </cell>
          <cell r="AJ86">
            <v>3</v>
          </cell>
          <cell r="AK86">
            <v>3</v>
          </cell>
          <cell r="AL86">
            <v>0</v>
          </cell>
          <cell r="AM86" t="str">
            <v>CZ01LargeOfficeWWR60.idf</v>
          </cell>
          <cell r="AN86" t="str">
            <v>CTZ01SiteDesign.idf</v>
          </cell>
          <cell r="AO86">
            <v>0</v>
          </cell>
          <cell r="AP86">
            <v>85</v>
          </cell>
          <cell r="AQ86" t="str">
            <v>LargeOffice</v>
          </cell>
          <cell r="AR86" t="str">
            <v>WWR60</v>
          </cell>
          <cell r="AS86" t="str">
            <v>StDimVT+20</v>
          </cell>
          <cell r="AT86" t="str">
            <v>No</v>
          </cell>
          <cell r="AU86" t="str">
            <v>No</v>
          </cell>
          <cell r="AV86" t="str">
            <v>No</v>
          </cell>
          <cell r="AW86" t="str">
            <v>No</v>
          </cell>
          <cell r="AX86" t="str">
            <v>No</v>
          </cell>
          <cell r="AY86" t="str">
            <v>No</v>
          </cell>
          <cell r="AZ86" t="str">
            <v>No</v>
          </cell>
          <cell r="BA86" t="str">
            <v>No</v>
          </cell>
          <cell r="BB86" t="str">
            <v>Yes</v>
          </cell>
          <cell r="BC86" t="str">
            <v>No</v>
          </cell>
          <cell r="BD86" t="str">
            <v>Yes</v>
          </cell>
          <cell r="BE86" t="str">
            <v>No</v>
          </cell>
          <cell r="BF86" t="str">
            <v>No</v>
          </cell>
          <cell r="BG86" t="str">
            <v>No</v>
          </cell>
          <cell r="BH86" t="str">
            <v>No</v>
          </cell>
          <cell r="BI86" t="str">
            <v>No</v>
          </cell>
          <cell r="BJ86" t="str">
            <v>No</v>
          </cell>
          <cell r="BK86" t="str">
            <v>No</v>
          </cell>
          <cell r="BL86" t="str">
            <v>No</v>
          </cell>
          <cell r="BM86" t="str">
            <v>No</v>
          </cell>
          <cell r="BN86" t="str">
            <v>No</v>
          </cell>
          <cell r="BO86" t="str">
            <v>No</v>
          </cell>
          <cell r="BP86" t="str">
            <v>No</v>
          </cell>
        </row>
        <row r="87">
          <cell r="B87" t="str">
            <v>0086 CZ07 SAloneRetail BaseStDim</v>
          </cell>
          <cell r="C87">
            <v>0</v>
          </cell>
          <cell r="D87" t="b">
            <v>1</v>
          </cell>
          <cell r="E87" t="str">
            <v>CZ07RV2.epw</v>
          </cell>
          <cell r="F87">
            <v>7</v>
          </cell>
          <cell r="G87">
            <v>0</v>
          </cell>
          <cell r="H87">
            <v>1.024128E-3</v>
          </cell>
          <cell r="I87">
            <v>4.9558290587117117E-2</v>
          </cell>
          <cell r="J87">
            <v>0</v>
          </cell>
          <cell r="K87">
            <v>2.0579129996354562</v>
          </cell>
          <cell r="L87">
            <v>1.4609636167878515</v>
          </cell>
          <cell r="M87">
            <v>0.73</v>
          </cell>
          <cell r="N87">
            <v>0.44999999999999996</v>
          </cell>
          <cell r="O87">
            <v>0.8</v>
          </cell>
          <cell r="P87">
            <v>1.9250298745632004</v>
          </cell>
          <cell r="Q87">
            <v>1.5E-3</v>
          </cell>
          <cell r="R87">
            <v>4.3722632176514349</v>
          </cell>
          <cell r="S87">
            <v>0.61</v>
          </cell>
          <cell r="T87">
            <v>0.34</v>
          </cell>
          <cell r="U87">
            <v>0.68929999999999991</v>
          </cell>
          <cell r="V87">
            <v>0.38419999999999999</v>
          </cell>
          <cell r="W87">
            <v>0.64409999999999989</v>
          </cell>
          <cell r="X87">
            <v>9.9999999999999995E-7</v>
          </cell>
          <cell r="Y87">
            <v>0</v>
          </cell>
          <cell r="Z87">
            <v>0</v>
          </cell>
          <cell r="AA87">
            <v>9.6875193750387503</v>
          </cell>
          <cell r="AB87">
            <v>10.763910416709722</v>
          </cell>
          <cell r="AC87">
            <v>31468.723000000002</v>
          </cell>
          <cell r="AD87">
            <v>100000</v>
          </cell>
          <cell r="AE87">
            <v>100000</v>
          </cell>
          <cell r="AF87">
            <v>450</v>
          </cell>
          <cell r="AG87">
            <v>2</v>
          </cell>
          <cell r="AH87">
            <v>0.3</v>
          </cell>
          <cell r="AI87">
            <v>0.2</v>
          </cell>
          <cell r="AJ87">
            <v>4</v>
          </cell>
          <cell r="AK87">
            <v>3</v>
          </cell>
          <cell r="AL87">
            <v>0</v>
          </cell>
          <cell r="AM87" t="str">
            <v>CZ07SAloneRetail.idf</v>
          </cell>
          <cell r="AN87" t="str">
            <v>CTZ07SiteDesign.idf</v>
          </cell>
          <cell r="AO87">
            <v>0</v>
          </cell>
          <cell r="AP87">
            <v>86</v>
          </cell>
          <cell r="AQ87" t="str">
            <v>SAloneRetail</v>
          </cell>
          <cell r="AR87" t="str">
            <v>Base</v>
          </cell>
          <cell r="AS87" t="str">
            <v>StDim</v>
          </cell>
          <cell r="AT87" t="str">
            <v>No</v>
          </cell>
          <cell r="AU87" t="str">
            <v>No</v>
          </cell>
          <cell r="AV87" t="str">
            <v>No</v>
          </cell>
          <cell r="AW87" t="str">
            <v>No</v>
          </cell>
          <cell r="AX87" t="str">
            <v>No</v>
          </cell>
          <cell r="AY87" t="str">
            <v>No</v>
          </cell>
          <cell r="AZ87" t="str">
            <v>No</v>
          </cell>
          <cell r="BA87" t="str">
            <v>No</v>
          </cell>
          <cell r="BB87" t="str">
            <v>No</v>
          </cell>
          <cell r="BC87" t="str">
            <v>No</v>
          </cell>
          <cell r="BD87" t="str">
            <v>No</v>
          </cell>
          <cell r="BE87" t="str">
            <v>No</v>
          </cell>
          <cell r="BF87" t="str">
            <v>No</v>
          </cell>
          <cell r="BG87" t="str">
            <v>No</v>
          </cell>
          <cell r="BH87" t="str">
            <v>No</v>
          </cell>
          <cell r="BI87" t="str">
            <v>No</v>
          </cell>
          <cell r="BJ87" t="str">
            <v>No</v>
          </cell>
          <cell r="BK87" t="str">
            <v>No</v>
          </cell>
          <cell r="BL87" t="str">
            <v>No</v>
          </cell>
          <cell r="BM87" t="str">
            <v>No</v>
          </cell>
          <cell r="BN87" t="str">
            <v>No</v>
          </cell>
          <cell r="BO87" t="str">
            <v>No</v>
          </cell>
          <cell r="BP87" t="str">
            <v>No</v>
          </cell>
        </row>
        <row r="88">
          <cell r="B88" t="str">
            <v>0087 CZ07 SAloneRetail BaseStDimSVT+20</v>
          </cell>
          <cell r="C88" t="str">
            <v>0086 CZ07 SAloneRetail BaseStDim</v>
          </cell>
          <cell r="D88" t="b">
            <v>1</v>
          </cell>
          <cell r="E88" t="str">
            <v>CZ07RV2.epw</v>
          </cell>
          <cell r="F88">
            <v>7</v>
          </cell>
          <cell r="G88">
            <v>0</v>
          </cell>
          <cell r="H88">
            <v>1.024128E-3</v>
          </cell>
          <cell r="I88">
            <v>4.9558290587117117E-2</v>
          </cell>
          <cell r="J88">
            <v>0</v>
          </cell>
          <cell r="K88">
            <v>2.0579129996354562</v>
          </cell>
          <cell r="L88">
            <v>1.4609636167878515</v>
          </cell>
          <cell r="M88">
            <v>0.73</v>
          </cell>
          <cell r="N88">
            <v>0.44999999999999996</v>
          </cell>
          <cell r="O88">
            <v>0.8</v>
          </cell>
          <cell r="P88">
            <v>1.9250298745632004</v>
          </cell>
          <cell r="Q88">
            <v>1.5E-3</v>
          </cell>
          <cell r="R88">
            <v>4.3722632176514349</v>
          </cell>
          <cell r="S88">
            <v>0.61</v>
          </cell>
          <cell r="T88">
            <v>0.34</v>
          </cell>
          <cell r="U88">
            <v>0.68929999999999991</v>
          </cell>
          <cell r="V88">
            <v>0.38419999999999999</v>
          </cell>
          <cell r="W88">
            <v>0.77291999999999983</v>
          </cell>
          <cell r="X88">
            <v>9.9999999999999995E-7</v>
          </cell>
          <cell r="Y88">
            <v>0</v>
          </cell>
          <cell r="Z88">
            <v>0</v>
          </cell>
          <cell r="AA88">
            <v>9.6875193750387503</v>
          </cell>
          <cell r="AB88">
            <v>10.763910416709722</v>
          </cell>
          <cell r="AC88">
            <v>31468.723000000002</v>
          </cell>
          <cell r="AD88">
            <v>100000</v>
          </cell>
          <cell r="AE88">
            <v>100000</v>
          </cell>
          <cell r="AF88">
            <v>450</v>
          </cell>
          <cell r="AG88">
            <v>2</v>
          </cell>
          <cell r="AH88">
            <v>0.3</v>
          </cell>
          <cell r="AI88">
            <v>0.2</v>
          </cell>
          <cell r="AJ88">
            <v>4</v>
          </cell>
          <cell r="AK88">
            <v>3</v>
          </cell>
          <cell r="AL88">
            <v>0</v>
          </cell>
          <cell r="AM88" t="str">
            <v>CZ07SAloneRetail.idf</v>
          </cell>
          <cell r="AN88" t="str">
            <v>CTZ07SiteDesign.idf</v>
          </cell>
          <cell r="AO88">
            <v>0</v>
          </cell>
          <cell r="AP88">
            <v>87</v>
          </cell>
          <cell r="AQ88" t="str">
            <v>SAloneRetail</v>
          </cell>
          <cell r="AR88" t="str">
            <v>Base</v>
          </cell>
          <cell r="AS88" t="str">
            <v>StDimSVT+20</v>
          </cell>
          <cell r="AT88" t="str">
            <v>No</v>
          </cell>
          <cell r="AU88" t="str">
            <v>No</v>
          </cell>
          <cell r="AV88" t="str">
            <v>No</v>
          </cell>
          <cell r="AW88" t="str">
            <v>No</v>
          </cell>
          <cell r="AX88" t="str">
            <v>No</v>
          </cell>
          <cell r="AY88" t="str">
            <v>No</v>
          </cell>
          <cell r="AZ88" t="str">
            <v>No</v>
          </cell>
          <cell r="BA88" t="str">
            <v>No</v>
          </cell>
          <cell r="BB88" t="str">
            <v>No</v>
          </cell>
          <cell r="BC88" t="str">
            <v>Yes</v>
          </cell>
          <cell r="BD88" t="str">
            <v>No</v>
          </cell>
          <cell r="BE88" t="str">
            <v>No</v>
          </cell>
          <cell r="BF88" t="str">
            <v>No</v>
          </cell>
          <cell r="BG88" t="str">
            <v>No</v>
          </cell>
          <cell r="BH88" t="str">
            <v>No</v>
          </cell>
          <cell r="BI88" t="str">
            <v>No</v>
          </cell>
          <cell r="BJ88" t="str">
            <v>No</v>
          </cell>
          <cell r="BK88" t="str">
            <v>No</v>
          </cell>
          <cell r="BL88" t="str">
            <v>No</v>
          </cell>
          <cell r="BM88" t="str">
            <v>No</v>
          </cell>
          <cell r="BN88" t="str">
            <v>No</v>
          </cell>
          <cell r="BO88" t="str">
            <v>No</v>
          </cell>
          <cell r="BP88" t="str">
            <v>No</v>
          </cell>
        </row>
        <row r="89">
          <cell r="B89" t="str">
            <v>0088 CZ07 SAloneRetail SkyLt5StDim</v>
          </cell>
          <cell r="C89" t="str">
            <v>0086 CZ07 SAloneRetail BaseStDim</v>
          </cell>
          <cell r="D89" t="b">
            <v>1</v>
          </cell>
          <cell r="E89" t="str">
            <v>CZ07RV2.epw</v>
          </cell>
          <cell r="F89">
            <v>7</v>
          </cell>
          <cell r="G89">
            <v>0</v>
          </cell>
          <cell r="H89">
            <v>1.024128E-3</v>
          </cell>
          <cell r="I89">
            <v>4.9558290587117117E-2</v>
          </cell>
          <cell r="J89">
            <v>0</v>
          </cell>
          <cell r="K89">
            <v>2.0579129996354562</v>
          </cell>
          <cell r="L89">
            <v>1.4609636167878515</v>
          </cell>
          <cell r="M89">
            <v>0.73</v>
          </cell>
          <cell r="N89">
            <v>0.44999999999999996</v>
          </cell>
          <cell r="O89">
            <v>0.8</v>
          </cell>
          <cell r="P89">
            <v>1.9250298745632004</v>
          </cell>
          <cell r="Q89">
            <v>1.5E-3</v>
          </cell>
          <cell r="R89">
            <v>4.3722632176514349</v>
          </cell>
          <cell r="S89">
            <v>0.61</v>
          </cell>
          <cell r="T89">
            <v>0.34</v>
          </cell>
          <cell r="U89">
            <v>0.68929999999999991</v>
          </cell>
          <cell r="V89">
            <v>0.38419999999999999</v>
          </cell>
          <cell r="W89">
            <v>0.64409999999999989</v>
          </cell>
          <cell r="X89">
            <v>9.9999999999999995E-7</v>
          </cell>
          <cell r="Y89">
            <v>0</v>
          </cell>
          <cell r="Z89">
            <v>0</v>
          </cell>
          <cell r="AA89">
            <v>9.6875193750387503</v>
          </cell>
          <cell r="AB89">
            <v>10.763910416709722</v>
          </cell>
          <cell r="AC89">
            <v>31468.723000000002</v>
          </cell>
          <cell r="AD89">
            <v>100000</v>
          </cell>
          <cell r="AE89">
            <v>100000</v>
          </cell>
          <cell r="AF89">
            <v>450</v>
          </cell>
          <cell r="AG89">
            <v>2</v>
          </cell>
          <cell r="AH89">
            <v>0.3</v>
          </cell>
          <cell r="AI89">
            <v>0.2</v>
          </cell>
          <cell r="AJ89">
            <v>4</v>
          </cell>
          <cell r="AK89">
            <v>3</v>
          </cell>
          <cell r="AL89">
            <v>0</v>
          </cell>
          <cell r="AM89" t="str">
            <v>CZ07SAloneRetail5SkyLt.idf</v>
          </cell>
          <cell r="AN89" t="str">
            <v>CTZ07SiteDesign.idf</v>
          </cell>
          <cell r="AO89">
            <v>0</v>
          </cell>
          <cell r="AP89">
            <v>88</v>
          </cell>
          <cell r="AQ89" t="str">
            <v>SAloneRetail</v>
          </cell>
          <cell r="AR89" t="str">
            <v>SkyLt5</v>
          </cell>
          <cell r="AS89" t="str">
            <v>StDim</v>
          </cell>
          <cell r="AT89" t="str">
            <v>No</v>
          </cell>
          <cell r="AU89" t="str">
            <v>No</v>
          </cell>
          <cell r="AV89" t="str">
            <v>No</v>
          </cell>
          <cell r="AW89" t="str">
            <v>No</v>
          </cell>
          <cell r="AX89" t="str">
            <v>No</v>
          </cell>
          <cell r="AY89" t="str">
            <v>No</v>
          </cell>
          <cell r="AZ89" t="str">
            <v>No</v>
          </cell>
          <cell r="BA89" t="str">
            <v>No</v>
          </cell>
          <cell r="BB89" t="str">
            <v>No</v>
          </cell>
          <cell r="BC89" t="str">
            <v>No</v>
          </cell>
          <cell r="BD89" t="str">
            <v>No</v>
          </cell>
          <cell r="BE89" t="str">
            <v>No</v>
          </cell>
          <cell r="BF89" t="str">
            <v>No</v>
          </cell>
          <cell r="BG89" t="str">
            <v>No</v>
          </cell>
          <cell r="BH89" t="str">
            <v>No</v>
          </cell>
          <cell r="BI89" t="str">
            <v>No</v>
          </cell>
          <cell r="BJ89" t="str">
            <v>No</v>
          </cell>
          <cell r="BK89" t="str">
            <v>No</v>
          </cell>
          <cell r="BL89" t="str">
            <v>No</v>
          </cell>
          <cell r="BM89" t="str">
            <v>No</v>
          </cell>
          <cell r="BN89" t="str">
            <v>No</v>
          </cell>
          <cell r="BO89" t="str">
            <v>No</v>
          </cell>
          <cell r="BP89" t="str">
            <v>No</v>
          </cell>
        </row>
        <row r="90">
          <cell r="B90" t="str">
            <v>0089 CZ07 SAloneRetail SkyLt5StDimSVT+20</v>
          </cell>
          <cell r="C90" t="str">
            <v>0086 CZ07 SAloneRetail BaseStDim</v>
          </cell>
          <cell r="D90" t="b">
            <v>1</v>
          </cell>
          <cell r="E90" t="str">
            <v>CZ07RV2.epw</v>
          </cell>
          <cell r="F90">
            <v>7</v>
          </cell>
          <cell r="G90">
            <v>0</v>
          </cell>
          <cell r="H90">
            <v>1.024128E-3</v>
          </cell>
          <cell r="I90">
            <v>4.9558290587117117E-2</v>
          </cell>
          <cell r="J90">
            <v>0</v>
          </cell>
          <cell r="K90">
            <v>2.0579129996354562</v>
          </cell>
          <cell r="L90">
            <v>1.4609636167878515</v>
          </cell>
          <cell r="M90">
            <v>0.73</v>
          </cell>
          <cell r="N90">
            <v>0.44999999999999996</v>
          </cell>
          <cell r="O90">
            <v>0.8</v>
          </cell>
          <cell r="P90">
            <v>1.9250298745632004</v>
          </cell>
          <cell r="Q90">
            <v>1.5E-3</v>
          </cell>
          <cell r="R90">
            <v>4.3722632176514349</v>
          </cell>
          <cell r="S90">
            <v>0.61</v>
          </cell>
          <cell r="T90">
            <v>0.34</v>
          </cell>
          <cell r="U90">
            <v>0.68929999999999991</v>
          </cell>
          <cell r="V90">
            <v>0.38419999999999999</v>
          </cell>
          <cell r="W90">
            <v>0.77291999999999983</v>
          </cell>
          <cell r="X90">
            <v>9.9999999999999995E-7</v>
          </cell>
          <cell r="Y90">
            <v>0</v>
          </cell>
          <cell r="Z90">
            <v>0</v>
          </cell>
          <cell r="AA90">
            <v>9.6875193750387503</v>
          </cell>
          <cell r="AB90">
            <v>10.763910416709722</v>
          </cell>
          <cell r="AC90">
            <v>31468.723000000002</v>
          </cell>
          <cell r="AD90">
            <v>100000</v>
          </cell>
          <cell r="AE90">
            <v>100000</v>
          </cell>
          <cell r="AF90">
            <v>450</v>
          </cell>
          <cell r="AG90">
            <v>2</v>
          </cell>
          <cell r="AH90">
            <v>0.3</v>
          </cell>
          <cell r="AI90">
            <v>0.2</v>
          </cell>
          <cell r="AJ90">
            <v>4</v>
          </cell>
          <cell r="AK90">
            <v>3</v>
          </cell>
          <cell r="AL90">
            <v>0</v>
          </cell>
          <cell r="AM90" t="str">
            <v>CZ07SAloneRetail5SkyLt.idf</v>
          </cell>
          <cell r="AN90" t="str">
            <v>CTZ07SiteDesign.idf</v>
          </cell>
          <cell r="AO90">
            <v>0</v>
          </cell>
          <cell r="AP90">
            <v>89</v>
          </cell>
          <cell r="AQ90" t="str">
            <v>SAloneRetail</v>
          </cell>
          <cell r="AR90" t="str">
            <v>SkyLt5</v>
          </cell>
          <cell r="AS90" t="str">
            <v>StDimSVT+20</v>
          </cell>
          <cell r="AT90" t="str">
            <v>No</v>
          </cell>
          <cell r="AU90" t="str">
            <v>No</v>
          </cell>
          <cell r="AV90" t="str">
            <v>No</v>
          </cell>
          <cell r="AW90" t="str">
            <v>No</v>
          </cell>
          <cell r="AX90" t="str">
            <v>No</v>
          </cell>
          <cell r="AY90" t="str">
            <v>No</v>
          </cell>
          <cell r="AZ90" t="str">
            <v>No</v>
          </cell>
          <cell r="BA90" t="str">
            <v>No</v>
          </cell>
          <cell r="BB90" t="str">
            <v>No</v>
          </cell>
          <cell r="BC90" t="str">
            <v>Yes</v>
          </cell>
          <cell r="BD90" t="str">
            <v>No</v>
          </cell>
          <cell r="BE90" t="str">
            <v>No</v>
          </cell>
          <cell r="BF90" t="str">
            <v>No</v>
          </cell>
          <cell r="BG90" t="str">
            <v>No</v>
          </cell>
          <cell r="BH90" t="str">
            <v>No</v>
          </cell>
          <cell r="BI90" t="str">
            <v>No</v>
          </cell>
          <cell r="BJ90" t="str">
            <v>No</v>
          </cell>
          <cell r="BK90" t="str">
            <v>No</v>
          </cell>
          <cell r="BL90" t="str">
            <v>No</v>
          </cell>
          <cell r="BM90" t="str">
            <v>No</v>
          </cell>
          <cell r="BN90" t="str">
            <v>No</v>
          </cell>
          <cell r="BO90" t="str">
            <v>No</v>
          </cell>
          <cell r="BP90" t="str">
            <v>No</v>
          </cell>
        </row>
        <row r="91">
          <cell r="B91" t="str">
            <v>0090 CZ01 SAloneRetail BaseStDim</v>
          </cell>
          <cell r="C91">
            <v>0</v>
          </cell>
          <cell r="D91" t="b">
            <v>1</v>
          </cell>
          <cell r="E91" t="str">
            <v>CZ01RV2.epw</v>
          </cell>
          <cell r="F91">
            <v>1</v>
          </cell>
          <cell r="G91">
            <v>0</v>
          </cell>
          <cell r="H91">
            <v>1.024128E-3</v>
          </cell>
          <cell r="I91">
            <v>4.9558290587117117E-2</v>
          </cell>
          <cell r="J91">
            <v>0</v>
          </cell>
          <cell r="K91">
            <v>3.0234880784205331</v>
          </cell>
          <cell r="L91">
            <v>1.4609636167878515</v>
          </cell>
          <cell r="M91">
            <v>0.73</v>
          </cell>
          <cell r="N91">
            <v>0.75</v>
          </cell>
          <cell r="O91">
            <v>0.75</v>
          </cell>
          <cell r="P91">
            <v>2.8906049533482774</v>
          </cell>
          <cell r="Q91">
            <v>0.34613337434919739</v>
          </cell>
          <cell r="R91">
            <v>2.6687840419430833</v>
          </cell>
          <cell r="S91">
            <v>0.47</v>
          </cell>
          <cell r="T91">
            <v>0.43</v>
          </cell>
          <cell r="U91">
            <v>0.53109999999999991</v>
          </cell>
          <cell r="V91">
            <v>0.48589999999999994</v>
          </cell>
          <cell r="W91">
            <v>0.79099999999999993</v>
          </cell>
          <cell r="X91">
            <v>9.9999999999999995E-7</v>
          </cell>
          <cell r="Y91">
            <v>0</v>
          </cell>
          <cell r="Z91">
            <v>0</v>
          </cell>
          <cell r="AA91">
            <v>9.6875193750387503</v>
          </cell>
          <cell r="AB91">
            <v>10.763910416709722</v>
          </cell>
          <cell r="AC91">
            <v>31468.723000000002</v>
          </cell>
          <cell r="AD91">
            <v>100000</v>
          </cell>
          <cell r="AE91">
            <v>100000</v>
          </cell>
          <cell r="AF91">
            <v>450</v>
          </cell>
          <cell r="AG91">
            <v>2</v>
          </cell>
          <cell r="AH91">
            <v>0.3</v>
          </cell>
          <cell r="AI91">
            <v>0.2</v>
          </cell>
          <cell r="AJ91">
            <v>4</v>
          </cell>
          <cell r="AK91">
            <v>3</v>
          </cell>
          <cell r="AL91">
            <v>0</v>
          </cell>
          <cell r="AM91" t="str">
            <v>CZ01SAloneRetail.idf</v>
          </cell>
          <cell r="AN91" t="str">
            <v>CTZ01SiteDesign.idf</v>
          </cell>
          <cell r="AO91">
            <v>0</v>
          </cell>
          <cell r="AP91">
            <v>90</v>
          </cell>
          <cell r="AQ91" t="str">
            <v>SAloneRetail</v>
          </cell>
          <cell r="AR91" t="str">
            <v>Base</v>
          </cell>
          <cell r="AS91" t="str">
            <v>StDim</v>
          </cell>
          <cell r="AT91" t="str">
            <v>No</v>
          </cell>
          <cell r="AU91" t="str">
            <v>No</v>
          </cell>
          <cell r="AV91" t="str">
            <v>No</v>
          </cell>
          <cell r="AW91" t="str">
            <v>No</v>
          </cell>
          <cell r="AX91" t="str">
            <v>No</v>
          </cell>
          <cell r="AY91" t="str">
            <v>No</v>
          </cell>
          <cell r="AZ91" t="str">
            <v>No</v>
          </cell>
          <cell r="BA91" t="str">
            <v>No</v>
          </cell>
          <cell r="BB91" t="str">
            <v>No</v>
          </cell>
          <cell r="BC91" t="str">
            <v>No</v>
          </cell>
          <cell r="BD91" t="str">
            <v>No</v>
          </cell>
          <cell r="BE91" t="str">
            <v>No</v>
          </cell>
          <cell r="BF91" t="str">
            <v>No</v>
          </cell>
          <cell r="BG91" t="str">
            <v>No</v>
          </cell>
          <cell r="BH91" t="str">
            <v>No</v>
          </cell>
          <cell r="BI91" t="str">
            <v>No</v>
          </cell>
          <cell r="BJ91" t="str">
            <v>No</v>
          </cell>
          <cell r="BK91" t="str">
            <v>No</v>
          </cell>
          <cell r="BL91" t="str">
            <v>No</v>
          </cell>
          <cell r="BM91" t="str">
            <v>No</v>
          </cell>
          <cell r="BN91" t="str">
            <v>No</v>
          </cell>
          <cell r="BO91" t="str">
            <v>No</v>
          </cell>
          <cell r="BP91" t="str">
            <v>No</v>
          </cell>
        </row>
        <row r="92">
          <cell r="B92" t="str">
            <v>0091 CZ01 SAloneRetail BaseStDimSVT+20</v>
          </cell>
          <cell r="C92" t="str">
            <v>0090 CZ01 SAloneRetail BaseStDim</v>
          </cell>
          <cell r="D92" t="b">
            <v>1</v>
          </cell>
          <cell r="E92" t="str">
            <v>CZ01RV2.epw</v>
          </cell>
          <cell r="F92">
            <v>1</v>
          </cell>
          <cell r="G92">
            <v>0</v>
          </cell>
          <cell r="H92">
            <v>1.024128E-3</v>
          </cell>
          <cell r="I92">
            <v>4.9558290587117117E-2</v>
          </cell>
          <cell r="J92">
            <v>0</v>
          </cell>
          <cell r="K92">
            <v>3.0234880784205331</v>
          </cell>
          <cell r="L92">
            <v>1.4609636167878515</v>
          </cell>
          <cell r="M92">
            <v>0.73</v>
          </cell>
          <cell r="N92">
            <v>0.75</v>
          </cell>
          <cell r="O92">
            <v>0.75</v>
          </cell>
          <cell r="P92">
            <v>2.8906049533482774</v>
          </cell>
          <cell r="Q92">
            <v>0.34613337434919739</v>
          </cell>
          <cell r="R92">
            <v>2.6687840419430833</v>
          </cell>
          <cell r="S92">
            <v>0.47</v>
          </cell>
          <cell r="T92">
            <v>0.43</v>
          </cell>
          <cell r="U92">
            <v>0.53109999999999991</v>
          </cell>
          <cell r="V92">
            <v>0.48589999999999994</v>
          </cell>
          <cell r="W92">
            <v>0.94919999999999982</v>
          </cell>
          <cell r="X92">
            <v>9.9999999999999995E-7</v>
          </cell>
          <cell r="Y92">
            <v>0</v>
          </cell>
          <cell r="Z92">
            <v>0</v>
          </cell>
          <cell r="AA92">
            <v>9.6875193750387503</v>
          </cell>
          <cell r="AB92">
            <v>10.763910416709722</v>
          </cell>
          <cell r="AC92">
            <v>31468.723000000002</v>
          </cell>
          <cell r="AD92">
            <v>100000</v>
          </cell>
          <cell r="AE92">
            <v>100000</v>
          </cell>
          <cell r="AF92">
            <v>450</v>
          </cell>
          <cell r="AG92">
            <v>2</v>
          </cell>
          <cell r="AH92">
            <v>0.3</v>
          </cell>
          <cell r="AI92">
            <v>0.2</v>
          </cell>
          <cell r="AJ92">
            <v>4</v>
          </cell>
          <cell r="AK92">
            <v>3</v>
          </cell>
          <cell r="AL92">
            <v>0</v>
          </cell>
          <cell r="AM92" t="str">
            <v>CZ01SAloneRetail.idf</v>
          </cell>
          <cell r="AN92" t="str">
            <v>CTZ01SiteDesign.idf</v>
          </cell>
          <cell r="AO92">
            <v>0</v>
          </cell>
          <cell r="AP92">
            <v>91</v>
          </cell>
          <cell r="AQ92" t="str">
            <v>SAloneRetail</v>
          </cell>
          <cell r="AR92" t="str">
            <v>Base</v>
          </cell>
          <cell r="AS92" t="str">
            <v>StDimSVT+20</v>
          </cell>
          <cell r="AT92" t="str">
            <v>No</v>
          </cell>
          <cell r="AU92" t="str">
            <v>No</v>
          </cell>
          <cell r="AV92" t="str">
            <v>No</v>
          </cell>
          <cell r="AW92" t="str">
            <v>No</v>
          </cell>
          <cell r="AX92" t="str">
            <v>No</v>
          </cell>
          <cell r="AY92" t="str">
            <v>No</v>
          </cell>
          <cell r="AZ92" t="str">
            <v>No</v>
          </cell>
          <cell r="BA92" t="str">
            <v>No</v>
          </cell>
          <cell r="BB92" t="str">
            <v>No</v>
          </cell>
          <cell r="BC92" t="str">
            <v>Yes</v>
          </cell>
          <cell r="BD92" t="str">
            <v>No</v>
          </cell>
          <cell r="BE92" t="str">
            <v>No</v>
          </cell>
          <cell r="BF92" t="str">
            <v>No</v>
          </cell>
          <cell r="BG92" t="str">
            <v>No</v>
          </cell>
          <cell r="BH92" t="str">
            <v>No</v>
          </cell>
          <cell r="BI92" t="str">
            <v>No</v>
          </cell>
          <cell r="BJ92" t="str">
            <v>No</v>
          </cell>
          <cell r="BK92" t="str">
            <v>No</v>
          </cell>
          <cell r="BL92" t="str">
            <v>No</v>
          </cell>
          <cell r="BM92" t="str">
            <v>No</v>
          </cell>
          <cell r="BN92" t="str">
            <v>No</v>
          </cell>
          <cell r="BO92" t="str">
            <v>No</v>
          </cell>
          <cell r="BP92" t="str">
            <v>No</v>
          </cell>
        </row>
        <row r="93">
          <cell r="B93" t="str">
            <v>0092 CZ01 SAloneRetail SkyLt5StDim</v>
          </cell>
          <cell r="C93" t="str">
            <v>0090 CZ01 SAloneRetail BaseStDim</v>
          </cell>
          <cell r="D93" t="b">
            <v>1</v>
          </cell>
          <cell r="E93" t="str">
            <v>CZ01RV2.epw</v>
          </cell>
          <cell r="F93">
            <v>1</v>
          </cell>
          <cell r="G93">
            <v>0</v>
          </cell>
          <cell r="H93">
            <v>1.024128E-3</v>
          </cell>
          <cell r="I93">
            <v>4.9558290587117117E-2</v>
          </cell>
          <cell r="J93">
            <v>0</v>
          </cell>
          <cell r="K93">
            <v>3.0234880784205331</v>
          </cell>
          <cell r="L93">
            <v>1.4609636167878515</v>
          </cell>
          <cell r="M93">
            <v>0.73</v>
          </cell>
          <cell r="N93">
            <v>0.75</v>
          </cell>
          <cell r="O93">
            <v>0.75</v>
          </cell>
          <cell r="P93">
            <v>2.8906049533482774</v>
          </cell>
          <cell r="Q93">
            <v>0.34613337434919739</v>
          </cell>
          <cell r="R93">
            <v>2.6687840419430833</v>
          </cell>
          <cell r="S93">
            <v>0.47</v>
          </cell>
          <cell r="T93">
            <v>0.43</v>
          </cell>
          <cell r="U93">
            <v>0.53109999999999991</v>
          </cell>
          <cell r="V93">
            <v>0.48589999999999994</v>
          </cell>
          <cell r="W93">
            <v>0.79099999999999993</v>
          </cell>
          <cell r="X93">
            <v>9.9999999999999995E-7</v>
          </cell>
          <cell r="Y93">
            <v>0</v>
          </cell>
          <cell r="Z93">
            <v>0</v>
          </cell>
          <cell r="AA93">
            <v>9.6875193750387503</v>
          </cell>
          <cell r="AB93">
            <v>10.763910416709722</v>
          </cell>
          <cell r="AC93">
            <v>31468.723000000002</v>
          </cell>
          <cell r="AD93">
            <v>100000</v>
          </cell>
          <cell r="AE93">
            <v>100000</v>
          </cell>
          <cell r="AF93">
            <v>450</v>
          </cell>
          <cell r="AG93">
            <v>2</v>
          </cell>
          <cell r="AH93">
            <v>0.3</v>
          </cell>
          <cell r="AI93">
            <v>0.2</v>
          </cell>
          <cell r="AJ93">
            <v>4</v>
          </cell>
          <cell r="AK93">
            <v>3</v>
          </cell>
          <cell r="AL93">
            <v>0</v>
          </cell>
          <cell r="AM93" t="str">
            <v>CZ01SAloneRetail5SkyLt.idf</v>
          </cell>
          <cell r="AN93" t="str">
            <v>CTZ01SiteDesign.idf</v>
          </cell>
          <cell r="AO93">
            <v>0</v>
          </cell>
          <cell r="AP93">
            <v>92</v>
          </cell>
          <cell r="AQ93" t="str">
            <v>SAloneRetail</v>
          </cell>
          <cell r="AR93" t="str">
            <v>SkyLt5</v>
          </cell>
          <cell r="AS93" t="str">
            <v>StDim</v>
          </cell>
          <cell r="AT93" t="str">
            <v>No</v>
          </cell>
          <cell r="AU93" t="str">
            <v>No</v>
          </cell>
          <cell r="AV93" t="str">
            <v>No</v>
          </cell>
          <cell r="AW93" t="str">
            <v>No</v>
          </cell>
          <cell r="AX93" t="str">
            <v>No</v>
          </cell>
          <cell r="AY93" t="str">
            <v>No</v>
          </cell>
          <cell r="AZ93" t="str">
            <v>No</v>
          </cell>
          <cell r="BA93" t="str">
            <v>No</v>
          </cell>
          <cell r="BB93" t="str">
            <v>No</v>
          </cell>
          <cell r="BC93" t="str">
            <v>No</v>
          </cell>
          <cell r="BD93" t="str">
            <v>No</v>
          </cell>
          <cell r="BE93" t="str">
            <v>No</v>
          </cell>
          <cell r="BF93" t="str">
            <v>No</v>
          </cell>
          <cell r="BG93" t="str">
            <v>No</v>
          </cell>
          <cell r="BH93" t="str">
            <v>No</v>
          </cell>
          <cell r="BI93" t="str">
            <v>No</v>
          </cell>
          <cell r="BJ93" t="str">
            <v>No</v>
          </cell>
          <cell r="BK93" t="str">
            <v>No</v>
          </cell>
          <cell r="BL93" t="str">
            <v>No</v>
          </cell>
          <cell r="BM93" t="str">
            <v>No</v>
          </cell>
          <cell r="BN93" t="str">
            <v>No</v>
          </cell>
          <cell r="BO93" t="str">
            <v>No</v>
          </cell>
          <cell r="BP93" t="str">
            <v>No</v>
          </cell>
        </row>
        <row r="94">
          <cell r="B94" t="str">
            <v>0093 CZ01 SAloneRetail SkyLt5StDimSVT+20</v>
          </cell>
          <cell r="C94" t="str">
            <v>0090 CZ01 SAloneRetail BaseStDim</v>
          </cell>
          <cell r="D94" t="b">
            <v>1</v>
          </cell>
          <cell r="E94" t="str">
            <v>CZ01RV2.epw</v>
          </cell>
          <cell r="F94">
            <v>1</v>
          </cell>
          <cell r="G94">
            <v>0</v>
          </cell>
          <cell r="H94">
            <v>1.024128E-3</v>
          </cell>
          <cell r="I94">
            <v>4.9558290587117117E-2</v>
          </cell>
          <cell r="J94">
            <v>0</v>
          </cell>
          <cell r="K94">
            <v>3.0234880784205331</v>
          </cell>
          <cell r="L94">
            <v>1.4609636167878515</v>
          </cell>
          <cell r="M94">
            <v>0.73</v>
          </cell>
          <cell r="N94">
            <v>0.75</v>
          </cell>
          <cell r="O94">
            <v>0.75</v>
          </cell>
          <cell r="P94">
            <v>2.8906049533482774</v>
          </cell>
          <cell r="Q94">
            <v>0.34613337434919739</v>
          </cell>
          <cell r="R94">
            <v>2.6687840419430833</v>
          </cell>
          <cell r="S94">
            <v>0.47</v>
          </cell>
          <cell r="T94">
            <v>0.43</v>
          </cell>
          <cell r="U94">
            <v>0.53109999999999991</v>
          </cell>
          <cell r="V94">
            <v>0.48589999999999994</v>
          </cell>
          <cell r="W94">
            <v>0.94919999999999982</v>
          </cell>
          <cell r="X94">
            <v>9.9999999999999995E-7</v>
          </cell>
          <cell r="Y94">
            <v>0</v>
          </cell>
          <cell r="Z94">
            <v>0</v>
          </cell>
          <cell r="AA94">
            <v>9.6875193750387503</v>
          </cell>
          <cell r="AB94">
            <v>10.763910416709722</v>
          </cell>
          <cell r="AC94">
            <v>31468.723000000002</v>
          </cell>
          <cell r="AD94">
            <v>100000</v>
          </cell>
          <cell r="AE94">
            <v>100000</v>
          </cell>
          <cell r="AF94">
            <v>450</v>
          </cell>
          <cell r="AG94">
            <v>2</v>
          </cell>
          <cell r="AH94">
            <v>0.3</v>
          </cell>
          <cell r="AI94">
            <v>0.2</v>
          </cell>
          <cell r="AJ94">
            <v>4</v>
          </cell>
          <cell r="AK94">
            <v>3</v>
          </cell>
          <cell r="AL94">
            <v>0</v>
          </cell>
          <cell r="AM94" t="str">
            <v>CZ01SAloneRetail5SkyLt.idf</v>
          </cell>
          <cell r="AN94" t="str">
            <v>CTZ01SiteDesign.idf</v>
          </cell>
          <cell r="AO94">
            <v>0</v>
          </cell>
          <cell r="AP94">
            <v>93</v>
          </cell>
          <cell r="AQ94" t="str">
            <v>SAloneRetail</v>
          </cell>
          <cell r="AR94" t="str">
            <v>SkyLt5</v>
          </cell>
          <cell r="AS94" t="str">
            <v>StDimSVT+20</v>
          </cell>
          <cell r="AT94" t="str">
            <v>No</v>
          </cell>
          <cell r="AU94" t="str">
            <v>No</v>
          </cell>
          <cell r="AV94" t="str">
            <v>No</v>
          </cell>
          <cell r="AW94" t="str">
            <v>No</v>
          </cell>
          <cell r="AX94" t="str">
            <v>No</v>
          </cell>
          <cell r="AY94" t="str">
            <v>No</v>
          </cell>
          <cell r="AZ94" t="str">
            <v>No</v>
          </cell>
          <cell r="BA94" t="str">
            <v>No</v>
          </cell>
          <cell r="BB94" t="str">
            <v>No</v>
          </cell>
          <cell r="BC94" t="str">
            <v>Yes</v>
          </cell>
          <cell r="BD94" t="str">
            <v>No</v>
          </cell>
          <cell r="BE94" t="str">
            <v>No</v>
          </cell>
          <cell r="BF94" t="str">
            <v>No</v>
          </cell>
          <cell r="BG94" t="str">
            <v>No</v>
          </cell>
          <cell r="BH94" t="str">
            <v>No</v>
          </cell>
          <cell r="BI94" t="str">
            <v>No</v>
          </cell>
          <cell r="BJ94" t="str">
            <v>No</v>
          </cell>
          <cell r="BK94" t="str">
            <v>No</v>
          </cell>
          <cell r="BL94" t="str">
            <v>No</v>
          </cell>
          <cell r="BM94" t="str">
            <v>No</v>
          </cell>
          <cell r="BN94" t="str">
            <v>No</v>
          </cell>
          <cell r="BO94" t="str">
            <v>No</v>
          </cell>
          <cell r="BP94" t="str">
            <v>No</v>
          </cell>
        </row>
        <row r="95">
          <cell r="B95" t="str">
            <v>0094 CZ06 QSRest Base</v>
          </cell>
          <cell r="C95">
            <v>0</v>
          </cell>
          <cell r="D95" t="b">
            <v>0</v>
          </cell>
          <cell r="E95" t="str">
            <v>CZ06RV2.epw</v>
          </cell>
          <cell r="F95">
            <v>6</v>
          </cell>
          <cell r="G95">
            <v>0</v>
          </cell>
          <cell r="H95">
            <v>1.024128E-3</v>
          </cell>
          <cell r="I95">
            <v>4.9558290587117117E-2</v>
          </cell>
          <cell r="J95">
            <v>0</v>
          </cell>
          <cell r="K95">
            <v>1.7775386063882341</v>
          </cell>
          <cell r="L95">
            <v>1.4609636167878515</v>
          </cell>
          <cell r="M95">
            <v>0.73</v>
          </cell>
          <cell r="N95">
            <v>0.44999999999999996</v>
          </cell>
          <cell r="O95">
            <v>0.8</v>
          </cell>
          <cell r="P95">
            <v>1.6446554813159782</v>
          </cell>
          <cell r="Q95">
            <v>1.5E-3</v>
          </cell>
          <cell r="R95">
            <v>4.3722632176514349</v>
          </cell>
          <cell r="S95">
            <v>0.61</v>
          </cell>
          <cell r="T95">
            <v>0.34</v>
          </cell>
          <cell r="U95">
            <v>0.68929999999999991</v>
          </cell>
          <cell r="V95">
            <v>0.38419999999999999</v>
          </cell>
          <cell r="W95">
            <v>0.64409999999999989</v>
          </cell>
          <cell r="X95">
            <v>9.9999999999999995E-7</v>
          </cell>
          <cell r="Y95">
            <v>0</v>
          </cell>
          <cell r="Z95">
            <v>0</v>
          </cell>
          <cell r="AA95">
            <v>9.6875193750387503</v>
          </cell>
          <cell r="AB95">
            <v>10.763910416709722</v>
          </cell>
          <cell r="AC95">
            <v>31468.723000000002</v>
          </cell>
          <cell r="AD95">
            <v>100000</v>
          </cell>
          <cell r="AE95">
            <v>100000</v>
          </cell>
          <cell r="AF95">
            <v>450</v>
          </cell>
          <cell r="AG95">
            <v>2</v>
          </cell>
          <cell r="AH95">
            <v>0.3</v>
          </cell>
          <cell r="AI95">
            <v>0.2</v>
          </cell>
          <cell r="AJ95">
            <v>3</v>
          </cell>
          <cell r="AK95">
            <v>3</v>
          </cell>
          <cell r="AL95">
            <v>0</v>
          </cell>
          <cell r="AM95" t="str">
            <v>CZ06QSRest.idf</v>
          </cell>
          <cell r="AN95" t="str">
            <v>CTZ06SiteDesign.idf</v>
          </cell>
          <cell r="AO95">
            <v>0</v>
          </cell>
          <cell r="AP95">
            <v>94</v>
          </cell>
          <cell r="AQ95" t="str">
            <v>QSRest</v>
          </cell>
          <cell r="AR95" t="str">
            <v>Base</v>
          </cell>
          <cell r="AS95">
            <v>0</v>
          </cell>
          <cell r="AT95" t="str">
            <v>No</v>
          </cell>
          <cell r="AU95" t="str">
            <v>No</v>
          </cell>
          <cell r="AV95" t="str">
            <v>No</v>
          </cell>
          <cell r="AW95" t="str">
            <v>No</v>
          </cell>
          <cell r="AX95" t="str">
            <v>No</v>
          </cell>
          <cell r="AY95" t="str">
            <v>No</v>
          </cell>
          <cell r="AZ95" t="str">
            <v>No</v>
          </cell>
          <cell r="BA95" t="str">
            <v>No</v>
          </cell>
          <cell r="BB95" t="str">
            <v>No</v>
          </cell>
          <cell r="BC95" t="str">
            <v>No</v>
          </cell>
          <cell r="BD95" t="str">
            <v>No</v>
          </cell>
          <cell r="BE95" t="str">
            <v>No</v>
          </cell>
          <cell r="BF95" t="str">
            <v>No</v>
          </cell>
          <cell r="BG95" t="str">
            <v>No</v>
          </cell>
          <cell r="BH95" t="str">
            <v>No</v>
          </cell>
          <cell r="BI95" t="str">
            <v>No</v>
          </cell>
          <cell r="BJ95" t="str">
            <v>No</v>
          </cell>
          <cell r="BK95" t="str">
            <v>No</v>
          </cell>
          <cell r="BL95" t="str">
            <v>No</v>
          </cell>
          <cell r="BM95" t="str">
            <v>No</v>
          </cell>
          <cell r="BN95" t="str">
            <v>No</v>
          </cell>
          <cell r="BO95" t="str">
            <v>No</v>
          </cell>
          <cell r="BP95" t="str">
            <v>No</v>
          </cell>
        </row>
        <row r="96">
          <cell r="B96" t="str">
            <v>0095 CZ06 QSRest ProsLoad5h</v>
          </cell>
          <cell r="C96" t="str">
            <v>0094 CZ06 QSRest Base</v>
          </cell>
          <cell r="D96" t="b">
            <v>0</v>
          </cell>
          <cell r="E96" t="str">
            <v>CZ06RV2.epw</v>
          </cell>
          <cell r="F96">
            <v>6</v>
          </cell>
          <cell r="G96">
            <v>0</v>
          </cell>
          <cell r="H96">
            <v>1.024128E-3</v>
          </cell>
          <cell r="I96">
            <v>4.9558290587117117E-2</v>
          </cell>
          <cell r="J96">
            <v>0</v>
          </cell>
          <cell r="K96">
            <v>1.7775386063882341</v>
          </cell>
          <cell r="L96">
            <v>1.4609636167878515</v>
          </cell>
          <cell r="M96">
            <v>0.73</v>
          </cell>
          <cell r="N96">
            <v>0.44999999999999996</v>
          </cell>
          <cell r="O96">
            <v>0.8</v>
          </cell>
          <cell r="P96">
            <v>1.6446554813159782</v>
          </cell>
          <cell r="Q96">
            <v>1.5E-3</v>
          </cell>
          <cell r="R96">
            <v>4.3722632176514349</v>
          </cell>
          <cell r="S96">
            <v>0.61</v>
          </cell>
          <cell r="T96">
            <v>0.34</v>
          </cell>
          <cell r="U96">
            <v>0.68929999999999991</v>
          </cell>
          <cell r="V96">
            <v>0.38419999999999999</v>
          </cell>
          <cell r="W96">
            <v>0.64409999999999989</v>
          </cell>
          <cell r="X96">
            <v>9.9999999999999995E-7</v>
          </cell>
          <cell r="Y96">
            <v>0</v>
          </cell>
          <cell r="Z96">
            <v>0</v>
          </cell>
          <cell r="AA96">
            <v>9.6875193750387503</v>
          </cell>
          <cell r="AB96">
            <v>10.763910416709722</v>
          </cell>
          <cell r="AC96">
            <v>33042.159150000007</v>
          </cell>
          <cell r="AD96">
            <v>100000</v>
          </cell>
          <cell r="AE96">
            <v>100000</v>
          </cell>
          <cell r="AF96">
            <v>450</v>
          </cell>
          <cell r="AG96">
            <v>2</v>
          </cell>
          <cell r="AH96">
            <v>0.3</v>
          </cell>
          <cell r="AI96">
            <v>0.2</v>
          </cell>
          <cell r="AJ96">
            <v>3</v>
          </cell>
          <cell r="AK96">
            <v>3</v>
          </cell>
          <cell r="AL96">
            <v>0</v>
          </cell>
          <cell r="AM96" t="str">
            <v>CZ06QSRest.idf</v>
          </cell>
          <cell r="AN96" t="str">
            <v>CTZ06SiteDesign.idf</v>
          </cell>
          <cell r="AO96">
            <v>0</v>
          </cell>
          <cell r="AP96">
            <v>95</v>
          </cell>
          <cell r="AQ96" t="str">
            <v>QSRest</v>
          </cell>
          <cell r="AR96" t="str">
            <v>ProsLoad</v>
          </cell>
          <cell r="AS96" t="str">
            <v>5h</v>
          </cell>
          <cell r="AT96" t="str">
            <v>No</v>
          </cell>
          <cell r="AU96" t="str">
            <v>No</v>
          </cell>
          <cell r="AV96" t="str">
            <v>No</v>
          </cell>
          <cell r="AW96" t="str">
            <v>No</v>
          </cell>
          <cell r="AX96" t="str">
            <v>No</v>
          </cell>
          <cell r="AY96" t="str">
            <v>No</v>
          </cell>
          <cell r="AZ96" t="str">
            <v>No</v>
          </cell>
          <cell r="BA96" t="str">
            <v>No</v>
          </cell>
          <cell r="BB96" t="str">
            <v>No</v>
          </cell>
          <cell r="BC96" t="str">
            <v>No</v>
          </cell>
          <cell r="BD96" t="str">
            <v>No</v>
          </cell>
          <cell r="BE96" t="str">
            <v>No</v>
          </cell>
          <cell r="BF96" t="str">
            <v>No</v>
          </cell>
          <cell r="BG96" t="str">
            <v>No</v>
          </cell>
          <cell r="BH96" t="str">
            <v>No</v>
          </cell>
          <cell r="BI96" t="str">
            <v>No</v>
          </cell>
          <cell r="BJ96" t="str">
            <v>No</v>
          </cell>
          <cell r="BK96" t="str">
            <v>No</v>
          </cell>
          <cell r="BL96" t="str">
            <v>No</v>
          </cell>
          <cell r="BM96" t="str">
            <v>No</v>
          </cell>
          <cell r="BN96" t="str">
            <v>No</v>
          </cell>
          <cell r="BO96" t="str">
            <v>No</v>
          </cell>
          <cell r="BP96" t="str">
            <v>No</v>
          </cell>
        </row>
        <row r="97">
          <cell r="B97">
            <v>0</v>
          </cell>
          <cell r="D97" t="str">
            <v>end</v>
          </cell>
          <cell r="E97" t="str">
            <v># of Runs</v>
          </cell>
          <cell r="F97">
            <v>87</v>
          </cell>
          <cell r="I97">
            <v>1</v>
          </cell>
          <cell r="AL97">
            <v>0</v>
          </cell>
        </row>
        <row r="98"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3</v>
          </cell>
          <cell r="L98">
            <v>12</v>
          </cell>
          <cell r="M98">
            <v>16</v>
          </cell>
          <cell r="N98">
            <v>5</v>
          </cell>
          <cell r="O98">
            <v>7</v>
          </cell>
          <cell r="P98">
            <v>4</v>
          </cell>
          <cell r="Q98">
            <v>14</v>
          </cell>
          <cell r="R98">
            <v>18</v>
          </cell>
          <cell r="S98">
            <v>22</v>
          </cell>
          <cell r="T98">
            <v>26</v>
          </cell>
          <cell r="U98">
            <v>39</v>
          </cell>
          <cell r="V98">
            <v>43</v>
          </cell>
          <cell r="W98">
            <v>44</v>
          </cell>
          <cell r="X98">
            <v>0</v>
          </cell>
          <cell r="Y98">
            <v>0</v>
          </cell>
          <cell r="Z98">
            <v>0</v>
          </cell>
          <cell r="AA98" t="str">
            <v>W/ft²</v>
          </cell>
          <cell r="AB98" t="str">
            <v>W/ft²</v>
          </cell>
          <cell r="AC98" t="str">
            <v>W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</row>
        <row r="99"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2</v>
          </cell>
          <cell r="L99">
            <v>3</v>
          </cell>
          <cell r="M99">
            <v>0</v>
          </cell>
          <cell r="N99">
            <v>0</v>
          </cell>
          <cell r="O99">
            <v>0</v>
          </cell>
          <cell r="P99">
            <v>4</v>
          </cell>
          <cell r="Q99">
            <v>5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0.9</v>
          </cell>
          <cell r="AB99">
            <v>1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</row>
        <row r="100">
          <cell r="J100">
            <v>0</v>
          </cell>
          <cell r="Z100">
            <v>0</v>
          </cell>
          <cell r="AK100">
            <v>0</v>
          </cell>
        </row>
        <row r="101"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</row>
        <row r="102"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P102">
            <v>0</v>
          </cell>
          <cell r="Q102">
            <v>0</v>
          </cell>
          <cell r="Z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</row>
        <row r="103"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</row>
        <row r="104">
          <cell r="L104">
            <v>0</v>
          </cell>
          <cell r="M104">
            <v>0</v>
          </cell>
        </row>
        <row r="105">
          <cell r="M105">
            <v>0</v>
          </cell>
        </row>
        <row r="106">
          <cell r="M106">
            <v>0</v>
          </cell>
        </row>
        <row r="107">
          <cell r="M107">
            <v>0</v>
          </cell>
        </row>
        <row r="108">
          <cell r="N108">
            <v>0</v>
          </cell>
          <cell r="O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</row>
        <row r="109">
          <cell r="N109">
            <v>0</v>
          </cell>
          <cell r="O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</row>
        <row r="110">
          <cell r="N110">
            <v>0</v>
          </cell>
          <cell r="O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</row>
      </sheetData>
      <sheetData sheetId="8">
        <row r="2">
          <cell r="A2" t="str">
            <v>! Run description</v>
          </cell>
          <cell r="B2" t="str">
            <v>Baseline, Scheme A, IASys</v>
          </cell>
          <cell r="C2" t="str">
            <v>Ext Wall R12</v>
          </cell>
          <cell r="D2">
            <v>0</v>
          </cell>
        </row>
        <row r="3">
          <cell r="A3" t="str">
            <v>! Parent Run</v>
          </cell>
          <cell r="B3">
            <v>0</v>
          </cell>
          <cell r="C3" t="str">
            <v>Baseline, Scheme A, IASys</v>
          </cell>
          <cell r="D3">
            <v>0</v>
          </cell>
        </row>
        <row r="4">
          <cell r="A4" t="str">
            <v>! Run Flag</v>
          </cell>
          <cell r="B4" t="b">
            <v>0</v>
          </cell>
          <cell r="C4" t="b">
            <v>0</v>
          </cell>
          <cell r="D4" t="str">
            <v>end</v>
          </cell>
        </row>
        <row r="5">
          <cell r="A5" t="str">
            <v>! Weather file</v>
          </cell>
          <cell r="B5">
            <v>0</v>
          </cell>
          <cell r="C5">
            <v>0</v>
          </cell>
          <cell r="D5">
            <v>0</v>
          </cell>
        </row>
        <row r="6">
          <cell r="A6" t="str">
            <v>! Simulation</v>
          </cell>
          <cell r="B6">
            <v>0</v>
          </cell>
          <cell r="C6">
            <v>0</v>
          </cell>
          <cell r="D6">
            <v>0</v>
          </cell>
        </row>
        <row r="7">
          <cell r="A7" t="str">
            <v>! Envelope</v>
          </cell>
          <cell r="B7">
            <v>0</v>
          </cell>
          <cell r="C7">
            <v>0</v>
          </cell>
          <cell r="D7">
            <v>0</v>
          </cell>
        </row>
        <row r="8">
          <cell r="A8" t="str">
            <v>! Internal Gains</v>
          </cell>
          <cell r="B8">
            <v>0</v>
          </cell>
          <cell r="C8">
            <v>0</v>
          </cell>
          <cell r="D8">
            <v>0</v>
          </cell>
        </row>
        <row r="9">
          <cell r="A9" t="str">
            <v>!Systems &amp; Zones</v>
          </cell>
          <cell r="B9">
            <v>0</v>
          </cell>
          <cell r="C9">
            <v>0</v>
          </cell>
          <cell r="D9">
            <v>0</v>
          </cell>
        </row>
        <row r="10">
          <cell r="A10" t="str">
            <v>##include</v>
          </cell>
          <cell r="B10">
            <v>0</v>
          </cell>
          <cell r="C10">
            <v>0</v>
          </cell>
          <cell r="D10">
            <v>0</v>
          </cell>
        </row>
        <row r="11">
          <cell r="A11" t="str">
            <v>end</v>
          </cell>
          <cell r="B11">
            <v>0</v>
          </cell>
          <cell r="C11">
            <v>0</v>
          </cell>
          <cell r="D11">
            <v>0</v>
          </cell>
        </row>
      </sheetData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Prototype Model"/>
      <sheetName val="Schedules"/>
      <sheetName val="Results"/>
      <sheetName val="HVAC Results"/>
      <sheetName val="Summary(Reference)"/>
      <sheetName val="Zone Area"/>
    </sheetNames>
    <sheetDataSet>
      <sheetData sheetId="0"/>
      <sheetData sheetId="1"/>
      <sheetData sheetId="2"/>
      <sheetData sheetId="3"/>
      <sheetData sheetId="4"/>
      <sheetData sheetId="5">
        <row r="3">
          <cell r="R3">
            <v>1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6"/>
  <sheetViews>
    <sheetView showGridLines="0" tabSelected="1" zoomScale="80" zoomScaleNormal="80" workbookViewId="0">
      <pane xSplit="3" ySplit="4" topLeftCell="D5" activePane="bottomRight" state="frozen"/>
      <selection activeCell="B1" sqref="B1"/>
      <selection pane="topRight" activeCell="D1" sqref="D1"/>
      <selection pane="bottomLeft" activeCell="B5" sqref="B5"/>
      <selection pane="bottomRight" activeCell="AG89" sqref="AG89"/>
    </sheetView>
  </sheetViews>
  <sheetFormatPr defaultRowHeight="15" x14ac:dyDescent="0.25"/>
  <cols>
    <col min="1" max="1" width="5.28515625" style="1" hidden="1" customWidth="1"/>
    <col min="2" max="2" width="26" style="25" bestFit="1" customWidth="1"/>
    <col min="3" max="3" width="52" customWidth="1"/>
    <col min="4" max="4" width="14.7109375" style="2" customWidth="1"/>
    <col min="5" max="5" width="22.5703125" style="2" customWidth="1"/>
    <col min="6" max="6" width="14.7109375" style="2" customWidth="1"/>
    <col min="7" max="7" width="21" style="2" customWidth="1"/>
    <col min="8" max="8" width="14.7109375" style="2" customWidth="1"/>
    <col min="9" max="9" width="20.85546875" style="2" customWidth="1"/>
    <col min="10" max="10" width="14.7109375" style="2" customWidth="1"/>
    <col min="11" max="11" width="21.7109375" style="2" customWidth="1"/>
    <col min="12" max="29" width="14.7109375" style="2" customWidth="1"/>
    <col min="30" max="30" width="14.7109375" style="10" customWidth="1"/>
    <col min="31" max="31" width="14.7109375" style="2" customWidth="1"/>
    <col min="32" max="32" width="14.7109375" style="10" customWidth="1"/>
    <col min="33" max="36" width="14.7109375" style="2" customWidth="1"/>
    <col min="37" max="37" width="17" style="2" customWidth="1"/>
    <col min="38" max="39" width="7.7109375" style="10" hidden="1" customWidth="1"/>
    <col min="40" max="40" width="14.7109375" style="24" customWidth="1"/>
    <col min="41" max="41" width="26" style="51" customWidth="1"/>
    <col min="42" max="43" width="17.42578125" style="33" customWidth="1"/>
    <col min="44" max="44" width="9.140625" style="33"/>
  </cols>
  <sheetData>
    <row r="1" spans="1:44" ht="15" hidden="1" customHeight="1" thickBot="1" x14ac:dyDescent="0.3">
      <c r="B1" s="25" t="s">
        <v>0</v>
      </c>
      <c r="D1" s="2">
        <v>1</v>
      </c>
      <c r="F1" s="2">
        <v>2</v>
      </c>
      <c r="H1" s="2">
        <v>3</v>
      </c>
      <c r="J1" s="2">
        <v>4</v>
      </c>
      <c r="L1" s="2">
        <v>5</v>
      </c>
      <c r="N1" s="2">
        <v>6</v>
      </c>
      <c r="P1" s="2">
        <v>7</v>
      </c>
      <c r="R1" s="2">
        <v>8</v>
      </c>
      <c r="V1" s="2">
        <v>9</v>
      </c>
      <c r="X1" s="2">
        <v>10</v>
      </c>
      <c r="Z1" s="2">
        <v>10</v>
      </c>
      <c r="AB1" s="2">
        <v>11</v>
      </c>
      <c r="AH1" s="2">
        <v>12</v>
      </c>
      <c r="AJ1" s="2">
        <v>13</v>
      </c>
      <c r="AN1" s="23">
        <v>14</v>
      </c>
      <c r="AP1" s="33">
        <v>16</v>
      </c>
    </row>
    <row r="2" spans="1:44" ht="27.75" customHeight="1" thickBot="1" x14ac:dyDescent="0.3">
      <c r="B2" s="55"/>
      <c r="C2" s="85" t="s">
        <v>1</v>
      </c>
      <c r="D2" s="89" t="s">
        <v>21</v>
      </c>
      <c r="E2" s="90"/>
      <c r="F2" s="91" t="s">
        <v>27</v>
      </c>
      <c r="G2" s="90"/>
      <c r="H2" s="91" t="s">
        <v>26</v>
      </c>
      <c r="I2" s="90"/>
      <c r="J2" s="91" t="s">
        <v>20</v>
      </c>
      <c r="K2" s="90"/>
      <c r="L2" s="99" t="s">
        <v>2</v>
      </c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1"/>
      <c r="AD2" s="105" t="s">
        <v>23</v>
      </c>
      <c r="AE2" s="106"/>
      <c r="AF2" s="106"/>
      <c r="AG2" s="107"/>
      <c r="AH2" s="99" t="s">
        <v>3</v>
      </c>
      <c r="AI2" s="100"/>
      <c r="AJ2" s="100"/>
      <c r="AK2" s="101"/>
      <c r="AL2" s="12"/>
      <c r="AM2" s="12"/>
      <c r="AN2" s="95" t="s">
        <v>22</v>
      </c>
      <c r="AO2" s="52"/>
    </row>
    <row r="3" spans="1:44" s="4" customFormat="1" ht="24" customHeight="1" x14ac:dyDescent="0.2">
      <c r="A3" s="1"/>
      <c r="B3" s="56"/>
      <c r="C3" s="85"/>
      <c r="D3" s="92" t="s">
        <v>4</v>
      </c>
      <c r="E3" s="93"/>
      <c r="F3" s="94" t="s">
        <v>5</v>
      </c>
      <c r="G3" s="93"/>
      <c r="H3" s="94" t="s">
        <v>6</v>
      </c>
      <c r="I3" s="93"/>
      <c r="J3" s="94" t="s">
        <v>4</v>
      </c>
      <c r="K3" s="93"/>
      <c r="L3" s="97" t="s">
        <v>7</v>
      </c>
      <c r="M3" s="98"/>
      <c r="N3" s="97" t="s">
        <v>8</v>
      </c>
      <c r="O3" s="98"/>
      <c r="P3" s="97" t="s">
        <v>9</v>
      </c>
      <c r="Q3" s="98"/>
      <c r="R3" s="97" t="s">
        <v>18</v>
      </c>
      <c r="S3" s="98"/>
      <c r="T3" s="97" t="s">
        <v>19</v>
      </c>
      <c r="U3" s="98"/>
      <c r="V3" s="97" t="s">
        <v>10</v>
      </c>
      <c r="W3" s="98"/>
      <c r="X3" s="97" t="s">
        <v>11</v>
      </c>
      <c r="Y3" s="98"/>
      <c r="Z3" s="97" t="s">
        <v>17</v>
      </c>
      <c r="AA3" s="98"/>
      <c r="AB3" s="97" t="s">
        <v>12</v>
      </c>
      <c r="AC3" s="98"/>
      <c r="AD3" s="87" t="s">
        <v>24</v>
      </c>
      <c r="AE3" s="88"/>
      <c r="AF3" s="87" t="s">
        <v>25</v>
      </c>
      <c r="AG3" s="88"/>
      <c r="AH3" s="102" t="s">
        <v>13</v>
      </c>
      <c r="AI3" s="103"/>
      <c r="AJ3" s="97" t="s">
        <v>14</v>
      </c>
      <c r="AK3" s="104"/>
      <c r="AL3" s="13"/>
      <c r="AM3" s="13"/>
      <c r="AN3" s="96"/>
      <c r="AO3" s="53" t="s">
        <v>76</v>
      </c>
      <c r="AP3" s="27"/>
      <c r="AQ3" s="27"/>
      <c r="AR3" s="27"/>
    </row>
    <row r="4" spans="1:44" s="4" customFormat="1" ht="26.25" customHeight="1" thickBot="1" x14ac:dyDescent="0.25">
      <c r="A4" s="5"/>
      <c r="B4" s="56" t="s">
        <v>99</v>
      </c>
      <c r="C4" s="86"/>
      <c r="D4" s="57" t="s">
        <v>15</v>
      </c>
      <c r="E4" s="15" t="s">
        <v>16</v>
      </c>
      <c r="F4" s="14" t="s">
        <v>15</v>
      </c>
      <c r="G4" s="15" t="s">
        <v>16</v>
      </c>
      <c r="H4" s="14" t="s">
        <v>15</v>
      </c>
      <c r="I4" s="15" t="s">
        <v>16</v>
      </c>
      <c r="J4" s="14" t="s">
        <v>15</v>
      </c>
      <c r="K4" s="15" t="s">
        <v>16</v>
      </c>
      <c r="L4" s="14" t="s">
        <v>15</v>
      </c>
      <c r="M4" s="15" t="s">
        <v>16</v>
      </c>
      <c r="N4" s="14" t="s">
        <v>15</v>
      </c>
      <c r="O4" s="15" t="s">
        <v>16</v>
      </c>
      <c r="P4" s="14" t="s">
        <v>15</v>
      </c>
      <c r="Q4" s="15" t="s">
        <v>16</v>
      </c>
      <c r="R4" s="14" t="s">
        <v>15</v>
      </c>
      <c r="S4" s="15" t="s">
        <v>16</v>
      </c>
      <c r="T4" s="14" t="s">
        <v>15</v>
      </c>
      <c r="U4" s="15" t="s">
        <v>16</v>
      </c>
      <c r="V4" s="14" t="s">
        <v>15</v>
      </c>
      <c r="W4" s="15" t="s">
        <v>16</v>
      </c>
      <c r="X4" s="14" t="s">
        <v>15</v>
      </c>
      <c r="Y4" s="15" t="s">
        <v>16</v>
      </c>
      <c r="Z4" s="14" t="s">
        <v>15</v>
      </c>
      <c r="AA4" s="15" t="s">
        <v>16</v>
      </c>
      <c r="AB4" s="14" t="s">
        <v>15</v>
      </c>
      <c r="AC4" s="15" t="s">
        <v>16</v>
      </c>
      <c r="AD4" s="14" t="s">
        <v>15</v>
      </c>
      <c r="AE4" s="15" t="s">
        <v>16</v>
      </c>
      <c r="AF4" s="14" t="s">
        <v>15</v>
      </c>
      <c r="AG4" s="15" t="s">
        <v>16</v>
      </c>
      <c r="AH4" s="14" t="s">
        <v>15</v>
      </c>
      <c r="AI4" s="15" t="s">
        <v>16</v>
      </c>
      <c r="AJ4" s="14" t="s">
        <v>15</v>
      </c>
      <c r="AK4" s="15" t="s">
        <v>16</v>
      </c>
      <c r="AL4" s="16"/>
      <c r="AM4" s="16"/>
      <c r="AN4" s="96"/>
      <c r="AO4" s="53"/>
      <c r="AP4" s="27"/>
      <c r="AQ4" s="27"/>
      <c r="AR4" s="27"/>
    </row>
    <row r="5" spans="1:44" s="4" customFormat="1" ht="26.25" customHeight="1" x14ac:dyDescent="0.2">
      <c r="A5" s="5"/>
      <c r="B5" s="66" t="s">
        <v>157</v>
      </c>
      <c r="C5" s="77" t="s">
        <v>147</v>
      </c>
      <c r="D5" s="76">
        <f>INDEX(Sheet1!$C$5:$BD$192,MATCH($C5,Sheet1!$C$5:$C$192,0),54)</f>
        <v>306.22000000000003</v>
      </c>
      <c r="E5" s="67">
        <f>D5</f>
        <v>306.22000000000003</v>
      </c>
      <c r="F5" s="17">
        <f>(INDEX(Sheet1!$C$5:$BD$192,MATCH($C5,Sheet1!$C$5:$C$192,0),18))/$AO5</f>
        <v>11.004616319092934</v>
      </c>
      <c r="G5" s="67">
        <f>F5</f>
        <v>11.004616319092934</v>
      </c>
      <c r="H5" s="17">
        <f>(INDEX(Sheet1!$C$5:$BD$192,MATCH($C5,Sheet1!$C$5:$C$192,0),30))/$AO5</f>
        <v>4.6487953026928527E-2</v>
      </c>
      <c r="I5" s="67">
        <f>H5</f>
        <v>4.6487953026928527E-2</v>
      </c>
      <c r="J5" s="17">
        <f t="shared" ref="J5" si="0">SUM(L5,N5,P5,V5,X5,Z5,AB5)</f>
        <v>42.19697531394371</v>
      </c>
      <c r="K5" s="67">
        <f>J5</f>
        <v>42.19697531394371</v>
      </c>
      <c r="L5" s="17">
        <f>(((INDEX(Sheet1!$C$5:$BD$192,MATCH($C5,Sheet1!$C$5:$C$192,0),11))*3.4121416)+((INDEX(Sheet1!$C$5:$BD$192,MATCH($C5,Sheet1!$C$5:$C$192,0),23))*99.976))/$AO5</f>
        <v>0.30772163424174931</v>
      </c>
      <c r="M5" s="67">
        <f>L5</f>
        <v>0.30772163424174931</v>
      </c>
      <c r="N5" s="17">
        <f>(((INDEX(Sheet1!$C$5:$BD$192,MATCH($C5,Sheet1!$C$5:$C$192,0),12))*3.4121416)+((INDEX(Sheet1!$C$5:$BD$192,MATCH($C5,Sheet1!$C$5:$C$192,0),24))*99.976))/$AO5</f>
        <v>14.494036918339745</v>
      </c>
      <c r="O5" s="67">
        <f>N5</f>
        <v>14.494036918339745</v>
      </c>
      <c r="P5" s="17">
        <f>(((INDEX(Sheet1!$C$5:$BD$192,MATCH($C5,Sheet1!$C$5:$C$192,0),17))*3.4121416)+((INDEX(Sheet1!$C$5:$BD$192,MATCH($C5,Sheet1!$C$5:$C$192,0),29))*99.976))/$AO5</f>
        <v>12.916382575235472</v>
      </c>
      <c r="Q5" s="67">
        <f>P5</f>
        <v>12.916382575235472</v>
      </c>
      <c r="R5" s="17">
        <f>(((INDEX(Sheet1!$C$5:$BD$192,MATCH($C5,Sheet1!$C$5:$C$192,0),31))+(INDEX(Sheet1!$C$5:$BD$192,MATCH($C5,Sheet1!$C$5:$C$192,0),32)))*99.976)/$AO5</f>
        <v>0</v>
      </c>
      <c r="S5" s="67">
        <f>R5</f>
        <v>0</v>
      </c>
      <c r="T5" s="70">
        <f>(((INDEX(Sheet1!$C$5:$BD$192,MATCH($C5,Sheet1!$C$5:$C$192,0),19))+(INDEX(Sheet1!$C$5:$BD$192,MATCH($C5,Sheet1!$C$5:$C$192,0),20)))*3.4121416)/$AO5</f>
        <v>10.7303044896149</v>
      </c>
      <c r="U5" s="67">
        <f>T5</f>
        <v>10.7303044896149</v>
      </c>
      <c r="V5" s="17">
        <f>(((INDEX(Sheet1!$C$5:$BD$192,MATCH($C5,Sheet1!$C$5:$C$192,0),13))*3.4121416)+((INDEX(Sheet1!$C$5:$BD$192,MATCH($C5,Sheet1!$C$5:$C$192,0),25))*99.976))/$AO5</f>
        <v>10.138875823705204</v>
      </c>
      <c r="W5" s="67">
        <f>V5</f>
        <v>10.138875823705204</v>
      </c>
      <c r="X5" s="17">
        <f>(((INDEX(Sheet1!$C$5:$BD$192,MATCH($C5,Sheet1!$C$5:C$192,0),15))*3.4121416)+((INDEX(Sheet1!$C$5:$BD$192,MATCH($C5,Sheet1!$C$5:C$192,0),27))*99.976))/$AO5</f>
        <v>0</v>
      </c>
      <c r="Y5" s="67">
        <f>X5</f>
        <v>0</v>
      </c>
      <c r="Z5" s="17">
        <f>(((INDEX(Sheet1!$C$5:$BD$192,MATCH($C5,Sheet1!$C$5:C$192,0),14))*3.4121416)+((INDEX(Sheet1!$C$5:$BD$192,MATCH($C5,Sheet1!$C$5:C$192,0),26))*99.976))/$AO5</f>
        <v>0</v>
      </c>
      <c r="AA5" s="67">
        <f>Z5</f>
        <v>0</v>
      </c>
      <c r="AB5" s="17">
        <f>(((INDEX(Sheet1!$C$5:$BD$192,MATCH($C5,Sheet1!$C$5:C$192,0),16))*3.4121416)+((INDEX(Sheet1!$C$5:$BD$192,MATCH($C5,Sheet1!$C$5:C$192,0),28))*99.976))/$AO5</f>
        <v>4.3399583624215428</v>
      </c>
      <c r="AC5" s="67">
        <f>AB5</f>
        <v>4.3399583624215428</v>
      </c>
      <c r="AD5" s="22">
        <v>0</v>
      </c>
      <c r="AE5" s="67">
        <f>AD5</f>
        <v>0</v>
      </c>
      <c r="AF5" s="22">
        <v>0</v>
      </c>
      <c r="AG5" s="67">
        <f>AF5</f>
        <v>0</v>
      </c>
      <c r="AH5" s="72"/>
      <c r="AI5" s="73"/>
      <c r="AJ5" s="72"/>
      <c r="AK5" s="73"/>
      <c r="AL5" s="70" t="str">
        <f>IF(AND(AH5&gt;0,AI5&gt;0), "Yes", "No")</f>
        <v>No</v>
      </c>
      <c r="AM5" s="70" t="str">
        <f t="shared" ref="AM5:AM36" si="1">IF(AND(AH5&lt;0,AI5&lt;0), "No", "Yes")</f>
        <v>Yes</v>
      </c>
      <c r="AN5" s="75"/>
      <c r="AO5" s="71">
        <f>IF(ISNUMBER(SEARCH("RetlMed",C5)),Sheet3!D$2,IF(ISNUMBER(SEARCH("OffSml",C5)),Sheet3!A$2,IF(ISNUMBER(SEARCH("OffMed",C5)),Sheet3!B$2,IF(ISNUMBER(SEARCH("OffLrg",C5)),Sheet3!C$2,IF(ISNUMBER(SEARCH("RetlStrp",C5)),Sheet3!E$2)))))</f>
        <v>24695</v>
      </c>
      <c r="AP5" s="27"/>
      <c r="AQ5" s="27"/>
      <c r="AR5" s="27"/>
    </row>
    <row r="6" spans="1:44" s="4" customFormat="1" ht="26.25" customHeight="1" thickBot="1" x14ac:dyDescent="0.25">
      <c r="A6" s="5"/>
      <c r="B6" s="66" t="s">
        <v>157</v>
      </c>
      <c r="C6" s="78" t="s">
        <v>148</v>
      </c>
      <c r="D6" s="76">
        <f>INDEX(Sheet1!$C$5:$BD$192,MATCH($C6,Sheet1!$C$5:$C$192,0),54)</f>
        <v>260.89400000000001</v>
      </c>
      <c r="E6" s="67">
        <f t="shared" ref="E6:G56" si="2">D6</f>
        <v>260.89400000000001</v>
      </c>
      <c r="F6" s="17">
        <f>(INDEX(Sheet1!$C$5:$BD$192,MATCH($C6,Sheet1!$C$5:$C$192,0),18))/$AO6</f>
        <v>8.9326584328811496</v>
      </c>
      <c r="G6" s="67">
        <f t="shared" si="2"/>
        <v>8.9326584328811496</v>
      </c>
      <c r="H6" s="17">
        <f>(INDEX(Sheet1!$C$5:$BD$192,MATCH($C6,Sheet1!$C$5:$C$192,0),30))/$AO6</f>
        <v>5.2766551933589791E-2</v>
      </c>
      <c r="I6" s="67">
        <f t="shared" ref="I6" si="3">H6</f>
        <v>5.2766551933589791E-2</v>
      </c>
      <c r="J6" s="17">
        <f t="shared" ref="J6:J36" si="4">SUM(L6,N6,P6,V6,X6,Z6,AB6)</f>
        <v>35.754898050672608</v>
      </c>
      <c r="K6" s="67">
        <f t="shared" ref="K6" si="5">J6</f>
        <v>35.754898050672608</v>
      </c>
      <c r="L6" s="17">
        <f>(((INDEX(Sheet1!$C$5:$BD$192,MATCH($C6,Sheet1!$C$5:$C$192,0),11))*3.4121416)+((INDEX(Sheet1!$C$5:$BD$192,MATCH($C6,Sheet1!$C$5:$C$192,0),23))*99.976))/$AO6</f>
        <v>0.93543043369103052</v>
      </c>
      <c r="M6" s="67">
        <f t="shared" ref="M6" si="6">L6</f>
        <v>0.93543043369103052</v>
      </c>
      <c r="N6" s="17">
        <f>(((INDEX(Sheet1!$C$5:$BD$192,MATCH($C6,Sheet1!$C$5:$C$192,0),12))*3.4121416)+((INDEX(Sheet1!$C$5:$BD$192,MATCH($C6,Sheet1!$C$5:$C$192,0),24))*99.976))/$AO6</f>
        <v>15.118018755375584</v>
      </c>
      <c r="O6" s="67">
        <f t="shared" ref="O6" si="7">N6</f>
        <v>15.118018755375584</v>
      </c>
      <c r="P6" s="17">
        <f>(((INDEX(Sheet1!$C$5:$BD$192,MATCH($C6,Sheet1!$C$5:$C$192,0),17))*3.4121416)+((INDEX(Sheet1!$C$5:$BD$192,MATCH($C6,Sheet1!$C$5:$C$192,0),29))*99.976))/$AO6</f>
        <v>12.916382575235472</v>
      </c>
      <c r="Q6" s="67">
        <f t="shared" ref="Q6" si="8">P6</f>
        <v>12.916382575235472</v>
      </c>
      <c r="R6" s="17">
        <f>(((INDEX(Sheet1!$C$5:$BD$192,MATCH($C6,Sheet1!$C$5:$C$192,0),31))+(INDEX(Sheet1!$C$5:$BD$192,MATCH($C6,Sheet1!$C$5:$C$192,0),32)))*99.976)/$AO6</f>
        <v>0</v>
      </c>
      <c r="S6" s="67">
        <f t="shared" ref="S6" si="9">R6</f>
        <v>0</v>
      </c>
      <c r="T6" s="70">
        <f>(((INDEX(Sheet1!$C$5:$BD$192,MATCH($C6,Sheet1!$C$5:$C$192,0),19))+(INDEX(Sheet1!$C$5:$BD$192,MATCH($C6,Sheet1!$C$5:$C$192,0),20)))*3.4121416)/$AO6</f>
        <v>10.7303044896149</v>
      </c>
      <c r="U6" s="67">
        <f t="shared" ref="U6" si="10">T6</f>
        <v>10.7303044896149</v>
      </c>
      <c r="V6" s="17">
        <f>(((INDEX(Sheet1!$C$5:$BD$192,MATCH($C6,Sheet1!$C$5:$C$192,0),13))*3.4121416)+((INDEX(Sheet1!$C$5:$BD$192,MATCH($C6,Sheet1!$C$5:$C$192,0),25))*99.976))/$AO6</f>
        <v>2.4451079239489775</v>
      </c>
      <c r="W6" s="67">
        <f t="shared" ref="W6" si="11">V6</f>
        <v>2.4451079239489775</v>
      </c>
      <c r="X6" s="17">
        <f>(((INDEX(Sheet1!$C$5:$BD$192,MATCH($C6,Sheet1!$C$5:C$192,0),15))*3.4121416)+((INDEX(Sheet1!$C$5:$BD$192,MATCH($C6,Sheet1!$C$5:C$192,0),27))*99.976))/$AO6</f>
        <v>0</v>
      </c>
      <c r="Y6" s="67">
        <f t="shared" ref="Y6" si="12">X6</f>
        <v>0</v>
      </c>
      <c r="Z6" s="17">
        <f>(((INDEX(Sheet1!$C$5:$BD$192,MATCH($C6,Sheet1!$C$5:C$192,0),14))*3.4121416)+((INDEX(Sheet1!$C$5:$BD$192,MATCH($C6,Sheet1!$C$5:C$192,0),26))*99.976))/$AO6</f>
        <v>0</v>
      </c>
      <c r="AA6" s="67">
        <f t="shared" ref="AA6" si="13">Z6</f>
        <v>0</v>
      </c>
      <c r="AB6" s="17">
        <f>(((INDEX(Sheet1!$C$5:$BD$192,MATCH($C6,Sheet1!$C$5:C$192,0),16))*3.4121416)+((INDEX(Sheet1!$C$5:$BD$192,MATCH($C6,Sheet1!$C$5:C$192,0),28))*99.976))/$AO6</f>
        <v>4.3399583624215428</v>
      </c>
      <c r="AC6" s="67">
        <f t="shared" ref="AC6" si="14">AB6</f>
        <v>4.3399583624215428</v>
      </c>
      <c r="AD6" s="22">
        <v>0</v>
      </c>
      <c r="AE6" s="67">
        <f t="shared" ref="AE6" si="15">AD6</f>
        <v>0</v>
      </c>
      <c r="AF6" s="22">
        <v>0</v>
      </c>
      <c r="AG6" s="67">
        <f t="shared" ref="AG6" si="16">AF6</f>
        <v>0</v>
      </c>
      <c r="AH6" s="72">
        <f>IF(D6=0,"",(D6-D$5)/D$5)</f>
        <v>-0.14801776500555161</v>
      </c>
      <c r="AI6" s="73">
        <f t="shared" ref="AI6:AK6" si="17">IF(E5=0,"",(E6-E$5)/E$5)</f>
        <v>-0.14801776500555161</v>
      </c>
      <c r="AJ6" s="72">
        <f t="shared" si="17"/>
        <v>-0.18828079290842259</v>
      </c>
      <c r="AK6" s="73">
        <f t="shared" si="17"/>
        <v>-0.18828079290842259</v>
      </c>
      <c r="AL6" s="70" t="str">
        <f>IF(AND(AH6&gt;0,AI6&gt;0), "Yes", "No")</f>
        <v>No</v>
      </c>
      <c r="AM6" s="70" t="str">
        <f t="shared" si="1"/>
        <v>No</v>
      </c>
      <c r="AN6" s="75" t="str">
        <f>IF((AL6=AM6),(IF(AND(AI6&gt;(-0.5%*D$5),AI6&lt;(0.5%*D$5),AE6&lt;=150,AG6&lt;=150,(COUNTBLANK(D6:AK6)=0)),"Pass","Fail")),IF(COUNTA(D6:AK6)=0,"","Fail"))</f>
        <v>Pass</v>
      </c>
      <c r="AO6" s="71">
        <f>IF(ISNUMBER(SEARCH("RetlMed",C6)),Sheet3!D$2,IF(ISNUMBER(SEARCH("OffSml",C6)),Sheet3!A$2,IF(ISNUMBER(SEARCH("OffMed",C6)),Sheet3!B$2,IF(ISNUMBER(SEARCH("OffLrg",C6)),Sheet3!C$2,IF(ISNUMBER(SEARCH("RetlStrp",C6)),Sheet3!E$2)))))</f>
        <v>24695</v>
      </c>
      <c r="AP6" s="27"/>
      <c r="AQ6" s="27"/>
      <c r="AR6" s="27"/>
    </row>
    <row r="7" spans="1:44" s="4" customFormat="1" ht="26.25" customHeight="1" x14ac:dyDescent="0.2">
      <c r="A7" s="5"/>
      <c r="B7" s="66" t="s">
        <v>157</v>
      </c>
      <c r="C7" s="77" t="s">
        <v>149</v>
      </c>
      <c r="D7" s="76">
        <f>INDEX(Sheet1!$C$5:$BD$192,MATCH($C7,Sheet1!$C$5:$C$192,0),54)</f>
        <v>223.696</v>
      </c>
      <c r="E7" s="67">
        <f t="shared" si="2"/>
        <v>223.696</v>
      </c>
      <c r="F7" s="17">
        <f>(INDEX(Sheet1!$C$5:$BD$192,MATCH($C7,Sheet1!$C$5:$C$192,0),18))/$AO7</f>
        <v>7.9438347843693053</v>
      </c>
      <c r="G7" s="67">
        <f t="shared" si="2"/>
        <v>7.9438347843693053</v>
      </c>
      <c r="H7" s="17">
        <f>(INDEX(Sheet1!$C$5:$BD$192,MATCH($C7,Sheet1!$C$5:$C$192,0),30))/$AO7</f>
        <v>5.392306134845111E-2</v>
      </c>
      <c r="I7" s="67">
        <f t="shared" ref="I7" si="18">H7</f>
        <v>5.392306134845111E-2</v>
      </c>
      <c r="J7" s="17">
        <f t="shared" si="4"/>
        <v>32.496504351390968</v>
      </c>
      <c r="K7" s="67">
        <f t="shared" ref="K7" si="19">J7</f>
        <v>32.496504351390968</v>
      </c>
      <c r="L7" s="17">
        <f>(((INDEX(Sheet1!$C$5:$BD$192,MATCH($C7,Sheet1!$C$5:$C$192,0),11))*3.4121416)+((INDEX(Sheet1!$C$5:$BD$192,MATCH($C7,Sheet1!$C$5:$C$192,0),23))*99.976))/$AO7</f>
        <v>0.39606122943105887</v>
      </c>
      <c r="M7" s="67">
        <f t="shared" ref="M7" si="20">L7</f>
        <v>0.39606122943105887</v>
      </c>
      <c r="N7" s="17">
        <f>(((INDEX(Sheet1!$C$5:$BD$192,MATCH($C7,Sheet1!$C$5:$C$192,0),12))*3.4121416)+((INDEX(Sheet1!$C$5:$BD$192,MATCH($C7,Sheet1!$C$5:$C$192,0),24))*99.976))/$AO7</f>
        <v>4.4381468101623804</v>
      </c>
      <c r="O7" s="67">
        <f t="shared" ref="O7" si="21">N7</f>
        <v>4.4381468101623804</v>
      </c>
      <c r="P7" s="17">
        <f>(((INDEX(Sheet1!$C$5:$BD$192,MATCH($C7,Sheet1!$C$5:$C$192,0),17))*3.4121416)+((INDEX(Sheet1!$C$5:$BD$192,MATCH($C7,Sheet1!$C$5:$C$192,0),29))*99.976))/$AO7</f>
        <v>12.916382575235472</v>
      </c>
      <c r="Q7" s="67">
        <f t="shared" ref="Q7" si="22">P7</f>
        <v>12.916382575235472</v>
      </c>
      <c r="R7" s="17">
        <f>(((INDEX(Sheet1!$C$5:$BD$192,MATCH($C7,Sheet1!$C$5:$C$192,0),31))+(INDEX(Sheet1!$C$5:$BD$192,MATCH($C7,Sheet1!$C$5:$C$192,0),32)))*99.976)/$AO7</f>
        <v>0</v>
      </c>
      <c r="S7" s="67">
        <f t="shared" ref="S7" si="23">R7</f>
        <v>0</v>
      </c>
      <c r="T7" s="70">
        <f>(((INDEX(Sheet1!$C$5:$BD$192,MATCH($C7,Sheet1!$C$5:$C$192,0),19))+(INDEX(Sheet1!$C$5:$BD$192,MATCH($C7,Sheet1!$C$5:$C$192,0),20)))*3.4121416)/$AO7</f>
        <v>10.7303044896149</v>
      </c>
      <c r="U7" s="67">
        <f t="shared" ref="U7" si="24">T7</f>
        <v>10.7303044896149</v>
      </c>
      <c r="V7" s="17">
        <f>(((INDEX(Sheet1!$C$5:$BD$192,MATCH($C7,Sheet1!$C$5:$C$192,0),13))*3.4121416)+((INDEX(Sheet1!$C$5:$BD$192,MATCH($C7,Sheet1!$C$5:$C$192,0),25))*99.976))/$AO7</f>
        <v>9.7509597458756829</v>
      </c>
      <c r="W7" s="67">
        <f t="shared" ref="W7" si="25">V7</f>
        <v>9.7509597458756829</v>
      </c>
      <c r="X7" s="17">
        <f>(((INDEX(Sheet1!$C$5:$BD$192,MATCH($C7,Sheet1!$C$5:C$192,0),15))*3.4121416)+((INDEX(Sheet1!$C$5:$BD$192,MATCH($C7,Sheet1!$C$5:C$192,0),27))*99.976))/$AO7</f>
        <v>0</v>
      </c>
      <c r="Y7" s="67">
        <f t="shared" ref="Y7" si="26">X7</f>
        <v>0</v>
      </c>
      <c r="Z7" s="17">
        <f>(((INDEX(Sheet1!$C$5:$BD$192,MATCH($C7,Sheet1!$C$5:C$192,0),14))*3.4121416)+((INDEX(Sheet1!$C$5:$BD$192,MATCH($C7,Sheet1!$C$5:C$192,0),26))*99.976))/$AO7</f>
        <v>0</v>
      </c>
      <c r="AA7" s="67">
        <f t="shared" ref="AA7" si="27">Z7</f>
        <v>0</v>
      </c>
      <c r="AB7" s="17">
        <f>(((INDEX(Sheet1!$C$5:$BD$192,MATCH($C7,Sheet1!$C$5:C$192,0),16))*3.4121416)+((INDEX(Sheet1!$C$5:$BD$192,MATCH($C7,Sheet1!$C$5:C$192,0),28))*99.976))/$AO7</f>
        <v>4.9949539906863736</v>
      </c>
      <c r="AC7" s="67">
        <f t="shared" ref="AC7" si="28">AB7</f>
        <v>4.9949539906863736</v>
      </c>
      <c r="AD7" s="22">
        <v>0</v>
      </c>
      <c r="AE7" s="67">
        <f t="shared" ref="AE7" si="29">AD7</f>
        <v>0</v>
      </c>
      <c r="AF7" s="22">
        <v>0</v>
      </c>
      <c r="AG7" s="67">
        <f t="shared" ref="AG7" si="30">AF7</f>
        <v>0</v>
      </c>
      <c r="AH7" s="72"/>
      <c r="AI7" s="73"/>
      <c r="AJ7" s="72"/>
      <c r="AK7" s="73"/>
      <c r="AL7" s="70"/>
      <c r="AM7" s="70"/>
      <c r="AN7" s="75"/>
      <c r="AO7" s="71">
        <f>IF(ISNUMBER(SEARCH("RetlMed",C7)),Sheet3!D$2,IF(ISNUMBER(SEARCH("OffSml",C7)),Sheet3!A$2,IF(ISNUMBER(SEARCH("OffMed",C7)),Sheet3!B$2,IF(ISNUMBER(SEARCH("OffLrg",C7)),Sheet3!C$2,IF(ISNUMBER(SEARCH("RetlStrp",C7)),Sheet3!E$2)))))</f>
        <v>24695</v>
      </c>
      <c r="AP7" s="27"/>
      <c r="AQ7" s="27"/>
      <c r="AR7" s="27"/>
    </row>
    <row r="8" spans="1:44" s="4" customFormat="1" ht="26.25" customHeight="1" thickBot="1" x14ac:dyDescent="0.25">
      <c r="A8" s="5"/>
      <c r="B8" s="66" t="s">
        <v>157</v>
      </c>
      <c r="C8" s="78" t="s">
        <v>150</v>
      </c>
      <c r="D8" s="76">
        <f>INDEX(Sheet1!$C$5:$BD$192,MATCH($C8,Sheet1!$C$5:$C$192,0),54)</f>
        <v>179.72300000000001</v>
      </c>
      <c r="E8" s="67">
        <f t="shared" si="2"/>
        <v>179.72300000000001</v>
      </c>
      <c r="F8" s="17">
        <f>(INDEX(Sheet1!$C$5:$BD$192,MATCH($C8,Sheet1!$C$5:$C$192,0),18))/$AO8</f>
        <v>6.0092326381858676</v>
      </c>
      <c r="G8" s="67">
        <f t="shared" si="2"/>
        <v>6.0092326381858676</v>
      </c>
      <c r="H8" s="17">
        <f>(INDEX(Sheet1!$C$5:$BD$192,MATCH($C8,Sheet1!$C$5:$C$192,0),30))/$AO8</f>
        <v>6.4867382061145978E-2</v>
      </c>
      <c r="I8" s="67">
        <f t="shared" ref="I8" si="31">H8</f>
        <v>6.4867382061145978E-2</v>
      </c>
      <c r="J8" s="17">
        <f t="shared" si="4"/>
        <v>26.989538106207732</v>
      </c>
      <c r="K8" s="67">
        <f t="shared" ref="K8" si="32">J8</f>
        <v>26.989538106207732</v>
      </c>
      <c r="L8" s="17">
        <f>(((INDEX(Sheet1!$C$5:$BD$192,MATCH($C8,Sheet1!$C$5:$C$192,0),11))*3.4121416)+((INDEX(Sheet1!$C$5:$BD$192,MATCH($C8,Sheet1!$C$5:$C$192,0),23))*99.976))/$AO8</f>
        <v>1.4902314466896132</v>
      </c>
      <c r="M8" s="67">
        <f t="shared" ref="M8" si="33">L8</f>
        <v>1.4902314466896132</v>
      </c>
      <c r="N8" s="17">
        <f>(((INDEX(Sheet1!$C$5:$BD$192,MATCH($C8,Sheet1!$C$5:$C$192,0),12))*3.4121416)+((INDEX(Sheet1!$C$5:$BD$192,MATCH($C8,Sheet1!$C$5:$C$192,0),24))*99.976))/$AO8</f>
        <v>5.6861657527758656</v>
      </c>
      <c r="O8" s="67">
        <f t="shared" ref="O8" si="34">N8</f>
        <v>5.6861657527758656</v>
      </c>
      <c r="P8" s="17">
        <f>(((INDEX(Sheet1!$C$5:$BD$192,MATCH($C8,Sheet1!$C$5:$C$192,0),17))*3.4121416)+((INDEX(Sheet1!$C$5:$BD$192,MATCH($C8,Sheet1!$C$5:$C$192,0),29))*99.976))/$AO8</f>
        <v>12.916382575235472</v>
      </c>
      <c r="Q8" s="67">
        <f t="shared" ref="Q8" si="35">P8</f>
        <v>12.916382575235472</v>
      </c>
      <c r="R8" s="17">
        <f>(((INDEX(Sheet1!$C$5:$BD$192,MATCH($C8,Sheet1!$C$5:$C$192,0),31))+(INDEX(Sheet1!$C$5:$BD$192,MATCH($C8,Sheet1!$C$5:$C$192,0),32)))*99.976)/$AO8</f>
        <v>0</v>
      </c>
      <c r="S8" s="67">
        <f t="shared" ref="S8" si="36">R8</f>
        <v>0</v>
      </c>
      <c r="T8" s="70">
        <f>(((INDEX(Sheet1!$C$5:$BD$192,MATCH($C8,Sheet1!$C$5:$C$192,0),19))+(INDEX(Sheet1!$C$5:$BD$192,MATCH($C8,Sheet1!$C$5:$C$192,0),20)))*3.4121416)/$AO8</f>
        <v>10.7303044896149</v>
      </c>
      <c r="U8" s="67">
        <f t="shared" ref="U8" si="37">T8</f>
        <v>10.7303044896149</v>
      </c>
      <c r="V8" s="17">
        <f>(((INDEX(Sheet1!$C$5:$BD$192,MATCH($C8,Sheet1!$C$5:$C$192,0),13))*3.4121416)+((INDEX(Sheet1!$C$5:$BD$192,MATCH($C8,Sheet1!$C$5:$C$192,0),25))*99.976))/$AO8</f>
        <v>1.9018043408204091</v>
      </c>
      <c r="W8" s="67">
        <f t="shared" ref="W8" si="38">V8</f>
        <v>1.9018043408204091</v>
      </c>
      <c r="X8" s="17">
        <f>(((INDEX(Sheet1!$C$5:$BD$192,MATCH($C8,Sheet1!$C$5:C$192,0),15))*3.4121416)+((INDEX(Sheet1!$C$5:$BD$192,MATCH($C8,Sheet1!$C$5:C$192,0),27))*99.976))/$AO8</f>
        <v>0</v>
      </c>
      <c r="Y8" s="67">
        <f t="shared" ref="Y8" si="39">X8</f>
        <v>0</v>
      </c>
      <c r="Z8" s="17">
        <f>(((INDEX(Sheet1!$C$5:$BD$192,MATCH($C8,Sheet1!$C$5:C$192,0),14))*3.4121416)+((INDEX(Sheet1!$C$5:$BD$192,MATCH($C8,Sheet1!$C$5:C$192,0),26))*99.976))/$AO8</f>
        <v>0</v>
      </c>
      <c r="AA8" s="67">
        <f t="shared" ref="AA8" si="40">Z8</f>
        <v>0</v>
      </c>
      <c r="AB8" s="17">
        <f>(((INDEX(Sheet1!$C$5:$BD$192,MATCH($C8,Sheet1!$C$5:C$192,0),16))*3.4121416)+((INDEX(Sheet1!$C$5:$BD$192,MATCH($C8,Sheet1!$C$5:C$192,0),28))*99.976))/$AO8</f>
        <v>4.9949539906863736</v>
      </c>
      <c r="AC8" s="67">
        <f t="shared" ref="AC8" si="41">AB8</f>
        <v>4.9949539906863736</v>
      </c>
      <c r="AD8" s="22">
        <v>0</v>
      </c>
      <c r="AE8" s="67">
        <f t="shared" ref="AE8" si="42">AD8</f>
        <v>0</v>
      </c>
      <c r="AF8" s="22">
        <v>0</v>
      </c>
      <c r="AG8" s="67">
        <f t="shared" ref="AG8" si="43">AF8</f>
        <v>0</v>
      </c>
      <c r="AH8" s="72">
        <f>IF(D7=0,"",(D8-D$7)/D$7)</f>
        <v>-0.19657481582147193</v>
      </c>
      <c r="AI8" s="73">
        <f t="shared" ref="AI8:AK8" si="44">IF(E7=0,"",(E8-E$7)/E$7)</f>
        <v>-0.19657481582147193</v>
      </c>
      <c r="AJ8" s="72">
        <f t="shared" si="44"/>
        <v>-0.24353504304873758</v>
      </c>
      <c r="AK8" s="73">
        <f t="shared" si="44"/>
        <v>-0.24353504304873758</v>
      </c>
      <c r="AL8" s="70" t="str">
        <f>IF(AND(AH8&gt;0,AI8&gt;0), "Yes", "No")</f>
        <v>No</v>
      </c>
      <c r="AM8" s="70" t="str">
        <f t="shared" si="1"/>
        <v>No</v>
      </c>
      <c r="AN8" s="75" t="str">
        <f>IF((AL8=AM8),(IF(AND(AI8&gt;(-0.5%*D$7),AI8&lt;(0.5%*D$7),AE8&lt;=150,AG8&lt;=150,(COUNTBLANK(D8:AK8)=0)),"Pass","Fail")),IF(COUNTA(D8:AK8)=0,"","Fail"))</f>
        <v>Pass</v>
      </c>
      <c r="AO8" s="71">
        <f>IF(ISNUMBER(SEARCH("RetlMed",C8)),Sheet3!D$2,IF(ISNUMBER(SEARCH("OffSml",C8)),Sheet3!A$2,IF(ISNUMBER(SEARCH("OffMed",C8)),Sheet3!B$2,IF(ISNUMBER(SEARCH("OffLrg",C8)),Sheet3!C$2,IF(ISNUMBER(SEARCH("RetlStrp",C8)),Sheet3!E$2)))))</f>
        <v>24695</v>
      </c>
      <c r="AP8" s="27"/>
      <c r="AQ8" s="27"/>
      <c r="AR8" s="27"/>
    </row>
    <row r="9" spans="1:44" s="4" customFormat="1" ht="26.25" customHeight="1" x14ac:dyDescent="0.2">
      <c r="A9" s="5"/>
      <c r="B9" s="66" t="s">
        <v>157</v>
      </c>
      <c r="C9" s="77" t="s">
        <v>103</v>
      </c>
      <c r="D9" s="76">
        <f>INDEX(Sheet1!$C$5:$BD$192,MATCH($C9,Sheet1!$C$5:$C$192,0),54)</f>
        <v>115.313</v>
      </c>
      <c r="E9" s="67">
        <f t="shared" si="2"/>
        <v>115.313</v>
      </c>
      <c r="F9" s="17">
        <f>(INDEX(Sheet1!$C$5:$BD$192,MATCH($C9,Sheet1!$C$5:$C$192,0),18))/$AO9</f>
        <v>3.1215485074626868</v>
      </c>
      <c r="G9" s="67">
        <f t="shared" si="2"/>
        <v>3.1215485074626868</v>
      </c>
      <c r="H9" s="17">
        <f>(INDEX(Sheet1!$C$5:$BD$192,MATCH($C9,Sheet1!$C$5:$C$192,0),30))/$AO9</f>
        <v>0.12501194029850746</v>
      </c>
      <c r="I9" s="67">
        <f t="shared" ref="I9" si="45">H9</f>
        <v>0.12501194029850746</v>
      </c>
      <c r="J9" s="17">
        <f t="shared" si="4"/>
        <v>23.149372687740779</v>
      </c>
      <c r="K9" s="67">
        <f t="shared" ref="K9" si="46">J9</f>
        <v>23.149372687740779</v>
      </c>
      <c r="L9" s="17">
        <f>(((INDEX(Sheet1!$C$5:$BD$192,MATCH($C9,Sheet1!$C$5:$C$192,0),11))*3.4121416)+((INDEX(Sheet1!$C$5:$BD$192,MATCH($C9,Sheet1!$C$5:$C$192,0),23))*99.976))/$AO9</f>
        <v>11.038159633638687</v>
      </c>
      <c r="M9" s="67">
        <f t="shared" ref="M9" si="47">L9</f>
        <v>11.038159633638687</v>
      </c>
      <c r="N9" s="17">
        <f>(((INDEX(Sheet1!$C$5:$BD$192,MATCH($C9,Sheet1!$C$5:$C$192,0),12))*3.4121416)+((INDEX(Sheet1!$C$5:$BD$192,MATCH($C9,Sheet1!$C$5:$C$192,0),24))*99.976))/$AO9</f>
        <v>2.9032041289268662</v>
      </c>
      <c r="O9" s="67">
        <f t="shared" ref="O9" si="48">N9</f>
        <v>2.9032041289268662</v>
      </c>
      <c r="P9" s="17">
        <f>(((INDEX(Sheet1!$C$5:$BD$192,MATCH($C9,Sheet1!$C$5:$C$192,0),17))*3.4121416)+((INDEX(Sheet1!$C$5:$BD$192,MATCH($C9,Sheet1!$C$5:$C$192,0),29))*99.976))/$AO9</f>
        <v>5.7689128958686569</v>
      </c>
      <c r="Q9" s="67">
        <f t="shared" ref="Q9" si="49">P9</f>
        <v>5.7689128958686569</v>
      </c>
      <c r="R9" s="17">
        <f>(((INDEX(Sheet1!$C$5:$BD$192,MATCH($C9,Sheet1!$C$5:$C$192,0),31))+(INDEX(Sheet1!$C$5:$BD$192,MATCH($C9,Sheet1!$C$5:$C$192,0),32)))*99.976)/$AO9</f>
        <v>0</v>
      </c>
      <c r="S9" s="67">
        <f t="shared" ref="S9" si="50">R9</f>
        <v>0</v>
      </c>
      <c r="T9" s="70">
        <f>(((INDEX(Sheet1!$C$5:$BD$192,MATCH($C9,Sheet1!$C$5:$C$192,0),19))+(INDEX(Sheet1!$C$5:$BD$192,MATCH($C9,Sheet1!$C$5:$C$192,0),20)))*3.4121416)/$AO9</f>
        <v>14.622618239955223</v>
      </c>
      <c r="U9" s="67">
        <f t="shared" ref="U9" si="51">T9</f>
        <v>14.622618239955223</v>
      </c>
      <c r="V9" s="17">
        <f>(((INDEX(Sheet1!$C$5:$BD$192,MATCH($C9,Sheet1!$C$5:$C$192,0),13))*3.4121416)+((INDEX(Sheet1!$C$5:$BD$192,MATCH($C9,Sheet1!$C$5:$C$192,0),25))*99.976))/$AO9</f>
        <v>1.7111126211701493</v>
      </c>
      <c r="W9" s="67">
        <f t="shared" ref="W9" si="52">V9</f>
        <v>1.7111126211701493</v>
      </c>
      <c r="X9" s="17">
        <f>(((INDEX(Sheet1!$C$5:$BD$192,MATCH($C9,Sheet1!$C$5:C$192,0),15))*3.4121416)+((INDEX(Sheet1!$C$5:$BD$192,MATCH($C9,Sheet1!$C$5:C$192,0),27))*99.976))/$AO9</f>
        <v>0.26551172440507465</v>
      </c>
      <c r="Y9" s="67">
        <f t="shared" ref="Y9" si="53">X9</f>
        <v>0.26551172440507465</v>
      </c>
      <c r="Z9" s="17">
        <f>(((INDEX(Sheet1!$C$5:$BD$192,MATCH($C9,Sheet1!$C$5:C$192,0),14))*3.4121416)+((INDEX(Sheet1!$C$5:$BD$192,MATCH($C9,Sheet1!$C$5:C$192,0),26))*99.976))/$AO9</f>
        <v>0</v>
      </c>
      <c r="AA9" s="67">
        <f t="shared" ref="AA9" si="54">Z9</f>
        <v>0</v>
      </c>
      <c r="AB9" s="17">
        <f>(((INDEX(Sheet1!$C$5:$BD$192,MATCH($C9,Sheet1!$C$5:C$192,0),16))*3.4121416)+((INDEX(Sheet1!$C$5:$BD$192,MATCH($C9,Sheet1!$C$5:C$192,0),28))*99.976))/$AO9</f>
        <v>1.4624716837313434</v>
      </c>
      <c r="AC9" s="67">
        <f t="shared" ref="AC9" si="55">AB9</f>
        <v>1.4624716837313434</v>
      </c>
      <c r="AD9" s="22">
        <v>0</v>
      </c>
      <c r="AE9" s="67">
        <f t="shared" ref="AE9" si="56">AD9</f>
        <v>0</v>
      </c>
      <c r="AF9" s="22">
        <v>0</v>
      </c>
      <c r="AG9" s="67">
        <f t="shared" ref="AG9" si="57">AF9</f>
        <v>0</v>
      </c>
      <c r="AH9" s="72"/>
      <c r="AI9" s="73"/>
      <c r="AJ9" s="72"/>
      <c r="AK9" s="73"/>
      <c r="AL9" s="70" t="str">
        <f>IF(AND(AH9&gt;0,AI9&gt;0), "Yes", "No")</f>
        <v>No</v>
      </c>
      <c r="AM9" s="70" t="str">
        <f t="shared" si="1"/>
        <v>Yes</v>
      </c>
      <c r="AN9" s="75"/>
      <c r="AO9" s="71">
        <f>IF(ISNUMBER(SEARCH("RetlMed",C9)),Sheet3!D$2,IF(ISNUMBER(SEARCH("OffSml",C9)),Sheet3!A$2,IF(ISNUMBER(SEARCH("OffMed",C9)),Sheet3!B$2,IF(ISNUMBER(SEARCH("OffLrg",C9)),Sheet3!C$2,IF(ISNUMBER(SEARCH("RetlStrp",C9)),Sheet3!E$2)))))</f>
        <v>53600</v>
      </c>
      <c r="AP9" s="27"/>
      <c r="AQ9" s="27"/>
      <c r="AR9" s="27"/>
    </row>
    <row r="10" spans="1:44" s="4" customFormat="1" ht="26.25" customHeight="1" x14ac:dyDescent="0.2">
      <c r="A10" s="5"/>
      <c r="B10" s="66" t="s">
        <v>157</v>
      </c>
      <c r="C10" s="79" t="s">
        <v>104</v>
      </c>
      <c r="D10" s="76">
        <f>INDEX(Sheet1!$C$5:$BD$192,MATCH($C10,Sheet1!$C$5:$C$192,0),54)</f>
        <v>106.539</v>
      </c>
      <c r="E10" s="67">
        <f t="shared" si="2"/>
        <v>106.539</v>
      </c>
      <c r="F10" s="17">
        <f>(INDEX(Sheet1!$C$5:$BD$192,MATCH($C10,Sheet1!$C$5:$C$192,0),18))/$AO10</f>
        <v>2.7515671641791046</v>
      </c>
      <c r="G10" s="67">
        <f t="shared" si="2"/>
        <v>2.7515671641791046</v>
      </c>
      <c r="H10" s="17">
        <f>(INDEX(Sheet1!$C$5:$BD$192,MATCH($C10,Sheet1!$C$5:$C$192,0),30))/$AO10</f>
        <v>0.12981604477611941</v>
      </c>
      <c r="I10" s="67">
        <f t="shared" ref="I10" si="58">H10</f>
        <v>0.12981604477611941</v>
      </c>
      <c r="J10" s="17">
        <f t="shared" si="4"/>
        <v>22.367213545167246</v>
      </c>
      <c r="K10" s="67">
        <f t="shared" ref="K10" si="59">J10</f>
        <v>22.367213545167246</v>
      </c>
      <c r="L10" s="17">
        <f>(((INDEX(Sheet1!$C$5:$BD$192,MATCH($C10,Sheet1!$C$5:$C$192,0),11))*3.4121416)+((INDEX(Sheet1!$C$5:$BD$192,MATCH($C10,Sheet1!$C$5:$C$192,0),23))*99.976))/$AO10</f>
        <v>11.518580096385902</v>
      </c>
      <c r="M10" s="67">
        <f t="shared" ref="M10" si="60">L10</f>
        <v>11.518580096385902</v>
      </c>
      <c r="N10" s="17">
        <f>(((INDEX(Sheet1!$C$5:$BD$192,MATCH($C10,Sheet1!$C$5:$C$192,0),12))*3.4121416)+((INDEX(Sheet1!$C$5:$BD$192,MATCH($C10,Sheet1!$C$5:$C$192,0),24))*99.976))/$AO10</f>
        <v>2.8336562800835821</v>
      </c>
      <c r="O10" s="67">
        <f t="shared" ref="O10" si="61">N10</f>
        <v>2.8336562800835821</v>
      </c>
      <c r="P10" s="17">
        <f>(((INDEX(Sheet1!$C$5:$BD$192,MATCH($C10,Sheet1!$C$5:$C$192,0),17))*3.4121416)+((INDEX(Sheet1!$C$5:$BD$192,MATCH($C10,Sheet1!$C$5:$C$192,0),29))*99.976))/$AO10</f>
        <v>4.6151315898820897</v>
      </c>
      <c r="Q10" s="67">
        <f t="shared" ref="Q10" si="62">P10</f>
        <v>4.6151315898820897</v>
      </c>
      <c r="R10" s="17">
        <f>(((INDEX(Sheet1!$C$5:$BD$192,MATCH($C10,Sheet1!$C$5:$C$192,0),31))+(INDEX(Sheet1!$C$5:$BD$192,MATCH($C10,Sheet1!$C$5:$C$192,0),32)))*99.976)/$AO10</f>
        <v>0</v>
      </c>
      <c r="S10" s="67">
        <f t="shared" ref="S10" si="63">R10</f>
        <v>0</v>
      </c>
      <c r="T10" s="70">
        <f>(((INDEX(Sheet1!$C$5:$BD$192,MATCH($C10,Sheet1!$C$5:$C$192,0),19))+(INDEX(Sheet1!$C$5:$BD$192,MATCH($C10,Sheet1!$C$5:$C$192,0),20)))*3.4121416)/$AO10</f>
        <v>14.622618239955223</v>
      </c>
      <c r="U10" s="67">
        <f t="shared" ref="U10" si="64">T10</f>
        <v>14.622618239955223</v>
      </c>
      <c r="V10" s="17">
        <f>(((INDEX(Sheet1!$C$5:$BD$192,MATCH($C10,Sheet1!$C$5:$C$192,0),13))*3.4121416)+((INDEX(Sheet1!$C$5:$BD$192,MATCH($C10,Sheet1!$C$5:$C$192,0),25))*99.976))/$AO10</f>
        <v>1.6642211379134326</v>
      </c>
      <c r="W10" s="67">
        <f t="shared" ref="W10" si="65">V10</f>
        <v>1.6642211379134326</v>
      </c>
      <c r="X10" s="17">
        <f>(((INDEX(Sheet1!$C$5:$BD$192,MATCH($C10,Sheet1!$C$5:C$192,0),15))*3.4121416)+((INDEX(Sheet1!$C$5:$BD$192,MATCH($C10,Sheet1!$C$5:C$192,0),27))*99.976))/$AO10</f>
        <v>0.27315275717089554</v>
      </c>
      <c r="Y10" s="67">
        <f t="shared" ref="Y10" si="66">X10</f>
        <v>0.27315275717089554</v>
      </c>
      <c r="Z10" s="17">
        <f>(((INDEX(Sheet1!$C$5:$BD$192,MATCH($C10,Sheet1!$C$5:C$192,0),14))*3.4121416)+((INDEX(Sheet1!$C$5:$BD$192,MATCH($C10,Sheet1!$C$5:C$192,0),26))*99.976))/$AO10</f>
        <v>0</v>
      </c>
      <c r="AA10" s="67">
        <f t="shared" ref="AA10" si="67">Z10</f>
        <v>0</v>
      </c>
      <c r="AB10" s="17">
        <f>(((INDEX(Sheet1!$C$5:$BD$192,MATCH($C10,Sheet1!$C$5:C$192,0),16))*3.4121416)+((INDEX(Sheet1!$C$5:$BD$192,MATCH($C10,Sheet1!$C$5:C$192,0),28))*99.976))/$AO10</f>
        <v>1.4624716837313434</v>
      </c>
      <c r="AC10" s="67">
        <f t="shared" ref="AC10" si="68">AB10</f>
        <v>1.4624716837313434</v>
      </c>
      <c r="AD10" s="22">
        <v>0</v>
      </c>
      <c r="AE10" s="67">
        <f t="shared" ref="AE10" si="69">AD10</f>
        <v>0</v>
      </c>
      <c r="AF10" s="22">
        <v>0</v>
      </c>
      <c r="AG10" s="67">
        <f t="shared" ref="AG10" si="70">AF10</f>
        <v>0</v>
      </c>
      <c r="AH10" s="72">
        <f t="shared" ref="AH10:AK10" si="71">IF(D9=0,"",(D10-D$9)/D$9)</f>
        <v>-7.6088558965597991E-2</v>
      </c>
      <c r="AI10" s="73">
        <f t="shared" si="71"/>
        <v>-7.6088558965597991E-2</v>
      </c>
      <c r="AJ10" s="72">
        <f t="shared" si="71"/>
        <v>-0.11852493799121418</v>
      </c>
      <c r="AK10" s="73">
        <f t="shared" si="71"/>
        <v>-0.11852493799121418</v>
      </c>
      <c r="AL10" s="70" t="str">
        <f t="shared" ref="AL10:AL36" si="72">IF(AND(AH10&gt;0,AI10&gt;0), "Yes", "No")</f>
        <v>No</v>
      </c>
      <c r="AM10" s="70" t="str">
        <f t="shared" si="1"/>
        <v>No</v>
      </c>
      <c r="AN10" s="75" t="str">
        <f>IF((AL10=AM10),(IF(AND(AI10&gt;(-0.5%*D$9),AI10&lt;(0.5%*D$9),AE10&lt;=150,AG10&lt;=150,(COUNTBLANK(D10:AK10)=0)),"Pass","Fail")),IF(COUNTA(D10:AK10)=0,"","Fail"))</f>
        <v>Pass</v>
      </c>
      <c r="AO10" s="71">
        <f>IF(ISNUMBER(SEARCH("RetlMed",C10)),Sheet3!D$2,IF(ISNUMBER(SEARCH("OffSml",C10)),Sheet3!A$2,IF(ISNUMBER(SEARCH("OffMed",C10)),Sheet3!B$2,IF(ISNUMBER(SEARCH("OffLrg",C10)),Sheet3!C$2,IF(ISNUMBER(SEARCH("RetlStrp",C10)),Sheet3!E$2)))))</f>
        <v>53600</v>
      </c>
      <c r="AP10" s="27"/>
      <c r="AQ10" s="27"/>
      <c r="AR10" s="27"/>
    </row>
    <row r="11" spans="1:44" s="4" customFormat="1" ht="26.25" customHeight="1" x14ac:dyDescent="0.2">
      <c r="A11" s="5"/>
      <c r="B11" s="66" t="s">
        <v>157</v>
      </c>
      <c r="C11" s="79" t="s">
        <v>105</v>
      </c>
      <c r="D11" s="76">
        <f>INDEX(Sheet1!$C$5:$BD$192,MATCH($C11,Sheet1!$C$5:$C$192,0),54)</f>
        <v>124.17</v>
      </c>
      <c r="E11" s="67">
        <f t="shared" si="2"/>
        <v>124.17</v>
      </c>
      <c r="F11" s="17">
        <f>(INDEX(Sheet1!$C$5:$BD$192,MATCH($C11,Sheet1!$C$5:$C$192,0),18))/$AO11</f>
        <v>3.4926865671641791</v>
      </c>
      <c r="G11" s="67">
        <f t="shared" si="2"/>
        <v>3.4926865671641791</v>
      </c>
      <c r="H11" s="17">
        <f>(INDEX(Sheet1!$C$5:$BD$192,MATCH($C11,Sheet1!$C$5:$C$192,0),30))/$AO11</f>
        <v>0.12048917910447762</v>
      </c>
      <c r="I11" s="67">
        <f t="shared" ref="I11" si="73">H11</f>
        <v>0.12048917910447762</v>
      </c>
      <c r="J11" s="17">
        <f t="shared" si="4"/>
        <v>23.963545447487729</v>
      </c>
      <c r="K11" s="67">
        <f t="shared" ref="K11" si="74">J11</f>
        <v>23.963545447487729</v>
      </c>
      <c r="L11" s="17">
        <f>(((INDEX(Sheet1!$C$5:$BD$192,MATCH($C11,Sheet1!$C$5:$C$192,0),11))*3.4121416)+((INDEX(Sheet1!$C$5:$BD$192,MATCH($C11,Sheet1!$C$5:$C$192,0),23))*99.976))/$AO11</f>
        <v>10.585910309203397</v>
      </c>
      <c r="M11" s="67">
        <f t="shared" ref="M11" si="75">L11</f>
        <v>10.585910309203397</v>
      </c>
      <c r="N11" s="17">
        <f>(((INDEX(Sheet1!$C$5:$BD$192,MATCH($C11,Sheet1!$C$5:$C$192,0),12))*3.4121416)+((INDEX(Sheet1!$C$5:$BD$192,MATCH($C11,Sheet1!$C$5:$C$192,0),24))*99.976))/$AO11</f>
        <v>2.9741142880358211</v>
      </c>
      <c r="O11" s="67">
        <f t="shared" ref="O11" si="76">N11</f>
        <v>2.9741142880358211</v>
      </c>
      <c r="P11" s="17">
        <f>(((INDEX(Sheet1!$C$5:$BD$192,MATCH($C11,Sheet1!$C$5:$C$192,0),17))*3.4121416)+((INDEX(Sheet1!$C$5:$BD$192,MATCH($C11,Sheet1!$C$5:$C$192,0),29))*99.976))/$AO11</f>
        <v>6.9227005677910443</v>
      </c>
      <c r="Q11" s="67">
        <f t="shared" ref="Q11" si="77">P11</f>
        <v>6.9227005677910443</v>
      </c>
      <c r="R11" s="17">
        <f>(((INDEX(Sheet1!$C$5:$BD$192,MATCH($C11,Sheet1!$C$5:$C$192,0),31))+(INDEX(Sheet1!$C$5:$BD$192,MATCH($C11,Sheet1!$C$5:$C$192,0),32)))*99.976)/$AO11</f>
        <v>0</v>
      </c>
      <c r="S11" s="67">
        <f t="shared" ref="S11" si="78">R11</f>
        <v>0</v>
      </c>
      <c r="T11" s="70">
        <f>(((INDEX(Sheet1!$C$5:$BD$192,MATCH($C11,Sheet1!$C$5:$C$192,0),19))+(INDEX(Sheet1!$C$5:$BD$192,MATCH($C11,Sheet1!$C$5:$C$192,0),20)))*3.4121416)/$AO11</f>
        <v>14.622618239955223</v>
      </c>
      <c r="U11" s="67">
        <f t="shared" ref="U11" si="79">T11</f>
        <v>14.622618239955223</v>
      </c>
      <c r="V11" s="17">
        <f>(((INDEX(Sheet1!$C$5:$BD$192,MATCH($C11,Sheet1!$C$5:$C$192,0),13))*3.4121416)+((INDEX(Sheet1!$C$5:$BD$192,MATCH($C11,Sheet1!$C$5:$C$192,0),25))*99.976))/$AO11</f>
        <v>1.7618873252776119</v>
      </c>
      <c r="W11" s="67">
        <f t="shared" ref="W11" si="80">V11</f>
        <v>1.7618873252776119</v>
      </c>
      <c r="X11" s="17">
        <f>(((INDEX(Sheet1!$C$5:$BD$192,MATCH($C11,Sheet1!$C$5:C$192,0),15))*3.4121416)+((INDEX(Sheet1!$C$5:$BD$192,MATCH($C11,Sheet1!$C$5:C$192,0),27))*99.976))/$AO11</f>
        <v>0.25646127344850744</v>
      </c>
      <c r="Y11" s="67">
        <f t="shared" ref="Y11" si="81">X11</f>
        <v>0.25646127344850744</v>
      </c>
      <c r="Z11" s="17">
        <f>(((INDEX(Sheet1!$C$5:$BD$192,MATCH($C11,Sheet1!$C$5:C$192,0),14))*3.4121416)+((INDEX(Sheet1!$C$5:$BD$192,MATCH($C11,Sheet1!$C$5:C$192,0),26))*99.976))/$AO11</f>
        <v>0</v>
      </c>
      <c r="AA11" s="67">
        <f t="shared" ref="AA11" si="82">Z11</f>
        <v>0</v>
      </c>
      <c r="AB11" s="17">
        <f>(((INDEX(Sheet1!$C$5:$BD$192,MATCH($C11,Sheet1!$C$5:C$192,0),16))*3.4121416)+((INDEX(Sheet1!$C$5:$BD$192,MATCH($C11,Sheet1!$C$5:C$192,0),28))*99.976))/$AO11</f>
        <v>1.4624716837313434</v>
      </c>
      <c r="AC11" s="67">
        <f t="shared" ref="AC11" si="83">AB11</f>
        <v>1.4624716837313434</v>
      </c>
      <c r="AD11" s="22">
        <v>0</v>
      </c>
      <c r="AE11" s="67">
        <f t="shared" ref="AE11" si="84">AD11</f>
        <v>0</v>
      </c>
      <c r="AF11" s="22">
        <v>0</v>
      </c>
      <c r="AG11" s="67">
        <f t="shared" ref="AG11" si="85">AF11</f>
        <v>0</v>
      </c>
      <c r="AH11" s="72">
        <f t="shared" ref="AH11:AH16" si="86">IF(D10=0,"",(D11-D$9)/D$9)</f>
        <v>7.6808339042432325E-2</v>
      </c>
      <c r="AI11" s="73">
        <f t="shared" ref="AI11:AI16" si="87">IF(E10=0,"",(E11-E$9)/E$9)</f>
        <v>7.6808339042432325E-2</v>
      </c>
      <c r="AJ11" s="72">
        <f t="shared" ref="AJ11:AJ16" si="88">IF(F10=0,"",(F11-F$9)/F$9)</f>
        <v>0.11889549651854281</v>
      </c>
      <c r="AK11" s="73">
        <f t="shared" ref="AK11:AK16" si="89">IF(G10=0,"",(G11-G$9)/G$9)</f>
        <v>0.11889549651854281</v>
      </c>
      <c r="AL11" s="70" t="str">
        <f t="shared" si="72"/>
        <v>Yes</v>
      </c>
      <c r="AM11" s="70" t="str">
        <f t="shared" si="1"/>
        <v>Yes</v>
      </c>
      <c r="AN11" s="75" t="str">
        <f t="shared" ref="AN11:AN16" si="90">IF((AL11=AM11),(IF(AND(AI11&gt;(-0.5%*D$9),AI11&lt;(0.5%*D$9),AE11&lt;=150,AG11&lt;=150,(COUNTBLANK(D11:AK11)=0)),"Pass","Fail")),IF(COUNTA(D11:AK11)=0,"","Fail"))</f>
        <v>Pass</v>
      </c>
      <c r="AO11" s="71">
        <f>IF(ISNUMBER(SEARCH("RetlMed",C11)),Sheet3!D$2,IF(ISNUMBER(SEARCH("OffSml",C11)),Sheet3!A$2,IF(ISNUMBER(SEARCH("OffMed",C11)),Sheet3!B$2,IF(ISNUMBER(SEARCH("OffLrg",C11)),Sheet3!C$2,IF(ISNUMBER(SEARCH("RetlStrp",C11)),Sheet3!E$2)))))</f>
        <v>53600</v>
      </c>
      <c r="AP11" s="27"/>
      <c r="AQ11" s="27"/>
      <c r="AR11" s="27"/>
    </row>
    <row r="12" spans="1:44" s="4" customFormat="1" ht="26.25" customHeight="1" x14ac:dyDescent="0.2">
      <c r="A12" s="5"/>
      <c r="B12" s="66" t="s">
        <v>157</v>
      </c>
      <c r="C12" s="79" t="s">
        <v>109</v>
      </c>
      <c r="D12" s="76">
        <f>INDEX(Sheet1!$C$5:$BD$192,MATCH($C12,Sheet1!$C$5:$C$192,0),54)</f>
        <v>111.453</v>
      </c>
      <c r="E12" s="67">
        <f t="shared" si="2"/>
        <v>111.453</v>
      </c>
      <c r="F12" s="17">
        <f>(INDEX(Sheet1!$C$5:$BD$192,MATCH($C12,Sheet1!$C$5:$C$192,0),18))/$AO12</f>
        <v>2.9683208955223881</v>
      </c>
      <c r="G12" s="67">
        <f t="shared" si="2"/>
        <v>2.9683208955223881</v>
      </c>
      <c r="H12" s="17">
        <f>(INDEX(Sheet1!$C$5:$BD$192,MATCH($C12,Sheet1!$C$5:$C$192,0),30))/$AO12</f>
        <v>0.12665485074626864</v>
      </c>
      <c r="I12" s="67">
        <f t="shared" ref="I12" si="91">H12</f>
        <v>0.12665485074626864</v>
      </c>
      <c r="J12" s="17">
        <f t="shared" si="4"/>
        <v>22.790784646356762</v>
      </c>
      <c r="K12" s="67">
        <f t="shared" ref="K12" si="92">J12</f>
        <v>22.790784646356762</v>
      </c>
      <c r="L12" s="17">
        <f>(((INDEX(Sheet1!$C$5:$BD$192,MATCH($C12,Sheet1!$C$5:$C$192,0),11))*3.4121416)+((INDEX(Sheet1!$C$5:$BD$192,MATCH($C12,Sheet1!$C$5:$C$192,0),23))*99.976))/$AO12</f>
        <v>11.202466377615119</v>
      </c>
      <c r="M12" s="67">
        <f t="shared" ref="M12" si="93">L12</f>
        <v>11.202466377615119</v>
      </c>
      <c r="N12" s="17">
        <f>(((INDEX(Sheet1!$C$5:$BD$192,MATCH($C12,Sheet1!$C$5:$C$192,0),12))*3.4121416)+((INDEX(Sheet1!$C$5:$BD$192,MATCH($C12,Sheet1!$C$5:$C$192,0),24))*99.976))/$AO12</f>
        <v>2.846171709907463</v>
      </c>
      <c r="O12" s="67">
        <f t="shared" ref="O12" si="94">N12</f>
        <v>2.846171709907463</v>
      </c>
      <c r="P12" s="17">
        <f>(((INDEX(Sheet1!$C$5:$BD$192,MATCH($C12,Sheet1!$C$5:$C$192,0),17))*3.4121416)+((INDEX(Sheet1!$C$5:$BD$192,MATCH($C12,Sheet1!$C$5:$C$192,0),29))*99.976))/$AO12</f>
        <v>5.7689128958686569</v>
      </c>
      <c r="Q12" s="67">
        <f t="shared" ref="Q12" si="95">P12</f>
        <v>5.7689128958686569</v>
      </c>
      <c r="R12" s="17">
        <f>(((INDEX(Sheet1!$C$5:$BD$192,MATCH($C12,Sheet1!$C$5:$C$192,0),31))+(INDEX(Sheet1!$C$5:$BD$192,MATCH($C12,Sheet1!$C$5:$C$192,0),32)))*99.976)/$AO12</f>
        <v>0</v>
      </c>
      <c r="S12" s="67">
        <f t="shared" ref="S12" si="96">R12</f>
        <v>0</v>
      </c>
      <c r="T12" s="70">
        <f>(((INDEX(Sheet1!$C$5:$BD$192,MATCH($C12,Sheet1!$C$5:$C$192,0),19))+(INDEX(Sheet1!$C$5:$BD$192,MATCH($C12,Sheet1!$C$5:$C$192,0),20)))*3.4121416)/$AO12</f>
        <v>14.622618239955223</v>
      </c>
      <c r="U12" s="67">
        <f t="shared" ref="U12" si="97">T12</f>
        <v>14.622618239955223</v>
      </c>
      <c r="V12" s="17">
        <f>(((INDEX(Sheet1!$C$5:$BD$192,MATCH($C12,Sheet1!$C$5:$C$192,0),13))*3.4121416)+((INDEX(Sheet1!$C$5:$BD$192,MATCH($C12,Sheet1!$C$5:$C$192,0),25))*99.976))/$AO12</f>
        <v>1.2440757396701492</v>
      </c>
      <c r="W12" s="67">
        <f t="shared" ref="W12" si="98">V12</f>
        <v>1.2440757396701492</v>
      </c>
      <c r="X12" s="17">
        <f>(((INDEX(Sheet1!$C$5:$BD$192,MATCH($C12,Sheet1!$C$5:C$192,0),15))*3.4121416)+((INDEX(Sheet1!$C$5:$BD$192,MATCH($C12,Sheet1!$C$5:C$192,0),27))*99.976))/$AO12</f>
        <v>0.26668623956402987</v>
      </c>
      <c r="Y12" s="67">
        <f t="shared" ref="Y12" si="99">X12</f>
        <v>0.26668623956402987</v>
      </c>
      <c r="Z12" s="17">
        <f>(((INDEX(Sheet1!$C$5:$BD$192,MATCH($C12,Sheet1!$C$5:C$192,0),14))*3.4121416)+((INDEX(Sheet1!$C$5:$BD$192,MATCH($C12,Sheet1!$C$5:C$192,0),26))*99.976))/$AO12</f>
        <v>0</v>
      </c>
      <c r="AA12" s="67">
        <f t="shared" ref="AA12" si="100">Z12</f>
        <v>0</v>
      </c>
      <c r="AB12" s="17">
        <f>(((INDEX(Sheet1!$C$5:$BD$192,MATCH($C12,Sheet1!$C$5:C$192,0),16))*3.4121416)+((INDEX(Sheet1!$C$5:$BD$192,MATCH($C12,Sheet1!$C$5:C$192,0),28))*99.976))/$AO12</f>
        <v>1.4624716837313434</v>
      </c>
      <c r="AC12" s="67">
        <f t="shared" ref="AC12" si="101">AB12</f>
        <v>1.4624716837313434</v>
      </c>
      <c r="AD12" s="22">
        <v>0</v>
      </c>
      <c r="AE12" s="67">
        <f t="shared" ref="AE12" si="102">AD12</f>
        <v>0</v>
      </c>
      <c r="AF12" s="22">
        <v>0</v>
      </c>
      <c r="AG12" s="67">
        <f t="shared" ref="AG12" si="103">AF12</f>
        <v>0</v>
      </c>
      <c r="AH12" s="72">
        <f t="shared" si="86"/>
        <v>-3.3474109597356756E-2</v>
      </c>
      <c r="AI12" s="73">
        <f t="shared" si="87"/>
        <v>-3.3474109597356756E-2</v>
      </c>
      <c r="AJ12" s="72">
        <f t="shared" si="88"/>
        <v>-4.9087051370170082E-2</v>
      </c>
      <c r="AK12" s="73">
        <f t="shared" si="89"/>
        <v>-4.9087051370170082E-2</v>
      </c>
      <c r="AL12" s="70" t="str">
        <f t="shared" si="72"/>
        <v>No</v>
      </c>
      <c r="AM12" s="70" t="str">
        <f t="shared" si="1"/>
        <v>No</v>
      </c>
      <c r="AN12" s="75" t="str">
        <f t="shared" si="90"/>
        <v>Pass</v>
      </c>
      <c r="AO12" s="71">
        <f>IF(ISNUMBER(SEARCH("RetlMed",C12)),Sheet3!D$2,IF(ISNUMBER(SEARCH("OffSml",C12)),Sheet3!A$2,IF(ISNUMBER(SEARCH("OffMed",C12)),Sheet3!B$2,IF(ISNUMBER(SEARCH("OffLrg",C12)),Sheet3!C$2,IF(ISNUMBER(SEARCH("RetlStrp",C12)),Sheet3!E$2)))))</f>
        <v>53600</v>
      </c>
      <c r="AP12" s="27"/>
      <c r="AQ12" s="27"/>
      <c r="AR12" s="27"/>
    </row>
    <row r="13" spans="1:44" s="4" customFormat="1" ht="26.25" customHeight="1" x14ac:dyDescent="0.2">
      <c r="A13" s="5"/>
      <c r="B13" s="66" t="s">
        <v>157</v>
      </c>
      <c r="C13" s="79" t="s">
        <v>110</v>
      </c>
      <c r="D13" s="76">
        <f>INDEX(Sheet1!$C$5:$BD$192,MATCH($C13,Sheet1!$C$5:$C$192,0),54)</f>
        <v>125.068</v>
      </c>
      <c r="E13" s="67">
        <f t="shared" si="2"/>
        <v>125.068</v>
      </c>
      <c r="F13" s="17">
        <f>(INDEX(Sheet1!$C$5:$BD$192,MATCH($C13,Sheet1!$C$5:$C$192,0),18))/$AO13</f>
        <v>3.4448320895522389</v>
      </c>
      <c r="G13" s="67">
        <f t="shared" si="2"/>
        <v>3.4448320895522389</v>
      </c>
      <c r="H13" s="17">
        <f>(INDEX(Sheet1!$C$5:$BD$192,MATCH($C13,Sheet1!$C$5:$C$192,0),30))/$AO13</f>
        <v>0.15441119402985076</v>
      </c>
      <c r="I13" s="67">
        <f t="shared" ref="I13" si="104">H13</f>
        <v>0.15441119402985076</v>
      </c>
      <c r="J13" s="17">
        <f t="shared" si="4"/>
        <v>27.191668119294853</v>
      </c>
      <c r="K13" s="67">
        <f t="shared" ref="K13" si="105">J13</f>
        <v>27.191668119294853</v>
      </c>
      <c r="L13" s="17">
        <f>(((INDEX(Sheet1!$C$5:$BD$192,MATCH($C13,Sheet1!$C$5:$C$192,0),11))*3.4121416)+((INDEX(Sheet1!$C$5:$BD$192,MATCH($C13,Sheet1!$C$5:$C$192,0),23))*99.976))/$AO13</f>
        <v>13.978050769956047</v>
      </c>
      <c r="M13" s="67">
        <f t="shared" ref="M13" si="106">L13</f>
        <v>13.978050769956047</v>
      </c>
      <c r="N13" s="17">
        <f>(((INDEX(Sheet1!$C$5:$BD$192,MATCH($C13,Sheet1!$C$5:$C$192,0),12))*3.4121416)+((INDEX(Sheet1!$C$5:$BD$192,MATCH($C13,Sheet1!$C$5:$C$192,0),24))*99.976))/$AO13</f>
        <v>4.1823689068417913</v>
      </c>
      <c r="O13" s="67">
        <f t="shared" ref="O13" si="107">N13</f>
        <v>4.1823689068417913</v>
      </c>
      <c r="P13" s="17">
        <f>(((INDEX(Sheet1!$C$5:$BD$192,MATCH($C13,Sheet1!$C$5:$C$192,0),17))*3.4121416)+((INDEX(Sheet1!$C$5:$BD$192,MATCH($C13,Sheet1!$C$5:$C$192,0),29))*99.976))/$AO13</f>
        <v>5.7689128958686569</v>
      </c>
      <c r="Q13" s="67">
        <f t="shared" ref="Q13" si="108">P13</f>
        <v>5.7689128958686569</v>
      </c>
      <c r="R13" s="17">
        <f>(((INDEX(Sheet1!$C$5:$BD$192,MATCH($C13,Sheet1!$C$5:$C$192,0),31))+(INDEX(Sheet1!$C$5:$BD$192,MATCH($C13,Sheet1!$C$5:$C$192,0),32)))*99.976)/$AO13</f>
        <v>0</v>
      </c>
      <c r="S13" s="67">
        <f t="shared" ref="S13" si="109">R13</f>
        <v>0</v>
      </c>
      <c r="T13" s="70">
        <f>(((INDEX(Sheet1!$C$5:$BD$192,MATCH($C13,Sheet1!$C$5:$C$192,0),19))+(INDEX(Sheet1!$C$5:$BD$192,MATCH($C13,Sheet1!$C$5:$C$192,0),20)))*3.4121416)/$AO13</f>
        <v>14.622618239955223</v>
      </c>
      <c r="U13" s="67">
        <f t="shared" ref="U13" si="110">T13</f>
        <v>14.622618239955223</v>
      </c>
      <c r="V13" s="17">
        <f>(((INDEX(Sheet1!$C$5:$BD$192,MATCH($C13,Sheet1!$C$5:$C$192,0),13))*3.4121416)+((INDEX(Sheet1!$C$5:$BD$192,MATCH($C13,Sheet1!$C$5:$C$192,0),25))*99.976))/$AO13</f>
        <v>1.4797490496955223</v>
      </c>
      <c r="W13" s="67">
        <f t="shared" ref="W13" si="111">V13</f>
        <v>1.4797490496955223</v>
      </c>
      <c r="X13" s="17">
        <f>(((INDEX(Sheet1!$C$5:$BD$192,MATCH($C13,Sheet1!$C$5:C$192,0),15))*3.4121416)+((INDEX(Sheet1!$C$5:$BD$192,MATCH($C13,Sheet1!$C$5:C$192,0),27))*99.976))/$AO13</f>
        <v>0.32011108275373135</v>
      </c>
      <c r="Y13" s="67">
        <f t="shared" ref="Y13" si="112">X13</f>
        <v>0.32011108275373135</v>
      </c>
      <c r="Z13" s="17">
        <f>(((INDEX(Sheet1!$C$5:$BD$192,MATCH($C13,Sheet1!$C$5:C$192,0),14))*3.4121416)+((INDEX(Sheet1!$C$5:$BD$192,MATCH($C13,Sheet1!$C$5:C$192,0),26))*99.976))/$AO13</f>
        <v>0</v>
      </c>
      <c r="AA13" s="67">
        <f t="shared" ref="AA13" si="113">Z13</f>
        <v>0</v>
      </c>
      <c r="AB13" s="17">
        <f>(((INDEX(Sheet1!$C$5:$BD$192,MATCH($C13,Sheet1!$C$5:C$192,0),16))*3.4121416)+((INDEX(Sheet1!$C$5:$BD$192,MATCH($C13,Sheet1!$C$5:C$192,0),28))*99.976))/$AO13</f>
        <v>1.4624754141791048</v>
      </c>
      <c r="AC13" s="67">
        <f t="shared" ref="AC13" si="114">AB13</f>
        <v>1.4624754141791048</v>
      </c>
      <c r="AD13" s="22">
        <v>0</v>
      </c>
      <c r="AE13" s="67">
        <f t="shared" ref="AE13" si="115">AD13</f>
        <v>0</v>
      </c>
      <c r="AF13" s="22">
        <v>0</v>
      </c>
      <c r="AG13" s="67">
        <f t="shared" ref="AG13" si="116">AF13</f>
        <v>0</v>
      </c>
      <c r="AH13" s="72">
        <f t="shared" si="86"/>
        <v>8.4595839150832908E-2</v>
      </c>
      <c r="AI13" s="73">
        <f t="shared" si="87"/>
        <v>8.4595839150832908E-2</v>
      </c>
      <c r="AJ13" s="72">
        <f t="shared" si="88"/>
        <v>0.10356513163792841</v>
      </c>
      <c r="AK13" s="73">
        <f t="shared" si="89"/>
        <v>0.10356513163792841</v>
      </c>
      <c r="AL13" s="70" t="str">
        <f t="shared" ref="AL13" si="117">IF(AND(AH13&gt;0,AI13&gt;0), "Yes", "No")</f>
        <v>Yes</v>
      </c>
      <c r="AM13" s="70" t="str">
        <f t="shared" ref="AM13" si="118">IF(AND(AH13&lt;0,AI13&lt;0), "No", "Yes")</f>
        <v>Yes</v>
      </c>
      <c r="AN13" s="75" t="str">
        <f t="shared" si="90"/>
        <v>Pass</v>
      </c>
      <c r="AO13" s="71">
        <f>IF(ISNUMBER(SEARCH("RetlMed",C13)),Sheet3!D$2,IF(ISNUMBER(SEARCH("OffSml",C13)),Sheet3!A$2,IF(ISNUMBER(SEARCH("OffMed",C13)),Sheet3!B$2,IF(ISNUMBER(SEARCH("OffLrg",C13)),Sheet3!C$2,IF(ISNUMBER(SEARCH("RetlStrp",C13)),Sheet3!E$2)))))</f>
        <v>53600</v>
      </c>
      <c r="AP13" s="27"/>
      <c r="AQ13" s="27"/>
      <c r="AR13" s="27"/>
    </row>
    <row r="14" spans="1:44" s="4" customFormat="1" ht="26.25" customHeight="1" x14ac:dyDescent="0.2">
      <c r="A14" s="5"/>
      <c r="B14" s="66" t="s">
        <v>157</v>
      </c>
      <c r="C14" s="79" t="s">
        <v>111</v>
      </c>
      <c r="D14" s="76">
        <f>INDEX(Sheet1!$C$5:$BD$192,MATCH($C14,Sheet1!$C$5:$C$192,0),54)</f>
        <v>115.503</v>
      </c>
      <c r="E14" s="67">
        <f t="shared" si="2"/>
        <v>115.503</v>
      </c>
      <c r="F14" s="17">
        <f>(INDEX(Sheet1!$C$5:$BD$192,MATCH($C14,Sheet1!$C$5:$C$192,0),18))/$AO14</f>
        <v>3.1321268656716419</v>
      </c>
      <c r="G14" s="67">
        <f t="shared" si="2"/>
        <v>3.1321268656716419</v>
      </c>
      <c r="H14" s="17">
        <f>(INDEX(Sheet1!$C$5:$BD$192,MATCH($C14,Sheet1!$C$5:$C$192,0),30))/$AO14</f>
        <v>0.12501138059701492</v>
      </c>
      <c r="I14" s="67">
        <f t="shared" ref="I14" si="119">H14</f>
        <v>0.12501138059701492</v>
      </c>
      <c r="J14" s="17">
        <f t="shared" si="4"/>
        <v>23.18540839142905</v>
      </c>
      <c r="K14" s="67">
        <f t="shared" ref="K14" si="120">J14</f>
        <v>23.18540839142905</v>
      </c>
      <c r="L14" s="17">
        <f>(((INDEX(Sheet1!$C$5:$BD$192,MATCH($C14,Sheet1!$C$5:$C$192,0),11))*3.4121416)+((INDEX(Sheet1!$C$5:$BD$192,MATCH($C14,Sheet1!$C$5:$C$192,0),23))*99.976))/$AO14</f>
        <v>11.038103664190395</v>
      </c>
      <c r="M14" s="67">
        <f t="shared" ref="M14" si="121">L14</f>
        <v>11.038103664190395</v>
      </c>
      <c r="N14" s="17">
        <f>(((INDEX(Sheet1!$C$5:$BD$192,MATCH($C14,Sheet1!$C$5:$C$192,0),12))*3.4121416)+((INDEX(Sheet1!$C$5:$BD$192,MATCH($C14,Sheet1!$C$5:$C$192,0),24))*99.976))/$AO14</f>
        <v>2.9390443475985077</v>
      </c>
      <c r="O14" s="67">
        <f t="shared" ref="O14" si="122">N14</f>
        <v>2.9390443475985077</v>
      </c>
      <c r="P14" s="17">
        <f>(((INDEX(Sheet1!$C$5:$BD$192,MATCH($C14,Sheet1!$C$5:$C$192,0),17))*3.4121416)+((INDEX(Sheet1!$C$5:$BD$192,MATCH($C14,Sheet1!$C$5:$C$192,0),29))*99.976))/$AO14</f>
        <v>5.7689128958686569</v>
      </c>
      <c r="Q14" s="67">
        <f t="shared" ref="Q14" si="123">P14</f>
        <v>5.7689128958686569</v>
      </c>
      <c r="R14" s="17">
        <f>(((INDEX(Sheet1!$C$5:$BD$192,MATCH($C14,Sheet1!$C$5:$C$192,0),31))+(INDEX(Sheet1!$C$5:$BD$192,MATCH($C14,Sheet1!$C$5:$C$192,0),32)))*99.976)/$AO14</f>
        <v>0</v>
      </c>
      <c r="S14" s="67">
        <f t="shared" ref="S14" si="124">R14</f>
        <v>0</v>
      </c>
      <c r="T14" s="70">
        <f>(((INDEX(Sheet1!$C$5:$BD$192,MATCH($C14,Sheet1!$C$5:$C$192,0),19))+(INDEX(Sheet1!$C$5:$BD$192,MATCH($C14,Sheet1!$C$5:$C$192,0),20)))*3.4121416)/$AO14</f>
        <v>14.622618239955223</v>
      </c>
      <c r="U14" s="67">
        <f t="shared" ref="U14" si="125">T14</f>
        <v>14.622618239955223</v>
      </c>
      <c r="V14" s="17">
        <f>(((INDEX(Sheet1!$C$5:$BD$192,MATCH($C14,Sheet1!$C$5:$C$192,0),13))*3.4121416)+((INDEX(Sheet1!$C$5:$BD$192,MATCH($C14,Sheet1!$C$5:$C$192,0),25))*99.976))/$AO14</f>
        <v>1.7113736245388058</v>
      </c>
      <c r="W14" s="67">
        <f t="shared" ref="W14" si="126">V14</f>
        <v>1.7113736245388058</v>
      </c>
      <c r="X14" s="17">
        <f>(((INDEX(Sheet1!$C$5:$BD$192,MATCH($C14,Sheet1!$C$5:C$192,0),15))*3.4121416)+((INDEX(Sheet1!$C$5:$BD$192,MATCH($C14,Sheet1!$C$5:C$192,0),27))*99.976))/$AO14</f>
        <v>0.26550217550134331</v>
      </c>
      <c r="Y14" s="67">
        <f t="shared" ref="Y14" si="127">X14</f>
        <v>0.26550217550134331</v>
      </c>
      <c r="Z14" s="17">
        <f>(((INDEX(Sheet1!$C$5:$BD$192,MATCH($C14,Sheet1!$C$5:C$192,0),14))*3.4121416)+((INDEX(Sheet1!$C$5:$BD$192,MATCH($C14,Sheet1!$C$5:C$192,0),26))*99.976))/$AO14</f>
        <v>0</v>
      </c>
      <c r="AA14" s="67">
        <f t="shared" ref="AA14" si="128">Z14</f>
        <v>0</v>
      </c>
      <c r="AB14" s="17">
        <f>(((INDEX(Sheet1!$C$5:$BD$192,MATCH($C14,Sheet1!$C$5:C$192,0),16))*3.4121416)+((INDEX(Sheet1!$C$5:$BD$192,MATCH($C14,Sheet1!$C$5:C$192,0),28))*99.976))/$AO14</f>
        <v>1.4624716837313434</v>
      </c>
      <c r="AC14" s="67">
        <f t="shared" ref="AC14" si="129">AB14</f>
        <v>1.4624716837313434</v>
      </c>
      <c r="AD14" s="22">
        <v>0</v>
      </c>
      <c r="AE14" s="67">
        <f t="shared" ref="AE14" si="130">AD14</f>
        <v>0</v>
      </c>
      <c r="AF14" s="22">
        <v>0</v>
      </c>
      <c r="AG14" s="67">
        <f t="shared" ref="AG14" si="131">AF14</f>
        <v>0</v>
      </c>
      <c r="AH14" s="72">
        <f t="shared" si="86"/>
        <v>1.6476893325123596E-3</v>
      </c>
      <c r="AI14" s="73">
        <f t="shared" si="87"/>
        <v>1.6476893325123596E-3</v>
      </c>
      <c r="AJ14" s="72">
        <f t="shared" si="88"/>
        <v>3.3888174999252636E-3</v>
      </c>
      <c r="AK14" s="73">
        <f t="shared" si="89"/>
        <v>3.3888174999252636E-3</v>
      </c>
      <c r="AL14" s="70" t="str">
        <f t="shared" si="72"/>
        <v>Yes</v>
      </c>
      <c r="AM14" s="70" t="str">
        <f t="shared" si="1"/>
        <v>Yes</v>
      </c>
      <c r="AN14" s="75" t="str">
        <f t="shared" si="90"/>
        <v>Pass</v>
      </c>
      <c r="AO14" s="71">
        <f>IF(ISNUMBER(SEARCH("RetlMed",C14)),Sheet3!D$2,IF(ISNUMBER(SEARCH("OffSml",C14)),Sheet3!A$2,IF(ISNUMBER(SEARCH("OffMed",C14)),Sheet3!B$2,IF(ISNUMBER(SEARCH("OffLrg",C14)),Sheet3!C$2,IF(ISNUMBER(SEARCH("RetlStrp",C14)),Sheet3!E$2)))))</f>
        <v>53600</v>
      </c>
      <c r="AP14" s="27"/>
      <c r="AQ14" s="27"/>
      <c r="AR14" s="27"/>
    </row>
    <row r="15" spans="1:44" s="4" customFormat="1" ht="26.25" customHeight="1" x14ac:dyDescent="0.2">
      <c r="A15" s="5"/>
      <c r="B15" s="66" t="s">
        <v>157</v>
      </c>
      <c r="C15" s="79" t="s">
        <v>112</v>
      </c>
      <c r="D15" s="76">
        <f>INDEX(Sheet1!$C$5:$BD$192,MATCH($C15,Sheet1!$C$5:$C$192,0),54)</f>
        <v>144.226</v>
      </c>
      <c r="E15" s="67">
        <f t="shared" si="2"/>
        <v>144.226</v>
      </c>
      <c r="F15" s="17">
        <f>(INDEX(Sheet1!$C$5:$BD$192,MATCH($C15,Sheet1!$C$5:$C$192,0),18))/$AO15</f>
        <v>4.5880410447761193</v>
      </c>
      <c r="G15" s="67">
        <f t="shared" si="2"/>
        <v>4.5880410447761193</v>
      </c>
      <c r="H15" s="17">
        <f>(INDEX(Sheet1!$C$5:$BD$192,MATCH($C15,Sheet1!$C$5:$C$192,0),30))/$AO15</f>
        <v>0.10103097014925373</v>
      </c>
      <c r="I15" s="67">
        <f t="shared" ref="I15" si="132">H15</f>
        <v>0.10103097014925373</v>
      </c>
      <c r="J15" s="17">
        <f t="shared" si="4"/>
        <v>25.755686917267727</v>
      </c>
      <c r="K15" s="67">
        <f t="shared" ref="K15" si="133">J15</f>
        <v>25.755686917267727</v>
      </c>
      <c r="L15" s="17">
        <f>(((INDEX(Sheet1!$C$5:$BD$192,MATCH($C15,Sheet1!$C$5:$C$192,0),11))*3.4121416)+((INDEX(Sheet1!$C$5:$BD$192,MATCH($C15,Sheet1!$C$5:$C$192,0),23))*99.976))/$AO15</f>
        <v>8.640124411925191</v>
      </c>
      <c r="M15" s="67">
        <f t="shared" ref="M15" si="134">L15</f>
        <v>8.640124411925191</v>
      </c>
      <c r="N15" s="17">
        <f>(((INDEX(Sheet1!$C$5:$BD$192,MATCH($C15,Sheet1!$C$5:$C$192,0),12))*3.4121416)+((INDEX(Sheet1!$C$5:$BD$192,MATCH($C15,Sheet1!$C$5:$C$192,0),24))*99.976))/$AO15</f>
        <v>3.1275524391268656</v>
      </c>
      <c r="O15" s="67">
        <f t="shared" ref="O15" si="135">N15</f>
        <v>3.1275524391268656</v>
      </c>
      <c r="P15" s="17">
        <f>(((INDEX(Sheet1!$C$5:$BD$192,MATCH($C15,Sheet1!$C$5:$C$192,0),17))*3.4121416)+((INDEX(Sheet1!$C$5:$BD$192,MATCH($C15,Sheet1!$C$5:$C$192,0),29))*99.976))/$AO15</f>
        <v>5.7689128958686569</v>
      </c>
      <c r="Q15" s="67">
        <f t="shared" ref="Q15" si="136">P15</f>
        <v>5.7689128958686569</v>
      </c>
      <c r="R15" s="17">
        <f>(((INDEX(Sheet1!$C$5:$BD$192,MATCH($C15,Sheet1!$C$5:$C$192,0),31))+(INDEX(Sheet1!$C$5:$BD$192,MATCH($C15,Sheet1!$C$5:$C$192,0),32)))*99.976)/$AO15</f>
        <v>0</v>
      </c>
      <c r="S15" s="67">
        <f t="shared" ref="S15" si="137">R15</f>
        <v>0</v>
      </c>
      <c r="T15" s="70">
        <f>(((INDEX(Sheet1!$C$5:$BD$192,MATCH($C15,Sheet1!$C$5:$C$192,0),19))+(INDEX(Sheet1!$C$5:$BD$192,MATCH($C15,Sheet1!$C$5:$C$192,0),20)))*3.4121416)/$AO15</f>
        <v>14.622618239955223</v>
      </c>
      <c r="U15" s="67">
        <f t="shared" ref="U15" si="138">T15</f>
        <v>14.622618239955223</v>
      </c>
      <c r="V15" s="17">
        <f>(((INDEX(Sheet1!$C$5:$BD$192,MATCH($C15,Sheet1!$C$5:$C$192,0),13))*3.4121416)+((INDEX(Sheet1!$C$5:$BD$192,MATCH($C15,Sheet1!$C$5:$C$192,0),25))*99.976))/$AO15</f>
        <v>6.5871520906716423</v>
      </c>
      <c r="W15" s="67">
        <f t="shared" ref="W15" si="139">V15</f>
        <v>6.5871520906716423</v>
      </c>
      <c r="X15" s="17">
        <f>(((INDEX(Sheet1!$C$5:$BD$192,MATCH($C15,Sheet1!$C$5:C$192,0),15))*3.4121416)+((INDEX(Sheet1!$C$5:$BD$192,MATCH($C15,Sheet1!$C$5:C$192,0),27))*99.976))/$AO15</f>
        <v>0.16947712639179105</v>
      </c>
      <c r="Y15" s="67">
        <f t="shared" ref="Y15" si="140">X15</f>
        <v>0.16947712639179105</v>
      </c>
      <c r="Z15" s="17">
        <f>(((INDEX(Sheet1!$C$5:$BD$192,MATCH($C15,Sheet1!$C$5:C$192,0),14))*3.4121416)+((INDEX(Sheet1!$C$5:$BD$192,MATCH($C15,Sheet1!$C$5:C$192,0),26))*99.976))/$AO15</f>
        <v>0</v>
      </c>
      <c r="AA15" s="67">
        <f t="shared" ref="AA15" si="141">Z15</f>
        <v>0</v>
      </c>
      <c r="AB15" s="17">
        <f>(((INDEX(Sheet1!$C$5:$BD$192,MATCH($C15,Sheet1!$C$5:C$192,0),16))*3.4121416)+((INDEX(Sheet1!$C$5:$BD$192,MATCH($C15,Sheet1!$C$5:C$192,0),28))*99.976))/$AO15</f>
        <v>1.4624679532835823</v>
      </c>
      <c r="AC15" s="67">
        <f t="shared" ref="AC15" si="142">AB15</f>
        <v>1.4624679532835823</v>
      </c>
      <c r="AD15" s="22">
        <v>0</v>
      </c>
      <c r="AE15" s="67">
        <f t="shared" ref="AE15" si="143">AD15</f>
        <v>0</v>
      </c>
      <c r="AF15" s="22">
        <v>0</v>
      </c>
      <c r="AG15" s="67">
        <f t="shared" ref="AG15" si="144">AF15</f>
        <v>0</v>
      </c>
      <c r="AH15" s="72">
        <f t="shared" si="86"/>
        <v>0.25073495616279168</v>
      </c>
      <c r="AI15" s="73">
        <f t="shared" si="87"/>
        <v>0.25073495616279168</v>
      </c>
      <c r="AJ15" s="72">
        <f t="shared" si="88"/>
        <v>0.46979649164749115</v>
      </c>
      <c r="AK15" s="73">
        <f t="shared" si="89"/>
        <v>0.46979649164749115</v>
      </c>
      <c r="AL15" s="70" t="str">
        <f t="shared" si="72"/>
        <v>Yes</v>
      </c>
      <c r="AM15" s="70" t="str">
        <f t="shared" si="1"/>
        <v>Yes</v>
      </c>
      <c r="AN15" s="75" t="str">
        <f t="shared" si="90"/>
        <v>Pass</v>
      </c>
      <c r="AO15" s="71">
        <f>IF(ISNUMBER(SEARCH("RetlMed",C15)),Sheet3!D$2,IF(ISNUMBER(SEARCH("OffSml",C15)),Sheet3!A$2,IF(ISNUMBER(SEARCH("OffMed",C15)),Sheet3!B$2,IF(ISNUMBER(SEARCH("OffLrg",C15)),Sheet3!C$2,IF(ISNUMBER(SEARCH("RetlStrp",C15)),Sheet3!E$2)))))</f>
        <v>53600</v>
      </c>
      <c r="AP15" s="27"/>
      <c r="AQ15" s="27"/>
      <c r="AR15" s="27"/>
    </row>
    <row r="16" spans="1:44" s="4" customFormat="1" ht="26.25" customHeight="1" thickBot="1" x14ac:dyDescent="0.25">
      <c r="A16" s="5"/>
      <c r="B16" s="66" t="s">
        <v>157</v>
      </c>
      <c r="C16" s="78" t="s">
        <v>113</v>
      </c>
      <c r="D16" s="76">
        <f>INDEX(Sheet1!$C$5:$BD$192,MATCH($C16,Sheet1!$C$5:$C$192,0),54)</f>
        <v>113.872</v>
      </c>
      <c r="E16" s="67">
        <f t="shared" si="2"/>
        <v>113.872</v>
      </c>
      <c r="F16" s="17">
        <f>(INDEX(Sheet1!$C$5:$BD$192,MATCH($C16,Sheet1!$C$5:$C$192,0),18))/$AO16</f>
        <v>3.095876865671642</v>
      </c>
      <c r="G16" s="67">
        <f t="shared" si="2"/>
        <v>3.095876865671642</v>
      </c>
      <c r="H16" s="17">
        <f>(INDEX(Sheet1!$C$5:$BD$192,MATCH($C16,Sheet1!$C$5:$C$192,0),30))/$AO16</f>
        <v>0.1234089552238806</v>
      </c>
      <c r="I16" s="67">
        <f t="shared" ref="I16" si="145">H16</f>
        <v>0.1234089552238806</v>
      </c>
      <c r="J16" s="17">
        <f t="shared" si="4"/>
        <v>22.901526039095803</v>
      </c>
      <c r="K16" s="67">
        <f t="shared" ref="K16" si="146">J16</f>
        <v>22.901526039095803</v>
      </c>
      <c r="L16" s="17">
        <f>(((INDEX(Sheet1!$C$5:$BD$192,MATCH($C16,Sheet1!$C$5:$C$192,0),11))*3.4121416)+((INDEX(Sheet1!$C$5:$BD$192,MATCH($C16,Sheet1!$C$5:$C$192,0),23))*99.976))/$AO16</f>
        <v>10.877882664475356</v>
      </c>
      <c r="M16" s="67">
        <f t="shared" ref="M16" si="147">L16</f>
        <v>10.877882664475356</v>
      </c>
      <c r="N16" s="17">
        <f>(((INDEX(Sheet1!$C$5:$BD$192,MATCH($C16,Sheet1!$C$5:$C$192,0),12))*3.4121416)+((INDEX(Sheet1!$C$5:$BD$192,MATCH($C16,Sheet1!$C$5:$C$192,0),24))*99.976))/$AO16</f>
        <v>2.8544474264746271</v>
      </c>
      <c r="O16" s="67">
        <f t="shared" ref="O16" si="148">N16</f>
        <v>2.8544474264746271</v>
      </c>
      <c r="P16" s="17">
        <f>(((INDEX(Sheet1!$C$5:$BD$192,MATCH($C16,Sheet1!$C$5:$C$192,0),17))*3.4121416)+((INDEX(Sheet1!$C$5:$BD$192,MATCH($C16,Sheet1!$C$5:$C$192,0),29))*99.976))/$AO16</f>
        <v>5.7689128958686569</v>
      </c>
      <c r="Q16" s="67">
        <f t="shared" ref="Q16" si="149">P16</f>
        <v>5.7689128958686569</v>
      </c>
      <c r="R16" s="17">
        <f>(((INDEX(Sheet1!$C$5:$BD$192,MATCH($C16,Sheet1!$C$5:$C$192,0),31))+(INDEX(Sheet1!$C$5:$BD$192,MATCH($C16,Sheet1!$C$5:$C$192,0),32)))*99.976)/$AO16</f>
        <v>0</v>
      </c>
      <c r="S16" s="67">
        <f t="shared" ref="S16" si="150">R16</f>
        <v>0</v>
      </c>
      <c r="T16" s="70">
        <f>(((INDEX(Sheet1!$C$5:$BD$192,MATCH($C16,Sheet1!$C$5:$C$192,0),19))+(INDEX(Sheet1!$C$5:$BD$192,MATCH($C16,Sheet1!$C$5:$C$192,0),20)))*3.4121416)/$AO16</f>
        <v>14.622618239955223</v>
      </c>
      <c r="U16" s="67">
        <f t="shared" ref="U16" si="151">T16</f>
        <v>14.622618239955223</v>
      </c>
      <c r="V16" s="17">
        <f>(((INDEX(Sheet1!$C$5:$BD$192,MATCH($C16,Sheet1!$C$5:$C$192,0),13))*3.4121416)+((INDEX(Sheet1!$C$5:$BD$192,MATCH($C16,Sheet1!$C$5:$C$192,0),25))*99.976))/$AO16</f>
        <v>1.6625023352417909</v>
      </c>
      <c r="W16" s="67">
        <f t="shared" ref="W16" si="152">V16</f>
        <v>1.6625023352417909</v>
      </c>
      <c r="X16" s="17">
        <f>(((INDEX(Sheet1!$C$5:$BD$192,MATCH($C16,Sheet1!$C$5:C$192,0),15))*3.4121416)+((INDEX(Sheet1!$C$5:$BD$192,MATCH($C16,Sheet1!$C$5:C$192,0),27))*99.976))/$AO16</f>
        <v>0.27531462897567166</v>
      </c>
      <c r="Y16" s="67">
        <f t="shared" ref="Y16" si="153">X16</f>
        <v>0.27531462897567166</v>
      </c>
      <c r="Z16" s="17">
        <f>(((INDEX(Sheet1!$C$5:$BD$192,MATCH($C16,Sheet1!$C$5:C$192,0),14))*3.4121416)+((INDEX(Sheet1!$C$5:$BD$192,MATCH($C16,Sheet1!$C$5:C$192,0),26))*99.976))/$AO16</f>
        <v>0</v>
      </c>
      <c r="AA16" s="67">
        <f t="shared" ref="AA16" si="154">Z16</f>
        <v>0</v>
      </c>
      <c r="AB16" s="17">
        <f>(((INDEX(Sheet1!$C$5:$BD$192,MATCH($C16,Sheet1!$C$5:C$192,0),16))*3.4121416)+((INDEX(Sheet1!$C$5:$BD$192,MATCH($C16,Sheet1!$C$5:C$192,0),28))*99.976))/$AO16</f>
        <v>1.4624660880597016</v>
      </c>
      <c r="AC16" s="67">
        <f t="shared" ref="AC16" si="155">AB16</f>
        <v>1.4624660880597016</v>
      </c>
      <c r="AD16" s="22">
        <v>0</v>
      </c>
      <c r="AE16" s="67">
        <f t="shared" ref="AE16" si="156">AD16</f>
        <v>0</v>
      </c>
      <c r="AF16" s="22">
        <v>0</v>
      </c>
      <c r="AG16" s="67">
        <f t="shared" ref="AG16" si="157">AF16</f>
        <v>0</v>
      </c>
      <c r="AH16" s="72">
        <f t="shared" si="86"/>
        <v>-1.2496422779738645E-2</v>
      </c>
      <c r="AI16" s="73">
        <f t="shared" si="87"/>
        <v>-1.2496422779738645E-2</v>
      </c>
      <c r="AJ16" s="72">
        <f t="shared" si="88"/>
        <v>-8.2240086065206268E-3</v>
      </c>
      <c r="AK16" s="73">
        <f t="shared" si="89"/>
        <v>-8.2240086065206268E-3</v>
      </c>
      <c r="AL16" s="70" t="str">
        <f t="shared" si="72"/>
        <v>No</v>
      </c>
      <c r="AM16" s="70" t="str">
        <f t="shared" si="1"/>
        <v>No</v>
      </c>
      <c r="AN16" s="75" t="str">
        <f t="shared" si="90"/>
        <v>Pass</v>
      </c>
      <c r="AO16" s="71">
        <f>IF(ISNUMBER(SEARCH("RetlMed",C16)),Sheet3!D$2,IF(ISNUMBER(SEARCH("OffSml",C16)),Sheet3!A$2,IF(ISNUMBER(SEARCH("OffMed",C16)),Sheet3!B$2,IF(ISNUMBER(SEARCH("OffLrg",C16)),Sheet3!C$2,IF(ISNUMBER(SEARCH("RetlStrp",C16)),Sheet3!E$2)))))</f>
        <v>53600</v>
      </c>
      <c r="AP16" s="27"/>
      <c r="AQ16" s="27"/>
      <c r="AR16" s="27"/>
    </row>
    <row r="17" spans="1:44" s="4" customFormat="1" ht="26.25" customHeight="1" x14ac:dyDescent="0.2">
      <c r="A17" s="5"/>
      <c r="B17" s="66" t="s">
        <v>157</v>
      </c>
      <c r="C17" s="77" t="s">
        <v>106</v>
      </c>
      <c r="D17" s="76">
        <f>INDEX(Sheet1!$C$5:$BD$192,MATCH($C17,Sheet1!$C$5:$C$192,0),54)</f>
        <v>113.27</v>
      </c>
      <c r="E17" s="67">
        <f t="shared" si="2"/>
        <v>113.27</v>
      </c>
      <c r="F17" s="17">
        <f>(INDEX(Sheet1!$C$5:$BD$192,MATCH($C17,Sheet1!$C$5:$C$192,0),18))/$AO17</f>
        <v>3.6931716417910447</v>
      </c>
      <c r="G17" s="67">
        <f t="shared" si="2"/>
        <v>3.6931716417910447</v>
      </c>
      <c r="H17" s="17">
        <f>(INDEX(Sheet1!$C$5:$BD$192,MATCH($C17,Sheet1!$C$5:$C$192,0),30))/$AO17</f>
        <v>3.5825000000000003E-2</v>
      </c>
      <c r="I17" s="67">
        <f t="shared" ref="I17" si="158">H17</f>
        <v>3.5825000000000003E-2</v>
      </c>
      <c r="J17" s="17">
        <f t="shared" si="4"/>
        <v>16.183280682356866</v>
      </c>
      <c r="K17" s="67">
        <f t="shared" ref="K17" si="159">J17</f>
        <v>16.183280682356866</v>
      </c>
      <c r="L17" s="17">
        <f>(((INDEX(Sheet1!$C$5:$BD$192,MATCH($C17,Sheet1!$C$5:$C$192,0),11))*3.4121416)+((INDEX(Sheet1!$C$5:$BD$192,MATCH($C17,Sheet1!$C$5:$C$192,0),23))*99.976))/$AO17</f>
        <v>2.3165068315001491</v>
      </c>
      <c r="M17" s="67">
        <f t="shared" ref="M17" si="160">L17</f>
        <v>2.3165068315001491</v>
      </c>
      <c r="N17" s="17">
        <f>(((INDEX(Sheet1!$C$5:$BD$192,MATCH($C17,Sheet1!$C$5:$C$192,0),12))*3.4121416)+((INDEX(Sheet1!$C$5:$BD$192,MATCH($C17,Sheet1!$C$5:$C$192,0),24))*99.976))/$AO17</f>
        <v>5.2455947757761194</v>
      </c>
      <c r="O17" s="67">
        <f t="shared" ref="O17" si="161">N17</f>
        <v>5.2455947757761194</v>
      </c>
      <c r="P17" s="17">
        <f>(((INDEX(Sheet1!$C$5:$BD$192,MATCH($C17,Sheet1!$C$5:$C$192,0),17))*3.4121416)+((INDEX(Sheet1!$C$5:$BD$192,MATCH($C17,Sheet1!$C$5:$C$192,0),29))*99.976))/$AO17</f>
        <v>5.7689128958686569</v>
      </c>
      <c r="Q17" s="67">
        <f t="shared" ref="Q17" si="162">P17</f>
        <v>5.7689128958686569</v>
      </c>
      <c r="R17" s="17">
        <f>(((INDEX(Sheet1!$C$5:$BD$192,MATCH($C17,Sheet1!$C$5:$C$192,0),31))+(INDEX(Sheet1!$C$5:$BD$192,MATCH($C17,Sheet1!$C$5:$C$192,0),32)))*99.976)/$AO17</f>
        <v>0</v>
      </c>
      <c r="S17" s="67">
        <f t="shared" ref="S17" si="163">R17</f>
        <v>0</v>
      </c>
      <c r="T17" s="70">
        <f>(((INDEX(Sheet1!$C$5:$BD$192,MATCH($C17,Sheet1!$C$5:$C$192,0),19))+(INDEX(Sheet1!$C$5:$BD$192,MATCH($C17,Sheet1!$C$5:$C$192,0),20)))*3.4121416)/$AO17</f>
        <v>14.622618239955223</v>
      </c>
      <c r="U17" s="67">
        <f t="shared" ref="U17" si="164">T17</f>
        <v>14.622618239955223</v>
      </c>
      <c r="V17" s="17">
        <f>(((INDEX(Sheet1!$C$5:$BD$192,MATCH($C17,Sheet1!$C$5:$C$192,0),13))*3.4121416)+((INDEX(Sheet1!$C$5:$BD$192,MATCH($C17,Sheet1!$C$5:$C$192,0),25))*99.976))/$AO17</f>
        <v>1.4805384257373135</v>
      </c>
      <c r="W17" s="67">
        <f t="shared" ref="W17" si="165">V17</f>
        <v>1.4805384257373135</v>
      </c>
      <c r="X17" s="17">
        <f>(((INDEX(Sheet1!$C$5:$BD$192,MATCH($C17,Sheet1!$C$5:C$192,0),15))*3.4121416)+((INDEX(Sheet1!$C$5:$BD$192,MATCH($C17,Sheet1!$C$5:C$192,0),27))*99.976))/$AO17</f>
        <v>0.10608195451940299</v>
      </c>
      <c r="Y17" s="67">
        <f t="shared" ref="Y17" si="166">X17</f>
        <v>0.10608195451940299</v>
      </c>
      <c r="Z17" s="17">
        <f>(((INDEX(Sheet1!$C$5:$BD$192,MATCH($C17,Sheet1!$C$5:C$192,0),14))*3.4121416)+((INDEX(Sheet1!$C$5:$BD$192,MATCH($C17,Sheet1!$C$5:C$192,0),26))*99.976))/$AO17</f>
        <v>0</v>
      </c>
      <c r="AA17" s="67">
        <f t="shared" ref="AA17" si="167">Z17</f>
        <v>0</v>
      </c>
      <c r="AB17" s="17">
        <f>(((INDEX(Sheet1!$C$5:$BD$192,MATCH($C17,Sheet1!$C$5:C$192,0),16))*3.4121416)+((INDEX(Sheet1!$C$5:$BD$192,MATCH($C17,Sheet1!$C$5:C$192,0),28))*99.976))/$AO17</f>
        <v>1.2656457989552239</v>
      </c>
      <c r="AC17" s="67">
        <f t="shared" ref="AC17" si="168">AB17</f>
        <v>1.2656457989552239</v>
      </c>
      <c r="AD17" s="22">
        <v>0</v>
      </c>
      <c r="AE17" s="67">
        <f t="shared" ref="AE17" si="169">AD17</f>
        <v>0</v>
      </c>
      <c r="AF17" s="22">
        <v>0</v>
      </c>
      <c r="AG17" s="67">
        <f t="shared" ref="AG17" si="170">AF17</f>
        <v>0</v>
      </c>
      <c r="AH17" s="72"/>
      <c r="AI17" s="73"/>
      <c r="AJ17" s="72"/>
      <c r="AK17" s="73"/>
      <c r="AL17" s="70" t="str">
        <f t="shared" si="72"/>
        <v>No</v>
      </c>
      <c r="AM17" s="70" t="str">
        <f t="shared" si="1"/>
        <v>Yes</v>
      </c>
      <c r="AN17" s="75"/>
      <c r="AO17" s="71">
        <f>IF(ISNUMBER(SEARCH("RetlMed",C17)),Sheet3!D$2,IF(ISNUMBER(SEARCH("OffSml",C17)),Sheet3!A$2,IF(ISNUMBER(SEARCH("OffMed",C17)),Sheet3!B$2,IF(ISNUMBER(SEARCH("OffLrg",C17)),Sheet3!C$2,IF(ISNUMBER(SEARCH("RetlStrp",C17)),Sheet3!E$2)))))</f>
        <v>53600</v>
      </c>
      <c r="AP17" s="27"/>
      <c r="AQ17" s="27"/>
      <c r="AR17" s="27"/>
    </row>
    <row r="18" spans="1:44" s="4" customFormat="1" ht="26.25" customHeight="1" x14ac:dyDescent="0.2">
      <c r="A18" s="5"/>
      <c r="B18" s="66" t="s">
        <v>157</v>
      </c>
      <c r="C18" s="79" t="s">
        <v>107</v>
      </c>
      <c r="D18" s="76">
        <f>INDEX(Sheet1!$C$5:$BD$192,MATCH($C18,Sheet1!$C$5:$C$192,0),54)</f>
        <v>103.36199999999999</v>
      </c>
      <c r="E18" s="67">
        <f t="shared" si="2"/>
        <v>103.36199999999999</v>
      </c>
      <c r="F18" s="17">
        <f>(INDEX(Sheet1!$C$5:$BD$192,MATCH($C18,Sheet1!$C$5:$C$192,0),18))/$AO18</f>
        <v>3.2978731343283583</v>
      </c>
      <c r="G18" s="67">
        <f t="shared" si="2"/>
        <v>3.2978731343283583</v>
      </c>
      <c r="H18" s="17">
        <f>(INDEX(Sheet1!$C$5:$BD$192,MATCH($C18,Sheet1!$C$5:$C$192,0),30))/$AO18</f>
        <v>3.7810261194029852E-2</v>
      </c>
      <c r="I18" s="67">
        <f t="shared" ref="I18" si="171">H18</f>
        <v>3.7810261194029852E-2</v>
      </c>
      <c r="J18" s="17">
        <f t="shared" si="4"/>
        <v>15.032949278877823</v>
      </c>
      <c r="K18" s="67">
        <f t="shared" ref="K18" si="172">J18</f>
        <v>15.032949278877823</v>
      </c>
      <c r="L18" s="17">
        <f>(((INDEX(Sheet1!$C$5:$BD$192,MATCH($C18,Sheet1!$C$5:$C$192,0),11))*3.4121416)+((INDEX(Sheet1!$C$5:$BD$192,MATCH($C18,Sheet1!$C$5:$C$192,0),23))*99.976))/$AO18</f>
        <v>2.5150293785545403</v>
      </c>
      <c r="M18" s="67">
        <f t="shared" ref="M18" si="173">L18</f>
        <v>2.5150293785545403</v>
      </c>
      <c r="N18" s="17">
        <f>(((INDEX(Sheet1!$C$5:$BD$192,MATCH($C18,Sheet1!$C$5:$C$192,0),12))*3.4121416)+((INDEX(Sheet1!$C$5:$BD$192,MATCH($C18,Sheet1!$C$5:$C$192,0),24))*99.976))/$AO18</f>
        <v>5.0955433025417909</v>
      </c>
      <c r="O18" s="67">
        <f t="shared" ref="O18" si="174">N18</f>
        <v>5.0955433025417909</v>
      </c>
      <c r="P18" s="17">
        <f>(((INDEX(Sheet1!$C$5:$BD$192,MATCH($C18,Sheet1!$C$5:$C$192,0),17))*3.4121416)+((INDEX(Sheet1!$C$5:$BD$192,MATCH($C18,Sheet1!$C$5:$C$192,0),29))*99.976))/$AO18</f>
        <v>4.6151315898820897</v>
      </c>
      <c r="Q18" s="67">
        <f t="shared" ref="Q18" si="175">P18</f>
        <v>4.6151315898820897</v>
      </c>
      <c r="R18" s="17">
        <f>(((INDEX(Sheet1!$C$5:$BD$192,MATCH($C18,Sheet1!$C$5:$C$192,0),31))+(INDEX(Sheet1!$C$5:$BD$192,MATCH($C18,Sheet1!$C$5:$C$192,0),32)))*99.976)/$AO18</f>
        <v>0</v>
      </c>
      <c r="S18" s="67">
        <f t="shared" ref="S18" si="176">R18</f>
        <v>0</v>
      </c>
      <c r="T18" s="70">
        <f>(((INDEX(Sheet1!$C$5:$BD$192,MATCH($C18,Sheet1!$C$5:$C$192,0),19))+(INDEX(Sheet1!$C$5:$BD$192,MATCH($C18,Sheet1!$C$5:$C$192,0),20)))*3.4121416)/$AO18</f>
        <v>14.622618239955223</v>
      </c>
      <c r="U18" s="67">
        <f t="shared" ref="U18" si="177">T18</f>
        <v>14.622618239955223</v>
      </c>
      <c r="V18" s="17">
        <f>(((INDEX(Sheet1!$C$5:$BD$192,MATCH($C18,Sheet1!$C$5:$C$192,0),13))*3.4121416)+((INDEX(Sheet1!$C$5:$BD$192,MATCH($C18,Sheet1!$C$5:$C$192,0),25))*99.976))/$AO18</f>
        <v>1.4292926423791046</v>
      </c>
      <c r="W18" s="67">
        <f t="shared" ref="W18" si="178">V18</f>
        <v>1.4292926423791046</v>
      </c>
      <c r="X18" s="17">
        <f>(((INDEX(Sheet1!$C$5:$BD$192,MATCH($C18,Sheet1!$C$5:C$192,0),15))*3.4121416)+((INDEX(Sheet1!$C$5:$BD$192,MATCH($C18,Sheet1!$C$5:C$192,0),27))*99.976))/$AO18</f>
        <v>0.11230656656507462</v>
      </c>
      <c r="Y18" s="67">
        <f t="shared" ref="Y18" si="179">X18</f>
        <v>0.11230656656507462</v>
      </c>
      <c r="Z18" s="17">
        <f>(((INDEX(Sheet1!$C$5:$BD$192,MATCH($C18,Sheet1!$C$5:C$192,0),14))*3.4121416)+((INDEX(Sheet1!$C$5:$BD$192,MATCH($C18,Sheet1!$C$5:C$192,0),26))*99.976))/$AO18</f>
        <v>0</v>
      </c>
      <c r="AA18" s="67">
        <f t="shared" ref="AA18" si="180">Z18</f>
        <v>0</v>
      </c>
      <c r="AB18" s="17">
        <f>(((INDEX(Sheet1!$C$5:$BD$192,MATCH($C18,Sheet1!$C$5:C$192,0),16))*3.4121416)+((INDEX(Sheet1!$C$5:$BD$192,MATCH($C18,Sheet1!$C$5:C$192,0),28))*99.976))/$AO18</f>
        <v>1.2656457989552239</v>
      </c>
      <c r="AC18" s="67">
        <f t="shared" ref="AC18" si="181">AB18</f>
        <v>1.2656457989552239</v>
      </c>
      <c r="AD18" s="22">
        <v>0</v>
      </c>
      <c r="AE18" s="67">
        <f t="shared" ref="AE18" si="182">AD18</f>
        <v>0</v>
      </c>
      <c r="AF18" s="22">
        <v>0</v>
      </c>
      <c r="AG18" s="67">
        <f t="shared" ref="AG18" si="183">AF18</f>
        <v>0</v>
      </c>
      <c r="AH18" s="72">
        <f t="shared" ref="AH18:AK18" si="184">IF(D17=0,"",(D18-D$17)/D$17)</f>
        <v>-8.7472411053235652E-2</v>
      </c>
      <c r="AI18" s="73">
        <f t="shared" si="184"/>
        <v>-8.7472411053235652E-2</v>
      </c>
      <c r="AJ18" s="72">
        <f t="shared" si="184"/>
        <v>-0.10703496771977325</v>
      </c>
      <c r="AK18" s="73">
        <f t="shared" si="184"/>
        <v>-0.10703496771977325</v>
      </c>
      <c r="AL18" s="70" t="str">
        <f t="shared" si="72"/>
        <v>No</v>
      </c>
      <c r="AM18" s="70" t="str">
        <f t="shared" si="1"/>
        <v>No</v>
      </c>
      <c r="AN18" s="75" t="str">
        <f>IF((AL18=AM18),(IF(AND(AI18&gt;(-0.5%*D$17),AI18&lt;(0.5%*D$17),AE18&lt;=150,AG18&lt;=150,(COUNTBLANK(D18:AK18)=0)),"Pass","Fail")),IF(COUNTA(D18:AK18)=0,"","Fail"))</f>
        <v>Pass</v>
      </c>
      <c r="AO18" s="71">
        <f>IF(ISNUMBER(SEARCH("RetlMed",C18)),Sheet3!D$2,IF(ISNUMBER(SEARCH("OffSml",C18)),Sheet3!A$2,IF(ISNUMBER(SEARCH("OffMed",C18)),Sheet3!B$2,IF(ISNUMBER(SEARCH("OffLrg",C18)),Sheet3!C$2,IF(ISNUMBER(SEARCH("RetlStrp",C18)),Sheet3!E$2)))))</f>
        <v>53600</v>
      </c>
      <c r="AP18" s="27"/>
      <c r="AQ18" s="27"/>
      <c r="AR18" s="27"/>
    </row>
    <row r="19" spans="1:44" s="4" customFormat="1" ht="26.25" customHeight="1" x14ac:dyDescent="0.2">
      <c r="A19" s="5"/>
      <c r="B19" s="66" t="s">
        <v>157</v>
      </c>
      <c r="C19" s="79" t="s">
        <v>108</v>
      </c>
      <c r="D19" s="76">
        <f>INDEX(Sheet1!$C$5:$BD$192,MATCH($C19,Sheet1!$C$5:$C$192,0),54)</f>
        <v>123.26</v>
      </c>
      <c r="E19" s="67">
        <f t="shared" si="2"/>
        <v>123.26</v>
      </c>
      <c r="F19" s="17">
        <f>(INDEX(Sheet1!$C$5:$BD$192,MATCH($C19,Sheet1!$C$5:$C$192,0),18))/$AO19</f>
        <v>4.0903544776119407</v>
      </c>
      <c r="G19" s="67">
        <f t="shared" si="2"/>
        <v>4.0903544776119407</v>
      </c>
      <c r="H19" s="17">
        <f>(INDEX(Sheet1!$C$5:$BD$192,MATCH($C19,Sheet1!$C$5:$C$192,0),30))/$AO19</f>
        <v>3.4045522388059697E-2</v>
      </c>
      <c r="I19" s="67">
        <f t="shared" ref="I19" si="185">H19</f>
        <v>3.4045522388059697E-2</v>
      </c>
      <c r="J19" s="17">
        <f t="shared" si="4"/>
        <v>17.360574470469214</v>
      </c>
      <c r="K19" s="67">
        <f t="shared" ref="K19" si="186">J19</f>
        <v>17.360574470469214</v>
      </c>
      <c r="L19" s="17">
        <f>(((INDEX(Sheet1!$C$5:$BD$192,MATCH($C19,Sheet1!$C$5:$C$192,0),11))*3.4121416)+((INDEX(Sheet1!$C$5:$BD$192,MATCH($C19,Sheet1!$C$5:$C$192,0),23))*99.976))/$AO19</f>
        <v>2.1385622720442887</v>
      </c>
      <c r="M19" s="67">
        <f t="shared" ref="M19" si="187">L19</f>
        <v>2.1385622720442887</v>
      </c>
      <c r="N19" s="17">
        <f>(((INDEX(Sheet1!$C$5:$BD$192,MATCH($C19,Sheet1!$C$5:$C$192,0),12))*3.4121416)+((INDEX(Sheet1!$C$5:$BD$192,MATCH($C19,Sheet1!$C$5:$C$192,0),24))*99.976))/$AO19</f>
        <v>5.3978106671895523</v>
      </c>
      <c r="O19" s="67">
        <f t="shared" ref="O19" si="188">N19</f>
        <v>5.3978106671895523</v>
      </c>
      <c r="P19" s="17">
        <f>(((INDEX(Sheet1!$C$5:$BD$192,MATCH($C19,Sheet1!$C$5:$C$192,0),17))*3.4121416)+((INDEX(Sheet1!$C$5:$BD$192,MATCH($C19,Sheet1!$C$5:$C$192,0),29))*99.976))/$AO19</f>
        <v>6.9227005677910443</v>
      </c>
      <c r="Q19" s="67">
        <f t="shared" ref="Q19" si="189">P19</f>
        <v>6.9227005677910443</v>
      </c>
      <c r="R19" s="17">
        <f>(((INDEX(Sheet1!$C$5:$BD$192,MATCH($C19,Sheet1!$C$5:$C$192,0),31))+(INDEX(Sheet1!$C$5:$BD$192,MATCH($C19,Sheet1!$C$5:$C$192,0),32)))*99.976)/$AO19</f>
        <v>0</v>
      </c>
      <c r="S19" s="67">
        <f t="shared" ref="S19" si="190">R19</f>
        <v>0</v>
      </c>
      <c r="T19" s="70">
        <f>(((INDEX(Sheet1!$C$5:$BD$192,MATCH($C19,Sheet1!$C$5:$C$192,0),19))+(INDEX(Sheet1!$C$5:$BD$192,MATCH($C19,Sheet1!$C$5:$C$192,0),20)))*3.4121416)/$AO19</f>
        <v>14.622618239955223</v>
      </c>
      <c r="U19" s="67">
        <f t="shared" ref="U19" si="191">T19</f>
        <v>14.622618239955223</v>
      </c>
      <c r="V19" s="17">
        <f>(((INDEX(Sheet1!$C$5:$BD$192,MATCH($C19,Sheet1!$C$5:$C$192,0),13))*3.4121416)+((INDEX(Sheet1!$C$5:$BD$192,MATCH($C19,Sheet1!$C$5:$C$192,0),25))*99.976))/$AO19</f>
        <v>1.5356101365238806</v>
      </c>
      <c r="W19" s="67">
        <f t="shared" ref="W19" si="192">V19</f>
        <v>1.5356101365238806</v>
      </c>
      <c r="X19" s="17">
        <f>(((INDEX(Sheet1!$C$5:$BD$192,MATCH($C19,Sheet1!$C$5:C$192,0),15))*3.4121416)+((INDEX(Sheet1!$C$5:$BD$192,MATCH($C19,Sheet1!$C$5:C$192,0),27))*99.976))/$AO19</f>
        <v>0.10024502796522389</v>
      </c>
      <c r="Y19" s="67">
        <f t="shared" ref="Y19" si="193">X19</f>
        <v>0.10024502796522389</v>
      </c>
      <c r="Z19" s="17">
        <f>(((INDEX(Sheet1!$C$5:$BD$192,MATCH($C19,Sheet1!$C$5:C$192,0),14))*3.4121416)+((INDEX(Sheet1!$C$5:$BD$192,MATCH($C19,Sheet1!$C$5:C$192,0),26))*99.976))/$AO19</f>
        <v>0</v>
      </c>
      <c r="AA19" s="67">
        <f t="shared" ref="AA19" si="194">Z19</f>
        <v>0</v>
      </c>
      <c r="AB19" s="17">
        <f>(((INDEX(Sheet1!$C$5:$BD$192,MATCH($C19,Sheet1!$C$5:C$192,0),16))*3.4121416)+((INDEX(Sheet1!$C$5:$BD$192,MATCH($C19,Sheet1!$C$5:C$192,0),28))*99.976))/$AO19</f>
        <v>1.2656457989552239</v>
      </c>
      <c r="AC19" s="67">
        <f t="shared" ref="AC19" si="195">AB19</f>
        <v>1.2656457989552239</v>
      </c>
      <c r="AD19" s="22">
        <v>0</v>
      </c>
      <c r="AE19" s="67">
        <f t="shared" ref="AE19" si="196">AD19</f>
        <v>0</v>
      </c>
      <c r="AF19" s="22">
        <v>0</v>
      </c>
      <c r="AG19" s="67">
        <f t="shared" ref="AG19" si="197">AF19</f>
        <v>0</v>
      </c>
      <c r="AH19" s="72">
        <f t="shared" ref="AH19:AH24" si="198">IF(D18=0,"",(D19-D$17)/D$17)</f>
        <v>8.8196345016332736E-2</v>
      </c>
      <c r="AI19" s="73">
        <f t="shared" ref="AI19:AI24" si="199">IF(E18=0,"",(E19-E$17)/E$17)</f>
        <v>8.8196345016332736E-2</v>
      </c>
      <c r="AJ19" s="72">
        <f t="shared" ref="AJ19:AJ24" si="200">IF(F18=0,"",(F19-F$17)/F$17)</f>
        <v>0.10754518726572852</v>
      </c>
      <c r="AK19" s="73">
        <f t="shared" ref="AK19:AK24" si="201">IF(G18=0,"",(G19-G$17)/G$17)</f>
        <v>0.10754518726572852</v>
      </c>
      <c r="AL19" s="70" t="str">
        <f t="shared" ref="AL19:AL24" si="202">IF(AND(AH19&gt;0,AI19&gt;0), "Yes", "No")</f>
        <v>Yes</v>
      </c>
      <c r="AM19" s="70" t="str">
        <f t="shared" ref="AM19:AM24" si="203">IF(AND(AH19&lt;0,AI19&lt;0), "No", "Yes")</f>
        <v>Yes</v>
      </c>
      <c r="AN19" s="75" t="str">
        <f t="shared" ref="AN19:AN24" si="204">IF((AL19=AM19),(IF(AND(AI19&gt;(-0.5%*D$17),AI19&lt;(0.5%*D$17),AE19&lt;=150,AG19&lt;=150,(COUNTBLANK(D19:AK19)=0)),"Pass","Fail")),IF(COUNTA(D19:AK19)=0,"","Fail"))</f>
        <v>Pass</v>
      </c>
      <c r="AO19" s="71">
        <f>IF(ISNUMBER(SEARCH("RetlMed",C19)),Sheet3!D$2,IF(ISNUMBER(SEARCH("OffSml",C19)),Sheet3!A$2,IF(ISNUMBER(SEARCH("OffMed",C19)),Sheet3!B$2,IF(ISNUMBER(SEARCH("OffLrg",C19)),Sheet3!C$2,IF(ISNUMBER(SEARCH("RetlStrp",C19)),Sheet3!E$2)))))</f>
        <v>53600</v>
      </c>
      <c r="AP19" s="27"/>
      <c r="AQ19" s="27"/>
      <c r="AR19" s="27"/>
    </row>
    <row r="20" spans="1:44" s="4" customFormat="1" ht="26.25" customHeight="1" x14ac:dyDescent="0.2">
      <c r="A20" s="5"/>
      <c r="B20" s="66" t="s">
        <v>157</v>
      </c>
      <c r="C20" s="79" t="s">
        <v>116</v>
      </c>
      <c r="D20" s="76">
        <f>INDEX(Sheet1!$C$5:$BD$192,MATCH($C20,Sheet1!$C$5:$C$192,0),54)</f>
        <v>109.477</v>
      </c>
      <c r="E20" s="67">
        <f t="shared" si="2"/>
        <v>109.477</v>
      </c>
      <c r="F20" s="17">
        <f>(INDEX(Sheet1!$C$5:$BD$192,MATCH($C20,Sheet1!$C$5:$C$192,0),18))/$AO20</f>
        <v>3.5440111940298507</v>
      </c>
      <c r="G20" s="67">
        <f t="shared" si="2"/>
        <v>3.5440111940298507</v>
      </c>
      <c r="H20" s="17">
        <f>(INDEX(Sheet1!$C$5:$BD$192,MATCH($C20,Sheet1!$C$5:$C$192,0),30))/$AO20</f>
        <v>3.6235447761194028E-2</v>
      </c>
      <c r="I20" s="67">
        <f t="shared" ref="I20" si="205">H20</f>
        <v>3.6235447761194028E-2</v>
      </c>
      <c r="J20" s="17">
        <f t="shared" si="4"/>
        <v>15.715330592028593</v>
      </c>
      <c r="K20" s="67">
        <f t="shared" ref="K20" si="206">J20</f>
        <v>15.715330592028593</v>
      </c>
      <c r="L20" s="17">
        <f>(((INDEX(Sheet1!$C$5:$BD$192,MATCH($C20,Sheet1!$C$5:$C$192,0),11))*3.4121416)+((INDEX(Sheet1!$C$5:$BD$192,MATCH($C20,Sheet1!$C$5:$C$192,0),23))*99.976))/$AO20</f>
        <v>2.3575508690738176</v>
      </c>
      <c r="M20" s="67">
        <f t="shared" ref="M20" si="207">L20</f>
        <v>2.3575508690738176</v>
      </c>
      <c r="N20" s="17">
        <f>(((INDEX(Sheet1!$C$5:$BD$192,MATCH($C20,Sheet1!$C$5:$C$192,0),12))*3.4121416)+((INDEX(Sheet1!$C$5:$BD$192,MATCH($C20,Sheet1!$C$5:$C$192,0),24))*99.976))/$AO20</f>
        <v>5.1402958313626863</v>
      </c>
      <c r="O20" s="67">
        <f t="shared" ref="O20" si="208">N20</f>
        <v>5.1402958313626863</v>
      </c>
      <c r="P20" s="17">
        <f>(((INDEX(Sheet1!$C$5:$BD$192,MATCH($C20,Sheet1!$C$5:$C$192,0),17))*3.4121416)+((INDEX(Sheet1!$C$5:$BD$192,MATCH($C20,Sheet1!$C$5:$C$192,0),29))*99.976))/$AO20</f>
        <v>5.7689128958686569</v>
      </c>
      <c r="Q20" s="67">
        <f t="shared" ref="Q20" si="209">P20</f>
        <v>5.7689128958686569</v>
      </c>
      <c r="R20" s="17">
        <f>(((INDEX(Sheet1!$C$5:$BD$192,MATCH($C20,Sheet1!$C$5:$C$192,0),31))+(INDEX(Sheet1!$C$5:$BD$192,MATCH($C20,Sheet1!$C$5:$C$192,0),32)))*99.976)/$AO20</f>
        <v>0</v>
      </c>
      <c r="S20" s="67">
        <f t="shared" ref="S20" si="210">R20</f>
        <v>0</v>
      </c>
      <c r="T20" s="70">
        <f>(((INDEX(Sheet1!$C$5:$BD$192,MATCH($C20,Sheet1!$C$5:$C$192,0),19))+(INDEX(Sheet1!$C$5:$BD$192,MATCH($C20,Sheet1!$C$5:$C$192,0),20)))*3.4121416)/$AO20</f>
        <v>14.622618239955223</v>
      </c>
      <c r="U20" s="67">
        <f t="shared" ref="U20" si="211">T20</f>
        <v>14.622618239955223</v>
      </c>
      <c r="V20" s="17">
        <f>(((INDEX(Sheet1!$C$5:$BD$192,MATCH($C20,Sheet1!$C$5:$C$192,0),13))*3.4121416)+((INDEX(Sheet1!$C$5:$BD$192,MATCH($C20,Sheet1!$C$5:$C$192,0),25))*99.976))/$AO20</f>
        <v>1.0763842582761194</v>
      </c>
      <c r="W20" s="67">
        <f t="shared" ref="W20" si="212">V20</f>
        <v>1.0763842582761194</v>
      </c>
      <c r="X20" s="17">
        <f>(((INDEX(Sheet1!$C$5:$BD$192,MATCH($C20,Sheet1!$C$5:C$192,0),15))*3.4121416)+((INDEX(Sheet1!$C$5:$BD$192,MATCH($C20,Sheet1!$C$5:C$192,0),27))*99.976))/$AO20</f>
        <v>0.10654093849208955</v>
      </c>
      <c r="Y20" s="67">
        <f t="shared" ref="Y20" si="213">X20</f>
        <v>0.10654093849208955</v>
      </c>
      <c r="Z20" s="17">
        <f>(((INDEX(Sheet1!$C$5:$BD$192,MATCH($C20,Sheet1!$C$5:C$192,0),14))*3.4121416)+((INDEX(Sheet1!$C$5:$BD$192,MATCH($C20,Sheet1!$C$5:C$192,0),26))*99.976))/$AO20</f>
        <v>0</v>
      </c>
      <c r="AA20" s="67">
        <f t="shared" ref="AA20" si="214">Z20</f>
        <v>0</v>
      </c>
      <c r="AB20" s="17">
        <f>(((INDEX(Sheet1!$C$5:$BD$192,MATCH($C20,Sheet1!$C$5:C$192,0),16))*3.4121416)+((INDEX(Sheet1!$C$5:$BD$192,MATCH($C20,Sheet1!$C$5:C$192,0),28))*99.976))/$AO20</f>
        <v>1.2656457989552239</v>
      </c>
      <c r="AC20" s="67">
        <f t="shared" ref="AC20" si="215">AB20</f>
        <v>1.2656457989552239</v>
      </c>
      <c r="AD20" s="22">
        <v>0</v>
      </c>
      <c r="AE20" s="67">
        <f t="shared" ref="AE20" si="216">AD20</f>
        <v>0</v>
      </c>
      <c r="AF20" s="22">
        <v>0</v>
      </c>
      <c r="AG20" s="67">
        <f t="shared" ref="AG20" si="217">AF20</f>
        <v>0</v>
      </c>
      <c r="AH20" s="72">
        <f t="shared" si="198"/>
        <v>-3.3486360024719629E-2</v>
      </c>
      <c r="AI20" s="73">
        <f t="shared" si="199"/>
        <v>-3.3486360024719629E-2</v>
      </c>
      <c r="AJ20" s="72">
        <f t="shared" si="200"/>
        <v>-4.0388170989219735E-2</v>
      </c>
      <c r="AK20" s="73">
        <f t="shared" si="201"/>
        <v>-4.0388170989219735E-2</v>
      </c>
      <c r="AL20" s="70" t="str">
        <f t="shared" si="202"/>
        <v>No</v>
      </c>
      <c r="AM20" s="70" t="str">
        <f t="shared" si="203"/>
        <v>No</v>
      </c>
      <c r="AN20" s="75" t="str">
        <f t="shared" si="204"/>
        <v>Pass</v>
      </c>
      <c r="AO20" s="71">
        <f>IF(ISNUMBER(SEARCH("RetlMed",C20)),Sheet3!D$2,IF(ISNUMBER(SEARCH("OffSml",C20)),Sheet3!A$2,IF(ISNUMBER(SEARCH("OffMed",C20)),Sheet3!B$2,IF(ISNUMBER(SEARCH("OffLrg",C20)),Sheet3!C$2,IF(ISNUMBER(SEARCH("RetlStrp",C20)),Sheet3!E$2)))))</f>
        <v>53600</v>
      </c>
      <c r="AP20" s="27"/>
      <c r="AQ20" s="27"/>
      <c r="AR20" s="27"/>
    </row>
    <row r="21" spans="1:44" s="4" customFormat="1" ht="26.25" customHeight="1" x14ac:dyDescent="0.2">
      <c r="A21" s="5"/>
      <c r="B21" s="66" t="s">
        <v>157</v>
      </c>
      <c r="C21" s="79" t="s">
        <v>117</v>
      </c>
      <c r="D21" s="76">
        <f>INDEX(Sheet1!$C$5:$BD$192,MATCH($C21,Sheet1!$C$5:$C$192,0),54)</f>
        <v>139.06399999999999</v>
      </c>
      <c r="E21" s="67">
        <f t="shared" si="2"/>
        <v>139.06399999999999</v>
      </c>
      <c r="F21" s="17">
        <f>(INDEX(Sheet1!$C$5:$BD$192,MATCH($C21,Sheet1!$C$5:$C$192,0),18))/$AO21</f>
        <v>4.6418097014925372</v>
      </c>
      <c r="G21" s="67">
        <f t="shared" si="2"/>
        <v>4.6418097014925372</v>
      </c>
      <c r="H21" s="17">
        <f>(INDEX(Sheet1!$C$5:$BD$192,MATCH($C21,Sheet1!$C$5:$C$192,0),30))/$AO21</f>
        <v>8.4049440298507472E-2</v>
      </c>
      <c r="I21" s="67">
        <f t="shared" ref="I21" si="218">H21</f>
        <v>8.4049440298507472E-2</v>
      </c>
      <c r="J21" s="17">
        <f t="shared" si="4"/>
        <v>24.241416945313116</v>
      </c>
      <c r="K21" s="67">
        <f t="shared" ref="K21" si="219">J21</f>
        <v>24.241416945313116</v>
      </c>
      <c r="L21" s="17">
        <f>(((INDEX(Sheet1!$C$5:$BD$192,MATCH($C21,Sheet1!$C$5:$C$192,0),11))*3.4121416)+((INDEX(Sheet1!$C$5:$BD$192,MATCH($C21,Sheet1!$C$5:$C$192,0),23))*99.976))/$AO21</f>
        <v>7.1388641061458058</v>
      </c>
      <c r="M21" s="67">
        <f t="shared" ref="M21" si="220">L21</f>
        <v>7.1388641061458058</v>
      </c>
      <c r="N21" s="17">
        <f>(((INDEX(Sheet1!$C$5:$BD$192,MATCH($C21,Sheet1!$C$5:$C$192,0),12))*3.4121416)+((INDEX(Sheet1!$C$5:$BD$192,MATCH($C21,Sheet1!$C$5:$C$192,0),24))*99.976))/$AO21</f>
        <v>8.7601006237761183</v>
      </c>
      <c r="O21" s="67">
        <f t="shared" ref="O21" si="221">N21</f>
        <v>8.7601006237761183</v>
      </c>
      <c r="P21" s="17">
        <f>(((INDEX(Sheet1!$C$5:$BD$192,MATCH($C21,Sheet1!$C$5:$C$192,0),17))*3.4121416)+((INDEX(Sheet1!$C$5:$BD$192,MATCH($C21,Sheet1!$C$5:$C$192,0),29))*99.976))/$AO21</f>
        <v>5.7689128958686569</v>
      </c>
      <c r="Q21" s="67">
        <f t="shared" ref="Q21" si="222">P21</f>
        <v>5.7689128958686569</v>
      </c>
      <c r="R21" s="17">
        <f>(((INDEX(Sheet1!$C$5:$BD$192,MATCH($C21,Sheet1!$C$5:$C$192,0),31))+(INDEX(Sheet1!$C$5:$BD$192,MATCH($C21,Sheet1!$C$5:$C$192,0),32)))*99.976)/$AO21</f>
        <v>0</v>
      </c>
      <c r="S21" s="67">
        <f t="shared" ref="S21" si="223">R21</f>
        <v>0</v>
      </c>
      <c r="T21" s="70">
        <f>(((INDEX(Sheet1!$C$5:$BD$192,MATCH($C21,Sheet1!$C$5:$C$192,0),19))+(INDEX(Sheet1!$C$5:$BD$192,MATCH($C21,Sheet1!$C$5:$C$192,0),20)))*3.4121416)/$AO21</f>
        <v>14.622618239955223</v>
      </c>
      <c r="U21" s="67">
        <f t="shared" ref="U21" si="224">T21</f>
        <v>14.622618239955223</v>
      </c>
      <c r="V21" s="17">
        <f>(((INDEX(Sheet1!$C$5:$BD$192,MATCH($C21,Sheet1!$C$5:$C$192,0),13))*3.4121416)+((INDEX(Sheet1!$C$5:$BD$192,MATCH($C21,Sheet1!$C$5:$C$192,0),25))*99.976))/$AO21</f>
        <v>1.1236767954895523</v>
      </c>
      <c r="W21" s="67">
        <f t="shared" ref="W21" si="225">V21</f>
        <v>1.1236767954895523</v>
      </c>
      <c r="X21" s="17">
        <f>(((INDEX(Sheet1!$C$5:$BD$192,MATCH($C21,Sheet1!$C$5:C$192,0),15))*3.4121416)+((INDEX(Sheet1!$C$5:$BD$192,MATCH($C21,Sheet1!$C$5:C$192,0),27))*99.976))/$AO21</f>
        <v>0.18421299462999999</v>
      </c>
      <c r="Y21" s="67">
        <f t="shared" ref="Y21" si="226">X21</f>
        <v>0.18421299462999999</v>
      </c>
      <c r="Z21" s="17">
        <f>(((INDEX(Sheet1!$C$5:$BD$192,MATCH($C21,Sheet1!$C$5:C$192,0),14))*3.4121416)+((INDEX(Sheet1!$C$5:$BD$192,MATCH($C21,Sheet1!$C$5:C$192,0),26))*99.976))/$AO21</f>
        <v>0</v>
      </c>
      <c r="AA21" s="67">
        <f t="shared" ref="AA21" si="227">Z21</f>
        <v>0</v>
      </c>
      <c r="AB21" s="17">
        <f>(((INDEX(Sheet1!$C$5:$BD$192,MATCH($C21,Sheet1!$C$5:C$192,0),16))*3.4121416)+((INDEX(Sheet1!$C$5:$BD$192,MATCH($C21,Sheet1!$C$5:C$192,0),28))*99.976))/$AO21</f>
        <v>1.265649529402985</v>
      </c>
      <c r="AC21" s="67">
        <f t="shared" ref="AC21" si="228">AB21</f>
        <v>1.265649529402985</v>
      </c>
      <c r="AD21" s="22">
        <v>0</v>
      </c>
      <c r="AE21" s="67">
        <f t="shared" ref="AE21" si="229">AD21</f>
        <v>0</v>
      </c>
      <c r="AF21" s="22">
        <v>0</v>
      </c>
      <c r="AG21" s="67">
        <f t="shared" ref="AG21" si="230">AF21</f>
        <v>0</v>
      </c>
      <c r="AH21" s="72">
        <f t="shared" si="198"/>
        <v>0.22772137370883727</v>
      </c>
      <c r="AI21" s="73">
        <f t="shared" si="199"/>
        <v>0.22772137370883727</v>
      </c>
      <c r="AJ21" s="72">
        <f t="shared" si="200"/>
        <v>0.25686270547703</v>
      </c>
      <c r="AK21" s="73">
        <f t="shared" si="201"/>
        <v>0.25686270547703</v>
      </c>
      <c r="AL21" s="70" t="str">
        <f t="shared" si="202"/>
        <v>Yes</v>
      </c>
      <c r="AM21" s="70" t="str">
        <f t="shared" si="203"/>
        <v>Yes</v>
      </c>
      <c r="AN21" s="75" t="str">
        <f t="shared" si="204"/>
        <v>Pass</v>
      </c>
      <c r="AO21" s="71">
        <f>IF(ISNUMBER(SEARCH("RetlMed",C21)),Sheet3!D$2,IF(ISNUMBER(SEARCH("OffSml",C21)),Sheet3!A$2,IF(ISNUMBER(SEARCH("OffMed",C21)),Sheet3!B$2,IF(ISNUMBER(SEARCH("OffLrg",C21)),Sheet3!C$2,IF(ISNUMBER(SEARCH("RetlStrp",C21)),Sheet3!E$2)))))</f>
        <v>53600</v>
      </c>
      <c r="AP21" s="27"/>
      <c r="AQ21" s="27"/>
      <c r="AR21" s="27"/>
    </row>
    <row r="22" spans="1:44" s="4" customFormat="1" ht="26.25" customHeight="1" x14ac:dyDescent="0.2">
      <c r="A22" s="5"/>
      <c r="B22" s="66" t="s">
        <v>157</v>
      </c>
      <c r="C22" s="79" t="s">
        <v>118</v>
      </c>
      <c r="D22" s="76">
        <f>INDEX(Sheet1!$C$5:$BD$192,MATCH($C22,Sheet1!$C$5:$C$192,0),54)</f>
        <v>112.33499999999999</v>
      </c>
      <c r="E22" s="67">
        <f t="shared" si="2"/>
        <v>112.33499999999999</v>
      </c>
      <c r="F22" s="17">
        <f>(INDEX(Sheet1!$C$5:$BD$192,MATCH($C22,Sheet1!$C$5:$C$192,0),18))/$AO22</f>
        <v>3.669402985074627</v>
      </c>
      <c r="G22" s="67">
        <f t="shared" si="2"/>
        <v>3.669402985074627</v>
      </c>
      <c r="H22" s="17">
        <f>(INDEX(Sheet1!$C$5:$BD$192,MATCH($C22,Sheet1!$C$5:$C$192,0),30))/$AO22</f>
        <v>3.5824253731343285E-2</v>
      </c>
      <c r="I22" s="67">
        <f t="shared" ref="I22" si="231">H22</f>
        <v>3.5824253731343285E-2</v>
      </c>
      <c r="J22" s="17">
        <f t="shared" si="4"/>
        <v>16.102104033855404</v>
      </c>
      <c r="K22" s="67">
        <f t="shared" ref="K22" si="232">J22</f>
        <v>16.102104033855404</v>
      </c>
      <c r="L22" s="17">
        <f>(((INDEX(Sheet1!$C$5:$BD$192,MATCH($C22,Sheet1!$C$5:$C$192,0),11))*3.4121416)+((INDEX(Sheet1!$C$5:$BD$192,MATCH($C22,Sheet1!$C$5:$C$192,0),23))*99.976))/$AO22</f>
        <v>2.3164322053568984</v>
      </c>
      <c r="M22" s="67">
        <f t="shared" ref="M22" si="233">L22</f>
        <v>2.3164322053568984</v>
      </c>
      <c r="N22" s="17">
        <f>(((INDEX(Sheet1!$C$5:$BD$192,MATCH($C22,Sheet1!$C$5:$C$192,0),12))*3.4121416)+((INDEX(Sheet1!$C$5:$BD$192,MATCH($C22,Sheet1!$C$5:$C$192,0),24))*99.976))/$AO22</f>
        <v>5.1636651817611936</v>
      </c>
      <c r="O22" s="67">
        <f t="shared" ref="O22" si="234">N22</f>
        <v>5.1636651817611936</v>
      </c>
      <c r="P22" s="17">
        <f>(((INDEX(Sheet1!$C$5:$BD$192,MATCH($C22,Sheet1!$C$5:$C$192,0),17))*3.4121416)+((INDEX(Sheet1!$C$5:$BD$192,MATCH($C22,Sheet1!$C$5:$C$192,0),29))*99.976))/$AO22</f>
        <v>5.7689128958686569</v>
      </c>
      <c r="Q22" s="67">
        <f t="shared" ref="Q22" si="235">P22</f>
        <v>5.7689128958686569</v>
      </c>
      <c r="R22" s="17">
        <f>(((INDEX(Sheet1!$C$5:$BD$192,MATCH($C22,Sheet1!$C$5:$C$192,0),31))+(INDEX(Sheet1!$C$5:$BD$192,MATCH($C22,Sheet1!$C$5:$C$192,0),32)))*99.976)/$AO22</f>
        <v>0</v>
      </c>
      <c r="S22" s="67">
        <f t="shared" ref="S22" si="236">R22</f>
        <v>0</v>
      </c>
      <c r="T22" s="70">
        <f>(((INDEX(Sheet1!$C$5:$BD$192,MATCH($C22,Sheet1!$C$5:$C$192,0),19))+(INDEX(Sheet1!$C$5:$BD$192,MATCH($C22,Sheet1!$C$5:$C$192,0),20)))*3.4121416)/$AO22</f>
        <v>14.622618239955223</v>
      </c>
      <c r="U22" s="67">
        <f t="shared" ref="U22" si="237">T22</f>
        <v>14.622618239955223</v>
      </c>
      <c r="V22" s="17">
        <f>(((INDEX(Sheet1!$C$5:$BD$192,MATCH($C22,Sheet1!$C$5:$C$192,0),13))*3.4121416)+((INDEX(Sheet1!$C$5:$BD$192,MATCH($C22,Sheet1!$C$5:$C$192,0),25))*99.976))/$AO22</f>
        <v>1.4813659973940299</v>
      </c>
      <c r="W22" s="67">
        <f t="shared" ref="W22" si="238">V22</f>
        <v>1.4813659973940299</v>
      </c>
      <c r="X22" s="17">
        <f>(((INDEX(Sheet1!$C$5:$BD$192,MATCH($C22,Sheet1!$C$5:C$192,0),15))*3.4121416)+((INDEX(Sheet1!$C$5:$BD$192,MATCH($C22,Sheet1!$C$5:C$192,0),27))*99.976))/$AO22</f>
        <v>0.10608195451940299</v>
      </c>
      <c r="Y22" s="67">
        <f t="shared" ref="Y22" si="239">X22</f>
        <v>0.10608195451940299</v>
      </c>
      <c r="Z22" s="17">
        <f>(((INDEX(Sheet1!$C$5:$BD$192,MATCH($C22,Sheet1!$C$5:C$192,0),14))*3.4121416)+((INDEX(Sheet1!$C$5:$BD$192,MATCH($C22,Sheet1!$C$5:C$192,0),26))*99.976))/$AO22</f>
        <v>0</v>
      </c>
      <c r="AA22" s="67">
        <f t="shared" ref="AA22" si="240">Z22</f>
        <v>0</v>
      </c>
      <c r="AB22" s="17">
        <f>(((INDEX(Sheet1!$C$5:$BD$192,MATCH($C22,Sheet1!$C$5:C$192,0),16))*3.4121416)+((INDEX(Sheet1!$C$5:$BD$192,MATCH($C22,Sheet1!$C$5:C$192,0),28))*99.976))/$AO22</f>
        <v>1.2656457989552239</v>
      </c>
      <c r="AC22" s="67">
        <f t="shared" ref="AC22" si="241">AB22</f>
        <v>1.2656457989552239</v>
      </c>
      <c r="AD22" s="22">
        <v>0</v>
      </c>
      <c r="AE22" s="67">
        <f t="shared" ref="AE22" si="242">AD22</f>
        <v>0</v>
      </c>
      <c r="AF22" s="22">
        <v>0</v>
      </c>
      <c r="AG22" s="67">
        <f t="shared" ref="AG22" si="243">AF22</f>
        <v>0</v>
      </c>
      <c r="AH22" s="72">
        <f t="shared" si="198"/>
        <v>-8.2546128718990232E-3</v>
      </c>
      <c r="AI22" s="73">
        <f t="shared" si="199"/>
        <v>-8.2546128718990232E-3</v>
      </c>
      <c r="AJ22" s="72">
        <f t="shared" si="200"/>
        <v>-6.4358386291764186E-3</v>
      </c>
      <c r="AK22" s="73">
        <f t="shared" si="201"/>
        <v>-6.4358386291764186E-3</v>
      </c>
      <c r="AL22" s="70" t="str">
        <f t="shared" si="202"/>
        <v>No</v>
      </c>
      <c r="AM22" s="70" t="str">
        <f t="shared" si="203"/>
        <v>No</v>
      </c>
      <c r="AN22" s="75" t="str">
        <f t="shared" si="204"/>
        <v>Pass</v>
      </c>
      <c r="AO22" s="71">
        <f>IF(ISNUMBER(SEARCH("RetlMed",C22)),Sheet3!D$2,IF(ISNUMBER(SEARCH("OffSml",C22)),Sheet3!A$2,IF(ISNUMBER(SEARCH("OffMed",C22)),Sheet3!B$2,IF(ISNUMBER(SEARCH("OffLrg",C22)),Sheet3!C$2,IF(ISNUMBER(SEARCH("RetlStrp",C22)),Sheet3!E$2)))))</f>
        <v>53600</v>
      </c>
      <c r="AP22" s="27"/>
      <c r="AQ22" s="27"/>
      <c r="AR22" s="27"/>
    </row>
    <row r="23" spans="1:44" s="4" customFormat="1" ht="26.25" customHeight="1" x14ac:dyDescent="0.2">
      <c r="A23" s="5"/>
      <c r="B23" s="66" t="s">
        <v>157</v>
      </c>
      <c r="C23" s="79" t="s">
        <v>119</v>
      </c>
      <c r="D23" s="76">
        <f>INDEX(Sheet1!$C$5:$BD$192,MATCH($C23,Sheet1!$C$5:$C$192,0),54)</f>
        <v>136.995</v>
      </c>
      <c r="E23" s="67">
        <f t="shared" si="2"/>
        <v>136.995</v>
      </c>
      <c r="F23" s="17">
        <f>(INDEX(Sheet1!$C$5:$BD$192,MATCH($C23,Sheet1!$C$5:$C$192,0),18))/$AO23</f>
        <v>4.7962873134328357</v>
      </c>
      <c r="G23" s="67">
        <f t="shared" si="2"/>
        <v>4.7962873134328357</v>
      </c>
      <c r="H23" s="17">
        <f>(INDEX(Sheet1!$C$5:$BD$192,MATCH($C23,Sheet1!$C$5:$C$192,0),30))/$AO23</f>
        <v>2.7189179104477611E-2</v>
      </c>
      <c r="I23" s="67">
        <f t="shared" ref="I23" si="244">H23</f>
        <v>2.7189179104477611E-2</v>
      </c>
      <c r="J23" s="17">
        <f t="shared" si="4"/>
        <v>19.083867349419592</v>
      </c>
      <c r="K23" s="67">
        <f t="shared" ref="K23" si="245">J23</f>
        <v>19.083867349419592</v>
      </c>
      <c r="L23" s="17">
        <f>(((INDEX(Sheet1!$C$5:$BD$192,MATCH($C23,Sheet1!$C$5:$C$192,0),11))*3.4121416)+((INDEX(Sheet1!$C$5:$BD$192,MATCH($C23,Sheet1!$C$5:$C$192,0),23))*99.976))/$AO23</f>
        <v>1.4529365470393365</v>
      </c>
      <c r="M23" s="67">
        <f t="shared" ref="M23" si="246">L23</f>
        <v>1.4529365470393365</v>
      </c>
      <c r="N23" s="17">
        <f>(((INDEX(Sheet1!$C$5:$BD$192,MATCH($C23,Sheet1!$C$5:$C$192,0),12))*3.4121416)+((INDEX(Sheet1!$C$5:$BD$192,MATCH($C23,Sheet1!$C$5:$C$192,0),24))*99.976))/$AO23</f>
        <v>5.5846572494686564</v>
      </c>
      <c r="O23" s="67">
        <f t="shared" ref="O23" si="247">N23</f>
        <v>5.5846572494686564</v>
      </c>
      <c r="P23" s="17">
        <f>(((INDEX(Sheet1!$C$5:$BD$192,MATCH($C23,Sheet1!$C$5:$C$192,0),17))*3.4121416)+((INDEX(Sheet1!$C$5:$BD$192,MATCH($C23,Sheet1!$C$5:$C$192,0),29))*99.976))/$AO23</f>
        <v>5.7689128958686569</v>
      </c>
      <c r="Q23" s="67">
        <f t="shared" ref="Q23" si="248">P23</f>
        <v>5.7689128958686569</v>
      </c>
      <c r="R23" s="17">
        <f>(((INDEX(Sheet1!$C$5:$BD$192,MATCH($C23,Sheet1!$C$5:$C$192,0),31))+(INDEX(Sheet1!$C$5:$BD$192,MATCH($C23,Sheet1!$C$5:$C$192,0),32)))*99.976)/$AO23</f>
        <v>0</v>
      </c>
      <c r="S23" s="67">
        <f t="shared" ref="S23" si="249">R23</f>
        <v>0</v>
      </c>
      <c r="T23" s="70">
        <f>(((INDEX(Sheet1!$C$5:$BD$192,MATCH($C23,Sheet1!$C$5:$C$192,0),19))+(INDEX(Sheet1!$C$5:$BD$192,MATCH($C23,Sheet1!$C$5:$C$192,0),20)))*3.4121416)/$AO23</f>
        <v>14.622618239955223</v>
      </c>
      <c r="U23" s="67">
        <f t="shared" ref="U23" si="250">T23</f>
        <v>14.622618239955223</v>
      </c>
      <c r="V23" s="17">
        <f>(((INDEX(Sheet1!$C$5:$BD$192,MATCH($C23,Sheet1!$C$5:$C$192,0),13))*3.4121416)+((INDEX(Sheet1!$C$5:$BD$192,MATCH($C23,Sheet1!$C$5:$C$192,0),25))*99.976))/$AO23</f>
        <v>4.9552189792417911</v>
      </c>
      <c r="W23" s="67">
        <f t="shared" ref="W23" si="251">V23</f>
        <v>4.9552189792417911</v>
      </c>
      <c r="X23" s="17">
        <f>(((INDEX(Sheet1!$C$5:$BD$192,MATCH($C23,Sheet1!$C$5:C$192,0),15))*3.4121416)+((INDEX(Sheet1!$C$5:$BD$192,MATCH($C23,Sheet1!$C$5:C$192,0),27))*99.976))/$AO23</f>
        <v>5.6497744069805962E-2</v>
      </c>
      <c r="Y23" s="67">
        <f t="shared" ref="Y23" si="252">X23</f>
        <v>5.6497744069805962E-2</v>
      </c>
      <c r="Z23" s="17">
        <f>(((INDEX(Sheet1!$C$5:$BD$192,MATCH($C23,Sheet1!$C$5:C$192,0),14))*3.4121416)+((INDEX(Sheet1!$C$5:$BD$192,MATCH($C23,Sheet1!$C$5:C$192,0),26))*99.976))/$AO23</f>
        <v>0</v>
      </c>
      <c r="AA23" s="67">
        <f t="shared" ref="AA23" si="253">Z23</f>
        <v>0</v>
      </c>
      <c r="AB23" s="17">
        <f>(((INDEX(Sheet1!$C$5:$BD$192,MATCH($C23,Sheet1!$C$5:C$192,0),16))*3.4121416)+((INDEX(Sheet1!$C$5:$BD$192,MATCH($C23,Sheet1!$C$5:C$192,0),28))*99.976))/$AO23</f>
        <v>1.2656439337313434</v>
      </c>
      <c r="AC23" s="67">
        <f t="shared" ref="AC23" si="254">AB23</f>
        <v>1.2656439337313434</v>
      </c>
      <c r="AD23" s="22">
        <v>0</v>
      </c>
      <c r="AE23" s="67">
        <f t="shared" ref="AE23" si="255">AD23</f>
        <v>0</v>
      </c>
      <c r="AF23" s="22">
        <v>0</v>
      </c>
      <c r="AG23" s="67">
        <f t="shared" ref="AG23" si="256">AF23</f>
        <v>0</v>
      </c>
      <c r="AH23" s="72">
        <f t="shared" si="198"/>
        <v>0.20945528383508438</v>
      </c>
      <c r="AI23" s="73">
        <f t="shared" si="199"/>
        <v>0.20945528383508438</v>
      </c>
      <c r="AJ23" s="72">
        <f t="shared" si="200"/>
        <v>0.29869060488800425</v>
      </c>
      <c r="AK23" s="73">
        <f t="shared" si="201"/>
        <v>0.29869060488800425</v>
      </c>
      <c r="AL23" s="70" t="str">
        <f t="shared" si="202"/>
        <v>Yes</v>
      </c>
      <c r="AM23" s="70" t="str">
        <f t="shared" si="203"/>
        <v>Yes</v>
      </c>
      <c r="AN23" s="75" t="str">
        <f t="shared" si="204"/>
        <v>Pass</v>
      </c>
      <c r="AO23" s="71">
        <f>IF(ISNUMBER(SEARCH("RetlMed",C23)),Sheet3!D$2,IF(ISNUMBER(SEARCH("OffSml",C23)),Sheet3!A$2,IF(ISNUMBER(SEARCH("OffMed",C23)),Sheet3!B$2,IF(ISNUMBER(SEARCH("OffLrg",C23)),Sheet3!C$2,IF(ISNUMBER(SEARCH("RetlStrp",C23)),Sheet3!E$2)))))</f>
        <v>53600</v>
      </c>
      <c r="AP23" s="27"/>
      <c r="AQ23" s="27"/>
      <c r="AR23" s="27"/>
    </row>
    <row r="24" spans="1:44" s="4" customFormat="1" ht="26.25" customHeight="1" thickBot="1" x14ac:dyDescent="0.25">
      <c r="A24" s="5"/>
      <c r="B24" s="66" t="s">
        <v>157</v>
      </c>
      <c r="C24" s="78" t="s">
        <v>120</v>
      </c>
      <c r="D24" s="76">
        <f>INDEX(Sheet1!$C$5:$BD$192,MATCH($C24,Sheet1!$C$5:$C$192,0),54)</f>
        <v>112.343</v>
      </c>
      <c r="E24" s="67">
        <f t="shared" si="2"/>
        <v>112.343</v>
      </c>
      <c r="F24" s="17">
        <f>(INDEX(Sheet1!$C$5:$BD$192,MATCH($C24,Sheet1!$C$5:$C$192,0),18))/$AO24</f>
        <v>3.6494402985074625</v>
      </c>
      <c r="G24" s="67">
        <f t="shared" si="2"/>
        <v>3.6494402985074625</v>
      </c>
      <c r="H24" s="17">
        <f>(INDEX(Sheet1!$C$5:$BD$192,MATCH($C24,Sheet1!$C$5:$C$192,0),30))/$AO24</f>
        <v>3.7541604477611942E-2</v>
      </c>
      <c r="I24" s="67">
        <f t="shared" ref="I24" si="257">H24</f>
        <v>3.7541604477611942E-2</v>
      </c>
      <c r="J24" s="17">
        <f t="shared" si="4"/>
        <v>16.205677589715371</v>
      </c>
      <c r="K24" s="67">
        <f t="shared" ref="K24" si="258">J24</f>
        <v>16.205677589715371</v>
      </c>
      <c r="L24" s="17">
        <f>(((INDEX(Sheet1!$C$5:$BD$192,MATCH($C24,Sheet1!$C$5:$C$192,0),11))*3.4121416)+((INDEX(Sheet1!$C$5:$BD$192,MATCH($C24,Sheet1!$C$5:$C$192,0),23))*99.976))/$AO24</f>
        <v>2.4881828458504462</v>
      </c>
      <c r="M24" s="67">
        <f t="shared" ref="M24" si="259">L24</f>
        <v>2.4881828458504462</v>
      </c>
      <c r="N24" s="17">
        <f>(((INDEX(Sheet1!$C$5:$BD$192,MATCH($C24,Sheet1!$C$5:$C$192,0),12))*3.4121416)+((INDEX(Sheet1!$C$5:$BD$192,MATCH($C24,Sheet1!$C$5:$C$192,0),24))*99.976))/$AO24</f>
        <v>5.1453440184686565</v>
      </c>
      <c r="O24" s="67">
        <f t="shared" ref="O24" si="260">N24</f>
        <v>5.1453440184686565</v>
      </c>
      <c r="P24" s="17">
        <f>(((INDEX(Sheet1!$C$5:$BD$192,MATCH($C24,Sheet1!$C$5:$C$192,0),17))*3.4121416)+((INDEX(Sheet1!$C$5:$BD$192,MATCH($C24,Sheet1!$C$5:$C$192,0),29))*99.976))/$AO24</f>
        <v>5.7689128958686569</v>
      </c>
      <c r="Q24" s="67">
        <f t="shared" ref="Q24" si="261">P24</f>
        <v>5.7689128958686569</v>
      </c>
      <c r="R24" s="17">
        <f>(((INDEX(Sheet1!$C$5:$BD$192,MATCH($C24,Sheet1!$C$5:$C$192,0),31))+(INDEX(Sheet1!$C$5:$BD$192,MATCH($C24,Sheet1!$C$5:$C$192,0),32)))*99.976)/$AO24</f>
        <v>0</v>
      </c>
      <c r="S24" s="67">
        <f t="shared" ref="S24" si="262">R24</f>
        <v>0</v>
      </c>
      <c r="T24" s="70">
        <f>(((INDEX(Sheet1!$C$5:$BD$192,MATCH($C24,Sheet1!$C$5:$C$192,0),19))+(INDEX(Sheet1!$C$5:$BD$192,MATCH($C24,Sheet1!$C$5:$C$192,0),20)))*3.4121416)/$AO24</f>
        <v>14.622618239955223</v>
      </c>
      <c r="U24" s="67">
        <f t="shared" ref="U24" si="263">T24</f>
        <v>14.622618239955223</v>
      </c>
      <c r="V24" s="17">
        <f>(((INDEX(Sheet1!$C$5:$BD$192,MATCH($C24,Sheet1!$C$5:$C$192,0),13))*3.4121416)+((INDEX(Sheet1!$C$5:$BD$192,MATCH($C24,Sheet1!$C$5:$C$192,0),25))*99.976))/$AO24</f>
        <v>1.4207304587000003</v>
      </c>
      <c r="W24" s="67">
        <f t="shared" ref="W24" si="264">V24</f>
        <v>1.4207304587000003</v>
      </c>
      <c r="X24" s="17">
        <f>(((INDEX(Sheet1!$C$5:$BD$192,MATCH($C24,Sheet1!$C$5:C$192,0),15))*3.4121416)+((INDEX(Sheet1!$C$5:$BD$192,MATCH($C24,Sheet1!$C$5:C$192,0),27))*99.976))/$AO24</f>
        <v>0.11686903276791043</v>
      </c>
      <c r="Y24" s="67">
        <f t="shared" ref="Y24" si="265">X24</f>
        <v>0.11686903276791043</v>
      </c>
      <c r="Z24" s="17">
        <f>(((INDEX(Sheet1!$C$5:$BD$192,MATCH($C24,Sheet1!$C$5:C$192,0),14))*3.4121416)+((INDEX(Sheet1!$C$5:$BD$192,MATCH($C24,Sheet1!$C$5:C$192,0),26))*99.976))/$AO24</f>
        <v>0</v>
      </c>
      <c r="AA24" s="67">
        <f t="shared" ref="AA24" si="266">Z24</f>
        <v>0</v>
      </c>
      <c r="AB24" s="17">
        <f>(((INDEX(Sheet1!$C$5:$BD$192,MATCH($C24,Sheet1!$C$5:C$192,0),16))*3.4121416)+((INDEX(Sheet1!$C$5:$BD$192,MATCH($C24,Sheet1!$C$5:C$192,0),28))*99.976))/$AO24</f>
        <v>1.2656383380597014</v>
      </c>
      <c r="AC24" s="67">
        <f t="shared" ref="AC24" si="267">AB24</f>
        <v>1.2656383380597014</v>
      </c>
      <c r="AD24" s="22">
        <v>0</v>
      </c>
      <c r="AE24" s="67">
        <f t="shared" ref="AE24" si="268">AD24</f>
        <v>0</v>
      </c>
      <c r="AF24" s="22">
        <v>0</v>
      </c>
      <c r="AG24" s="67">
        <f t="shared" ref="AG24" si="269">AF24</f>
        <v>0</v>
      </c>
      <c r="AH24" s="72">
        <f t="shared" si="198"/>
        <v>-8.1839851681821535E-3</v>
      </c>
      <c r="AI24" s="73">
        <f t="shared" si="199"/>
        <v>-8.1839851681821535E-3</v>
      </c>
      <c r="AJ24" s="72">
        <f t="shared" si="200"/>
        <v>-1.1841134809097091E-2</v>
      </c>
      <c r="AK24" s="73">
        <f t="shared" si="201"/>
        <v>-1.1841134809097091E-2</v>
      </c>
      <c r="AL24" s="70" t="str">
        <f t="shared" si="202"/>
        <v>No</v>
      </c>
      <c r="AM24" s="70" t="str">
        <f t="shared" si="203"/>
        <v>No</v>
      </c>
      <c r="AN24" s="75" t="str">
        <f t="shared" si="204"/>
        <v>Pass</v>
      </c>
      <c r="AO24" s="71">
        <f>IF(ISNUMBER(SEARCH("RetlMed",C24)),Sheet3!D$2,IF(ISNUMBER(SEARCH("OffSml",C24)),Sheet3!A$2,IF(ISNUMBER(SEARCH("OffMed",C24)),Sheet3!B$2,IF(ISNUMBER(SEARCH("OffLrg",C24)),Sheet3!C$2,IF(ISNUMBER(SEARCH("RetlStrp",C24)),Sheet3!E$2)))))</f>
        <v>53600</v>
      </c>
      <c r="AP24" s="27"/>
      <c r="AQ24" s="27"/>
      <c r="AR24" s="27"/>
    </row>
    <row r="25" spans="1:44" s="4" customFormat="1" ht="26.25" customHeight="1" x14ac:dyDescent="0.2">
      <c r="A25" s="5"/>
      <c r="B25" s="66" t="s">
        <v>157</v>
      </c>
      <c r="C25" s="77" t="s">
        <v>114</v>
      </c>
      <c r="D25" s="76">
        <f>INDEX(Sheet1!$C$5:$BD$192,MATCH($C25,Sheet1!$C$5:$C$192,0),54)</f>
        <v>344.11399999999998</v>
      </c>
      <c r="E25" s="67">
        <f t="shared" si="2"/>
        <v>344.11399999999998</v>
      </c>
      <c r="F25" s="17">
        <f>(INDEX(Sheet1!$C$5:$BD$192,MATCH($C25,Sheet1!$C$5:$C$192,0),18))/$AO25</f>
        <v>7.446324626865672</v>
      </c>
      <c r="G25" s="67">
        <f t="shared" si="2"/>
        <v>7.446324626865672</v>
      </c>
      <c r="H25" s="17">
        <f>(INDEX(Sheet1!$C$5:$BD$192,MATCH($C25,Sheet1!$C$5:$C$192,0),30))/$AO25</f>
        <v>0.8481194029850746</v>
      </c>
      <c r="I25" s="67">
        <f t="shared" ref="I25" si="270">H25</f>
        <v>0.8481194029850746</v>
      </c>
      <c r="J25" s="17">
        <f t="shared" si="4"/>
        <v>110.19952530487437</v>
      </c>
      <c r="K25" s="67">
        <f t="shared" ref="K25" si="271">J25</f>
        <v>110.19952530487437</v>
      </c>
      <c r="L25" s="17">
        <f>(((INDEX(Sheet1!$C$5:$BD$192,MATCH($C25,Sheet1!$C$5:$C$192,0),11))*3.4121416)+((INDEX(Sheet1!$C$5:$BD$192,MATCH($C25,Sheet1!$C$5:$C$192,0),23))*99.976))/$AO25</f>
        <v>83.610062947638568</v>
      </c>
      <c r="M25" s="67">
        <f t="shared" ref="M25" si="272">L25</f>
        <v>83.610062947638568</v>
      </c>
      <c r="N25" s="17">
        <f>(((INDEX(Sheet1!$C$5:$BD$192,MATCH($C25,Sheet1!$C$5:$C$192,0),12))*3.4121416)+((INDEX(Sheet1!$C$5:$BD$192,MATCH($C25,Sheet1!$C$5:$C$192,0),24))*99.976))/$AO25</f>
        <v>5.8345074985671648</v>
      </c>
      <c r="O25" s="67">
        <f t="shared" ref="O25" si="273">N25</f>
        <v>5.8345074985671648</v>
      </c>
      <c r="P25" s="17">
        <f>(((INDEX(Sheet1!$C$5:$BD$192,MATCH($C25,Sheet1!$C$5:$C$192,0),17))*3.4121416)+((INDEX(Sheet1!$C$5:$BD$192,MATCH($C25,Sheet1!$C$5:$C$192,0),29))*99.976))/$AO25</f>
        <v>8.1261170753731342</v>
      </c>
      <c r="Q25" s="67">
        <f t="shared" ref="Q25" si="274">P25</f>
        <v>8.1261170753731342</v>
      </c>
      <c r="R25" s="17">
        <f>(((INDEX(Sheet1!$C$5:$BD$192,MATCH($C25,Sheet1!$C$5:$C$192,0),31))+(INDEX(Sheet1!$C$5:$BD$192,MATCH($C25,Sheet1!$C$5:$C$192,0),32)))*99.976)/$AO25</f>
        <v>5.3868971328358217</v>
      </c>
      <c r="S25" s="67">
        <f t="shared" ref="S25" si="275">R25</f>
        <v>5.3868971328358217</v>
      </c>
      <c r="T25" s="70">
        <f>(((INDEX(Sheet1!$C$5:$BD$192,MATCH($C25,Sheet1!$C$5:$C$192,0),19))+(INDEX(Sheet1!$C$5:$BD$192,MATCH($C25,Sheet1!$C$5:$C$192,0),20)))*3.4121416)/$AO25</f>
        <v>16.471566103519404</v>
      </c>
      <c r="U25" s="67">
        <f t="shared" ref="U25" si="276">T25</f>
        <v>16.471566103519404</v>
      </c>
      <c r="V25" s="17">
        <f>(((INDEX(Sheet1!$C$5:$BD$192,MATCH($C25,Sheet1!$C$5:$C$192,0),13))*3.4121416)+((INDEX(Sheet1!$C$5:$BD$192,MATCH($C25,Sheet1!$C$5:$C$192,0),25))*99.976))/$AO25</f>
        <v>10.264498576970148</v>
      </c>
      <c r="W25" s="67">
        <f t="shared" ref="W25" si="277">V25</f>
        <v>10.264498576970148</v>
      </c>
      <c r="X25" s="17">
        <f>(((INDEX(Sheet1!$C$5:$BD$192,MATCH($C25,Sheet1!$C$5:C$192,0),15))*3.4121416)+((INDEX(Sheet1!$C$5:$BD$192,MATCH($C25,Sheet1!$C$5:C$192,0),27))*99.976))/$AO25</f>
        <v>1.1642914660268657</v>
      </c>
      <c r="Y25" s="67">
        <f t="shared" ref="Y25" si="278">X25</f>
        <v>1.1642914660268657</v>
      </c>
      <c r="Z25" s="17">
        <f>(((INDEX(Sheet1!$C$5:$BD$192,MATCH($C25,Sheet1!$C$5:C$192,0),14))*3.4121416)+((INDEX(Sheet1!$C$5:$BD$192,MATCH($C25,Sheet1!$C$5:C$192,0),26))*99.976))/$AO25</f>
        <v>0</v>
      </c>
      <c r="AA25" s="67">
        <f t="shared" ref="AA25" si="279">Z25</f>
        <v>0</v>
      </c>
      <c r="AB25" s="17">
        <f>(((INDEX(Sheet1!$C$5:$BD$192,MATCH($C25,Sheet1!$C$5:C$192,0),16))*3.4121416)+((INDEX(Sheet1!$C$5:$BD$192,MATCH($C25,Sheet1!$C$5:C$192,0),28))*99.976))/$AO25</f>
        <v>1.2000477402985075</v>
      </c>
      <c r="AC25" s="67">
        <f t="shared" ref="AC25" si="280">AB25</f>
        <v>1.2000477402985075</v>
      </c>
      <c r="AD25" s="22">
        <v>0</v>
      </c>
      <c r="AE25" s="67">
        <f t="shared" ref="AE25" si="281">AD25</f>
        <v>0</v>
      </c>
      <c r="AF25" s="22">
        <v>0</v>
      </c>
      <c r="AG25" s="67">
        <f t="shared" ref="AG25" si="282">AF25</f>
        <v>0</v>
      </c>
      <c r="AH25" s="72"/>
      <c r="AI25" s="73"/>
      <c r="AJ25" s="72"/>
      <c r="AK25" s="73"/>
      <c r="AL25" s="70"/>
      <c r="AM25" s="70"/>
      <c r="AN25" s="75"/>
      <c r="AO25" s="71">
        <f>IF(ISNUMBER(SEARCH("RetlMed",C25)),Sheet3!D$2,IF(ISNUMBER(SEARCH("OffSml",C25)),Sheet3!A$2,IF(ISNUMBER(SEARCH("OffMed",C25)),Sheet3!B$2,IF(ISNUMBER(SEARCH("OffLrg",C25)),Sheet3!C$2,IF(ISNUMBER(SEARCH("RetlStrp",C25)),Sheet3!E$2)))))</f>
        <v>53600</v>
      </c>
      <c r="AP25" s="27"/>
      <c r="AQ25" s="27"/>
      <c r="AR25" s="27"/>
    </row>
    <row r="26" spans="1:44" s="4" customFormat="1" ht="26.25" customHeight="1" thickBot="1" x14ac:dyDescent="0.25">
      <c r="A26" s="5"/>
      <c r="B26" s="66" t="s">
        <v>157</v>
      </c>
      <c r="C26" s="78" t="s">
        <v>115</v>
      </c>
      <c r="D26" s="76">
        <f>INDEX(Sheet1!$C$5:$BD$192,MATCH($C26,Sheet1!$C$5:$C$192,0),54)</f>
        <v>334.23599999999999</v>
      </c>
      <c r="E26" s="67">
        <f t="shared" si="2"/>
        <v>334.23599999999999</v>
      </c>
      <c r="F26" s="17">
        <f>(INDEX(Sheet1!$C$5:$BD$192,MATCH($C26,Sheet1!$C$5:$C$192,0),18))/$AO26</f>
        <v>7.3874813432835822</v>
      </c>
      <c r="G26" s="67">
        <f t="shared" si="2"/>
        <v>7.3874813432835822</v>
      </c>
      <c r="H26" s="17">
        <f>(INDEX(Sheet1!$C$5:$BD$192,MATCH($C26,Sheet1!$C$5:$C$192,0),30))/$AO26</f>
        <v>0.81157835820895519</v>
      </c>
      <c r="I26" s="67">
        <f t="shared" ref="I26" si="283">H26</f>
        <v>0.81157835820895519</v>
      </c>
      <c r="J26" s="17">
        <f t="shared" si="4"/>
        <v>106.34549308819898</v>
      </c>
      <c r="K26" s="67">
        <f t="shared" ref="K26" si="284">J26</f>
        <v>106.34549308819898</v>
      </c>
      <c r="L26" s="17">
        <f>(((INDEX(Sheet1!$C$5:$BD$192,MATCH($C26,Sheet1!$C$5:$C$192,0),11))*3.4121416)+((INDEX(Sheet1!$C$5:$BD$192,MATCH($C26,Sheet1!$C$5:$C$192,0),23))*99.976))/$AO26</f>
        <v>79.956024243899591</v>
      </c>
      <c r="M26" s="67">
        <f t="shared" ref="M26" si="285">L26</f>
        <v>79.956024243899591</v>
      </c>
      <c r="N26" s="17">
        <f>(((INDEX(Sheet1!$C$5:$BD$192,MATCH($C26,Sheet1!$C$5:$C$192,0),12))*3.4121416)+((INDEX(Sheet1!$C$5:$BD$192,MATCH($C26,Sheet1!$C$5:$C$192,0),24))*99.976))/$AO26</f>
        <v>3.209793963997015</v>
      </c>
      <c r="O26" s="67">
        <f t="shared" ref="O26" si="286">N26</f>
        <v>3.209793963997015</v>
      </c>
      <c r="P26" s="17">
        <f>(((INDEX(Sheet1!$C$5:$BD$192,MATCH($C26,Sheet1!$C$5:$C$192,0),17))*3.4121416)+((INDEX(Sheet1!$C$5:$BD$192,MATCH($C26,Sheet1!$C$5:$C$192,0),29))*99.976))/$AO26</f>
        <v>8.1261170753731342</v>
      </c>
      <c r="Q26" s="67">
        <f t="shared" ref="Q26" si="287">P26</f>
        <v>8.1261170753731342</v>
      </c>
      <c r="R26" s="17">
        <f>(((INDEX(Sheet1!$C$5:$BD$192,MATCH($C26,Sheet1!$C$5:$C$192,0),31))+(INDEX(Sheet1!$C$5:$BD$192,MATCH($C26,Sheet1!$C$5:$C$192,0),32)))*99.976)/$AO26</f>
        <v>5.3868971328358217</v>
      </c>
      <c r="S26" s="67">
        <f t="shared" ref="S26" si="288">R26</f>
        <v>5.3868971328358217</v>
      </c>
      <c r="T26" s="70">
        <f>(((INDEX(Sheet1!$C$5:$BD$192,MATCH($C26,Sheet1!$C$5:$C$192,0),19))+(INDEX(Sheet1!$C$5:$BD$192,MATCH($C26,Sheet1!$C$5:$C$192,0),20)))*3.4121416)/$AO26</f>
        <v>16.471566103519404</v>
      </c>
      <c r="U26" s="67">
        <f t="shared" ref="U26" si="289">T26</f>
        <v>16.471566103519404</v>
      </c>
      <c r="V26" s="17">
        <f>(((INDEX(Sheet1!$C$5:$BD$192,MATCH($C26,Sheet1!$C$5:$C$192,0),13))*3.4121416)+((INDEX(Sheet1!$C$5:$BD$192,MATCH($C26,Sheet1!$C$5:$C$192,0),25))*99.976))/$AO26</f>
        <v>13.242228716552239</v>
      </c>
      <c r="W26" s="67">
        <f t="shared" ref="W26" si="290">V26</f>
        <v>13.242228716552239</v>
      </c>
      <c r="X26" s="17">
        <f>(((INDEX(Sheet1!$C$5:$BD$192,MATCH($C26,Sheet1!$C$5:C$192,0),15))*3.4121416)+((INDEX(Sheet1!$C$5:$BD$192,MATCH($C26,Sheet1!$C$5:C$192,0),27))*99.976))/$AO26</f>
        <v>0.61128134807850742</v>
      </c>
      <c r="Y26" s="67">
        <f t="shared" ref="Y26" si="291">X26</f>
        <v>0.61128134807850742</v>
      </c>
      <c r="Z26" s="17">
        <f>(((INDEX(Sheet1!$C$5:$BD$192,MATCH($C26,Sheet1!$C$5:C$192,0),14))*3.4121416)+((INDEX(Sheet1!$C$5:$BD$192,MATCH($C26,Sheet1!$C$5:C$192,0),26))*99.976))/$AO26</f>
        <v>0</v>
      </c>
      <c r="AA26" s="67">
        <f t="shared" ref="AA26" si="292">Z26</f>
        <v>0</v>
      </c>
      <c r="AB26" s="17">
        <f>(((INDEX(Sheet1!$C$5:$BD$192,MATCH($C26,Sheet1!$C$5:C$192,0),16))*3.4121416)+((INDEX(Sheet1!$C$5:$BD$192,MATCH($C26,Sheet1!$C$5:C$192,0),28))*99.976))/$AO26</f>
        <v>1.2000477402985075</v>
      </c>
      <c r="AC26" s="67">
        <f t="shared" ref="AC26" si="293">AB26</f>
        <v>1.2000477402985075</v>
      </c>
      <c r="AD26" s="22">
        <v>0</v>
      </c>
      <c r="AE26" s="67">
        <f t="shared" ref="AE26" si="294">AD26</f>
        <v>0</v>
      </c>
      <c r="AF26" s="22">
        <v>0</v>
      </c>
      <c r="AG26" s="67">
        <f t="shared" ref="AG26" si="295">AF26</f>
        <v>0</v>
      </c>
      <c r="AH26" s="72">
        <f>IF(D26=0,"",(D26-D$25)/D$25)</f>
        <v>-2.8705603375625482E-2</v>
      </c>
      <c r="AI26" s="73">
        <f>IF(E26=0,"",(E26-E$25)/E$25)</f>
        <v>-2.8705603375625482E-2</v>
      </c>
      <c r="AJ26" s="72">
        <f>IF(F26=0,"",(F26-F$25)/F$25)</f>
        <v>-7.902325849424895E-3</v>
      </c>
      <c r="AK26" s="73">
        <f>IF(G26=0,"",(G26-G$25)/G$25)</f>
        <v>-7.902325849424895E-3</v>
      </c>
      <c r="AL26" s="70" t="str">
        <f t="shared" si="72"/>
        <v>No</v>
      </c>
      <c r="AM26" s="70" t="str">
        <f t="shared" si="1"/>
        <v>No</v>
      </c>
      <c r="AN26" s="75" t="str">
        <f>IF((AL26=AM26),(IF(AND(AI26&gt;(-0.5%*D$25),AI26&lt;(0.5%*D$25),AE26&lt;=150,AG26&lt;=150,(COUNTBLANK(D26:AK26)=0)),"Pass","Fail")),IF(COUNTA(D26:AK26)=0,"","Fail"))</f>
        <v>Pass</v>
      </c>
      <c r="AO26" s="71">
        <f>IF(ISNUMBER(SEARCH("RetlMed",C26)),Sheet3!D$2,IF(ISNUMBER(SEARCH("OffSml",C26)),Sheet3!A$2,IF(ISNUMBER(SEARCH("OffMed",C26)),Sheet3!B$2,IF(ISNUMBER(SEARCH("OffLrg",C26)),Sheet3!C$2,IF(ISNUMBER(SEARCH("RetlStrp",C26)),Sheet3!E$2)))))</f>
        <v>53600</v>
      </c>
      <c r="AP26" s="27"/>
      <c r="AQ26" s="27"/>
      <c r="AR26" s="27"/>
    </row>
    <row r="27" spans="1:44" s="4" customFormat="1" ht="26.25" customHeight="1" x14ac:dyDescent="0.2">
      <c r="A27" s="5"/>
      <c r="B27" s="66" t="s">
        <v>157</v>
      </c>
      <c r="C27" s="77" t="s">
        <v>121</v>
      </c>
      <c r="D27" s="76">
        <f>INDEX(Sheet1!$C$5:$BD$192,MATCH($C27,Sheet1!$C$5:$C$192,0),54)</f>
        <v>331.012</v>
      </c>
      <c r="E27" s="67">
        <f t="shared" si="2"/>
        <v>331.012</v>
      </c>
      <c r="F27" s="17">
        <f>(INDEX(Sheet1!$C$5:$BD$192,MATCH($C27,Sheet1!$C$5:$C$192,0),18))/$AO27</f>
        <v>9.2735447761194028</v>
      </c>
      <c r="G27" s="67">
        <f t="shared" si="2"/>
        <v>9.2735447761194028</v>
      </c>
      <c r="H27" s="17">
        <f>(INDEX(Sheet1!$C$5:$BD$192,MATCH($C27,Sheet1!$C$5:$C$192,0),30))/$AO27</f>
        <v>0.52949813432835813</v>
      </c>
      <c r="I27" s="67">
        <f t="shared" ref="I27" si="296">H27</f>
        <v>0.52949813432835813</v>
      </c>
      <c r="J27" s="17">
        <f t="shared" si="4"/>
        <v>84.579830988476147</v>
      </c>
      <c r="K27" s="67">
        <f t="shared" ref="K27" si="297">J27</f>
        <v>84.579830988476147</v>
      </c>
      <c r="L27" s="17">
        <f>(((INDEX(Sheet1!$C$5:$BD$192,MATCH($C27,Sheet1!$C$5:$C$192,0),11))*3.4121416)+((INDEX(Sheet1!$C$5:$BD$192,MATCH($C27,Sheet1!$C$5:$C$192,0),23))*99.976))/$AO27</f>
        <v>51.90652889450152</v>
      </c>
      <c r="M27" s="67">
        <f t="shared" ref="M27" si="298">L27</f>
        <v>51.90652889450152</v>
      </c>
      <c r="N27" s="17">
        <f>(((INDEX(Sheet1!$C$5:$BD$192,MATCH($C27,Sheet1!$C$5:$C$192,0),12))*3.4121416)+((INDEX(Sheet1!$C$5:$BD$192,MATCH($C27,Sheet1!$C$5:$C$192,0),24))*99.976))/$AO27</f>
        <v>12.315603098462686</v>
      </c>
      <c r="O27" s="67">
        <f t="shared" ref="O27" si="299">N27</f>
        <v>12.315603098462686</v>
      </c>
      <c r="P27" s="17">
        <f>(((INDEX(Sheet1!$C$5:$BD$192,MATCH($C27,Sheet1!$C$5:$C$192,0),17))*3.4121416)+((INDEX(Sheet1!$C$5:$BD$192,MATCH($C27,Sheet1!$C$5:$C$192,0),29))*99.976))/$AO27</f>
        <v>8.1261170753731342</v>
      </c>
      <c r="Q27" s="67">
        <f t="shared" ref="Q27" si="300">P27</f>
        <v>8.1261170753731342</v>
      </c>
      <c r="R27" s="17">
        <f>(((INDEX(Sheet1!$C$5:$BD$192,MATCH($C27,Sheet1!$C$5:$C$192,0),31))+(INDEX(Sheet1!$C$5:$BD$192,MATCH($C27,Sheet1!$C$5:$C$192,0),32)))*99.976)/$AO27</f>
        <v>5.3868971328358217</v>
      </c>
      <c r="S27" s="67">
        <f t="shared" ref="S27" si="301">R27</f>
        <v>5.3868971328358217</v>
      </c>
      <c r="T27" s="70">
        <f>(((INDEX(Sheet1!$C$5:$BD$192,MATCH($C27,Sheet1!$C$5:$C$192,0),19))+(INDEX(Sheet1!$C$5:$BD$192,MATCH($C27,Sheet1!$C$5:$C$192,0),20)))*3.4121416)/$AO27</f>
        <v>16.471566103519404</v>
      </c>
      <c r="U27" s="67">
        <f t="shared" ref="U27" si="302">T27</f>
        <v>16.471566103519404</v>
      </c>
      <c r="V27" s="17">
        <f>(((INDEX(Sheet1!$C$5:$BD$192,MATCH($C27,Sheet1!$C$5:$C$192,0),13))*3.4121416)+((INDEX(Sheet1!$C$5:$BD$192,MATCH($C27,Sheet1!$C$5:$C$192,0),25))*99.976))/$AO27</f>
        <v>10.1035040600597</v>
      </c>
      <c r="W27" s="67">
        <f t="shared" ref="W27" si="303">V27</f>
        <v>10.1035040600597</v>
      </c>
      <c r="X27" s="17">
        <f>(((INDEX(Sheet1!$C$5:$BD$192,MATCH($C27,Sheet1!$C$5:C$192,0),15))*3.4121416)+((INDEX(Sheet1!$C$5:$BD$192,MATCH($C27,Sheet1!$C$5:C$192,0),27))*99.976))/$AO27</f>
        <v>1.0859586257507465</v>
      </c>
      <c r="Y27" s="67">
        <f t="shared" ref="Y27" si="304">X27</f>
        <v>1.0859586257507465</v>
      </c>
      <c r="Z27" s="17">
        <f>(((INDEX(Sheet1!$C$5:$BD$192,MATCH($C27,Sheet1!$C$5:C$192,0),14))*3.4121416)+((INDEX(Sheet1!$C$5:$BD$192,MATCH($C27,Sheet1!$C$5:C$192,0),26))*99.976))/$AO27</f>
        <v>0</v>
      </c>
      <c r="AA27" s="67">
        <f t="shared" ref="AA27" si="305">Z27</f>
        <v>0</v>
      </c>
      <c r="AB27" s="17">
        <f>(((INDEX(Sheet1!$C$5:$BD$192,MATCH($C27,Sheet1!$C$5:C$192,0),16))*3.4121416)+((INDEX(Sheet1!$C$5:$BD$192,MATCH($C27,Sheet1!$C$5:C$192,0),28))*99.976))/$AO27</f>
        <v>1.0421192343283583</v>
      </c>
      <c r="AC27" s="67">
        <f t="shared" ref="AC27" si="306">AB27</f>
        <v>1.0421192343283583</v>
      </c>
      <c r="AD27" s="22">
        <v>0</v>
      </c>
      <c r="AE27" s="67">
        <f t="shared" ref="AE27" si="307">AD27</f>
        <v>0</v>
      </c>
      <c r="AF27" s="22">
        <v>0</v>
      </c>
      <c r="AG27" s="67">
        <f t="shared" ref="AG27" si="308">AF27</f>
        <v>0</v>
      </c>
      <c r="AH27" s="72"/>
      <c r="AI27" s="73"/>
      <c r="AJ27" s="72"/>
      <c r="AK27" s="73"/>
      <c r="AL27" s="70" t="str">
        <f t="shared" si="72"/>
        <v>No</v>
      </c>
      <c r="AM27" s="70" t="str">
        <f t="shared" si="1"/>
        <v>Yes</v>
      </c>
      <c r="AN27" s="75"/>
      <c r="AO27" s="71">
        <f>IF(ISNUMBER(SEARCH("RetlMed",C27)),Sheet3!D$2,IF(ISNUMBER(SEARCH("OffSml",C27)),Sheet3!A$2,IF(ISNUMBER(SEARCH("OffMed",C27)),Sheet3!B$2,IF(ISNUMBER(SEARCH("OffLrg",C27)),Sheet3!C$2,IF(ISNUMBER(SEARCH("RetlStrp",C27)),Sheet3!E$2)))))</f>
        <v>53600</v>
      </c>
      <c r="AP27" s="27"/>
      <c r="AQ27" s="27"/>
      <c r="AR27" s="27"/>
    </row>
    <row r="28" spans="1:44" s="4" customFormat="1" ht="26.25" customHeight="1" thickBot="1" x14ac:dyDescent="0.25">
      <c r="A28" s="5"/>
      <c r="B28" s="66" t="s">
        <v>157</v>
      </c>
      <c r="C28" s="78" t="s">
        <v>122</v>
      </c>
      <c r="D28" s="76">
        <f>INDEX(Sheet1!$C$5:$BD$192,MATCH($C28,Sheet1!$C$5:$C$192,0),54)</f>
        <v>273.80900000000003</v>
      </c>
      <c r="E28" s="67">
        <f t="shared" si="2"/>
        <v>273.80900000000003</v>
      </c>
      <c r="F28" s="17">
        <f>(INDEX(Sheet1!$C$5:$BD$192,MATCH($C28,Sheet1!$C$5:$C$192,0),18))/$AO28</f>
        <v>7.8559141791044773</v>
      </c>
      <c r="G28" s="67">
        <f t="shared" si="2"/>
        <v>7.8559141791044773</v>
      </c>
      <c r="H28" s="17">
        <f>(INDEX(Sheet1!$C$5:$BD$192,MATCH($C28,Sheet1!$C$5:$C$192,0),30))/$AO28</f>
        <v>0.38062686567164178</v>
      </c>
      <c r="I28" s="67">
        <f t="shared" ref="I28" si="309">H28</f>
        <v>0.38062686567164178</v>
      </c>
      <c r="J28" s="17">
        <f t="shared" si="4"/>
        <v>64.859048191735809</v>
      </c>
      <c r="K28" s="67">
        <f t="shared" ref="K28" si="310">J28</f>
        <v>64.859048191735809</v>
      </c>
      <c r="L28" s="17">
        <f>(((INDEX(Sheet1!$C$5:$BD$192,MATCH($C28,Sheet1!$C$5:$C$192,0),11))*3.4121416)+((INDEX(Sheet1!$C$5:$BD$192,MATCH($C28,Sheet1!$C$5:$C$192,0),23))*99.976))/$AO28</f>
        <v>37.01966980905879</v>
      </c>
      <c r="M28" s="67">
        <f t="shared" ref="M28" si="311">L28</f>
        <v>37.01966980905879</v>
      </c>
      <c r="N28" s="17">
        <f>(((INDEX(Sheet1!$C$5:$BD$192,MATCH($C28,Sheet1!$C$5:$C$192,0),12))*3.4121416)+((INDEX(Sheet1!$C$5:$BD$192,MATCH($C28,Sheet1!$C$5:$C$192,0),24))*99.976))/$AO28</f>
        <v>5.4080598238611941</v>
      </c>
      <c r="O28" s="67">
        <f t="shared" ref="O28" si="312">N28</f>
        <v>5.4080598238611941</v>
      </c>
      <c r="P28" s="17">
        <f>(((INDEX(Sheet1!$C$5:$BD$192,MATCH($C28,Sheet1!$C$5:$C$192,0),17))*3.4121416)+((INDEX(Sheet1!$C$5:$BD$192,MATCH($C28,Sheet1!$C$5:$C$192,0),29))*99.976))/$AO28</f>
        <v>8.1261170753731342</v>
      </c>
      <c r="Q28" s="67">
        <f t="shared" ref="Q28" si="313">P28</f>
        <v>8.1261170753731342</v>
      </c>
      <c r="R28" s="17">
        <f>(((INDEX(Sheet1!$C$5:$BD$192,MATCH($C28,Sheet1!$C$5:$C$192,0),31))+(INDEX(Sheet1!$C$5:$BD$192,MATCH($C28,Sheet1!$C$5:$C$192,0),32)))*99.976)/$AO28</f>
        <v>5.3868971328358217</v>
      </c>
      <c r="S28" s="67">
        <f t="shared" ref="S28" si="314">R28</f>
        <v>5.3868971328358217</v>
      </c>
      <c r="T28" s="70">
        <f>(((INDEX(Sheet1!$C$5:$BD$192,MATCH($C28,Sheet1!$C$5:$C$192,0),19))+(INDEX(Sheet1!$C$5:$BD$192,MATCH($C28,Sheet1!$C$5:$C$192,0),20)))*3.4121416)/$AO28</f>
        <v>16.471566103519404</v>
      </c>
      <c r="U28" s="67">
        <f t="shared" ref="U28" si="315">T28</f>
        <v>16.471566103519404</v>
      </c>
      <c r="V28" s="17">
        <f>(((INDEX(Sheet1!$C$5:$BD$192,MATCH($C28,Sheet1!$C$5:$C$192,0),13))*3.4121416)+((INDEX(Sheet1!$C$5:$BD$192,MATCH($C28,Sheet1!$C$5:$C$192,0),25))*99.976))/$AO28</f>
        <v>12.760772990417911</v>
      </c>
      <c r="W28" s="67">
        <f t="shared" ref="W28" si="316">V28</f>
        <v>12.760772990417911</v>
      </c>
      <c r="X28" s="17">
        <f>(((INDEX(Sheet1!$C$5:$BD$192,MATCH($C28,Sheet1!$C$5:C$192,0),15))*3.4121416)+((INDEX(Sheet1!$C$5:$BD$192,MATCH($C28,Sheet1!$C$5:C$192,0),27))*99.976))/$AO28</f>
        <v>0.50230925869641785</v>
      </c>
      <c r="Y28" s="67">
        <f t="shared" ref="Y28" si="317">X28</f>
        <v>0.50230925869641785</v>
      </c>
      <c r="Z28" s="17">
        <f>(((INDEX(Sheet1!$C$5:$BD$192,MATCH($C28,Sheet1!$C$5:C$192,0),14))*3.4121416)+((INDEX(Sheet1!$C$5:$BD$192,MATCH($C28,Sheet1!$C$5:C$192,0),26))*99.976))/$AO28</f>
        <v>0</v>
      </c>
      <c r="AA28" s="67">
        <f t="shared" ref="AA28" si="318">Z28</f>
        <v>0</v>
      </c>
      <c r="AB28" s="17">
        <f>(((INDEX(Sheet1!$C$5:$BD$192,MATCH($C28,Sheet1!$C$5:C$192,0),16))*3.4121416)+((INDEX(Sheet1!$C$5:$BD$192,MATCH($C28,Sheet1!$C$5:C$192,0),28))*99.976))/$AO28</f>
        <v>1.0421192343283583</v>
      </c>
      <c r="AC28" s="67">
        <f t="shared" ref="AC28" si="319">AB28</f>
        <v>1.0421192343283583</v>
      </c>
      <c r="AD28" s="22">
        <v>0</v>
      </c>
      <c r="AE28" s="67">
        <f t="shared" ref="AE28" si="320">AD28</f>
        <v>0</v>
      </c>
      <c r="AF28" s="22">
        <v>0</v>
      </c>
      <c r="AG28" s="67">
        <f t="shared" ref="AG28" si="321">AF28</f>
        <v>0</v>
      </c>
      <c r="AH28" s="72">
        <f t="shared" ref="AH28:AK28" si="322">IF(D28=0,"",(D28-D$27)/D$27)</f>
        <v>-0.17281246601331665</v>
      </c>
      <c r="AI28" s="73">
        <f t="shared" si="322"/>
        <v>-0.17281246601331665</v>
      </c>
      <c r="AJ28" s="72">
        <f t="shared" si="322"/>
        <v>-0.15286825385967948</v>
      </c>
      <c r="AK28" s="73">
        <f t="shared" si="322"/>
        <v>-0.15286825385967948</v>
      </c>
      <c r="AL28" s="70" t="str">
        <f t="shared" si="72"/>
        <v>No</v>
      </c>
      <c r="AM28" s="70" t="str">
        <f t="shared" si="1"/>
        <v>No</v>
      </c>
      <c r="AN28" s="75" t="str">
        <f>IF((AL28=AM28),(IF(AND(AI28&gt;(-0.5%*D$27),AI28&lt;(0.5%*D$27),AE28&lt;=150,AG28&lt;=150,(COUNTBLANK(D28:AK28)=0)),"Pass","Fail")),IF(COUNTA(D28:AK28)=0,"","Fail"))</f>
        <v>Pass</v>
      </c>
      <c r="AO28" s="71">
        <f>IF(ISNUMBER(SEARCH("RetlMed",C28)),Sheet3!D$2,IF(ISNUMBER(SEARCH("OffSml",C28)),Sheet3!A$2,IF(ISNUMBER(SEARCH("OffMed",C28)),Sheet3!B$2,IF(ISNUMBER(SEARCH("OffLrg",C28)),Sheet3!C$2,IF(ISNUMBER(SEARCH("RetlStrp",C28)),Sheet3!E$2)))))</f>
        <v>53600</v>
      </c>
      <c r="AP28" s="27"/>
      <c r="AQ28" s="27"/>
      <c r="AR28" s="27"/>
    </row>
    <row r="29" spans="1:44" s="4" customFormat="1" ht="26.25" customHeight="1" x14ac:dyDescent="0.2">
      <c r="A29" s="5"/>
      <c r="B29" s="66" t="s">
        <v>157</v>
      </c>
      <c r="C29" s="77" t="s">
        <v>123</v>
      </c>
      <c r="D29" s="76">
        <f>INDEX(Sheet1!$C$5:$BD$192,MATCH($C29,Sheet1!$C$5:$C$192,0),54)</f>
        <v>97.932199999999995</v>
      </c>
      <c r="E29" s="67">
        <f t="shared" si="2"/>
        <v>97.932199999999995</v>
      </c>
      <c r="F29" s="17">
        <f>(INDEX(Sheet1!$C$5:$BD$192,MATCH($C29,Sheet1!$C$5:$C$192,0),18))/$AO29</f>
        <v>2.9137585238668273</v>
      </c>
      <c r="G29" s="67">
        <f t="shared" si="2"/>
        <v>2.9137585238668273</v>
      </c>
      <c r="H29" s="17">
        <f>(INDEX(Sheet1!$C$5:$BD$192,MATCH($C29,Sheet1!$C$5:$C$192,0),30))/$AO29</f>
        <v>0.10740012033694343</v>
      </c>
      <c r="I29" s="67">
        <f t="shared" ref="I29" si="323">H29</f>
        <v>0.10740012033694343</v>
      </c>
      <c r="J29" s="17">
        <f t="shared" si="4"/>
        <v>20.679562428397837</v>
      </c>
      <c r="K29" s="67">
        <f t="shared" ref="K29" si="324">J29</f>
        <v>20.679562428397837</v>
      </c>
      <c r="L29" s="17">
        <f>(((INDEX(Sheet1!$C$5:$BD$192,MATCH($C29,Sheet1!$C$5:$C$192,0),11))*3.4121416)+((INDEX(Sheet1!$C$5:$BD$192,MATCH($C29,Sheet1!$C$5:$C$192,0),23))*99.976))/$AO29</f>
        <v>9.4581330920906588</v>
      </c>
      <c r="M29" s="67">
        <f t="shared" ref="M29" si="325">L29</f>
        <v>9.4581330920906588</v>
      </c>
      <c r="N29" s="17">
        <f>(((INDEX(Sheet1!$C$5:$BD$192,MATCH($C29,Sheet1!$C$5:$C$192,0),12))*3.4121416)+((INDEX(Sheet1!$C$5:$BD$192,MATCH($C29,Sheet1!$C$5:$C$192,0),24))*99.976))/$AO29</f>
        <v>1.1971717109490574</v>
      </c>
      <c r="O29" s="67">
        <f t="shared" ref="O29" si="326">N29</f>
        <v>1.1971717109490574</v>
      </c>
      <c r="P29" s="17">
        <f>(((INDEX(Sheet1!$C$5:$BD$192,MATCH($C29,Sheet1!$C$5:$C$192,0),17))*3.4121416)+((INDEX(Sheet1!$C$5:$BD$192,MATCH($C29,Sheet1!$C$5:$C$192,0),29))*99.976))/$AO29</f>
        <v>5.7657938988463702</v>
      </c>
      <c r="Q29" s="67">
        <f t="shared" ref="Q29" si="327">P29</f>
        <v>5.7657938988463702</v>
      </c>
      <c r="R29" s="17">
        <f>(((INDEX(Sheet1!$C$5:$BD$192,MATCH($C29,Sheet1!$C$5:$C$192,0),31))+(INDEX(Sheet1!$C$5:$BD$192,MATCH($C29,Sheet1!$C$5:$C$192,0),32)))*99.976)/$AO29</f>
        <v>0</v>
      </c>
      <c r="S29" s="67">
        <f t="shared" ref="S29" si="328">R29</f>
        <v>0</v>
      </c>
      <c r="T29" s="70">
        <f>(((INDEX(Sheet1!$C$5:$BD$192,MATCH($C29,Sheet1!$C$5:$C$192,0),19))+(INDEX(Sheet1!$C$5:$BD$192,MATCH($C29,Sheet1!$C$5:$C$192,0),20)))*3.4121416)/$AO29</f>
        <v>14.614723943297232</v>
      </c>
      <c r="U29" s="67">
        <f t="shared" ref="U29" si="329">T29</f>
        <v>14.614723943297232</v>
      </c>
      <c r="V29" s="17">
        <f>(((INDEX(Sheet1!$C$5:$BD$192,MATCH($C29,Sheet1!$C$5:$C$192,0),13))*3.4121416)+((INDEX(Sheet1!$C$5:$BD$192,MATCH($C29,Sheet1!$C$5:$C$192,0),25))*99.976))/$AO29</f>
        <v>1.9537761296301643</v>
      </c>
      <c r="W29" s="67">
        <f t="shared" ref="W29" si="330">V29</f>
        <v>1.9537761296301643</v>
      </c>
      <c r="X29" s="17">
        <f>(((INDEX(Sheet1!$C$5:$BD$192,MATCH($C29,Sheet1!$C$5:C$192,0),15))*3.4121416)+((INDEX(Sheet1!$C$5:$BD$192,MATCH($C29,Sheet1!$C$5:C$192,0),27))*99.976))/$AO29</f>
        <v>0.99723362634095469</v>
      </c>
      <c r="Y29" s="67">
        <f t="shared" ref="Y29" si="331">X29</f>
        <v>0.99723362634095469</v>
      </c>
      <c r="Z29" s="17">
        <f>(((INDEX(Sheet1!$C$5:$BD$192,MATCH($C29,Sheet1!$C$5:C$192,0),14))*3.4121416)+((INDEX(Sheet1!$C$5:$BD$192,MATCH($C29,Sheet1!$C$5:C$192,0),26))*99.976))/$AO29</f>
        <v>2.6058811455194543E-2</v>
      </c>
      <c r="AA29" s="67">
        <f t="shared" ref="AA29" si="332">Z29</f>
        <v>2.6058811455194543E-2</v>
      </c>
      <c r="AB29" s="17">
        <f>(((INDEX(Sheet1!$C$5:$BD$192,MATCH($C29,Sheet1!$C$5:C$192,0),16))*3.4121416)+((INDEX(Sheet1!$C$5:$BD$192,MATCH($C29,Sheet1!$C$5:C$192,0),28))*99.976))/$AO29</f>
        <v>1.2813951590854391</v>
      </c>
      <c r="AC29" s="67">
        <f t="shared" ref="AC29" si="333">AB29</f>
        <v>1.2813951590854391</v>
      </c>
      <c r="AD29" s="22">
        <v>0</v>
      </c>
      <c r="AE29" s="67">
        <f t="shared" ref="AE29" si="334">AD29</f>
        <v>0</v>
      </c>
      <c r="AF29" s="22">
        <v>0</v>
      </c>
      <c r="AG29" s="67">
        <f t="shared" ref="AG29" si="335">AF29</f>
        <v>0</v>
      </c>
      <c r="AH29" s="72"/>
      <c r="AI29" s="73"/>
      <c r="AJ29" s="72"/>
      <c r="AK29" s="73"/>
      <c r="AL29" s="70"/>
      <c r="AM29" s="70"/>
      <c r="AN29" s="75"/>
      <c r="AO29" s="71">
        <f>IF(ISNUMBER(SEARCH("RetlMed",C29)),Sheet3!D$2,IF(ISNUMBER(SEARCH("OffSml",C29)),Sheet3!A$2,IF(ISNUMBER(SEARCH("OffMed",C29)),Sheet3!B$2,IF(ISNUMBER(SEARCH("OffLrg",C29)),Sheet3!C$2,IF(ISNUMBER(SEARCH("RetlStrp",C29)),Sheet3!E$2)))))</f>
        <v>498600</v>
      </c>
      <c r="AP29" s="27"/>
      <c r="AQ29" s="27"/>
      <c r="AR29" s="27"/>
    </row>
    <row r="30" spans="1:44" s="4" customFormat="1" ht="26.25" customHeight="1" x14ac:dyDescent="0.2">
      <c r="A30" s="5"/>
      <c r="B30" s="66" t="s">
        <v>157</v>
      </c>
      <c r="C30" s="79" t="s">
        <v>124</v>
      </c>
      <c r="D30" s="76">
        <f>INDEX(Sheet1!$C$5:$BD$192,MATCH($C30,Sheet1!$C$5:$C$192,0),54)</f>
        <v>94.7029</v>
      </c>
      <c r="E30" s="67">
        <f t="shared" si="2"/>
        <v>94.7029</v>
      </c>
      <c r="F30" s="17">
        <f>(INDEX(Sheet1!$C$5:$BD$192,MATCH($C30,Sheet1!$C$5:$C$192,0),18))/$AO30</f>
        <v>2.8336341756919374</v>
      </c>
      <c r="G30" s="67">
        <f t="shared" si="2"/>
        <v>2.8336341756919374</v>
      </c>
      <c r="H30" s="17">
        <f>(INDEX(Sheet1!$C$5:$BD$192,MATCH($C30,Sheet1!$C$5:$C$192,0),30))/$AO30</f>
        <v>0.10740012033694343</v>
      </c>
      <c r="I30" s="67">
        <f t="shared" ref="I30" si="336">H30</f>
        <v>0.10740012033694343</v>
      </c>
      <c r="J30" s="17">
        <f t="shared" si="4"/>
        <v>20.406164069439473</v>
      </c>
      <c r="K30" s="67">
        <f t="shared" ref="K30" si="337">J30</f>
        <v>20.406164069439473</v>
      </c>
      <c r="L30" s="17">
        <f>(((INDEX(Sheet1!$C$5:$BD$192,MATCH($C30,Sheet1!$C$5:$C$192,0),11))*3.4121416)+((INDEX(Sheet1!$C$5:$BD$192,MATCH($C30,Sheet1!$C$5:$C$192,0),23))*99.976))/$AO30</f>
        <v>9.4581330920906588</v>
      </c>
      <c r="M30" s="67">
        <f t="shared" ref="M30" si="338">L30</f>
        <v>9.4581330920906588</v>
      </c>
      <c r="N30" s="17">
        <f>(((INDEX(Sheet1!$C$5:$BD$192,MATCH($C30,Sheet1!$C$5:$C$192,0),12))*3.4121416)+((INDEX(Sheet1!$C$5:$BD$192,MATCH($C30,Sheet1!$C$5:$C$192,0),24))*99.976))/$AO30</f>
        <v>0.94959640677095869</v>
      </c>
      <c r="O30" s="67">
        <f t="shared" ref="O30" si="339">N30</f>
        <v>0.94959640677095869</v>
      </c>
      <c r="P30" s="17">
        <f>(((INDEX(Sheet1!$C$5:$BD$192,MATCH($C30,Sheet1!$C$5:$C$192,0),17))*3.4121416)+((INDEX(Sheet1!$C$5:$BD$192,MATCH($C30,Sheet1!$C$5:$C$192,0),29))*99.976))/$AO30</f>
        <v>5.7657938988463702</v>
      </c>
      <c r="Q30" s="67">
        <f t="shared" ref="Q30" si="340">P30</f>
        <v>5.7657938988463702</v>
      </c>
      <c r="R30" s="17">
        <f>(((INDEX(Sheet1!$C$5:$BD$192,MATCH($C30,Sheet1!$C$5:$C$192,0),31))+(INDEX(Sheet1!$C$5:$BD$192,MATCH($C30,Sheet1!$C$5:$C$192,0),32)))*99.976)/$AO30</f>
        <v>0</v>
      </c>
      <c r="S30" s="67">
        <f t="shared" ref="S30" si="341">R30</f>
        <v>0</v>
      </c>
      <c r="T30" s="70">
        <f>(((INDEX(Sheet1!$C$5:$BD$192,MATCH($C30,Sheet1!$C$5:$C$192,0),19))+(INDEX(Sheet1!$C$5:$BD$192,MATCH($C30,Sheet1!$C$5:$C$192,0),20)))*3.4121416)/$AO30</f>
        <v>14.614723943297232</v>
      </c>
      <c r="U30" s="67">
        <f t="shared" ref="U30" si="342">T30</f>
        <v>14.614723943297232</v>
      </c>
      <c r="V30" s="17">
        <f>(((INDEX(Sheet1!$C$5:$BD$192,MATCH($C30,Sheet1!$C$5:$C$192,0),13))*3.4121416)+((INDEX(Sheet1!$C$5:$BD$192,MATCH($C30,Sheet1!$C$5:$C$192,0),25))*99.976))/$AO30</f>
        <v>1.9537761296301643</v>
      </c>
      <c r="W30" s="67">
        <f t="shared" ref="W30" si="343">V30</f>
        <v>1.9537761296301643</v>
      </c>
      <c r="X30" s="17">
        <f>(((INDEX(Sheet1!$C$5:$BD$192,MATCH($C30,Sheet1!$C$5:C$192,0),15))*3.4121416)+((INDEX(Sheet1!$C$5:$BD$192,MATCH($C30,Sheet1!$C$5:C$192,0),27))*99.976))/$AO30</f>
        <v>0.97189919352266352</v>
      </c>
      <c r="Y30" s="67">
        <f t="shared" ref="Y30" si="344">X30</f>
        <v>0.97189919352266352</v>
      </c>
      <c r="Z30" s="17">
        <f>(((INDEX(Sheet1!$C$5:$BD$192,MATCH($C30,Sheet1!$C$5:C$192,0),14))*3.4121416)+((INDEX(Sheet1!$C$5:$BD$192,MATCH($C30,Sheet1!$C$5:C$192,0),26))*99.976))/$AO30</f>
        <v>2.557018949322102E-2</v>
      </c>
      <c r="AA30" s="67">
        <f t="shared" ref="AA30" si="345">Z30</f>
        <v>2.557018949322102E-2</v>
      </c>
      <c r="AB30" s="17">
        <f>(((INDEX(Sheet1!$C$5:$BD$192,MATCH($C30,Sheet1!$C$5:C$192,0),16))*3.4121416)+((INDEX(Sheet1!$C$5:$BD$192,MATCH($C30,Sheet1!$C$5:C$192,0),28))*99.976))/$AO30</f>
        <v>1.2813951590854391</v>
      </c>
      <c r="AC30" s="67">
        <f t="shared" ref="AC30" si="346">AB30</f>
        <v>1.2813951590854391</v>
      </c>
      <c r="AD30" s="22">
        <v>0</v>
      </c>
      <c r="AE30" s="67">
        <f t="shared" ref="AE30" si="347">AD30</f>
        <v>0</v>
      </c>
      <c r="AF30" s="22">
        <v>0</v>
      </c>
      <c r="AG30" s="67">
        <f t="shared" ref="AG30" si="348">AF30</f>
        <v>0</v>
      </c>
      <c r="AH30" s="72">
        <f t="shared" ref="AH30:AK31" si="349">IF(D30=0,"",(D30-D$29)/D$29)</f>
        <v>-3.2974854031666757E-2</v>
      </c>
      <c r="AI30" s="73">
        <f t="shared" si="349"/>
        <v>-3.2974854031666757E-2</v>
      </c>
      <c r="AJ30" s="72">
        <f t="shared" si="349"/>
        <v>-2.7498623348017687E-2</v>
      </c>
      <c r="AK30" s="73">
        <f t="shared" si="349"/>
        <v>-2.7498623348017687E-2</v>
      </c>
      <c r="AL30" s="70" t="str">
        <f t="shared" si="72"/>
        <v>No</v>
      </c>
      <c r="AM30" s="70" t="str">
        <f t="shared" si="1"/>
        <v>No</v>
      </c>
      <c r="AN30" s="75" t="str">
        <f>IF((AL30=AM30),(IF(AND(AI30&gt;(-0.5%*D$29),AI30&lt;(0.5%*D$29),AE30&lt;=150,AG30&lt;=150,(COUNTBLANK(D30:AK30)=0)),"Pass","Fail")),IF(COUNTA(D30:AK30)=0,"","Fail"))</f>
        <v>Pass</v>
      </c>
      <c r="AO30" s="71">
        <f>IF(ISNUMBER(SEARCH("RetlMed",C30)),Sheet3!D$2,IF(ISNUMBER(SEARCH("OffSml",C30)),Sheet3!A$2,IF(ISNUMBER(SEARCH("OffMed",C30)),Sheet3!B$2,IF(ISNUMBER(SEARCH("OffLrg",C30)),Sheet3!C$2,IF(ISNUMBER(SEARCH("RetlStrp",C30)),Sheet3!E$2)))))</f>
        <v>498600</v>
      </c>
      <c r="AP30" s="27"/>
      <c r="AQ30" s="27"/>
      <c r="AR30" s="27"/>
    </row>
    <row r="31" spans="1:44" s="4" customFormat="1" ht="26.25" customHeight="1" thickBot="1" x14ac:dyDescent="0.25">
      <c r="A31" s="5"/>
      <c r="B31" s="66" t="s">
        <v>157</v>
      </c>
      <c r="C31" s="78" t="s">
        <v>125</v>
      </c>
      <c r="D31" s="76">
        <f>INDEX(Sheet1!$C$5:$BD$192,MATCH($C31,Sheet1!$C$5:$C$192,0),54)</f>
        <v>96.678799999999995</v>
      </c>
      <c r="E31" s="67">
        <f t="shared" si="2"/>
        <v>96.678799999999995</v>
      </c>
      <c r="F31" s="17">
        <f>(INDEX(Sheet1!$C$5:$BD$192,MATCH($C31,Sheet1!$C$5:$C$192,0),18))/$AO31</f>
        <v>2.8923184917769755</v>
      </c>
      <c r="G31" s="67">
        <f t="shared" si="2"/>
        <v>2.8923184917769755</v>
      </c>
      <c r="H31" s="17">
        <f>(INDEX(Sheet1!$C$5:$BD$192,MATCH($C31,Sheet1!$C$5:$C$192,0),30))/$AO31</f>
        <v>0.10739410348977135</v>
      </c>
      <c r="I31" s="67">
        <f t="shared" ref="I31" si="350">H31</f>
        <v>0.10739410348977135</v>
      </c>
      <c r="J31" s="17">
        <f t="shared" si="4"/>
        <v>20.605794471256367</v>
      </c>
      <c r="K31" s="67">
        <f t="shared" ref="K31" si="351">J31</f>
        <v>20.605794471256367</v>
      </c>
      <c r="L31" s="17">
        <f>(((INDEX(Sheet1!$C$5:$BD$192,MATCH($C31,Sheet1!$C$5:$C$192,0),11))*3.4121416)+((INDEX(Sheet1!$C$5:$BD$192,MATCH($C31,Sheet1!$C$5:$C$192,0),23))*99.976))/$AO31</f>
        <v>9.4575314149088836</v>
      </c>
      <c r="M31" s="67">
        <f t="shared" ref="M31" si="352">L31</f>
        <v>9.4575314149088836</v>
      </c>
      <c r="N31" s="17">
        <f>(((INDEX(Sheet1!$C$5:$BD$192,MATCH($C31,Sheet1!$C$5:$C$192,0),12))*3.4121416)+((INDEX(Sheet1!$C$5:$BD$192,MATCH($C31,Sheet1!$C$5:$C$192,0),24))*99.976))/$AO31</f>
        <v>1.1223797022318491</v>
      </c>
      <c r="O31" s="67">
        <f t="shared" ref="O31" si="353">N31</f>
        <v>1.1223797022318491</v>
      </c>
      <c r="P31" s="17">
        <f>(((INDEX(Sheet1!$C$5:$BD$192,MATCH($C31,Sheet1!$C$5:$C$192,0),17))*3.4121416)+((INDEX(Sheet1!$C$5:$BD$192,MATCH($C31,Sheet1!$C$5:$C$192,0),29))*99.976))/$AO31</f>
        <v>5.7657938988463702</v>
      </c>
      <c r="Q31" s="67">
        <f t="shared" ref="Q31" si="354">P31</f>
        <v>5.7657938988463702</v>
      </c>
      <c r="R31" s="17">
        <f>(((INDEX(Sheet1!$C$5:$BD$192,MATCH($C31,Sheet1!$C$5:$C$192,0),31))+(INDEX(Sheet1!$C$5:$BD$192,MATCH($C31,Sheet1!$C$5:$C$192,0),32)))*99.976)/$AO31</f>
        <v>0</v>
      </c>
      <c r="S31" s="67">
        <f t="shared" ref="S31" si="355">R31</f>
        <v>0</v>
      </c>
      <c r="T31" s="70">
        <f>(((INDEX(Sheet1!$C$5:$BD$192,MATCH($C31,Sheet1!$C$5:$C$192,0),19))+(INDEX(Sheet1!$C$5:$BD$192,MATCH($C31,Sheet1!$C$5:$C$192,0),20)))*3.4121416)/$AO31</f>
        <v>14.614723943297232</v>
      </c>
      <c r="U31" s="67">
        <f t="shared" ref="U31" si="356">T31</f>
        <v>14.614723943297232</v>
      </c>
      <c r="V31" s="17">
        <f>(((INDEX(Sheet1!$C$5:$BD$192,MATCH($C31,Sheet1!$C$5:$C$192,0),13))*3.4121416)+((INDEX(Sheet1!$C$5:$BD$192,MATCH($C31,Sheet1!$C$5:$C$192,0),25))*99.976))/$AO31</f>
        <v>1.9543920396662655</v>
      </c>
      <c r="W31" s="67">
        <f t="shared" ref="W31" si="357">V31</f>
        <v>1.9543920396662655</v>
      </c>
      <c r="X31" s="17">
        <f>(((INDEX(Sheet1!$C$5:$BD$192,MATCH($C31,Sheet1!$C$5:C$192,0),15))*3.4121416)+((INDEX(Sheet1!$C$5:$BD$192,MATCH($C31,Sheet1!$C$5:C$192,0),27))*99.976))/$AO31</f>
        <v>0.99917032123225025</v>
      </c>
      <c r="Y31" s="67">
        <f t="shared" ref="Y31" si="358">X31</f>
        <v>0.99917032123225025</v>
      </c>
      <c r="Z31" s="17">
        <f>(((INDEX(Sheet1!$C$5:$BD$192,MATCH($C31,Sheet1!$C$5:C$192,0),14))*3.4121416)+((INDEX(Sheet1!$C$5:$BD$192,MATCH($C31,Sheet1!$C$5:C$192,0),26))*99.976))/$AO31</f>
        <v>2.513193528531087E-2</v>
      </c>
      <c r="AA31" s="67">
        <f t="shared" ref="AA31" si="359">Z31</f>
        <v>2.513193528531087E-2</v>
      </c>
      <c r="AB31" s="17">
        <f>(((INDEX(Sheet1!$C$5:$BD$192,MATCH($C31,Sheet1!$C$5:C$192,0),16))*3.4121416)+((INDEX(Sheet1!$C$5:$BD$192,MATCH($C31,Sheet1!$C$5:C$192,0),28))*99.976))/$AO31</f>
        <v>1.2813951590854391</v>
      </c>
      <c r="AC31" s="67">
        <f t="shared" ref="AC31" si="360">AB31</f>
        <v>1.2813951590854391</v>
      </c>
      <c r="AD31" s="22">
        <v>0</v>
      </c>
      <c r="AE31" s="67">
        <f t="shared" ref="AE31" si="361">AD31</f>
        <v>0</v>
      </c>
      <c r="AF31" s="22">
        <v>0</v>
      </c>
      <c r="AG31" s="67">
        <f t="shared" ref="AG31" si="362">AF31</f>
        <v>0</v>
      </c>
      <c r="AH31" s="72">
        <f t="shared" si="349"/>
        <v>-1.2798650494934243E-2</v>
      </c>
      <c r="AI31" s="73">
        <f t="shared" si="349"/>
        <v>-1.2798650494934243E-2</v>
      </c>
      <c r="AJ31" s="72">
        <f t="shared" si="349"/>
        <v>-7.3582048458150483E-3</v>
      </c>
      <c r="AK31" s="73">
        <f t="shared" si="349"/>
        <v>-7.3582048458150483E-3</v>
      </c>
      <c r="AL31" s="70" t="str">
        <f t="shared" ref="AL31" si="363">IF(AND(AH31&gt;0,AI31&gt;0), "Yes", "No")</f>
        <v>No</v>
      </c>
      <c r="AM31" s="70" t="str">
        <f t="shared" ref="AM31" si="364">IF(AND(AH31&lt;0,AI31&lt;0), "No", "Yes")</f>
        <v>No</v>
      </c>
      <c r="AN31" s="75" t="str">
        <f>IF((AL31=AM31),(IF(AND(AI31&gt;(-0.5%*D$29),AI31&lt;(0.5%*D$29),AE31&lt;=150,AG31&lt;=150,(COUNTBLANK(D31:AK31)=0)),"Pass","Fail")),IF(COUNTA(D31:AK31)=0,"","Fail"))</f>
        <v>Pass</v>
      </c>
      <c r="AO31" s="71">
        <f>IF(ISNUMBER(SEARCH("RetlMed",C31)),Sheet3!D$2,IF(ISNUMBER(SEARCH("OffSml",C31)),Sheet3!A$2,IF(ISNUMBER(SEARCH("OffMed",C31)),Sheet3!B$2,IF(ISNUMBER(SEARCH("OffLrg",C31)),Sheet3!C$2,IF(ISNUMBER(SEARCH("RetlStrp",C31)),Sheet3!E$2)))))</f>
        <v>498600</v>
      </c>
      <c r="AP31" s="27"/>
      <c r="AQ31" s="27"/>
      <c r="AR31" s="27"/>
    </row>
    <row r="32" spans="1:44" s="4" customFormat="1" ht="26.25" customHeight="1" x14ac:dyDescent="0.2">
      <c r="A32" s="5"/>
      <c r="B32" s="66" t="s">
        <v>157</v>
      </c>
      <c r="C32" s="77" t="s">
        <v>126</v>
      </c>
      <c r="D32" s="76">
        <f>INDEX(Sheet1!$C$5:$BD$192,MATCH($C32,Sheet1!$C$5:$C$192,0),54)</f>
        <v>99.384200000000007</v>
      </c>
      <c r="E32" s="67">
        <f t="shared" si="2"/>
        <v>99.384200000000007</v>
      </c>
      <c r="F32" s="17">
        <f>(INDEX(Sheet1!$C$5:$BD$192,MATCH($C32,Sheet1!$C$5:$C$192,0),18))/$AO32</f>
        <v>3.396831127156037</v>
      </c>
      <c r="G32" s="67">
        <f t="shared" si="2"/>
        <v>3.396831127156037</v>
      </c>
      <c r="H32" s="17">
        <f>(INDEX(Sheet1!$C$5:$BD$192,MATCH($C32,Sheet1!$C$5:$C$192,0),30))/$AO32</f>
        <v>4.3077216205375052E-2</v>
      </c>
      <c r="I32" s="67">
        <f t="shared" ref="I32" si="365">H32</f>
        <v>4.3077216205375052E-2</v>
      </c>
      <c r="J32" s="17">
        <f t="shared" si="4"/>
        <v>15.897169142744207</v>
      </c>
      <c r="K32" s="67">
        <f t="shared" ref="K32" si="366">J32</f>
        <v>15.897169142744207</v>
      </c>
      <c r="L32" s="17">
        <f>(((INDEX(Sheet1!$C$5:$BD$192,MATCH($C32,Sheet1!$C$5:$C$192,0),11))*3.4121416)+((INDEX(Sheet1!$C$5:$BD$192,MATCH($C32,Sheet1!$C$5:$C$192,0),23))*99.976))/$AO32</f>
        <v>3.2137007056938081</v>
      </c>
      <c r="M32" s="67">
        <f t="shared" ref="M32" si="367">L32</f>
        <v>3.2137007056938081</v>
      </c>
      <c r="N32" s="17">
        <f>(((INDEX(Sheet1!$C$5:$BD$192,MATCH($C32,Sheet1!$C$5:$C$192,0),12))*3.4121416)+((INDEX(Sheet1!$C$5:$BD$192,MATCH($C32,Sheet1!$C$5:$C$192,0),24))*99.976))/$AO32</f>
        <v>2.4976794390661854</v>
      </c>
      <c r="O32" s="67">
        <f t="shared" ref="O32" si="368">N32</f>
        <v>2.4976794390661854</v>
      </c>
      <c r="P32" s="17">
        <f>(((INDEX(Sheet1!$C$5:$BD$192,MATCH($C32,Sheet1!$C$5:$C$192,0),17))*3.4121416)+((INDEX(Sheet1!$C$5:$BD$192,MATCH($C32,Sheet1!$C$5:$C$192,0),29))*99.976))/$AO32</f>
        <v>5.7657938988463702</v>
      </c>
      <c r="Q32" s="67">
        <f t="shared" ref="Q32" si="369">P32</f>
        <v>5.7657938988463702</v>
      </c>
      <c r="R32" s="17">
        <f>(((INDEX(Sheet1!$C$5:$BD$192,MATCH($C32,Sheet1!$C$5:$C$192,0),31))+(INDEX(Sheet1!$C$5:$BD$192,MATCH($C32,Sheet1!$C$5:$C$192,0),32)))*99.976)/$AO32</f>
        <v>0</v>
      </c>
      <c r="S32" s="67">
        <f t="shared" ref="S32" si="370">R32</f>
        <v>0</v>
      </c>
      <c r="T32" s="70">
        <f>(((INDEX(Sheet1!$C$5:$BD$192,MATCH($C32,Sheet1!$C$5:$C$192,0),19))+(INDEX(Sheet1!$C$5:$BD$192,MATCH($C32,Sheet1!$C$5:$C$192,0),20)))*3.4121416)/$AO32</f>
        <v>14.614723943297232</v>
      </c>
      <c r="U32" s="67">
        <f t="shared" ref="U32" si="371">T32</f>
        <v>14.614723943297232</v>
      </c>
      <c r="V32" s="17">
        <f>(((INDEX(Sheet1!$C$5:$BD$192,MATCH($C32,Sheet1!$C$5:$C$192,0),13))*3.4121416)+((INDEX(Sheet1!$C$5:$BD$192,MATCH($C32,Sheet1!$C$5:$C$192,0),25))*99.976))/$AO32</f>
        <v>1.7391999164973926</v>
      </c>
      <c r="W32" s="67">
        <f t="shared" ref="W32" si="372">V32</f>
        <v>1.7391999164973926</v>
      </c>
      <c r="X32" s="17">
        <f>(((INDEX(Sheet1!$C$5:$BD$192,MATCH($C32,Sheet1!$C$5:C$192,0),15))*3.4121416)+((INDEX(Sheet1!$C$5:$BD$192,MATCH($C32,Sheet1!$C$5:C$192,0),27))*99.976))/$AO32</f>
        <v>1.5711865020938629</v>
      </c>
      <c r="Y32" s="67">
        <f t="shared" ref="Y32" si="373">X32</f>
        <v>1.5711865020938629</v>
      </c>
      <c r="Z32" s="17">
        <f>(((INDEX(Sheet1!$C$5:$BD$192,MATCH($C32,Sheet1!$C$5:C$192,0),14))*3.4121416)+((INDEX(Sheet1!$C$5:$BD$192,MATCH($C32,Sheet1!$C$5:C$192,0),26))*99.976))/$AO32</f>
        <v>1.5908135019109506E-2</v>
      </c>
      <c r="AA32" s="67">
        <f t="shared" ref="AA32" si="374">Z32</f>
        <v>1.5908135019109506E-2</v>
      </c>
      <c r="AB32" s="17">
        <f>(((INDEX(Sheet1!$C$5:$BD$192,MATCH($C32,Sheet1!$C$5:C$192,0),16))*3.4121416)+((INDEX(Sheet1!$C$5:$BD$192,MATCH($C32,Sheet1!$C$5:C$192,0),28))*99.976))/$AO32</f>
        <v>1.0937005455274769</v>
      </c>
      <c r="AC32" s="67">
        <f t="shared" ref="AC32" si="375">AB32</f>
        <v>1.0937005455274769</v>
      </c>
      <c r="AD32" s="22">
        <v>0</v>
      </c>
      <c r="AE32" s="67">
        <f t="shared" ref="AE32" si="376">AD32</f>
        <v>0</v>
      </c>
      <c r="AF32" s="22">
        <v>0</v>
      </c>
      <c r="AG32" s="67">
        <f t="shared" ref="AG32" si="377">AF32</f>
        <v>0</v>
      </c>
      <c r="AH32" s="72"/>
      <c r="AI32" s="73"/>
      <c r="AJ32" s="72"/>
      <c r="AK32" s="73"/>
      <c r="AL32" s="70"/>
      <c r="AM32" s="70"/>
      <c r="AN32" s="75"/>
      <c r="AO32" s="71">
        <f>IF(ISNUMBER(SEARCH("RetlMed",C32)),Sheet3!D$2,IF(ISNUMBER(SEARCH("OffSml",C32)),Sheet3!A$2,IF(ISNUMBER(SEARCH("OffMed",C32)),Sheet3!B$2,IF(ISNUMBER(SEARCH("OffLrg",C32)),Sheet3!C$2,IF(ISNUMBER(SEARCH("RetlStrp",C32)),Sheet3!E$2)))))</f>
        <v>498600</v>
      </c>
      <c r="AP32" s="27"/>
      <c r="AQ32" s="27"/>
      <c r="AR32" s="27"/>
    </row>
    <row r="33" spans="1:44" s="4" customFormat="1" ht="26.25" customHeight="1" x14ac:dyDescent="0.2">
      <c r="A33" s="5"/>
      <c r="B33" s="66" t="s">
        <v>157</v>
      </c>
      <c r="C33" s="79" t="s">
        <v>127</v>
      </c>
      <c r="D33" s="76">
        <f>INDEX(Sheet1!$C$5:$BD$192,MATCH($C33,Sheet1!$C$5:$C$192,0),54)</f>
        <v>93.716300000000004</v>
      </c>
      <c r="E33" s="67">
        <f t="shared" si="2"/>
        <v>93.716300000000004</v>
      </c>
      <c r="F33" s="17">
        <f>(INDEX(Sheet1!$C$5:$BD$192,MATCH($C33,Sheet1!$C$5:$C$192,0),18))/$AO33</f>
        <v>3.2326514239871642</v>
      </c>
      <c r="G33" s="67">
        <f t="shared" si="2"/>
        <v>3.2326514239871642</v>
      </c>
      <c r="H33" s="17">
        <f>(INDEX(Sheet1!$C$5:$BD$192,MATCH($C33,Sheet1!$C$5:$C$192,0),30))/$AO33</f>
        <v>4.3077216205375052E-2</v>
      </c>
      <c r="I33" s="67">
        <f t="shared" ref="I33" si="378">H33</f>
        <v>4.3077216205375052E-2</v>
      </c>
      <c r="J33" s="17">
        <f t="shared" si="4"/>
        <v>15.33693963224346</v>
      </c>
      <c r="K33" s="67">
        <f t="shared" ref="K33" si="379">J33</f>
        <v>15.33693963224346</v>
      </c>
      <c r="L33" s="17">
        <f>(((INDEX(Sheet1!$C$5:$BD$192,MATCH($C33,Sheet1!$C$5:$C$192,0),11))*3.4121416)+((INDEX(Sheet1!$C$5:$BD$192,MATCH($C33,Sheet1!$C$5:$C$192,0),23))*99.976))/$AO33</f>
        <v>3.2137007056938081</v>
      </c>
      <c r="M33" s="67">
        <f t="shared" ref="M33" si="380">L33</f>
        <v>3.2137007056938081</v>
      </c>
      <c r="N33" s="17">
        <f>(((INDEX(Sheet1!$C$5:$BD$192,MATCH($C33,Sheet1!$C$5:$C$192,0),12))*3.4121416)+((INDEX(Sheet1!$C$5:$BD$192,MATCH($C33,Sheet1!$C$5:$C$192,0),24))*99.976))/$AO33</f>
        <v>1.9813004647990373</v>
      </c>
      <c r="O33" s="67">
        <f t="shared" ref="O33" si="381">N33</f>
        <v>1.9813004647990373</v>
      </c>
      <c r="P33" s="17">
        <f>(((INDEX(Sheet1!$C$5:$BD$192,MATCH($C33,Sheet1!$C$5:$C$192,0),17))*3.4121416)+((INDEX(Sheet1!$C$5:$BD$192,MATCH($C33,Sheet1!$C$5:$C$192,0),29))*99.976))/$AO33</f>
        <v>5.7657938988463702</v>
      </c>
      <c r="Q33" s="67">
        <f t="shared" ref="Q33" si="382">P33</f>
        <v>5.7657938988463702</v>
      </c>
      <c r="R33" s="17">
        <f>(((INDEX(Sheet1!$C$5:$BD$192,MATCH($C33,Sheet1!$C$5:$C$192,0),31))+(INDEX(Sheet1!$C$5:$BD$192,MATCH($C33,Sheet1!$C$5:$C$192,0),32)))*99.976)/$AO33</f>
        <v>0</v>
      </c>
      <c r="S33" s="67">
        <f t="shared" ref="S33" si="383">R33</f>
        <v>0</v>
      </c>
      <c r="T33" s="70">
        <f>(((INDEX(Sheet1!$C$5:$BD$192,MATCH($C33,Sheet1!$C$5:$C$192,0),19))+(INDEX(Sheet1!$C$5:$BD$192,MATCH($C33,Sheet1!$C$5:$C$192,0),20)))*3.4121416)/$AO33</f>
        <v>14.614723943297232</v>
      </c>
      <c r="U33" s="67">
        <f t="shared" ref="U33" si="384">T33</f>
        <v>14.614723943297232</v>
      </c>
      <c r="V33" s="17">
        <f>(((INDEX(Sheet1!$C$5:$BD$192,MATCH($C33,Sheet1!$C$5:$C$192,0),13))*3.4121416)+((INDEX(Sheet1!$C$5:$BD$192,MATCH($C33,Sheet1!$C$5:$C$192,0),25))*99.976))/$AO33</f>
        <v>1.7391999164973926</v>
      </c>
      <c r="W33" s="67">
        <f t="shared" ref="W33" si="385">V33</f>
        <v>1.7391999164973926</v>
      </c>
      <c r="X33" s="17">
        <f>(((INDEX(Sheet1!$C$5:$BD$192,MATCH($C33,Sheet1!$C$5:C$192,0),15))*3.4121416)+((INDEX(Sheet1!$C$5:$BD$192,MATCH($C33,Sheet1!$C$5:C$192,0),27))*99.976))/$AO33</f>
        <v>1.5276621928760528</v>
      </c>
      <c r="Y33" s="67">
        <f t="shared" ref="Y33" si="386">X33</f>
        <v>1.5276621928760528</v>
      </c>
      <c r="Z33" s="17">
        <f>(((INDEX(Sheet1!$C$5:$BD$192,MATCH($C33,Sheet1!$C$5:C$192,0),14))*3.4121416)+((INDEX(Sheet1!$C$5:$BD$192,MATCH($C33,Sheet1!$C$5:C$192,0),26))*99.976))/$AO33</f>
        <v>1.5581908003321298E-2</v>
      </c>
      <c r="AA33" s="67">
        <f t="shared" ref="AA33" si="387">Z33</f>
        <v>1.5581908003321298E-2</v>
      </c>
      <c r="AB33" s="17">
        <f>(((INDEX(Sheet1!$C$5:$BD$192,MATCH($C33,Sheet1!$C$5:C$192,0),16))*3.4121416)+((INDEX(Sheet1!$C$5:$BD$192,MATCH($C33,Sheet1!$C$5:C$192,0),28))*99.976))/$AO33</f>
        <v>1.0937005455274769</v>
      </c>
      <c r="AC33" s="67">
        <f t="shared" ref="AC33" si="388">AB33</f>
        <v>1.0937005455274769</v>
      </c>
      <c r="AD33" s="22">
        <v>0</v>
      </c>
      <c r="AE33" s="67">
        <f t="shared" ref="AE33" si="389">AD33</f>
        <v>0</v>
      </c>
      <c r="AF33" s="22">
        <v>0</v>
      </c>
      <c r="AG33" s="67">
        <f t="shared" ref="AG33" si="390">AF33</f>
        <v>0</v>
      </c>
      <c r="AH33" s="72">
        <f t="shared" ref="AH33:AK34" si="391">IF(D33=0,"",(D33-D$32)/D$32)</f>
        <v>-5.7030191921854809E-2</v>
      </c>
      <c r="AI33" s="73">
        <f t="shared" si="391"/>
        <v>-5.7030191921854809E-2</v>
      </c>
      <c r="AJ33" s="74">
        <f t="shared" si="391"/>
        <v>-4.833319556463514E-2</v>
      </c>
      <c r="AK33" s="73">
        <f t="shared" si="391"/>
        <v>-4.833319556463514E-2</v>
      </c>
      <c r="AL33" s="70" t="str">
        <f t="shared" si="72"/>
        <v>No</v>
      </c>
      <c r="AM33" s="70" t="str">
        <f t="shared" si="1"/>
        <v>No</v>
      </c>
      <c r="AN33" s="75" t="str">
        <f>IF((AL33=AM33),(IF(AND(AI33&gt;(-0.5%*D$32),AI33&lt;(0.5%*D$32),AE33&lt;=150,AG33&lt;=150,(COUNTBLANK(D33:AK33)=0)),"Pass","Fail")),IF(COUNTA(D33:AK33)=0,"","Fail"))</f>
        <v>Pass</v>
      </c>
      <c r="AO33" s="71">
        <f>IF(ISNUMBER(SEARCH("RetlMed",C33)),Sheet3!D$2,IF(ISNUMBER(SEARCH("OffSml",C33)),Sheet3!A$2,IF(ISNUMBER(SEARCH("OffMed",C33)),Sheet3!B$2,IF(ISNUMBER(SEARCH("OffLrg",C33)),Sheet3!C$2,IF(ISNUMBER(SEARCH("RetlStrp",C33)),Sheet3!E$2)))))</f>
        <v>498600</v>
      </c>
      <c r="AP33" s="27"/>
      <c r="AQ33" s="27"/>
      <c r="AR33" s="27"/>
    </row>
    <row r="34" spans="1:44" s="4" customFormat="1" ht="26.25" customHeight="1" thickBot="1" x14ac:dyDescent="0.25">
      <c r="A34" s="5"/>
      <c r="B34" s="66" t="s">
        <v>157</v>
      </c>
      <c r="C34" s="78" t="s">
        <v>128</v>
      </c>
      <c r="D34" s="76">
        <f>INDEX(Sheet1!$C$5:$BD$192,MATCH($C34,Sheet1!$C$5:$C$192,0),54)</f>
        <v>95.300200000000004</v>
      </c>
      <c r="E34" s="67">
        <f t="shared" si="2"/>
        <v>95.300200000000004</v>
      </c>
      <c r="F34" s="17">
        <f>(INDEX(Sheet1!$C$5:$BD$192,MATCH($C34,Sheet1!$C$5:$C$192,0),18))/$AO34</f>
        <v>3.2967107902125954</v>
      </c>
      <c r="G34" s="67">
        <f t="shared" si="2"/>
        <v>3.2967107902125954</v>
      </c>
      <c r="H34" s="17">
        <f>(INDEX(Sheet1!$C$5:$BD$192,MATCH($C34,Sheet1!$C$5:$C$192,0),30))/$AO34</f>
        <v>4.3079823505816281E-2</v>
      </c>
      <c r="I34" s="67">
        <f t="shared" ref="I34" si="392">H34</f>
        <v>4.3079823505816281E-2</v>
      </c>
      <c r="J34" s="17">
        <f t="shared" si="4"/>
        <v>15.555801409653171</v>
      </c>
      <c r="K34" s="67">
        <f t="shared" ref="K34" si="393">J34</f>
        <v>15.555801409653171</v>
      </c>
      <c r="L34" s="17">
        <f>(((INDEX(Sheet1!$C$5:$BD$192,MATCH($C34,Sheet1!$C$5:$C$192,0),11))*3.4121416)+((INDEX(Sheet1!$C$5:$BD$192,MATCH($C34,Sheet1!$C$5:$C$192,0),23))*99.976))/$AO34</f>
        <v>3.2139614347537249</v>
      </c>
      <c r="M34" s="67">
        <f t="shared" ref="M34" si="394">L34</f>
        <v>3.2139614347537249</v>
      </c>
      <c r="N34" s="17">
        <f>(((INDEX(Sheet1!$C$5:$BD$192,MATCH($C34,Sheet1!$C$5:$C$192,0),12))*3.4121416)+((INDEX(Sheet1!$C$5:$BD$192,MATCH($C34,Sheet1!$C$5:$C$192,0),24))*99.976))/$AO34</f>
        <v>2.1543232808295225</v>
      </c>
      <c r="O34" s="67">
        <f t="shared" ref="O34" si="395">N34</f>
        <v>2.1543232808295225</v>
      </c>
      <c r="P34" s="17">
        <f>(((INDEX(Sheet1!$C$5:$BD$192,MATCH($C34,Sheet1!$C$5:$C$192,0),17))*3.4121416)+((INDEX(Sheet1!$C$5:$BD$192,MATCH($C34,Sheet1!$C$5:$C$192,0),29))*99.976))/$AO34</f>
        <v>5.7657938988463702</v>
      </c>
      <c r="Q34" s="67">
        <f t="shared" ref="Q34" si="396">P34</f>
        <v>5.7657938988463702</v>
      </c>
      <c r="R34" s="17">
        <f>(((INDEX(Sheet1!$C$5:$BD$192,MATCH($C34,Sheet1!$C$5:$C$192,0),31))+(INDEX(Sheet1!$C$5:$BD$192,MATCH($C34,Sheet1!$C$5:$C$192,0),32)))*99.976)/$AO34</f>
        <v>0</v>
      </c>
      <c r="S34" s="67">
        <f t="shared" ref="S34" si="397">R34</f>
        <v>0</v>
      </c>
      <c r="T34" s="70">
        <f>(((INDEX(Sheet1!$C$5:$BD$192,MATCH($C34,Sheet1!$C$5:$C$192,0),19))+(INDEX(Sheet1!$C$5:$BD$192,MATCH($C34,Sheet1!$C$5:$C$192,0),20)))*3.4121416)/$AO34</f>
        <v>14.614723943297232</v>
      </c>
      <c r="U34" s="67">
        <f t="shared" ref="U34" si="398">T34</f>
        <v>14.614723943297232</v>
      </c>
      <c r="V34" s="17">
        <f>(((INDEX(Sheet1!$C$5:$BD$192,MATCH($C34,Sheet1!$C$5:$C$192,0),13))*3.4121416)+((INDEX(Sheet1!$C$5:$BD$192,MATCH($C34,Sheet1!$C$5:$C$192,0),25))*99.976))/$AO34</f>
        <v>1.7393025681700762</v>
      </c>
      <c r="W34" s="67">
        <f t="shared" ref="W34" si="399">V34</f>
        <v>1.7393025681700762</v>
      </c>
      <c r="X34" s="17">
        <f>(((INDEX(Sheet1!$C$5:$BD$192,MATCH($C34,Sheet1!$C$5:C$192,0),15))*3.4121416)+((INDEX(Sheet1!$C$5:$BD$192,MATCH($C34,Sheet1!$C$5:C$192,0),27))*99.976))/$AO34</f>
        <v>1.5750325180970719</v>
      </c>
      <c r="Y34" s="67">
        <f t="shared" ref="Y34" si="400">X34</f>
        <v>1.5750325180970719</v>
      </c>
      <c r="Z34" s="17">
        <f>(((INDEX(Sheet1!$C$5:$BD$192,MATCH($C34,Sheet1!$C$5:C$192,0),14))*3.4121416)+((INDEX(Sheet1!$C$5:$BD$192,MATCH($C34,Sheet1!$C$5:C$192,0),26))*99.976))/$AO34</f>
        <v>1.3687163428929002E-2</v>
      </c>
      <c r="AA34" s="67">
        <f t="shared" ref="AA34" si="401">Z34</f>
        <v>1.3687163428929002E-2</v>
      </c>
      <c r="AB34" s="17">
        <f>(((INDEX(Sheet1!$C$5:$BD$192,MATCH($C34,Sheet1!$C$5:C$192,0),16))*3.4121416)+((INDEX(Sheet1!$C$5:$BD$192,MATCH($C34,Sheet1!$C$5:C$192,0),28))*99.976))/$AO34</f>
        <v>1.0937005455274769</v>
      </c>
      <c r="AC34" s="67">
        <f t="shared" ref="AC34" si="402">AB34</f>
        <v>1.0937005455274769</v>
      </c>
      <c r="AD34" s="22">
        <v>0</v>
      </c>
      <c r="AE34" s="67">
        <f t="shared" ref="AE34" si="403">AD34</f>
        <v>0</v>
      </c>
      <c r="AF34" s="22">
        <v>0</v>
      </c>
      <c r="AG34" s="67">
        <f t="shared" ref="AG34" si="404">AF34</f>
        <v>0</v>
      </c>
      <c r="AH34" s="72">
        <f t="shared" si="391"/>
        <v>-4.1093051008107957E-2</v>
      </c>
      <c r="AI34" s="73">
        <f t="shared" si="391"/>
        <v>-4.1093051008107957E-2</v>
      </c>
      <c r="AJ34" s="74">
        <f t="shared" si="391"/>
        <v>-2.9474628910170855E-2</v>
      </c>
      <c r="AK34" s="73">
        <f t="shared" si="391"/>
        <v>-2.9474628910170855E-2</v>
      </c>
      <c r="AL34" s="70" t="str">
        <f t="shared" ref="AL34" si="405">IF(AND(AH34&gt;0,AI34&gt;0), "Yes", "No")</f>
        <v>No</v>
      </c>
      <c r="AM34" s="70" t="str">
        <f t="shared" ref="AM34" si="406">IF(AND(AH34&lt;0,AI34&lt;0), "No", "Yes")</f>
        <v>No</v>
      </c>
      <c r="AN34" s="75" t="str">
        <f>IF((AL34=AM34),(IF(AND(AI34&gt;(-0.5%*D$32),AI34&lt;(0.5%*D$32),AE34&lt;=150,AG34&lt;=150,(COUNTBLANK(D34:AK34)=0)),"Pass","Fail")),IF(COUNTA(D34:AK34)=0,"","Fail"))</f>
        <v>Pass</v>
      </c>
      <c r="AO34" s="71">
        <f>IF(ISNUMBER(SEARCH("RetlMed",C34)),Sheet3!D$2,IF(ISNUMBER(SEARCH("OffSml",C34)),Sheet3!A$2,IF(ISNUMBER(SEARCH("OffMed",C34)),Sheet3!B$2,IF(ISNUMBER(SEARCH("OffLrg",C34)),Sheet3!C$2,IF(ISNUMBER(SEARCH("RetlStrp",C34)),Sheet3!E$2)))))</f>
        <v>498600</v>
      </c>
      <c r="AP34" s="27"/>
      <c r="AQ34" s="27"/>
      <c r="AR34" s="27"/>
    </row>
    <row r="35" spans="1:44" s="4" customFormat="1" ht="26.25" customHeight="1" x14ac:dyDescent="0.2">
      <c r="A35" s="5"/>
      <c r="B35" s="66" t="s">
        <v>157</v>
      </c>
      <c r="C35" s="77" t="s">
        <v>129</v>
      </c>
      <c r="D35" s="76">
        <f>INDEX(Sheet1!$C$5:$BD$192,MATCH($C35,Sheet1!$C$5:$C$192,0),54)</f>
        <v>349.58600000000001</v>
      </c>
      <c r="E35" s="67">
        <f t="shared" si="2"/>
        <v>349.58600000000001</v>
      </c>
      <c r="F35" s="17">
        <f>(INDEX(Sheet1!$C$5:$BD$192,MATCH($C35,Sheet1!$C$5:$C$192,0),18))/$AO35</f>
        <v>12.683555555555555</v>
      </c>
      <c r="G35" s="67">
        <f t="shared" si="2"/>
        <v>12.683555555555555</v>
      </c>
      <c r="H35" s="17">
        <f>(INDEX(Sheet1!$C$5:$BD$192,MATCH($C35,Sheet1!$C$5:$C$192,0),30))/$AO35</f>
        <v>5.3440000000000001E-2</v>
      </c>
      <c r="I35" s="67">
        <f t="shared" ref="I35" si="407">H35</f>
        <v>5.3440000000000001E-2</v>
      </c>
      <c r="J35" s="17">
        <f t="shared" si="4"/>
        <v>48.620832593553779</v>
      </c>
      <c r="K35" s="67">
        <f t="shared" ref="K35" si="408">J35</f>
        <v>48.620832593553779</v>
      </c>
      <c r="L35" s="17">
        <f>(((INDEX(Sheet1!$C$5:$BD$192,MATCH($C35,Sheet1!$C$5:$C$192,0),11))*3.4121416)+((INDEX(Sheet1!$C$5:$BD$192,MATCH($C35,Sheet1!$C$5:$C$192,0),23))*99.976))/$AO35</f>
        <v>0.23395628145777778</v>
      </c>
      <c r="M35" s="67">
        <f t="shared" ref="M35" si="409">L35</f>
        <v>0.23395628145777778</v>
      </c>
      <c r="N35" s="17">
        <f>(((INDEX(Sheet1!$C$5:$BD$192,MATCH($C35,Sheet1!$C$5:$C$192,0),12))*3.4121416)+((INDEX(Sheet1!$C$5:$BD$192,MATCH($C35,Sheet1!$C$5:$C$192,0),24))*99.976))/$AO35</f>
        <v>16.368877334257778</v>
      </c>
      <c r="O35" s="67">
        <f t="shared" ref="O35" si="410">N35</f>
        <v>16.368877334257778</v>
      </c>
      <c r="P35" s="17">
        <f>(((INDEX(Sheet1!$C$5:$BD$192,MATCH($C35,Sheet1!$C$5:$C$192,0),17))*3.4121416)+((INDEX(Sheet1!$C$5:$BD$192,MATCH($C35,Sheet1!$C$5:$C$192,0),29))*99.976))/$AO35</f>
        <v>14.164755181247999</v>
      </c>
      <c r="Q35" s="67">
        <f t="shared" ref="Q35" si="411">P35</f>
        <v>14.164755181247999</v>
      </c>
      <c r="R35" s="17">
        <f>(((INDEX(Sheet1!$C$5:$BD$192,MATCH($C35,Sheet1!$C$5:$C$192,0),31))+(INDEX(Sheet1!$C$5:$BD$192,MATCH($C35,Sheet1!$C$5:$C$192,0),32)))*99.976)/$AO35</f>
        <v>0</v>
      </c>
      <c r="S35" s="67">
        <f t="shared" ref="S35" si="412">R35</f>
        <v>0</v>
      </c>
      <c r="T35" s="70">
        <f>(((INDEX(Sheet1!$C$5:$BD$192,MATCH($C35,Sheet1!$C$5:$C$192,0),19))+(INDEX(Sheet1!$C$5:$BD$192,MATCH($C35,Sheet1!$C$5:$C$192,0),20)))*3.4121416)/$AO35</f>
        <v>12.407744898428444</v>
      </c>
      <c r="U35" s="67">
        <f t="shared" ref="U35" si="413">T35</f>
        <v>12.407744898428444</v>
      </c>
      <c r="V35" s="17">
        <f>(((INDEX(Sheet1!$C$5:$BD$192,MATCH($C35,Sheet1!$C$5:$C$192,0),13))*3.4121416)+((INDEX(Sheet1!$C$5:$BD$192,MATCH($C35,Sheet1!$C$5:$C$192,0),25))*99.976))/$AO35</f>
        <v>12.744470196590223</v>
      </c>
      <c r="W35" s="67">
        <f t="shared" ref="W35" si="414">V35</f>
        <v>12.744470196590223</v>
      </c>
      <c r="X35" s="17">
        <f>(((INDEX(Sheet1!$C$5:$BD$192,MATCH($C35,Sheet1!$C$5:C$192,0),15))*3.4121416)+((INDEX(Sheet1!$C$5:$BD$192,MATCH($C35,Sheet1!$C$5:C$192,0),27))*99.976))/$AO35</f>
        <v>0</v>
      </c>
      <c r="Y35" s="67">
        <f t="shared" ref="Y35" si="415">X35</f>
        <v>0</v>
      </c>
      <c r="Z35" s="17">
        <f>(((INDEX(Sheet1!$C$5:$BD$192,MATCH($C35,Sheet1!$C$5:C$192,0),14))*3.4121416)+((INDEX(Sheet1!$C$5:$BD$192,MATCH($C35,Sheet1!$C$5:C$192,0),26))*99.976))/$AO35</f>
        <v>0</v>
      </c>
      <c r="AA35" s="67">
        <f t="shared" ref="AA35" si="416">Z35</f>
        <v>0</v>
      </c>
      <c r="AB35" s="17">
        <f>(((INDEX(Sheet1!$C$5:$BD$192,MATCH($C35,Sheet1!$C$5:C$192,0),16))*3.4121416)+((INDEX(Sheet1!$C$5:$BD$192,MATCH($C35,Sheet1!$C$5:C$192,0),28))*99.976))/$AO35</f>
        <v>5.1087736000000001</v>
      </c>
      <c r="AC35" s="67">
        <f t="shared" ref="AC35" si="417">AB35</f>
        <v>5.1087736000000001</v>
      </c>
      <c r="AD35" s="22">
        <v>0</v>
      </c>
      <c r="AE35" s="67">
        <f t="shared" ref="AE35" si="418">AD35</f>
        <v>0</v>
      </c>
      <c r="AF35" s="22">
        <v>0</v>
      </c>
      <c r="AG35" s="67">
        <f t="shared" ref="AG35" si="419">AF35</f>
        <v>0</v>
      </c>
      <c r="AH35" s="72"/>
      <c r="AI35" s="73"/>
      <c r="AJ35" s="72"/>
      <c r="AK35" s="73"/>
      <c r="AL35" s="70"/>
      <c r="AM35" s="70"/>
      <c r="AN35" s="75"/>
      <c r="AO35" s="71">
        <f>IF(ISNUMBER(SEARCH("RetlMed",C35)),Sheet3!D$2,IF(ISNUMBER(SEARCH("OffSml",C35)),Sheet3!A$2,IF(ISNUMBER(SEARCH("OffMed",C35)),Sheet3!B$2,IF(ISNUMBER(SEARCH("OffLrg",C35)),Sheet3!C$2,IF(ISNUMBER(SEARCH("RetlStrp",C35)),Sheet3!E$2)))))</f>
        <v>22500</v>
      </c>
      <c r="AP35" s="27"/>
      <c r="AQ35" s="27"/>
      <c r="AR35" s="27"/>
    </row>
    <row r="36" spans="1:44" s="4" customFormat="1" ht="26.25" customHeight="1" x14ac:dyDescent="0.2">
      <c r="A36" s="5"/>
      <c r="B36" s="66" t="s">
        <v>157</v>
      </c>
      <c r="C36" s="79" t="s">
        <v>130</v>
      </c>
      <c r="D36" s="76">
        <f>INDEX(Sheet1!$C$5:$BD$192,MATCH($C36,Sheet1!$C$5:$C$192,0),54)</f>
        <v>325.06200000000001</v>
      </c>
      <c r="E36" s="67">
        <f t="shared" si="2"/>
        <v>325.06200000000001</v>
      </c>
      <c r="F36" s="17">
        <f>(INDEX(Sheet1!$C$5:$BD$192,MATCH($C36,Sheet1!$C$5:$C$192,0),18))/$AO36</f>
        <v>11.909244444444445</v>
      </c>
      <c r="G36" s="67">
        <f t="shared" si="2"/>
        <v>11.909244444444445</v>
      </c>
      <c r="H36" s="17">
        <f>(INDEX(Sheet1!$C$5:$BD$192,MATCH($C36,Sheet1!$C$5:$C$192,0),30))/$AO36</f>
        <v>5.3440000000000001E-2</v>
      </c>
      <c r="I36" s="67">
        <f t="shared" ref="I36" si="420">H36</f>
        <v>5.3440000000000001E-2</v>
      </c>
      <c r="J36" s="17">
        <f t="shared" si="4"/>
        <v>45.978697614620444</v>
      </c>
      <c r="K36" s="67">
        <f t="shared" ref="K36" si="421">J36</f>
        <v>45.978697614620444</v>
      </c>
      <c r="L36" s="17">
        <f>(((INDEX(Sheet1!$C$5:$BD$192,MATCH($C36,Sheet1!$C$5:$C$192,0),11))*3.4121416)+((INDEX(Sheet1!$C$5:$BD$192,MATCH($C36,Sheet1!$C$5:$C$192,0),23))*99.976))/$AO36</f>
        <v>0.23395628145777778</v>
      </c>
      <c r="M36" s="67">
        <f t="shared" ref="M36" si="422">L36</f>
        <v>0.23395628145777778</v>
      </c>
      <c r="N36" s="17">
        <f>(((INDEX(Sheet1!$C$5:$BD$192,MATCH($C36,Sheet1!$C$5:$C$192,0),12))*3.4121416)+((INDEX(Sheet1!$C$5:$BD$192,MATCH($C36,Sheet1!$C$5:$C$192,0),24))*99.976))/$AO36</f>
        <v>13.726742355324445</v>
      </c>
      <c r="O36" s="67">
        <f t="shared" ref="O36" si="423">N36</f>
        <v>13.726742355324445</v>
      </c>
      <c r="P36" s="17">
        <f>(((INDEX(Sheet1!$C$5:$BD$192,MATCH($C36,Sheet1!$C$5:$C$192,0),17))*3.4121416)+((INDEX(Sheet1!$C$5:$BD$192,MATCH($C36,Sheet1!$C$5:$C$192,0),29))*99.976))/$AO36</f>
        <v>14.164755181247999</v>
      </c>
      <c r="Q36" s="67">
        <f t="shared" ref="Q36" si="424">P36</f>
        <v>14.164755181247999</v>
      </c>
      <c r="R36" s="17">
        <f>(((INDEX(Sheet1!$C$5:$BD$192,MATCH($C36,Sheet1!$C$5:$C$192,0),31))+(INDEX(Sheet1!$C$5:$BD$192,MATCH($C36,Sheet1!$C$5:$C$192,0),32)))*99.976)/$AO36</f>
        <v>0</v>
      </c>
      <c r="S36" s="67">
        <f t="shared" ref="S36" si="425">R36</f>
        <v>0</v>
      </c>
      <c r="T36" s="70">
        <f>(((INDEX(Sheet1!$C$5:$BD$192,MATCH($C36,Sheet1!$C$5:$C$192,0),19))+(INDEX(Sheet1!$C$5:$BD$192,MATCH($C36,Sheet1!$C$5:$C$192,0),20)))*3.4121416)/$AO36</f>
        <v>12.407744898428444</v>
      </c>
      <c r="U36" s="67">
        <f t="shared" ref="U36" si="426">T36</f>
        <v>12.407744898428444</v>
      </c>
      <c r="V36" s="17">
        <f>(((INDEX(Sheet1!$C$5:$BD$192,MATCH($C36,Sheet1!$C$5:$C$192,0),13))*3.4121416)+((INDEX(Sheet1!$C$5:$BD$192,MATCH($C36,Sheet1!$C$5:$C$192,0),25))*99.976))/$AO36</f>
        <v>12.744470196590223</v>
      </c>
      <c r="W36" s="67">
        <f t="shared" ref="W36" si="427">V36</f>
        <v>12.744470196590223</v>
      </c>
      <c r="X36" s="17">
        <f>(((INDEX(Sheet1!$C$5:$BD$192,MATCH($C36,Sheet1!$C$5:C$192,0),15))*3.4121416)+((INDEX(Sheet1!$C$5:$BD$192,MATCH($C36,Sheet1!$C$5:C$192,0),27))*99.976))/$AO36</f>
        <v>0</v>
      </c>
      <c r="Y36" s="67">
        <f t="shared" ref="Y36" si="428">X36</f>
        <v>0</v>
      </c>
      <c r="Z36" s="17">
        <f>(((INDEX(Sheet1!$C$5:$BD$192,MATCH($C36,Sheet1!$C$5:C$192,0),14))*3.4121416)+((INDEX(Sheet1!$C$5:$BD$192,MATCH($C36,Sheet1!$C$5:C$192,0),26))*99.976))/$AO36</f>
        <v>0</v>
      </c>
      <c r="AA36" s="67">
        <f t="shared" ref="AA36" si="429">Z36</f>
        <v>0</v>
      </c>
      <c r="AB36" s="17">
        <f>(((INDEX(Sheet1!$C$5:$BD$192,MATCH($C36,Sheet1!$C$5:C$192,0),16))*3.4121416)+((INDEX(Sheet1!$C$5:$BD$192,MATCH($C36,Sheet1!$C$5:C$192,0),28))*99.976))/$AO36</f>
        <v>5.1087736000000001</v>
      </c>
      <c r="AC36" s="67">
        <f t="shared" ref="AC36" si="430">AB36</f>
        <v>5.1087736000000001</v>
      </c>
      <c r="AD36" s="22">
        <v>0</v>
      </c>
      <c r="AE36" s="67">
        <f t="shared" ref="AE36" si="431">AD36</f>
        <v>0</v>
      </c>
      <c r="AF36" s="22">
        <v>0</v>
      </c>
      <c r="AG36" s="67">
        <f t="shared" ref="AG36" si="432">AF36</f>
        <v>0</v>
      </c>
      <c r="AH36" s="72">
        <f>IF(D36=0,"",(D36-D$35)/D$35)</f>
        <v>-7.0151550691389244E-2</v>
      </c>
      <c r="AI36" s="73">
        <f>IF(E36=0,"",(E36-E$35)/E$35)</f>
        <v>-7.0151550691389244E-2</v>
      </c>
      <c r="AJ36" s="72">
        <f>IF(F36=0,"",(F36-F$35)/F$35)</f>
        <v>-6.1048426659191204E-2</v>
      </c>
      <c r="AK36" s="73">
        <f>IF(G36=0,"",(G36-G$35)/G$35)</f>
        <v>-6.1048426659191204E-2</v>
      </c>
      <c r="AL36" s="70" t="str">
        <f t="shared" si="72"/>
        <v>No</v>
      </c>
      <c r="AM36" s="70" t="str">
        <f t="shared" si="1"/>
        <v>No</v>
      </c>
      <c r="AN36" s="75" t="str">
        <f>IF((AL36=AM36),(IF(AND(AI36&gt;(-0.5%*D$35),AI36&lt;(0.5%*D$35),AE36&lt;=150,AG36&lt;=150,(COUNTBLANK(D36:AK36)=0)),"Pass","Fail")),IF(COUNTA(D36:AK36)=0,"","Fail"))</f>
        <v>Pass</v>
      </c>
      <c r="AO36" s="71">
        <f>IF(ISNUMBER(SEARCH("RetlMed",C36)),Sheet3!D$2,IF(ISNUMBER(SEARCH("OffSml",C36)),Sheet3!A$2,IF(ISNUMBER(SEARCH("OffMed",C36)),Sheet3!B$2,IF(ISNUMBER(SEARCH("OffLrg",C36)),Sheet3!C$2,IF(ISNUMBER(SEARCH("RetlStrp",C36)),Sheet3!E$2)))))</f>
        <v>22500</v>
      </c>
      <c r="AP36" s="27"/>
      <c r="AQ36" s="27"/>
      <c r="AR36" s="27"/>
    </row>
    <row r="37" spans="1:44" s="7" customFormat="1" ht="25.5" customHeight="1" x14ac:dyDescent="0.2">
      <c r="A37" s="6">
        <v>4</v>
      </c>
      <c r="B37" s="66" t="s">
        <v>157</v>
      </c>
      <c r="C37" s="80" t="s">
        <v>131</v>
      </c>
      <c r="D37" s="76">
        <f>INDEX(Sheet1!$C$5:$BD$192,MATCH($C37,Sheet1!$C$5:$C$192,0),54)</f>
        <v>349.54700000000003</v>
      </c>
      <c r="E37" s="67">
        <f t="shared" si="2"/>
        <v>349.54700000000003</v>
      </c>
      <c r="F37" s="17">
        <f>(INDEX(Sheet1!$C$5:$BD$192,MATCH($C37,Sheet1!$C$5:$C$192,0),18))/$AO37</f>
        <v>12.683555555555555</v>
      </c>
      <c r="G37" s="67">
        <f t="shared" si="2"/>
        <v>12.683555555555555</v>
      </c>
      <c r="H37" s="17">
        <f>(INDEX(Sheet1!$C$5:$BD$192,MATCH($C37,Sheet1!$C$5:$C$192,0),30))/$AO37</f>
        <v>5.3232000000000002E-2</v>
      </c>
      <c r="I37" s="67">
        <f t="shared" ref="I37" si="433">H37</f>
        <v>5.3232000000000002E-2</v>
      </c>
      <c r="J37" s="17">
        <f t="shared" ref="J37:J45" si="434">SUM(L37,N37,P37,V37,X37,Z37,AB37)</f>
        <v>48.600036252540441</v>
      </c>
      <c r="K37" s="67">
        <f t="shared" ref="K37" si="435">J37</f>
        <v>48.600036252540441</v>
      </c>
      <c r="L37" s="17">
        <f>(((INDEX(Sheet1!$C$5:$BD$192,MATCH($C37,Sheet1!$C$5:$C$192,0),11))*3.4121416)+((INDEX(Sheet1!$C$5:$BD$192,MATCH($C37,Sheet1!$C$5:$C$192,0),23))*99.976))/$AO37</f>
        <v>0.21315994044444442</v>
      </c>
      <c r="M37" s="67">
        <f t="shared" ref="M37" si="436">L37</f>
        <v>0.21315994044444442</v>
      </c>
      <c r="N37" s="17">
        <f>(((INDEX(Sheet1!$C$5:$BD$192,MATCH($C37,Sheet1!$C$5:$C$192,0),12))*3.4121416)+((INDEX(Sheet1!$C$5:$BD$192,MATCH($C37,Sheet1!$C$5:$C$192,0),24))*99.976))/$AO37</f>
        <v>16.368877334257778</v>
      </c>
      <c r="O37" s="67">
        <f t="shared" ref="O37" si="437">N37</f>
        <v>16.368877334257778</v>
      </c>
      <c r="P37" s="17">
        <f>(((INDEX(Sheet1!$C$5:$BD$192,MATCH($C37,Sheet1!$C$5:$C$192,0),17))*3.4121416)+((INDEX(Sheet1!$C$5:$BD$192,MATCH($C37,Sheet1!$C$5:$C$192,0),29))*99.976))/$AO37</f>
        <v>14.164755181247999</v>
      </c>
      <c r="Q37" s="67">
        <f t="shared" ref="Q37" si="438">P37</f>
        <v>14.164755181247999</v>
      </c>
      <c r="R37" s="17">
        <f>(((INDEX(Sheet1!$C$5:$BD$192,MATCH($C37,Sheet1!$C$5:$C$192,0),31))+(INDEX(Sheet1!$C$5:$BD$192,MATCH($C37,Sheet1!$C$5:$C$192,0),32)))*99.976)/$AO37</f>
        <v>0</v>
      </c>
      <c r="S37" s="67">
        <f t="shared" ref="S37" si="439">R37</f>
        <v>0</v>
      </c>
      <c r="T37" s="70">
        <f>(((INDEX(Sheet1!$C$5:$BD$192,MATCH($C37,Sheet1!$C$5:$C$192,0),19))+(INDEX(Sheet1!$C$5:$BD$192,MATCH($C37,Sheet1!$C$5:$C$192,0),20)))*3.4121416)/$AO37</f>
        <v>12.407744898428444</v>
      </c>
      <c r="U37" s="67">
        <f t="shared" ref="U37" si="440">T37</f>
        <v>12.407744898428444</v>
      </c>
      <c r="V37" s="17">
        <f>(((INDEX(Sheet1!$C$5:$BD$192,MATCH($C37,Sheet1!$C$5:$C$192,0),13))*3.4121416)+((INDEX(Sheet1!$C$5:$BD$192,MATCH($C37,Sheet1!$C$5:$C$192,0),25))*99.976))/$AO37</f>
        <v>12.744470196590223</v>
      </c>
      <c r="W37" s="67">
        <f t="shared" ref="W37" si="441">V37</f>
        <v>12.744470196590223</v>
      </c>
      <c r="X37" s="17">
        <f>(((INDEX(Sheet1!$C$5:$BD$192,MATCH($C37,Sheet1!$C$5:C$192,0),15))*3.4121416)+((INDEX(Sheet1!$C$5:$BD$192,MATCH($C37,Sheet1!$C$5:C$192,0),27))*99.976))/$AO37</f>
        <v>0</v>
      </c>
      <c r="Y37" s="67">
        <f t="shared" ref="Y37" si="442">X37</f>
        <v>0</v>
      </c>
      <c r="Z37" s="17">
        <f>(((INDEX(Sheet1!$C$5:$BD$192,MATCH($C37,Sheet1!$C$5:C$192,0),14))*3.4121416)+((INDEX(Sheet1!$C$5:$BD$192,MATCH($C37,Sheet1!$C$5:C$192,0),26))*99.976))/$AO37</f>
        <v>0</v>
      </c>
      <c r="AA37" s="67">
        <f t="shared" ref="AA37" si="443">Z37</f>
        <v>0</v>
      </c>
      <c r="AB37" s="17">
        <f>(((INDEX(Sheet1!$C$5:$BD$192,MATCH($C37,Sheet1!$C$5:C$192,0),16))*3.4121416)+((INDEX(Sheet1!$C$5:$BD$192,MATCH($C37,Sheet1!$C$5:C$192,0),28))*99.976))/$AO37</f>
        <v>5.1087736000000001</v>
      </c>
      <c r="AC37" s="67">
        <f t="shared" ref="AC37" si="444">AB37</f>
        <v>5.1087736000000001</v>
      </c>
      <c r="AD37" s="22">
        <v>0</v>
      </c>
      <c r="AE37" s="67">
        <f t="shared" ref="AE37" si="445">AD37</f>
        <v>0</v>
      </c>
      <c r="AF37" s="22">
        <v>0</v>
      </c>
      <c r="AG37" s="67">
        <f t="shared" ref="AG37" si="446">AF37</f>
        <v>0</v>
      </c>
      <c r="AH37" s="72">
        <f t="shared" ref="AH37:AH39" si="447">IF(D37=0,"",(D37-D$35)/D$35)</f>
        <v>-1.1156053160019928E-4</v>
      </c>
      <c r="AI37" s="73">
        <f t="shared" ref="AI37:AI39" si="448">IF(E37=0,"",(E37-E$35)/E$35)</f>
        <v>-1.1156053160019928E-4</v>
      </c>
      <c r="AJ37" s="72">
        <f t="shared" ref="AJ37:AJ39" si="449">IF(F37=0,"",(F37-F$35)/F$35)</f>
        <v>0</v>
      </c>
      <c r="AK37" s="73">
        <f t="shared" ref="AK37:AK39" si="450">IF(G37=0,"",(G37-G$35)/G$35)</f>
        <v>0</v>
      </c>
      <c r="AL37" s="70" t="str">
        <f t="shared" ref="AL37:AL39" si="451">IF(AND(AH37&gt;0,AI37&gt;0), "Yes", "No")</f>
        <v>No</v>
      </c>
      <c r="AM37" s="70" t="str">
        <f t="shared" ref="AM37:AM39" si="452">IF(AND(AH37&lt;0,AI37&lt;0), "No", "Yes")</f>
        <v>No</v>
      </c>
      <c r="AN37" s="75" t="str">
        <f t="shared" ref="AN37:AN39" si="453">IF((AL37=AM37),(IF(AND(AI37&gt;(-0.5%*D$35),AI37&lt;(0.5%*D$35),AE37&lt;=150,AG37&lt;=150,(COUNTBLANK(D37:AK37)=0)),"Pass","Fail")),IF(COUNTA(D37:AK37)=0,"","Fail"))</f>
        <v>Pass</v>
      </c>
      <c r="AO37" s="54">
        <f>IF(ISNUMBER(SEARCH("RetlMed",C37)),Sheet3!D$2,IF(ISNUMBER(SEARCH("OffSml",C37)),Sheet3!A$2,IF(ISNUMBER(SEARCH("OffMed",C37)),Sheet3!B$2,IF(ISNUMBER(SEARCH("OffLrg",C37)),Sheet3!C$2,IF(ISNUMBER(SEARCH("RetlStrp",C37)),Sheet3!E$2)))))</f>
        <v>22500</v>
      </c>
      <c r="AP37" s="30"/>
      <c r="AQ37" s="30"/>
      <c r="AR37" s="26"/>
    </row>
    <row r="38" spans="1:44" s="19" customFormat="1" ht="25.5" customHeight="1" x14ac:dyDescent="0.2">
      <c r="A38" s="8">
        <v>18</v>
      </c>
      <c r="B38" s="66" t="s">
        <v>157</v>
      </c>
      <c r="C38" s="80" t="s">
        <v>132</v>
      </c>
      <c r="D38" s="76">
        <f>INDEX(Sheet1!$C$5:$BD$192,MATCH($C38,Sheet1!$C$5:$C$192,0),54)</f>
        <v>360.23399999999998</v>
      </c>
      <c r="E38" s="67">
        <f t="shared" si="2"/>
        <v>360.23399999999998</v>
      </c>
      <c r="F38" s="17">
        <f>(INDEX(Sheet1!$C$5:$BD$192,MATCH($C38,Sheet1!$C$5:$C$192,0),18))/$AO38</f>
        <v>13.275511111111111</v>
      </c>
      <c r="G38" s="67">
        <f t="shared" si="2"/>
        <v>13.275511111111111</v>
      </c>
      <c r="H38" s="17">
        <f>(INDEX(Sheet1!$C$5:$BD$192,MATCH($C38,Sheet1!$C$5:$C$192,0),30))/$AO38</f>
        <v>5.3440888888888892E-2</v>
      </c>
      <c r="I38" s="67">
        <f t="shared" ref="I38" si="454">H38</f>
        <v>5.3440888888888892E-2</v>
      </c>
      <c r="J38" s="17">
        <f t="shared" si="434"/>
        <v>50.64075363853155</v>
      </c>
      <c r="K38" s="67">
        <f t="shared" ref="K38" si="455">J38</f>
        <v>50.64075363853155</v>
      </c>
      <c r="L38" s="17">
        <f>(((INDEX(Sheet1!$C$5:$BD$192,MATCH($C38,Sheet1!$C$5:$C$192,0),11))*3.4121416)+((INDEX(Sheet1!$C$5:$BD$192,MATCH($C38,Sheet1!$C$5:$C$192,0),23))*99.976))/$AO38</f>
        <v>0.23404114997333333</v>
      </c>
      <c r="M38" s="67">
        <f t="shared" ref="M38" si="456">L38</f>
        <v>0.23404114997333333</v>
      </c>
      <c r="N38" s="17">
        <f>(((INDEX(Sheet1!$C$5:$BD$192,MATCH($C38,Sheet1!$C$5:$C$192,0),12))*3.4121416)+((INDEX(Sheet1!$C$5:$BD$192,MATCH($C38,Sheet1!$C$5:$C$192,0),24))*99.976))/$AO38</f>
        <v>18.388713510719999</v>
      </c>
      <c r="O38" s="67">
        <f t="shared" ref="O38" si="457">N38</f>
        <v>18.388713510719999</v>
      </c>
      <c r="P38" s="17">
        <f>(((INDEX(Sheet1!$C$5:$BD$192,MATCH($C38,Sheet1!$C$5:$C$192,0),17))*3.4121416)+((INDEX(Sheet1!$C$5:$BD$192,MATCH($C38,Sheet1!$C$5:$C$192,0),29))*99.976))/$AO38</f>
        <v>14.164755181247999</v>
      </c>
      <c r="Q38" s="67">
        <f t="shared" ref="Q38" si="458">P38</f>
        <v>14.164755181247999</v>
      </c>
      <c r="R38" s="17">
        <f>(((INDEX(Sheet1!$C$5:$BD$192,MATCH($C38,Sheet1!$C$5:$C$192,0),31))+(INDEX(Sheet1!$C$5:$BD$192,MATCH($C38,Sheet1!$C$5:$C$192,0),32)))*99.976)/$AO38</f>
        <v>0</v>
      </c>
      <c r="S38" s="67">
        <f t="shared" ref="S38" si="459">R38</f>
        <v>0</v>
      </c>
      <c r="T38" s="70">
        <f>(((INDEX(Sheet1!$C$5:$BD$192,MATCH($C38,Sheet1!$C$5:$C$192,0),19))+(INDEX(Sheet1!$C$5:$BD$192,MATCH($C38,Sheet1!$C$5:$C$192,0),20)))*3.4121416)/$AO38</f>
        <v>12.407744898428444</v>
      </c>
      <c r="U38" s="67">
        <f t="shared" ref="U38" si="460">T38</f>
        <v>12.407744898428444</v>
      </c>
      <c r="V38" s="17">
        <f>(((INDEX(Sheet1!$C$5:$BD$192,MATCH($C38,Sheet1!$C$5:$C$192,0),13))*3.4121416)+((INDEX(Sheet1!$C$5:$BD$192,MATCH($C38,Sheet1!$C$5:$C$192,0),25))*99.976))/$AO38</f>
        <v>12.744470196590223</v>
      </c>
      <c r="W38" s="67">
        <f t="shared" ref="W38" si="461">V38</f>
        <v>12.744470196590223</v>
      </c>
      <c r="X38" s="17">
        <f>(((INDEX(Sheet1!$C$5:$BD$192,MATCH($C38,Sheet1!$C$5:C$192,0),15))*3.4121416)+((INDEX(Sheet1!$C$5:$BD$192,MATCH($C38,Sheet1!$C$5:C$192,0),27))*99.976))/$AO38</f>
        <v>0</v>
      </c>
      <c r="Y38" s="67">
        <f t="shared" ref="Y38" si="462">X38</f>
        <v>0</v>
      </c>
      <c r="Z38" s="17">
        <f>(((INDEX(Sheet1!$C$5:$BD$192,MATCH($C38,Sheet1!$C$5:C$192,0),14))*3.4121416)+((INDEX(Sheet1!$C$5:$BD$192,MATCH($C38,Sheet1!$C$5:C$192,0),26))*99.976))/$AO38</f>
        <v>0</v>
      </c>
      <c r="AA38" s="67">
        <f t="shared" ref="AA38" si="463">Z38</f>
        <v>0</v>
      </c>
      <c r="AB38" s="17">
        <f>(((INDEX(Sheet1!$C$5:$BD$192,MATCH($C38,Sheet1!$C$5:C$192,0),16))*3.4121416)+((INDEX(Sheet1!$C$5:$BD$192,MATCH($C38,Sheet1!$C$5:C$192,0),28))*99.976))/$AO38</f>
        <v>5.1087736000000001</v>
      </c>
      <c r="AC38" s="67">
        <f t="shared" ref="AC38" si="464">AB38</f>
        <v>5.1087736000000001</v>
      </c>
      <c r="AD38" s="22">
        <v>0</v>
      </c>
      <c r="AE38" s="67">
        <f t="shared" ref="AE38" si="465">AD38</f>
        <v>0</v>
      </c>
      <c r="AF38" s="22">
        <v>0</v>
      </c>
      <c r="AG38" s="67">
        <f t="shared" ref="AG38" si="466">AF38</f>
        <v>0</v>
      </c>
      <c r="AH38" s="72">
        <f t="shared" si="447"/>
        <v>3.0458885653315542E-2</v>
      </c>
      <c r="AI38" s="73">
        <f t="shared" si="448"/>
        <v>3.0458885653315542E-2</v>
      </c>
      <c r="AJ38" s="72">
        <f t="shared" si="449"/>
        <v>4.6671105193075921E-2</v>
      </c>
      <c r="AK38" s="73">
        <f t="shared" si="450"/>
        <v>4.6671105193075921E-2</v>
      </c>
      <c r="AL38" s="70" t="str">
        <f t="shared" si="451"/>
        <v>Yes</v>
      </c>
      <c r="AM38" s="70" t="str">
        <f t="shared" si="452"/>
        <v>Yes</v>
      </c>
      <c r="AN38" s="75" t="str">
        <f t="shared" si="453"/>
        <v>Pass</v>
      </c>
      <c r="AO38" s="54">
        <f>IF(ISNUMBER(SEARCH("RetlMed",C38)),Sheet3!D$2,IF(ISNUMBER(SEARCH("OffSml",C38)),Sheet3!A$2,IF(ISNUMBER(SEARCH("OffMed",C38)),Sheet3!B$2,IF(ISNUMBER(SEARCH("OffLrg",C38)),Sheet3!C$2,IF(ISNUMBER(SEARCH("RetlStrp",C38)),Sheet3!E$2)))))</f>
        <v>22500</v>
      </c>
      <c r="AP38" s="28"/>
      <c r="AQ38" s="28"/>
      <c r="AR38" s="31"/>
    </row>
    <row r="39" spans="1:44" s="19" customFormat="1" ht="25.5" customHeight="1" thickBot="1" x14ac:dyDescent="0.25">
      <c r="A39" s="8">
        <v>19</v>
      </c>
      <c r="B39" s="66" t="s">
        <v>157</v>
      </c>
      <c r="C39" s="81" t="s">
        <v>133</v>
      </c>
      <c r="D39" s="76">
        <f>INDEX(Sheet1!$C$5:$BD$192,MATCH($C39,Sheet1!$C$5:$C$192,0),54)</f>
        <v>310.32499999999999</v>
      </c>
      <c r="E39" s="67">
        <f t="shared" si="2"/>
        <v>310.32499999999999</v>
      </c>
      <c r="F39" s="17">
        <f>(INDEX(Sheet1!$C$5:$BD$192,MATCH($C39,Sheet1!$C$5:$C$192,0),18))/$AO39</f>
        <v>10.983155555555555</v>
      </c>
      <c r="G39" s="67">
        <f t="shared" si="2"/>
        <v>10.983155555555555</v>
      </c>
      <c r="H39" s="17">
        <f>(INDEX(Sheet1!$C$5:$BD$192,MATCH($C39,Sheet1!$C$5:$C$192,0),30))/$AO39</f>
        <v>5.3364444444444444E-2</v>
      </c>
      <c r="I39" s="67">
        <f t="shared" ref="I39" si="467">H39</f>
        <v>5.3364444444444444E-2</v>
      </c>
      <c r="J39" s="17">
        <f t="shared" si="434"/>
        <v>42.811278219996446</v>
      </c>
      <c r="K39" s="67">
        <f t="shared" ref="K39" si="468">J39</f>
        <v>42.811278219996446</v>
      </c>
      <c r="L39" s="17">
        <f>(((INDEX(Sheet1!$C$5:$BD$192,MATCH($C39,Sheet1!$C$5:$C$192,0),11))*3.4121416)+((INDEX(Sheet1!$C$5:$BD$192,MATCH($C39,Sheet1!$C$5:$C$192,0),23))*99.976))/$AO39</f>
        <v>0.22639231946666669</v>
      </c>
      <c r="M39" s="67">
        <f t="shared" ref="M39" si="469">L39</f>
        <v>0.22639231946666669</v>
      </c>
      <c r="N39" s="17">
        <f>(((INDEX(Sheet1!$C$5:$BD$192,MATCH($C39,Sheet1!$C$5:$C$192,0),12))*3.4121416)+((INDEX(Sheet1!$C$5:$BD$192,MATCH($C39,Sheet1!$C$5:$C$192,0),24))*99.976))/$AO39</f>
        <v>10.566886922691557</v>
      </c>
      <c r="O39" s="67">
        <f t="shared" ref="O39" si="470">N39</f>
        <v>10.566886922691557</v>
      </c>
      <c r="P39" s="17">
        <f>(((INDEX(Sheet1!$C$5:$BD$192,MATCH($C39,Sheet1!$C$5:$C$192,0),17))*3.4121416)+((INDEX(Sheet1!$C$5:$BD$192,MATCH($C39,Sheet1!$C$5:$C$192,0),29))*99.976))/$AO39</f>
        <v>14.164755181247999</v>
      </c>
      <c r="Q39" s="67">
        <f t="shared" ref="Q39" si="471">P39</f>
        <v>14.164755181247999</v>
      </c>
      <c r="R39" s="17">
        <f>(((INDEX(Sheet1!$C$5:$BD$192,MATCH($C39,Sheet1!$C$5:$C$192,0),31))+(INDEX(Sheet1!$C$5:$BD$192,MATCH($C39,Sheet1!$C$5:$C$192,0),32)))*99.976)/$AO39</f>
        <v>0</v>
      </c>
      <c r="S39" s="67">
        <f t="shared" ref="S39" si="472">R39</f>
        <v>0</v>
      </c>
      <c r="T39" s="70">
        <f>(((INDEX(Sheet1!$C$5:$BD$192,MATCH($C39,Sheet1!$C$5:$C$192,0),19))+(INDEX(Sheet1!$C$5:$BD$192,MATCH($C39,Sheet1!$C$5:$C$192,0),20)))*3.4121416)/$AO39</f>
        <v>12.407744898428444</v>
      </c>
      <c r="U39" s="67">
        <f t="shared" ref="U39" si="473">T39</f>
        <v>12.407744898428444</v>
      </c>
      <c r="V39" s="17">
        <f>(((INDEX(Sheet1!$C$5:$BD$192,MATCH($C39,Sheet1!$C$5:$C$192,0),13))*3.4121416)+((INDEX(Sheet1!$C$5:$BD$192,MATCH($C39,Sheet1!$C$5:$C$192,0),25))*99.976))/$AO39</f>
        <v>12.744470196590223</v>
      </c>
      <c r="W39" s="67">
        <f t="shared" ref="W39" si="474">V39</f>
        <v>12.744470196590223</v>
      </c>
      <c r="X39" s="17">
        <f>(((INDEX(Sheet1!$C$5:$BD$192,MATCH($C39,Sheet1!$C$5:C$192,0),15))*3.4121416)+((INDEX(Sheet1!$C$5:$BD$192,MATCH($C39,Sheet1!$C$5:C$192,0),27))*99.976))/$AO39</f>
        <v>0</v>
      </c>
      <c r="Y39" s="67">
        <f t="shared" ref="Y39" si="475">X39</f>
        <v>0</v>
      </c>
      <c r="Z39" s="17">
        <f>(((INDEX(Sheet1!$C$5:$BD$192,MATCH($C39,Sheet1!$C$5:C$192,0),14))*3.4121416)+((INDEX(Sheet1!$C$5:$BD$192,MATCH($C39,Sheet1!$C$5:C$192,0),26))*99.976))/$AO39</f>
        <v>0</v>
      </c>
      <c r="AA39" s="67">
        <f t="shared" ref="AA39" si="476">Z39</f>
        <v>0</v>
      </c>
      <c r="AB39" s="17">
        <f>(((INDEX(Sheet1!$C$5:$BD$192,MATCH($C39,Sheet1!$C$5:C$192,0),16))*3.4121416)+((INDEX(Sheet1!$C$5:$BD$192,MATCH($C39,Sheet1!$C$5:C$192,0),28))*99.976))/$AO39</f>
        <v>5.1087736000000001</v>
      </c>
      <c r="AC39" s="67">
        <f t="shared" ref="AC39" si="477">AB39</f>
        <v>5.1087736000000001</v>
      </c>
      <c r="AD39" s="22">
        <v>0</v>
      </c>
      <c r="AE39" s="67">
        <f t="shared" ref="AE39" si="478">AD39</f>
        <v>0</v>
      </c>
      <c r="AF39" s="22">
        <v>0</v>
      </c>
      <c r="AG39" s="67">
        <f t="shared" ref="AG39" si="479">AF39</f>
        <v>0</v>
      </c>
      <c r="AH39" s="72">
        <f t="shared" si="447"/>
        <v>-0.11230712900402197</v>
      </c>
      <c r="AI39" s="73">
        <f t="shared" si="448"/>
        <v>-0.11230712900402197</v>
      </c>
      <c r="AJ39" s="72">
        <f t="shared" si="449"/>
        <v>-0.13406335412432546</v>
      </c>
      <c r="AK39" s="73">
        <f t="shared" si="450"/>
        <v>-0.13406335412432546</v>
      </c>
      <c r="AL39" s="70" t="str">
        <f t="shared" si="451"/>
        <v>No</v>
      </c>
      <c r="AM39" s="70" t="str">
        <f t="shared" si="452"/>
        <v>No</v>
      </c>
      <c r="AN39" s="75" t="str">
        <f t="shared" si="453"/>
        <v>Pass</v>
      </c>
      <c r="AO39" s="54">
        <f>IF(ISNUMBER(SEARCH("RetlMed",C39)),Sheet3!D$2,IF(ISNUMBER(SEARCH("OffSml",C39)),Sheet3!A$2,IF(ISNUMBER(SEARCH("OffMed",C39)),Sheet3!B$2,IF(ISNUMBER(SEARCH("OffLrg",C39)),Sheet3!C$2,IF(ISNUMBER(SEARCH("RetlStrp",C39)),Sheet3!E$2)))))</f>
        <v>22500</v>
      </c>
      <c r="AP39" s="28"/>
      <c r="AQ39" s="28"/>
      <c r="AR39" s="31"/>
    </row>
    <row r="40" spans="1:44" s="7" customFormat="1" ht="25.5" customHeight="1" x14ac:dyDescent="0.2">
      <c r="A40" s="6">
        <v>5</v>
      </c>
      <c r="B40" s="66" t="s">
        <v>157</v>
      </c>
      <c r="C40" s="82" t="s">
        <v>134</v>
      </c>
      <c r="D40" s="76">
        <f>INDEX(Sheet1!$C$5:$BD$192,MATCH($C40,Sheet1!$C$5:$C$192,0),54)</f>
        <v>234.80600000000001</v>
      </c>
      <c r="E40" s="67">
        <f t="shared" si="2"/>
        <v>234.80600000000001</v>
      </c>
      <c r="F40" s="17">
        <f>(INDEX(Sheet1!$C$5:$BD$192,MATCH($C40,Sheet1!$C$5:$C$192,0),18))/$AO40</f>
        <v>8.3738666666666663</v>
      </c>
      <c r="G40" s="67">
        <f t="shared" si="2"/>
        <v>8.3738666666666663</v>
      </c>
      <c r="H40" s="17">
        <f>(INDEX(Sheet1!$C$5:$BD$192,MATCH($C40,Sheet1!$C$5:$C$192,0),30))/$AO40</f>
        <v>6.2700888888888889E-2</v>
      </c>
      <c r="I40" s="67">
        <f t="shared" ref="I40" si="480">H40</f>
        <v>6.2700888888888889E-2</v>
      </c>
      <c r="J40" s="17">
        <f t="shared" si="434"/>
        <v>34.841438922691552</v>
      </c>
      <c r="K40" s="67">
        <f t="shared" ref="K40" si="481">J40</f>
        <v>34.841438922691552</v>
      </c>
      <c r="L40" s="17">
        <f>(((INDEX(Sheet1!$C$5:$BD$192,MATCH($C40,Sheet1!$C$5:$C$192,0),11))*3.4121416)+((INDEX(Sheet1!$C$5:$BD$192,MATCH($C40,Sheet1!$C$5:$C$192,0),23))*99.976))/$AO40</f>
        <v>0.38508400209777771</v>
      </c>
      <c r="M40" s="67">
        <f t="shared" ref="M40" si="482">L40</f>
        <v>0.38508400209777771</v>
      </c>
      <c r="N40" s="17">
        <f>(((INDEX(Sheet1!$C$5:$BD$192,MATCH($C40,Sheet1!$C$5:$C$192,0),12))*3.4121416)+((INDEX(Sheet1!$C$5:$BD$192,MATCH($C40,Sheet1!$C$5:$C$192,0),24))*99.976))/$AO40</f>
        <v>4.6047533320319998</v>
      </c>
      <c r="O40" s="67">
        <f t="shared" ref="O40" si="483">N40</f>
        <v>4.6047533320319998</v>
      </c>
      <c r="P40" s="17">
        <f>(((INDEX(Sheet1!$C$5:$BD$192,MATCH($C40,Sheet1!$C$5:$C$192,0),17))*3.4121416)+((INDEX(Sheet1!$C$5:$BD$192,MATCH($C40,Sheet1!$C$5:$C$192,0),29))*99.976))/$AO40</f>
        <v>14.164755181247999</v>
      </c>
      <c r="Q40" s="67">
        <f t="shared" ref="Q40" si="484">P40</f>
        <v>14.164755181247999</v>
      </c>
      <c r="R40" s="17">
        <f>(((INDEX(Sheet1!$C$5:$BD$192,MATCH($C40,Sheet1!$C$5:$C$192,0),31))+(INDEX(Sheet1!$C$5:$BD$192,MATCH($C40,Sheet1!$C$5:$C$192,0),32)))*99.976)/$AO40</f>
        <v>0</v>
      </c>
      <c r="S40" s="67">
        <f t="shared" ref="S40" si="485">R40</f>
        <v>0</v>
      </c>
      <c r="T40" s="70">
        <f>(((INDEX(Sheet1!$C$5:$BD$192,MATCH($C40,Sheet1!$C$5:$C$192,0),19))+(INDEX(Sheet1!$C$5:$BD$192,MATCH($C40,Sheet1!$C$5:$C$192,0),20)))*3.4121416)/$AO40</f>
        <v>12.407744898428444</v>
      </c>
      <c r="U40" s="67">
        <f t="shared" ref="U40" si="486">T40</f>
        <v>12.407744898428444</v>
      </c>
      <c r="V40" s="17">
        <f>(((INDEX(Sheet1!$C$5:$BD$192,MATCH($C40,Sheet1!$C$5:$C$192,0),13))*3.4121416)+((INDEX(Sheet1!$C$5:$BD$192,MATCH($C40,Sheet1!$C$5:$C$192,0),25))*99.976))/$AO40</f>
        <v>9.8033254579804439</v>
      </c>
      <c r="W40" s="67">
        <f t="shared" ref="W40" si="487">V40</f>
        <v>9.8033254579804439</v>
      </c>
      <c r="X40" s="17">
        <f>(((INDEX(Sheet1!$C$5:$BD$192,MATCH($C40,Sheet1!$C$5:C$192,0),15))*3.4121416)+((INDEX(Sheet1!$C$5:$BD$192,MATCH($C40,Sheet1!$C$5:C$192,0),27))*99.976))/$AO40</f>
        <v>0</v>
      </c>
      <c r="Y40" s="67">
        <f t="shared" ref="Y40" si="488">X40</f>
        <v>0</v>
      </c>
      <c r="Z40" s="17">
        <f>(((INDEX(Sheet1!$C$5:$BD$192,MATCH($C40,Sheet1!$C$5:C$192,0),14))*3.4121416)+((INDEX(Sheet1!$C$5:$BD$192,MATCH($C40,Sheet1!$C$5:C$192,0),26))*99.976))/$AO40</f>
        <v>0</v>
      </c>
      <c r="AA40" s="67">
        <f t="shared" ref="AA40" si="489">Z40</f>
        <v>0</v>
      </c>
      <c r="AB40" s="17">
        <f>(((INDEX(Sheet1!$C$5:$BD$192,MATCH($C40,Sheet1!$C$5:C$192,0),16))*3.4121416)+((INDEX(Sheet1!$C$5:$BD$192,MATCH($C40,Sheet1!$C$5:C$192,0),28))*99.976))/$AO40</f>
        <v>5.8835209493333336</v>
      </c>
      <c r="AC40" s="67">
        <f t="shared" ref="AC40" si="490">AB40</f>
        <v>5.8835209493333336</v>
      </c>
      <c r="AD40" s="22">
        <v>0</v>
      </c>
      <c r="AE40" s="67">
        <f t="shared" ref="AE40" si="491">AD40</f>
        <v>0</v>
      </c>
      <c r="AF40" s="22">
        <v>0</v>
      </c>
      <c r="AG40" s="67">
        <f t="shared" ref="AG40" si="492">AF40</f>
        <v>0</v>
      </c>
      <c r="AH40" s="72"/>
      <c r="AI40" s="73"/>
      <c r="AJ40" s="72"/>
      <c r="AK40" s="73"/>
      <c r="AL40" s="18" t="str">
        <f t="shared" ref="AL40:AL41" si="493">IF(AND(AH40&gt;0,AI40&gt;0), "Yes", "No")</f>
        <v>No</v>
      </c>
      <c r="AM40" s="18" t="str">
        <f t="shared" ref="AM40:AM41" si="494">IF(AND(AH40&lt;0,AI40&lt;0), "No", "Yes")</f>
        <v>Yes</v>
      </c>
      <c r="AN40" s="61"/>
      <c r="AO40" s="54">
        <f>IF(ISNUMBER(SEARCH("RetlMed",C40)),Sheet3!D$2,IF(ISNUMBER(SEARCH("OffSml",C40)),Sheet3!A$2,IF(ISNUMBER(SEARCH("OffMed",C40)),Sheet3!B$2,IF(ISNUMBER(SEARCH("OffLrg",C40)),Sheet3!C$2,IF(ISNUMBER(SEARCH("RetlStrp",C40)),Sheet3!E$2)))))</f>
        <v>22500</v>
      </c>
      <c r="AP40" s="30"/>
      <c r="AQ40" s="30"/>
      <c r="AR40" s="26"/>
    </row>
    <row r="41" spans="1:44" s="65" customFormat="1" ht="25.5" customHeight="1" x14ac:dyDescent="0.2">
      <c r="A41" s="62">
        <v>20</v>
      </c>
      <c r="B41" s="66" t="s">
        <v>157</v>
      </c>
      <c r="C41" s="80" t="s">
        <v>135</v>
      </c>
      <c r="D41" s="76">
        <f>INDEX(Sheet1!$C$5:$BD$192,MATCH($C41,Sheet1!$C$5:$C$192,0),54)</f>
        <v>228.81200000000001</v>
      </c>
      <c r="E41" s="67">
        <f t="shared" si="2"/>
        <v>228.81200000000001</v>
      </c>
      <c r="F41" s="17">
        <f>(INDEX(Sheet1!$C$5:$BD$192,MATCH($C41,Sheet1!$C$5:$C$192,0),18))/$AO41</f>
        <v>8.2447555555555549</v>
      </c>
      <c r="G41" s="67">
        <f t="shared" si="2"/>
        <v>8.2447555555555549</v>
      </c>
      <c r="H41" s="17">
        <f>(INDEX(Sheet1!$C$5:$BD$192,MATCH($C41,Sheet1!$C$5:$C$192,0),30))/$AO41</f>
        <v>6.2700888888888889E-2</v>
      </c>
      <c r="I41" s="67">
        <f t="shared" ref="I41" si="495">H41</f>
        <v>6.2700888888888889E-2</v>
      </c>
      <c r="J41" s="17">
        <f t="shared" si="434"/>
        <v>34.400923859594663</v>
      </c>
      <c r="K41" s="67">
        <f t="shared" ref="K41" si="496">J41</f>
        <v>34.400923859594663</v>
      </c>
      <c r="L41" s="17">
        <f>(((INDEX(Sheet1!$C$5:$BD$192,MATCH($C41,Sheet1!$C$5:$C$192,0),11))*3.4121416)+((INDEX(Sheet1!$C$5:$BD$192,MATCH($C41,Sheet1!$C$5:$C$192,0),23))*99.976))/$AO41</f>
        <v>0.38508400209777771</v>
      </c>
      <c r="M41" s="67">
        <f t="shared" ref="M41" si="497">L41</f>
        <v>0.38508400209777771</v>
      </c>
      <c r="N41" s="17">
        <f>(((INDEX(Sheet1!$C$5:$BD$192,MATCH($C41,Sheet1!$C$5:$C$192,0),12))*3.4121416)+((INDEX(Sheet1!$C$5:$BD$192,MATCH($C41,Sheet1!$C$5:$C$192,0),24))*99.976))/$AO41</f>
        <v>4.1642382689351116</v>
      </c>
      <c r="O41" s="67">
        <f t="shared" ref="O41" si="498">N41</f>
        <v>4.1642382689351116</v>
      </c>
      <c r="P41" s="17">
        <f>(((INDEX(Sheet1!$C$5:$BD$192,MATCH($C41,Sheet1!$C$5:$C$192,0),17))*3.4121416)+((INDEX(Sheet1!$C$5:$BD$192,MATCH($C41,Sheet1!$C$5:$C$192,0),29))*99.976))/$AO41</f>
        <v>14.164755181247999</v>
      </c>
      <c r="Q41" s="67">
        <f t="shared" ref="Q41" si="499">P41</f>
        <v>14.164755181247999</v>
      </c>
      <c r="R41" s="17">
        <f>(((INDEX(Sheet1!$C$5:$BD$192,MATCH($C41,Sheet1!$C$5:$C$192,0),31))+(INDEX(Sheet1!$C$5:$BD$192,MATCH($C41,Sheet1!$C$5:$C$192,0),32)))*99.976)/$AO41</f>
        <v>0</v>
      </c>
      <c r="S41" s="67">
        <f t="shared" ref="S41" si="500">R41</f>
        <v>0</v>
      </c>
      <c r="T41" s="70">
        <f>(((INDEX(Sheet1!$C$5:$BD$192,MATCH($C41,Sheet1!$C$5:$C$192,0),19))+(INDEX(Sheet1!$C$5:$BD$192,MATCH($C41,Sheet1!$C$5:$C$192,0),20)))*3.4121416)/$AO41</f>
        <v>12.407744898428444</v>
      </c>
      <c r="U41" s="67">
        <f t="shared" ref="U41" si="501">T41</f>
        <v>12.407744898428444</v>
      </c>
      <c r="V41" s="17">
        <f>(((INDEX(Sheet1!$C$5:$BD$192,MATCH($C41,Sheet1!$C$5:$C$192,0),13))*3.4121416)+((INDEX(Sheet1!$C$5:$BD$192,MATCH($C41,Sheet1!$C$5:$C$192,0),25))*99.976))/$AO41</f>
        <v>9.8033254579804439</v>
      </c>
      <c r="W41" s="67">
        <f t="shared" ref="W41" si="502">V41</f>
        <v>9.8033254579804439</v>
      </c>
      <c r="X41" s="17">
        <f>(((INDEX(Sheet1!$C$5:$BD$192,MATCH($C41,Sheet1!$C$5:C$192,0),15))*3.4121416)+((INDEX(Sheet1!$C$5:$BD$192,MATCH($C41,Sheet1!$C$5:C$192,0),27))*99.976))/$AO41</f>
        <v>0</v>
      </c>
      <c r="Y41" s="67">
        <f t="shared" ref="Y41" si="503">X41</f>
        <v>0</v>
      </c>
      <c r="Z41" s="17">
        <f>(((INDEX(Sheet1!$C$5:$BD$192,MATCH($C41,Sheet1!$C$5:C$192,0),14))*3.4121416)+((INDEX(Sheet1!$C$5:$BD$192,MATCH($C41,Sheet1!$C$5:C$192,0),26))*99.976))/$AO41</f>
        <v>0</v>
      </c>
      <c r="AA41" s="67">
        <f t="shared" ref="AA41" si="504">Z41</f>
        <v>0</v>
      </c>
      <c r="AB41" s="17">
        <f>(((INDEX(Sheet1!$C$5:$BD$192,MATCH($C41,Sheet1!$C$5:C$192,0),16))*3.4121416)+((INDEX(Sheet1!$C$5:$BD$192,MATCH($C41,Sheet1!$C$5:C$192,0),28))*99.976))/$AO41</f>
        <v>5.8835209493333336</v>
      </c>
      <c r="AC41" s="67">
        <f t="shared" ref="AC41" si="505">AB41</f>
        <v>5.8835209493333336</v>
      </c>
      <c r="AD41" s="22">
        <v>0</v>
      </c>
      <c r="AE41" s="67">
        <f t="shared" ref="AE41" si="506">AD41</f>
        <v>0</v>
      </c>
      <c r="AF41" s="22">
        <v>0</v>
      </c>
      <c r="AG41" s="67">
        <f t="shared" ref="AG41" si="507">AF41</f>
        <v>0</v>
      </c>
      <c r="AH41" s="72">
        <f t="shared" ref="AH41:AK41" si="508">IF(D$40=0,"",(D41-D$40)/D$40)</f>
        <v>-2.55274567089427E-2</v>
      </c>
      <c r="AI41" s="73">
        <f t="shared" si="508"/>
        <v>-2.55274567089427E-2</v>
      </c>
      <c r="AJ41" s="72">
        <f t="shared" si="508"/>
        <v>-1.5418338534700584E-2</v>
      </c>
      <c r="AK41" s="73">
        <f t="shared" si="508"/>
        <v>-1.5418338534700584E-2</v>
      </c>
      <c r="AL41" s="68" t="str">
        <f t="shared" si="493"/>
        <v>No</v>
      </c>
      <c r="AM41" s="68" t="str">
        <f t="shared" si="494"/>
        <v>No</v>
      </c>
      <c r="AN41" s="69" t="str">
        <f>IF((AL41=AM41),(IF(AND(AI41&gt;(-0.5%*D$40),AI41&lt;(0.5%*D$40),AE41&lt;=150,AG41&lt;=150,(COUNTBLANK(D41:AK41)=0)),"Pass","Fail")),IF(COUNTA(D41:AK41)=0,"","Fail"))</f>
        <v>Pass</v>
      </c>
      <c r="AO41" s="54">
        <f>IF(ISNUMBER(SEARCH("RetlMed",C41)),Sheet3!D$2,IF(ISNUMBER(SEARCH("OffSml",C41)),Sheet3!A$2,IF(ISNUMBER(SEARCH("OffMed",C41)),Sheet3!B$2,IF(ISNUMBER(SEARCH("OffLrg",C41)),Sheet3!C$2,IF(ISNUMBER(SEARCH("RetlStrp",C41)),Sheet3!E$2)))))</f>
        <v>22500</v>
      </c>
      <c r="AP41" s="64"/>
      <c r="AQ41" s="64"/>
    </row>
    <row r="42" spans="1:44" s="63" customFormat="1" ht="25.5" customHeight="1" x14ac:dyDescent="0.2">
      <c r="A42" s="62">
        <v>21</v>
      </c>
      <c r="B42" s="66" t="s">
        <v>157</v>
      </c>
      <c r="C42" s="80" t="s">
        <v>136</v>
      </c>
      <c r="D42" s="76">
        <f>INDEX(Sheet1!$C$5:$BD$192,MATCH($C42,Sheet1!$C$5:$C$192,0),54)</f>
        <v>234.74199999999999</v>
      </c>
      <c r="E42" s="67">
        <f t="shared" si="2"/>
        <v>234.74199999999999</v>
      </c>
      <c r="F42" s="17">
        <f>(INDEX(Sheet1!$C$5:$BD$192,MATCH($C42,Sheet1!$C$5:$C$192,0),18))/$AO42</f>
        <v>8.3738666666666663</v>
      </c>
      <c r="G42" s="67">
        <f t="shared" si="2"/>
        <v>8.3738666666666663</v>
      </c>
      <c r="H42" s="17">
        <f>(INDEX(Sheet1!$C$5:$BD$192,MATCH($C42,Sheet1!$C$5:$C$192,0),30))/$AO42</f>
        <v>6.2358666666666666E-2</v>
      </c>
      <c r="I42" s="67">
        <f t="shared" ref="I42" si="509">H42</f>
        <v>6.2358666666666666E-2</v>
      </c>
      <c r="J42" s="17">
        <f t="shared" si="434"/>
        <v>34.807208917642662</v>
      </c>
      <c r="K42" s="67">
        <f t="shared" ref="K42" si="510">J42</f>
        <v>34.807208917642662</v>
      </c>
      <c r="L42" s="17">
        <f>(((INDEX(Sheet1!$C$5:$BD$192,MATCH($C42,Sheet1!$C$5:$C$192,0),11))*3.4121416)+((INDEX(Sheet1!$C$5:$BD$192,MATCH($C42,Sheet1!$C$5:$C$192,0),23))*99.976))/$AO42</f>
        <v>0.35085399704888892</v>
      </c>
      <c r="M42" s="67">
        <f t="shared" ref="M42" si="511">L42</f>
        <v>0.35085399704888892</v>
      </c>
      <c r="N42" s="17">
        <f>(((INDEX(Sheet1!$C$5:$BD$192,MATCH($C42,Sheet1!$C$5:$C$192,0),12))*3.4121416)+((INDEX(Sheet1!$C$5:$BD$192,MATCH($C42,Sheet1!$C$5:$C$192,0),24))*99.976))/$AO42</f>
        <v>4.6047533320319998</v>
      </c>
      <c r="O42" s="67">
        <f t="shared" ref="O42" si="512">N42</f>
        <v>4.6047533320319998</v>
      </c>
      <c r="P42" s="17">
        <f>(((INDEX(Sheet1!$C$5:$BD$192,MATCH($C42,Sheet1!$C$5:$C$192,0),17))*3.4121416)+((INDEX(Sheet1!$C$5:$BD$192,MATCH($C42,Sheet1!$C$5:$C$192,0),29))*99.976))/$AO42</f>
        <v>14.164755181247999</v>
      </c>
      <c r="Q42" s="67">
        <f t="shared" ref="Q42" si="513">P42</f>
        <v>14.164755181247999</v>
      </c>
      <c r="R42" s="17">
        <f>(((INDEX(Sheet1!$C$5:$BD$192,MATCH($C42,Sheet1!$C$5:$C$192,0),31))+(INDEX(Sheet1!$C$5:$BD$192,MATCH($C42,Sheet1!$C$5:$C$192,0),32)))*99.976)/$AO42</f>
        <v>0</v>
      </c>
      <c r="S42" s="67">
        <f t="shared" ref="S42" si="514">R42</f>
        <v>0</v>
      </c>
      <c r="T42" s="70">
        <f>(((INDEX(Sheet1!$C$5:$BD$192,MATCH($C42,Sheet1!$C$5:$C$192,0),19))+(INDEX(Sheet1!$C$5:$BD$192,MATCH($C42,Sheet1!$C$5:$C$192,0),20)))*3.4121416)/$AO42</f>
        <v>12.407744898428444</v>
      </c>
      <c r="U42" s="67">
        <f t="shared" ref="U42" si="515">T42</f>
        <v>12.407744898428444</v>
      </c>
      <c r="V42" s="17">
        <f>(((INDEX(Sheet1!$C$5:$BD$192,MATCH($C42,Sheet1!$C$5:$C$192,0),13))*3.4121416)+((INDEX(Sheet1!$C$5:$BD$192,MATCH($C42,Sheet1!$C$5:$C$192,0),25))*99.976))/$AO42</f>
        <v>9.8033254579804439</v>
      </c>
      <c r="W42" s="67">
        <f t="shared" ref="W42" si="516">V42</f>
        <v>9.8033254579804439</v>
      </c>
      <c r="X42" s="17">
        <f>(((INDEX(Sheet1!$C$5:$BD$192,MATCH($C42,Sheet1!$C$5:C$192,0),15))*3.4121416)+((INDEX(Sheet1!$C$5:$BD$192,MATCH($C42,Sheet1!$C$5:C$192,0),27))*99.976))/$AO42</f>
        <v>0</v>
      </c>
      <c r="Y42" s="67">
        <f t="shared" ref="Y42" si="517">X42</f>
        <v>0</v>
      </c>
      <c r="Z42" s="17">
        <f>(((INDEX(Sheet1!$C$5:$BD$192,MATCH($C42,Sheet1!$C$5:C$192,0),14))*3.4121416)+((INDEX(Sheet1!$C$5:$BD$192,MATCH($C42,Sheet1!$C$5:C$192,0),26))*99.976))/$AO42</f>
        <v>0</v>
      </c>
      <c r="AA42" s="67">
        <f t="shared" ref="AA42" si="518">Z42</f>
        <v>0</v>
      </c>
      <c r="AB42" s="17">
        <f>(((INDEX(Sheet1!$C$5:$BD$192,MATCH($C42,Sheet1!$C$5:C$192,0),16))*3.4121416)+((INDEX(Sheet1!$C$5:$BD$192,MATCH($C42,Sheet1!$C$5:C$192,0),28))*99.976))/$AO42</f>
        <v>5.8835209493333336</v>
      </c>
      <c r="AC42" s="67">
        <f t="shared" ref="AC42" si="519">AB42</f>
        <v>5.8835209493333336</v>
      </c>
      <c r="AD42" s="22">
        <v>0</v>
      </c>
      <c r="AE42" s="67">
        <f t="shared" ref="AE42" si="520">AD42</f>
        <v>0</v>
      </c>
      <c r="AF42" s="22">
        <v>0</v>
      </c>
      <c r="AG42" s="67">
        <f t="shared" ref="AG42" si="521">AF42</f>
        <v>0</v>
      </c>
      <c r="AH42" s="72">
        <f t="shared" ref="AH42:AH44" si="522">IF(D$40=0,"",(D42-D$40)/D$40)</f>
        <v>-2.7256543699914553E-4</v>
      </c>
      <c r="AI42" s="73">
        <f t="shared" ref="AI42:AI44" si="523">IF(E$40=0,"",(E42-E$40)/E$40)</f>
        <v>-2.7256543699914553E-4</v>
      </c>
      <c r="AJ42" s="72">
        <f t="shared" ref="AJ42:AJ44" si="524">IF(F$40=0,"",(F42-F$40)/F$40)</f>
        <v>0</v>
      </c>
      <c r="AK42" s="73">
        <f t="shared" ref="AK42:AK44" si="525">IF(G$40=0,"",(G42-G$40)/G$40)</f>
        <v>0</v>
      </c>
      <c r="AL42" s="70" t="str">
        <f t="shared" ref="AL42:AL44" si="526">IF(AND(AH42&gt;0,AI42&gt;0), "Yes", "No")</f>
        <v>No</v>
      </c>
      <c r="AM42" s="70" t="str">
        <f t="shared" ref="AM42:AM44" si="527">IF(AND(AH42&lt;0,AI42&lt;0), "No", "Yes")</f>
        <v>No</v>
      </c>
      <c r="AN42" s="75" t="str">
        <f t="shared" ref="AN42:AN44" si="528">IF((AL42=AM42),(IF(AND(AI42&gt;(-0.5%*D$40),AI42&lt;(0.5%*D$40),AE42&lt;=150,AG42&lt;=150,(COUNTBLANK(D42:AK42)=0)),"Pass","Fail")),IF(COUNTA(D42:AK42)=0,"","Fail"))</f>
        <v>Pass</v>
      </c>
      <c r="AO42" s="54">
        <f>IF(ISNUMBER(SEARCH("RetlMed",C42)),Sheet3!D$2,IF(ISNUMBER(SEARCH("OffSml",C42)),Sheet3!A$2,IF(ISNUMBER(SEARCH("OffMed",C42)),Sheet3!B$2,IF(ISNUMBER(SEARCH("OffLrg",C42)),Sheet3!C$2,IF(ISNUMBER(SEARCH("RetlStrp",C42)),Sheet3!E$2)))))</f>
        <v>22500</v>
      </c>
      <c r="AP42" s="64"/>
      <c r="AQ42" s="64"/>
      <c r="AR42" s="65"/>
    </row>
    <row r="43" spans="1:44" s="7" customFormat="1" ht="25.5" customHeight="1" x14ac:dyDescent="0.2">
      <c r="A43" s="6">
        <v>3</v>
      </c>
      <c r="B43" s="66" t="s">
        <v>157</v>
      </c>
      <c r="C43" s="80" t="s">
        <v>137</v>
      </c>
      <c r="D43" s="76">
        <f>INDEX(Sheet1!$C$5:$BD$192,MATCH($C43,Sheet1!$C$5:$C$192,0),54)</f>
        <v>253.87200000000001</v>
      </c>
      <c r="E43" s="67">
        <f t="shared" si="2"/>
        <v>253.87200000000001</v>
      </c>
      <c r="F43" s="17">
        <f>(INDEX(Sheet1!$C$5:$BD$192,MATCH($C43,Sheet1!$C$5:$C$192,0),18))/$AO43</f>
        <v>9.400266666666667</v>
      </c>
      <c r="G43" s="67">
        <f t="shared" si="2"/>
        <v>9.400266666666667</v>
      </c>
      <c r="H43" s="17">
        <f>(INDEX(Sheet1!$C$5:$BD$192,MATCH($C43,Sheet1!$C$5:$C$192,0),30))/$AO43</f>
        <v>6.2697777777777783E-2</v>
      </c>
      <c r="I43" s="67">
        <f t="shared" ref="I43" si="529">H43</f>
        <v>6.2697777777777783E-2</v>
      </c>
      <c r="J43" s="17">
        <f t="shared" si="434"/>
        <v>38.343394186695107</v>
      </c>
      <c r="K43" s="67">
        <f t="shared" ref="K43" si="530">J43</f>
        <v>38.343394186695107</v>
      </c>
      <c r="L43" s="17">
        <f>(((INDEX(Sheet1!$C$5:$BD$192,MATCH($C43,Sheet1!$C$5:$C$192,0),11))*3.4121416)+((INDEX(Sheet1!$C$5:$BD$192,MATCH($C43,Sheet1!$C$5:$C$192,0),23))*99.976))/$AO43</f>
        <v>0.38477163263999997</v>
      </c>
      <c r="M43" s="67">
        <f t="shared" ref="M43" si="531">L43</f>
        <v>0.38477163263999997</v>
      </c>
      <c r="N43" s="17">
        <f>(((INDEX(Sheet1!$C$5:$BD$192,MATCH($C43,Sheet1!$C$5:$C$192,0),12))*3.4121416)+((INDEX(Sheet1!$C$5:$BD$192,MATCH($C43,Sheet1!$C$5:$C$192,0),24))*99.976))/$AO43</f>
        <v>8.1070209654933336</v>
      </c>
      <c r="O43" s="67">
        <f t="shared" ref="O43" si="532">N43</f>
        <v>8.1070209654933336</v>
      </c>
      <c r="P43" s="17">
        <f>(((INDEX(Sheet1!$C$5:$BD$192,MATCH($C43,Sheet1!$C$5:$C$192,0),17))*3.4121416)+((INDEX(Sheet1!$C$5:$BD$192,MATCH($C43,Sheet1!$C$5:$C$192,0),29))*99.976))/$AO43</f>
        <v>14.164755181247999</v>
      </c>
      <c r="Q43" s="67">
        <f t="shared" ref="Q43" si="533">P43</f>
        <v>14.164755181247999</v>
      </c>
      <c r="R43" s="17">
        <f>(((INDEX(Sheet1!$C$5:$BD$192,MATCH($C43,Sheet1!$C$5:$C$192,0),31))+(INDEX(Sheet1!$C$5:$BD$192,MATCH($C43,Sheet1!$C$5:$C$192,0),32)))*99.976)/$AO43</f>
        <v>0</v>
      </c>
      <c r="S43" s="67">
        <f t="shared" ref="S43" si="534">R43</f>
        <v>0</v>
      </c>
      <c r="T43" s="70">
        <f>(((INDEX(Sheet1!$C$5:$BD$192,MATCH($C43,Sheet1!$C$5:$C$192,0),19))+(INDEX(Sheet1!$C$5:$BD$192,MATCH($C43,Sheet1!$C$5:$C$192,0),20)))*3.4121416)/$AO43</f>
        <v>12.407744898428444</v>
      </c>
      <c r="U43" s="67">
        <f t="shared" ref="U43" si="535">T43</f>
        <v>12.407744898428444</v>
      </c>
      <c r="V43" s="17">
        <f>(((INDEX(Sheet1!$C$5:$BD$192,MATCH($C43,Sheet1!$C$5:$C$192,0),13))*3.4121416)+((INDEX(Sheet1!$C$5:$BD$192,MATCH($C43,Sheet1!$C$5:$C$192,0),25))*99.976))/$AO43</f>
        <v>9.8033254579804439</v>
      </c>
      <c r="W43" s="67">
        <f t="shared" ref="W43" si="536">V43</f>
        <v>9.8033254579804439</v>
      </c>
      <c r="X43" s="17">
        <f>(((INDEX(Sheet1!$C$5:$BD$192,MATCH($C43,Sheet1!$C$5:C$192,0),15))*3.4121416)+((INDEX(Sheet1!$C$5:$BD$192,MATCH($C43,Sheet1!$C$5:C$192,0),27))*99.976))/$AO43</f>
        <v>0</v>
      </c>
      <c r="Y43" s="67">
        <f t="shared" ref="Y43" si="537">X43</f>
        <v>0</v>
      </c>
      <c r="Z43" s="17">
        <f>(((INDEX(Sheet1!$C$5:$BD$192,MATCH($C43,Sheet1!$C$5:C$192,0),14))*3.4121416)+((INDEX(Sheet1!$C$5:$BD$192,MATCH($C43,Sheet1!$C$5:C$192,0),26))*99.976))/$AO43</f>
        <v>0</v>
      </c>
      <c r="AA43" s="67">
        <f t="shared" ref="AA43" si="538">Z43</f>
        <v>0</v>
      </c>
      <c r="AB43" s="17">
        <f>(((INDEX(Sheet1!$C$5:$BD$192,MATCH($C43,Sheet1!$C$5:C$192,0),16))*3.4121416)+((INDEX(Sheet1!$C$5:$BD$192,MATCH($C43,Sheet1!$C$5:C$192,0),28))*99.976))/$AO43</f>
        <v>5.8835209493333336</v>
      </c>
      <c r="AC43" s="67">
        <f t="shared" ref="AC43" si="539">AB43</f>
        <v>5.8835209493333336</v>
      </c>
      <c r="AD43" s="22">
        <v>0</v>
      </c>
      <c r="AE43" s="67">
        <f t="shared" ref="AE43" si="540">AD43</f>
        <v>0</v>
      </c>
      <c r="AF43" s="22">
        <v>0</v>
      </c>
      <c r="AG43" s="67">
        <f t="shared" ref="AG43" si="541">AF43</f>
        <v>0</v>
      </c>
      <c r="AH43" s="72">
        <f t="shared" si="522"/>
        <v>8.1198947215999601E-2</v>
      </c>
      <c r="AI43" s="73">
        <f t="shared" si="523"/>
        <v>8.1198947215999601E-2</v>
      </c>
      <c r="AJ43" s="72">
        <f t="shared" si="524"/>
        <v>0.12257181071269355</v>
      </c>
      <c r="AK43" s="73">
        <f t="shared" si="525"/>
        <v>0.12257181071269355</v>
      </c>
      <c r="AL43" s="70" t="str">
        <f t="shared" si="526"/>
        <v>Yes</v>
      </c>
      <c r="AM43" s="70" t="str">
        <f t="shared" si="527"/>
        <v>Yes</v>
      </c>
      <c r="AN43" s="75" t="str">
        <f t="shared" si="528"/>
        <v>Pass</v>
      </c>
      <c r="AO43" s="54">
        <f>IF(ISNUMBER(SEARCH("RetlMed",C43)),Sheet3!D$2,IF(ISNUMBER(SEARCH("OffSml",C43)),Sheet3!A$2,IF(ISNUMBER(SEARCH("OffMed",C43)),Sheet3!B$2,IF(ISNUMBER(SEARCH("OffLrg",C43)),Sheet3!C$2,IF(ISNUMBER(SEARCH("RetlStrp",C43)),Sheet3!E$2)))))</f>
        <v>22500</v>
      </c>
      <c r="AP43" s="30"/>
      <c r="AQ43" s="30"/>
      <c r="AR43" s="26"/>
    </row>
    <row r="44" spans="1:44" s="19" customFormat="1" ht="25.5" customHeight="1" thickBot="1" x14ac:dyDescent="0.25">
      <c r="A44" s="8">
        <v>22</v>
      </c>
      <c r="B44" s="66" t="s">
        <v>157</v>
      </c>
      <c r="C44" s="81" t="s">
        <v>138</v>
      </c>
      <c r="D44" s="76">
        <f>INDEX(Sheet1!$C$5:$BD$192,MATCH($C44,Sheet1!$C$5:$C$192,0),54)</f>
        <v>213.52099999999999</v>
      </c>
      <c r="E44" s="67">
        <f t="shared" si="2"/>
        <v>213.52099999999999</v>
      </c>
      <c r="F44" s="17">
        <f>(INDEX(Sheet1!$C$5:$BD$192,MATCH($C44,Sheet1!$C$5:$C$192,0),18))/$AO44</f>
        <v>7.6896000000000004</v>
      </c>
      <c r="G44" s="67">
        <f t="shared" si="2"/>
        <v>7.6896000000000004</v>
      </c>
      <c r="H44" s="17">
        <f>(INDEX(Sheet1!$C$5:$BD$192,MATCH($C44,Sheet1!$C$5:$C$192,0),30))/$AO44</f>
        <v>6.2703555555555554E-2</v>
      </c>
      <c r="I44" s="67">
        <f t="shared" ref="I44" si="542">H44</f>
        <v>6.2703555555555554E-2</v>
      </c>
      <c r="J44" s="17">
        <f t="shared" si="434"/>
        <v>32.506909543896882</v>
      </c>
      <c r="K44" s="67">
        <f t="shared" ref="K44" si="543">J44</f>
        <v>32.506909543896882</v>
      </c>
      <c r="L44" s="17">
        <f>(((INDEX(Sheet1!$C$5:$BD$192,MATCH($C44,Sheet1!$C$5:$C$192,0),11))*3.4121416)+((INDEX(Sheet1!$C$5:$BD$192,MATCH($C44,Sheet1!$C$5:$C$192,0),23))*99.976))/$AO44</f>
        <v>0.38533905198222218</v>
      </c>
      <c r="M44" s="67">
        <f t="shared" ref="M44" si="544">L44</f>
        <v>0.38533905198222218</v>
      </c>
      <c r="N44" s="17">
        <f>(((INDEX(Sheet1!$C$5:$BD$192,MATCH($C44,Sheet1!$C$5:$C$192,0),12))*3.4121416)+((INDEX(Sheet1!$C$5:$BD$192,MATCH($C44,Sheet1!$C$5:$C$192,0),24))*99.976))/$AO44</f>
        <v>2.2699689033528885</v>
      </c>
      <c r="O44" s="67">
        <f t="shared" ref="O44" si="545">N44</f>
        <v>2.2699689033528885</v>
      </c>
      <c r="P44" s="17">
        <f>(((INDEX(Sheet1!$C$5:$BD$192,MATCH($C44,Sheet1!$C$5:$C$192,0),17))*3.4121416)+((INDEX(Sheet1!$C$5:$BD$192,MATCH($C44,Sheet1!$C$5:$C$192,0),29))*99.976))/$AO44</f>
        <v>14.164755181247999</v>
      </c>
      <c r="Q44" s="67">
        <f t="shared" ref="Q44" si="546">P44</f>
        <v>14.164755181247999</v>
      </c>
      <c r="R44" s="17">
        <f>(((INDEX(Sheet1!$C$5:$BD$192,MATCH($C44,Sheet1!$C$5:$C$192,0),31))+(INDEX(Sheet1!$C$5:$BD$192,MATCH($C44,Sheet1!$C$5:$C$192,0),32)))*99.976)/$AO44</f>
        <v>0</v>
      </c>
      <c r="S44" s="67">
        <f t="shared" ref="S44" si="547">R44</f>
        <v>0</v>
      </c>
      <c r="T44" s="70">
        <f>(((INDEX(Sheet1!$C$5:$BD$192,MATCH($C44,Sheet1!$C$5:$C$192,0),19))+(INDEX(Sheet1!$C$5:$BD$192,MATCH($C44,Sheet1!$C$5:$C$192,0),20)))*3.4121416)/$AO44</f>
        <v>12.407744898428444</v>
      </c>
      <c r="U44" s="67">
        <f t="shared" ref="U44" si="548">T44</f>
        <v>12.407744898428444</v>
      </c>
      <c r="V44" s="17">
        <f>(((INDEX(Sheet1!$C$5:$BD$192,MATCH($C44,Sheet1!$C$5:$C$192,0),13))*3.4121416)+((INDEX(Sheet1!$C$5:$BD$192,MATCH($C44,Sheet1!$C$5:$C$192,0),25))*99.976))/$AO44</f>
        <v>9.8033254579804439</v>
      </c>
      <c r="W44" s="67">
        <f t="shared" ref="W44" si="549">V44</f>
        <v>9.8033254579804439</v>
      </c>
      <c r="X44" s="17">
        <f>(((INDEX(Sheet1!$C$5:$BD$192,MATCH($C44,Sheet1!$C$5:C$192,0),15))*3.4121416)+((INDEX(Sheet1!$C$5:$BD$192,MATCH($C44,Sheet1!$C$5:C$192,0),27))*99.976))/$AO44</f>
        <v>0</v>
      </c>
      <c r="Y44" s="67">
        <f t="shared" ref="Y44" si="550">X44</f>
        <v>0</v>
      </c>
      <c r="Z44" s="17">
        <f>(((INDEX(Sheet1!$C$5:$BD$192,MATCH($C44,Sheet1!$C$5:C$192,0),14))*3.4121416)+((INDEX(Sheet1!$C$5:$BD$192,MATCH($C44,Sheet1!$C$5:C$192,0),26))*99.976))/$AO44</f>
        <v>0</v>
      </c>
      <c r="AA44" s="67">
        <f t="shared" ref="AA44" si="551">Z44</f>
        <v>0</v>
      </c>
      <c r="AB44" s="17">
        <f>(((INDEX(Sheet1!$C$5:$BD$192,MATCH($C44,Sheet1!$C$5:C$192,0),16))*3.4121416)+((INDEX(Sheet1!$C$5:$BD$192,MATCH($C44,Sheet1!$C$5:C$192,0),28))*99.976))/$AO44</f>
        <v>5.8835209493333336</v>
      </c>
      <c r="AC44" s="67">
        <f t="shared" ref="AC44" si="552">AB44</f>
        <v>5.8835209493333336</v>
      </c>
      <c r="AD44" s="22">
        <v>0</v>
      </c>
      <c r="AE44" s="67">
        <f t="shared" ref="AE44" si="553">AD44</f>
        <v>0</v>
      </c>
      <c r="AF44" s="22">
        <v>0</v>
      </c>
      <c r="AG44" s="67">
        <f t="shared" ref="AG44" si="554">AF44</f>
        <v>0</v>
      </c>
      <c r="AH44" s="72">
        <f t="shared" si="522"/>
        <v>-9.0649301976951285E-2</v>
      </c>
      <c r="AI44" s="73">
        <f t="shared" si="523"/>
        <v>-9.0649301976951285E-2</v>
      </c>
      <c r="AJ44" s="72">
        <f t="shared" si="524"/>
        <v>-8.1714540475128883E-2</v>
      </c>
      <c r="AK44" s="73">
        <f t="shared" si="525"/>
        <v>-8.1714540475128883E-2</v>
      </c>
      <c r="AL44" s="70" t="str">
        <f t="shared" si="526"/>
        <v>No</v>
      </c>
      <c r="AM44" s="70" t="str">
        <f t="shared" si="527"/>
        <v>No</v>
      </c>
      <c r="AN44" s="75" t="str">
        <f t="shared" si="528"/>
        <v>Pass</v>
      </c>
      <c r="AO44" s="54">
        <f>IF(ISNUMBER(SEARCH("RetlMed",C44)),Sheet3!D$2,IF(ISNUMBER(SEARCH("OffSml",C44)),Sheet3!A$2,IF(ISNUMBER(SEARCH("OffMed",C44)),Sheet3!B$2,IF(ISNUMBER(SEARCH("OffLrg",C44)),Sheet3!C$2,IF(ISNUMBER(SEARCH("RetlStrp",C44)),Sheet3!E$2)))))</f>
        <v>22500</v>
      </c>
      <c r="AP44" s="28"/>
      <c r="AQ44" s="28"/>
      <c r="AR44" s="31"/>
    </row>
    <row r="45" spans="1:44" s="19" customFormat="1" ht="25.5" customHeight="1" x14ac:dyDescent="0.2">
      <c r="A45" s="8">
        <v>23</v>
      </c>
      <c r="B45" s="66" t="s">
        <v>157</v>
      </c>
      <c r="C45" s="82" t="s">
        <v>139</v>
      </c>
      <c r="D45" s="76">
        <f>INDEX(Sheet1!$C$5:$BD$192,MATCH($C45,Sheet1!$C$5:$C$192,0),54)</f>
        <v>308.05900000000003</v>
      </c>
      <c r="E45" s="67">
        <f t="shared" si="2"/>
        <v>308.05900000000003</v>
      </c>
      <c r="F45" s="17">
        <f>(INDEX(Sheet1!$C$5:$BD$192,MATCH($C45,Sheet1!$C$5:$C$192,0),18))/$AO45</f>
        <v>10.953644444444445</v>
      </c>
      <c r="G45" s="67">
        <f t="shared" si="2"/>
        <v>10.953644444444445</v>
      </c>
      <c r="H45" s="17">
        <f>(INDEX(Sheet1!$C$5:$BD$192,MATCH($C45,Sheet1!$C$5:$C$192,0),30))/$AO45</f>
        <v>5.11E-2</v>
      </c>
      <c r="I45" s="67">
        <f t="shared" ref="I45" si="555">H45</f>
        <v>5.11E-2</v>
      </c>
      <c r="J45" s="17">
        <f t="shared" si="434"/>
        <v>42.484065457040359</v>
      </c>
      <c r="K45" s="67">
        <f t="shared" ref="K45" si="556">J45</f>
        <v>42.484065457040359</v>
      </c>
      <c r="L45" s="17">
        <f>(((INDEX(Sheet1!$C$5:$BD$192,MATCH($C45,Sheet1!$C$5:$C$192,0),11))*3.4121416)+((INDEX(Sheet1!$C$5:$BD$192,MATCH($C45,Sheet1!$C$5:$C$192,0),23))*99.976))/$AO45</f>
        <v>0.25008419865457776</v>
      </c>
      <c r="M45" s="67">
        <f t="shared" ref="M45" si="557">L45</f>
        <v>0.25008419865457776</v>
      </c>
      <c r="N45" s="17">
        <f>(((INDEX(Sheet1!$C$5:$BD$192,MATCH($C45,Sheet1!$C$5:$C$192,0),12))*3.4121416)+((INDEX(Sheet1!$C$5:$BD$192,MATCH($C45,Sheet1!$C$5:$C$192,0),24))*99.976))/$AO45</f>
        <v>15.670222385315556</v>
      </c>
      <c r="O45" s="67">
        <f t="shared" ref="O45" si="558">N45</f>
        <v>15.670222385315556</v>
      </c>
      <c r="P45" s="17">
        <f>(((INDEX(Sheet1!$C$5:$BD$192,MATCH($C45,Sheet1!$C$5:$C$192,0),17))*3.4121416)+((INDEX(Sheet1!$C$5:$BD$192,MATCH($C45,Sheet1!$C$5:$C$192,0),29))*99.976))/$AO45</f>
        <v>14.164755181247999</v>
      </c>
      <c r="Q45" s="67">
        <f t="shared" ref="Q45" si="559">P45</f>
        <v>14.164755181247999</v>
      </c>
      <c r="R45" s="17">
        <f>(((INDEX(Sheet1!$C$5:$BD$192,MATCH($C45,Sheet1!$C$5:$C$192,0),31))+(INDEX(Sheet1!$C$5:$BD$192,MATCH($C45,Sheet1!$C$5:$C$192,0),32)))*99.976)/$AO45</f>
        <v>0</v>
      </c>
      <c r="S45" s="67">
        <f t="shared" ref="S45" si="560">R45</f>
        <v>0</v>
      </c>
      <c r="T45" s="70">
        <f>(((INDEX(Sheet1!$C$5:$BD$192,MATCH($C45,Sheet1!$C$5:$C$192,0),19))+(INDEX(Sheet1!$C$5:$BD$192,MATCH($C45,Sheet1!$C$5:$C$192,0),20)))*3.4121416)/$AO45</f>
        <v>12.407744898428444</v>
      </c>
      <c r="U45" s="67">
        <f t="shared" ref="U45" si="561">T45</f>
        <v>12.407744898428444</v>
      </c>
      <c r="V45" s="17">
        <f>(((INDEX(Sheet1!$C$5:$BD$192,MATCH($C45,Sheet1!$C$5:$C$192,0),13))*3.4121416)+((INDEX(Sheet1!$C$5:$BD$192,MATCH($C45,Sheet1!$C$5:$C$192,0),25))*99.976))/$AO45</f>
        <v>7.290230091822222</v>
      </c>
      <c r="W45" s="67">
        <f t="shared" ref="W45" si="562">V45</f>
        <v>7.290230091822222</v>
      </c>
      <c r="X45" s="17">
        <f>(((INDEX(Sheet1!$C$5:$BD$192,MATCH($C45,Sheet1!$C$5:C$192,0),15))*3.4121416)+((INDEX(Sheet1!$C$5:$BD$192,MATCH($C45,Sheet1!$C$5:C$192,0),27))*99.976))/$AO45</f>
        <v>0</v>
      </c>
      <c r="Y45" s="67">
        <f t="shared" ref="Y45" si="563">X45</f>
        <v>0</v>
      </c>
      <c r="Z45" s="17">
        <f>(((INDEX(Sheet1!$C$5:$BD$192,MATCH($C45,Sheet1!$C$5:C$192,0),14))*3.4121416)+((INDEX(Sheet1!$C$5:$BD$192,MATCH($C45,Sheet1!$C$5:C$192,0),26))*99.976))/$AO45</f>
        <v>0</v>
      </c>
      <c r="AA45" s="67">
        <f t="shared" ref="AA45" si="564">Z45</f>
        <v>0</v>
      </c>
      <c r="AB45" s="17">
        <f>(((INDEX(Sheet1!$C$5:$BD$192,MATCH($C45,Sheet1!$C$5:C$192,0),16))*3.4121416)+((INDEX(Sheet1!$C$5:$BD$192,MATCH($C45,Sheet1!$C$5:C$192,0),28))*99.976))/$AO45</f>
        <v>5.1087736000000001</v>
      </c>
      <c r="AC45" s="67">
        <f t="shared" ref="AC45" si="565">AB45</f>
        <v>5.1087736000000001</v>
      </c>
      <c r="AD45" s="22">
        <v>0</v>
      </c>
      <c r="AE45" s="67">
        <f t="shared" ref="AE45" si="566">AD45</f>
        <v>0</v>
      </c>
      <c r="AF45" s="22">
        <v>0</v>
      </c>
      <c r="AG45" s="67">
        <f t="shared" ref="AG45" si="567">AF45</f>
        <v>0</v>
      </c>
      <c r="AH45" s="72"/>
      <c r="AI45" s="73"/>
      <c r="AJ45" s="72"/>
      <c r="AK45" s="73"/>
      <c r="AL45" s="18"/>
      <c r="AM45" s="18"/>
      <c r="AN45" s="61"/>
      <c r="AO45" s="54">
        <f>IF(ISNUMBER(SEARCH("RetlMed",C45)),Sheet3!D$2,IF(ISNUMBER(SEARCH("OffSml",C45)),Sheet3!A$2,IF(ISNUMBER(SEARCH("OffMed",C45)),Sheet3!B$2,IF(ISNUMBER(SEARCH("OffLrg",C45)),Sheet3!C$2,IF(ISNUMBER(SEARCH("RetlStrp",C45)),Sheet3!E$2)))))</f>
        <v>22500</v>
      </c>
      <c r="AP45" s="28"/>
      <c r="AQ45" s="28"/>
      <c r="AR45" s="31"/>
    </row>
    <row r="46" spans="1:44" s="7" customFormat="1" ht="25.5" customHeight="1" x14ac:dyDescent="0.2">
      <c r="A46" s="6">
        <v>4</v>
      </c>
      <c r="B46" s="66" t="s">
        <v>157</v>
      </c>
      <c r="C46" s="80" t="s">
        <v>140</v>
      </c>
      <c r="D46" s="76">
        <f>INDEX(Sheet1!$C$5:$BD$192,MATCH($C46,Sheet1!$C$5:$C$192,0),54)</f>
        <v>284.34399999999999</v>
      </c>
      <c r="E46" s="67">
        <f t="shared" si="2"/>
        <v>284.34399999999999</v>
      </c>
      <c r="F46" s="17">
        <f>(INDEX(Sheet1!$C$5:$BD$192,MATCH($C46,Sheet1!$C$5:$C$192,0),18))/$AO46</f>
        <v>10.212355555555556</v>
      </c>
      <c r="G46" s="67">
        <f t="shared" si="2"/>
        <v>10.212355555555556</v>
      </c>
      <c r="H46" s="17">
        <f>(INDEX(Sheet1!$C$5:$BD$192,MATCH($C46,Sheet1!$C$5:$C$192,0),30))/$AO46</f>
        <v>5.11E-2</v>
      </c>
      <c r="I46" s="67">
        <f t="shared" ref="I46" si="568">H46</f>
        <v>5.11E-2</v>
      </c>
      <c r="J46" s="17">
        <f t="shared" ref="J46:J56" si="569">SUM(L46,N46,P46,V46,X46,Z46,AB46)</f>
        <v>39.954773792087465</v>
      </c>
      <c r="K46" s="67">
        <f t="shared" ref="K46" si="570">J46</f>
        <v>39.954773792087465</v>
      </c>
      <c r="L46" s="17">
        <f>(((INDEX(Sheet1!$C$5:$BD$192,MATCH($C46,Sheet1!$C$5:$C$192,0),11))*3.4121416)+((INDEX(Sheet1!$C$5:$BD$192,MATCH($C46,Sheet1!$C$5:$C$192,0),23))*99.976))/$AO46</f>
        <v>0.25008419865457776</v>
      </c>
      <c r="M46" s="67">
        <f t="shared" ref="M46" si="571">L46</f>
        <v>0.25008419865457776</v>
      </c>
      <c r="N46" s="17">
        <f>(((INDEX(Sheet1!$C$5:$BD$192,MATCH($C46,Sheet1!$C$5:$C$192,0),12))*3.4121416)+((INDEX(Sheet1!$C$5:$BD$192,MATCH($C46,Sheet1!$C$5:$C$192,0),24))*99.976))/$AO46</f>
        <v>13.140930720362668</v>
      </c>
      <c r="O46" s="67">
        <f t="shared" ref="O46" si="572">N46</f>
        <v>13.140930720362668</v>
      </c>
      <c r="P46" s="17">
        <f>(((INDEX(Sheet1!$C$5:$BD$192,MATCH($C46,Sheet1!$C$5:$C$192,0),17))*3.4121416)+((INDEX(Sheet1!$C$5:$BD$192,MATCH($C46,Sheet1!$C$5:$C$192,0),29))*99.976))/$AO46</f>
        <v>14.164755181247999</v>
      </c>
      <c r="Q46" s="67">
        <f t="shared" ref="Q46" si="573">P46</f>
        <v>14.164755181247999</v>
      </c>
      <c r="R46" s="17">
        <f>(((INDEX(Sheet1!$C$5:$BD$192,MATCH($C46,Sheet1!$C$5:$C$192,0),31))+(INDEX(Sheet1!$C$5:$BD$192,MATCH($C46,Sheet1!$C$5:$C$192,0),32)))*99.976)/$AO46</f>
        <v>0</v>
      </c>
      <c r="S46" s="67">
        <f t="shared" ref="S46" si="574">R46</f>
        <v>0</v>
      </c>
      <c r="T46" s="70">
        <f>(((INDEX(Sheet1!$C$5:$BD$192,MATCH($C46,Sheet1!$C$5:$C$192,0),19))+(INDEX(Sheet1!$C$5:$BD$192,MATCH($C46,Sheet1!$C$5:$C$192,0),20)))*3.4121416)/$AO46</f>
        <v>12.407744898428444</v>
      </c>
      <c r="U46" s="67">
        <f t="shared" ref="U46" si="575">T46</f>
        <v>12.407744898428444</v>
      </c>
      <c r="V46" s="17">
        <f>(((INDEX(Sheet1!$C$5:$BD$192,MATCH($C46,Sheet1!$C$5:$C$192,0),13))*3.4121416)+((INDEX(Sheet1!$C$5:$BD$192,MATCH($C46,Sheet1!$C$5:$C$192,0),25))*99.976))/$AO46</f>
        <v>7.290230091822222</v>
      </c>
      <c r="W46" s="67">
        <f t="shared" ref="W46" si="576">V46</f>
        <v>7.290230091822222</v>
      </c>
      <c r="X46" s="17">
        <f>(((INDEX(Sheet1!$C$5:$BD$192,MATCH($C46,Sheet1!$C$5:C$192,0),15))*3.4121416)+((INDEX(Sheet1!$C$5:$BD$192,MATCH($C46,Sheet1!$C$5:C$192,0),27))*99.976))/$AO46</f>
        <v>0</v>
      </c>
      <c r="Y46" s="67">
        <f t="shared" ref="Y46" si="577">X46</f>
        <v>0</v>
      </c>
      <c r="Z46" s="17">
        <f>(((INDEX(Sheet1!$C$5:$BD$192,MATCH($C46,Sheet1!$C$5:C$192,0),14))*3.4121416)+((INDEX(Sheet1!$C$5:$BD$192,MATCH($C46,Sheet1!$C$5:C$192,0),26))*99.976))/$AO46</f>
        <v>0</v>
      </c>
      <c r="AA46" s="67">
        <f t="shared" ref="AA46" si="578">Z46</f>
        <v>0</v>
      </c>
      <c r="AB46" s="17">
        <f>(((INDEX(Sheet1!$C$5:$BD$192,MATCH($C46,Sheet1!$C$5:C$192,0),16))*3.4121416)+((INDEX(Sheet1!$C$5:$BD$192,MATCH($C46,Sheet1!$C$5:C$192,0),28))*99.976))/$AO46</f>
        <v>5.1087736000000001</v>
      </c>
      <c r="AC46" s="67">
        <f t="shared" ref="AC46" si="579">AB46</f>
        <v>5.1087736000000001</v>
      </c>
      <c r="AD46" s="22">
        <v>0</v>
      </c>
      <c r="AE46" s="67">
        <f t="shared" ref="AE46" si="580">AD46</f>
        <v>0</v>
      </c>
      <c r="AF46" s="22">
        <v>0</v>
      </c>
      <c r="AG46" s="67">
        <f t="shared" ref="AG46" si="581">AF46</f>
        <v>0</v>
      </c>
      <c r="AH46" s="72">
        <f>IF(D46=0,"",(D46-D$45)/D$45)</f>
        <v>-7.6982006693523092E-2</v>
      </c>
      <c r="AI46" s="73">
        <f>IF(E46=0,"",(E46-E$45)/E$45)</f>
        <v>-7.6982006693523092E-2</v>
      </c>
      <c r="AJ46" s="72">
        <f>IF(F46=0,"",(F46-F$45)/F$45)</f>
        <v>-6.7675091395253517E-2</v>
      </c>
      <c r="AK46" s="73">
        <f>IF(G46=0,"",(G46-G$45)/G$45)</f>
        <v>-6.7675091395253517E-2</v>
      </c>
      <c r="AL46" s="70" t="str">
        <f t="shared" ref="AL46" si="582">IF(AND(AH46&gt;0,AI46&gt;0), "Yes", "No")</f>
        <v>No</v>
      </c>
      <c r="AM46" s="70" t="str">
        <f t="shared" ref="AM46" si="583">IF(AND(AH46&lt;0,AI46&lt;0), "No", "Yes")</f>
        <v>No</v>
      </c>
      <c r="AN46" s="75" t="str">
        <f>IF((AL46=AM46),(IF(AND(AI46&gt;(-0.5%*D$45),AI46&lt;(0.5%*D$45),AE46&lt;=150,AG46&lt;=150,(COUNTBLANK(D46:AK46)=0)),"Pass","Fail")),IF(COUNTA(D46:AK46)=0,"","Fail"))</f>
        <v>Pass</v>
      </c>
      <c r="AO46" s="54">
        <f>IF(ISNUMBER(SEARCH("RetlMed",C46)),Sheet3!D$2,IF(ISNUMBER(SEARCH("OffSml",C46)),Sheet3!A$2,IF(ISNUMBER(SEARCH("OffMed",C46)),Sheet3!B$2,IF(ISNUMBER(SEARCH("OffLrg",C46)),Sheet3!C$2,IF(ISNUMBER(SEARCH("RetlStrp",C46)),Sheet3!E$2)))))</f>
        <v>22500</v>
      </c>
      <c r="AP46" s="30"/>
      <c r="AQ46" s="30"/>
      <c r="AR46" s="26"/>
    </row>
    <row r="47" spans="1:44" s="19" customFormat="1" ht="25.5" customHeight="1" x14ac:dyDescent="0.2">
      <c r="A47" s="8">
        <v>24</v>
      </c>
      <c r="B47" s="66" t="s">
        <v>157</v>
      </c>
      <c r="C47" s="80" t="s">
        <v>141</v>
      </c>
      <c r="D47" s="76">
        <f>INDEX(Sheet1!$C$5:$BD$192,MATCH($C47,Sheet1!$C$5:$C$192,0),54)</f>
        <v>288.59800000000001</v>
      </c>
      <c r="E47" s="67">
        <f t="shared" si="2"/>
        <v>288.59800000000001</v>
      </c>
      <c r="F47" s="17">
        <f>(INDEX(Sheet1!$C$5:$BD$192,MATCH($C47,Sheet1!$C$5:$C$192,0),18))/$AO47</f>
        <v>11.229511111111112</v>
      </c>
      <c r="G47" s="67">
        <f t="shared" si="2"/>
        <v>11.229511111111112</v>
      </c>
      <c r="H47" s="17">
        <f>(INDEX(Sheet1!$C$5:$BD$192,MATCH($C47,Sheet1!$C$5:$C$192,0),30))/$AO47</f>
        <v>5.4679999999999999E-2</v>
      </c>
      <c r="I47" s="67">
        <f t="shared" ref="I47" si="584">H47</f>
        <v>5.4679999999999999E-2</v>
      </c>
      <c r="J47" s="17">
        <f t="shared" si="569"/>
        <v>43.783358363096418</v>
      </c>
      <c r="K47" s="67">
        <f t="shared" ref="K47" si="585">J47</f>
        <v>43.783358363096418</v>
      </c>
      <c r="L47" s="17">
        <f>(((INDEX(Sheet1!$C$5:$BD$192,MATCH($C47,Sheet1!$C$5:$C$192,0),11))*3.4121416)+((INDEX(Sheet1!$C$5:$BD$192,MATCH($C47,Sheet1!$C$5:$C$192,0),23))*99.976))/$AO47</f>
        <v>0.35798039838971807</v>
      </c>
      <c r="M47" s="67">
        <f t="shared" ref="M47" si="586">L47</f>
        <v>0.35798039838971807</v>
      </c>
      <c r="N47" s="17">
        <f>(((INDEX(Sheet1!$C$5:$BD$192,MATCH($C47,Sheet1!$C$5:$C$192,0),12))*3.4121416)+((INDEX(Sheet1!$C$5:$BD$192,MATCH($C47,Sheet1!$C$5:$C$192,0),24))*99.976))/$AO47</f>
        <v>10.684234263583999</v>
      </c>
      <c r="O47" s="67">
        <f t="shared" ref="O47" si="587">N47</f>
        <v>10.684234263583999</v>
      </c>
      <c r="P47" s="17">
        <f>(((INDEX(Sheet1!$C$5:$BD$192,MATCH($C47,Sheet1!$C$5:$C$192,0),17))*3.4121416)+((INDEX(Sheet1!$C$5:$BD$192,MATCH($C47,Sheet1!$C$5:$C$192,0),29))*99.976))/$AO47</f>
        <v>14.164755181247999</v>
      </c>
      <c r="Q47" s="67">
        <f t="shared" ref="Q47" si="588">P47</f>
        <v>14.164755181247999</v>
      </c>
      <c r="R47" s="17">
        <f>(((INDEX(Sheet1!$C$5:$BD$192,MATCH($C47,Sheet1!$C$5:$C$192,0),31))+(INDEX(Sheet1!$C$5:$BD$192,MATCH($C47,Sheet1!$C$5:$C$192,0),32)))*99.976)/$AO47</f>
        <v>0</v>
      </c>
      <c r="S47" s="67">
        <f t="shared" ref="S47" si="589">R47</f>
        <v>0</v>
      </c>
      <c r="T47" s="70">
        <f>(((INDEX(Sheet1!$C$5:$BD$192,MATCH($C47,Sheet1!$C$5:$C$192,0),19))+(INDEX(Sheet1!$C$5:$BD$192,MATCH($C47,Sheet1!$C$5:$C$192,0),20)))*3.4121416)/$AO47</f>
        <v>12.407744898428444</v>
      </c>
      <c r="U47" s="67">
        <f t="shared" ref="U47" si="590">T47</f>
        <v>12.407744898428444</v>
      </c>
      <c r="V47" s="17">
        <f>(((INDEX(Sheet1!$C$5:$BD$192,MATCH($C47,Sheet1!$C$5:$C$192,0),13))*3.4121416)+((INDEX(Sheet1!$C$5:$BD$192,MATCH($C47,Sheet1!$C$5:$C$192,0),25))*99.976))/$AO47</f>
        <v>9.2269464989084451</v>
      </c>
      <c r="W47" s="67">
        <f t="shared" ref="W47" si="591">V47</f>
        <v>9.2269464989084451</v>
      </c>
      <c r="X47" s="17">
        <f>(((INDEX(Sheet1!$C$5:$BD$192,MATCH($C47,Sheet1!$C$5:C$192,0),15))*3.4121416)+((INDEX(Sheet1!$C$5:$BD$192,MATCH($C47,Sheet1!$C$5:C$192,0),27))*99.976))/$AO47</f>
        <v>4.1119187644017785</v>
      </c>
      <c r="Y47" s="67">
        <f t="shared" ref="Y47" si="592">X47</f>
        <v>4.1119187644017785</v>
      </c>
      <c r="Z47" s="17">
        <f>(((INDEX(Sheet1!$C$5:$BD$192,MATCH($C47,Sheet1!$C$5:C$192,0),14))*3.4121416)+((INDEX(Sheet1!$C$5:$BD$192,MATCH($C47,Sheet1!$C$5:C$192,0),26))*99.976))/$AO47</f>
        <v>0.12874965656448001</v>
      </c>
      <c r="AA47" s="67">
        <f t="shared" ref="AA47" si="593">Z47</f>
        <v>0.12874965656448001</v>
      </c>
      <c r="AB47" s="17">
        <f>(((INDEX(Sheet1!$C$5:$BD$192,MATCH($C47,Sheet1!$C$5:C$192,0),16))*3.4121416)+((INDEX(Sheet1!$C$5:$BD$192,MATCH($C47,Sheet1!$C$5:C$192,0),28))*99.976))/$AO47</f>
        <v>5.1087736000000001</v>
      </c>
      <c r="AC47" s="67">
        <f t="shared" ref="AC47" si="594">AB47</f>
        <v>5.1087736000000001</v>
      </c>
      <c r="AD47" s="22">
        <v>0</v>
      </c>
      <c r="AE47" s="67">
        <f t="shared" ref="AE47" si="595">AD47</f>
        <v>0</v>
      </c>
      <c r="AF47" s="22">
        <v>0</v>
      </c>
      <c r="AG47" s="67">
        <f t="shared" ref="AG47" si="596">AF47</f>
        <v>0</v>
      </c>
      <c r="AH47" s="72">
        <f t="shared" ref="AH47:AH48" si="597">IF(D47=0,"",(D47-D$45)/D$45)</f>
        <v>-6.3172963620605177E-2</v>
      </c>
      <c r="AI47" s="73">
        <f t="shared" ref="AI47:AI48" si="598">IF(E47=0,"",(E47-E$45)/E$45)</f>
        <v>-6.3172963620605177E-2</v>
      </c>
      <c r="AJ47" s="72">
        <f t="shared" ref="AJ47:AJ48" si="599">IF(F47=0,"",(F47-F$45)/F$45)</f>
        <v>2.5184920696105267E-2</v>
      </c>
      <c r="AK47" s="73">
        <f t="shared" ref="AK47:AK48" si="600">IF(G47=0,"",(G47-G$45)/G$45)</f>
        <v>2.5184920696105267E-2</v>
      </c>
      <c r="AL47" s="70" t="str">
        <f t="shared" ref="AL47:AL48" si="601">IF(AND(AH47&gt;0,AI47&gt;0), "Yes", "No")</f>
        <v>No</v>
      </c>
      <c r="AM47" s="70" t="str">
        <f t="shared" ref="AM47:AM48" si="602">IF(AND(AH47&lt;0,AI47&lt;0), "No", "Yes")</f>
        <v>No</v>
      </c>
      <c r="AN47" s="75" t="str">
        <f t="shared" ref="AN47:AN48" si="603">IF((AL47=AM47),(IF(AND(AI47&gt;(-0.5%*D$45),AI47&lt;(0.5%*D$45),AE47&lt;=150,AG47&lt;=150,(COUNTBLANK(D47:AK47)=0)),"Pass","Fail")),IF(COUNTA(D47:AK47)=0,"","Fail"))</f>
        <v>Pass</v>
      </c>
      <c r="AO47" s="54">
        <f>IF(ISNUMBER(SEARCH("RetlMed",C47)),Sheet3!D$2,IF(ISNUMBER(SEARCH("OffSml",C47)),Sheet3!A$2,IF(ISNUMBER(SEARCH("OffMed",C47)),Sheet3!B$2,IF(ISNUMBER(SEARCH("OffLrg",C47)),Sheet3!C$2,IF(ISNUMBER(SEARCH("RetlStrp",C47)),Sheet3!E$2)))))</f>
        <v>22500</v>
      </c>
      <c r="AP47" s="28"/>
      <c r="AQ47" s="28"/>
      <c r="AR47" s="31"/>
    </row>
    <row r="48" spans="1:44" s="19" customFormat="1" ht="25.5" customHeight="1" thickBot="1" x14ac:dyDescent="0.25">
      <c r="A48" s="8">
        <v>33</v>
      </c>
      <c r="B48" s="66" t="s">
        <v>157</v>
      </c>
      <c r="C48" s="81" t="s">
        <v>142</v>
      </c>
      <c r="D48" s="76">
        <f>INDEX(Sheet1!$C$5:$BD$192,MATCH($C48,Sheet1!$C$5:$C$192,0),54)</f>
        <v>303.858</v>
      </c>
      <c r="E48" s="67">
        <f t="shared" si="2"/>
        <v>303.858</v>
      </c>
      <c r="F48" s="17">
        <f>(INDEX(Sheet1!$C$5:$BD$192,MATCH($C48,Sheet1!$C$5:$C$192,0),18))/$AO48</f>
        <v>10.811244444444444</v>
      </c>
      <c r="G48" s="67">
        <f t="shared" si="2"/>
        <v>10.811244444444444</v>
      </c>
      <c r="H48" s="17">
        <f>(INDEX(Sheet1!$C$5:$BD$192,MATCH($C48,Sheet1!$C$5:$C$192,0),30))/$AO48</f>
        <v>5.4829333333333334E-2</v>
      </c>
      <c r="I48" s="67">
        <f t="shared" ref="I48" si="604">H48</f>
        <v>5.4829333333333334E-2</v>
      </c>
      <c r="J48" s="17">
        <f t="shared" si="569"/>
        <v>42.371129331504825</v>
      </c>
      <c r="K48" s="67">
        <f t="shared" ref="K48" si="605">J48</f>
        <v>42.371129331504825</v>
      </c>
      <c r="L48" s="17">
        <f>(((INDEX(Sheet1!$C$5:$BD$192,MATCH($C48,Sheet1!$C$5:$C$192,0),11))*3.4121416)+((INDEX(Sheet1!$C$5:$BD$192,MATCH($C48,Sheet1!$C$5:$C$192,0),23))*99.976))/$AO48</f>
        <v>0.37821486625523909</v>
      </c>
      <c r="M48" s="67">
        <f t="shared" ref="M48" si="606">L48</f>
        <v>0.37821486625523909</v>
      </c>
      <c r="N48" s="17">
        <f>(((INDEX(Sheet1!$C$5:$BD$192,MATCH($C48,Sheet1!$C$5:$C$192,0),12))*3.4121416)+((INDEX(Sheet1!$C$5:$BD$192,MATCH($C48,Sheet1!$C$5:$C$192,0),24))*99.976))/$AO48</f>
        <v>15.069276006723555</v>
      </c>
      <c r="O48" s="67">
        <f t="shared" ref="O48" si="607">N48</f>
        <v>15.069276006723555</v>
      </c>
      <c r="P48" s="17">
        <f>(((INDEX(Sheet1!$C$5:$BD$192,MATCH($C48,Sheet1!$C$5:$C$192,0),17))*3.4121416)+((INDEX(Sheet1!$C$5:$BD$192,MATCH($C48,Sheet1!$C$5:$C$192,0),29))*99.976))/$AO48</f>
        <v>14.164755181247999</v>
      </c>
      <c r="Q48" s="67">
        <f t="shared" ref="Q48" si="608">P48</f>
        <v>14.164755181247999</v>
      </c>
      <c r="R48" s="17">
        <f>(((INDEX(Sheet1!$C$5:$BD$192,MATCH($C48,Sheet1!$C$5:$C$192,0),31))+(INDEX(Sheet1!$C$5:$BD$192,MATCH($C48,Sheet1!$C$5:$C$192,0),32)))*99.976)/$AO48</f>
        <v>0</v>
      </c>
      <c r="S48" s="67">
        <f t="shared" ref="S48" si="609">R48</f>
        <v>0</v>
      </c>
      <c r="T48" s="70">
        <f>(((INDEX(Sheet1!$C$5:$BD$192,MATCH($C48,Sheet1!$C$5:$C$192,0),19))+(INDEX(Sheet1!$C$5:$BD$192,MATCH($C48,Sheet1!$C$5:$C$192,0),20)))*3.4121416)/$AO48</f>
        <v>12.407744898428444</v>
      </c>
      <c r="U48" s="67">
        <f t="shared" ref="U48" si="610">T48</f>
        <v>12.407744898428444</v>
      </c>
      <c r="V48" s="17">
        <f>(((INDEX(Sheet1!$C$5:$BD$192,MATCH($C48,Sheet1!$C$5:$C$192,0),13))*3.4121416)+((INDEX(Sheet1!$C$5:$BD$192,MATCH($C48,Sheet1!$C$5:$C$192,0),25))*99.976))/$AO48</f>
        <v>5.6112441135893327</v>
      </c>
      <c r="W48" s="67">
        <f t="shared" ref="W48" si="611">V48</f>
        <v>5.6112441135893327</v>
      </c>
      <c r="X48" s="17">
        <f>(((INDEX(Sheet1!$C$5:$BD$192,MATCH($C48,Sheet1!$C$5:C$192,0),15))*3.4121416)+((INDEX(Sheet1!$C$5:$BD$192,MATCH($C48,Sheet1!$C$5:C$192,0),27))*99.976))/$AO48</f>
        <v>2.0388380139057776</v>
      </c>
      <c r="Y48" s="67">
        <f t="shared" ref="Y48" si="612">X48</f>
        <v>2.0388380139057776</v>
      </c>
      <c r="Z48" s="17">
        <f>(((INDEX(Sheet1!$C$5:$BD$192,MATCH($C48,Sheet1!$C$5:C$192,0),14))*3.4121416)+((INDEX(Sheet1!$C$5:$BD$192,MATCH($C48,Sheet1!$C$5:C$192,0),26))*99.976))/$AO48</f>
        <v>2.7549782929137774E-5</v>
      </c>
      <c r="AA48" s="67">
        <f t="shared" ref="AA48" si="613">Z48</f>
        <v>2.7549782929137774E-5</v>
      </c>
      <c r="AB48" s="17">
        <f>(((INDEX(Sheet1!$C$5:$BD$192,MATCH($C48,Sheet1!$C$5:C$192,0),16))*3.4121416)+((INDEX(Sheet1!$C$5:$BD$192,MATCH($C48,Sheet1!$C$5:C$192,0),28))*99.976))/$AO48</f>
        <v>5.1087736000000001</v>
      </c>
      <c r="AC48" s="67">
        <f t="shared" ref="AC48" si="614">AB48</f>
        <v>5.1087736000000001</v>
      </c>
      <c r="AD48" s="22">
        <v>0</v>
      </c>
      <c r="AE48" s="67">
        <f t="shared" ref="AE48" si="615">AD48</f>
        <v>0</v>
      </c>
      <c r="AF48" s="22">
        <v>0</v>
      </c>
      <c r="AG48" s="67">
        <f t="shared" ref="AG48" si="616">AF48</f>
        <v>0</v>
      </c>
      <c r="AH48" s="72">
        <f t="shared" si="597"/>
        <v>-1.363699810750545E-2</v>
      </c>
      <c r="AI48" s="73">
        <f t="shared" si="598"/>
        <v>-1.363699810750545E-2</v>
      </c>
      <c r="AJ48" s="72">
        <f t="shared" si="599"/>
        <v>-1.3000239392672988E-2</v>
      </c>
      <c r="AK48" s="73">
        <f t="shared" si="600"/>
        <v>-1.3000239392672988E-2</v>
      </c>
      <c r="AL48" s="70" t="str">
        <f t="shared" si="601"/>
        <v>No</v>
      </c>
      <c r="AM48" s="70" t="str">
        <f t="shared" si="602"/>
        <v>No</v>
      </c>
      <c r="AN48" s="75" t="str">
        <f t="shared" si="603"/>
        <v>Pass</v>
      </c>
      <c r="AO48" s="54">
        <f>IF(ISNUMBER(SEARCH("RetlMed",C48)),Sheet3!D$2,IF(ISNUMBER(SEARCH("OffSml",C48)),Sheet3!A$2,IF(ISNUMBER(SEARCH("OffMed",C48)),Sheet3!B$2,IF(ISNUMBER(SEARCH("OffLrg",C48)),Sheet3!C$2,IF(ISNUMBER(SEARCH("RetlStrp",C48)),Sheet3!E$2)))))</f>
        <v>22500</v>
      </c>
      <c r="AP48" s="28"/>
      <c r="AQ48" s="28"/>
      <c r="AR48" s="31"/>
    </row>
    <row r="49" spans="1:44" s="19" customFormat="1" ht="25.5" customHeight="1" x14ac:dyDescent="0.2">
      <c r="A49" s="8">
        <v>30</v>
      </c>
      <c r="B49" s="66" t="s">
        <v>157</v>
      </c>
      <c r="C49" s="82" t="s">
        <v>143</v>
      </c>
      <c r="D49" s="76">
        <f>INDEX(Sheet1!$C$5:$BD$192,MATCH($C49,Sheet1!$C$5:$C$192,0),54)</f>
        <v>210.65799999999999</v>
      </c>
      <c r="E49" s="67">
        <f t="shared" si="2"/>
        <v>210.65799999999999</v>
      </c>
      <c r="F49" s="17">
        <f>(INDEX(Sheet1!$C$5:$BD$192,MATCH($C49,Sheet1!$C$5:$C$192,0),18))/$AO49</f>
        <v>7.370622222222222</v>
      </c>
      <c r="G49" s="67">
        <f t="shared" si="2"/>
        <v>7.370622222222222</v>
      </c>
      <c r="H49" s="17">
        <f>(INDEX(Sheet1!$C$5:$BD$192,MATCH($C49,Sheet1!$C$5:$C$192,0),30))/$AO49</f>
        <v>5.884933333333333E-2</v>
      </c>
      <c r="I49" s="67">
        <f t="shared" ref="I49" si="617">H49</f>
        <v>5.884933333333333E-2</v>
      </c>
      <c r="J49" s="17">
        <f t="shared" si="569"/>
        <v>31.033073057396621</v>
      </c>
      <c r="K49" s="67">
        <f t="shared" ref="K49" si="618">J49</f>
        <v>31.033073057396621</v>
      </c>
      <c r="L49" s="17">
        <f>(((INDEX(Sheet1!$C$5:$BD$192,MATCH($C49,Sheet1!$C$5:$C$192,0),11))*3.4121416)+((INDEX(Sheet1!$C$5:$BD$192,MATCH($C49,Sheet1!$C$5:$C$192,0),23))*99.976))/$AO49</f>
        <v>0.38788315804373336</v>
      </c>
      <c r="M49" s="67">
        <f t="shared" ref="M49" si="619">L49</f>
        <v>0.38788315804373336</v>
      </c>
      <c r="N49" s="17">
        <f>(((INDEX(Sheet1!$C$5:$BD$192,MATCH($C49,Sheet1!$C$5:$C$192,0),12))*3.4121416)+((INDEX(Sheet1!$C$5:$BD$192,MATCH($C49,Sheet1!$C$5:$C$192,0),24))*99.976))/$AO49</f>
        <v>4.9490914972302216</v>
      </c>
      <c r="O49" s="67">
        <f t="shared" ref="O49" si="620">N49</f>
        <v>4.9490914972302216</v>
      </c>
      <c r="P49" s="17">
        <f>(((INDEX(Sheet1!$C$5:$BD$192,MATCH($C49,Sheet1!$C$5:$C$192,0),17))*3.4121416)+((INDEX(Sheet1!$C$5:$BD$192,MATCH($C49,Sheet1!$C$5:$C$192,0),29))*99.976))/$AO49</f>
        <v>14.164755181247999</v>
      </c>
      <c r="Q49" s="67">
        <f t="shared" ref="Q49" si="621">P49</f>
        <v>14.164755181247999</v>
      </c>
      <c r="R49" s="17">
        <f>(((INDEX(Sheet1!$C$5:$BD$192,MATCH($C49,Sheet1!$C$5:$C$192,0),31))+(INDEX(Sheet1!$C$5:$BD$192,MATCH($C49,Sheet1!$C$5:$C$192,0),32)))*99.976)/$AO49</f>
        <v>0</v>
      </c>
      <c r="S49" s="67">
        <f t="shared" ref="S49" si="622">R49</f>
        <v>0</v>
      </c>
      <c r="T49" s="70">
        <f>(((INDEX(Sheet1!$C$5:$BD$192,MATCH($C49,Sheet1!$C$5:$C$192,0),19))+(INDEX(Sheet1!$C$5:$BD$192,MATCH($C49,Sheet1!$C$5:$C$192,0),20)))*3.4121416)/$AO49</f>
        <v>12.407744898428444</v>
      </c>
      <c r="U49" s="67">
        <f t="shared" ref="U49" si="623">T49</f>
        <v>12.407744898428444</v>
      </c>
      <c r="V49" s="17">
        <f>(((INDEX(Sheet1!$C$5:$BD$192,MATCH($C49,Sheet1!$C$5:$C$192,0),13))*3.4121416)+((INDEX(Sheet1!$C$5:$BD$192,MATCH($C49,Sheet1!$C$5:$C$192,0),25))*99.976))/$AO49</f>
        <v>5.647822271541334</v>
      </c>
      <c r="W49" s="67">
        <f t="shared" ref="W49" si="624">V49</f>
        <v>5.647822271541334</v>
      </c>
      <c r="X49" s="17">
        <f>(((INDEX(Sheet1!$C$5:$BD$192,MATCH($C49,Sheet1!$C$5:C$192,0),15))*3.4121416)+((INDEX(Sheet1!$C$5:$BD$192,MATCH($C49,Sheet1!$C$5:C$192,0),27))*99.976))/$AO49</f>
        <v>0</v>
      </c>
      <c r="Y49" s="67">
        <f t="shared" ref="Y49" si="625">X49</f>
        <v>0</v>
      </c>
      <c r="Z49" s="17">
        <f>(((INDEX(Sheet1!$C$5:$BD$192,MATCH($C49,Sheet1!$C$5:C$192,0),14))*3.4121416)+((INDEX(Sheet1!$C$5:$BD$192,MATCH($C49,Sheet1!$C$5:C$192,0),26))*99.976))/$AO49</f>
        <v>0</v>
      </c>
      <c r="AA49" s="67">
        <f t="shared" ref="AA49" si="626">Z49</f>
        <v>0</v>
      </c>
      <c r="AB49" s="17">
        <f>(((INDEX(Sheet1!$C$5:$BD$192,MATCH($C49,Sheet1!$C$5:C$192,0),16))*3.4121416)+((INDEX(Sheet1!$C$5:$BD$192,MATCH($C49,Sheet1!$C$5:C$192,0),28))*99.976))/$AO49</f>
        <v>5.8835209493333336</v>
      </c>
      <c r="AC49" s="67">
        <f t="shared" ref="AC49" si="627">AB49</f>
        <v>5.8835209493333336</v>
      </c>
      <c r="AD49" s="22">
        <v>0</v>
      </c>
      <c r="AE49" s="67">
        <f t="shared" ref="AE49" si="628">AD49</f>
        <v>0</v>
      </c>
      <c r="AF49" s="22">
        <v>0</v>
      </c>
      <c r="AG49" s="67">
        <f t="shared" ref="AG49" si="629">AF49</f>
        <v>0</v>
      </c>
      <c r="AH49" s="72"/>
      <c r="AI49" s="73"/>
      <c r="AJ49" s="72"/>
      <c r="AK49" s="73"/>
      <c r="AL49" s="18"/>
      <c r="AM49" s="18"/>
      <c r="AN49" s="61"/>
      <c r="AO49" s="54">
        <f>IF(ISNUMBER(SEARCH("RetlMed",C49)),Sheet3!D$2,IF(ISNUMBER(SEARCH("OffSml",C49)),Sheet3!A$2,IF(ISNUMBER(SEARCH("OffMed",C49)),Sheet3!B$2,IF(ISNUMBER(SEARCH("OffLrg",C49)),Sheet3!C$2,IF(ISNUMBER(SEARCH("RetlStrp",C49)),Sheet3!E$2)))))</f>
        <v>22500</v>
      </c>
      <c r="AP49" s="28"/>
      <c r="AQ49" s="28"/>
      <c r="AR49" s="31"/>
    </row>
    <row r="50" spans="1:44" s="19" customFormat="1" ht="25.5" customHeight="1" x14ac:dyDescent="0.2">
      <c r="A50" s="8">
        <v>27</v>
      </c>
      <c r="B50" s="66" t="s">
        <v>157</v>
      </c>
      <c r="C50" s="80" t="s">
        <v>144</v>
      </c>
      <c r="D50" s="76">
        <f>INDEX(Sheet1!$C$5:$BD$192,MATCH($C50,Sheet1!$C$5:$C$192,0),54)</f>
        <v>201.65</v>
      </c>
      <c r="E50" s="67">
        <f t="shared" si="2"/>
        <v>201.65</v>
      </c>
      <c r="F50" s="17">
        <f>(INDEX(Sheet1!$C$5:$BD$192,MATCH($C50,Sheet1!$C$5:$C$192,0),18))/$AO50</f>
        <v>7.1478666666666664</v>
      </c>
      <c r="G50" s="67">
        <f t="shared" si="2"/>
        <v>7.1478666666666664</v>
      </c>
      <c r="H50" s="17">
        <f>(INDEX(Sheet1!$C$5:$BD$192,MATCH($C50,Sheet1!$C$5:$C$192,0),30))/$AO50</f>
        <v>5.884933333333333E-2</v>
      </c>
      <c r="I50" s="67">
        <f t="shared" ref="I50" si="630">H50</f>
        <v>5.884933333333333E-2</v>
      </c>
      <c r="J50" s="17">
        <f t="shared" si="569"/>
        <v>30.273014724728178</v>
      </c>
      <c r="K50" s="67">
        <f t="shared" ref="K50" si="631">J50</f>
        <v>30.273014724728178</v>
      </c>
      <c r="L50" s="17">
        <f>(((INDEX(Sheet1!$C$5:$BD$192,MATCH($C50,Sheet1!$C$5:$C$192,0),11))*3.4121416)+((INDEX(Sheet1!$C$5:$BD$192,MATCH($C50,Sheet1!$C$5:$C$192,0),23))*99.976))/$AO50</f>
        <v>0.38788315804373336</v>
      </c>
      <c r="M50" s="67">
        <f t="shared" ref="M50" si="632">L50</f>
        <v>0.38788315804373336</v>
      </c>
      <c r="N50" s="17">
        <f>(((INDEX(Sheet1!$C$5:$BD$192,MATCH($C50,Sheet1!$C$5:$C$192,0),12))*3.4121416)+((INDEX(Sheet1!$C$5:$BD$192,MATCH($C50,Sheet1!$C$5:$C$192,0),24))*99.976))/$AO50</f>
        <v>4.1890331645617778</v>
      </c>
      <c r="O50" s="67">
        <f t="shared" ref="O50" si="633">N50</f>
        <v>4.1890331645617778</v>
      </c>
      <c r="P50" s="17">
        <f>(((INDEX(Sheet1!$C$5:$BD$192,MATCH($C50,Sheet1!$C$5:$C$192,0),17))*3.4121416)+((INDEX(Sheet1!$C$5:$BD$192,MATCH($C50,Sheet1!$C$5:$C$192,0),29))*99.976))/$AO50</f>
        <v>14.164755181247999</v>
      </c>
      <c r="Q50" s="67">
        <f t="shared" ref="Q50" si="634">P50</f>
        <v>14.164755181247999</v>
      </c>
      <c r="R50" s="17">
        <f>(((INDEX(Sheet1!$C$5:$BD$192,MATCH($C50,Sheet1!$C$5:$C$192,0),31))+(INDEX(Sheet1!$C$5:$BD$192,MATCH($C50,Sheet1!$C$5:$C$192,0),32)))*99.976)/$AO50</f>
        <v>0</v>
      </c>
      <c r="S50" s="67">
        <f t="shared" ref="S50" si="635">R50</f>
        <v>0</v>
      </c>
      <c r="T50" s="70">
        <f>(((INDEX(Sheet1!$C$5:$BD$192,MATCH($C50,Sheet1!$C$5:$C$192,0),19))+(INDEX(Sheet1!$C$5:$BD$192,MATCH($C50,Sheet1!$C$5:$C$192,0),20)))*3.4121416)/$AO50</f>
        <v>12.407744898428444</v>
      </c>
      <c r="U50" s="67">
        <f t="shared" ref="U50" si="636">T50</f>
        <v>12.407744898428444</v>
      </c>
      <c r="V50" s="17">
        <f>(((INDEX(Sheet1!$C$5:$BD$192,MATCH($C50,Sheet1!$C$5:$C$192,0),13))*3.4121416)+((INDEX(Sheet1!$C$5:$BD$192,MATCH($C50,Sheet1!$C$5:$C$192,0),25))*99.976))/$AO50</f>
        <v>5.647822271541334</v>
      </c>
      <c r="W50" s="67">
        <f t="shared" ref="W50" si="637">V50</f>
        <v>5.647822271541334</v>
      </c>
      <c r="X50" s="17">
        <f>(((INDEX(Sheet1!$C$5:$BD$192,MATCH($C50,Sheet1!$C$5:C$192,0),15))*3.4121416)+((INDEX(Sheet1!$C$5:$BD$192,MATCH($C50,Sheet1!$C$5:C$192,0),27))*99.976))/$AO50</f>
        <v>0</v>
      </c>
      <c r="Y50" s="67">
        <f t="shared" ref="Y50" si="638">X50</f>
        <v>0</v>
      </c>
      <c r="Z50" s="17">
        <f>(((INDEX(Sheet1!$C$5:$BD$192,MATCH($C50,Sheet1!$C$5:C$192,0),14))*3.4121416)+((INDEX(Sheet1!$C$5:$BD$192,MATCH($C50,Sheet1!$C$5:C$192,0),26))*99.976))/$AO50</f>
        <v>0</v>
      </c>
      <c r="AA50" s="67">
        <f t="shared" ref="AA50" si="639">Z50</f>
        <v>0</v>
      </c>
      <c r="AB50" s="17">
        <f>(((INDEX(Sheet1!$C$5:$BD$192,MATCH($C50,Sheet1!$C$5:C$192,0),16))*3.4121416)+((INDEX(Sheet1!$C$5:$BD$192,MATCH($C50,Sheet1!$C$5:C$192,0),28))*99.976))/$AO50</f>
        <v>5.8835209493333336</v>
      </c>
      <c r="AC50" s="67">
        <f t="shared" ref="AC50" si="640">AB50</f>
        <v>5.8835209493333336</v>
      </c>
      <c r="AD50" s="22">
        <v>0</v>
      </c>
      <c r="AE50" s="67">
        <f t="shared" ref="AE50" si="641">AD50</f>
        <v>0</v>
      </c>
      <c r="AF50" s="22">
        <v>0</v>
      </c>
      <c r="AG50" s="67">
        <f t="shared" ref="AG50" si="642">AF50</f>
        <v>0</v>
      </c>
      <c r="AH50" s="72">
        <f>IF(D50=0,"",(D50-D$49)/D$49)</f>
        <v>-4.276125283635078E-2</v>
      </c>
      <c r="AI50" s="73">
        <f>IF(E50=0,"",(E50-E$49)/E$49)</f>
        <v>-4.276125283635078E-2</v>
      </c>
      <c r="AJ50" s="72">
        <f>IF(F50=0,"",(F50-F$49)/F$49)</f>
        <v>-3.0222082863500147E-2</v>
      </c>
      <c r="AK50" s="73">
        <f>IF(G50=0,"",(G50-G$49)/G$49)</f>
        <v>-3.0222082863500147E-2</v>
      </c>
      <c r="AL50" s="18" t="str">
        <f t="shared" ref="AL50:AL56" si="643">IF(AND(AH50&gt;0,AI50&gt;0), "Yes", "No")</f>
        <v>No</v>
      </c>
      <c r="AM50" s="18" t="str">
        <f t="shared" ref="AM50:AM56" si="644">IF(AND(AH50&lt;0,AI50&lt;0), "No", "Yes")</f>
        <v>No</v>
      </c>
      <c r="AN50" s="61" t="str">
        <f>IF((AL50=AM50),(IF(AND(AI50&gt;(-0.5%*D$49),AI50&lt;(0.5%*D$49),AE50&lt;=150,AG50&lt;=150,(COUNTBLANK(D50:AK50)=0)),"Pass","Fail")),IF(COUNTA(D50:AK50)=0,"","Fail"))</f>
        <v>Pass</v>
      </c>
      <c r="AO50" s="54">
        <f>IF(ISNUMBER(SEARCH("RetlMed",C50)),Sheet3!D$2,IF(ISNUMBER(SEARCH("OffSml",C50)),Sheet3!A$2,IF(ISNUMBER(SEARCH("OffMed",C50)),Sheet3!B$2,IF(ISNUMBER(SEARCH("OffLrg",C50)),Sheet3!C$2,IF(ISNUMBER(SEARCH("RetlStrp",C50)),Sheet3!E$2)))))</f>
        <v>22500</v>
      </c>
      <c r="AP50" s="28"/>
      <c r="AQ50" s="28"/>
      <c r="AR50" s="31"/>
    </row>
    <row r="51" spans="1:44" s="19" customFormat="1" ht="25.5" customHeight="1" x14ac:dyDescent="0.2">
      <c r="A51" s="34">
        <v>30</v>
      </c>
      <c r="B51" s="66" t="s">
        <v>157</v>
      </c>
      <c r="C51" s="80" t="s">
        <v>145</v>
      </c>
      <c r="D51" s="76">
        <f>INDEX(Sheet1!$C$5:$BD$192,MATCH($C51,Sheet1!$C$5:$C$192,0),54)</f>
        <v>213.54599999999999</v>
      </c>
      <c r="E51" s="67">
        <f t="shared" si="2"/>
        <v>213.54599999999999</v>
      </c>
      <c r="F51" s="17">
        <f>(INDEX(Sheet1!$C$5:$BD$192,MATCH($C51,Sheet1!$C$5:$C$192,0),18))/$AO51</f>
        <v>7.8581777777777777</v>
      </c>
      <c r="G51" s="67">
        <f t="shared" si="2"/>
        <v>7.8581777777777777</v>
      </c>
      <c r="H51" s="17">
        <f>(INDEX(Sheet1!$C$5:$BD$192,MATCH($C51,Sheet1!$C$5:$C$192,0),30))/$AO51</f>
        <v>6.4887111111111118E-2</v>
      </c>
      <c r="I51" s="67">
        <f t="shared" ref="I51" si="645">H51</f>
        <v>6.4887111111111118E-2</v>
      </c>
      <c r="J51" s="17">
        <f t="shared" ref="J51:J53" si="646">SUM(L51,N51,P51,V51,X51,Z51,AB51)</f>
        <v>33.300398722828604</v>
      </c>
      <c r="K51" s="67">
        <f t="shared" ref="K51" si="647">J51</f>
        <v>33.300398722828604</v>
      </c>
      <c r="L51" s="17">
        <f>(((INDEX(Sheet1!$C$5:$BD$192,MATCH($C51,Sheet1!$C$5:$C$192,0),11))*3.4121416)+((INDEX(Sheet1!$C$5:$BD$192,MATCH($C51,Sheet1!$C$5:$C$192,0),23))*99.976))/$AO51</f>
        <v>0.60374541553264827</v>
      </c>
      <c r="M51" s="67">
        <f t="shared" ref="M51" si="648">L51</f>
        <v>0.60374541553264827</v>
      </c>
      <c r="N51" s="17">
        <f>(((INDEX(Sheet1!$C$5:$BD$192,MATCH($C51,Sheet1!$C$5:$C$192,0),12))*3.4121416)+((INDEX(Sheet1!$C$5:$BD$192,MATCH($C51,Sheet1!$C$5:$C$192,0),24))*99.976))/$AO51</f>
        <v>4.0762808410240003</v>
      </c>
      <c r="O51" s="67">
        <f t="shared" ref="O51" si="649">N51</f>
        <v>4.0762808410240003</v>
      </c>
      <c r="P51" s="17">
        <f>(((INDEX(Sheet1!$C$5:$BD$192,MATCH($C51,Sheet1!$C$5:$C$192,0),17))*3.4121416)+((INDEX(Sheet1!$C$5:$BD$192,MATCH($C51,Sheet1!$C$5:$C$192,0),29))*99.976))/$AO51</f>
        <v>14.164755181247999</v>
      </c>
      <c r="Q51" s="67">
        <f t="shared" ref="Q51" si="650">P51</f>
        <v>14.164755181247999</v>
      </c>
      <c r="R51" s="17">
        <f>(((INDEX(Sheet1!$C$5:$BD$192,MATCH($C51,Sheet1!$C$5:$C$192,0),31))+(INDEX(Sheet1!$C$5:$BD$192,MATCH($C51,Sheet1!$C$5:$C$192,0),32)))*99.976)/$AO51</f>
        <v>0</v>
      </c>
      <c r="S51" s="67">
        <f t="shared" ref="S51" si="651">R51</f>
        <v>0</v>
      </c>
      <c r="T51" s="70">
        <f>(((INDEX(Sheet1!$C$5:$BD$192,MATCH($C51,Sheet1!$C$5:$C$192,0),19))+(INDEX(Sheet1!$C$5:$BD$192,MATCH($C51,Sheet1!$C$5:$C$192,0),20)))*3.4121416)/$AO51</f>
        <v>12.407744898428444</v>
      </c>
      <c r="U51" s="67">
        <f t="shared" ref="U51" si="652">T51</f>
        <v>12.407744898428444</v>
      </c>
      <c r="V51" s="17">
        <f>(((INDEX(Sheet1!$C$5:$BD$192,MATCH($C51,Sheet1!$C$5:$C$192,0),13))*3.4121416)+((INDEX(Sheet1!$C$5:$BD$192,MATCH($C51,Sheet1!$C$5:$C$192,0),25))*99.976))/$AO51</f>
        <v>5.883138721351111</v>
      </c>
      <c r="W51" s="67">
        <f t="shared" ref="W51" si="653">V51</f>
        <v>5.883138721351111</v>
      </c>
      <c r="X51" s="17">
        <f>(((INDEX(Sheet1!$C$5:$BD$192,MATCH($C51,Sheet1!$C$5:C$192,0),15))*3.4121416)+((INDEX(Sheet1!$C$5:$BD$192,MATCH($C51,Sheet1!$C$5:C$192,0),27))*99.976))/$AO51</f>
        <v>2.6758469379413334</v>
      </c>
      <c r="Y51" s="67">
        <f t="shared" ref="Y51" si="654">X51</f>
        <v>2.6758469379413334</v>
      </c>
      <c r="Z51" s="17">
        <f>(((INDEX(Sheet1!$C$5:$BD$192,MATCH($C51,Sheet1!$C$5:C$192,0),14))*3.4121416)+((INDEX(Sheet1!$C$5:$BD$192,MATCH($C51,Sheet1!$C$5:C$192,0),26))*99.976))/$AO51</f>
        <v>1.3110676398176003E-2</v>
      </c>
      <c r="AA51" s="67">
        <f t="shared" ref="AA51" si="655">Z51</f>
        <v>1.3110676398176003E-2</v>
      </c>
      <c r="AB51" s="17">
        <f>(((INDEX(Sheet1!$C$5:$BD$192,MATCH($C51,Sheet1!$C$5:C$192,0),16))*3.4121416)+((INDEX(Sheet1!$C$5:$BD$192,MATCH($C51,Sheet1!$C$5:C$192,0),28))*99.976))/$AO51</f>
        <v>5.8835209493333336</v>
      </c>
      <c r="AC51" s="67">
        <f t="shared" ref="AC51" si="656">AB51</f>
        <v>5.8835209493333336</v>
      </c>
      <c r="AD51" s="22">
        <v>0</v>
      </c>
      <c r="AE51" s="67">
        <f t="shared" ref="AE51" si="657">AD51</f>
        <v>0</v>
      </c>
      <c r="AF51" s="22">
        <v>0</v>
      </c>
      <c r="AG51" s="67">
        <f t="shared" ref="AG51" si="658">AF51</f>
        <v>0</v>
      </c>
      <c r="AH51" s="72">
        <f t="shared" ref="AH51:AH52" si="659">IF(D51=0,"",(D51-D$49)/D$49)</f>
        <v>1.3709424754815888E-2</v>
      </c>
      <c r="AI51" s="73">
        <f t="shared" ref="AI51:AI52" si="660">IF(E51=0,"",(E51-E$49)/E$49)</f>
        <v>1.3709424754815888E-2</v>
      </c>
      <c r="AJ51" s="72">
        <f t="shared" ref="AJ51:AJ52" si="661">IF(F51=0,"",(F51-F$49)/F$49)</f>
        <v>6.6148493418315385E-2</v>
      </c>
      <c r="AK51" s="73">
        <f t="shared" ref="AK51:AK52" si="662">IF(G51=0,"",(G51-G$49)/G$49)</f>
        <v>6.6148493418315385E-2</v>
      </c>
      <c r="AL51" s="70" t="str">
        <f t="shared" ref="AL51:AL52" si="663">IF(AND(AH51&gt;0,AI51&gt;0), "Yes", "No")</f>
        <v>Yes</v>
      </c>
      <c r="AM51" s="70" t="str">
        <f t="shared" ref="AM51:AM52" si="664">IF(AND(AH51&lt;0,AI51&lt;0), "No", "Yes")</f>
        <v>Yes</v>
      </c>
      <c r="AN51" s="75" t="str">
        <f t="shared" ref="AN51:AN52" si="665">IF((AL51=AM51),(IF(AND(AI51&gt;(-0.5%*D$49),AI51&lt;(0.5%*D$49),AE51&lt;=150,AG51&lt;=150,(COUNTBLANK(D51:AK51)=0)),"Pass","Fail")),IF(COUNTA(D51:AK51)=0,"","Fail"))</f>
        <v>Pass</v>
      </c>
      <c r="AO51" s="54">
        <f>IF(ISNUMBER(SEARCH("RetlMed",C51)),Sheet3!D$2,IF(ISNUMBER(SEARCH("OffSml",C51)),Sheet3!A$2,IF(ISNUMBER(SEARCH("OffMed",C51)),Sheet3!B$2,IF(ISNUMBER(SEARCH("OffLrg",C51)),Sheet3!C$2,IF(ISNUMBER(SEARCH("RetlStrp",C51)),Sheet3!E$2)))))</f>
        <v>22500</v>
      </c>
      <c r="AP51" s="28"/>
      <c r="AQ51" s="28"/>
      <c r="AR51" s="31"/>
    </row>
    <row r="52" spans="1:44" s="19" customFormat="1" ht="25.5" customHeight="1" thickBot="1" x14ac:dyDescent="0.25">
      <c r="A52" s="34"/>
      <c r="B52" s="66" t="s">
        <v>157</v>
      </c>
      <c r="C52" s="81" t="s">
        <v>146</v>
      </c>
      <c r="D52" s="76">
        <f>INDEX(Sheet1!$C$5:$BD$192,MATCH($C52,Sheet1!$C$5:$C$192,0),54)</f>
        <v>223.125</v>
      </c>
      <c r="E52" s="67">
        <f t="shared" si="2"/>
        <v>223.125</v>
      </c>
      <c r="F52" s="17">
        <f>(INDEX(Sheet1!$C$5:$BD$192,MATCH($C52,Sheet1!$C$5:$C$192,0),18))/$AO52</f>
        <v>7.795066666666667</v>
      </c>
      <c r="G52" s="67">
        <f t="shared" si="2"/>
        <v>7.795066666666667</v>
      </c>
      <c r="H52" s="17">
        <f>(INDEX(Sheet1!$C$5:$BD$192,MATCH($C52,Sheet1!$C$5:$C$192,0),30))/$AO52</f>
        <v>6.4228444444444449E-2</v>
      </c>
      <c r="I52" s="67">
        <f t="shared" ref="I52" si="666">H52</f>
        <v>6.4228444444444449E-2</v>
      </c>
      <c r="J52" s="17">
        <f t="shared" ref="J52" si="667">SUM(L52,N52,P52,V52,X52,Z52,AB52)</f>
        <v>33.01919852326666</v>
      </c>
      <c r="K52" s="67">
        <f t="shared" ref="K52" si="668">J52</f>
        <v>33.01919852326666</v>
      </c>
      <c r="L52" s="17">
        <f>(((INDEX(Sheet1!$C$5:$BD$192,MATCH($C52,Sheet1!$C$5:$C$192,0),11))*3.4121416)+((INDEX(Sheet1!$C$5:$BD$192,MATCH($C52,Sheet1!$C$5:$C$192,0),23))*99.976))/$AO52</f>
        <v>0.54707028647938849</v>
      </c>
      <c r="M52" s="67">
        <f t="shared" ref="M52" si="669">L52</f>
        <v>0.54707028647938849</v>
      </c>
      <c r="N52" s="17">
        <f>(((INDEX(Sheet1!$C$5:$BD$192,MATCH($C52,Sheet1!$C$5:$C$192,0),12))*3.4121416)+((INDEX(Sheet1!$C$5:$BD$192,MATCH($C52,Sheet1!$C$5:$C$192,0),24))*99.976))/$AO52</f>
        <v>4.9266471880391114</v>
      </c>
      <c r="O52" s="67">
        <f t="shared" ref="O52" si="670">N52</f>
        <v>4.9266471880391114</v>
      </c>
      <c r="P52" s="17">
        <f>(((INDEX(Sheet1!$C$5:$BD$192,MATCH($C52,Sheet1!$C$5:$C$192,0),17))*3.4121416)+((INDEX(Sheet1!$C$5:$BD$192,MATCH($C52,Sheet1!$C$5:$C$192,0),29))*99.976))/$AO52</f>
        <v>14.164755181247999</v>
      </c>
      <c r="Q52" s="67">
        <f t="shared" ref="Q52" si="671">P52</f>
        <v>14.164755181247999</v>
      </c>
      <c r="R52" s="17">
        <f>(((INDEX(Sheet1!$C$5:$BD$192,MATCH($C52,Sheet1!$C$5:$C$192,0),31))+(INDEX(Sheet1!$C$5:$BD$192,MATCH($C52,Sheet1!$C$5:$C$192,0),32)))*99.976)/$AO52</f>
        <v>0</v>
      </c>
      <c r="S52" s="67">
        <f t="shared" ref="S52" si="672">R52</f>
        <v>0</v>
      </c>
      <c r="T52" s="70">
        <f>(((INDEX(Sheet1!$C$5:$BD$192,MATCH($C52,Sheet1!$C$5:$C$192,0),19))+(INDEX(Sheet1!$C$5:$BD$192,MATCH($C52,Sheet1!$C$5:$C$192,0),20)))*3.4121416)/$AO52</f>
        <v>12.407744898428444</v>
      </c>
      <c r="U52" s="67">
        <f t="shared" ref="U52" si="673">T52</f>
        <v>12.407744898428444</v>
      </c>
      <c r="V52" s="17">
        <f>(((INDEX(Sheet1!$C$5:$BD$192,MATCH($C52,Sheet1!$C$5:$C$192,0),13))*3.4121416)+((INDEX(Sheet1!$C$5:$BD$192,MATCH($C52,Sheet1!$C$5:$C$192,0),25))*99.976))/$AO52</f>
        <v>5.575939821834667</v>
      </c>
      <c r="W52" s="67">
        <f t="shared" ref="W52" si="674">V52</f>
        <v>5.575939821834667</v>
      </c>
      <c r="X52" s="17">
        <f>(((INDEX(Sheet1!$C$5:$BD$192,MATCH($C52,Sheet1!$C$5:C$192,0),15))*3.4121416)+((INDEX(Sheet1!$C$5:$BD$192,MATCH($C52,Sheet1!$C$5:C$192,0),27))*99.976))/$AO52</f>
        <v>1.921232866759111</v>
      </c>
      <c r="Y52" s="67">
        <f t="shared" ref="Y52" si="675">X52</f>
        <v>1.921232866759111</v>
      </c>
      <c r="Z52" s="17">
        <f>(((INDEX(Sheet1!$C$5:$BD$192,MATCH($C52,Sheet1!$C$5:C$192,0),14))*3.4121416)+((INDEX(Sheet1!$C$5:$BD$192,MATCH($C52,Sheet1!$C$5:C$192,0),26))*99.976))/$AO52</f>
        <v>3.2229573046222222E-5</v>
      </c>
      <c r="AA52" s="67">
        <f t="shared" ref="AA52" si="676">Z52</f>
        <v>3.2229573046222222E-5</v>
      </c>
      <c r="AB52" s="17">
        <f>(((INDEX(Sheet1!$C$5:$BD$192,MATCH($C52,Sheet1!$C$5:C$192,0),16))*3.4121416)+((INDEX(Sheet1!$C$5:$BD$192,MATCH($C52,Sheet1!$C$5:C$192,0),28))*99.976))/$AO52</f>
        <v>5.8835209493333336</v>
      </c>
      <c r="AC52" s="67">
        <f t="shared" ref="AC52" si="677">AB52</f>
        <v>5.8835209493333336</v>
      </c>
      <c r="AD52" s="22">
        <v>0</v>
      </c>
      <c r="AE52" s="67">
        <f t="shared" ref="AE52" si="678">AD52</f>
        <v>0</v>
      </c>
      <c r="AF52" s="22">
        <v>0</v>
      </c>
      <c r="AG52" s="67">
        <f t="shared" ref="AG52" si="679">AF52</f>
        <v>0</v>
      </c>
      <c r="AH52" s="72">
        <f t="shared" si="659"/>
        <v>5.9181232139296935E-2</v>
      </c>
      <c r="AI52" s="73">
        <f t="shared" si="660"/>
        <v>5.9181232139296935E-2</v>
      </c>
      <c r="AJ52" s="72">
        <f t="shared" si="661"/>
        <v>5.7585971936637427E-2</v>
      </c>
      <c r="AK52" s="73">
        <f t="shared" si="662"/>
        <v>5.7585971936637427E-2</v>
      </c>
      <c r="AL52" s="70" t="str">
        <f t="shared" si="663"/>
        <v>Yes</v>
      </c>
      <c r="AM52" s="70" t="str">
        <f t="shared" si="664"/>
        <v>Yes</v>
      </c>
      <c r="AN52" s="75" t="str">
        <f t="shared" si="665"/>
        <v>Pass</v>
      </c>
      <c r="AO52" s="54">
        <f>IF(ISNUMBER(SEARCH("RetlMed",C52)),Sheet3!D$2,IF(ISNUMBER(SEARCH("OffSml",C52)),Sheet3!A$2,IF(ISNUMBER(SEARCH("OffMed",C52)),Sheet3!B$2,IF(ISNUMBER(SEARCH("OffLrg",C52)),Sheet3!C$2,IF(ISNUMBER(SEARCH("RetlStrp",C52)),Sheet3!E$2)))))</f>
        <v>22500</v>
      </c>
      <c r="AP52" s="28"/>
      <c r="AQ52" s="28"/>
      <c r="AR52" s="31"/>
    </row>
    <row r="53" spans="1:44" s="19" customFormat="1" ht="25.5" customHeight="1" x14ac:dyDescent="0.2">
      <c r="A53" s="34">
        <v>27</v>
      </c>
      <c r="B53" s="66" t="s">
        <v>157</v>
      </c>
      <c r="C53" s="82" t="s">
        <v>151</v>
      </c>
      <c r="D53" s="76">
        <f>INDEX(Sheet1!$C$5:$BD$192,MATCH($C53,Sheet1!$C$5:$C$192,0),54)</f>
        <v>116.193</v>
      </c>
      <c r="E53" s="67">
        <f t="shared" si="2"/>
        <v>116.193</v>
      </c>
      <c r="F53" s="17">
        <f>(INDEX(Sheet1!$C$5:$BD$192,MATCH($C53,Sheet1!$C$5:$C$192,0),18))/$AO53</f>
        <v>3.7225030084235859</v>
      </c>
      <c r="G53" s="67">
        <f t="shared" si="2"/>
        <v>3.7225030084235859</v>
      </c>
      <c r="H53" s="17">
        <f>(INDEX(Sheet1!$C$5:$BD$192,MATCH($C53,Sheet1!$C$5:$C$192,0),30))/$AO53</f>
        <v>9.7860409145607702E-2</v>
      </c>
      <c r="I53" s="67">
        <f t="shared" ref="I53" si="680">H53</f>
        <v>9.7860409145607702E-2</v>
      </c>
      <c r="J53" s="17">
        <f t="shared" si="646"/>
        <v>22.485378818164435</v>
      </c>
      <c r="K53" s="67">
        <f t="shared" ref="K53" si="681">J53</f>
        <v>22.485378818164435</v>
      </c>
      <c r="L53" s="17">
        <f>(((INDEX(Sheet1!$C$5:$BD$192,MATCH($C53,Sheet1!$C$5:$C$192,0),11))*3.4121416)+((INDEX(Sheet1!$C$5:$BD$192,MATCH($C53,Sheet1!$C$5:$C$192,0),23))*99.976))/$AO53</f>
        <v>8.5454339057433337</v>
      </c>
      <c r="M53" s="67">
        <f t="shared" ref="M53" si="682">L53</f>
        <v>8.5454339057433337</v>
      </c>
      <c r="N53" s="17">
        <f>(((INDEX(Sheet1!$C$5:$BD$192,MATCH($C53,Sheet1!$C$5:$C$192,0),12))*3.4121416)+((INDEX(Sheet1!$C$5:$BD$192,MATCH($C53,Sheet1!$C$5:$C$192,0),24))*99.976))/$AO53</f>
        <v>1.6337355879823505</v>
      </c>
      <c r="O53" s="67">
        <f t="shared" ref="O53" si="683">N53</f>
        <v>1.6337355879823505</v>
      </c>
      <c r="P53" s="17">
        <f>(((INDEX(Sheet1!$C$5:$BD$192,MATCH($C53,Sheet1!$C$5:$C$192,0),17))*3.4121416)+((INDEX(Sheet1!$C$5:$BD$192,MATCH($C53,Sheet1!$C$5:$C$192,0),29))*99.976))/$AO53</f>
        <v>5.9075832326016853</v>
      </c>
      <c r="Q53" s="67">
        <f t="shared" ref="Q53" si="684">P53</f>
        <v>5.9075832326016853</v>
      </c>
      <c r="R53" s="17">
        <f>(((INDEX(Sheet1!$C$5:$BD$192,MATCH($C53,Sheet1!$C$5:$C$192,0),31))+(INDEX(Sheet1!$C$5:$BD$192,MATCH($C53,Sheet1!$C$5:$C$192,0),32)))*99.976)/$AO53</f>
        <v>0</v>
      </c>
      <c r="S53" s="67">
        <f t="shared" ref="S53" si="685">R53</f>
        <v>0</v>
      </c>
      <c r="T53" s="70">
        <f>(((INDEX(Sheet1!$C$5:$BD$192,MATCH($C53,Sheet1!$C$5:$C$192,0),19))+(INDEX(Sheet1!$C$5:$BD$192,MATCH($C53,Sheet1!$C$5:$C$192,0),20)))*3.4121416)/$AO53</f>
        <v>34.275051336782994</v>
      </c>
      <c r="U53" s="67">
        <f t="shared" ref="U53" si="686">T53</f>
        <v>34.275051336782994</v>
      </c>
      <c r="V53" s="17">
        <f>(((INDEX(Sheet1!$C$5:$BD$192,MATCH($C53,Sheet1!$C$5:$C$192,0),13))*3.4121416)+((INDEX(Sheet1!$C$5:$BD$192,MATCH($C53,Sheet1!$C$5:$C$192,0),25))*99.976))/$AO53</f>
        <v>3.821769678121139</v>
      </c>
      <c r="W53" s="67">
        <f t="shared" ref="W53" si="687">V53</f>
        <v>3.821769678121139</v>
      </c>
      <c r="X53" s="17">
        <f>(((INDEX(Sheet1!$C$5:$BD$192,MATCH($C53,Sheet1!$C$5:C$192,0),15))*3.4121416)+((INDEX(Sheet1!$C$5:$BD$192,MATCH($C53,Sheet1!$C$5:C$192,0),27))*99.976))/$AO53</f>
        <v>1.3002750509923786</v>
      </c>
      <c r="Y53" s="67">
        <f t="shared" ref="Y53" si="688">X53</f>
        <v>1.3002750509923786</v>
      </c>
      <c r="Z53" s="17">
        <f>(((INDEX(Sheet1!$C$5:$BD$192,MATCH($C53,Sheet1!$C$5:C$192,0),14))*3.4121416)+((INDEX(Sheet1!$C$5:$BD$192,MATCH($C53,Sheet1!$C$5:C$192,0),26))*99.976))/$AO53</f>
        <v>3.6419786951383884E-2</v>
      </c>
      <c r="AA53" s="67">
        <f t="shared" ref="AA53" si="689">Z53</f>
        <v>3.6419786951383884E-2</v>
      </c>
      <c r="AB53" s="17">
        <f>(((INDEX(Sheet1!$C$5:$BD$192,MATCH($C53,Sheet1!$C$5:C$192,0),16))*3.4121416)+((INDEX(Sheet1!$C$5:$BD$192,MATCH($C53,Sheet1!$C$5:C$192,0),28))*99.976))/$AO53</f>
        <v>1.2401615757721622</v>
      </c>
      <c r="AC53" s="67">
        <f t="shared" ref="AC53" si="690">AB53</f>
        <v>1.2401615757721622</v>
      </c>
      <c r="AD53" s="22">
        <v>0</v>
      </c>
      <c r="AE53" s="67">
        <f t="shared" ref="AE53" si="691">AD53</f>
        <v>0</v>
      </c>
      <c r="AF53" s="22">
        <v>0</v>
      </c>
      <c r="AG53" s="67">
        <f t="shared" ref="AG53" si="692">AF53</f>
        <v>0</v>
      </c>
      <c r="AH53" s="72"/>
      <c r="AI53" s="73"/>
      <c r="AJ53" s="72"/>
      <c r="AK53" s="73"/>
      <c r="AL53" s="18"/>
      <c r="AM53" s="18"/>
      <c r="AN53" s="61"/>
      <c r="AO53" s="54">
        <f>IF(ISNUMBER(SEARCH("RetlMed",C53)),Sheet3!D$2,IF(ISNUMBER(SEARCH("OffSml",C53)),Sheet3!A$2,IF(ISNUMBER(SEARCH("OffMed",C53)),Sheet3!B$2,IF(ISNUMBER(SEARCH("OffLrg",C53)),Sheet3!C$2,IF(ISNUMBER(SEARCH("RetlStrp",C53)),Sheet3!E$2)))))</f>
        <v>498600</v>
      </c>
      <c r="AP53" s="28"/>
      <c r="AQ53" s="28"/>
      <c r="AR53" s="31"/>
    </row>
    <row r="54" spans="1:44" s="7" customFormat="1" ht="25.5" customHeight="1" thickBot="1" x14ac:dyDescent="0.25">
      <c r="A54" s="6">
        <v>5</v>
      </c>
      <c r="B54" s="66" t="s">
        <v>157</v>
      </c>
      <c r="C54" s="81" t="s">
        <v>152</v>
      </c>
      <c r="D54" s="76">
        <f>INDEX(Sheet1!$C$5:$BD$192,MATCH($C54,Sheet1!$C$5:$C$192,0),54)</f>
        <v>121.739</v>
      </c>
      <c r="E54" s="67">
        <f t="shared" si="2"/>
        <v>121.739</v>
      </c>
      <c r="F54" s="17">
        <f>(INDEX(Sheet1!$C$5:$BD$192,MATCH($C54,Sheet1!$C$5:$C$192,0),18))/$AO54</f>
        <v>3.8765142398716406</v>
      </c>
      <c r="G54" s="67">
        <f t="shared" si="2"/>
        <v>3.8765142398716406</v>
      </c>
      <c r="H54" s="17">
        <f>(INDEX(Sheet1!$C$5:$BD$192,MATCH($C54,Sheet1!$C$5:$C$192,0),30))/$AO54</f>
        <v>9.7860208584035296E-2</v>
      </c>
      <c r="I54" s="67">
        <f t="shared" ref="I54" si="693">H54</f>
        <v>9.7860208584035296E-2</v>
      </c>
      <c r="J54" s="17">
        <f t="shared" si="569"/>
        <v>23.010918632954837</v>
      </c>
      <c r="K54" s="67">
        <f t="shared" ref="K54" si="694">J54</f>
        <v>23.010918632954837</v>
      </c>
      <c r="L54" s="17">
        <f>(((INDEX(Sheet1!$C$5:$BD$192,MATCH($C54,Sheet1!$C$5:$C$192,0),11))*3.4121416)+((INDEX(Sheet1!$C$5:$BD$192,MATCH($C54,Sheet1!$C$5:$C$192,0),23))*99.976))/$AO54</f>
        <v>8.5454138543995715</v>
      </c>
      <c r="M54" s="67">
        <f t="shared" ref="M54" si="695">L54</f>
        <v>8.5454138543995715</v>
      </c>
      <c r="N54" s="17">
        <f>(((INDEX(Sheet1!$C$5:$BD$192,MATCH($C54,Sheet1!$C$5:$C$192,0),12))*3.4121416)+((INDEX(Sheet1!$C$5:$BD$192,MATCH($C54,Sheet1!$C$5:$C$192,0),24))*99.976))/$AO54</f>
        <v>2.2024600718732454</v>
      </c>
      <c r="O54" s="67">
        <f t="shared" ref="O54" si="696">N54</f>
        <v>2.2024600718732454</v>
      </c>
      <c r="P54" s="17">
        <f>(((INDEX(Sheet1!$C$5:$BD$192,MATCH($C54,Sheet1!$C$5:$C$192,0),17))*3.4121416)+((INDEX(Sheet1!$C$5:$BD$192,MATCH($C54,Sheet1!$C$5:$C$192,0),29))*99.976))/$AO54</f>
        <v>5.9075832326016853</v>
      </c>
      <c r="Q54" s="67">
        <f t="shared" ref="Q54" si="697">P54</f>
        <v>5.9075832326016853</v>
      </c>
      <c r="R54" s="17">
        <f>(((INDEX(Sheet1!$C$5:$BD$192,MATCH($C54,Sheet1!$C$5:$C$192,0),31))+(INDEX(Sheet1!$C$5:$BD$192,MATCH($C54,Sheet1!$C$5:$C$192,0),32)))*99.976)/$AO54</f>
        <v>0</v>
      </c>
      <c r="S54" s="67">
        <f t="shared" ref="S54" si="698">R54</f>
        <v>0</v>
      </c>
      <c r="T54" s="70">
        <f>(((INDEX(Sheet1!$C$5:$BD$192,MATCH($C54,Sheet1!$C$5:$C$192,0),19))+(INDEX(Sheet1!$C$5:$BD$192,MATCH($C54,Sheet1!$C$5:$C$192,0),20)))*3.4121416)/$AO54</f>
        <v>34.275051336782994</v>
      </c>
      <c r="U54" s="67">
        <f t="shared" ref="U54" si="699">T54</f>
        <v>34.275051336782994</v>
      </c>
      <c r="V54" s="17">
        <f>(((INDEX(Sheet1!$C$5:$BD$192,MATCH($C54,Sheet1!$C$5:$C$192,0),13))*3.4121416)+((INDEX(Sheet1!$C$5:$BD$192,MATCH($C54,Sheet1!$C$5:$C$192,0),25))*99.976))/$AO54</f>
        <v>3.98508848936061</v>
      </c>
      <c r="W54" s="67">
        <f t="shared" ref="W54" si="700">V54</f>
        <v>3.98508848936061</v>
      </c>
      <c r="X54" s="17">
        <f>(((INDEX(Sheet1!$C$5:$BD$192,MATCH($C54,Sheet1!$C$5:C$192,0),15))*3.4121416)+((INDEX(Sheet1!$C$5:$BD$192,MATCH($C54,Sheet1!$C$5:C$192,0),27))*99.976))/$AO54</f>
        <v>1.107330967016446</v>
      </c>
      <c r="Y54" s="67">
        <f t="shared" ref="Y54" si="701">X54</f>
        <v>1.107330967016446</v>
      </c>
      <c r="Z54" s="17">
        <f>(((INDEX(Sheet1!$C$5:$BD$192,MATCH($C54,Sheet1!$C$5:C$192,0),14))*3.4121416)+((INDEX(Sheet1!$C$5:$BD$192,MATCH($C54,Sheet1!$C$5:C$192,0),26))*99.976))/$AO54</f>
        <v>2.2880441931119131E-2</v>
      </c>
      <c r="AA54" s="67">
        <f t="shared" ref="AA54" si="702">Z54</f>
        <v>2.2880441931119131E-2</v>
      </c>
      <c r="AB54" s="17">
        <f>(((INDEX(Sheet1!$C$5:$BD$192,MATCH($C54,Sheet1!$C$5:C$192,0),16))*3.4121416)+((INDEX(Sheet1!$C$5:$BD$192,MATCH($C54,Sheet1!$C$5:C$192,0),28))*99.976))/$AO54</f>
        <v>1.2401615757721622</v>
      </c>
      <c r="AC54" s="67">
        <f t="shared" ref="AC54" si="703">AB54</f>
        <v>1.2401615757721622</v>
      </c>
      <c r="AD54" s="22">
        <v>0</v>
      </c>
      <c r="AE54" s="67">
        <f t="shared" ref="AE54" si="704">AD54</f>
        <v>0</v>
      </c>
      <c r="AF54" s="22">
        <v>0</v>
      </c>
      <c r="AG54" s="67">
        <f t="shared" ref="AG54" si="705">AF54</f>
        <v>0</v>
      </c>
      <c r="AH54" s="72">
        <f>IF(D54=0,"",(D54-D$53)/D$53)</f>
        <v>4.773093043470783E-2</v>
      </c>
      <c r="AI54" s="73">
        <f t="shared" ref="AI54:AK54" si="706">IF(E54=0,"",(E54-E$53)/E$53)</f>
        <v>4.773093043470783E-2</v>
      </c>
      <c r="AJ54" s="72">
        <f t="shared" si="706"/>
        <v>4.1373030753647573E-2</v>
      </c>
      <c r="AK54" s="73">
        <f t="shared" si="706"/>
        <v>4.1373030753647573E-2</v>
      </c>
      <c r="AL54" s="70" t="str">
        <f t="shared" ref="AL54" si="707">IF(AND(AH54&gt;0,AI54&gt;0), "Yes", "No")</f>
        <v>Yes</v>
      </c>
      <c r="AM54" s="70" t="str">
        <f t="shared" ref="AM54" si="708">IF(AND(AH54&lt;0,AI54&lt;0), "No", "Yes")</f>
        <v>Yes</v>
      </c>
      <c r="AN54" s="75" t="str">
        <f>IF((AL54=AM54),(IF(AND(AI54&gt;(-0.5%*D$53),AI54&lt;(0.5%*D$53),AE54&lt;=150,AG54&lt;=150,(COUNTBLANK(D54:AK54)=0)),"Pass","Fail")),IF(COUNTA(D54:AK54)=0,"","Fail"))</f>
        <v>Pass</v>
      </c>
      <c r="AO54" s="54">
        <f>IF(ISNUMBER(SEARCH("RetlMed",C54)),Sheet3!D$2,IF(ISNUMBER(SEARCH("OffSml",C54)),Sheet3!A$2,IF(ISNUMBER(SEARCH("OffMed",C54)),Sheet3!B$2,IF(ISNUMBER(SEARCH("OffLrg",C54)),Sheet3!C$2,IF(ISNUMBER(SEARCH("RetlStrp",C54)),Sheet3!E$2)))))</f>
        <v>498600</v>
      </c>
      <c r="AP54" s="30"/>
      <c r="AQ54" s="30"/>
      <c r="AR54" s="26"/>
    </row>
    <row r="55" spans="1:44" s="19" customFormat="1" ht="25.5" customHeight="1" x14ac:dyDescent="0.2">
      <c r="A55" s="8">
        <v>25</v>
      </c>
      <c r="B55" s="66" t="s">
        <v>157</v>
      </c>
      <c r="C55" s="82" t="s">
        <v>153</v>
      </c>
      <c r="D55" s="76">
        <f>INDEX(Sheet1!$C$5:$BD$192,MATCH($C55,Sheet1!$C$5:$C$192,0),54)</f>
        <v>118.485</v>
      </c>
      <c r="E55" s="67">
        <f t="shared" si="2"/>
        <v>118.485</v>
      </c>
      <c r="F55" s="17">
        <f>(INDEX(Sheet1!$C$5:$BD$192,MATCH($C55,Sheet1!$C$5:$C$192,0),18))/$AO55</f>
        <v>4.1720617729642999</v>
      </c>
      <c r="G55" s="67">
        <f t="shared" si="2"/>
        <v>4.1720617729642999</v>
      </c>
      <c r="H55" s="17">
        <f>(INDEX(Sheet1!$C$5:$BD$192,MATCH($C55,Sheet1!$C$5:$C$192,0),30))/$AO55</f>
        <v>3.9207581227436825E-2</v>
      </c>
      <c r="I55" s="67">
        <f t="shared" ref="I55" si="709">H55</f>
        <v>3.9207581227436825E-2</v>
      </c>
      <c r="J55" s="17">
        <f t="shared" si="569"/>
        <v>18.155487647916217</v>
      </c>
      <c r="K55" s="67">
        <f t="shared" ref="K55" si="710">J55</f>
        <v>18.155487647916217</v>
      </c>
      <c r="L55" s="17">
        <f>(((INDEX(Sheet1!$C$5:$BD$192,MATCH($C55,Sheet1!$C$5:$C$192,0),11))*3.4121416)+((INDEX(Sheet1!$C$5:$BD$192,MATCH($C55,Sheet1!$C$5:$C$192,0),23))*99.976))/$AO55</f>
        <v>2.8618618696194984</v>
      </c>
      <c r="M55" s="67">
        <f t="shared" ref="M55" si="711">L55</f>
        <v>2.8618618696194984</v>
      </c>
      <c r="N55" s="17">
        <f>(((INDEX(Sheet1!$C$5:$BD$192,MATCH($C55,Sheet1!$C$5:$C$192,0),12))*3.4121416)+((INDEX(Sheet1!$C$5:$BD$192,MATCH($C55,Sheet1!$C$5:$C$192,0),24))*99.976))/$AO55</f>
        <v>3.2500340784981949</v>
      </c>
      <c r="O55" s="67">
        <f t="shared" ref="O55" si="712">N55</f>
        <v>3.2500340784981949</v>
      </c>
      <c r="P55" s="17">
        <f>(((INDEX(Sheet1!$C$5:$BD$192,MATCH($C55,Sheet1!$C$5:$C$192,0),17))*3.4121416)+((INDEX(Sheet1!$C$5:$BD$192,MATCH($C55,Sheet1!$C$5:$C$192,0),29))*99.976))/$AO55</f>
        <v>5.9075832326016853</v>
      </c>
      <c r="Q55" s="67">
        <f t="shared" ref="Q55" si="713">P55</f>
        <v>5.9075832326016853</v>
      </c>
      <c r="R55" s="17">
        <f>(((INDEX(Sheet1!$C$5:$BD$192,MATCH($C55,Sheet1!$C$5:$C$192,0),31))+(INDEX(Sheet1!$C$5:$BD$192,MATCH($C55,Sheet1!$C$5:$C$192,0),32)))*99.976)/$AO55</f>
        <v>0</v>
      </c>
      <c r="S55" s="67">
        <f t="shared" ref="S55" si="714">R55</f>
        <v>0</v>
      </c>
      <c r="T55" s="70">
        <f>(((INDEX(Sheet1!$C$5:$BD$192,MATCH($C55,Sheet1!$C$5:$C$192,0),19))+(INDEX(Sheet1!$C$5:$BD$192,MATCH($C55,Sheet1!$C$5:$C$192,0),20)))*3.4121416)/$AO55</f>
        <v>34.275051336782994</v>
      </c>
      <c r="U55" s="67">
        <f t="shared" ref="U55" si="715">T55</f>
        <v>34.275051336782994</v>
      </c>
      <c r="V55" s="17">
        <f>(((INDEX(Sheet1!$C$5:$BD$192,MATCH($C55,Sheet1!$C$5:$C$192,0),13))*3.4121416)+((INDEX(Sheet1!$C$5:$BD$192,MATCH($C55,Sheet1!$C$5:$C$192,0),25))*99.976))/$AO55</f>
        <v>3.0707289800994784</v>
      </c>
      <c r="W55" s="67">
        <f t="shared" ref="W55" si="716">V55</f>
        <v>3.0707289800994784</v>
      </c>
      <c r="X55" s="17">
        <f>(((INDEX(Sheet1!$C$5:$BD$192,MATCH($C55,Sheet1!$C$5:C$192,0),15))*3.4121416)+((INDEX(Sheet1!$C$5:$BD$192,MATCH($C55,Sheet1!$C$5:C$192,0),27))*99.976))/$AO55</f>
        <v>1.9852012283610108</v>
      </c>
      <c r="Y55" s="67">
        <f t="shared" ref="Y55" si="717">X55</f>
        <v>1.9852012283610108</v>
      </c>
      <c r="Z55" s="17">
        <f>(((INDEX(Sheet1!$C$5:$BD$192,MATCH($C55,Sheet1!$C$5:C$192,0),14))*3.4121416)+((INDEX(Sheet1!$C$5:$BD$192,MATCH($C55,Sheet1!$C$5:C$192,0),26))*99.976))/$AO55</f>
        <v>2.148561100269555E-2</v>
      </c>
      <c r="AA55" s="67">
        <f t="shared" ref="AA55" si="718">Z55</f>
        <v>2.148561100269555E-2</v>
      </c>
      <c r="AB55" s="17">
        <f>(((INDEX(Sheet1!$C$5:$BD$192,MATCH($C55,Sheet1!$C$5:C$192,0),16))*3.4121416)+((INDEX(Sheet1!$C$5:$BD$192,MATCH($C55,Sheet1!$C$5:C$192,0),28))*99.976))/$AO55</f>
        <v>1.058592647733654</v>
      </c>
      <c r="AC55" s="67">
        <f t="shared" ref="AC55" si="719">AB55</f>
        <v>1.058592647733654</v>
      </c>
      <c r="AD55" s="22">
        <v>0</v>
      </c>
      <c r="AE55" s="67">
        <f t="shared" ref="AE55" si="720">AD55</f>
        <v>0</v>
      </c>
      <c r="AF55" s="22">
        <v>0</v>
      </c>
      <c r="AG55" s="67">
        <f t="shared" ref="AG55" si="721">AF55</f>
        <v>0</v>
      </c>
      <c r="AH55" s="72"/>
      <c r="AI55" s="73"/>
      <c r="AJ55" s="72"/>
      <c r="AK55" s="73"/>
      <c r="AL55" s="18"/>
      <c r="AM55" s="18"/>
      <c r="AN55" s="61"/>
      <c r="AO55" s="54">
        <f>IF(ISNUMBER(SEARCH("RetlMed",C55)),Sheet3!D$2,IF(ISNUMBER(SEARCH("OffSml",C55)),Sheet3!A$2,IF(ISNUMBER(SEARCH("OffMed",C55)),Sheet3!B$2,IF(ISNUMBER(SEARCH("OffLrg",C55)),Sheet3!C$2,IF(ISNUMBER(SEARCH("RetlStrp",C55)),Sheet3!E$2)))))</f>
        <v>498600</v>
      </c>
      <c r="AP55" s="28"/>
      <c r="AQ55" s="28"/>
      <c r="AR55" s="31"/>
    </row>
    <row r="56" spans="1:44" s="19" customFormat="1" ht="25.5" customHeight="1" thickBot="1" x14ac:dyDescent="0.25">
      <c r="A56" s="8">
        <v>34</v>
      </c>
      <c r="B56" s="66" t="s">
        <v>157</v>
      </c>
      <c r="C56" s="81" t="s">
        <v>154</v>
      </c>
      <c r="D56" s="76">
        <f>INDEX(Sheet1!$C$5:$BD$192,MATCH($C56,Sheet1!$C$5:$C$192,0),54)</f>
        <v>122.176</v>
      </c>
      <c r="E56" s="67">
        <f t="shared" si="2"/>
        <v>122.176</v>
      </c>
      <c r="F56" s="17">
        <f>(INDEX(Sheet1!$C$5:$BD$192,MATCH($C56,Sheet1!$C$5:$C$192,0),18))/$AO56</f>
        <v>4.3654432410750097</v>
      </c>
      <c r="G56" s="67">
        <f t="shared" si="2"/>
        <v>4.3654432410750097</v>
      </c>
      <c r="H56" s="17">
        <f>(INDEX(Sheet1!$C$5:$BD$192,MATCH($C56,Sheet1!$C$5:$C$192,0),30))/$AO56</f>
        <v>3.9206377858002406E-2</v>
      </c>
      <c r="I56" s="67">
        <f t="shared" ref="I56" si="722">H56</f>
        <v>3.9206377858002406E-2</v>
      </c>
      <c r="J56" s="17">
        <f t="shared" si="569"/>
        <v>18.815245253315368</v>
      </c>
      <c r="K56" s="67">
        <f t="shared" ref="K56" si="723">J56</f>
        <v>18.815245253315368</v>
      </c>
      <c r="L56" s="17">
        <f>(((INDEX(Sheet1!$C$5:$BD$192,MATCH($C56,Sheet1!$C$5:$C$192,0),11))*3.4121416)+((INDEX(Sheet1!$C$5:$BD$192,MATCH($C56,Sheet1!$C$5:$C$192,0),23))*99.976))/$AO56</f>
        <v>2.8617415376048663</v>
      </c>
      <c r="M56" s="67">
        <f t="shared" ref="M56" si="724">L56</f>
        <v>2.8617415376048663</v>
      </c>
      <c r="N56" s="17">
        <f>(((INDEX(Sheet1!$C$5:$BD$192,MATCH($C56,Sheet1!$C$5:$C$192,0),12))*3.4121416)+((INDEX(Sheet1!$C$5:$BD$192,MATCH($C56,Sheet1!$C$5:$C$192,0),24))*99.976))/$AO56</f>
        <v>3.9238533448824708</v>
      </c>
      <c r="O56" s="67">
        <f t="shared" ref="O56" si="725">N56</f>
        <v>3.9238533448824708</v>
      </c>
      <c r="P56" s="17">
        <f>(((INDEX(Sheet1!$C$5:$BD$192,MATCH($C56,Sheet1!$C$5:$C$192,0),17))*3.4121416)+((INDEX(Sheet1!$C$5:$BD$192,MATCH($C56,Sheet1!$C$5:$C$192,0),29))*99.976))/$AO56</f>
        <v>5.9075832326016853</v>
      </c>
      <c r="Q56" s="67">
        <f t="shared" ref="Q56" si="726">P56</f>
        <v>5.9075832326016853</v>
      </c>
      <c r="R56" s="17">
        <f>(((INDEX(Sheet1!$C$5:$BD$192,MATCH($C56,Sheet1!$C$5:$C$192,0),31))+(INDEX(Sheet1!$C$5:$BD$192,MATCH($C56,Sheet1!$C$5:$C$192,0),32)))*99.976)/$AO56</f>
        <v>0</v>
      </c>
      <c r="S56" s="67">
        <f t="shared" ref="S56" si="727">R56</f>
        <v>0</v>
      </c>
      <c r="T56" s="70">
        <f>(((INDEX(Sheet1!$C$5:$BD$192,MATCH($C56,Sheet1!$C$5:$C$192,0),19))+(INDEX(Sheet1!$C$5:$BD$192,MATCH($C56,Sheet1!$C$5:$C$192,0),20)))*3.4121416)/$AO56</f>
        <v>34.275051336782994</v>
      </c>
      <c r="U56" s="67">
        <f t="shared" ref="U56" si="728">T56</f>
        <v>34.275051336782994</v>
      </c>
      <c r="V56" s="17">
        <f>(((INDEX(Sheet1!$C$5:$BD$192,MATCH($C56,Sheet1!$C$5:$C$192,0),13))*3.4121416)+((INDEX(Sheet1!$C$5:$BD$192,MATCH($C56,Sheet1!$C$5:$C$192,0),25))*99.976))/$AO56</f>
        <v>3.2561452747452866</v>
      </c>
      <c r="W56" s="67">
        <f t="shared" ref="W56" si="729">V56</f>
        <v>3.2561452747452866</v>
      </c>
      <c r="X56" s="17">
        <f>(((INDEX(Sheet1!$C$5:$BD$192,MATCH($C56,Sheet1!$C$5:C$192,0),15))*3.4121416)+((INDEX(Sheet1!$C$5:$BD$192,MATCH($C56,Sheet1!$C$5:C$192,0),27))*99.976))/$AO56</f>
        <v>1.7948097493124748</v>
      </c>
      <c r="Y56" s="67">
        <f t="shared" ref="Y56" si="730">X56</f>
        <v>1.7948097493124748</v>
      </c>
      <c r="Z56" s="17">
        <f>(((INDEX(Sheet1!$C$5:$BD$192,MATCH($C56,Sheet1!$C$5:C$192,0),14))*3.4121416)+((INDEX(Sheet1!$C$5:$BD$192,MATCH($C56,Sheet1!$C$5:C$192,0),26))*99.976))/$AO56</f>
        <v>1.2519466434929804E-2</v>
      </c>
      <c r="AA56" s="67">
        <f t="shared" ref="AA56" si="731">Z56</f>
        <v>1.2519466434929804E-2</v>
      </c>
      <c r="AB56" s="17">
        <f>(((INDEX(Sheet1!$C$5:$BD$192,MATCH($C56,Sheet1!$C$5:C$192,0),16))*3.4121416)+((INDEX(Sheet1!$C$5:$BD$192,MATCH($C56,Sheet1!$C$5:C$192,0),28))*99.976))/$AO56</f>
        <v>1.058592647733654</v>
      </c>
      <c r="AC56" s="67">
        <f t="shared" ref="AC56" si="732">AB56</f>
        <v>1.058592647733654</v>
      </c>
      <c r="AD56" s="22">
        <v>0</v>
      </c>
      <c r="AE56" s="67">
        <f t="shared" ref="AE56" si="733">AD56</f>
        <v>0</v>
      </c>
      <c r="AF56" s="22">
        <v>0</v>
      </c>
      <c r="AG56" s="67">
        <f t="shared" ref="AG56" si="734">AF56</f>
        <v>0</v>
      </c>
      <c r="AH56" s="72">
        <f>IF(D56=0,"",(D56-D$55)/D$55)</f>
        <v>3.1151622568257608E-2</v>
      </c>
      <c r="AI56" s="73">
        <f>IF(E56=0,"",(E56-E$55)/E$55)</f>
        <v>3.1151622568257608E-2</v>
      </c>
      <c r="AJ56" s="72">
        <f t="shared" ref="AJ56:AK56" si="735">IF(F56=0,"",(F56-F$55)/F$55)</f>
        <v>4.6351535196304132E-2</v>
      </c>
      <c r="AK56" s="73">
        <f t="shared" si="735"/>
        <v>4.6351535196304132E-2</v>
      </c>
      <c r="AL56" s="18" t="str">
        <f t="shared" si="643"/>
        <v>Yes</v>
      </c>
      <c r="AM56" s="18" t="str">
        <f t="shared" si="644"/>
        <v>Yes</v>
      </c>
      <c r="AN56" s="61" t="str">
        <f>IF((AL56=AM56),(IF(AND(AI56&gt;(-0.5%*D$55),AI56&lt;(0.5%*D$55),AE56&lt;=150,AG56&lt;=150,(COUNTBLANK(D56:AK56)=0)),"Pass","Fail")),IF(COUNTA(D56:AK56)=0,"","Fail"))</f>
        <v>Pass</v>
      </c>
      <c r="AO56" s="54">
        <f>IF(ISNUMBER(SEARCH("RetlMed",C56)),Sheet3!D$2,IF(ISNUMBER(SEARCH("OffSml",C56)),Sheet3!A$2,IF(ISNUMBER(SEARCH("OffMed",C56)),Sheet3!B$2,IF(ISNUMBER(SEARCH("OffLrg",C56)),Sheet3!C$2,IF(ISNUMBER(SEARCH("RetlStrp",C56)),Sheet3!E$2)))))</f>
        <v>498600</v>
      </c>
      <c r="AP56" s="28"/>
      <c r="AQ56" s="28"/>
      <c r="AR56" s="31"/>
    </row>
    <row r="57" spans="1:44" s="19" customFormat="1" ht="25.5" customHeight="1" thickBot="1" x14ac:dyDescent="0.25">
      <c r="A57" s="8"/>
      <c r="B57" s="66"/>
      <c r="C57" s="83"/>
      <c r="D57" s="70"/>
      <c r="E57" s="67"/>
      <c r="F57" s="17"/>
      <c r="G57" s="67"/>
      <c r="H57" s="17"/>
      <c r="I57" s="67"/>
      <c r="J57" s="17"/>
      <c r="K57" s="67"/>
      <c r="L57" s="17"/>
      <c r="M57" s="67"/>
      <c r="N57" s="17"/>
      <c r="O57" s="67"/>
      <c r="P57" s="17"/>
      <c r="Q57" s="67"/>
      <c r="R57" s="17"/>
      <c r="S57" s="67"/>
      <c r="T57" s="70"/>
      <c r="U57" s="67"/>
      <c r="V57" s="17"/>
      <c r="W57" s="67"/>
      <c r="X57" s="17"/>
      <c r="Y57" s="67"/>
      <c r="Z57" s="17"/>
      <c r="AA57" s="67"/>
      <c r="AB57" s="17"/>
      <c r="AC57" s="67"/>
      <c r="AD57" s="22"/>
      <c r="AE57" s="67"/>
      <c r="AF57" s="22"/>
      <c r="AG57" s="67"/>
      <c r="AH57" s="72"/>
      <c r="AI57" s="73"/>
      <c r="AJ57" s="72"/>
      <c r="AK57" s="73"/>
      <c r="AL57" s="18"/>
      <c r="AM57" s="18"/>
      <c r="AN57" s="61"/>
      <c r="AO57" s="71"/>
      <c r="AP57" s="28"/>
      <c r="AQ57" s="28"/>
      <c r="AR57" s="31"/>
    </row>
    <row r="58" spans="1:44" s="19" customFormat="1" ht="25.5" customHeight="1" x14ac:dyDescent="0.2">
      <c r="A58" s="8"/>
      <c r="B58" s="66" t="s">
        <v>157</v>
      </c>
      <c r="C58" s="82" t="s">
        <v>77</v>
      </c>
      <c r="D58" s="76">
        <f>INDEX(Sheet1!$C$5:$BD$192,MATCH($C58,Sheet1!$C$5:$C$192,0),54)</f>
        <v>114.43899999999999</v>
      </c>
      <c r="E58" s="67">
        <f t="shared" ref="E58" si="736">D58</f>
        <v>114.43899999999999</v>
      </c>
      <c r="F58" s="17">
        <f>(INDEX(Sheet1!$C$5:$BD$192,MATCH($C58,Sheet1!$C$5:$C$192,0),18))/$AO58</f>
        <v>3.0612313432835823</v>
      </c>
      <c r="G58" s="67">
        <f t="shared" ref="G58" si="737">F58</f>
        <v>3.0612313432835823</v>
      </c>
      <c r="H58" s="17">
        <f>(INDEX(Sheet1!$C$5:$BD$192,MATCH($C58,Sheet1!$C$5:$C$192,0),30))/$AO58</f>
        <v>0.12533843283582091</v>
      </c>
      <c r="I58" s="67">
        <f t="shared" ref="I58" si="738">H58</f>
        <v>0.12533843283582091</v>
      </c>
      <c r="J58" s="17">
        <f t="shared" ref="J58" si="739">SUM(L58,N58,P58,V58,X58,Z58,AB58)</f>
        <v>22.976162302075323</v>
      </c>
      <c r="K58" s="67">
        <f t="shared" ref="K58" si="740">J58</f>
        <v>22.976162302075323</v>
      </c>
      <c r="L58" s="17">
        <f>(((INDEX(Sheet1!$C$5:$BD$192,MATCH($C58,Sheet1!$C$5:$C$192,0),11))*3.4121416)+((INDEX(Sheet1!$C$5:$BD$192,MATCH($C58,Sheet1!$C$5:$C$192,0),23))*99.976))/$AO58</f>
        <v>11.070808289618164</v>
      </c>
      <c r="M58" s="67">
        <f t="shared" ref="M58" si="741">L58</f>
        <v>11.070808289618164</v>
      </c>
      <c r="N58" s="17">
        <f>(((INDEX(Sheet1!$C$5:$BD$192,MATCH($C58,Sheet1!$C$5:$C$192,0),12))*3.4121416)+((INDEX(Sheet1!$C$5:$BD$192,MATCH($C58,Sheet1!$C$5:$C$192,0),24))*99.976))/$AO58</f>
        <v>2.8402259258507461</v>
      </c>
      <c r="O58" s="67">
        <f t="shared" ref="O58" si="742">N58</f>
        <v>2.8402259258507461</v>
      </c>
      <c r="P58" s="17">
        <f>(((INDEX(Sheet1!$C$5:$BD$192,MATCH($C58,Sheet1!$C$5:$C$192,0),17))*3.4121416)+((INDEX(Sheet1!$C$5:$BD$192,MATCH($C58,Sheet1!$C$5:$C$192,0),29))*99.976))/$AO58</f>
        <v>5.7689192618044771</v>
      </c>
      <c r="Q58" s="67">
        <f t="shared" ref="Q58" si="743">P58</f>
        <v>5.7689192618044771</v>
      </c>
      <c r="R58" s="17">
        <f>(((INDEX(Sheet1!$C$5:$BD$192,MATCH($C58,Sheet1!$C$5:$C$192,0),31))+(INDEX(Sheet1!$C$5:$BD$192,MATCH($C58,Sheet1!$C$5:$C$192,0),32)))*99.976)/$AO58</f>
        <v>0</v>
      </c>
      <c r="S58" s="67">
        <f t="shared" ref="S58" si="744">R58</f>
        <v>0</v>
      </c>
      <c r="T58" s="70">
        <f>(((INDEX(Sheet1!$C$5:$BD$192,MATCH($C58,Sheet1!$C$5:$C$192,0),19))+(INDEX(Sheet1!$C$5:$BD$192,MATCH($C58,Sheet1!$C$5:$C$192,0),20)))*3.4121416)/$AO58</f>
        <v>14.622618239955223</v>
      </c>
      <c r="U58" s="67">
        <f t="shared" ref="U58" si="745">T58</f>
        <v>14.622618239955223</v>
      </c>
      <c r="V58" s="17">
        <f>(((INDEX(Sheet1!$C$5:$BD$192,MATCH($C58,Sheet1!$C$5:$C$192,0),13))*3.4121416)+((INDEX(Sheet1!$C$5:$BD$192,MATCH($C58,Sheet1!$C$5:$C$192,0),25))*99.976))/$AO58</f>
        <v>1.6211619480208956</v>
      </c>
      <c r="W58" s="67">
        <f t="shared" ref="W58" si="746">V58</f>
        <v>1.6211619480208956</v>
      </c>
      <c r="X58" s="17">
        <f>(((INDEX(Sheet1!$C$5:$BD$192,MATCH($C58,Sheet1!$C$5:C$192,0),15))*3.4121416)+((INDEX(Sheet1!$C$5:$BD$192,MATCH($C58,Sheet1!$C$5:C$192,0),27))*99.976))/$AO58</f>
        <v>0.21257705827358209</v>
      </c>
      <c r="Y58" s="67">
        <f t="shared" ref="Y58" si="747">X58</f>
        <v>0.21257705827358209</v>
      </c>
      <c r="Z58" s="17">
        <f>(((INDEX(Sheet1!$C$5:$BD$192,MATCH($C58,Sheet1!$C$5:C$192,0),14))*3.4121416)+((INDEX(Sheet1!$C$5:$BD$192,MATCH($C58,Sheet1!$C$5:C$192,0),26))*99.976))/$AO58</f>
        <v>0</v>
      </c>
      <c r="AA58" s="67">
        <f t="shared" ref="AA58" si="748">Z58</f>
        <v>0</v>
      </c>
      <c r="AB58" s="17">
        <f>(((INDEX(Sheet1!$C$5:$BD$192,MATCH($C58,Sheet1!$C$5:C$192,0),16))*3.4121416)+((INDEX(Sheet1!$C$5:$BD$192,MATCH($C58,Sheet1!$C$5:C$192,0),28))*99.976))/$AO58</f>
        <v>1.4624698185074627</v>
      </c>
      <c r="AC58" s="67">
        <f t="shared" ref="AC58" si="749">AB58</f>
        <v>1.4624698185074627</v>
      </c>
      <c r="AD58" s="22">
        <v>0</v>
      </c>
      <c r="AE58" s="67">
        <f t="shared" ref="AE58" si="750">AD58</f>
        <v>0</v>
      </c>
      <c r="AF58" s="22">
        <v>0</v>
      </c>
      <c r="AG58" s="67">
        <f t="shared" ref="AG58" si="751">AF58</f>
        <v>0</v>
      </c>
      <c r="AH58" s="72"/>
      <c r="AI58" s="73"/>
      <c r="AJ58" s="72"/>
      <c r="AK58" s="73"/>
      <c r="AL58" s="18"/>
      <c r="AM58" s="18"/>
      <c r="AN58" s="61"/>
      <c r="AO58" s="71">
        <f>IF(ISNUMBER(SEARCH("RetlMed",C58)),Sheet3!D$2,IF(ISNUMBER(SEARCH("OffSml",C58)),Sheet3!A$2,IF(ISNUMBER(SEARCH("OffMed",C58)),Sheet3!B$2,IF(ISNUMBER(SEARCH("OffLrg",C58)),Sheet3!C$2,IF(ISNUMBER(SEARCH("RetlStrp",C58)),Sheet3!E$2)))))</f>
        <v>53600</v>
      </c>
      <c r="AP58" s="28"/>
      <c r="AQ58" s="28"/>
      <c r="AR58" s="31"/>
    </row>
    <row r="59" spans="1:44" s="19" customFormat="1" ht="25.5" customHeight="1" x14ac:dyDescent="0.2">
      <c r="A59" s="34"/>
      <c r="B59" s="66" t="s">
        <v>157</v>
      </c>
      <c r="C59" s="80" t="s">
        <v>81</v>
      </c>
      <c r="D59" s="76">
        <f>INDEX(Sheet1!$C$5:$BD$192,MATCH($C59,Sheet1!$C$5:$C$192,0),54)</f>
        <v>116.339</v>
      </c>
      <c r="E59" s="67">
        <f t="shared" ref="E59:E73" si="752">D59</f>
        <v>116.339</v>
      </c>
      <c r="F59" s="17">
        <f>(INDEX(Sheet1!$C$5:$BD$192,MATCH($C59,Sheet1!$C$5:$C$192,0),18))/$AO59</f>
        <v>3.0991977611940298</v>
      </c>
      <c r="G59" s="67">
        <f t="shared" ref="G59:G73" si="753">F59</f>
        <v>3.0991977611940298</v>
      </c>
      <c r="H59" s="17">
        <f>(INDEX(Sheet1!$C$5:$BD$192,MATCH($C59,Sheet1!$C$5:$C$192,0),30))/$AO59</f>
        <v>0.12885205223880597</v>
      </c>
      <c r="I59" s="67">
        <f t="shared" ref="I59:I73" si="754">H59</f>
        <v>0.12885205223880597</v>
      </c>
      <c r="J59" s="17">
        <f t="shared" ref="J59:J73" si="755">SUM(L59,N59,P59,V59,X59,Z59,AB59)</f>
        <v>23.457005024312277</v>
      </c>
      <c r="K59" s="67">
        <f t="shared" ref="K59:K73" si="756">J59</f>
        <v>23.457005024312277</v>
      </c>
      <c r="L59" s="17">
        <f>(((INDEX(Sheet1!$C$5:$BD$192,MATCH($C59,Sheet1!$C$5:$C$192,0),11))*3.4121416)+((INDEX(Sheet1!$C$5:$BD$192,MATCH($C59,Sheet1!$C$5:$C$192,0),23))*99.976))/$AO59</f>
        <v>11.422182563467352</v>
      </c>
      <c r="M59" s="67">
        <f t="shared" ref="M59:M73" si="757">L59</f>
        <v>11.422182563467352</v>
      </c>
      <c r="N59" s="17">
        <f>(((INDEX(Sheet1!$C$5:$BD$192,MATCH($C59,Sheet1!$C$5:$C$192,0),12))*3.4121416)+((INDEX(Sheet1!$C$5:$BD$192,MATCH($C59,Sheet1!$C$5:$C$192,0),24))*99.976))/$AO59</f>
        <v>2.9615797604044776</v>
      </c>
      <c r="O59" s="67">
        <f t="shared" ref="O59:O73" si="758">N59</f>
        <v>2.9615797604044776</v>
      </c>
      <c r="P59" s="17">
        <f>(((INDEX(Sheet1!$C$5:$BD$192,MATCH($C59,Sheet1!$C$5:$C$192,0),17))*3.4121416)+((INDEX(Sheet1!$C$5:$BD$192,MATCH($C59,Sheet1!$C$5:$C$192,0),29))*99.976))/$AO59</f>
        <v>5.7689192618044771</v>
      </c>
      <c r="Q59" s="67">
        <f t="shared" ref="Q59:Q73" si="759">P59</f>
        <v>5.7689192618044771</v>
      </c>
      <c r="R59" s="17">
        <f>(((INDEX(Sheet1!$C$5:$BD$192,MATCH($C59,Sheet1!$C$5:$C$192,0),31))+(INDEX(Sheet1!$C$5:$BD$192,MATCH($C59,Sheet1!$C$5:$C$192,0),32)))*99.976)/$AO59</f>
        <v>0</v>
      </c>
      <c r="S59" s="67">
        <f t="shared" ref="S59:S73" si="760">R59</f>
        <v>0</v>
      </c>
      <c r="T59" s="70">
        <f>(((INDEX(Sheet1!$C$5:$BD$192,MATCH($C59,Sheet1!$C$5:$C$192,0),19))+(INDEX(Sheet1!$C$5:$BD$192,MATCH($C59,Sheet1!$C$5:$C$192,0),20)))*3.4121416)/$AO59</f>
        <v>14.622618239955223</v>
      </c>
      <c r="U59" s="67">
        <f t="shared" ref="U59:U73" si="761">T59</f>
        <v>14.622618239955223</v>
      </c>
      <c r="V59" s="17">
        <f>(((INDEX(Sheet1!$C$5:$BD$192,MATCH($C59,Sheet1!$C$5:$C$192,0),13))*3.4121416)+((INDEX(Sheet1!$C$5:$BD$192,MATCH($C59,Sheet1!$C$5:$C$192,0),25))*99.976))/$AO59</f>
        <v>1.6243321840597016</v>
      </c>
      <c r="W59" s="67">
        <f t="shared" ref="W59:W73" si="762">V59</f>
        <v>1.6243321840597016</v>
      </c>
      <c r="X59" s="17">
        <f>(((INDEX(Sheet1!$C$5:$BD$192,MATCH($C59,Sheet1!$C$5:C$192,0),15))*3.4121416)+((INDEX(Sheet1!$C$5:$BD$192,MATCH($C59,Sheet1!$C$5:C$192,0),27))*99.976))/$AO59</f>
        <v>0.21751957084492535</v>
      </c>
      <c r="Y59" s="67">
        <f t="shared" ref="Y59:Y73" si="763">X59</f>
        <v>0.21751957084492535</v>
      </c>
      <c r="Z59" s="17">
        <f>(((INDEX(Sheet1!$C$5:$BD$192,MATCH($C59,Sheet1!$C$5:C$192,0),14))*3.4121416)+((INDEX(Sheet1!$C$5:$BD$192,MATCH($C59,Sheet1!$C$5:C$192,0),26))*99.976))/$AO59</f>
        <v>0</v>
      </c>
      <c r="AA59" s="67">
        <f t="shared" ref="AA59:AA73" si="764">Z59</f>
        <v>0</v>
      </c>
      <c r="AB59" s="17">
        <f>(((INDEX(Sheet1!$C$5:$BD$192,MATCH($C59,Sheet1!$C$5:C$192,0),16))*3.4121416)+((INDEX(Sheet1!$C$5:$BD$192,MATCH($C59,Sheet1!$C$5:C$192,0),28))*99.976))/$AO59</f>
        <v>1.4624716837313434</v>
      </c>
      <c r="AC59" s="67">
        <f t="shared" ref="AC59:AC73" si="765">AB59</f>
        <v>1.4624716837313434</v>
      </c>
      <c r="AD59" s="22">
        <v>0</v>
      </c>
      <c r="AE59" s="67">
        <f t="shared" ref="AE59" si="766">AD59</f>
        <v>0</v>
      </c>
      <c r="AF59" s="22">
        <v>0</v>
      </c>
      <c r="AG59" s="67">
        <f t="shared" ref="AG59" si="767">AF59</f>
        <v>0</v>
      </c>
      <c r="AH59" s="72">
        <f>IF(D59=0,"",(D59-D$58)/D$58)</f>
        <v>1.6602731586259981E-2</v>
      </c>
      <c r="AI59" s="73">
        <f t="shared" ref="AI59:AK59" si="768">IF(E59=0,"",(E59-E$58)/E$58)</f>
        <v>1.6602731586259981E-2</v>
      </c>
      <c r="AJ59" s="72">
        <f t="shared" si="768"/>
        <v>1.2402335417656948E-2</v>
      </c>
      <c r="AK59" s="73">
        <f t="shared" si="768"/>
        <v>1.2402335417656948E-2</v>
      </c>
      <c r="AL59" s="70" t="str">
        <f t="shared" ref="AL59" si="769">IF(AND(AH59&gt;0,AI59&gt;0), "Yes", "No")</f>
        <v>Yes</v>
      </c>
      <c r="AM59" s="70" t="str">
        <f t="shared" ref="AM59" si="770">IF(AND(AH59&lt;0,AI59&lt;0), "No", "Yes")</f>
        <v>Yes</v>
      </c>
      <c r="AN59" s="75" t="str">
        <f>IF((AL59=AM59),(IF(AND(AI59&gt;(-0.5%*D$58),AI59&lt;(0.5%*D$58),AE59&lt;=150,AG59&lt;=150,(COUNTBLANK(D59:AK59)=0)),"Pass","Fail")),IF(COUNTA(D59:AK59)=0,"","Fail"))</f>
        <v>Pass</v>
      </c>
      <c r="AO59" s="71">
        <f>IF(ISNUMBER(SEARCH("RetlMed",C59)),Sheet3!D$2,IF(ISNUMBER(SEARCH("OffSml",C59)),Sheet3!A$2,IF(ISNUMBER(SEARCH("OffMed",C59)),Sheet3!B$2,IF(ISNUMBER(SEARCH("OffLrg",C59)),Sheet3!C$2,IF(ISNUMBER(SEARCH("RetlStrp",C59)),Sheet3!E$2)))))</f>
        <v>53600</v>
      </c>
      <c r="AP59" s="28"/>
      <c r="AQ59" s="28"/>
      <c r="AR59" s="31"/>
    </row>
    <row r="60" spans="1:44" s="19" customFormat="1" ht="25.5" customHeight="1" x14ac:dyDescent="0.2">
      <c r="A60" s="34"/>
      <c r="B60" s="66" t="s">
        <v>157</v>
      </c>
      <c r="C60" s="80" t="s">
        <v>82</v>
      </c>
      <c r="D60" s="76">
        <f>INDEX(Sheet1!$C$5:$BD$192,MATCH($C60,Sheet1!$C$5:$C$192,0),54)</f>
        <v>110.327</v>
      </c>
      <c r="E60" s="67">
        <f t="shared" si="752"/>
        <v>110.327</v>
      </c>
      <c r="F60" s="17">
        <f>(INDEX(Sheet1!$C$5:$BD$192,MATCH($C60,Sheet1!$C$5:$C$192,0),18))/$AO60</f>
        <v>2.9848320895522389</v>
      </c>
      <c r="G60" s="67">
        <f t="shared" si="753"/>
        <v>2.9848320895522389</v>
      </c>
      <c r="H60" s="17">
        <f>(INDEX(Sheet1!$C$5:$BD$192,MATCH($C60,Sheet1!$C$5:$C$192,0),30))/$AO60</f>
        <v>0.11780503731343284</v>
      </c>
      <c r="I60" s="67">
        <f t="shared" si="754"/>
        <v>0.11780503731343284</v>
      </c>
      <c r="J60" s="17">
        <f t="shared" si="755"/>
        <v>21.962357133463172</v>
      </c>
      <c r="K60" s="67">
        <f t="shared" si="756"/>
        <v>21.962357133463172</v>
      </c>
      <c r="L60" s="17">
        <f>(((INDEX(Sheet1!$C$5:$BD$192,MATCH($C60,Sheet1!$C$5:$C$192,0),11))*3.4121416)+((INDEX(Sheet1!$C$5:$BD$192,MATCH($C60,Sheet1!$C$5:$C$192,0),23))*99.976))/$AO60</f>
        <v>10.317500945244813</v>
      </c>
      <c r="M60" s="67">
        <f t="shared" si="757"/>
        <v>10.317500945244813</v>
      </c>
      <c r="N60" s="17">
        <f>(((INDEX(Sheet1!$C$5:$BD$192,MATCH($C60,Sheet1!$C$5:$C$192,0),12))*3.4121416)+((INDEX(Sheet1!$C$5:$BD$192,MATCH($C60,Sheet1!$C$5:$C$192,0),24))*99.976))/$AO60</f>
        <v>2.6186722614761191</v>
      </c>
      <c r="O60" s="67">
        <f t="shared" si="758"/>
        <v>2.6186722614761191</v>
      </c>
      <c r="P60" s="17">
        <f>(((INDEX(Sheet1!$C$5:$BD$192,MATCH($C60,Sheet1!$C$5:$C$192,0),17))*3.4121416)+((INDEX(Sheet1!$C$5:$BD$192,MATCH($C60,Sheet1!$C$5:$C$192,0),29))*99.976))/$AO60</f>
        <v>5.7689192618044771</v>
      </c>
      <c r="Q60" s="67">
        <f t="shared" si="759"/>
        <v>5.7689192618044771</v>
      </c>
      <c r="R60" s="17">
        <f>(((INDEX(Sheet1!$C$5:$BD$192,MATCH($C60,Sheet1!$C$5:$C$192,0),31))+(INDEX(Sheet1!$C$5:$BD$192,MATCH($C60,Sheet1!$C$5:$C$192,0),32)))*99.976)/$AO60</f>
        <v>0</v>
      </c>
      <c r="S60" s="67">
        <f t="shared" si="760"/>
        <v>0</v>
      </c>
      <c r="T60" s="70">
        <f>(((INDEX(Sheet1!$C$5:$BD$192,MATCH($C60,Sheet1!$C$5:$C$192,0),19))+(INDEX(Sheet1!$C$5:$BD$192,MATCH($C60,Sheet1!$C$5:$C$192,0),20)))*3.4121416)/$AO60</f>
        <v>14.622618239955223</v>
      </c>
      <c r="U60" s="67">
        <f t="shared" si="761"/>
        <v>14.622618239955223</v>
      </c>
      <c r="V60" s="17">
        <f>(((INDEX(Sheet1!$C$5:$BD$192,MATCH($C60,Sheet1!$C$5:$C$192,0),13))*3.4121416)+((INDEX(Sheet1!$C$5:$BD$192,MATCH($C60,Sheet1!$C$5:$C$192,0),25))*99.976))/$AO60</f>
        <v>1.5838639300462687</v>
      </c>
      <c r="W60" s="67">
        <f t="shared" si="762"/>
        <v>1.5838639300462687</v>
      </c>
      <c r="X60" s="17">
        <f>(((INDEX(Sheet1!$C$5:$BD$192,MATCH($C60,Sheet1!$C$5:C$192,0),15))*3.4121416)+((INDEX(Sheet1!$C$5:$BD$192,MATCH($C60,Sheet1!$C$5:C$192,0),27))*99.976))/$AO60</f>
        <v>0.21093464683179103</v>
      </c>
      <c r="Y60" s="67">
        <f t="shared" si="763"/>
        <v>0.21093464683179103</v>
      </c>
      <c r="Z60" s="17">
        <f>(((INDEX(Sheet1!$C$5:$BD$192,MATCH($C60,Sheet1!$C$5:C$192,0),14))*3.4121416)+((INDEX(Sheet1!$C$5:$BD$192,MATCH($C60,Sheet1!$C$5:C$192,0),26))*99.976))/$AO60</f>
        <v>0</v>
      </c>
      <c r="AA60" s="67">
        <f t="shared" si="764"/>
        <v>0</v>
      </c>
      <c r="AB60" s="17">
        <f>(((INDEX(Sheet1!$C$5:$BD$192,MATCH($C60,Sheet1!$C$5:C$192,0),16))*3.4121416)+((INDEX(Sheet1!$C$5:$BD$192,MATCH($C60,Sheet1!$C$5:C$192,0),28))*99.976))/$AO60</f>
        <v>1.4624660880597016</v>
      </c>
      <c r="AC60" s="67">
        <f t="shared" si="765"/>
        <v>1.4624660880597016</v>
      </c>
      <c r="AD60" s="22">
        <v>0</v>
      </c>
      <c r="AE60" s="67">
        <f t="shared" ref="AE60" si="771">AD60</f>
        <v>0</v>
      </c>
      <c r="AF60" s="22">
        <v>0</v>
      </c>
      <c r="AG60" s="67">
        <f t="shared" ref="AG60" si="772">AF60</f>
        <v>0</v>
      </c>
      <c r="AH60" s="72">
        <f t="shared" ref="AH60:AH61" si="773">IF(D60=0,"",(D60-D$58)/D$58)</f>
        <v>-3.5931806464579337E-2</v>
      </c>
      <c r="AI60" s="73">
        <f t="shared" ref="AI60:AI61" si="774">IF(E60=0,"",(E60-E$58)/E$58)</f>
        <v>-3.5931806464579337E-2</v>
      </c>
      <c r="AJ60" s="72">
        <f t="shared" ref="AJ60:AJ61" si="775">IF(F60=0,"",(F60-F$58)/F$58)</f>
        <v>-2.495703367828284E-2</v>
      </c>
      <c r="AK60" s="73">
        <f t="shared" ref="AK60:AK61" si="776">IF(G60=0,"",(G60-G$58)/G$58)</f>
        <v>-2.495703367828284E-2</v>
      </c>
      <c r="AL60" s="70" t="str">
        <f t="shared" ref="AL60:AL61" si="777">IF(AND(AH60&gt;0,AI60&gt;0), "Yes", "No")</f>
        <v>No</v>
      </c>
      <c r="AM60" s="70" t="str">
        <f t="shared" ref="AM60:AM61" si="778">IF(AND(AH60&lt;0,AI60&lt;0), "No", "Yes")</f>
        <v>No</v>
      </c>
      <c r="AN60" s="75" t="str">
        <f t="shared" ref="AN60:AN61" si="779">IF((AL60=AM60),(IF(AND(AI60&gt;(-0.5%*D$58),AI60&lt;(0.5%*D$58),AE60&lt;=150,AG60&lt;=150,(COUNTBLANK(D60:AK60)=0)),"Pass","Fail")),IF(COUNTA(D60:AK60)=0,"","Fail"))</f>
        <v>Pass</v>
      </c>
      <c r="AO60" s="71">
        <f>IF(ISNUMBER(SEARCH("RetlMed",C60)),Sheet3!D$2,IF(ISNUMBER(SEARCH("OffSml",C60)),Sheet3!A$2,IF(ISNUMBER(SEARCH("OffMed",C60)),Sheet3!B$2,IF(ISNUMBER(SEARCH("OffLrg",C60)),Sheet3!C$2,IF(ISNUMBER(SEARCH("RetlStrp",C60)),Sheet3!E$2)))))</f>
        <v>53600</v>
      </c>
      <c r="AP60" s="28"/>
      <c r="AQ60" s="28"/>
      <c r="AR60" s="31"/>
    </row>
    <row r="61" spans="1:44" s="19" customFormat="1" ht="25.5" customHeight="1" thickBot="1" x14ac:dyDescent="0.25">
      <c r="A61" s="34"/>
      <c r="B61" s="66" t="s">
        <v>157</v>
      </c>
      <c r="C61" s="81" t="s">
        <v>79</v>
      </c>
      <c r="D61" s="76">
        <f>INDEX(Sheet1!$C$5:$BD$192,MATCH($C61,Sheet1!$C$5:$C$192,0),54)</f>
        <v>112.001</v>
      </c>
      <c r="E61" s="67">
        <f t="shared" si="752"/>
        <v>112.001</v>
      </c>
      <c r="F61" s="17">
        <f>(INDEX(Sheet1!$C$5:$BD$192,MATCH($C61,Sheet1!$C$5:$C$192,0),18))/$AO61</f>
        <v>3.0118656716417909</v>
      </c>
      <c r="G61" s="67">
        <f t="shared" si="753"/>
        <v>3.0118656716417909</v>
      </c>
      <c r="H61" s="17">
        <f>(INDEX(Sheet1!$C$5:$BD$192,MATCH($C61,Sheet1!$C$5:$C$192,0),30))/$AO61</f>
        <v>0.12194701492537313</v>
      </c>
      <c r="I61" s="67">
        <f t="shared" si="754"/>
        <v>0.12194701492537313</v>
      </c>
      <c r="J61" s="17">
        <f t="shared" si="755"/>
        <v>22.468696859596434</v>
      </c>
      <c r="K61" s="67">
        <f t="shared" si="756"/>
        <v>22.468696859596434</v>
      </c>
      <c r="L61" s="17">
        <f>(((INDEX(Sheet1!$C$5:$BD$192,MATCH($C61,Sheet1!$C$5:$C$192,0),11))*3.4121416)+((INDEX(Sheet1!$C$5:$BD$192,MATCH($C61,Sheet1!$C$5:$C$192,0),23))*99.976))/$AO61</f>
        <v>10.731691248553155</v>
      </c>
      <c r="M61" s="67">
        <f t="shared" si="757"/>
        <v>10.731691248553155</v>
      </c>
      <c r="N61" s="17">
        <f>(((INDEX(Sheet1!$C$5:$BD$192,MATCH($C61,Sheet1!$C$5:$C$192,0),12))*3.4121416)+((INDEX(Sheet1!$C$5:$BD$192,MATCH($C61,Sheet1!$C$5:$C$192,0),24))*99.976))/$AO61</f>
        <v>2.7028681286432836</v>
      </c>
      <c r="O61" s="67">
        <f t="shared" si="758"/>
        <v>2.7028681286432836</v>
      </c>
      <c r="P61" s="17">
        <f>(((INDEX(Sheet1!$C$5:$BD$192,MATCH($C61,Sheet1!$C$5:$C$192,0),17))*3.4121416)+((INDEX(Sheet1!$C$5:$BD$192,MATCH($C61,Sheet1!$C$5:$C$192,0),29))*99.976))/$AO61</f>
        <v>5.7689192618044771</v>
      </c>
      <c r="Q61" s="67">
        <f t="shared" si="759"/>
        <v>5.7689192618044771</v>
      </c>
      <c r="R61" s="17">
        <f>(((INDEX(Sheet1!$C$5:$BD$192,MATCH($C61,Sheet1!$C$5:$C$192,0),31))+(INDEX(Sheet1!$C$5:$BD$192,MATCH($C61,Sheet1!$C$5:$C$192,0),32)))*99.976)/$AO61</f>
        <v>0</v>
      </c>
      <c r="S61" s="67">
        <f t="shared" si="760"/>
        <v>0</v>
      </c>
      <c r="T61" s="70">
        <f>(((INDEX(Sheet1!$C$5:$BD$192,MATCH($C61,Sheet1!$C$5:$C$192,0),19))+(INDEX(Sheet1!$C$5:$BD$192,MATCH($C61,Sheet1!$C$5:$C$192,0),20)))*3.4121416)/$AO61</f>
        <v>14.622618239955223</v>
      </c>
      <c r="U61" s="67">
        <f t="shared" si="761"/>
        <v>14.622618239955223</v>
      </c>
      <c r="V61" s="17">
        <f>(((INDEX(Sheet1!$C$5:$BD$192,MATCH($C61,Sheet1!$C$5:$C$192,0),13))*3.4121416)+((INDEX(Sheet1!$C$5:$BD$192,MATCH($C61,Sheet1!$C$5:$C$192,0),25))*99.976))/$AO61</f>
        <v>1.5897396888089552</v>
      </c>
      <c r="W61" s="67">
        <f t="shared" si="762"/>
        <v>1.5897396888089552</v>
      </c>
      <c r="X61" s="17">
        <f>(((INDEX(Sheet1!$C$5:$BD$192,MATCH($C61,Sheet1!$C$5:C$192,0),15))*3.4121416)+((INDEX(Sheet1!$C$5:$BD$192,MATCH($C61,Sheet1!$C$5:C$192,0),27))*99.976))/$AO61</f>
        <v>0.21301057850298508</v>
      </c>
      <c r="Y61" s="67">
        <f t="shared" si="763"/>
        <v>0.21301057850298508</v>
      </c>
      <c r="Z61" s="17">
        <f>(((INDEX(Sheet1!$C$5:$BD$192,MATCH($C61,Sheet1!$C$5:C$192,0),14))*3.4121416)+((INDEX(Sheet1!$C$5:$BD$192,MATCH($C61,Sheet1!$C$5:C$192,0),26))*99.976))/$AO61</f>
        <v>0</v>
      </c>
      <c r="AA61" s="67">
        <f t="shared" si="764"/>
        <v>0</v>
      </c>
      <c r="AB61" s="17">
        <f>(((INDEX(Sheet1!$C$5:$BD$192,MATCH($C61,Sheet1!$C$5:C$192,0),16))*3.4121416)+((INDEX(Sheet1!$C$5:$BD$192,MATCH($C61,Sheet1!$C$5:C$192,0),28))*99.976))/$AO61</f>
        <v>1.4624679532835823</v>
      </c>
      <c r="AC61" s="67">
        <f t="shared" si="765"/>
        <v>1.4624679532835823</v>
      </c>
      <c r="AD61" s="22">
        <v>0</v>
      </c>
      <c r="AE61" s="67">
        <f t="shared" ref="AE61" si="780">AD61</f>
        <v>0</v>
      </c>
      <c r="AF61" s="22">
        <v>0</v>
      </c>
      <c r="AG61" s="67">
        <f t="shared" ref="AG61" si="781">AF61</f>
        <v>0</v>
      </c>
      <c r="AH61" s="72">
        <f t="shared" si="773"/>
        <v>-2.1303926109106058E-2</v>
      </c>
      <c r="AI61" s="73">
        <f t="shared" si="774"/>
        <v>-2.1303926109106058E-2</v>
      </c>
      <c r="AJ61" s="72">
        <f t="shared" si="775"/>
        <v>-1.6126083299813621E-2</v>
      </c>
      <c r="AK61" s="73">
        <f t="shared" si="776"/>
        <v>-1.6126083299813621E-2</v>
      </c>
      <c r="AL61" s="70" t="str">
        <f t="shared" si="777"/>
        <v>No</v>
      </c>
      <c r="AM61" s="70" t="str">
        <f t="shared" si="778"/>
        <v>No</v>
      </c>
      <c r="AN61" s="75" t="str">
        <f t="shared" si="779"/>
        <v>Pass</v>
      </c>
      <c r="AO61" s="71">
        <f>IF(ISNUMBER(SEARCH("RetlMed",C61)),Sheet3!D$2,IF(ISNUMBER(SEARCH("OffSml",C61)),Sheet3!A$2,IF(ISNUMBER(SEARCH("OffMed",C61)),Sheet3!B$2,IF(ISNUMBER(SEARCH("OffLrg",C61)),Sheet3!C$2,IF(ISNUMBER(SEARCH("RetlStrp",C61)),Sheet3!E$2)))))</f>
        <v>53600</v>
      </c>
      <c r="AP61" s="28"/>
      <c r="AQ61" s="28"/>
      <c r="AR61" s="31"/>
    </row>
    <row r="62" spans="1:44" s="7" customFormat="1" ht="25.5" customHeight="1" x14ac:dyDescent="0.2">
      <c r="A62" s="6"/>
      <c r="B62" s="66" t="s">
        <v>157</v>
      </c>
      <c r="C62" s="82" t="s">
        <v>78</v>
      </c>
      <c r="D62" s="76">
        <f>INDEX(Sheet1!$C$5:$BD$192,MATCH($C62,Sheet1!$C$5:$C$192,0),54)</f>
        <v>112.80200000000001</v>
      </c>
      <c r="E62" s="67">
        <f t="shared" si="752"/>
        <v>112.80200000000001</v>
      </c>
      <c r="F62" s="17">
        <f>(INDEX(Sheet1!$C$5:$BD$192,MATCH($C62,Sheet1!$C$5:$C$192,0),18))/$AO62</f>
        <v>3.6777052238805972</v>
      </c>
      <c r="G62" s="67">
        <f t="shared" si="753"/>
        <v>3.6777052238805972</v>
      </c>
      <c r="H62" s="17">
        <f>(INDEX(Sheet1!$C$5:$BD$192,MATCH($C62,Sheet1!$C$5:$C$192,0),30))/$AO62</f>
        <v>3.4805410447761191E-2</v>
      </c>
      <c r="I62" s="67">
        <f t="shared" si="754"/>
        <v>3.4805410447761191E-2</v>
      </c>
      <c r="J62" s="17">
        <f t="shared" si="755"/>
        <v>16.028557043702371</v>
      </c>
      <c r="K62" s="67">
        <f t="shared" si="756"/>
        <v>16.028557043702371</v>
      </c>
      <c r="L62" s="17">
        <f>(((INDEX(Sheet1!$C$5:$BD$192,MATCH($C62,Sheet1!$C$5:$C$192,0),11))*3.4121416)+((INDEX(Sheet1!$C$5:$BD$192,MATCH($C62,Sheet1!$C$5:$C$192,0),23))*99.976))/$AO62</f>
        <v>2.2145497091577431</v>
      </c>
      <c r="M62" s="67">
        <f t="shared" si="757"/>
        <v>2.2145497091577431</v>
      </c>
      <c r="N62" s="17">
        <f>(((INDEX(Sheet1!$C$5:$BD$192,MATCH($C62,Sheet1!$C$5:$C$192,0),12))*3.4121416)+((INDEX(Sheet1!$C$5:$BD$192,MATCH($C62,Sheet1!$C$5:$C$192,0),24))*99.976))/$AO62</f>
        <v>5.2065015638999999</v>
      </c>
      <c r="O62" s="67">
        <f t="shared" si="758"/>
        <v>5.2065015638999999</v>
      </c>
      <c r="P62" s="17">
        <f>(((INDEX(Sheet1!$C$5:$BD$192,MATCH($C62,Sheet1!$C$5:$C$192,0),17))*3.4121416)+((INDEX(Sheet1!$C$5:$BD$192,MATCH($C62,Sheet1!$C$5:$C$192,0),29))*99.976))/$AO62</f>
        <v>5.7689192618044771</v>
      </c>
      <c r="Q62" s="67">
        <f t="shared" si="759"/>
        <v>5.7689192618044771</v>
      </c>
      <c r="R62" s="17">
        <f>(((INDEX(Sheet1!$C$5:$BD$192,MATCH($C62,Sheet1!$C$5:$C$192,0),31))+(INDEX(Sheet1!$C$5:$BD$192,MATCH($C62,Sheet1!$C$5:$C$192,0),32)))*99.976)/$AO62</f>
        <v>0</v>
      </c>
      <c r="S62" s="67">
        <f t="shared" si="760"/>
        <v>0</v>
      </c>
      <c r="T62" s="70">
        <f>(((INDEX(Sheet1!$C$5:$BD$192,MATCH($C62,Sheet1!$C$5:$C$192,0),19))+(INDEX(Sheet1!$C$5:$BD$192,MATCH($C62,Sheet1!$C$5:$C$192,0),20)))*3.4121416)/$AO62</f>
        <v>14.622618239955223</v>
      </c>
      <c r="U62" s="67">
        <f t="shared" si="761"/>
        <v>14.622618239955223</v>
      </c>
      <c r="V62" s="17">
        <f>(((INDEX(Sheet1!$C$5:$BD$192,MATCH($C62,Sheet1!$C$5:$C$192,0),13))*3.4121416)+((INDEX(Sheet1!$C$5:$BD$192,MATCH($C62,Sheet1!$C$5:$C$192,0),25))*99.976))/$AO62</f>
        <v>1.475808535422388</v>
      </c>
      <c r="W62" s="67">
        <f t="shared" si="762"/>
        <v>1.475808535422388</v>
      </c>
      <c r="X62" s="17">
        <f>(((INDEX(Sheet1!$C$5:$BD$192,MATCH($C62,Sheet1!$C$5:C$192,0),15))*3.4121416)+((INDEX(Sheet1!$C$5:$BD$192,MATCH($C62,Sheet1!$C$5:C$192,0),27))*99.976))/$AO62</f>
        <v>9.7135904910298498E-2</v>
      </c>
      <c r="Y62" s="67">
        <f t="shared" si="763"/>
        <v>9.7135904910298498E-2</v>
      </c>
      <c r="Z62" s="17">
        <f>(((INDEX(Sheet1!$C$5:$BD$192,MATCH($C62,Sheet1!$C$5:C$192,0),14))*3.4121416)+((INDEX(Sheet1!$C$5:$BD$192,MATCH($C62,Sheet1!$C$5:C$192,0),26))*99.976))/$AO62</f>
        <v>0</v>
      </c>
      <c r="AA62" s="67">
        <f t="shared" si="764"/>
        <v>0</v>
      </c>
      <c r="AB62" s="17">
        <f>(((INDEX(Sheet1!$C$5:$BD$192,MATCH($C62,Sheet1!$C$5:C$192,0),16))*3.4121416)+((INDEX(Sheet1!$C$5:$BD$192,MATCH($C62,Sheet1!$C$5:C$192,0),28))*99.976))/$AO62</f>
        <v>1.2656420685074627</v>
      </c>
      <c r="AC62" s="67">
        <f t="shared" si="765"/>
        <v>1.2656420685074627</v>
      </c>
      <c r="AD62" s="22">
        <v>0</v>
      </c>
      <c r="AE62" s="67">
        <f t="shared" ref="AE62" si="782">AD62</f>
        <v>0</v>
      </c>
      <c r="AF62" s="22">
        <v>0</v>
      </c>
      <c r="AG62" s="67">
        <f t="shared" ref="AG62" si="783">AF62</f>
        <v>0</v>
      </c>
      <c r="AH62" s="72"/>
      <c r="AI62" s="73"/>
      <c r="AJ62" s="72"/>
      <c r="AK62" s="73"/>
      <c r="AL62" s="18"/>
      <c r="AM62" s="18"/>
      <c r="AN62" s="61"/>
      <c r="AO62" s="71">
        <f>IF(ISNUMBER(SEARCH("RetlMed",C62)),Sheet3!D$2,IF(ISNUMBER(SEARCH("OffSml",C62)),Sheet3!A$2,IF(ISNUMBER(SEARCH("OffMed",C62)),Sheet3!B$2,IF(ISNUMBER(SEARCH("OffLrg",C62)),Sheet3!C$2,IF(ISNUMBER(SEARCH("RetlStrp",C62)),Sheet3!E$2)))))</f>
        <v>53600</v>
      </c>
      <c r="AP62" s="30"/>
      <c r="AQ62" s="30"/>
      <c r="AR62" s="26"/>
    </row>
    <row r="63" spans="1:44" s="19" customFormat="1" ht="25.5" customHeight="1" x14ac:dyDescent="0.2">
      <c r="A63" s="8"/>
      <c r="B63" s="66" t="s">
        <v>157</v>
      </c>
      <c r="C63" s="80" t="s">
        <v>83</v>
      </c>
      <c r="D63" s="76">
        <f>INDEX(Sheet1!$C$5:$BD$192,MATCH($C63,Sheet1!$C$5:$C$192,0),54)</f>
        <v>114.58</v>
      </c>
      <c r="E63" s="67">
        <f t="shared" si="752"/>
        <v>114.58</v>
      </c>
      <c r="F63" s="17">
        <f>(INDEX(Sheet1!$C$5:$BD$192,MATCH($C63,Sheet1!$C$5:$C$192,0),18))/$AO63</f>
        <v>3.7293097014925372</v>
      </c>
      <c r="G63" s="67">
        <f t="shared" si="753"/>
        <v>3.7293097014925372</v>
      </c>
      <c r="H63" s="17">
        <f>(INDEX(Sheet1!$C$5:$BD$192,MATCH($C63,Sheet1!$C$5:$C$192,0),30))/$AO63</f>
        <v>3.5675373134328357E-2</v>
      </c>
      <c r="I63" s="67">
        <f t="shared" si="754"/>
        <v>3.5675373134328357E-2</v>
      </c>
      <c r="J63" s="17">
        <f t="shared" si="755"/>
        <v>16.291638729516087</v>
      </c>
      <c r="K63" s="67">
        <f t="shared" si="756"/>
        <v>16.291638729516087</v>
      </c>
      <c r="L63" s="17">
        <f>(((INDEX(Sheet1!$C$5:$BD$192,MATCH($C63,Sheet1!$C$5:$C$192,0),11))*3.4121416)+((INDEX(Sheet1!$C$5:$BD$192,MATCH($C63,Sheet1!$C$5:$C$192,0),23))*99.976))/$AO63</f>
        <v>2.3015630677444427</v>
      </c>
      <c r="M63" s="67">
        <f t="shared" si="757"/>
        <v>2.3015630677444427</v>
      </c>
      <c r="N63" s="17">
        <f>(((INDEX(Sheet1!$C$5:$BD$192,MATCH($C63,Sheet1!$C$5:$C$192,0),12))*3.4121416)+((INDEX(Sheet1!$C$5:$BD$192,MATCH($C63,Sheet1!$C$5:$C$192,0),24))*99.976))/$AO63</f>
        <v>5.3686992426805977</v>
      </c>
      <c r="O63" s="67">
        <f t="shared" si="758"/>
        <v>5.3686992426805977</v>
      </c>
      <c r="P63" s="17">
        <f>(((INDEX(Sheet1!$C$5:$BD$192,MATCH($C63,Sheet1!$C$5:$C$192,0),17))*3.4121416)+((INDEX(Sheet1!$C$5:$BD$192,MATCH($C63,Sheet1!$C$5:$C$192,0),29))*99.976))/$AO63</f>
        <v>5.7689192618044771</v>
      </c>
      <c r="Q63" s="67">
        <f t="shared" si="759"/>
        <v>5.7689192618044771</v>
      </c>
      <c r="R63" s="17">
        <f>(((INDEX(Sheet1!$C$5:$BD$192,MATCH($C63,Sheet1!$C$5:$C$192,0),31))+(INDEX(Sheet1!$C$5:$BD$192,MATCH($C63,Sheet1!$C$5:$C$192,0),32)))*99.976)/$AO63</f>
        <v>0</v>
      </c>
      <c r="S63" s="67">
        <f t="shared" si="760"/>
        <v>0</v>
      </c>
      <c r="T63" s="70">
        <f>(((INDEX(Sheet1!$C$5:$BD$192,MATCH($C63,Sheet1!$C$5:$C$192,0),19))+(INDEX(Sheet1!$C$5:$BD$192,MATCH($C63,Sheet1!$C$5:$C$192,0),20)))*3.4121416)/$AO63</f>
        <v>14.622618239955223</v>
      </c>
      <c r="U63" s="67">
        <f t="shared" si="761"/>
        <v>14.622618239955223</v>
      </c>
      <c r="V63" s="17">
        <f>(((INDEX(Sheet1!$C$5:$BD$192,MATCH($C63,Sheet1!$C$5:$C$192,0),13))*3.4121416)+((INDEX(Sheet1!$C$5:$BD$192,MATCH($C63,Sheet1!$C$5:$C$192,0),25))*99.976))/$AO63</f>
        <v>1.487942009097015</v>
      </c>
      <c r="W63" s="67">
        <f t="shared" si="762"/>
        <v>1.487942009097015</v>
      </c>
      <c r="X63" s="17">
        <f>(((INDEX(Sheet1!$C$5:$BD$192,MATCH($C63,Sheet1!$C$5:C$192,0),15))*3.4121416)+((INDEX(Sheet1!$C$5:$BD$192,MATCH($C63,Sheet1!$C$5:C$192,0),27))*99.976))/$AO63</f>
        <v>9.8869349234328358E-2</v>
      </c>
      <c r="Y63" s="67">
        <f t="shared" si="763"/>
        <v>9.8869349234328358E-2</v>
      </c>
      <c r="Z63" s="17">
        <f>(((INDEX(Sheet1!$C$5:$BD$192,MATCH($C63,Sheet1!$C$5:C$192,0),14))*3.4121416)+((INDEX(Sheet1!$C$5:$BD$192,MATCH($C63,Sheet1!$C$5:C$192,0),26))*99.976))/$AO63</f>
        <v>0</v>
      </c>
      <c r="AA63" s="67">
        <f t="shared" si="764"/>
        <v>0</v>
      </c>
      <c r="AB63" s="17">
        <f>(((INDEX(Sheet1!$C$5:$BD$192,MATCH($C63,Sheet1!$C$5:C$192,0),16))*3.4121416)+((INDEX(Sheet1!$C$5:$BD$192,MATCH($C63,Sheet1!$C$5:C$192,0),28))*99.976))/$AO63</f>
        <v>1.2656457989552239</v>
      </c>
      <c r="AC63" s="67">
        <f t="shared" si="765"/>
        <v>1.2656457989552239</v>
      </c>
      <c r="AD63" s="22">
        <v>0</v>
      </c>
      <c r="AE63" s="67">
        <f t="shared" ref="AE63" si="784">AD63</f>
        <v>0</v>
      </c>
      <c r="AF63" s="22">
        <v>0</v>
      </c>
      <c r="AG63" s="67">
        <f t="shared" ref="AG63" si="785">AF63</f>
        <v>0</v>
      </c>
      <c r="AH63" s="72">
        <f>IF(D63=0,"",(D63-D$62)/D$62)</f>
        <v>1.5762131877094302E-2</v>
      </c>
      <c r="AI63" s="73">
        <f t="shared" ref="AI63:AK63" si="786">IF(E63=0,"",(E63-E$62)/E$62)</f>
        <v>1.5762131877094302E-2</v>
      </c>
      <c r="AJ63" s="72">
        <f t="shared" si="786"/>
        <v>1.4031705770450134E-2</v>
      </c>
      <c r="AK63" s="73">
        <f t="shared" si="786"/>
        <v>1.4031705770450134E-2</v>
      </c>
      <c r="AL63" s="70" t="str">
        <f t="shared" ref="AL63" si="787">IF(AND(AH63&gt;0,AI63&gt;0), "Yes", "No")</f>
        <v>Yes</v>
      </c>
      <c r="AM63" s="70" t="str">
        <f t="shared" ref="AM63" si="788">IF(AND(AH63&lt;0,AI63&lt;0), "No", "Yes")</f>
        <v>Yes</v>
      </c>
      <c r="AN63" s="75" t="str">
        <f>IF((AL63=AM63),(IF(AND(AI63&gt;(-0.5%*D$62),AI63&lt;(0.5%*D$62),AE63&lt;=150,AG63&lt;=150,(COUNTBLANK(D63:AK63)=0)),"Pass","Fail")),IF(COUNTA(D63:AK63)=0,"","Fail"))</f>
        <v>Pass</v>
      </c>
      <c r="AO63" s="71">
        <f>IF(ISNUMBER(SEARCH("RetlMed",C63)),Sheet3!D$2,IF(ISNUMBER(SEARCH("OffSml",C63)),Sheet3!A$2,IF(ISNUMBER(SEARCH("OffMed",C63)),Sheet3!B$2,IF(ISNUMBER(SEARCH("OffLrg",C63)),Sheet3!C$2,IF(ISNUMBER(SEARCH("RetlStrp",C63)),Sheet3!E$2)))))</f>
        <v>53600</v>
      </c>
      <c r="AP63" s="28"/>
      <c r="AQ63" s="28"/>
      <c r="AR63" s="31"/>
    </row>
    <row r="64" spans="1:44" s="19" customFormat="1" ht="25.5" customHeight="1" x14ac:dyDescent="0.2">
      <c r="A64" s="8"/>
      <c r="B64" s="66" t="s">
        <v>157</v>
      </c>
      <c r="C64" s="80" t="s">
        <v>84</v>
      </c>
      <c r="D64" s="76">
        <f>INDEX(Sheet1!$C$5:$BD$192,MATCH($C64,Sheet1!$C$5:$C$192,0),54)</f>
        <v>108.93</v>
      </c>
      <c r="E64" s="67">
        <f t="shared" si="752"/>
        <v>108.93</v>
      </c>
      <c r="F64" s="17">
        <f>(INDEX(Sheet1!$C$5:$BD$192,MATCH($C64,Sheet1!$C$5:$C$192,0),18))/$AO64</f>
        <v>3.5724813432835822</v>
      </c>
      <c r="G64" s="67">
        <f t="shared" si="753"/>
        <v>3.5724813432835822</v>
      </c>
      <c r="H64" s="17">
        <f>(INDEX(Sheet1!$C$5:$BD$192,MATCH($C64,Sheet1!$C$5:$C$192,0),30))/$AO64</f>
        <v>3.313544776119403E-2</v>
      </c>
      <c r="I64" s="67">
        <f t="shared" si="754"/>
        <v>3.313544776119403E-2</v>
      </c>
      <c r="J64" s="17">
        <f t="shared" si="755"/>
        <v>15.502528228712556</v>
      </c>
      <c r="K64" s="67">
        <f t="shared" si="756"/>
        <v>15.502528228712556</v>
      </c>
      <c r="L64" s="17">
        <f>(((INDEX(Sheet1!$C$5:$BD$192,MATCH($C64,Sheet1!$C$5:$C$192,0),11))*3.4121416)+((INDEX(Sheet1!$C$5:$BD$192,MATCH($C64,Sheet1!$C$5:$C$192,0),23))*99.976))/$AO64</f>
        <v>2.0475564469416576</v>
      </c>
      <c r="M64" s="67">
        <f t="shared" si="757"/>
        <v>2.0475564469416576</v>
      </c>
      <c r="N64" s="17">
        <f>(((INDEX(Sheet1!$C$5:$BD$192,MATCH($C64,Sheet1!$C$5:$C$192,0),12))*3.4121416)+((INDEX(Sheet1!$C$5:$BD$192,MATCH($C64,Sheet1!$C$5:$C$192,0),24))*99.976))/$AO64</f>
        <v>4.9187039713731346</v>
      </c>
      <c r="O64" s="67">
        <f t="shared" si="758"/>
        <v>4.9187039713731346</v>
      </c>
      <c r="P64" s="17">
        <f>(((INDEX(Sheet1!$C$5:$BD$192,MATCH($C64,Sheet1!$C$5:$C$192,0),17))*3.4121416)+((INDEX(Sheet1!$C$5:$BD$192,MATCH($C64,Sheet1!$C$5:$C$192,0),29))*99.976))/$AO64</f>
        <v>5.7689192618044771</v>
      </c>
      <c r="Q64" s="67">
        <f t="shared" si="759"/>
        <v>5.7689192618044771</v>
      </c>
      <c r="R64" s="17">
        <f>(((INDEX(Sheet1!$C$5:$BD$192,MATCH($C64,Sheet1!$C$5:$C$192,0),31))+(INDEX(Sheet1!$C$5:$BD$192,MATCH($C64,Sheet1!$C$5:$C$192,0),32)))*99.976)/$AO64</f>
        <v>0</v>
      </c>
      <c r="S64" s="67">
        <f t="shared" si="760"/>
        <v>0</v>
      </c>
      <c r="T64" s="70">
        <f>(((INDEX(Sheet1!$C$5:$BD$192,MATCH($C64,Sheet1!$C$5:$C$192,0),19))+(INDEX(Sheet1!$C$5:$BD$192,MATCH($C64,Sheet1!$C$5:$C$192,0),20)))*3.4121416)/$AO64</f>
        <v>14.622618239955223</v>
      </c>
      <c r="U64" s="67">
        <f t="shared" si="761"/>
        <v>14.622618239955223</v>
      </c>
      <c r="V64" s="17">
        <f>(((INDEX(Sheet1!$C$5:$BD$192,MATCH($C64,Sheet1!$C$5:$C$192,0),13))*3.4121416)+((INDEX(Sheet1!$C$5:$BD$192,MATCH($C64,Sheet1!$C$5:$C$192,0),25))*99.976))/$AO64</f>
        <v>1.4062479547074629</v>
      </c>
      <c r="W64" s="67">
        <f t="shared" si="762"/>
        <v>1.4062479547074629</v>
      </c>
      <c r="X64" s="17">
        <f>(((INDEX(Sheet1!$C$5:$BD$192,MATCH($C64,Sheet1!$C$5:C$192,0),15))*3.4121416)+((INDEX(Sheet1!$C$5:$BD$192,MATCH($C64,Sheet1!$C$5:C$192,0),27))*99.976))/$AO64</f>
        <v>9.5460390602238793E-2</v>
      </c>
      <c r="Y64" s="67">
        <f t="shared" si="763"/>
        <v>9.5460390602238793E-2</v>
      </c>
      <c r="Z64" s="17">
        <f>(((INDEX(Sheet1!$C$5:$BD$192,MATCH($C64,Sheet1!$C$5:C$192,0),14))*3.4121416)+((INDEX(Sheet1!$C$5:$BD$192,MATCH($C64,Sheet1!$C$5:C$192,0),26))*99.976))/$AO64</f>
        <v>0</v>
      </c>
      <c r="AA64" s="67">
        <f t="shared" si="764"/>
        <v>0</v>
      </c>
      <c r="AB64" s="17">
        <f>(((INDEX(Sheet1!$C$5:$BD$192,MATCH($C64,Sheet1!$C$5:C$192,0),16))*3.4121416)+((INDEX(Sheet1!$C$5:$BD$192,MATCH($C64,Sheet1!$C$5:C$192,0),28))*99.976))/$AO64</f>
        <v>1.2656402032835823</v>
      </c>
      <c r="AC64" s="67">
        <f t="shared" si="765"/>
        <v>1.2656402032835823</v>
      </c>
      <c r="AD64" s="22">
        <v>0</v>
      </c>
      <c r="AE64" s="67">
        <f t="shared" ref="AE64" si="789">AD64</f>
        <v>0</v>
      </c>
      <c r="AF64" s="22">
        <v>0</v>
      </c>
      <c r="AG64" s="67">
        <f t="shared" ref="AG64" si="790">AF64</f>
        <v>0</v>
      </c>
      <c r="AH64" s="72">
        <f t="shared" ref="AH64:AH65" si="791">IF(D64=0,"",(D64-D$62)/D$62)</f>
        <v>-3.4325632524246023E-2</v>
      </c>
      <c r="AI64" s="73">
        <f t="shared" ref="AI64:AI65" si="792">IF(E64=0,"",(E64-E$62)/E$62)</f>
        <v>-3.4325632524246023E-2</v>
      </c>
      <c r="AJ64" s="72">
        <f t="shared" ref="AJ64:AJ65" si="793">IF(F64=0,"",(F64-F$62)/F$62)</f>
        <v>-2.861128725428028E-2</v>
      </c>
      <c r="AK64" s="73">
        <f t="shared" ref="AK64:AK65" si="794">IF(G64=0,"",(G64-G$62)/G$62)</f>
        <v>-2.861128725428028E-2</v>
      </c>
      <c r="AL64" s="70" t="str">
        <f t="shared" ref="AL64:AL65" si="795">IF(AND(AH64&gt;0,AI64&gt;0), "Yes", "No")</f>
        <v>No</v>
      </c>
      <c r="AM64" s="70" t="str">
        <f t="shared" ref="AM64:AM65" si="796">IF(AND(AH64&lt;0,AI64&lt;0), "No", "Yes")</f>
        <v>No</v>
      </c>
      <c r="AN64" s="75" t="str">
        <f t="shared" ref="AN64:AN65" si="797">IF((AL64=AM64),(IF(AND(AI64&gt;(-0.5%*D$62),AI64&lt;(0.5%*D$62),AE64&lt;=150,AG64&lt;=150,(COUNTBLANK(D64:AK64)=0)),"Pass","Fail")),IF(COUNTA(D64:AK64)=0,"","Fail"))</f>
        <v>Pass</v>
      </c>
      <c r="AO64" s="71">
        <f>IF(ISNUMBER(SEARCH("RetlMed",C64)),Sheet3!D$2,IF(ISNUMBER(SEARCH("OffSml",C64)),Sheet3!A$2,IF(ISNUMBER(SEARCH("OffMed",C64)),Sheet3!B$2,IF(ISNUMBER(SEARCH("OffLrg",C64)),Sheet3!C$2,IF(ISNUMBER(SEARCH("RetlStrp",C64)),Sheet3!E$2)))))</f>
        <v>53600</v>
      </c>
      <c r="AP64" s="28"/>
      <c r="AQ64" s="28"/>
      <c r="AR64" s="31"/>
    </row>
    <row r="65" spans="1:44" s="19" customFormat="1" ht="25.5" customHeight="1" thickBot="1" x14ac:dyDescent="0.25">
      <c r="A65" s="8"/>
      <c r="B65" s="66" t="s">
        <v>157</v>
      </c>
      <c r="C65" s="81" t="s">
        <v>80</v>
      </c>
      <c r="D65" s="76">
        <f>INDEX(Sheet1!$C$5:$BD$192,MATCH($C65,Sheet1!$C$5:$C$192,0),54)</f>
        <v>110.46299999999999</v>
      </c>
      <c r="E65" s="67">
        <f t="shared" si="752"/>
        <v>110.46299999999999</v>
      </c>
      <c r="F65" s="17">
        <f>(INDEX(Sheet1!$C$5:$BD$192,MATCH($C65,Sheet1!$C$5:$C$192,0),18))/$AO65</f>
        <v>3.6114179104477611</v>
      </c>
      <c r="G65" s="67">
        <f t="shared" si="753"/>
        <v>3.6114179104477611</v>
      </c>
      <c r="H65" s="17">
        <f>(INDEX(Sheet1!$C$5:$BD$192,MATCH($C65,Sheet1!$C$5:$C$192,0),30))/$AO65</f>
        <v>3.4332835820895524E-2</v>
      </c>
      <c r="I65" s="67">
        <f t="shared" si="754"/>
        <v>3.4332835820895524E-2</v>
      </c>
      <c r="J65" s="17">
        <f t="shared" si="755"/>
        <v>15.75510536483616</v>
      </c>
      <c r="K65" s="67">
        <f t="shared" si="756"/>
        <v>15.75510536483616</v>
      </c>
      <c r="L65" s="17">
        <f>(((INDEX(Sheet1!$C$5:$BD$192,MATCH($C65,Sheet1!$C$5:$C$192,0),11))*3.4121416)+((INDEX(Sheet1!$C$5:$BD$192,MATCH($C65,Sheet1!$C$5:$C$192,0),23))*99.976))/$AO65</f>
        <v>2.1672930984731753</v>
      </c>
      <c r="M65" s="67">
        <f t="shared" si="757"/>
        <v>2.1672930984731753</v>
      </c>
      <c r="N65" s="17">
        <f>(((INDEX(Sheet1!$C$5:$BD$192,MATCH($C65,Sheet1!$C$5:$C$192,0),12))*3.4121416)+((INDEX(Sheet1!$C$5:$BD$192,MATCH($C65,Sheet1!$C$5:$C$192,0),24))*99.976))/$AO65</f>
        <v>5.0221376965910451</v>
      </c>
      <c r="O65" s="67">
        <f t="shared" si="758"/>
        <v>5.0221376965910451</v>
      </c>
      <c r="P65" s="17">
        <f>(((INDEX(Sheet1!$C$5:$BD$192,MATCH($C65,Sheet1!$C$5:$C$192,0),17))*3.4121416)+((INDEX(Sheet1!$C$5:$BD$192,MATCH($C65,Sheet1!$C$5:$C$192,0),29))*99.976))/$AO65</f>
        <v>5.7689192618044771</v>
      </c>
      <c r="Q65" s="67">
        <f t="shared" si="759"/>
        <v>5.7689192618044771</v>
      </c>
      <c r="R65" s="17">
        <f>(((INDEX(Sheet1!$C$5:$BD$192,MATCH($C65,Sheet1!$C$5:$C$192,0),31))+(INDEX(Sheet1!$C$5:$BD$192,MATCH($C65,Sheet1!$C$5:$C$192,0),32)))*99.976)/$AO65</f>
        <v>0</v>
      </c>
      <c r="S65" s="67">
        <f t="shared" si="760"/>
        <v>0</v>
      </c>
      <c r="T65" s="70">
        <f>(((INDEX(Sheet1!$C$5:$BD$192,MATCH($C65,Sheet1!$C$5:$C$192,0),19))+(INDEX(Sheet1!$C$5:$BD$192,MATCH($C65,Sheet1!$C$5:$C$192,0),20)))*3.4121416)/$AO65</f>
        <v>14.622618239955223</v>
      </c>
      <c r="U65" s="67">
        <f t="shared" si="761"/>
        <v>14.622618239955223</v>
      </c>
      <c r="V65" s="17">
        <f>(((INDEX(Sheet1!$C$5:$BD$192,MATCH($C65,Sheet1!$C$5:$C$192,0),13))*3.4121416)+((INDEX(Sheet1!$C$5:$BD$192,MATCH($C65,Sheet1!$C$5:$C$192,0),25))*99.976))/$AO65</f>
        <v>1.434130753602985</v>
      </c>
      <c r="W65" s="67">
        <f t="shared" si="762"/>
        <v>1.434130753602985</v>
      </c>
      <c r="X65" s="17">
        <f>(((INDEX(Sheet1!$C$5:$BD$192,MATCH($C65,Sheet1!$C$5:C$192,0),15))*3.4121416)+((INDEX(Sheet1!$C$5:$BD$192,MATCH($C65,Sheet1!$C$5:C$192,0),27))*99.976))/$AO65</f>
        <v>9.6982485857014925E-2</v>
      </c>
      <c r="Y65" s="67">
        <f t="shared" si="763"/>
        <v>9.6982485857014925E-2</v>
      </c>
      <c r="Z65" s="17">
        <f>(((INDEX(Sheet1!$C$5:$BD$192,MATCH($C65,Sheet1!$C$5:C$192,0),14))*3.4121416)+((INDEX(Sheet1!$C$5:$BD$192,MATCH($C65,Sheet1!$C$5:C$192,0),26))*99.976))/$AO65</f>
        <v>0</v>
      </c>
      <c r="AA65" s="67">
        <f t="shared" si="764"/>
        <v>0</v>
      </c>
      <c r="AB65" s="17">
        <f>(((INDEX(Sheet1!$C$5:$BD$192,MATCH($C65,Sheet1!$C$5:C$192,0),16))*3.4121416)+((INDEX(Sheet1!$C$5:$BD$192,MATCH($C65,Sheet1!$C$5:C$192,0),28))*99.976))/$AO65</f>
        <v>1.2656420685074627</v>
      </c>
      <c r="AC65" s="67">
        <f t="shared" si="765"/>
        <v>1.2656420685074627</v>
      </c>
      <c r="AD65" s="22">
        <v>0</v>
      </c>
      <c r="AE65" s="67">
        <f t="shared" ref="AE65" si="798">AD65</f>
        <v>0</v>
      </c>
      <c r="AF65" s="22">
        <v>0</v>
      </c>
      <c r="AG65" s="67">
        <f t="shared" ref="AG65" si="799">AF65</f>
        <v>0</v>
      </c>
      <c r="AH65" s="72">
        <f t="shared" si="791"/>
        <v>-2.073544795305059E-2</v>
      </c>
      <c r="AI65" s="73">
        <f t="shared" si="792"/>
        <v>-2.073544795305059E-2</v>
      </c>
      <c r="AJ65" s="72">
        <f t="shared" si="793"/>
        <v>-1.8024096385542247E-2</v>
      </c>
      <c r="AK65" s="73">
        <f t="shared" si="794"/>
        <v>-1.8024096385542247E-2</v>
      </c>
      <c r="AL65" s="70" t="str">
        <f t="shared" si="795"/>
        <v>No</v>
      </c>
      <c r="AM65" s="70" t="str">
        <f t="shared" si="796"/>
        <v>No</v>
      </c>
      <c r="AN65" s="75" t="str">
        <f t="shared" si="797"/>
        <v>Pass</v>
      </c>
      <c r="AO65" s="71">
        <f>IF(ISNUMBER(SEARCH("RetlMed",C65)),Sheet3!D$2,IF(ISNUMBER(SEARCH("OffSml",C65)),Sheet3!A$2,IF(ISNUMBER(SEARCH("OffMed",C65)),Sheet3!B$2,IF(ISNUMBER(SEARCH("OffLrg",C65)),Sheet3!C$2,IF(ISNUMBER(SEARCH("RetlStrp",C65)),Sheet3!E$2)))))</f>
        <v>53600</v>
      </c>
      <c r="AP65" s="28"/>
      <c r="AQ65" s="28"/>
      <c r="AR65" s="31"/>
    </row>
    <row r="66" spans="1:44" s="19" customFormat="1" ht="25.5" customHeight="1" x14ac:dyDescent="0.2">
      <c r="A66" s="8"/>
      <c r="B66" s="66" t="s">
        <v>157</v>
      </c>
      <c r="C66" s="82" t="s">
        <v>100</v>
      </c>
      <c r="D66" s="76">
        <f>INDEX(Sheet1!$C$5:$BD$192,MATCH($C66,Sheet1!$C$5:$C$192,0),54)</f>
        <v>345.61900000000003</v>
      </c>
      <c r="E66" s="67">
        <f t="shared" si="752"/>
        <v>345.61900000000003</v>
      </c>
      <c r="F66" s="17">
        <f>(INDEX(Sheet1!$C$5:$BD$192,MATCH($C66,Sheet1!$C$5:$C$192,0),18))/$AO66</f>
        <v>12.602875075926301</v>
      </c>
      <c r="G66" s="67">
        <f t="shared" si="753"/>
        <v>12.602875075926301</v>
      </c>
      <c r="H66" s="17">
        <f>(INDEX(Sheet1!$C$5:$BD$192,MATCH($C66,Sheet1!$C$5:$C$192,0),30))/$AO66</f>
        <v>4.5650131605588173E-2</v>
      </c>
      <c r="I66" s="67">
        <f t="shared" si="754"/>
        <v>4.5650131605588173E-2</v>
      </c>
      <c r="J66" s="17">
        <f t="shared" si="755"/>
        <v>47.566653428755615</v>
      </c>
      <c r="K66" s="67">
        <f t="shared" si="756"/>
        <v>47.566653428755615</v>
      </c>
      <c r="L66" s="17">
        <f>(((INDEX(Sheet1!$C$5:$BD$192,MATCH($C66,Sheet1!$C$5:$C$192,0),11))*3.4121416)+((INDEX(Sheet1!$C$5:$BD$192,MATCH($C66,Sheet1!$C$5:$C$192,0),23))*99.976))/$AO66</f>
        <v>0.22394219156914358</v>
      </c>
      <c r="M66" s="67">
        <f t="shared" si="757"/>
        <v>0.22394219156914358</v>
      </c>
      <c r="N66" s="17">
        <f>(((INDEX(Sheet1!$C$5:$BD$192,MATCH($C66,Sheet1!$C$5:$C$192,0),12))*3.4121416)+((INDEX(Sheet1!$C$5:$BD$192,MATCH($C66,Sheet1!$C$5:$C$192,0),24))*99.976))/$AO66</f>
        <v>15.459716515116421</v>
      </c>
      <c r="O66" s="67">
        <f t="shared" si="758"/>
        <v>15.459716515116421</v>
      </c>
      <c r="P66" s="17">
        <f>(((INDEX(Sheet1!$C$5:$BD$192,MATCH($C66,Sheet1!$C$5:$C$192,0),17))*3.4121416)+((INDEX(Sheet1!$C$5:$BD$192,MATCH($C66,Sheet1!$C$5:$C$192,0),29))*99.976))/$AO66</f>
        <v>12.916354940964567</v>
      </c>
      <c r="Q66" s="67">
        <f t="shared" si="759"/>
        <v>12.916354940964567</v>
      </c>
      <c r="R66" s="17">
        <f>(((INDEX(Sheet1!$C$5:$BD$192,MATCH($C66,Sheet1!$C$5:$C$192,0),31))+(INDEX(Sheet1!$C$5:$BD$192,MATCH($C66,Sheet1!$C$5:$C$192,0),32)))*99.976)/$AO66</f>
        <v>0</v>
      </c>
      <c r="S66" s="67">
        <f t="shared" si="760"/>
        <v>0</v>
      </c>
      <c r="T66" s="70">
        <f>(((INDEX(Sheet1!$C$5:$BD$192,MATCH($C66,Sheet1!$C$5:$C$192,0),19))+(INDEX(Sheet1!$C$5:$BD$192,MATCH($C66,Sheet1!$C$5:$C$192,0),20)))*3.4121416)/$AO66</f>
        <v>10.73029067247945</v>
      </c>
      <c r="U66" s="67">
        <f t="shared" si="761"/>
        <v>10.73029067247945</v>
      </c>
      <c r="V66" s="17">
        <f>(((INDEX(Sheet1!$C$5:$BD$192,MATCH($C66,Sheet1!$C$5:$C$192,0),13))*3.4121416)+((INDEX(Sheet1!$C$5:$BD$192,MATCH($C66,Sheet1!$C$5:$C$192,0),25))*99.976))/$AO66</f>
        <v>14.626681418683944</v>
      </c>
      <c r="W66" s="67">
        <f t="shared" si="762"/>
        <v>14.626681418683944</v>
      </c>
      <c r="X66" s="17">
        <f>(((INDEX(Sheet1!$C$5:$BD$192,MATCH($C66,Sheet1!$C$5:C$192,0),15))*3.4121416)+((INDEX(Sheet1!$C$5:$BD$192,MATCH($C66,Sheet1!$C$5:C$192,0),27))*99.976))/$AO66</f>
        <v>0</v>
      </c>
      <c r="Y66" s="67">
        <f t="shared" si="763"/>
        <v>0</v>
      </c>
      <c r="Z66" s="17">
        <f>(((INDEX(Sheet1!$C$5:$BD$192,MATCH($C66,Sheet1!$C$5:C$192,0),14))*3.4121416)+((INDEX(Sheet1!$C$5:$BD$192,MATCH($C66,Sheet1!$C$5:C$192,0),26))*99.976))/$AO66</f>
        <v>0</v>
      </c>
      <c r="AA66" s="67">
        <f t="shared" si="764"/>
        <v>0</v>
      </c>
      <c r="AB66" s="17">
        <f>(((INDEX(Sheet1!$C$5:$BD$192,MATCH($C66,Sheet1!$C$5:C$192,0),16))*3.4121416)+((INDEX(Sheet1!$C$5:$BD$192,MATCH($C66,Sheet1!$C$5:C$192,0),28))*99.976))/$AO66</f>
        <v>4.3399583624215428</v>
      </c>
      <c r="AC66" s="67">
        <f t="shared" si="765"/>
        <v>4.3399583624215428</v>
      </c>
      <c r="AD66" s="22">
        <v>0</v>
      </c>
      <c r="AE66" s="67">
        <f t="shared" ref="AE66" si="800">AD66</f>
        <v>0</v>
      </c>
      <c r="AF66" s="22">
        <v>0</v>
      </c>
      <c r="AG66" s="67">
        <f t="shared" ref="AG66" si="801">AF66</f>
        <v>0</v>
      </c>
      <c r="AH66" s="72"/>
      <c r="AI66" s="73"/>
      <c r="AJ66" s="72"/>
      <c r="AK66" s="73"/>
      <c r="AL66" s="18"/>
      <c r="AM66" s="18"/>
      <c r="AN66" s="61"/>
      <c r="AO66" s="71">
        <f>IF(ISNUMBER(SEARCH("RetlMed",C66)),Sheet3!D$2,IF(ISNUMBER(SEARCH("OffSml",C66)),Sheet3!A$2,IF(ISNUMBER(SEARCH("OffMed",C66)),Sheet3!B$2,IF(ISNUMBER(SEARCH("OffLrg",C66)),Sheet3!C$2,IF(ISNUMBER(SEARCH("RetlStrp",C66)),Sheet3!E$2)))))</f>
        <v>24695</v>
      </c>
      <c r="AP66" s="28"/>
      <c r="AQ66" s="28"/>
      <c r="AR66" s="31"/>
    </row>
    <row r="67" spans="1:44" s="19" customFormat="1" ht="25.5" customHeight="1" x14ac:dyDescent="0.2">
      <c r="A67" s="34"/>
      <c r="B67" s="66" t="s">
        <v>157</v>
      </c>
      <c r="C67" s="80" t="s">
        <v>85</v>
      </c>
      <c r="D67" s="76">
        <f>INDEX(Sheet1!$C$5:$BD$192,MATCH($C67,Sheet1!$C$5:$C$192,0),54)</f>
        <v>351.43200000000002</v>
      </c>
      <c r="E67" s="67">
        <f t="shared" si="752"/>
        <v>351.43200000000002</v>
      </c>
      <c r="F67" s="17">
        <f>(INDEX(Sheet1!$C$5:$BD$192,MATCH($C67,Sheet1!$C$5:$C$192,0),18))/$AO67</f>
        <v>12.785624620368496</v>
      </c>
      <c r="G67" s="67">
        <f t="shared" si="753"/>
        <v>12.785624620368496</v>
      </c>
      <c r="H67" s="17">
        <f>(INDEX(Sheet1!$C$5:$BD$192,MATCH($C67,Sheet1!$C$5:$C$192,0),30))/$AO67</f>
        <v>4.5993925895930349E-2</v>
      </c>
      <c r="I67" s="67">
        <f t="shared" si="754"/>
        <v>4.5993925895930349E-2</v>
      </c>
      <c r="J67" s="17">
        <f t="shared" si="755"/>
        <v>48.224573306917179</v>
      </c>
      <c r="K67" s="67">
        <f t="shared" si="756"/>
        <v>48.224573306917179</v>
      </c>
      <c r="L67" s="17">
        <f>(((INDEX(Sheet1!$C$5:$BD$192,MATCH($C67,Sheet1!$C$5:$C$192,0),11))*3.4121416)+((INDEX(Sheet1!$C$5:$BD$192,MATCH($C67,Sheet1!$C$5:$C$192,0),23))*99.976))/$AO67</f>
        <v>0.25829474675845315</v>
      </c>
      <c r="M67" s="67">
        <f t="shared" si="757"/>
        <v>0.25829474675845315</v>
      </c>
      <c r="N67" s="17">
        <f>(((INDEX(Sheet1!$C$5:$BD$192,MATCH($C67,Sheet1!$C$5:$C$192,0),12))*3.4121416)+((INDEX(Sheet1!$C$5:$BD$192,MATCH($C67,Sheet1!$C$5:$C$192,0),24))*99.976))/$AO67</f>
        <v>16.083145666734154</v>
      </c>
      <c r="O67" s="67">
        <f t="shared" si="758"/>
        <v>16.083145666734154</v>
      </c>
      <c r="P67" s="17">
        <f>(((INDEX(Sheet1!$C$5:$BD$192,MATCH($C67,Sheet1!$C$5:$C$192,0),17))*3.4121416)+((INDEX(Sheet1!$C$5:$BD$192,MATCH($C67,Sheet1!$C$5:$C$192,0),29))*99.976))/$AO67</f>
        <v>12.916354940964567</v>
      </c>
      <c r="Q67" s="67">
        <f t="shared" si="759"/>
        <v>12.916354940964567</v>
      </c>
      <c r="R67" s="17">
        <f>(((INDEX(Sheet1!$C$5:$BD$192,MATCH($C67,Sheet1!$C$5:$C$192,0),31))+(INDEX(Sheet1!$C$5:$BD$192,MATCH($C67,Sheet1!$C$5:$C$192,0),32)))*99.976)/$AO67</f>
        <v>0</v>
      </c>
      <c r="S67" s="67">
        <f t="shared" si="760"/>
        <v>0</v>
      </c>
      <c r="T67" s="70">
        <f>(((INDEX(Sheet1!$C$5:$BD$192,MATCH($C67,Sheet1!$C$5:$C$192,0),19))+(INDEX(Sheet1!$C$5:$BD$192,MATCH($C67,Sheet1!$C$5:$C$192,0),20)))*3.4121416)/$AO67</f>
        <v>10.73029067247945</v>
      </c>
      <c r="U67" s="67">
        <f t="shared" si="761"/>
        <v>10.73029067247945</v>
      </c>
      <c r="V67" s="17">
        <f>(((INDEX(Sheet1!$C$5:$BD$192,MATCH($C67,Sheet1!$C$5:$C$192,0),13))*3.4121416)+((INDEX(Sheet1!$C$5:$BD$192,MATCH($C67,Sheet1!$C$5:$C$192,0),25))*99.976))/$AO67</f>
        <v>14.626819590038469</v>
      </c>
      <c r="W67" s="67">
        <f t="shared" si="762"/>
        <v>14.626819590038469</v>
      </c>
      <c r="X67" s="17">
        <f>(((INDEX(Sheet1!$C$5:$BD$192,MATCH($C67,Sheet1!$C$5:C$192,0),15))*3.4121416)+((INDEX(Sheet1!$C$5:$BD$192,MATCH($C67,Sheet1!$C$5:C$192,0),27))*99.976))/$AO67</f>
        <v>0</v>
      </c>
      <c r="Y67" s="67">
        <f t="shared" si="763"/>
        <v>0</v>
      </c>
      <c r="Z67" s="17">
        <f>(((INDEX(Sheet1!$C$5:$BD$192,MATCH($C67,Sheet1!$C$5:C$192,0),14))*3.4121416)+((INDEX(Sheet1!$C$5:$BD$192,MATCH($C67,Sheet1!$C$5:C$192,0),26))*99.976))/$AO67</f>
        <v>0</v>
      </c>
      <c r="AA67" s="67">
        <f t="shared" si="764"/>
        <v>0</v>
      </c>
      <c r="AB67" s="17">
        <f>(((INDEX(Sheet1!$C$5:$BD$192,MATCH($C67,Sheet1!$C$5:C$192,0),16))*3.4121416)+((INDEX(Sheet1!$C$5:$BD$192,MATCH($C67,Sheet1!$C$5:C$192,0),28))*99.976))/$AO67</f>
        <v>4.3399583624215428</v>
      </c>
      <c r="AC67" s="67">
        <f t="shared" si="765"/>
        <v>4.3399583624215428</v>
      </c>
      <c r="AD67" s="22">
        <v>0</v>
      </c>
      <c r="AE67" s="67">
        <f t="shared" ref="AE67" si="802">AD67</f>
        <v>0</v>
      </c>
      <c r="AF67" s="22">
        <v>0</v>
      </c>
      <c r="AG67" s="67">
        <f t="shared" ref="AG67" si="803">AF67</f>
        <v>0</v>
      </c>
      <c r="AH67" s="72">
        <f>IF(D67=0,"",(D67-D$66)/D$66)</f>
        <v>1.6819098487062308E-2</v>
      </c>
      <c r="AI67" s="73">
        <f t="shared" ref="AI67:AK67" si="804">IF(E67=0,"",(E67-E$66)/E$66)</f>
        <v>1.6819098487062308E-2</v>
      </c>
      <c r="AJ67" s="72">
        <f t="shared" si="804"/>
        <v>1.4500623337231934E-2</v>
      </c>
      <c r="AK67" s="73">
        <f t="shared" si="804"/>
        <v>1.4500623337231934E-2</v>
      </c>
      <c r="AL67" s="70" t="str">
        <f t="shared" ref="AL67" si="805">IF(AND(AH67&gt;0,AI67&gt;0), "Yes", "No")</f>
        <v>Yes</v>
      </c>
      <c r="AM67" s="70" t="str">
        <f t="shared" ref="AM67" si="806">IF(AND(AH67&lt;0,AI67&lt;0), "No", "Yes")</f>
        <v>Yes</v>
      </c>
      <c r="AN67" s="75" t="str">
        <f>IF((AL67=AM67),(IF(AND(AI67&gt;(-0.5%*D$66),AI67&lt;(0.5%*D$66),AE67&lt;=150,AG67&lt;=150,(COUNTBLANK(D67:AK67)=0)),"Pass","Fail")),IF(COUNTA(D67:AK67)=0,"","Fail"))</f>
        <v>Pass</v>
      </c>
      <c r="AO67" s="71">
        <f>IF(ISNUMBER(SEARCH("RetlMed",C67)),Sheet3!D$2,IF(ISNUMBER(SEARCH("OffSml",C67)),Sheet3!A$2,IF(ISNUMBER(SEARCH("OffMed",C67)),Sheet3!B$2,IF(ISNUMBER(SEARCH("OffLrg",C67)),Sheet3!C$2,IF(ISNUMBER(SEARCH("RetlStrp",C67)),Sheet3!E$2)))))</f>
        <v>24695</v>
      </c>
      <c r="AP67" s="28"/>
      <c r="AQ67" s="28"/>
      <c r="AR67" s="31"/>
    </row>
    <row r="68" spans="1:44" s="19" customFormat="1" ht="25.5" customHeight="1" x14ac:dyDescent="0.2">
      <c r="A68" s="34"/>
      <c r="B68" s="66" t="s">
        <v>157</v>
      </c>
      <c r="C68" s="80" t="s">
        <v>86</v>
      </c>
      <c r="D68" s="76">
        <f>INDEX(Sheet1!$C$5:$BD$192,MATCH($C68,Sheet1!$C$5:$C$192,0),54)</f>
        <v>343.38499999999999</v>
      </c>
      <c r="E68" s="67">
        <f t="shared" si="752"/>
        <v>343.38499999999999</v>
      </c>
      <c r="F68" s="17">
        <f>(INDEX(Sheet1!$C$5:$BD$192,MATCH($C68,Sheet1!$C$5:$C$192,0),18))/$AO68</f>
        <v>12.532617938854019</v>
      </c>
      <c r="G68" s="67">
        <f t="shared" si="753"/>
        <v>12.532617938854019</v>
      </c>
      <c r="H68" s="17">
        <f>(INDEX(Sheet1!$C$5:$BD$192,MATCH($C68,Sheet1!$C$5:$C$192,0),30))/$AO68</f>
        <v>4.5528649524195178E-2</v>
      </c>
      <c r="I68" s="67">
        <f t="shared" si="754"/>
        <v>4.5528649524195178E-2</v>
      </c>
      <c r="J68" s="17">
        <f t="shared" si="755"/>
        <v>47.314769500478633</v>
      </c>
      <c r="K68" s="67">
        <f t="shared" si="756"/>
        <v>47.314769500478633</v>
      </c>
      <c r="L68" s="17">
        <f>(((INDEX(Sheet1!$C$5:$BD$192,MATCH($C68,Sheet1!$C$5:$C$192,0),11))*3.4121416)+((INDEX(Sheet1!$C$5:$BD$192,MATCH($C68,Sheet1!$C$5:$C$192,0),23))*99.976))/$AO68</f>
        <v>0.21178556339339949</v>
      </c>
      <c r="M68" s="67">
        <f t="shared" si="757"/>
        <v>0.21178556339339949</v>
      </c>
      <c r="N68" s="17">
        <f>(((INDEX(Sheet1!$C$5:$BD$192,MATCH($C68,Sheet1!$C$5:$C$192,0),12))*3.4121416)+((INDEX(Sheet1!$C$5:$BD$192,MATCH($C68,Sheet1!$C$5:$C$192,0),24))*99.976))/$AO68</f>
        <v>15.219989215015184</v>
      </c>
      <c r="O68" s="67">
        <f t="shared" si="758"/>
        <v>15.219989215015184</v>
      </c>
      <c r="P68" s="17">
        <f>(((INDEX(Sheet1!$C$5:$BD$192,MATCH($C68,Sheet1!$C$5:$C$192,0),17))*3.4121416)+((INDEX(Sheet1!$C$5:$BD$192,MATCH($C68,Sheet1!$C$5:$C$192,0),29))*99.976))/$AO68</f>
        <v>12.916354940964567</v>
      </c>
      <c r="Q68" s="67">
        <f t="shared" si="759"/>
        <v>12.916354940964567</v>
      </c>
      <c r="R68" s="17">
        <f>(((INDEX(Sheet1!$C$5:$BD$192,MATCH($C68,Sheet1!$C$5:$C$192,0),31))+(INDEX(Sheet1!$C$5:$BD$192,MATCH($C68,Sheet1!$C$5:$C$192,0),32)))*99.976)/$AO68</f>
        <v>0</v>
      </c>
      <c r="S68" s="67">
        <f t="shared" si="760"/>
        <v>0</v>
      </c>
      <c r="T68" s="70">
        <f>(((INDEX(Sheet1!$C$5:$BD$192,MATCH($C68,Sheet1!$C$5:$C$192,0),19))+(INDEX(Sheet1!$C$5:$BD$192,MATCH($C68,Sheet1!$C$5:$C$192,0),20)))*3.4121416)/$AO68</f>
        <v>10.73029067247945</v>
      </c>
      <c r="U68" s="67">
        <f t="shared" si="761"/>
        <v>10.73029067247945</v>
      </c>
      <c r="V68" s="17">
        <f>(((INDEX(Sheet1!$C$5:$BD$192,MATCH($C68,Sheet1!$C$5:$C$192,0),13))*3.4121416)+((INDEX(Sheet1!$C$5:$BD$192,MATCH($C68,Sheet1!$C$5:$C$192,0),25))*99.976))/$AO68</f>
        <v>14.626681418683944</v>
      </c>
      <c r="W68" s="67">
        <f t="shared" si="762"/>
        <v>14.626681418683944</v>
      </c>
      <c r="X68" s="17">
        <f>(((INDEX(Sheet1!$C$5:$BD$192,MATCH($C68,Sheet1!$C$5:C$192,0),15))*3.4121416)+((INDEX(Sheet1!$C$5:$BD$192,MATCH($C68,Sheet1!$C$5:C$192,0),27))*99.976))/$AO68</f>
        <v>0</v>
      </c>
      <c r="Y68" s="67">
        <f t="shared" si="763"/>
        <v>0</v>
      </c>
      <c r="Z68" s="17">
        <f>(((INDEX(Sheet1!$C$5:$BD$192,MATCH($C68,Sheet1!$C$5:C$192,0),14))*3.4121416)+((INDEX(Sheet1!$C$5:$BD$192,MATCH($C68,Sheet1!$C$5:C$192,0),26))*99.976))/$AO68</f>
        <v>0</v>
      </c>
      <c r="AA68" s="67">
        <f t="shared" si="764"/>
        <v>0</v>
      </c>
      <c r="AB68" s="17">
        <f>(((INDEX(Sheet1!$C$5:$BD$192,MATCH($C68,Sheet1!$C$5:C$192,0),16))*3.4121416)+((INDEX(Sheet1!$C$5:$BD$192,MATCH($C68,Sheet1!$C$5:C$192,0),28))*99.976))/$AO68</f>
        <v>4.3399583624215428</v>
      </c>
      <c r="AC68" s="67">
        <f t="shared" si="765"/>
        <v>4.3399583624215428</v>
      </c>
      <c r="AD68" s="22">
        <v>0</v>
      </c>
      <c r="AE68" s="67">
        <f t="shared" ref="AE68" si="807">AD68</f>
        <v>0</v>
      </c>
      <c r="AF68" s="22">
        <v>0</v>
      </c>
      <c r="AG68" s="67">
        <f t="shared" ref="AG68" si="808">AF68</f>
        <v>0</v>
      </c>
      <c r="AH68" s="72">
        <f t="shared" ref="AH68:AH69" si="809">IF(D68=0,"",(D68-D$66)/D$66)</f>
        <v>-6.4637650129189574E-3</v>
      </c>
      <c r="AI68" s="73">
        <f t="shared" ref="AI68:AI69" si="810">IF(E68=0,"",(E68-E$66)/E$66)</f>
        <v>-6.4637650129189574E-3</v>
      </c>
      <c r="AJ68" s="72">
        <f t="shared" ref="AJ68:AJ69" si="811">IF(F68=0,"",(F68-F$66)/F$66)</f>
        <v>-5.5746912231547582E-3</v>
      </c>
      <c r="AK68" s="73">
        <f t="shared" ref="AK68:AK69" si="812">IF(G68=0,"",(G68-G$66)/G$66)</f>
        <v>-5.5746912231547582E-3</v>
      </c>
      <c r="AL68" s="70" t="str">
        <f t="shared" ref="AL68:AL69" si="813">IF(AND(AH68&gt;0,AI68&gt;0), "Yes", "No")</f>
        <v>No</v>
      </c>
      <c r="AM68" s="70" t="str">
        <f t="shared" ref="AM68:AM69" si="814">IF(AND(AH68&lt;0,AI68&lt;0), "No", "Yes")</f>
        <v>No</v>
      </c>
      <c r="AN68" s="75" t="str">
        <f t="shared" ref="AN68:AN69" si="815">IF((AL68=AM68),(IF(AND(AI68&gt;(-0.5%*D$66),AI68&lt;(0.5%*D$66),AE68&lt;=150,AG68&lt;=150,(COUNTBLANK(D68:AK68)=0)),"Pass","Fail")),IF(COUNTA(D68:AK68)=0,"","Fail"))</f>
        <v>Pass</v>
      </c>
      <c r="AO68" s="71">
        <f>IF(ISNUMBER(SEARCH("RetlMed",C68)),Sheet3!D$2,IF(ISNUMBER(SEARCH("OffSml",C68)),Sheet3!A$2,IF(ISNUMBER(SEARCH("OffMed",C68)),Sheet3!B$2,IF(ISNUMBER(SEARCH("OffLrg",C68)),Sheet3!C$2,IF(ISNUMBER(SEARCH("RetlStrp",C68)),Sheet3!E$2)))))</f>
        <v>24695</v>
      </c>
      <c r="AP68" s="28"/>
      <c r="AQ68" s="28"/>
      <c r="AR68" s="31"/>
    </row>
    <row r="69" spans="1:44" s="19" customFormat="1" ht="25.5" customHeight="1" thickBot="1" x14ac:dyDescent="0.25">
      <c r="A69" s="34"/>
      <c r="B69" s="66" t="s">
        <v>157</v>
      </c>
      <c r="C69" s="81" t="s">
        <v>155</v>
      </c>
      <c r="D69" s="76">
        <f>INDEX(Sheet1!$C$5:$BD$192,MATCH($C69,Sheet1!$C$5:$C$192,0),54)</f>
        <v>345.61</v>
      </c>
      <c r="E69" s="67">
        <f t="shared" si="752"/>
        <v>345.61</v>
      </c>
      <c r="F69" s="17">
        <f>(INDEX(Sheet1!$C$5:$BD$192,MATCH($C69,Sheet1!$C$5:$C$192,0),18))/$AO69</f>
        <v>12.605831139906863</v>
      </c>
      <c r="G69" s="67">
        <f t="shared" si="753"/>
        <v>12.605831139906863</v>
      </c>
      <c r="H69" s="17">
        <f>(INDEX(Sheet1!$C$5:$BD$192,MATCH($C69,Sheet1!$C$5:$C$192,0),30))/$AO69</f>
        <v>4.5599514071674424E-2</v>
      </c>
      <c r="I69" s="67">
        <f t="shared" si="754"/>
        <v>4.5599514071674424E-2</v>
      </c>
      <c r="J69" s="17">
        <f t="shared" si="755"/>
        <v>47.571673326419109</v>
      </c>
      <c r="K69" s="67">
        <f t="shared" si="756"/>
        <v>47.571673326419109</v>
      </c>
      <c r="L69" s="17">
        <f>(((INDEX(Sheet1!$C$5:$BD$192,MATCH($C69,Sheet1!$C$5:$C$192,0),11))*3.4121416)+((INDEX(Sheet1!$C$5:$BD$192,MATCH($C69,Sheet1!$C$5:$C$192,0),23))*99.976))/$AO69</f>
        <v>0.21887558035229804</v>
      </c>
      <c r="M69" s="67">
        <f t="shared" si="757"/>
        <v>0.21887558035229804</v>
      </c>
      <c r="N69" s="17">
        <f>(((INDEX(Sheet1!$C$5:$BD$192,MATCH($C69,Sheet1!$C$5:$C$192,0),12))*3.4121416)+((INDEX(Sheet1!$C$5:$BD$192,MATCH($C69,Sheet1!$C$5:$C$192,0),24))*99.976))/$AO69</f>
        <v>15.469803023996761</v>
      </c>
      <c r="O69" s="67">
        <f t="shared" si="758"/>
        <v>15.469803023996761</v>
      </c>
      <c r="P69" s="17">
        <f>(((INDEX(Sheet1!$C$5:$BD$192,MATCH($C69,Sheet1!$C$5:$C$192,0),17))*3.4121416)+((INDEX(Sheet1!$C$5:$BD$192,MATCH($C69,Sheet1!$C$5:$C$192,0),29))*99.976))/$AO69</f>
        <v>12.916354940964567</v>
      </c>
      <c r="Q69" s="67">
        <f t="shared" si="759"/>
        <v>12.916354940964567</v>
      </c>
      <c r="R69" s="17">
        <f>(((INDEX(Sheet1!$C$5:$BD$192,MATCH($C69,Sheet1!$C$5:$C$192,0),31))+(INDEX(Sheet1!$C$5:$BD$192,MATCH($C69,Sheet1!$C$5:$C$192,0),32)))*99.976)/$AO69</f>
        <v>0</v>
      </c>
      <c r="S69" s="67">
        <f t="shared" si="760"/>
        <v>0</v>
      </c>
      <c r="T69" s="70">
        <f>(((INDEX(Sheet1!$C$5:$BD$192,MATCH($C69,Sheet1!$C$5:$C$192,0),19))+(INDEX(Sheet1!$C$5:$BD$192,MATCH($C69,Sheet1!$C$5:$C$192,0),20)))*3.4121416)/$AO69</f>
        <v>10.73029067247945</v>
      </c>
      <c r="U69" s="67">
        <f t="shared" si="761"/>
        <v>10.73029067247945</v>
      </c>
      <c r="V69" s="17">
        <f>(((INDEX(Sheet1!$C$5:$BD$192,MATCH($C69,Sheet1!$C$5:$C$192,0),13))*3.4121416)+((INDEX(Sheet1!$C$5:$BD$192,MATCH($C69,Sheet1!$C$5:$C$192,0),25))*99.976))/$AO69</f>
        <v>14.626681418683944</v>
      </c>
      <c r="W69" s="67">
        <f t="shared" si="762"/>
        <v>14.626681418683944</v>
      </c>
      <c r="X69" s="17">
        <f>(((INDEX(Sheet1!$C$5:$BD$192,MATCH($C69,Sheet1!$C$5:C$192,0),15))*3.4121416)+((INDEX(Sheet1!$C$5:$BD$192,MATCH($C69,Sheet1!$C$5:C$192,0),27))*99.976))/$AO69</f>
        <v>0</v>
      </c>
      <c r="Y69" s="67">
        <f t="shared" si="763"/>
        <v>0</v>
      </c>
      <c r="Z69" s="17">
        <f>(((INDEX(Sheet1!$C$5:$BD$192,MATCH($C69,Sheet1!$C$5:C$192,0),14))*3.4121416)+((INDEX(Sheet1!$C$5:$BD$192,MATCH($C69,Sheet1!$C$5:C$192,0),26))*99.976))/$AO69</f>
        <v>0</v>
      </c>
      <c r="AA69" s="67">
        <f t="shared" si="764"/>
        <v>0</v>
      </c>
      <c r="AB69" s="17">
        <f>(((INDEX(Sheet1!$C$5:$BD$192,MATCH($C69,Sheet1!$C$5:C$192,0),16))*3.4121416)+((INDEX(Sheet1!$C$5:$BD$192,MATCH($C69,Sheet1!$C$5:C$192,0),28))*99.976))/$AO69</f>
        <v>4.3399583624215428</v>
      </c>
      <c r="AC69" s="67">
        <f t="shared" si="765"/>
        <v>4.3399583624215428</v>
      </c>
      <c r="AD69" s="22">
        <v>0</v>
      </c>
      <c r="AE69" s="67">
        <f t="shared" ref="AE69" si="816">AD69</f>
        <v>0</v>
      </c>
      <c r="AF69" s="22">
        <v>0</v>
      </c>
      <c r="AG69" s="67">
        <f t="shared" ref="AG69" si="817">AF69</f>
        <v>0</v>
      </c>
      <c r="AH69" s="72">
        <f t="shared" si="809"/>
        <v>-2.6040235056563879E-5</v>
      </c>
      <c r="AI69" s="73">
        <f t="shared" si="810"/>
        <v>-2.6040235056563879E-5</v>
      </c>
      <c r="AJ69" s="72">
        <f t="shared" si="811"/>
        <v>2.3455473157938083E-4</v>
      </c>
      <c r="AK69" s="73">
        <f t="shared" si="812"/>
        <v>2.3455473157938083E-4</v>
      </c>
      <c r="AL69" s="70" t="str">
        <f t="shared" si="813"/>
        <v>No</v>
      </c>
      <c r="AM69" s="70" t="str">
        <f t="shared" si="814"/>
        <v>No</v>
      </c>
      <c r="AN69" s="75" t="str">
        <f t="shared" si="815"/>
        <v>Pass</v>
      </c>
      <c r="AO69" s="71">
        <f>IF(ISNUMBER(SEARCH("RetlMed",C69)),Sheet3!D$2,IF(ISNUMBER(SEARCH("OffSml",C69)),Sheet3!A$2,IF(ISNUMBER(SEARCH("OffMed",C69)),Sheet3!B$2,IF(ISNUMBER(SEARCH("OffLrg",C69)),Sheet3!C$2,IF(ISNUMBER(SEARCH("RetlStrp",C69)),Sheet3!E$2)))))</f>
        <v>24695</v>
      </c>
      <c r="AP69" s="28"/>
      <c r="AQ69" s="28"/>
      <c r="AR69" s="31"/>
    </row>
    <row r="70" spans="1:44" s="7" customFormat="1" ht="25.5" customHeight="1" x14ac:dyDescent="0.2">
      <c r="A70" s="6"/>
      <c r="B70" s="66" t="s">
        <v>157</v>
      </c>
      <c r="C70" s="82" t="s">
        <v>101</v>
      </c>
      <c r="D70" s="76">
        <f>INDEX(Sheet1!$C$5:$BD$192,MATCH($C70,Sheet1!$C$5:$C$192,0),54)</f>
        <v>223.81299999999999</v>
      </c>
      <c r="E70" s="67">
        <f t="shared" si="752"/>
        <v>223.81299999999999</v>
      </c>
      <c r="F70" s="17">
        <f>(INDEX(Sheet1!$C$5:$BD$192,MATCH($C70,Sheet1!$C$5:$C$192,0),18))/$AO70</f>
        <v>7.9481676452723224</v>
      </c>
      <c r="G70" s="67">
        <f t="shared" si="753"/>
        <v>7.9481676452723224</v>
      </c>
      <c r="H70" s="17">
        <f>(INDEX(Sheet1!$C$5:$BD$192,MATCH($C70,Sheet1!$C$5:$C$192,0),30))/$AO70</f>
        <v>5.3716946750354322E-2</v>
      </c>
      <c r="I70" s="67">
        <f t="shared" si="754"/>
        <v>5.3716946750354322E-2</v>
      </c>
      <c r="J70" s="17">
        <f t="shared" si="755"/>
        <v>32.490602209295808</v>
      </c>
      <c r="K70" s="67">
        <f t="shared" si="756"/>
        <v>32.490602209295808</v>
      </c>
      <c r="L70" s="17">
        <f>(((INDEX(Sheet1!$C$5:$BD$192,MATCH($C70,Sheet1!$C$5:$C$192,0),11))*3.4121416)+((INDEX(Sheet1!$C$5:$BD$192,MATCH($C70,Sheet1!$C$5:$C$192,0),23))*99.976))/$AO70</f>
        <v>0.37543002094351086</v>
      </c>
      <c r="M70" s="67">
        <f t="shared" si="757"/>
        <v>0.37543002094351086</v>
      </c>
      <c r="N70" s="17">
        <f>(((INDEX(Sheet1!$C$5:$BD$192,MATCH($C70,Sheet1!$C$5:$C$192,0),12))*3.4121416)+((INDEX(Sheet1!$C$5:$BD$192,MATCH($C70,Sheet1!$C$5:$C$192,0),24))*99.976))/$AO70</f>
        <v>4.4529035108256734</v>
      </c>
      <c r="O70" s="67">
        <f t="shared" si="758"/>
        <v>4.4529035108256734</v>
      </c>
      <c r="P70" s="17">
        <f>(((INDEX(Sheet1!$C$5:$BD$192,MATCH($C70,Sheet1!$C$5:$C$192,0),17))*3.4121416)+((INDEX(Sheet1!$C$5:$BD$192,MATCH($C70,Sheet1!$C$5:$C$192,0),29))*99.976))/$AO70</f>
        <v>12.916354940964567</v>
      </c>
      <c r="Q70" s="67">
        <f t="shared" si="759"/>
        <v>12.916354940964567</v>
      </c>
      <c r="R70" s="17">
        <f>(((INDEX(Sheet1!$C$5:$BD$192,MATCH($C70,Sheet1!$C$5:$C$192,0),31))+(INDEX(Sheet1!$C$5:$BD$192,MATCH($C70,Sheet1!$C$5:$C$192,0),32)))*99.976)/$AO70</f>
        <v>0</v>
      </c>
      <c r="S70" s="67">
        <f t="shared" si="760"/>
        <v>0</v>
      </c>
      <c r="T70" s="70">
        <f>(((INDEX(Sheet1!$C$5:$BD$192,MATCH($C70,Sheet1!$C$5:$C$192,0),19))+(INDEX(Sheet1!$C$5:$BD$192,MATCH($C70,Sheet1!$C$5:$C$192,0),20)))*3.4121416)/$AO70</f>
        <v>10.73029067247945</v>
      </c>
      <c r="U70" s="67">
        <f t="shared" si="761"/>
        <v>10.73029067247945</v>
      </c>
      <c r="V70" s="17">
        <f>(((INDEX(Sheet1!$C$5:$BD$192,MATCH($C70,Sheet1!$C$5:$C$192,0),13))*3.4121416)+((INDEX(Sheet1!$C$5:$BD$192,MATCH($C70,Sheet1!$C$5:$C$192,0),25))*99.976))/$AO70</f>
        <v>9.7509597458756829</v>
      </c>
      <c r="W70" s="67">
        <f t="shared" si="762"/>
        <v>9.7509597458756829</v>
      </c>
      <c r="X70" s="17">
        <f>(((INDEX(Sheet1!$C$5:$BD$192,MATCH($C70,Sheet1!$C$5:C$192,0),15))*3.4121416)+((INDEX(Sheet1!$C$5:$BD$192,MATCH($C70,Sheet1!$C$5:C$192,0),27))*99.976))/$AO70</f>
        <v>0</v>
      </c>
      <c r="Y70" s="67">
        <f t="shared" si="763"/>
        <v>0</v>
      </c>
      <c r="Z70" s="17">
        <f>(((INDEX(Sheet1!$C$5:$BD$192,MATCH($C70,Sheet1!$C$5:C$192,0),14))*3.4121416)+((INDEX(Sheet1!$C$5:$BD$192,MATCH($C70,Sheet1!$C$5:C$192,0),26))*99.976))/$AO70</f>
        <v>0</v>
      </c>
      <c r="AA70" s="67">
        <f t="shared" si="764"/>
        <v>0</v>
      </c>
      <c r="AB70" s="17">
        <f>(((INDEX(Sheet1!$C$5:$BD$192,MATCH($C70,Sheet1!$C$5:C$192,0),16))*3.4121416)+((INDEX(Sheet1!$C$5:$BD$192,MATCH($C70,Sheet1!$C$5:C$192,0),28))*99.976))/$AO70</f>
        <v>4.9949539906863736</v>
      </c>
      <c r="AC70" s="67">
        <f t="shared" si="765"/>
        <v>4.9949539906863736</v>
      </c>
      <c r="AD70" s="22">
        <v>0</v>
      </c>
      <c r="AE70" s="67">
        <f t="shared" ref="AE70" si="818">AD70</f>
        <v>0</v>
      </c>
      <c r="AF70" s="22">
        <v>0</v>
      </c>
      <c r="AG70" s="67">
        <f t="shared" ref="AG70" si="819">AF70</f>
        <v>0</v>
      </c>
      <c r="AH70" s="72"/>
      <c r="AI70" s="73"/>
      <c r="AJ70" s="72"/>
      <c r="AK70" s="73"/>
      <c r="AL70" s="18"/>
      <c r="AM70" s="18"/>
      <c r="AN70" s="61"/>
      <c r="AO70" s="71">
        <f>IF(ISNUMBER(SEARCH("RetlMed",C70)),Sheet3!D$2,IF(ISNUMBER(SEARCH("OffSml",C70)),Sheet3!A$2,IF(ISNUMBER(SEARCH("OffMed",C70)),Sheet3!B$2,IF(ISNUMBER(SEARCH("OffLrg",C70)),Sheet3!C$2,IF(ISNUMBER(SEARCH("RetlStrp",C70)),Sheet3!E$2)))))</f>
        <v>24695</v>
      </c>
      <c r="AP70" s="30"/>
      <c r="AQ70" s="30"/>
      <c r="AR70" s="26"/>
    </row>
    <row r="71" spans="1:44" s="19" customFormat="1" ht="25.5" customHeight="1" x14ac:dyDescent="0.2">
      <c r="A71" s="8"/>
      <c r="B71" s="66" t="s">
        <v>157</v>
      </c>
      <c r="C71" s="80" t="s">
        <v>87</v>
      </c>
      <c r="D71" s="76">
        <f>INDEX(Sheet1!$C$5:$BD$192,MATCH($C71,Sheet1!$C$5:$C$192,0),54)</f>
        <v>226.93899999999999</v>
      </c>
      <c r="E71" s="67">
        <f t="shared" si="752"/>
        <v>226.93899999999999</v>
      </c>
      <c r="F71" s="17">
        <f>(INDEX(Sheet1!$C$5:$BD$192,MATCH($C71,Sheet1!$C$5:$C$192,0),18))/$AO71</f>
        <v>8.037659445231828</v>
      </c>
      <c r="G71" s="67">
        <f t="shared" si="753"/>
        <v>8.037659445231828</v>
      </c>
      <c r="H71" s="17">
        <f>(INDEX(Sheet1!$C$5:$BD$192,MATCH($C71,Sheet1!$C$5:$C$192,0),30))/$AO71</f>
        <v>5.4452723223324562E-2</v>
      </c>
      <c r="I71" s="67">
        <f t="shared" si="754"/>
        <v>5.4452723223324562E-2</v>
      </c>
      <c r="J71" s="17">
        <f t="shared" si="755"/>
        <v>32.869512337282849</v>
      </c>
      <c r="K71" s="67">
        <f t="shared" si="756"/>
        <v>32.869512337282849</v>
      </c>
      <c r="L71" s="17">
        <f>(((INDEX(Sheet1!$C$5:$BD$192,MATCH($C71,Sheet1!$C$5:$C$192,0),11))*3.4121416)+((INDEX(Sheet1!$C$5:$BD$192,MATCH($C71,Sheet1!$C$5:$C$192,0),23))*99.976))/$AO71</f>
        <v>0.44899527256529664</v>
      </c>
      <c r="M71" s="67">
        <f t="shared" si="757"/>
        <v>0.44899527256529664</v>
      </c>
      <c r="N71" s="17">
        <f>(((INDEX(Sheet1!$C$5:$BD$192,MATCH($C71,Sheet1!$C$5:$C$192,0),12))*3.4121416)+((INDEX(Sheet1!$C$5:$BD$192,MATCH($C71,Sheet1!$C$5:$C$192,0),24))*99.976))/$AO71</f>
        <v>4.75824838719093</v>
      </c>
      <c r="O71" s="67">
        <f t="shared" si="758"/>
        <v>4.75824838719093</v>
      </c>
      <c r="P71" s="17">
        <f>(((INDEX(Sheet1!$C$5:$BD$192,MATCH($C71,Sheet1!$C$5:$C$192,0),17))*3.4121416)+((INDEX(Sheet1!$C$5:$BD$192,MATCH($C71,Sheet1!$C$5:$C$192,0),29))*99.976))/$AO71</f>
        <v>12.916354940964567</v>
      </c>
      <c r="Q71" s="67">
        <f t="shared" si="759"/>
        <v>12.916354940964567</v>
      </c>
      <c r="R71" s="17">
        <f>(((INDEX(Sheet1!$C$5:$BD$192,MATCH($C71,Sheet1!$C$5:$C$192,0),31))+(INDEX(Sheet1!$C$5:$BD$192,MATCH($C71,Sheet1!$C$5:$C$192,0),32)))*99.976)/$AO71</f>
        <v>0</v>
      </c>
      <c r="S71" s="67">
        <f t="shared" si="760"/>
        <v>0</v>
      </c>
      <c r="T71" s="70">
        <f>(((INDEX(Sheet1!$C$5:$BD$192,MATCH($C71,Sheet1!$C$5:$C$192,0),19))+(INDEX(Sheet1!$C$5:$BD$192,MATCH($C71,Sheet1!$C$5:$C$192,0),20)))*3.4121416)/$AO71</f>
        <v>10.73029067247945</v>
      </c>
      <c r="U71" s="67">
        <f t="shared" si="761"/>
        <v>10.73029067247945</v>
      </c>
      <c r="V71" s="17">
        <f>(((INDEX(Sheet1!$C$5:$BD$192,MATCH($C71,Sheet1!$C$5:$C$192,0),13))*3.4121416)+((INDEX(Sheet1!$C$5:$BD$192,MATCH($C71,Sheet1!$C$5:$C$192,0),25))*99.976))/$AO71</f>
        <v>9.7509597458756829</v>
      </c>
      <c r="W71" s="67">
        <f t="shared" si="762"/>
        <v>9.7509597458756829</v>
      </c>
      <c r="X71" s="17">
        <f>(((INDEX(Sheet1!$C$5:$BD$192,MATCH($C71,Sheet1!$C$5:C$192,0),15))*3.4121416)+((INDEX(Sheet1!$C$5:$BD$192,MATCH($C71,Sheet1!$C$5:C$192,0),27))*99.976))/$AO71</f>
        <v>0</v>
      </c>
      <c r="Y71" s="67">
        <f t="shared" si="763"/>
        <v>0</v>
      </c>
      <c r="Z71" s="17">
        <f>(((INDEX(Sheet1!$C$5:$BD$192,MATCH($C71,Sheet1!$C$5:C$192,0),14))*3.4121416)+((INDEX(Sheet1!$C$5:$BD$192,MATCH($C71,Sheet1!$C$5:C$192,0),26))*99.976))/$AO71</f>
        <v>0</v>
      </c>
      <c r="AA71" s="67">
        <f t="shared" si="764"/>
        <v>0</v>
      </c>
      <c r="AB71" s="17">
        <f>(((INDEX(Sheet1!$C$5:$BD$192,MATCH($C71,Sheet1!$C$5:C$192,0),16))*3.4121416)+((INDEX(Sheet1!$C$5:$BD$192,MATCH($C71,Sheet1!$C$5:C$192,0),28))*99.976))/$AO71</f>
        <v>4.9949539906863736</v>
      </c>
      <c r="AC71" s="67">
        <f t="shared" si="765"/>
        <v>4.9949539906863736</v>
      </c>
      <c r="AD71" s="22">
        <v>0</v>
      </c>
      <c r="AE71" s="67">
        <f t="shared" ref="AE71" si="820">AD71</f>
        <v>0</v>
      </c>
      <c r="AF71" s="22">
        <v>0</v>
      </c>
      <c r="AG71" s="67">
        <f t="shared" ref="AG71" si="821">AF71</f>
        <v>0</v>
      </c>
      <c r="AH71" s="72">
        <f>IF(D71=0,"",(D71-D$70)/D$70)</f>
        <v>1.3967017108032173E-2</v>
      </c>
      <c r="AI71" s="73">
        <f t="shared" ref="AI71:AK71" si="822">IF(E71=0,"",(E71-E$70)/E$70)</f>
        <v>1.3967017108032173E-2</v>
      </c>
      <c r="AJ71" s="72">
        <f t="shared" si="822"/>
        <v>1.125942531078046E-2</v>
      </c>
      <c r="AK71" s="73">
        <f t="shared" si="822"/>
        <v>1.125942531078046E-2</v>
      </c>
      <c r="AL71" s="70" t="str">
        <f t="shared" ref="AL71" si="823">IF(AND(AH71&gt;0,AI71&gt;0), "Yes", "No")</f>
        <v>Yes</v>
      </c>
      <c r="AM71" s="70" t="str">
        <f t="shared" ref="AM71" si="824">IF(AND(AH71&lt;0,AI71&lt;0), "No", "Yes")</f>
        <v>Yes</v>
      </c>
      <c r="AN71" s="75" t="str">
        <f>IF((AL71=AM71),(IF(AND(AI71&gt;(-0.5%*D$70),AI71&lt;(0.5%*D$70),AE71&lt;=150,AG71&lt;=150,(COUNTBLANK(D71:AK71)=0)),"Pass","Fail")),IF(COUNTA(D71:AK71)=0,"","Fail"))</f>
        <v>Pass</v>
      </c>
      <c r="AO71" s="71">
        <f>IF(ISNUMBER(SEARCH("RetlMed",C71)),Sheet3!D$2,IF(ISNUMBER(SEARCH("OffSml",C71)),Sheet3!A$2,IF(ISNUMBER(SEARCH("OffMed",C71)),Sheet3!B$2,IF(ISNUMBER(SEARCH("OffLrg",C71)),Sheet3!C$2,IF(ISNUMBER(SEARCH("RetlStrp",C71)),Sheet3!E$2)))))</f>
        <v>24695</v>
      </c>
      <c r="AP71" s="30"/>
      <c r="AQ71" s="30"/>
      <c r="AR71" s="31"/>
    </row>
    <row r="72" spans="1:44" s="7" customFormat="1" ht="25.5" customHeight="1" x14ac:dyDescent="0.2">
      <c r="A72" s="11"/>
      <c r="B72" s="66" t="s">
        <v>157</v>
      </c>
      <c r="C72" s="80" t="s">
        <v>88</v>
      </c>
      <c r="D72" s="76">
        <f>INDEX(Sheet1!$C$5:$BD$192,MATCH($C72,Sheet1!$C$5:$C$192,0),54)</f>
        <v>222.64</v>
      </c>
      <c r="E72" s="67">
        <f t="shared" si="752"/>
        <v>222.64</v>
      </c>
      <c r="F72" s="17">
        <f>(INDEX(Sheet1!$C$5:$BD$192,MATCH($C72,Sheet1!$C$5:$C$192,0),18))/$AO72</f>
        <v>7.9144766146993319</v>
      </c>
      <c r="G72" s="67">
        <f t="shared" si="753"/>
        <v>7.9144766146993319</v>
      </c>
      <c r="H72" s="17">
        <f>(INDEX(Sheet1!$C$5:$BD$192,MATCH($C72,Sheet1!$C$5:$C$192,0),30))/$AO72</f>
        <v>5.3507997570358373E-2</v>
      </c>
      <c r="I72" s="67">
        <f t="shared" si="754"/>
        <v>5.3507997570358373E-2</v>
      </c>
      <c r="J72" s="17">
        <f t="shared" si="755"/>
        <v>32.354902788758857</v>
      </c>
      <c r="K72" s="67">
        <f t="shared" si="756"/>
        <v>32.354902788758857</v>
      </c>
      <c r="L72" s="17">
        <f>(((INDEX(Sheet1!$C$5:$BD$192,MATCH($C72,Sheet1!$C$5:$C$192,0),11))*3.4121416)+((INDEX(Sheet1!$C$5:$BD$192,MATCH($C72,Sheet1!$C$5:$C$192,0),23))*99.976))/$AO72</f>
        <v>0.35456481315246002</v>
      </c>
      <c r="M72" s="67">
        <f t="shared" si="757"/>
        <v>0.35456481315246002</v>
      </c>
      <c r="N72" s="17">
        <f>(((INDEX(Sheet1!$C$5:$BD$192,MATCH($C72,Sheet1!$C$5:$C$192,0),12))*3.4121416)+((INDEX(Sheet1!$C$5:$BD$192,MATCH($C72,Sheet1!$C$5:$C$192,0),24))*99.976))/$AO72</f>
        <v>4.3380692980797733</v>
      </c>
      <c r="O72" s="67">
        <f t="shared" si="758"/>
        <v>4.3380692980797733</v>
      </c>
      <c r="P72" s="17">
        <f>(((INDEX(Sheet1!$C$5:$BD$192,MATCH($C72,Sheet1!$C$5:$C$192,0),17))*3.4121416)+((INDEX(Sheet1!$C$5:$BD$192,MATCH($C72,Sheet1!$C$5:$C$192,0),29))*99.976))/$AO72</f>
        <v>12.916354940964567</v>
      </c>
      <c r="Q72" s="67">
        <f t="shared" si="759"/>
        <v>12.916354940964567</v>
      </c>
      <c r="R72" s="17">
        <f>(((INDEX(Sheet1!$C$5:$BD$192,MATCH($C72,Sheet1!$C$5:$C$192,0),31))+(INDEX(Sheet1!$C$5:$BD$192,MATCH($C72,Sheet1!$C$5:$C$192,0),32)))*99.976)/$AO72</f>
        <v>0</v>
      </c>
      <c r="S72" s="67">
        <f t="shared" si="760"/>
        <v>0</v>
      </c>
      <c r="T72" s="70">
        <f>(((INDEX(Sheet1!$C$5:$BD$192,MATCH($C72,Sheet1!$C$5:$C$192,0),19))+(INDEX(Sheet1!$C$5:$BD$192,MATCH($C72,Sheet1!$C$5:$C$192,0),20)))*3.4121416)/$AO72</f>
        <v>10.73029067247945</v>
      </c>
      <c r="U72" s="67">
        <f t="shared" si="761"/>
        <v>10.73029067247945</v>
      </c>
      <c r="V72" s="17">
        <f>(((INDEX(Sheet1!$C$5:$BD$192,MATCH($C72,Sheet1!$C$5:$C$192,0),13))*3.4121416)+((INDEX(Sheet1!$C$5:$BD$192,MATCH($C72,Sheet1!$C$5:$C$192,0),25))*99.976))/$AO72</f>
        <v>9.7509597458756829</v>
      </c>
      <c r="W72" s="67">
        <f t="shared" si="762"/>
        <v>9.7509597458756829</v>
      </c>
      <c r="X72" s="17">
        <f>(((INDEX(Sheet1!$C$5:$BD$192,MATCH($C72,Sheet1!$C$5:C$192,0),15))*3.4121416)+((INDEX(Sheet1!$C$5:$BD$192,MATCH($C72,Sheet1!$C$5:C$192,0),27))*99.976))/$AO72</f>
        <v>0</v>
      </c>
      <c r="Y72" s="67">
        <f t="shared" si="763"/>
        <v>0</v>
      </c>
      <c r="Z72" s="17">
        <f>(((INDEX(Sheet1!$C$5:$BD$192,MATCH($C72,Sheet1!$C$5:C$192,0),14))*3.4121416)+((INDEX(Sheet1!$C$5:$BD$192,MATCH($C72,Sheet1!$C$5:C$192,0),26))*99.976))/$AO72</f>
        <v>0</v>
      </c>
      <c r="AA72" s="67">
        <f t="shared" si="764"/>
        <v>0</v>
      </c>
      <c r="AB72" s="17">
        <f>(((INDEX(Sheet1!$C$5:$BD$192,MATCH($C72,Sheet1!$C$5:C$192,0),16))*3.4121416)+((INDEX(Sheet1!$C$5:$BD$192,MATCH($C72,Sheet1!$C$5:C$192,0),28))*99.976))/$AO72</f>
        <v>4.9949539906863736</v>
      </c>
      <c r="AC72" s="67">
        <f t="shared" si="765"/>
        <v>4.9949539906863736</v>
      </c>
      <c r="AD72" s="22">
        <v>0</v>
      </c>
      <c r="AE72" s="67">
        <f t="shared" ref="AE72" si="825">AD72</f>
        <v>0</v>
      </c>
      <c r="AF72" s="22">
        <v>0</v>
      </c>
      <c r="AG72" s="67">
        <f t="shared" ref="AG72" si="826">AF72</f>
        <v>0</v>
      </c>
      <c r="AH72" s="72">
        <f t="shared" ref="AH72:AH73" si="827">IF(D72=0,"",(D72-D$70)/D$70)</f>
        <v>-5.2409824272942225E-3</v>
      </c>
      <c r="AI72" s="73">
        <f t="shared" ref="AI72:AI73" si="828">IF(E72=0,"",(E72-E$70)/E$70)</f>
        <v>-5.2409824272942225E-3</v>
      </c>
      <c r="AJ72" s="72">
        <f t="shared" ref="AJ72:AJ73" si="829">IF(F72=0,"",(F72-F$70)/F$70)</f>
        <v>-4.2388424699409026E-3</v>
      </c>
      <c r="AK72" s="73">
        <f t="shared" ref="AK72:AK73" si="830">IF(G72=0,"",(G72-G$70)/G$70)</f>
        <v>-4.2388424699409026E-3</v>
      </c>
      <c r="AL72" s="70" t="str">
        <f t="shared" ref="AL72:AL73" si="831">IF(AND(AH72&gt;0,AI72&gt;0), "Yes", "No")</f>
        <v>No</v>
      </c>
      <c r="AM72" s="70" t="str">
        <f t="shared" ref="AM72:AM73" si="832">IF(AND(AH72&lt;0,AI72&lt;0), "No", "Yes")</f>
        <v>No</v>
      </c>
      <c r="AN72" s="75" t="str">
        <f t="shared" ref="AN72:AN73" si="833">IF((AL72=AM72),(IF(AND(AI72&gt;(-0.5%*D$70),AI72&lt;(0.5%*D$70),AE72&lt;=150,AG72&lt;=150,(COUNTBLANK(D72:AK72)=0)),"Pass","Fail")),IF(COUNTA(D72:AK72)=0,"","Fail"))</f>
        <v>Pass</v>
      </c>
      <c r="AO72" s="71">
        <f>IF(ISNUMBER(SEARCH("RetlMed",C72)),Sheet3!D$2,IF(ISNUMBER(SEARCH("OffSml",C72)),Sheet3!A$2,IF(ISNUMBER(SEARCH("OffMed",C72)),Sheet3!B$2,IF(ISNUMBER(SEARCH("OffLrg",C72)),Sheet3!C$2,IF(ISNUMBER(SEARCH("RetlStrp",C72)),Sheet3!E$2)))))</f>
        <v>24695</v>
      </c>
      <c r="AP72" s="30"/>
      <c r="AQ72" s="30"/>
      <c r="AR72" s="26"/>
    </row>
    <row r="73" spans="1:44" s="21" customFormat="1" ht="25.5" customHeight="1" thickBot="1" x14ac:dyDescent="0.3">
      <c r="A73" s="20"/>
      <c r="B73" s="66" t="s">
        <v>157</v>
      </c>
      <c r="C73" s="81" t="s">
        <v>156</v>
      </c>
      <c r="D73" s="76">
        <f>INDEX(Sheet1!$C$5:$BD$192,MATCH($C73,Sheet1!$C$5:$C$192,0),54)</f>
        <v>223.995</v>
      </c>
      <c r="E73" s="67">
        <f t="shared" si="752"/>
        <v>223.995</v>
      </c>
      <c r="F73" s="17">
        <f>(INDEX(Sheet1!$C$5:$BD$192,MATCH($C73,Sheet1!$C$5:$C$192,0),18))/$AO73</f>
        <v>7.9558615104272121</v>
      </c>
      <c r="G73" s="67">
        <f t="shared" si="753"/>
        <v>7.9558615104272121</v>
      </c>
      <c r="H73" s="17">
        <f>(INDEX(Sheet1!$C$5:$BD$192,MATCH($C73,Sheet1!$C$5:$C$192,0),30))/$AO73</f>
        <v>5.359101032597692E-2</v>
      </c>
      <c r="I73" s="67">
        <f t="shared" si="754"/>
        <v>5.359101032597692E-2</v>
      </c>
      <c r="J73" s="17">
        <f t="shared" si="755"/>
        <v>32.50426449906459</v>
      </c>
      <c r="K73" s="67">
        <f t="shared" si="756"/>
        <v>32.50426449906459</v>
      </c>
      <c r="L73" s="17">
        <f>(((INDEX(Sheet1!$C$5:$BD$192,MATCH($C73,Sheet1!$C$5:$C$192,0),11))*3.4121416)+((INDEX(Sheet1!$C$5:$BD$192,MATCH($C73,Sheet1!$C$5:$C$192,0),23))*99.976))/$AO73</f>
        <v>0.36285357048795308</v>
      </c>
      <c r="M73" s="67">
        <f t="shared" si="757"/>
        <v>0.36285357048795308</v>
      </c>
      <c r="N73" s="17">
        <f>(((INDEX(Sheet1!$C$5:$BD$192,MATCH($C73,Sheet1!$C$5:$C$192,0),12))*3.4121416)+((INDEX(Sheet1!$C$5:$BD$192,MATCH($C73,Sheet1!$C$5:$C$192,0),24))*99.976))/$AO73</f>
        <v>4.4791422510500105</v>
      </c>
      <c r="O73" s="67">
        <f t="shared" si="758"/>
        <v>4.4791422510500105</v>
      </c>
      <c r="P73" s="17">
        <f>(((INDEX(Sheet1!$C$5:$BD$192,MATCH($C73,Sheet1!$C$5:$C$192,0),17))*3.4121416)+((INDEX(Sheet1!$C$5:$BD$192,MATCH($C73,Sheet1!$C$5:$C$192,0),29))*99.976))/$AO73</f>
        <v>12.916354940964567</v>
      </c>
      <c r="Q73" s="67">
        <f t="shared" si="759"/>
        <v>12.916354940964567</v>
      </c>
      <c r="R73" s="17">
        <f>(((INDEX(Sheet1!$C$5:$BD$192,MATCH($C73,Sheet1!$C$5:$C$192,0),31))+(INDEX(Sheet1!$C$5:$BD$192,MATCH($C73,Sheet1!$C$5:$C$192,0),32)))*99.976)/$AO73</f>
        <v>0</v>
      </c>
      <c r="S73" s="67">
        <f t="shared" si="760"/>
        <v>0</v>
      </c>
      <c r="T73" s="70">
        <f>(((INDEX(Sheet1!$C$5:$BD$192,MATCH($C73,Sheet1!$C$5:$C$192,0),19))+(INDEX(Sheet1!$C$5:$BD$192,MATCH($C73,Sheet1!$C$5:$C$192,0),20)))*3.4121416)/$AO73</f>
        <v>10.73029067247945</v>
      </c>
      <c r="U73" s="67">
        <f t="shared" si="761"/>
        <v>10.73029067247945</v>
      </c>
      <c r="V73" s="17">
        <f>(((INDEX(Sheet1!$C$5:$BD$192,MATCH($C73,Sheet1!$C$5:$C$192,0),13))*3.4121416)+((INDEX(Sheet1!$C$5:$BD$192,MATCH($C73,Sheet1!$C$5:$C$192,0),25))*99.976))/$AO73</f>
        <v>9.7509597458756829</v>
      </c>
      <c r="W73" s="67">
        <f t="shared" si="762"/>
        <v>9.7509597458756829</v>
      </c>
      <c r="X73" s="17">
        <f>(((INDEX(Sheet1!$C$5:$BD$192,MATCH($C73,Sheet1!$C$5:C$192,0),15))*3.4121416)+((INDEX(Sheet1!$C$5:$BD$192,MATCH($C73,Sheet1!$C$5:C$192,0),27))*99.976))/$AO73</f>
        <v>0</v>
      </c>
      <c r="Y73" s="67">
        <f t="shared" si="763"/>
        <v>0</v>
      </c>
      <c r="Z73" s="17">
        <f>(((INDEX(Sheet1!$C$5:$BD$192,MATCH($C73,Sheet1!$C$5:C$192,0),14))*3.4121416)+((INDEX(Sheet1!$C$5:$BD$192,MATCH($C73,Sheet1!$C$5:C$192,0),26))*99.976))/$AO73</f>
        <v>0</v>
      </c>
      <c r="AA73" s="67">
        <f t="shared" si="764"/>
        <v>0</v>
      </c>
      <c r="AB73" s="17">
        <f>(((INDEX(Sheet1!$C$5:$BD$192,MATCH($C73,Sheet1!$C$5:C$192,0),16))*3.4121416)+((INDEX(Sheet1!$C$5:$BD$192,MATCH($C73,Sheet1!$C$5:C$192,0),28))*99.976))/$AO73</f>
        <v>4.9949539906863736</v>
      </c>
      <c r="AC73" s="67">
        <f t="shared" si="765"/>
        <v>4.9949539906863736</v>
      </c>
      <c r="AD73" s="22">
        <v>0</v>
      </c>
      <c r="AE73" s="67">
        <f t="shared" ref="AE73" si="834">AD73</f>
        <v>0</v>
      </c>
      <c r="AF73" s="22">
        <v>0</v>
      </c>
      <c r="AG73" s="67">
        <f t="shared" ref="AG73" si="835">AF73</f>
        <v>0</v>
      </c>
      <c r="AH73" s="72">
        <f t="shared" si="827"/>
        <v>8.1317885913694194E-4</v>
      </c>
      <c r="AI73" s="73">
        <f t="shared" si="828"/>
        <v>8.1317885913694194E-4</v>
      </c>
      <c r="AJ73" s="72">
        <f t="shared" si="829"/>
        <v>9.6800489097208383E-4</v>
      </c>
      <c r="AK73" s="73">
        <f t="shared" si="830"/>
        <v>9.6800489097208383E-4</v>
      </c>
      <c r="AL73" s="70" t="str">
        <f t="shared" si="831"/>
        <v>Yes</v>
      </c>
      <c r="AM73" s="70" t="str">
        <f t="shared" si="832"/>
        <v>Yes</v>
      </c>
      <c r="AN73" s="75" t="str">
        <f t="shared" si="833"/>
        <v>Pass</v>
      </c>
      <c r="AO73" s="71">
        <f>IF(ISNUMBER(SEARCH("RetlMed",C73)),Sheet3!D$2,IF(ISNUMBER(SEARCH("OffSml",C73)),Sheet3!A$2,IF(ISNUMBER(SEARCH("OffMed",C73)),Sheet3!B$2,IF(ISNUMBER(SEARCH("OffLrg",C73)),Sheet3!C$2,IF(ISNUMBER(SEARCH("RetlStrp",C73)),Sheet3!E$2)))))</f>
        <v>24695</v>
      </c>
      <c r="AP73" s="30"/>
      <c r="AQ73" s="30"/>
      <c r="AR73" s="29"/>
    </row>
    <row r="74" spans="1:44" s="21" customFormat="1" ht="25.5" customHeight="1" x14ac:dyDescent="0.25">
      <c r="A74" s="20"/>
      <c r="B74" s="66" t="s">
        <v>157</v>
      </c>
      <c r="C74" s="82" t="s">
        <v>100</v>
      </c>
      <c r="D74" s="76">
        <f>INDEX(Sheet1!$C$5:$BD$192,MATCH($C74,Sheet1!$C$5:$C$192,0),54)</f>
        <v>345.61900000000003</v>
      </c>
      <c r="E74" s="67">
        <f t="shared" ref="E74:E76" si="836">D74</f>
        <v>345.61900000000003</v>
      </c>
      <c r="F74" s="17">
        <f>(INDEX(Sheet1!$C$5:$BD$192,MATCH($C74,Sheet1!$C$5:$C$192,0),18))/$AO74</f>
        <v>12.602875075926301</v>
      </c>
      <c r="G74" s="67">
        <f t="shared" ref="G74:G76" si="837">F74</f>
        <v>12.602875075926301</v>
      </c>
      <c r="H74" s="17">
        <f>(INDEX(Sheet1!$C$5:$BD$192,MATCH($C74,Sheet1!$C$5:$C$192,0),30))/$AO74</f>
        <v>4.5650131605588173E-2</v>
      </c>
      <c r="I74" s="67">
        <f t="shared" ref="I74:I76" si="838">H74</f>
        <v>4.5650131605588173E-2</v>
      </c>
      <c r="J74" s="17">
        <f t="shared" ref="J74:J76" si="839">SUM(L74,N74,P74,V74,X74,Z74,AB74)</f>
        <v>47.566653428755615</v>
      </c>
      <c r="K74" s="67">
        <f t="shared" ref="K74:K76" si="840">J74</f>
        <v>47.566653428755615</v>
      </c>
      <c r="L74" s="17">
        <f>(((INDEX(Sheet1!$C$5:$BD$192,MATCH($C74,Sheet1!$C$5:$C$192,0),11))*3.4121416)+((INDEX(Sheet1!$C$5:$BD$192,MATCH($C74,Sheet1!$C$5:$C$192,0),23))*99.976))/$AO74</f>
        <v>0.22394219156914358</v>
      </c>
      <c r="M74" s="67">
        <f t="shared" ref="M74:M76" si="841">L74</f>
        <v>0.22394219156914358</v>
      </c>
      <c r="N74" s="17">
        <f>(((INDEX(Sheet1!$C$5:$BD$192,MATCH($C74,Sheet1!$C$5:$C$192,0),12))*3.4121416)+((INDEX(Sheet1!$C$5:$BD$192,MATCH($C74,Sheet1!$C$5:$C$192,0),24))*99.976))/$AO74</f>
        <v>15.459716515116421</v>
      </c>
      <c r="O74" s="67">
        <f t="shared" ref="O74:O76" si="842">N74</f>
        <v>15.459716515116421</v>
      </c>
      <c r="P74" s="17">
        <f>(((INDEX(Sheet1!$C$5:$BD$192,MATCH($C74,Sheet1!$C$5:$C$192,0),17))*3.4121416)+((INDEX(Sheet1!$C$5:$BD$192,MATCH($C74,Sheet1!$C$5:$C$192,0),29))*99.976))/$AO74</f>
        <v>12.916354940964567</v>
      </c>
      <c r="Q74" s="67">
        <f t="shared" ref="Q74:Q76" si="843">P74</f>
        <v>12.916354940964567</v>
      </c>
      <c r="R74" s="17">
        <f>(((INDEX(Sheet1!$C$5:$BD$192,MATCH($C74,Sheet1!$C$5:$C$192,0),31))+(INDEX(Sheet1!$C$5:$BD$192,MATCH($C74,Sheet1!$C$5:$C$192,0),32)))*99.976)/$AO74</f>
        <v>0</v>
      </c>
      <c r="S74" s="67">
        <f t="shared" ref="S74:S76" si="844">R74</f>
        <v>0</v>
      </c>
      <c r="T74" s="70">
        <f>(((INDEX(Sheet1!$C$5:$BD$192,MATCH($C74,Sheet1!$C$5:$C$192,0),19))+(INDEX(Sheet1!$C$5:$BD$192,MATCH($C74,Sheet1!$C$5:$C$192,0),20)))*3.4121416)/$AO74</f>
        <v>10.73029067247945</v>
      </c>
      <c r="U74" s="67">
        <f t="shared" ref="U74:U76" si="845">T74</f>
        <v>10.73029067247945</v>
      </c>
      <c r="V74" s="17">
        <f>(((INDEX(Sheet1!$C$5:$BD$192,MATCH($C74,Sheet1!$C$5:$C$192,0),13))*3.4121416)+((INDEX(Sheet1!$C$5:$BD$192,MATCH($C74,Sheet1!$C$5:$C$192,0),25))*99.976))/$AO74</f>
        <v>14.626681418683944</v>
      </c>
      <c r="W74" s="67">
        <f t="shared" ref="W74:W76" si="846">V74</f>
        <v>14.626681418683944</v>
      </c>
      <c r="X74" s="17">
        <f>(((INDEX(Sheet1!$C$5:$BD$192,MATCH($C74,Sheet1!$C$5:C$192,0),15))*3.4121416)+((INDEX(Sheet1!$C$5:$BD$192,MATCH($C74,Sheet1!$C$5:C$192,0),27))*99.976))/$AO74</f>
        <v>0</v>
      </c>
      <c r="Y74" s="67">
        <f t="shared" ref="Y74:Y76" si="847">X74</f>
        <v>0</v>
      </c>
      <c r="Z74" s="17">
        <f>(((INDEX(Sheet1!$C$5:$BD$192,MATCH($C74,Sheet1!$C$5:C$192,0),14))*3.4121416)+((INDEX(Sheet1!$C$5:$BD$192,MATCH($C74,Sheet1!$C$5:C$192,0),26))*99.976))/$AO74</f>
        <v>0</v>
      </c>
      <c r="AA74" s="67">
        <f t="shared" ref="AA74:AA76" si="848">Z74</f>
        <v>0</v>
      </c>
      <c r="AB74" s="17">
        <f>(((INDEX(Sheet1!$C$5:$BD$192,MATCH($C74,Sheet1!$C$5:C$192,0),16))*3.4121416)+((INDEX(Sheet1!$C$5:$BD$192,MATCH($C74,Sheet1!$C$5:C$192,0),28))*99.976))/$AO74</f>
        <v>4.3399583624215428</v>
      </c>
      <c r="AC74" s="67">
        <f t="shared" ref="AC74:AC76" si="849">AB74</f>
        <v>4.3399583624215428</v>
      </c>
      <c r="AD74" s="22">
        <v>0</v>
      </c>
      <c r="AE74" s="67">
        <f t="shared" ref="AE74:AE75" si="850">AD74</f>
        <v>0</v>
      </c>
      <c r="AF74" s="22">
        <v>0</v>
      </c>
      <c r="AG74" s="67">
        <f t="shared" ref="AG74:AG75" si="851">AF74</f>
        <v>0</v>
      </c>
      <c r="AH74" s="72"/>
      <c r="AI74" s="73"/>
      <c r="AJ74" s="72"/>
      <c r="AK74" s="73"/>
      <c r="AL74" s="70"/>
      <c r="AM74" s="70"/>
      <c r="AN74" s="75"/>
      <c r="AO74" s="71">
        <f>IF(ISNUMBER(SEARCH("RetlMed",C74)),Sheet3!D$2,IF(ISNUMBER(SEARCH("OffSml",C74)),Sheet3!A$2,IF(ISNUMBER(SEARCH("OffMed",C74)),Sheet3!B$2,IF(ISNUMBER(SEARCH("OffLrg",C74)),Sheet3!C$2,IF(ISNUMBER(SEARCH("RetlStrp",C74)),Sheet3!E$2)))))</f>
        <v>24695</v>
      </c>
      <c r="AP74" s="30"/>
      <c r="AQ74" s="30"/>
      <c r="AR74" s="29"/>
    </row>
    <row r="75" spans="1:44" s="3" customFormat="1" ht="25.5" customHeight="1" x14ac:dyDescent="0.25">
      <c r="A75" s="9"/>
      <c r="B75" s="66" t="s">
        <v>157</v>
      </c>
      <c r="C75" s="80" t="s">
        <v>459</v>
      </c>
      <c r="D75" s="76">
        <f>INDEX(Sheet1!$C$5:$BD$192,MATCH($C75,Sheet1!$C$5:$C$192,0),54)</f>
        <v>343.584</v>
      </c>
      <c r="E75" s="67">
        <f t="shared" si="836"/>
        <v>343.584</v>
      </c>
      <c r="F75" s="17">
        <f>(INDEX(Sheet1!$C$5:$BD$192,MATCH($C75,Sheet1!$C$5:$C$192,0),18))/$AO75</f>
        <v>12.536383883377201</v>
      </c>
      <c r="G75" s="67">
        <f t="shared" si="837"/>
        <v>12.536383883377201</v>
      </c>
      <c r="H75" s="17">
        <f>(INDEX(Sheet1!$C$5:$BD$192,MATCH($C75,Sheet1!$C$5:$C$192,0),30))/$AO75</f>
        <v>4.5534318687993521E-2</v>
      </c>
      <c r="I75" s="67">
        <f t="shared" si="838"/>
        <v>4.5534318687993521E-2</v>
      </c>
      <c r="J75" s="17">
        <f t="shared" si="839"/>
        <v>47.328188240984815</v>
      </c>
      <c r="K75" s="67">
        <f t="shared" si="840"/>
        <v>47.328188240984815</v>
      </c>
      <c r="L75" s="17">
        <f>(((INDEX(Sheet1!$C$5:$BD$192,MATCH($C75,Sheet1!$C$5:$C$192,0),11))*3.4121416)+((INDEX(Sheet1!$C$5:$BD$192,MATCH($C75,Sheet1!$C$5:$C$192,0),23))*99.976))/$AO75</f>
        <v>0.2123543679287305</v>
      </c>
      <c r="M75" s="67">
        <f t="shared" si="841"/>
        <v>0.2123543679287305</v>
      </c>
      <c r="N75" s="17">
        <f>(((INDEX(Sheet1!$C$5:$BD$192,MATCH($C75,Sheet1!$C$5:$C$192,0),12))*3.4121416)+((INDEX(Sheet1!$C$5:$BD$192,MATCH($C75,Sheet1!$C$5:$C$192,0),24))*99.976))/$AO75</f>
        <v>15.232839150986029</v>
      </c>
      <c r="O75" s="67">
        <f t="shared" si="842"/>
        <v>15.232839150986029</v>
      </c>
      <c r="P75" s="17">
        <f>(((INDEX(Sheet1!$C$5:$BD$192,MATCH($C75,Sheet1!$C$5:$C$192,0),17))*3.4121416)+((INDEX(Sheet1!$C$5:$BD$192,MATCH($C75,Sheet1!$C$5:$C$192,0),29))*99.976))/$AO75</f>
        <v>12.916354940964567</v>
      </c>
      <c r="Q75" s="67">
        <f t="shared" si="843"/>
        <v>12.916354940964567</v>
      </c>
      <c r="R75" s="17">
        <f>(((INDEX(Sheet1!$C$5:$BD$192,MATCH($C75,Sheet1!$C$5:$C$192,0),31))+(INDEX(Sheet1!$C$5:$BD$192,MATCH($C75,Sheet1!$C$5:$C$192,0),32)))*99.976)/$AO75</f>
        <v>0</v>
      </c>
      <c r="S75" s="67">
        <f t="shared" si="844"/>
        <v>0</v>
      </c>
      <c r="T75" s="70">
        <f>(((INDEX(Sheet1!$C$5:$BD$192,MATCH($C75,Sheet1!$C$5:$C$192,0),19))+(INDEX(Sheet1!$C$5:$BD$192,MATCH($C75,Sheet1!$C$5:$C$192,0),20)))*3.4121416)/$AO75</f>
        <v>10.73029067247945</v>
      </c>
      <c r="U75" s="67">
        <f t="shared" si="845"/>
        <v>10.73029067247945</v>
      </c>
      <c r="V75" s="17">
        <f>(((INDEX(Sheet1!$C$5:$BD$192,MATCH($C75,Sheet1!$C$5:$C$192,0),13))*3.4121416)+((INDEX(Sheet1!$C$5:$BD$192,MATCH($C75,Sheet1!$C$5:$C$192,0),25))*99.976))/$AO75</f>
        <v>14.626681418683944</v>
      </c>
      <c r="W75" s="67">
        <f t="shared" si="846"/>
        <v>14.626681418683944</v>
      </c>
      <c r="X75" s="17">
        <f>(((INDEX(Sheet1!$C$5:$BD$192,MATCH($C75,Sheet1!$C$5:C$192,0),15))*3.4121416)+((INDEX(Sheet1!$C$5:$BD$192,MATCH($C75,Sheet1!$C$5:C$192,0),27))*99.976))/$AO75</f>
        <v>0</v>
      </c>
      <c r="Y75" s="67">
        <f t="shared" si="847"/>
        <v>0</v>
      </c>
      <c r="Z75" s="17">
        <f>(((INDEX(Sheet1!$C$5:$BD$192,MATCH($C75,Sheet1!$C$5:C$192,0),14))*3.4121416)+((INDEX(Sheet1!$C$5:$BD$192,MATCH($C75,Sheet1!$C$5:C$192,0),26))*99.976))/$AO75</f>
        <v>0</v>
      </c>
      <c r="AA75" s="67">
        <f t="shared" si="848"/>
        <v>0</v>
      </c>
      <c r="AB75" s="17">
        <f>(((INDEX(Sheet1!$C$5:$BD$192,MATCH($C75,Sheet1!$C$5:C$192,0),16))*3.4121416)+((INDEX(Sheet1!$C$5:$BD$192,MATCH($C75,Sheet1!$C$5:C$192,0),28))*99.976))/$AO75</f>
        <v>4.3399583624215428</v>
      </c>
      <c r="AC75" s="67">
        <f t="shared" si="849"/>
        <v>4.3399583624215428</v>
      </c>
      <c r="AD75" s="22">
        <v>0</v>
      </c>
      <c r="AE75" s="67">
        <f t="shared" si="850"/>
        <v>0</v>
      </c>
      <c r="AF75" s="22">
        <v>0</v>
      </c>
      <c r="AG75" s="67">
        <f t="shared" si="851"/>
        <v>0</v>
      </c>
      <c r="AH75" s="72">
        <f>IF(D75=0,"",(D75-D74)/D74)</f>
        <v>-5.8879864822247181E-3</v>
      </c>
      <c r="AI75" s="108">
        <f t="shared" ref="AI75:AK75" si="852">IF(E75=0,"",(E75-E74)/E74)</f>
        <v>-5.8879864822247181E-3</v>
      </c>
      <c r="AJ75" s="72">
        <f t="shared" si="852"/>
        <v>-5.275874921279608E-3</v>
      </c>
      <c r="AK75" s="108">
        <f t="shared" si="852"/>
        <v>-5.275874921279608E-3</v>
      </c>
      <c r="AL75" s="70" t="str">
        <f t="shared" ref="AL75:AL76" si="853">IF(AND(AH75&gt;0,AI75&gt;0), "Yes", "No")</f>
        <v>No</v>
      </c>
      <c r="AM75" s="70" t="str">
        <f t="shared" ref="AM75:AM76" si="854">IF(AND(AH75&lt;0,AI75&lt;0), "No", "Yes")</f>
        <v>No</v>
      </c>
      <c r="AN75" s="75" t="str">
        <f>IF((AL75=AM75),(IF(AND(AI75&gt;(-0.5%*D74),AI75&lt;(0.5%*D74),AE75&lt;=150,AG75&lt;=150,(COUNTBLANK(D75:AK75)=0)),"Pass","Fail")),IF(COUNTA(D75:AK75)=0,"","Fail"))</f>
        <v>Pass</v>
      </c>
      <c r="AO75" s="71">
        <f>IF(ISNUMBER(SEARCH("RetlMed",C75)),Sheet3!D$2,IF(ISNUMBER(SEARCH("OffSml",C75)),Sheet3!A$2,IF(ISNUMBER(SEARCH("OffMed",C75)),Sheet3!B$2,IF(ISNUMBER(SEARCH("OffLrg",C75)),Sheet3!C$2,IF(ISNUMBER(SEARCH("RetlStrp",C75)),Sheet3!E$2)))))</f>
        <v>24695</v>
      </c>
      <c r="AP75" s="30"/>
      <c r="AQ75" s="30"/>
      <c r="AR75" s="32"/>
    </row>
    <row r="76" spans="1:44" s="21" customFormat="1" ht="25.5" customHeight="1" thickBot="1" x14ac:dyDescent="0.3">
      <c r="A76" s="20"/>
      <c r="B76" s="66" t="s">
        <v>157</v>
      </c>
      <c r="C76" s="81" t="s">
        <v>460</v>
      </c>
      <c r="D76" s="76">
        <f>INDEX(Sheet1!$C$5:$BD$192,MATCH($C76,Sheet1!$C$5:$C$192,0),54)</f>
        <v>343.51299999999998</v>
      </c>
      <c r="E76" s="67">
        <f t="shared" si="836"/>
        <v>343.51299999999998</v>
      </c>
      <c r="F76" s="17">
        <f>(INDEX(Sheet1!$C$5:$BD$192,MATCH($C76,Sheet1!$C$5:$C$192,0),18))/$AO76</f>
        <v>12.541931565094149</v>
      </c>
      <c r="G76" s="67">
        <f t="shared" si="837"/>
        <v>12.541931565094149</v>
      </c>
      <c r="H76" s="17">
        <f>(INDEX(Sheet1!$C$5:$BD$192,MATCH($C76,Sheet1!$C$5:$C$192,0),30))/$AO76</f>
        <v>4.5386110548694063E-2</v>
      </c>
      <c r="I76" s="67">
        <f t="shared" si="838"/>
        <v>4.5386110548694063E-2</v>
      </c>
      <c r="J76" s="17">
        <f t="shared" si="839"/>
        <v>47.332329203479247</v>
      </c>
      <c r="K76" s="67">
        <f t="shared" si="840"/>
        <v>47.332329203479247</v>
      </c>
      <c r="L76" s="17">
        <f>(((INDEX(Sheet1!$C$5:$BD$192,MATCH($C76,Sheet1!$C$5:$C$192,0),11))*3.4121416)+((INDEX(Sheet1!$C$5:$BD$192,MATCH($C76,Sheet1!$C$5:$C$192,0),23))*99.976))/$AO76</f>
        <v>0.19756585485320916</v>
      </c>
      <c r="M76" s="67">
        <f t="shared" si="841"/>
        <v>0.19756585485320916</v>
      </c>
      <c r="N76" s="17">
        <f>(((INDEX(Sheet1!$C$5:$BD$192,MATCH($C76,Sheet1!$C$5:$C$192,0),12))*3.4121416)+((INDEX(Sheet1!$C$5:$BD$192,MATCH($C76,Sheet1!$C$5:$C$192,0),24))*99.976))/$AO76</f>
        <v>15.251768626555982</v>
      </c>
      <c r="O76" s="67">
        <f t="shared" si="842"/>
        <v>15.251768626555982</v>
      </c>
      <c r="P76" s="17">
        <f>(((INDEX(Sheet1!$C$5:$BD$192,MATCH($C76,Sheet1!$C$5:$C$192,0),17))*3.4121416)+((INDEX(Sheet1!$C$5:$BD$192,MATCH($C76,Sheet1!$C$5:$C$192,0),29))*99.976))/$AO76</f>
        <v>12.916354940964567</v>
      </c>
      <c r="Q76" s="67">
        <f t="shared" si="843"/>
        <v>12.916354940964567</v>
      </c>
      <c r="R76" s="17">
        <f>(((INDEX(Sheet1!$C$5:$BD$192,MATCH($C76,Sheet1!$C$5:$C$192,0),31))+(INDEX(Sheet1!$C$5:$BD$192,MATCH($C76,Sheet1!$C$5:$C$192,0),32)))*99.976)/$AO76</f>
        <v>0</v>
      </c>
      <c r="S76" s="67">
        <f t="shared" si="844"/>
        <v>0</v>
      </c>
      <c r="T76" s="70">
        <f>(((INDEX(Sheet1!$C$5:$BD$192,MATCH($C76,Sheet1!$C$5:$C$192,0),19))+(INDEX(Sheet1!$C$5:$BD$192,MATCH($C76,Sheet1!$C$5:$C$192,0),20)))*3.4121416)/$AO76</f>
        <v>10.73029067247945</v>
      </c>
      <c r="U76" s="67">
        <f t="shared" si="845"/>
        <v>10.73029067247945</v>
      </c>
      <c r="V76" s="17">
        <f>(((INDEX(Sheet1!$C$5:$BD$192,MATCH($C76,Sheet1!$C$5:$C$192,0),13))*3.4121416)+((INDEX(Sheet1!$C$5:$BD$192,MATCH($C76,Sheet1!$C$5:$C$192,0),25))*99.976))/$AO76</f>
        <v>14.626681418683944</v>
      </c>
      <c r="W76" s="67">
        <f t="shared" si="846"/>
        <v>14.626681418683944</v>
      </c>
      <c r="X76" s="17">
        <f>(((INDEX(Sheet1!$C$5:$BD$192,MATCH($C76,Sheet1!$C$5:C$192,0),15))*3.4121416)+((INDEX(Sheet1!$C$5:$BD$192,MATCH($C76,Sheet1!$C$5:C$192,0),27))*99.976))/$AO76</f>
        <v>0</v>
      </c>
      <c r="Y76" s="67">
        <f t="shared" si="847"/>
        <v>0</v>
      </c>
      <c r="Z76" s="17">
        <f>(((INDEX(Sheet1!$C$5:$BD$192,MATCH($C76,Sheet1!$C$5:C$192,0),14))*3.4121416)+((INDEX(Sheet1!$C$5:$BD$192,MATCH($C76,Sheet1!$C$5:C$192,0),26))*99.976))/$AO76</f>
        <v>0</v>
      </c>
      <c r="AA76" s="67">
        <f t="shared" si="848"/>
        <v>0</v>
      </c>
      <c r="AB76" s="17">
        <f>(((INDEX(Sheet1!$C$5:$BD$192,MATCH($C76,Sheet1!$C$5:C$192,0),16))*3.4121416)+((INDEX(Sheet1!$C$5:$BD$192,MATCH($C76,Sheet1!$C$5:C$192,0),28))*99.976))/$AO76</f>
        <v>4.3399583624215428</v>
      </c>
      <c r="AC76" s="67">
        <f t="shared" si="849"/>
        <v>4.3399583624215428</v>
      </c>
      <c r="AD76" s="22">
        <v>0</v>
      </c>
      <c r="AE76" s="67">
        <f t="shared" ref="AE76" si="855">AD76</f>
        <v>0</v>
      </c>
      <c r="AF76" s="22">
        <v>0</v>
      </c>
      <c r="AG76" s="67">
        <f t="shared" ref="AG76" si="856">AF76</f>
        <v>0</v>
      </c>
      <c r="AH76" s="72">
        <f>IF(D76=0,"",(D76-D74)/D74)</f>
        <v>-6.0934150032262444E-3</v>
      </c>
      <c r="AI76" s="73">
        <f t="shared" ref="AI76:AK76" si="857">IF(E76=0,"",(E76-E74)/E74)</f>
        <v>-6.0934150032262444E-3</v>
      </c>
      <c r="AJ76" s="72">
        <f t="shared" si="857"/>
        <v>-4.8356831647537665E-3</v>
      </c>
      <c r="AK76" s="73">
        <f t="shared" si="857"/>
        <v>-4.8356831647537665E-3</v>
      </c>
      <c r="AL76" s="70" t="str">
        <f t="shared" si="853"/>
        <v>No</v>
      </c>
      <c r="AM76" s="70" t="str">
        <f t="shared" si="854"/>
        <v>No</v>
      </c>
      <c r="AN76" s="75" t="str">
        <f>IF((AL76=AM76),(IF(AND(AI76&gt;(-0.5%*D74),AI76&lt;(0.5%*D74),AE76&lt;=150,AG76&lt;=150,(COUNTBLANK(D76:AK76)=0)),"Pass","Fail")),IF(COUNTA(D76:AK76)=0,"","Fail"))</f>
        <v>Pass</v>
      </c>
      <c r="AO76" s="71">
        <f>IF(ISNUMBER(SEARCH("RetlMed",C76)),Sheet3!D$2,IF(ISNUMBER(SEARCH("OffSml",C76)),Sheet3!A$2,IF(ISNUMBER(SEARCH("OffMed",C76)),Sheet3!B$2,IF(ISNUMBER(SEARCH("OffLrg",C76)),Sheet3!C$2,IF(ISNUMBER(SEARCH("RetlStrp",C76)),Sheet3!E$2)))))</f>
        <v>24695</v>
      </c>
      <c r="AP76" s="30"/>
      <c r="AQ76" s="30"/>
      <c r="AR76" s="29"/>
    </row>
  </sheetData>
  <mergeCells count="26">
    <mergeCell ref="AN2:AN4"/>
    <mergeCell ref="L3:M3"/>
    <mergeCell ref="L2:AC2"/>
    <mergeCell ref="AH3:AI3"/>
    <mergeCell ref="AJ3:AK3"/>
    <mergeCell ref="AH2:AK2"/>
    <mergeCell ref="N3:O3"/>
    <mergeCell ref="P3:Q3"/>
    <mergeCell ref="R3:S3"/>
    <mergeCell ref="V3:W3"/>
    <mergeCell ref="X3:Y3"/>
    <mergeCell ref="Z3:AA3"/>
    <mergeCell ref="AB3:AC3"/>
    <mergeCell ref="T3:U3"/>
    <mergeCell ref="AF3:AG3"/>
    <mergeCell ref="AD2:AG2"/>
    <mergeCell ref="C2:C4"/>
    <mergeCell ref="AD3:AE3"/>
    <mergeCell ref="D2:E2"/>
    <mergeCell ref="F2:G2"/>
    <mergeCell ref="H2:I2"/>
    <mergeCell ref="J2:K2"/>
    <mergeCell ref="D3:E3"/>
    <mergeCell ref="F3:G3"/>
    <mergeCell ref="H3:I3"/>
    <mergeCell ref="J3:K3"/>
  </mergeCells>
  <conditionalFormatting sqref="AN70">
    <cfRule type="expression" dxfId="101" priority="744" stopIfTrue="1">
      <formula>"IF($AA$6=1.1*$Z$6)"</formula>
    </cfRule>
  </conditionalFormatting>
  <conditionalFormatting sqref="AN70">
    <cfRule type="containsText" dxfId="100" priority="742" stopIfTrue="1" operator="containsText" text="Pass">
      <formula>NOT(ISERROR(SEARCH("Pass",AN70)))</formula>
    </cfRule>
    <cfRule type="containsText" dxfId="99" priority="743" stopIfTrue="1" operator="containsText" text="Fail">
      <formula>NOT(ISERROR(SEARCH("Fail",AN70)))</formula>
    </cfRule>
  </conditionalFormatting>
  <conditionalFormatting sqref="AN40:AN45">
    <cfRule type="expression" dxfId="98" priority="607" stopIfTrue="1">
      <formula>"IF($AA$6=1.1*$Z$6)"</formula>
    </cfRule>
  </conditionalFormatting>
  <conditionalFormatting sqref="AN40:AN45">
    <cfRule type="containsText" dxfId="97" priority="605" stopIfTrue="1" operator="containsText" text="Pass">
      <formula>NOT(ISERROR(SEARCH("Pass",AN40)))</formula>
    </cfRule>
    <cfRule type="containsText" dxfId="96" priority="606" stopIfTrue="1" operator="containsText" text="Fail">
      <formula>NOT(ISERROR(SEARCH("Fail",AN40)))</formula>
    </cfRule>
  </conditionalFormatting>
  <conditionalFormatting sqref="AN62 AN55:AN58 AN49:AN52 AN66">
    <cfRule type="expression" dxfId="95" priority="603" stopIfTrue="1">
      <formula>"IF($AA$6=1.1*$Z$6)"</formula>
    </cfRule>
  </conditionalFormatting>
  <conditionalFormatting sqref="AN62 AN55:AN58 AN49:AN52 AN66">
    <cfRule type="containsText" dxfId="94" priority="601" stopIfTrue="1" operator="containsText" text="Pass">
      <formula>NOT(ISERROR(SEARCH("Pass",AN49)))</formula>
    </cfRule>
    <cfRule type="containsText" dxfId="93" priority="602" stopIfTrue="1" operator="containsText" text="Fail">
      <formula>NOT(ISERROR(SEARCH("Fail",AN49)))</formula>
    </cfRule>
  </conditionalFormatting>
  <conditionalFormatting sqref="AN53">
    <cfRule type="expression" dxfId="92" priority="536" stopIfTrue="1">
      <formula>"IF($AA$6=1.1*$Z$6)"</formula>
    </cfRule>
  </conditionalFormatting>
  <conditionalFormatting sqref="AN53">
    <cfRule type="containsText" dxfId="91" priority="534" stopIfTrue="1" operator="containsText" text="Pass">
      <formula>NOT(ISERROR(SEARCH("Pass",AN53)))</formula>
    </cfRule>
    <cfRule type="containsText" dxfId="90" priority="535" stopIfTrue="1" operator="containsText" text="Fail">
      <formula>NOT(ISERROR(SEARCH("Fail",AN53)))</formula>
    </cfRule>
  </conditionalFormatting>
  <conditionalFormatting sqref="D38 F38 H38 J38 L38 N38 P38 R38 T38 V38 X38 Z38 AB38 AD38 AF38">
    <cfRule type="expression" dxfId="89" priority="2955" stopIfTrue="1">
      <formula>SEARCH("Baserun",#REF!)="False"</formula>
    </cfRule>
    <cfRule type="expression" dxfId="88" priority="2958" stopIfTrue="1">
      <formula>SEARCH("Baseline",$C38)="False"</formula>
    </cfRule>
  </conditionalFormatting>
  <conditionalFormatting sqref="AN5:AN39">
    <cfRule type="expression" dxfId="87" priority="500" stopIfTrue="1">
      <formula>"IF($AA$6=1.1*$Z$6)"</formula>
    </cfRule>
  </conditionalFormatting>
  <conditionalFormatting sqref="AN5:AN39">
    <cfRule type="containsText" dxfId="86" priority="498" stopIfTrue="1" operator="containsText" text="Pass">
      <formula>NOT(ISERROR(SEARCH("Pass",AN5)))</formula>
    </cfRule>
    <cfRule type="containsText" dxfId="85" priority="499" stopIfTrue="1" operator="containsText" text="Fail">
      <formula>NOT(ISERROR(SEARCH("Fail",AN5)))</formula>
    </cfRule>
  </conditionalFormatting>
  <conditionalFormatting sqref="AN10:AN16">
    <cfRule type="expression" dxfId="84" priority="497" stopIfTrue="1">
      <formula>"IF($AA$6=1.1*$Z$6)"</formula>
    </cfRule>
  </conditionalFormatting>
  <conditionalFormatting sqref="AN10:AN16">
    <cfRule type="containsText" dxfId="83" priority="495" stopIfTrue="1" operator="containsText" text="Pass">
      <formula>NOT(ISERROR(SEARCH("Pass",AN10)))</formula>
    </cfRule>
    <cfRule type="containsText" dxfId="82" priority="496" stopIfTrue="1" operator="containsText" text="Fail">
      <formula>NOT(ISERROR(SEARCH("Fail",AN10)))</formula>
    </cfRule>
  </conditionalFormatting>
  <conditionalFormatting sqref="AN14:AN16">
    <cfRule type="expression" dxfId="81" priority="494" stopIfTrue="1">
      <formula>"IF($AA$6=1.1*$Z$6)"</formula>
    </cfRule>
  </conditionalFormatting>
  <conditionalFormatting sqref="AN14:AN16">
    <cfRule type="containsText" dxfId="80" priority="492" stopIfTrue="1" operator="containsText" text="Pass">
      <formula>NOT(ISERROR(SEARCH("Pass",AN14)))</formula>
    </cfRule>
    <cfRule type="containsText" dxfId="79" priority="493" stopIfTrue="1" operator="containsText" text="Fail">
      <formula>NOT(ISERROR(SEARCH("Fail",AN14)))</formula>
    </cfRule>
  </conditionalFormatting>
  <conditionalFormatting sqref="AH36:AK39">
    <cfRule type="expression" dxfId="78" priority="471" stopIfTrue="1">
      <formula>SEARCH("Baserun",#REF!)="False"</formula>
    </cfRule>
    <cfRule type="expression" dxfId="77" priority="472" stopIfTrue="1">
      <formula>SEARCH("Baseline",$C36)="False"</formula>
    </cfRule>
  </conditionalFormatting>
  <conditionalFormatting sqref="AH7:AK9">
    <cfRule type="expression" dxfId="76" priority="475" stopIfTrue="1">
      <formula>SEARCH("Baserun",#REF!)="False"</formula>
    </cfRule>
    <cfRule type="expression" dxfId="75" priority="476" stopIfTrue="1">
      <formula>SEARCH("Baseline",$C7)="False"</formula>
    </cfRule>
  </conditionalFormatting>
  <conditionalFormatting sqref="AH18:AK24">
    <cfRule type="expression" dxfId="74" priority="489" stopIfTrue="1">
      <formula>SEARCH("Baserun",#REF!)="False"</formula>
    </cfRule>
    <cfRule type="expression" dxfId="73" priority="490" stopIfTrue="1">
      <formula>SEARCH("Baseline",$C18)="False"</formula>
    </cfRule>
  </conditionalFormatting>
  <conditionalFormatting sqref="AN46:AN48">
    <cfRule type="expression" dxfId="72" priority="56" stopIfTrue="1">
      <formula>"IF($AA$6=1.1*$Z$6)"</formula>
    </cfRule>
  </conditionalFormatting>
  <conditionalFormatting sqref="AN46:AN48">
    <cfRule type="containsText" dxfId="71" priority="54" stopIfTrue="1" operator="containsText" text="Pass">
      <formula>NOT(ISERROR(SEARCH("Pass",AN46)))</formula>
    </cfRule>
    <cfRule type="containsText" dxfId="70" priority="55" stopIfTrue="1" operator="containsText" text="Fail">
      <formula>NOT(ISERROR(SEARCH("Fail",AN46)))</formula>
    </cfRule>
  </conditionalFormatting>
  <conditionalFormatting sqref="AN54">
    <cfRule type="expression" dxfId="69" priority="50" stopIfTrue="1">
      <formula>"IF($AA$6=1.1*$Z$6)"</formula>
    </cfRule>
  </conditionalFormatting>
  <conditionalFormatting sqref="AN54">
    <cfRule type="containsText" dxfId="68" priority="48" stopIfTrue="1" operator="containsText" text="Pass">
      <formula>NOT(ISERROR(SEARCH("Pass",AN54)))</formula>
    </cfRule>
    <cfRule type="containsText" dxfId="67" priority="49" stopIfTrue="1" operator="containsText" text="Fail">
      <formula>NOT(ISERROR(SEARCH("Fail",AN54)))</formula>
    </cfRule>
  </conditionalFormatting>
  <conditionalFormatting sqref="D39 F39 H39 J39 L39 N39 P39 R39 T39 V39 X39 Z39 AB39 AD39 AF39">
    <cfRule type="expression" dxfId="66" priority="5547" stopIfTrue="1">
      <formula>SEARCH("Baserun",#REF!)="False"</formula>
    </cfRule>
    <cfRule type="expression" dxfId="65" priority="5548" stopIfTrue="1">
      <formula>SEARCH("Baseline",$C39)="False"</formula>
    </cfRule>
  </conditionalFormatting>
  <conditionalFormatting sqref="AH5:AK6">
    <cfRule type="expression" dxfId="64" priority="5551" stopIfTrue="1">
      <formula>SEARCH("Baserun",#REF!)="False"</formula>
    </cfRule>
    <cfRule type="expression" dxfId="63" priority="5552" stopIfTrue="1">
      <formula>SEARCH("Baseline",$C5)="False"</formula>
    </cfRule>
  </conditionalFormatting>
  <conditionalFormatting sqref="AH25:AK25">
    <cfRule type="expression" dxfId="62" priority="5553" stopIfTrue="1">
      <formula>SEARCH("Baserun",#REF!)="False"</formula>
    </cfRule>
    <cfRule type="expression" dxfId="61" priority="5554" stopIfTrue="1">
      <formula>SEARCH("Baseline",$C25)="False"</formula>
    </cfRule>
  </conditionalFormatting>
  <conditionalFormatting sqref="AH17:AK17">
    <cfRule type="expression" dxfId="60" priority="5557" stopIfTrue="1">
      <formula>SEARCH("Baserun",#REF!)="False"</formula>
    </cfRule>
    <cfRule type="expression" dxfId="59" priority="5558" stopIfTrue="1">
      <formula>SEARCH("Baseline",$C17)="False"</formula>
    </cfRule>
  </conditionalFormatting>
  <conditionalFormatting sqref="AN59:AN61">
    <cfRule type="expression" dxfId="58" priority="44" stopIfTrue="1">
      <formula>"IF($AA$6=1.1*$Z$6)"</formula>
    </cfRule>
  </conditionalFormatting>
  <conditionalFormatting sqref="AN59:AN61">
    <cfRule type="containsText" dxfId="57" priority="42" stopIfTrue="1" operator="containsText" text="Pass">
      <formula>NOT(ISERROR(SEARCH("Pass",AN59)))</formula>
    </cfRule>
    <cfRule type="containsText" dxfId="56" priority="43" stopIfTrue="1" operator="containsText" text="Fail">
      <formula>NOT(ISERROR(SEARCH("Fail",AN59)))</formula>
    </cfRule>
  </conditionalFormatting>
  <conditionalFormatting sqref="AN63:AN65">
    <cfRule type="expression" dxfId="55" priority="38" stopIfTrue="1">
      <formula>"IF($AA$6=1.1*$Z$6)"</formula>
    </cfRule>
  </conditionalFormatting>
  <conditionalFormatting sqref="AN63:AN65">
    <cfRule type="containsText" dxfId="54" priority="36" stopIfTrue="1" operator="containsText" text="Pass">
      <formula>NOT(ISERROR(SEARCH("Pass",AN63)))</formula>
    </cfRule>
    <cfRule type="containsText" dxfId="53" priority="37" stopIfTrue="1" operator="containsText" text="Fail">
      <formula>NOT(ISERROR(SEARCH("Fail",AN63)))</formula>
    </cfRule>
  </conditionalFormatting>
  <conditionalFormatting sqref="AN67:AN69">
    <cfRule type="expression" dxfId="52" priority="32" stopIfTrue="1">
      <formula>"IF($AA$6=1.1*$Z$6)"</formula>
    </cfRule>
  </conditionalFormatting>
  <conditionalFormatting sqref="AN67:AN69">
    <cfRule type="containsText" dxfId="51" priority="30" stopIfTrue="1" operator="containsText" text="Pass">
      <formula>NOT(ISERROR(SEARCH("Pass",AN67)))</formula>
    </cfRule>
    <cfRule type="containsText" dxfId="50" priority="31" stopIfTrue="1" operator="containsText" text="Fail">
      <formula>NOT(ISERROR(SEARCH("Fail",AN67)))</formula>
    </cfRule>
  </conditionalFormatting>
  <conditionalFormatting sqref="AN71:AN73">
    <cfRule type="expression" dxfId="49" priority="26" stopIfTrue="1">
      <formula>"IF($AA$6=1.1*$Z$6)"</formula>
    </cfRule>
  </conditionalFormatting>
  <conditionalFormatting sqref="AN71:AN73">
    <cfRule type="containsText" dxfId="48" priority="24" stopIfTrue="1" operator="containsText" text="Pass">
      <formula>NOT(ISERROR(SEARCH("Pass",AN71)))</formula>
    </cfRule>
    <cfRule type="containsText" dxfId="47" priority="25" stopIfTrue="1" operator="containsText" text="Fail">
      <formula>NOT(ISERROR(SEARCH("Fail",AN71)))</formula>
    </cfRule>
  </conditionalFormatting>
  <conditionalFormatting sqref="AD72:AD73 AD62:AD69 AH62:AK62 AF62:AF73 AH66:AK66">
    <cfRule type="expression" dxfId="46" priority="5563" stopIfTrue="1">
      <formula>SEARCH("Baserun",$C95)="False"</formula>
    </cfRule>
    <cfRule type="expression" dxfId="45" priority="5564" stopIfTrue="1">
      <formula>SEARCH("Baseline",$C62)="False"</formula>
    </cfRule>
  </conditionalFormatting>
  <conditionalFormatting sqref="D53 F53 H53 J53 L53 N53 P53 R53 T53 V53 X53 Z53 AB53 AD53 AF53 AH53:AK53">
    <cfRule type="expression" dxfId="44" priority="5567" stopIfTrue="1">
      <formula>SEARCH("Baserun",$C91)="False"</formula>
    </cfRule>
    <cfRule type="expression" dxfId="43" priority="5568" stopIfTrue="1">
      <formula>SEARCH("Baseline",$C53)="False"</formula>
    </cfRule>
  </conditionalFormatting>
  <conditionalFormatting sqref="D46:D52 F46:F52 H46:H52 J46:J52 L46:L52 N46:N52 P46:P52 R46:R52 T46:T52 V46:V52 X46:X52 Z46:Z52 AB46:AB52 AD46:AD52 AF46:AF52 AH46:AK52">
    <cfRule type="expression" dxfId="42" priority="5571" stopIfTrue="1">
      <formula>SEARCH("Baserun",$C85)="False"</formula>
    </cfRule>
    <cfRule type="expression" dxfId="41" priority="5572" stopIfTrue="1">
      <formula>SEARCH("Baseline",$C46)="False"</formula>
    </cfRule>
  </conditionalFormatting>
  <conditionalFormatting sqref="AH63:AK65 AH67:AK69 AH71:AK73 AD54:AD60 AF54:AF60 AH54:AK61 D54:D73 F54:F73 H54:H73 J54:J73 L54:L73 N54:N73 P54:P73 R54:R73 T54:T73 V54:V73 X54:X73 Z54:Z73 AB54:AB73">
    <cfRule type="expression" dxfId="40" priority="5573" stopIfTrue="1">
      <formula>SEARCH("Baserun",$C90)="False"</formula>
    </cfRule>
    <cfRule type="expression" dxfId="39" priority="5574" stopIfTrue="1">
      <formula>SEARCH("Baseline",$C54)="False"</formula>
    </cfRule>
  </conditionalFormatting>
  <conditionalFormatting sqref="AH33:AK34">
    <cfRule type="expression" dxfId="38" priority="5591" stopIfTrue="1">
      <formula>SEARCH("Baserun",#REF!)="False"</formula>
    </cfRule>
    <cfRule type="expression" dxfId="37" priority="5592" stopIfTrue="1">
      <formula>SEARCH("Baseline",$C33)="False"</formula>
    </cfRule>
  </conditionalFormatting>
  <conditionalFormatting sqref="AH35:AK35">
    <cfRule type="expression" dxfId="36" priority="5593" stopIfTrue="1">
      <formula>SEARCH("Baserun",#REF!)="False"</formula>
    </cfRule>
    <cfRule type="expression" dxfId="35" priority="5594" stopIfTrue="1">
      <formula>SEARCH("Baseline",$C35)="False"</formula>
    </cfRule>
  </conditionalFormatting>
  <conditionalFormatting sqref="AH32:AK32">
    <cfRule type="expression" dxfId="34" priority="5595" stopIfTrue="1">
      <formula>SEARCH("Baserun",#REF!)="False"</formula>
    </cfRule>
    <cfRule type="expression" dxfId="33" priority="5596" stopIfTrue="1">
      <formula>SEARCH("Baseline",$C32)="False"</formula>
    </cfRule>
  </conditionalFormatting>
  <conditionalFormatting sqref="AH29:AK31">
    <cfRule type="expression" dxfId="32" priority="5597" stopIfTrue="1">
      <formula>SEARCH("Baserun",#REF!)="False"</formula>
    </cfRule>
    <cfRule type="expression" dxfId="31" priority="5598" stopIfTrue="1">
      <formula>SEARCH("Baseline",$C29)="False"</formula>
    </cfRule>
  </conditionalFormatting>
  <conditionalFormatting sqref="AN74">
    <cfRule type="expression" dxfId="30" priority="8" stopIfTrue="1">
      <formula>"IF($AA$6=1.1*$Z$6)"</formula>
    </cfRule>
  </conditionalFormatting>
  <conditionalFormatting sqref="AN74">
    <cfRule type="containsText" dxfId="29" priority="6" stopIfTrue="1" operator="containsText" text="Pass">
      <formula>NOT(ISERROR(SEARCH("Pass",AN74)))</formula>
    </cfRule>
    <cfRule type="containsText" dxfId="28" priority="7" stopIfTrue="1" operator="containsText" text="Fail">
      <formula>NOT(ISERROR(SEARCH("Fail",AN74)))</formula>
    </cfRule>
  </conditionalFormatting>
  <conditionalFormatting sqref="AN75:AN76">
    <cfRule type="expression" dxfId="27" priority="4" stopIfTrue="1">
      <formula>"IF($AA$6=1.1*$Z$6)"</formula>
    </cfRule>
  </conditionalFormatting>
  <conditionalFormatting sqref="AN75:AN76">
    <cfRule type="containsText" dxfId="26" priority="2" stopIfTrue="1" operator="containsText" text="Pass">
      <formula>NOT(ISERROR(SEARCH("Pass",AN75)))</formula>
    </cfRule>
    <cfRule type="containsText" dxfId="25" priority="3" stopIfTrue="1" operator="containsText" text="Fail">
      <formula>NOT(ISERROR(SEARCH("Fail",AN75)))</formula>
    </cfRule>
  </conditionalFormatting>
  <conditionalFormatting sqref="AD75:AD76">
    <cfRule type="expression" dxfId="24" priority="9" stopIfTrue="1">
      <formula>SEARCH("Baserun",$C113)="False"</formula>
    </cfRule>
    <cfRule type="expression" dxfId="23" priority="10" stopIfTrue="1">
      <formula>SEARCH("Baseline",$C75)="False"</formula>
    </cfRule>
  </conditionalFormatting>
  <conditionalFormatting sqref="D74:D76 F74:F76 H74:H76 J74:J76 L74:L76 N74:N76 P74:P76 R74:R76 T74:T76 V74:V76 X74:X76 Z74:Z76 AB74:AB76 AH75:AK76">
    <cfRule type="expression" dxfId="1" priority="11" stopIfTrue="1">
      <formula>SEARCH("Baserun",$C113)="False"</formula>
    </cfRule>
    <cfRule type="expression" dxfId="0" priority="12" stopIfTrue="1">
      <formula>SEARCH("Baseline",$C74)="False"</formula>
    </cfRule>
  </conditionalFormatting>
  <conditionalFormatting sqref="AD74 AH74:AK74 AF74:AF76">
    <cfRule type="expression" dxfId="22" priority="13" stopIfTrue="1">
      <formula>SEARCH("Baserun",$C110)="False"</formula>
    </cfRule>
    <cfRule type="expression" dxfId="21" priority="14" stopIfTrue="1">
      <formula>SEARCH("Baseline",$C74)="False"</formula>
    </cfRule>
  </conditionalFormatting>
  <conditionalFormatting sqref="AH70:AK70 AD70:AD71">
    <cfRule type="expression" dxfId="7" priority="5607" stopIfTrue="1">
      <formula>SEARCH("Baserun",$C100)="False"</formula>
    </cfRule>
    <cfRule type="expression" dxfId="6" priority="5608" stopIfTrue="1">
      <formula>SEARCH("Baseline",$C70)="False"</formula>
    </cfRule>
  </conditionalFormatting>
  <conditionalFormatting sqref="AD61 AF61">
    <cfRule type="expression" dxfId="5" priority="5611" stopIfTrue="1">
      <formula>SEARCH("Baserun",$C96)="False"</formula>
    </cfRule>
    <cfRule type="expression" dxfId="4" priority="5612" stopIfTrue="1">
      <formula>SEARCH("Baseline",$C61)="False"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12" stopIfTrue="1" operator="containsText" id="{A43D189A-3C77-4AA0-9A1E-126F9B17CBE7}">
            <xm:f>NOT(ISERROR(SEARCH("=",AN70)))</xm:f>
            <xm:f>"="</xm:f>
            <x14:dxf>
              <fill>
                <patternFill>
                  <bgColor theme="0"/>
                </patternFill>
              </fill>
            </x14:dxf>
          </x14:cfRule>
          <xm:sqref>AN70</xm:sqref>
        </x14:conditionalFormatting>
        <x14:conditionalFormatting xmlns:xm="http://schemas.microsoft.com/office/excel/2006/main">
          <x14:cfRule type="containsText" priority="604" stopIfTrue="1" operator="containsText" id="{68457020-9907-4D80-AA7D-68391818DF10}">
            <xm:f>NOT(ISERROR(SEARCH("=",AN40)))</xm:f>
            <xm:f>"="</xm:f>
            <x14:dxf>
              <fill>
                <patternFill>
                  <bgColor theme="0"/>
                </patternFill>
              </fill>
            </x14:dxf>
          </x14:cfRule>
          <xm:sqref>AN40:AN45</xm:sqref>
        </x14:conditionalFormatting>
        <x14:conditionalFormatting xmlns:xm="http://schemas.microsoft.com/office/excel/2006/main">
          <x14:cfRule type="containsText" priority="600" stopIfTrue="1" operator="containsText" id="{5C0DCE66-702E-4E20-8C17-869F62A9A05D}">
            <xm:f>NOT(ISERROR(SEARCH("=",AN49)))</xm:f>
            <xm:f>"="</xm:f>
            <x14:dxf>
              <fill>
                <patternFill>
                  <bgColor theme="0"/>
                </patternFill>
              </fill>
            </x14:dxf>
          </x14:cfRule>
          <xm:sqref>AN62 AN55:AN58 AN49:AN52 AN66</xm:sqref>
        </x14:conditionalFormatting>
        <x14:conditionalFormatting xmlns:xm="http://schemas.microsoft.com/office/excel/2006/main">
          <x14:cfRule type="containsText" priority="533" stopIfTrue="1" operator="containsText" id="{B263A09A-AB1B-4161-B64C-7FAB62EB2AB9}">
            <xm:f>NOT(ISERROR(SEARCH("=",AN53)))</xm:f>
            <xm:f>"="</xm:f>
            <x14:dxf>
              <fill>
                <patternFill>
                  <bgColor theme="0"/>
                </patternFill>
              </fill>
            </x14:dxf>
          </x14:cfRule>
          <xm:sqref>AN53</xm:sqref>
        </x14:conditionalFormatting>
        <x14:conditionalFormatting xmlns:xm="http://schemas.microsoft.com/office/excel/2006/main">
          <x14:cfRule type="containsText" priority="491" stopIfTrue="1" operator="containsText" id="{E649ED73-1AE8-42ED-9D82-5CA888E17B21}">
            <xm:f>NOT(ISERROR(SEARCH("=",AN5)))</xm:f>
            <xm:f>"="</xm:f>
            <x14:dxf>
              <fill>
                <patternFill>
                  <bgColor theme="0"/>
                </patternFill>
              </fill>
            </x14:dxf>
          </x14:cfRule>
          <xm:sqref>AN5:AN39</xm:sqref>
        </x14:conditionalFormatting>
        <x14:conditionalFormatting xmlns:xm="http://schemas.microsoft.com/office/excel/2006/main">
          <x14:cfRule type="containsText" priority="53" stopIfTrue="1" operator="containsText" id="{AC1B2EDC-421E-4181-8776-B5C50F993B46}">
            <xm:f>NOT(ISERROR(SEARCH("=",AN46)))</xm:f>
            <xm:f>"="</xm:f>
            <x14:dxf>
              <fill>
                <patternFill>
                  <bgColor theme="0"/>
                </patternFill>
              </fill>
            </x14:dxf>
          </x14:cfRule>
          <xm:sqref>AN46:AN48</xm:sqref>
        </x14:conditionalFormatting>
        <x14:conditionalFormatting xmlns:xm="http://schemas.microsoft.com/office/excel/2006/main">
          <x14:cfRule type="containsText" priority="47" stopIfTrue="1" operator="containsText" id="{18EDCD13-BAD5-42C8-B2F2-2BF9C908ECDF}">
            <xm:f>NOT(ISERROR(SEARCH("=",AN54)))</xm:f>
            <xm:f>"="</xm:f>
            <x14:dxf>
              <fill>
                <patternFill>
                  <bgColor theme="0"/>
                </patternFill>
              </fill>
            </x14:dxf>
          </x14:cfRule>
          <xm:sqref>AN54</xm:sqref>
        </x14:conditionalFormatting>
        <x14:conditionalFormatting xmlns:xm="http://schemas.microsoft.com/office/excel/2006/main">
          <x14:cfRule type="containsText" priority="41" stopIfTrue="1" operator="containsText" id="{21B8C8F3-9958-4287-8C77-F072C778E29B}">
            <xm:f>NOT(ISERROR(SEARCH("=",AN59)))</xm:f>
            <xm:f>"="</xm:f>
            <x14:dxf>
              <fill>
                <patternFill>
                  <bgColor theme="0"/>
                </patternFill>
              </fill>
            </x14:dxf>
          </x14:cfRule>
          <xm:sqref>AN59:AN61</xm:sqref>
        </x14:conditionalFormatting>
        <x14:conditionalFormatting xmlns:xm="http://schemas.microsoft.com/office/excel/2006/main">
          <x14:cfRule type="containsText" priority="35" stopIfTrue="1" operator="containsText" id="{BEB597C9-1E9B-4993-8319-A83936AFE59D}">
            <xm:f>NOT(ISERROR(SEARCH("=",AN63)))</xm:f>
            <xm:f>"="</xm:f>
            <x14:dxf>
              <fill>
                <patternFill>
                  <bgColor theme="0"/>
                </patternFill>
              </fill>
            </x14:dxf>
          </x14:cfRule>
          <xm:sqref>AN63:AN65</xm:sqref>
        </x14:conditionalFormatting>
        <x14:conditionalFormatting xmlns:xm="http://schemas.microsoft.com/office/excel/2006/main">
          <x14:cfRule type="containsText" priority="29" stopIfTrue="1" operator="containsText" id="{EDB6CBE6-25B9-408B-ACCB-507893737A0B}">
            <xm:f>NOT(ISERROR(SEARCH("=",AN67)))</xm:f>
            <xm:f>"="</xm:f>
            <x14:dxf>
              <fill>
                <patternFill>
                  <bgColor theme="0"/>
                </patternFill>
              </fill>
            </x14:dxf>
          </x14:cfRule>
          <xm:sqref>AN67:AN69</xm:sqref>
        </x14:conditionalFormatting>
        <x14:conditionalFormatting xmlns:xm="http://schemas.microsoft.com/office/excel/2006/main">
          <x14:cfRule type="containsText" priority="23" stopIfTrue="1" operator="containsText" id="{1690352E-B52E-4D95-ABBB-CF5F8FBD48FB}">
            <xm:f>NOT(ISERROR(SEARCH("=",AN71)))</xm:f>
            <xm:f>"="</xm:f>
            <x14:dxf>
              <fill>
                <patternFill>
                  <bgColor theme="0"/>
                </patternFill>
              </fill>
            </x14:dxf>
          </x14:cfRule>
          <xm:sqref>AN71:AN73</xm:sqref>
        </x14:conditionalFormatting>
        <x14:conditionalFormatting xmlns:xm="http://schemas.microsoft.com/office/excel/2006/main">
          <x14:cfRule type="containsText" priority="5" stopIfTrue="1" operator="containsText" id="{A5400190-0BC3-427D-9B08-5BF4D8F5847D}">
            <xm:f>NOT(ISERROR(SEARCH("=",AN74)))</xm:f>
            <xm:f>"="</xm:f>
            <x14:dxf>
              <fill>
                <patternFill>
                  <bgColor theme="0"/>
                </patternFill>
              </fill>
            </x14:dxf>
          </x14:cfRule>
          <xm:sqref>AN74</xm:sqref>
        </x14:conditionalFormatting>
        <x14:conditionalFormatting xmlns:xm="http://schemas.microsoft.com/office/excel/2006/main">
          <x14:cfRule type="containsText" priority="1" stopIfTrue="1" operator="containsText" id="{E538564B-D566-4CC7-8193-2054C6F31327}">
            <xm:f>NOT(ISERROR(SEARCH("=",AN75)))</xm:f>
            <xm:f>"="</xm:f>
            <x14:dxf>
              <fill>
                <patternFill>
                  <bgColor theme="0"/>
                </patternFill>
              </fill>
            </x14:dxf>
          </x14:cfRule>
          <xm:sqref>AN75:AN76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190"/>
  <sheetViews>
    <sheetView topLeftCell="A136" zoomScaleNormal="100" workbookViewId="0">
      <pane xSplit="3" topLeftCell="D1" activePane="topRight" state="frozen"/>
      <selection activeCell="A121" sqref="A121"/>
      <selection pane="topRight" activeCell="C164" sqref="C164"/>
    </sheetView>
  </sheetViews>
  <sheetFormatPr defaultRowHeight="15" x14ac:dyDescent="0.25"/>
  <cols>
    <col min="1" max="1" width="9.5703125" style="35" bestFit="1" customWidth="1"/>
    <col min="2" max="2" width="21.5703125" style="35" customWidth="1"/>
    <col min="3" max="3" width="48.85546875" style="35" customWidth="1"/>
    <col min="4" max="4" width="9.140625" style="35"/>
    <col min="5" max="5" width="29" style="35" customWidth="1"/>
    <col min="6" max="16384" width="9.140625" style="35"/>
  </cols>
  <sheetData>
    <row r="1" spans="1:137" s="38" customFormat="1" x14ac:dyDescent="0.25">
      <c r="A1" s="3" t="s">
        <v>102</v>
      </c>
      <c r="D1" s="35">
        <v>2</v>
      </c>
      <c r="E1" s="35">
        <v>3</v>
      </c>
      <c r="F1" s="35">
        <v>4</v>
      </c>
      <c r="G1" s="35">
        <v>5</v>
      </c>
      <c r="H1" s="35">
        <v>6</v>
      </c>
      <c r="I1" s="35">
        <v>7</v>
      </c>
      <c r="J1" s="35">
        <v>8</v>
      </c>
      <c r="K1" s="35">
        <v>9</v>
      </c>
      <c r="L1" s="35">
        <v>10</v>
      </c>
      <c r="M1" s="35">
        <v>11</v>
      </c>
      <c r="N1" s="35">
        <v>12</v>
      </c>
      <c r="O1" s="35">
        <v>13</v>
      </c>
      <c r="P1" s="35">
        <v>14</v>
      </c>
      <c r="Q1" s="35">
        <v>15</v>
      </c>
      <c r="R1" s="35">
        <v>16</v>
      </c>
      <c r="S1" s="35">
        <v>17</v>
      </c>
      <c r="T1" s="35">
        <v>18</v>
      </c>
      <c r="U1" s="35">
        <v>19</v>
      </c>
      <c r="V1" s="35">
        <v>20</v>
      </c>
      <c r="W1" s="35">
        <v>21</v>
      </c>
      <c r="X1" s="35">
        <v>22</v>
      </c>
      <c r="Y1" s="35">
        <v>23</v>
      </c>
      <c r="Z1" s="35">
        <v>24</v>
      </c>
      <c r="AA1" s="35">
        <v>25</v>
      </c>
      <c r="AB1" s="35">
        <v>26</v>
      </c>
      <c r="AC1" s="35">
        <v>27</v>
      </c>
      <c r="AD1" s="35">
        <v>28</v>
      </c>
      <c r="AE1" s="35">
        <v>29</v>
      </c>
      <c r="AF1" s="35">
        <v>30</v>
      </c>
      <c r="AG1" s="35">
        <v>31</v>
      </c>
      <c r="AH1" s="35">
        <v>32</v>
      </c>
      <c r="AI1" s="35">
        <v>33</v>
      </c>
      <c r="AJ1" s="35">
        <v>34</v>
      </c>
      <c r="AK1" s="35">
        <v>35</v>
      </c>
      <c r="AL1" s="35">
        <v>36</v>
      </c>
      <c r="AM1" s="35">
        <v>37</v>
      </c>
      <c r="AN1" s="35">
        <v>38</v>
      </c>
      <c r="AO1" s="35">
        <v>39</v>
      </c>
      <c r="AP1" s="35">
        <v>40</v>
      </c>
      <c r="AQ1" s="35">
        <v>41</v>
      </c>
      <c r="AR1" s="35">
        <v>42</v>
      </c>
      <c r="AS1" s="35">
        <v>43</v>
      </c>
      <c r="AT1" s="35">
        <v>44</v>
      </c>
      <c r="AU1" s="35">
        <v>45</v>
      </c>
      <c r="AV1" s="35">
        <v>46</v>
      </c>
      <c r="AW1" s="35">
        <v>47</v>
      </c>
      <c r="AX1" s="35">
        <v>48</v>
      </c>
      <c r="AY1" s="35">
        <v>49</v>
      </c>
      <c r="AZ1" s="35">
        <v>50</v>
      </c>
      <c r="BA1" s="35">
        <v>51</v>
      </c>
      <c r="BB1" s="35">
        <v>52</v>
      </c>
      <c r="BC1" s="35">
        <v>53</v>
      </c>
      <c r="BD1" s="35">
        <v>54</v>
      </c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  <c r="CZ1" s="35"/>
      <c r="DA1" s="35"/>
      <c r="DB1" s="35"/>
      <c r="DC1" s="35"/>
      <c r="DD1" s="35"/>
      <c r="DE1" s="35"/>
      <c r="DF1" s="35"/>
      <c r="DG1" s="35"/>
      <c r="DH1" s="35"/>
      <c r="DI1" s="35"/>
      <c r="DJ1" s="35"/>
      <c r="DK1" s="35"/>
    </row>
    <row r="2" spans="1:137" x14ac:dyDescent="0.25">
      <c r="B2" s="59"/>
      <c r="C2" s="59"/>
      <c r="D2" s="59"/>
      <c r="E2" s="59"/>
      <c r="F2" s="59" t="s">
        <v>28</v>
      </c>
      <c r="G2" s="59"/>
      <c r="H2" s="59"/>
      <c r="I2" s="59"/>
      <c r="J2" s="59" t="s">
        <v>29</v>
      </c>
      <c r="K2" s="59"/>
      <c r="L2" s="59"/>
      <c r="M2" s="59" t="s">
        <v>30</v>
      </c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 t="s">
        <v>30</v>
      </c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 t="s">
        <v>30</v>
      </c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 t="s">
        <v>30</v>
      </c>
      <c r="AX2" s="59"/>
      <c r="AY2" s="59"/>
      <c r="AZ2" s="59"/>
      <c r="BA2" s="59"/>
      <c r="BB2" s="59"/>
      <c r="BC2" s="59"/>
      <c r="BD2" s="59"/>
      <c r="BE2" s="59" t="s">
        <v>30</v>
      </c>
      <c r="BF2" s="59"/>
      <c r="BG2" s="59"/>
      <c r="BH2" s="59"/>
      <c r="BI2" s="59"/>
      <c r="BJ2" s="59"/>
      <c r="BK2" s="59" t="s">
        <v>31</v>
      </c>
      <c r="BL2" s="59"/>
      <c r="BM2" s="59"/>
      <c r="BN2" s="59" t="s">
        <v>32</v>
      </c>
      <c r="BO2" s="59"/>
      <c r="BP2" s="59"/>
      <c r="BQ2" s="59"/>
      <c r="BR2" s="59"/>
      <c r="BS2" s="59"/>
      <c r="BT2" s="59"/>
      <c r="BU2" s="59"/>
      <c r="BV2" s="59"/>
      <c r="BW2" s="59"/>
      <c r="BX2" s="59"/>
      <c r="BY2" s="59"/>
      <c r="BZ2" s="59" t="s">
        <v>32</v>
      </c>
      <c r="CA2" s="59"/>
      <c r="CB2" s="59"/>
      <c r="CC2" s="59"/>
      <c r="CD2" s="59"/>
      <c r="CE2" s="59"/>
      <c r="CF2" s="59"/>
      <c r="CG2" s="59"/>
      <c r="CH2" s="59"/>
      <c r="CI2" s="59"/>
      <c r="CJ2" s="59"/>
      <c r="CK2" s="59"/>
      <c r="CL2" s="59" t="s">
        <v>32</v>
      </c>
      <c r="CM2" s="59"/>
      <c r="CN2" s="59"/>
      <c r="CO2" s="59"/>
      <c r="CP2" s="59"/>
      <c r="CQ2" s="59"/>
      <c r="CR2" s="59"/>
      <c r="CS2" s="59"/>
      <c r="CT2" s="59"/>
      <c r="CU2" s="59"/>
      <c r="CV2" s="59"/>
      <c r="CW2" s="59"/>
      <c r="CX2" s="59" t="s">
        <v>32</v>
      </c>
      <c r="CY2" s="59"/>
      <c r="CZ2" s="59"/>
      <c r="DA2" s="59"/>
      <c r="DB2" s="59"/>
      <c r="DC2" s="59"/>
      <c r="DD2" s="59"/>
      <c r="DE2" s="59"/>
      <c r="DF2" s="59" t="s">
        <v>32</v>
      </c>
      <c r="DG2" s="59"/>
      <c r="DH2" s="59"/>
      <c r="DI2" s="59"/>
      <c r="DJ2" s="59"/>
      <c r="DK2" s="59"/>
      <c r="DL2" s="59" t="s">
        <v>33</v>
      </c>
      <c r="DM2" s="59" t="s">
        <v>34</v>
      </c>
      <c r="DN2" s="59"/>
      <c r="DO2" s="59"/>
      <c r="DP2" s="59"/>
      <c r="DQ2" s="59" t="s">
        <v>35</v>
      </c>
      <c r="DR2" s="59"/>
      <c r="DS2" s="59"/>
      <c r="DT2" s="59"/>
      <c r="DU2" s="59"/>
      <c r="DV2" s="59"/>
      <c r="DW2" s="59"/>
      <c r="DX2" s="59"/>
      <c r="DY2" s="59"/>
      <c r="DZ2" s="59"/>
      <c r="EA2" s="59"/>
      <c r="EB2" s="59"/>
    </row>
    <row r="3" spans="1:137" x14ac:dyDescent="0.25">
      <c r="B3" s="59"/>
      <c r="C3" s="59"/>
      <c r="D3" s="59"/>
      <c r="E3" s="59"/>
      <c r="F3" s="59"/>
      <c r="G3" s="59"/>
      <c r="H3" s="59" t="s">
        <v>36</v>
      </c>
      <c r="I3" s="59" t="s">
        <v>34</v>
      </c>
      <c r="J3" s="59" t="s">
        <v>37</v>
      </c>
      <c r="K3" s="59"/>
      <c r="L3" s="59"/>
      <c r="M3" s="59" t="s">
        <v>38</v>
      </c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 t="s">
        <v>39</v>
      </c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 t="s">
        <v>158</v>
      </c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 t="s">
        <v>40</v>
      </c>
      <c r="AX3" s="59"/>
      <c r="AY3" s="59"/>
      <c r="AZ3" s="59"/>
      <c r="BA3" s="59"/>
      <c r="BB3" s="59"/>
      <c r="BC3" s="59"/>
      <c r="BD3" s="59"/>
      <c r="BE3" s="59" t="s">
        <v>41</v>
      </c>
      <c r="BF3" s="59"/>
      <c r="BG3" s="59"/>
      <c r="BH3" s="59" t="s">
        <v>42</v>
      </c>
      <c r="BI3" s="59"/>
      <c r="BJ3" s="59"/>
      <c r="BK3" s="59" t="s">
        <v>37</v>
      </c>
      <c r="BL3" s="59"/>
      <c r="BM3" s="59"/>
      <c r="BN3" s="59" t="s">
        <v>38</v>
      </c>
      <c r="BO3" s="59"/>
      <c r="BP3" s="59"/>
      <c r="BQ3" s="59"/>
      <c r="BR3" s="59"/>
      <c r="BS3" s="59"/>
      <c r="BT3" s="59"/>
      <c r="BU3" s="59"/>
      <c r="BV3" s="59"/>
      <c r="BW3" s="59"/>
      <c r="BX3" s="59"/>
      <c r="BY3" s="59"/>
      <c r="BZ3" s="59" t="s">
        <v>39</v>
      </c>
      <c r="CA3" s="59"/>
      <c r="CB3" s="59"/>
      <c r="CC3" s="59"/>
      <c r="CD3" s="59"/>
      <c r="CE3" s="59"/>
      <c r="CF3" s="59"/>
      <c r="CG3" s="59"/>
      <c r="CH3" s="59"/>
      <c r="CI3" s="59"/>
      <c r="CJ3" s="59"/>
      <c r="CK3" s="59"/>
      <c r="CL3" s="59" t="s">
        <v>158</v>
      </c>
      <c r="CM3" s="59"/>
      <c r="CN3" s="59"/>
      <c r="CO3" s="59"/>
      <c r="CP3" s="59"/>
      <c r="CQ3" s="59"/>
      <c r="CR3" s="59"/>
      <c r="CS3" s="59"/>
      <c r="CT3" s="59"/>
      <c r="CU3" s="59"/>
      <c r="CV3" s="59"/>
      <c r="CW3" s="59"/>
      <c r="CX3" s="59" t="s">
        <v>40</v>
      </c>
      <c r="CY3" s="59"/>
      <c r="CZ3" s="59"/>
      <c r="DA3" s="59"/>
      <c r="DB3" s="59"/>
      <c r="DC3" s="59"/>
      <c r="DD3" s="59"/>
      <c r="DE3" s="59"/>
      <c r="DF3" s="59" t="s">
        <v>41</v>
      </c>
      <c r="DG3" s="59"/>
      <c r="DH3" s="59"/>
      <c r="DI3" s="59" t="s">
        <v>42</v>
      </c>
      <c r="DJ3" s="59"/>
      <c r="DK3" s="59"/>
      <c r="DL3" s="59" t="s">
        <v>43</v>
      </c>
      <c r="DM3" s="59" t="s">
        <v>44</v>
      </c>
      <c r="DN3" s="59" t="s">
        <v>45</v>
      </c>
      <c r="DO3" s="59" t="s">
        <v>46</v>
      </c>
      <c r="DP3" s="59" t="s">
        <v>47</v>
      </c>
      <c r="DQ3" s="59" t="s">
        <v>48</v>
      </c>
      <c r="DR3" s="59"/>
      <c r="DS3" s="59"/>
      <c r="DT3" s="59"/>
      <c r="DU3" s="59"/>
      <c r="DV3" s="59"/>
      <c r="DW3" s="59"/>
      <c r="DX3" s="59"/>
      <c r="DY3" s="59"/>
      <c r="DZ3" s="59"/>
      <c r="EA3" s="59"/>
      <c r="EB3" s="59"/>
    </row>
    <row r="4" spans="1:137" x14ac:dyDescent="0.25">
      <c r="A4" s="35" t="s">
        <v>76</v>
      </c>
      <c r="B4" s="59" t="s">
        <v>49</v>
      </c>
      <c r="C4" s="59" t="s">
        <v>50</v>
      </c>
      <c r="D4" s="59" t="s">
        <v>51</v>
      </c>
      <c r="E4" s="59" t="s">
        <v>52</v>
      </c>
      <c r="F4" s="59" t="s">
        <v>53</v>
      </c>
      <c r="G4" s="59" t="s">
        <v>54</v>
      </c>
      <c r="H4" s="59" t="s">
        <v>55</v>
      </c>
      <c r="I4" s="59" t="s">
        <v>56</v>
      </c>
      <c r="J4" s="59" t="s">
        <v>57</v>
      </c>
      <c r="K4" s="59" t="s">
        <v>58</v>
      </c>
      <c r="L4" s="59" t="s">
        <v>59</v>
      </c>
      <c r="M4" s="59" t="s">
        <v>60</v>
      </c>
      <c r="N4" s="59" t="s">
        <v>61</v>
      </c>
      <c r="O4" s="59" t="s">
        <v>62</v>
      </c>
      <c r="P4" s="59" t="s">
        <v>63</v>
      </c>
      <c r="Q4" s="59" t="s">
        <v>64</v>
      </c>
      <c r="R4" s="59" t="s">
        <v>159</v>
      </c>
      <c r="S4" s="59" t="s">
        <v>160</v>
      </c>
      <c r="T4" s="59" t="s">
        <v>66</v>
      </c>
      <c r="U4" s="59" t="s">
        <v>67</v>
      </c>
      <c r="V4" s="59" t="s">
        <v>68</v>
      </c>
      <c r="W4" s="59" t="s">
        <v>161</v>
      </c>
      <c r="X4" s="59" t="s">
        <v>69</v>
      </c>
      <c r="Y4" s="59" t="s">
        <v>60</v>
      </c>
      <c r="Z4" s="59" t="s">
        <v>61</v>
      </c>
      <c r="AA4" s="59" t="s">
        <v>62</v>
      </c>
      <c r="AB4" s="59" t="s">
        <v>63</v>
      </c>
      <c r="AC4" s="59" t="s">
        <v>64</v>
      </c>
      <c r="AD4" s="59" t="s">
        <v>159</v>
      </c>
      <c r="AE4" s="59" t="s">
        <v>160</v>
      </c>
      <c r="AF4" s="59" t="s">
        <v>66</v>
      </c>
      <c r="AG4" s="59" t="s">
        <v>67</v>
      </c>
      <c r="AH4" s="59" t="s">
        <v>68</v>
      </c>
      <c r="AI4" s="59" t="s">
        <v>161</v>
      </c>
      <c r="AJ4" s="59" t="s">
        <v>69</v>
      </c>
      <c r="AK4" s="59" t="s">
        <v>60</v>
      </c>
      <c r="AL4" s="59" t="s">
        <v>61</v>
      </c>
      <c r="AM4" s="59" t="s">
        <v>62</v>
      </c>
      <c r="AN4" s="59" t="s">
        <v>63</v>
      </c>
      <c r="AO4" s="59" t="s">
        <v>64</v>
      </c>
      <c r="AP4" s="59" t="s">
        <v>159</v>
      </c>
      <c r="AQ4" s="59" t="s">
        <v>160</v>
      </c>
      <c r="AR4" s="59" t="s">
        <v>66</v>
      </c>
      <c r="AS4" s="59" t="s">
        <v>67</v>
      </c>
      <c r="AT4" s="59" t="s">
        <v>68</v>
      </c>
      <c r="AU4" s="59" t="s">
        <v>161</v>
      </c>
      <c r="AV4" s="59" t="s">
        <v>69</v>
      </c>
      <c r="AW4" s="59" t="s">
        <v>60</v>
      </c>
      <c r="AX4" s="59" t="s">
        <v>61</v>
      </c>
      <c r="AY4" s="59" t="s">
        <v>62</v>
      </c>
      <c r="AZ4" s="59" t="s">
        <v>63</v>
      </c>
      <c r="BA4" s="59" t="s">
        <v>64</v>
      </c>
      <c r="BB4" s="59" t="s">
        <v>159</v>
      </c>
      <c r="BC4" s="59" t="s">
        <v>160</v>
      </c>
      <c r="BD4" s="59" t="s">
        <v>66</v>
      </c>
      <c r="BE4" s="59" t="s">
        <v>70</v>
      </c>
      <c r="BF4" s="59" t="s">
        <v>71</v>
      </c>
      <c r="BG4" s="59" t="s">
        <v>72</v>
      </c>
      <c r="BH4" s="59" t="s">
        <v>70</v>
      </c>
      <c r="BI4" s="59" t="s">
        <v>71</v>
      </c>
      <c r="BJ4" s="59" t="s">
        <v>72</v>
      </c>
      <c r="BK4" s="59" t="s">
        <v>57</v>
      </c>
      <c r="BL4" s="59" t="s">
        <v>58</v>
      </c>
      <c r="BM4" s="59" t="s">
        <v>59</v>
      </c>
      <c r="BN4" s="59" t="s">
        <v>60</v>
      </c>
      <c r="BO4" s="59" t="s">
        <v>61</v>
      </c>
      <c r="BP4" s="59" t="s">
        <v>62</v>
      </c>
      <c r="BQ4" s="59" t="s">
        <v>63</v>
      </c>
      <c r="BR4" s="59" t="s">
        <v>64</v>
      </c>
      <c r="BS4" s="59" t="s">
        <v>159</v>
      </c>
      <c r="BT4" s="59" t="s">
        <v>65</v>
      </c>
      <c r="BU4" s="59" t="s">
        <v>66</v>
      </c>
      <c r="BV4" s="59" t="s">
        <v>67</v>
      </c>
      <c r="BW4" s="59" t="s">
        <v>68</v>
      </c>
      <c r="BX4" s="59" t="s">
        <v>161</v>
      </c>
      <c r="BY4" s="59" t="s">
        <v>69</v>
      </c>
      <c r="BZ4" s="59" t="s">
        <v>60</v>
      </c>
      <c r="CA4" s="59" t="s">
        <v>61</v>
      </c>
      <c r="CB4" s="59" t="s">
        <v>62</v>
      </c>
      <c r="CC4" s="59" t="s">
        <v>63</v>
      </c>
      <c r="CD4" s="59" t="s">
        <v>64</v>
      </c>
      <c r="CE4" s="59" t="s">
        <v>159</v>
      </c>
      <c r="CF4" s="59" t="s">
        <v>160</v>
      </c>
      <c r="CG4" s="59" t="s">
        <v>66</v>
      </c>
      <c r="CH4" s="59" t="s">
        <v>67</v>
      </c>
      <c r="CI4" s="59" t="s">
        <v>68</v>
      </c>
      <c r="CJ4" s="59" t="s">
        <v>161</v>
      </c>
      <c r="CK4" s="59" t="s">
        <v>69</v>
      </c>
      <c r="CL4" s="59" t="s">
        <v>60</v>
      </c>
      <c r="CM4" s="59" t="s">
        <v>61</v>
      </c>
      <c r="CN4" s="59" t="s">
        <v>62</v>
      </c>
      <c r="CO4" s="59" t="s">
        <v>63</v>
      </c>
      <c r="CP4" s="59" t="s">
        <v>64</v>
      </c>
      <c r="CQ4" s="59" t="s">
        <v>159</v>
      </c>
      <c r="CR4" s="59" t="s">
        <v>160</v>
      </c>
      <c r="CS4" s="59" t="s">
        <v>66</v>
      </c>
      <c r="CT4" s="59" t="s">
        <v>67</v>
      </c>
      <c r="CU4" s="59" t="s">
        <v>68</v>
      </c>
      <c r="CV4" s="59" t="s">
        <v>161</v>
      </c>
      <c r="CW4" s="59" t="s">
        <v>69</v>
      </c>
      <c r="CX4" s="59" t="s">
        <v>60</v>
      </c>
      <c r="CY4" s="59" t="s">
        <v>61</v>
      </c>
      <c r="CZ4" s="59" t="s">
        <v>62</v>
      </c>
      <c r="DA4" s="59" t="s">
        <v>63</v>
      </c>
      <c r="DB4" s="59" t="s">
        <v>64</v>
      </c>
      <c r="DC4" s="59" t="s">
        <v>159</v>
      </c>
      <c r="DD4" s="59" t="s">
        <v>160</v>
      </c>
      <c r="DE4" s="59" t="s">
        <v>66</v>
      </c>
      <c r="DF4" s="59" t="s">
        <v>70</v>
      </c>
      <c r="DG4" s="59" t="s">
        <v>71</v>
      </c>
      <c r="DH4" s="59" t="s">
        <v>72</v>
      </c>
      <c r="DI4" s="59" t="s">
        <v>70</v>
      </c>
      <c r="DJ4" s="59" t="s">
        <v>71</v>
      </c>
      <c r="DK4" s="59" t="s">
        <v>72</v>
      </c>
      <c r="DL4" s="59" t="s">
        <v>73</v>
      </c>
      <c r="DM4" s="59" t="s">
        <v>73</v>
      </c>
      <c r="DN4" s="59" t="s">
        <v>73</v>
      </c>
      <c r="DO4" s="59" t="s">
        <v>73</v>
      </c>
      <c r="DP4" s="59" t="s">
        <v>73</v>
      </c>
      <c r="DQ4" s="59" t="s">
        <v>73</v>
      </c>
      <c r="DR4" s="59" t="s">
        <v>74</v>
      </c>
      <c r="DS4" s="59" t="s">
        <v>75</v>
      </c>
      <c r="DT4" s="59"/>
      <c r="DU4" s="59"/>
      <c r="DV4" s="59"/>
      <c r="DW4" s="59"/>
      <c r="DX4" s="59"/>
      <c r="DY4" s="59"/>
      <c r="DZ4" s="59"/>
      <c r="EA4" s="59"/>
      <c r="EB4" s="59"/>
      <c r="EC4" s="59"/>
      <c r="ED4" s="59"/>
      <c r="EE4" s="59"/>
      <c r="EF4" s="59"/>
      <c r="EG4" s="59"/>
    </row>
    <row r="5" spans="1:137" x14ac:dyDescent="0.25">
      <c r="B5" s="59" t="s">
        <v>305</v>
      </c>
      <c r="C5" s="59" t="s">
        <v>241</v>
      </c>
      <c r="D5" s="59">
        <v>500015</v>
      </c>
      <c r="E5" s="59" t="s">
        <v>201</v>
      </c>
      <c r="F5" s="59" t="s">
        <v>164</v>
      </c>
      <c r="G5" s="60">
        <v>4.9305555555555554E-2</v>
      </c>
      <c r="H5" s="59" t="s">
        <v>187</v>
      </c>
      <c r="I5" s="59">
        <v>-36.9</v>
      </c>
      <c r="J5" s="59" t="s">
        <v>166</v>
      </c>
      <c r="K5" s="59" t="s">
        <v>166</v>
      </c>
      <c r="L5" s="59" t="s">
        <v>240</v>
      </c>
      <c r="M5" s="59">
        <v>0</v>
      </c>
      <c r="N5" s="59">
        <v>97858.2</v>
      </c>
      <c r="O5" s="59">
        <v>73379.600000000006</v>
      </c>
      <c r="P5" s="59">
        <v>0</v>
      </c>
      <c r="Q5" s="59">
        <v>0</v>
      </c>
      <c r="R5" s="59">
        <v>0</v>
      </c>
      <c r="S5" s="59">
        <v>58788</v>
      </c>
      <c r="T5" s="59">
        <v>230026</v>
      </c>
      <c r="U5" s="59">
        <v>77659.399999999994</v>
      </c>
      <c r="V5" s="59">
        <v>0</v>
      </c>
      <c r="W5" s="59">
        <v>202.15199999999999</v>
      </c>
      <c r="X5" s="59">
        <v>307887</v>
      </c>
      <c r="Y5" s="59">
        <v>85.325599999999994</v>
      </c>
      <c r="Z5" s="59">
        <v>0</v>
      </c>
      <c r="AA5" s="59">
        <v>0</v>
      </c>
      <c r="AB5" s="59">
        <v>0</v>
      </c>
      <c r="AC5" s="59">
        <v>0</v>
      </c>
      <c r="AD5" s="59">
        <v>1072.01</v>
      </c>
      <c r="AE5" s="59">
        <v>0</v>
      </c>
      <c r="AF5" s="59">
        <v>1157.3399999999999</v>
      </c>
      <c r="AG5" s="59">
        <v>0</v>
      </c>
      <c r="AH5" s="59">
        <v>0</v>
      </c>
      <c r="AI5" s="59">
        <v>0</v>
      </c>
      <c r="AJ5" s="59">
        <v>1157.3399999999999</v>
      </c>
      <c r="AK5" s="59">
        <v>0</v>
      </c>
      <c r="AL5" s="59">
        <v>0</v>
      </c>
      <c r="AM5" s="59">
        <v>0</v>
      </c>
      <c r="AN5" s="59">
        <v>0</v>
      </c>
      <c r="AO5" s="59">
        <v>0</v>
      </c>
      <c r="AP5" s="59">
        <v>0</v>
      </c>
      <c r="AQ5" s="59">
        <v>0</v>
      </c>
      <c r="AR5" s="59">
        <v>0</v>
      </c>
      <c r="AS5" s="59">
        <v>0</v>
      </c>
      <c r="AT5" s="59">
        <v>0</v>
      </c>
      <c r="AU5" s="59">
        <v>0</v>
      </c>
      <c r="AV5" s="59">
        <v>0</v>
      </c>
      <c r="AW5" s="59">
        <v>0.63025399999999998</v>
      </c>
      <c r="AX5" s="59">
        <v>127.621</v>
      </c>
      <c r="AY5" s="59">
        <v>69.803299999999993</v>
      </c>
      <c r="AZ5" s="59">
        <v>0</v>
      </c>
      <c r="BA5" s="59">
        <v>0</v>
      </c>
      <c r="BB5" s="59">
        <v>7.2938599999999996</v>
      </c>
      <c r="BC5" s="59">
        <v>57.838099999999997</v>
      </c>
      <c r="BD5" s="59">
        <v>263.18599999999998</v>
      </c>
      <c r="BE5" s="59">
        <v>0</v>
      </c>
      <c r="BF5" s="59"/>
      <c r="BG5" s="59">
        <v>0</v>
      </c>
      <c r="BH5" s="59">
        <v>0</v>
      </c>
      <c r="BI5" s="59"/>
      <c r="BJ5" s="59">
        <v>0</v>
      </c>
      <c r="BK5" s="59" t="s">
        <v>166</v>
      </c>
      <c r="BL5" s="59" t="s">
        <v>166</v>
      </c>
      <c r="BM5" s="59" t="s">
        <v>242</v>
      </c>
      <c r="BN5" s="59">
        <v>1.82782</v>
      </c>
      <c r="BO5" s="59">
        <v>109797</v>
      </c>
      <c r="BP5" s="59">
        <v>19361.7</v>
      </c>
      <c r="BQ5" s="59">
        <v>0</v>
      </c>
      <c r="BR5" s="59">
        <v>581.774</v>
      </c>
      <c r="BS5" s="59">
        <v>0</v>
      </c>
      <c r="BT5" s="59">
        <v>56504.6</v>
      </c>
      <c r="BU5" s="59">
        <v>186247</v>
      </c>
      <c r="BV5" s="59">
        <v>77659.399999999994</v>
      </c>
      <c r="BW5" s="59">
        <v>0</v>
      </c>
      <c r="BX5" s="59">
        <v>424.5</v>
      </c>
      <c r="BY5" s="59">
        <v>264331</v>
      </c>
      <c r="BZ5" s="59">
        <v>319.447</v>
      </c>
      <c r="CA5" s="59">
        <v>0</v>
      </c>
      <c r="CB5" s="59">
        <v>0</v>
      </c>
      <c r="CC5" s="59">
        <v>0</v>
      </c>
      <c r="CD5" s="59">
        <v>0</v>
      </c>
      <c r="CE5" s="59">
        <v>1072.06</v>
      </c>
      <c r="CF5" s="59">
        <v>0</v>
      </c>
      <c r="CG5" s="59">
        <v>1391.51</v>
      </c>
      <c r="CH5" s="59">
        <v>0</v>
      </c>
      <c r="CI5" s="59">
        <v>0</v>
      </c>
      <c r="CJ5" s="59">
        <v>0</v>
      </c>
      <c r="CK5" s="59">
        <v>1391.51</v>
      </c>
      <c r="CL5" s="59">
        <v>0</v>
      </c>
      <c r="CM5" s="59">
        <v>0</v>
      </c>
      <c r="CN5" s="59">
        <v>0</v>
      </c>
      <c r="CO5" s="59">
        <v>0</v>
      </c>
      <c r="CP5" s="59">
        <v>0</v>
      </c>
      <c r="CQ5" s="59">
        <v>0</v>
      </c>
      <c r="CR5" s="59">
        <v>0</v>
      </c>
      <c r="CS5" s="59">
        <v>0</v>
      </c>
      <c r="CT5" s="59">
        <v>0</v>
      </c>
      <c r="CU5" s="59">
        <v>0</v>
      </c>
      <c r="CV5" s="59">
        <v>0</v>
      </c>
      <c r="CW5" s="59">
        <v>0</v>
      </c>
      <c r="CX5" s="59">
        <v>2.4949400000000002</v>
      </c>
      <c r="CY5" s="59">
        <v>140.505</v>
      </c>
      <c r="CZ5" s="59">
        <v>19.836099999999998</v>
      </c>
      <c r="DA5" s="59">
        <v>0</v>
      </c>
      <c r="DB5" s="59">
        <v>0.43319099999999999</v>
      </c>
      <c r="DC5" s="59">
        <v>7.2941900000000004</v>
      </c>
      <c r="DD5" s="59">
        <v>55.747100000000003</v>
      </c>
      <c r="DE5" s="59">
        <v>226.31</v>
      </c>
      <c r="DF5" s="59">
        <v>0</v>
      </c>
      <c r="DG5" s="59"/>
      <c r="DH5" s="59">
        <v>0</v>
      </c>
      <c r="DI5" s="59">
        <v>0</v>
      </c>
      <c r="DJ5" s="59"/>
      <c r="DK5" s="59">
        <v>0</v>
      </c>
      <c r="DL5" s="59" t="s">
        <v>171</v>
      </c>
      <c r="DM5" s="59" t="s">
        <v>172</v>
      </c>
      <c r="DN5" s="59" t="s">
        <v>173</v>
      </c>
      <c r="DO5" s="59" t="s">
        <v>174</v>
      </c>
      <c r="DP5" s="59">
        <v>8.1</v>
      </c>
      <c r="DQ5" s="59" t="s">
        <v>175</v>
      </c>
      <c r="DR5" s="59" t="s">
        <v>176</v>
      </c>
      <c r="DS5" s="59" t="s">
        <v>306</v>
      </c>
      <c r="DT5" s="59"/>
      <c r="DU5" s="59"/>
      <c r="DV5" s="59"/>
      <c r="DW5" s="59"/>
      <c r="DX5" s="59"/>
      <c r="DY5" s="59"/>
      <c r="DZ5" s="59"/>
      <c r="EA5" s="59"/>
      <c r="EB5" s="59"/>
      <c r="EC5" s="59"/>
      <c r="ED5" s="59"/>
      <c r="EE5" s="59"/>
      <c r="EF5" s="59"/>
      <c r="EG5" s="59"/>
    </row>
    <row r="6" spans="1:137" x14ac:dyDescent="0.25">
      <c r="B6" s="59" t="s">
        <v>307</v>
      </c>
      <c r="C6" s="59" t="s">
        <v>250</v>
      </c>
      <c r="D6" s="59">
        <v>500115</v>
      </c>
      <c r="E6" s="59" t="s">
        <v>201</v>
      </c>
      <c r="F6" s="59" t="s">
        <v>164</v>
      </c>
      <c r="G6" s="60">
        <v>4.9999999999999996E-2</v>
      </c>
      <c r="H6" s="59" t="s">
        <v>187</v>
      </c>
      <c r="I6" s="59">
        <v>-34.9</v>
      </c>
      <c r="J6" s="59" t="s">
        <v>166</v>
      </c>
      <c r="K6" s="59" t="s">
        <v>166</v>
      </c>
      <c r="L6" s="59" t="s">
        <v>240</v>
      </c>
      <c r="M6" s="59">
        <v>0</v>
      </c>
      <c r="N6" s="59">
        <v>96159</v>
      </c>
      <c r="O6" s="59">
        <v>73379</v>
      </c>
      <c r="P6" s="59">
        <v>0</v>
      </c>
      <c r="Q6" s="59">
        <v>0</v>
      </c>
      <c r="R6" s="59">
        <v>0</v>
      </c>
      <c r="S6" s="59">
        <v>58788</v>
      </c>
      <c r="T6" s="59">
        <v>228326</v>
      </c>
      <c r="U6" s="59">
        <v>77659.399999999994</v>
      </c>
      <c r="V6" s="59">
        <v>0</v>
      </c>
      <c r="W6" s="59">
        <v>202.15199999999999</v>
      </c>
      <c r="X6" s="59">
        <v>306188</v>
      </c>
      <c r="Y6" s="59">
        <v>80.831599999999995</v>
      </c>
      <c r="Z6" s="59">
        <v>0</v>
      </c>
      <c r="AA6" s="59">
        <v>0</v>
      </c>
      <c r="AB6" s="59">
        <v>0</v>
      </c>
      <c r="AC6" s="59">
        <v>0</v>
      </c>
      <c r="AD6" s="59">
        <v>1072.01</v>
      </c>
      <c r="AE6" s="59">
        <v>0</v>
      </c>
      <c r="AF6" s="59">
        <v>1152.8399999999999</v>
      </c>
      <c r="AG6" s="59">
        <v>0</v>
      </c>
      <c r="AH6" s="59">
        <v>0</v>
      </c>
      <c r="AI6" s="59">
        <v>0</v>
      </c>
      <c r="AJ6" s="59">
        <v>1152.8399999999999</v>
      </c>
      <c r="AK6" s="59">
        <v>0</v>
      </c>
      <c r="AL6" s="59">
        <v>0</v>
      </c>
      <c r="AM6" s="59">
        <v>0</v>
      </c>
      <c r="AN6" s="59">
        <v>0</v>
      </c>
      <c r="AO6" s="59">
        <v>0</v>
      </c>
      <c r="AP6" s="59">
        <v>0</v>
      </c>
      <c r="AQ6" s="59">
        <v>0</v>
      </c>
      <c r="AR6" s="59">
        <v>0</v>
      </c>
      <c r="AS6" s="59">
        <v>0</v>
      </c>
      <c r="AT6" s="59">
        <v>0</v>
      </c>
      <c r="AU6" s="59">
        <v>0</v>
      </c>
      <c r="AV6" s="59">
        <v>0</v>
      </c>
      <c r="AW6" s="59">
        <v>0.59423300000000001</v>
      </c>
      <c r="AX6" s="59">
        <v>125.568</v>
      </c>
      <c r="AY6" s="59">
        <v>69.802800000000005</v>
      </c>
      <c r="AZ6" s="59">
        <v>0</v>
      </c>
      <c r="BA6" s="59">
        <v>0</v>
      </c>
      <c r="BB6" s="59">
        <v>7.2938599999999996</v>
      </c>
      <c r="BC6" s="59">
        <v>57.838099999999997</v>
      </c>
      <c r="BD6" s="59">
        <v>261.09699999999998</v>
      </c>
      <c r="BE6" s="59">
        <v>0</v>
      </c>
      <c r="BF6" s="59"/>
      <c r="BG6" s="59">
        <v>0</v>
      </c>
      <c r="BH6" s="59">
        <v>0</v>
      </c>
      <c r="BI6" s="59"/>
      <c r="BJ6" s="59">
        <v>0</v>
      </c>
      <c r="BK6" s="59" t="s">
        <v>166</v>
      </c>
      <c r="BL6" s="59" t="s">
        <v>166</v>
      </c>
      <c r="BM6" s="59" t="s">
        <v>242</v>
      </c>
      <c r="BN6" s="59">
        <v>1.82782</v>
      </c>
      <c r="BO6" s="59">
        <v>109797</v>
      </c>
      <c r="BP6" s="59">
        <v>19361.7</v>
      </c>
      <c r="BQ6" s="59">
        <v>0</v>
      </c>
      <c r="BR6" s="59">
        <v>581.774</v>
      </c>
      <c r="BS6" s="59">
        <v>0</v>
      </c>
      <c r="BT6" s="59">
        <v>56504.6</v>
      </c>
      <c r="BU6" s="59">
        <v>186247</v>
      </c>
      <c r="BV6" s="59">
        <v>77659.399999999994</v>
      </c>
      <c r="BW6" s="59">
        <v>0</v>
      </c>
      <c r="BX6" s="59">
        <v>424.5</v>
      </c>
      <c r="BY6" s="59">
        <v>264331</v>
      </c>
      <c r="BZ6" s="59">
        <v>319.447</v>
      </c>
      <c r="CA6" s="59">
        <v>0</v>
      </c>
      <c r="CB6" s="59">
        <v>0</v>
      </c>
      <c r="CC6" s="59">
        <v>0</v>
      </c>
      <c r="CD6" s="59">
        <v>0</v>
      </c>
      <c r="CE6" s="59">
        <v>1072.06</v>
      </c>
      <c r="CF6" s="59">
        <v>0</v>
      </c>
      <c r="CG6" s="59">
        <v>1391.51</v>
      </c>
      <c r="CH6" s="59">
        <v>0</v>
      </c>
      <c r="CI6" s="59">
        <v>0</v>
      </c>
      <c r="CJ6" s="59">
        <v>0</v>
      </c>
      <c r="CK6" s="59">
        <v>1391.51</v>
      </c>
      <c r="CL6" s="59">
        <v>0</v>
      </c>
      <c r="CM6" s="59">
        <v>0</v>
      </c>
      <c r="CN6" s="59">
        <v>0</v>
      </c>
      <c r="CO6" s="59">
        <v>0</v>
      </c>
      <c r="CP6" s="59">
        <v>0</v>
      </c>
      <c r="CQ6" s="59">
        <v>0</v>
      </c>
      <c r="CR6" s="59">
        <v>0</v>
      </c>
      <c r="CS6" s="59">
        <v>0</v>
      </c>
      <c r="CT6" s="59">
        <v>0</v>
      </c>
      <c r="CU6" s="59">
        <v>0</v>
      </c>
      <c r="CV6" s="59">
        <v>0</v>
      </c>
      <c r="CW6" s="59">
        <v>0</v>
      </c>
      <c r="CX6" s="59">
        <v>2.4949400000000002</v>
      </c>
      <c r="CY6" s="59">
        <v>140.505</v>
      </c>
      <c r="CZ6" s="59">
        <v>19.836099999999998</v>
      </c>
      <c r="DA6" s="59">
        <v>0</v>
      </c>
      <c r="DB6" s="59">
        <v>0.43319099999999999</v>
      </c>
      <c r="DC6" s="59">
        <v>7.2941900000000004</v>
      </c>
      <c r="DD6" s="59">
        <v>55.747100000000003</v>
      </c>
      <c r="DE6" s="59">
        <v>226.31</v>
      </c>
      <c r="DF6" s="59">
        <v>0</v>
      </c>
      <c r="DG6" s="59"/>
      <c r="DH6" s="59">
        <v>0</v>
      </c>
      <c r="DI6" s="59">
        <v>0</v>
      </c>
      <c r="DJ6" s="59"/>
      <c r="DK6" s="59">
        <v>0</v>
      </c>
      <c r="DL6" s="59" t="s">
        <v>171</v>
      </c>
      <c r="DM6" s="59" t="s">
        <v>172</v>
      </c>
      <c r="DN6" s="59" t="s">
        <v>173</v>
      </c>
      <c r="DO6" s="59" t="s">
        <v>174</v>
      </c>
      <c r="DP6" s="59">
        <v>8.1</v>
      </c>
      <c r="DQ6" s="59" t="s">
        <v>175</v>
      </c>
      <c r="DR6" s="59" t="s">
        <v>176</v>
      </c>
      <c r="DS6" s="59" t="s">
        <v>306</v>
      </c>
      <c r="DT6" s="59"/>
      <c r="DU6" s="59"/>
      <c r="DV6" s="59"/>
      <c r="DW6" s="59"/>
      <c r="DX6" s="59"/>
      <c r="DY6" s="59"/>
      <c r="DZ6" s="59"/>
      <c r="EA6" s="59"/>
      <c r="EB6" s="59"/>
      <c r="EC6" s="59"/>
      <c r="ED6" s="59"/>
      <c r="EE6" s="59"/>
      <c r="EF6" s="59"/>
      <c r="EG6" s="59"/>
    </row>
    <row r="7" spans="1:137" x14ac:dyDescent="0.25">
      <c r="B7" s="59" t="s">
        <v>308</v>
      </c>
      <c r="C7" s="59" t="s">
        <v>251</v>
      </c>
      <c r="D7" s="59">
        <v>500215</v>
      </c>
      <c r="E7" s="59" t="s">
        <v>201</v>
      </c>
      <c r="F7" s="59" t="s">
        <v>164</v>
      </c>
      <c r="G7" s="60">
        <v>4.9999999999999996E-2</v>
      </c>
      <c r="H7" s="59" t="s">
        <v>187</v>
      </c>
      <c r="I7" s="59">
        <v>-34.799999999999997</v>
      </c>
      <c r="J7" s="59" t="s">
        <v>166</v>
      </c>
      <c r="K7" s="59" t="s">
        <v>166</v>
      </c>
      <c r="L7" s="59" t="s">
        <v>240</v>
      </c>
      <c r="M7" s="59">
        <v>0</v>
      </c>
      <c r="N7" s="59">
        <v>96333.6</v>
      </c>
      <c r="O7" s="59">
        <v>73369.899999999994</v>
      </c>
      <c r="P7" s="59">
        <v>0</v>
      </c>
      <c r="Q7" s="59">
        <v>0</v>
      </c>
      <c r="R7" s="59">
        <v>0</v>
      </c>
      <c r="S7" s="59">
        <v>58788</v>
      </c>
      <c r="T7" s="59">
        <v>228491</v>
      </c>
      <c r="U7" s="59">
        <v>77659.399999999994</v>
      </c>
      <c r="V7" s="59">
        <v>0</v>
      </c>
      <c r="W7" s="59">
        <v>202.15199999999999</v>
      </c>
      <c r="X7" s="59">
        <v>306353</v>
      </c>
      <c r="Y7" s="59">
        <v>77.070400000000006</v>
      </c>
      <c r="Z7" s="59">
        <v>0</v>
      </c>
      <c r="AA7" s="59">
        <v>0</v>
      </c>
      <c r="AB7" s="59">
        <v>0</v>
      </c>
      <c r="AC7" s="59">
        <v>0</v>
      </c>
      <c r="AD7" s="59">
        <v>1072.01</v>
      </c>
      <c r="AE7" s="59">
        <v>0</v>
      </c>
      <c r="AF7" s="59">
        <v>1149.08</v>
      </c>
      <c r="AG7" s="59">
        <v>0</v>
      </c>
      <c r="AH7" s="59">
        <v>0</v>
      </c>
      <c r="AI7" s="59">
        <v>0</v>
      </c>
      <c r="AJ7" s="59">
        <v>1149.08</v>
      </c>
      <c r="AK7" s="59">
        <v>0</v>
      </c>
      <c r="AL7" s="59">
        <v>0</v>
      </c>
      <c r="AM7" s="59">
        <v>0</v>
      </c>
      <c r="AN7" s="59">
        <v>0</v>
      </c>
      <c r="AO7" s="59">
        <v>0</v>
      </c>
      <c r="AP7" s="59">
        <v>0</v>
      </c>
      <c r="AQ7" s="59">
        <v>0</v>
      </c>
      <c r="AR7" s="59">
        <v>0</v>
      </c>
      <c r="AS7" s="59">
        <v>0</v>
      </c>
      <c r="AT7" s="59">
        <v>0</v>
      </c>
      <c r="AU7" s="59">
        <v>0</v>
      </c>
      <c r="AV7" s="59">
        <v>0</v>
      </c>
      <c r="AW7" s="59">
        <v>0.56279500000000005</v>
      </c>
      <c r="AX7" s="59">
        <v>125.52500000000001</v>
      </c>
      <c r="AY7" s="59">
        <v>69.796300000000002</v>
      </c>
      <c r="AZ7" s="59">
        <v>0</v>
      </c>
      <c r="BA7" s="59">
        <v>0</v>
      </c>
      <c r="BB7" s="59">
        <v>7.2938599999999996</v>
      </c>
      <c r="BC7" s="59">
        <v>57.838099999999997</v>
      </c>
      <c r="BD7" s="59">
        <v>261.01600000000002</v>
      </c>
      <c r="BE7" s="59">
        <v>0</v>
      </c>
      <c r="BF7" s="59"/>
      <c r="BG7" s="59">
        <v>0</v>
      </c>
      <c r="BH7" s="59">
        <v>0</v>
      </c>
      <c r="BI7" s="59"/>
      <c r="BJ7" s="59">
        <v>0</v>
      </c>
      <c r="BK7" s="59" t="s">
        <v>166</v>
      </c>
      <c r="BL7" s="59" t="s">
        <v>166</v>
      </c>
      <c r="BM7" s="59" t="s">
        <v>242</v>
      </c>
      <c r="BN7" s="59">
        <v>1.82782</v>
      </c>
      <c r="BO7" s="59">
        <v>109797</v>
      </c>
      <c r="BP7" s="59">
        <v>19361.7</v>
      </c>
      <c r="BQ7" s="59">
        <v>0</v>
      </c>
      <c r="BR7" s="59">
        <v>581.774</v>
      </c>
      <c r="BS7" s="59">
        <v>0</v>
      </c>
      <c r="BT7" s="59">
        <v>56504.6</v>
      </c>
      <c r="BU7" s="59">
        <v>186247</v>
      </c>
      <c r="BV7" s="59">
        <v>77659.399999999994</v>
      </c>
      <c r="BW7" s="59">
        <v>0</v>
      </c>
      <c r="BX7" s="59">
        <v>424.5</v>
      </c>
      <c r="BY7" s="59">
        <v>264331</v>
      </c>
      <c r="BZ7" s="59">
        <v>319.447</v>
      </c>
      <c r="CA7" s="59">
        <v>0</v>
      </c>
      <c r="CB7" s="59">
        <v>0</v>
      </c>
      <c r="CC7" s="59">
        <v>0</v>
      </c>
      <c r="CD7" s="59">
        <v>0</v>
      </c>
      <c r="CE7" s="59">
        <v>1072.06</v>
      </c>
      <c r="CF7" s="59">
        <v>0</v>
      </c>
      <c r="CG7" s="59">
        <v>1391.51</v>
      </c>
      <c r="CH7" s="59">
        <v>0</v>
      </c>
      <c r="CI7" s="59">
        <v>0</v>
      </c>
      <c r="CJ7" s="59">
        <v>0</v>
      </c>
      <c r="CK7" s="59">
        <v>1391.51</v>
      </c>
      <c r="CL7" s="59">
        <v>0</v>
      </c>
      <c r="CM7" s="59">
        <v>0</v>
      </c>
      <c r="CN7" s="59">
        <v>0</v>
      </c>
      <c r="CO7" s="59">
        <v>0</v>
      </c>
      <c r="CP7" s="59">
        <v>0</v>
      </c>
      <c r="CQ7" s="59">
        <v>0</v>
      </c>
      <c r="CR7" s="59">
        <v>0</v>
      </c>
      <c r="CS7" s="59">
        <v>0</v>
      </c>
      <c r="CT7" s="59">
        <v>0</v>
      </c>
      <c r="CU7" s="59">
        <v>0</v>
      </c>
      <c r="CV7" s="59">
        <v>0</v>
      </c>
      <c r="CW7" s="59">
        <v>0</v>
      </c>
      <c r="CX7" s="59">
        <v>2.4949400000000002</v>
      </c>
      <c r="CY7" s="59">
        <v>140.505</v>
      </c>
      <c r="CZ7" s="59">
        <v>19.836099999999998</v>
      </c>
      <c r="DA7" s="59">
        <v>0</v>
      </c>
      <c r="DB7" s="59">
        <v>0.43319099999999999</v>
      </c>
      <c r="DC7" s="59">
        <v>7.2941900000000004</v>
      </c>
      <c r="DD7" s="59">
        <v>55.747100000000003</v>
      </c>
      <c r="DE7" s="59">
        <v>226.31</v>
      </c>
      <c r="DF7" s="59">
        <v>0</v>
      </c>
      <c r="DG7" s="59"/>
      <c r="DH7" s="59">
        <v>0</v>
      </c>
      <c r="DI7" s="59">
        <v>0</v>
      </c>
      <c r="DJ7" s="59"/>
      <c r="DK7" s="59">
        <v>0</v>
      </c>
      <c r="DL7" s="59" t="s">
        <v>171</v>
      </c>
      <c r="DM7" s="59" t="s">
        <v>172</v>
      </c>
      <c r="DN7" s="59" t="s">
        <v>173</v>
      </c>
      <c r="DO7" s="59" t="s">
        <v>174</v>
      </c>
      <c r="DP7" s="59">
        <v>8.1</v>
      </c>
      <c r="DQ7" s="59" t="s">
        <v>175</v>
      </c>
      <c r="DR7" s="59" t="s">
        <v>176</v>
      </c>
      <c r="DS7" s="59" t="s">
        <v>306</v>
      </c>
      <c r="DT7" s="59"/>
      <c r="DU7" s="59"/>
      <c r="DV7" s="59"/>
      <c r="DW7" s="59"/>
      <c r="DX7" s="59"/>
      <c r="DY7" s="59"/>
      <c r="DZ7" s="59"/>
      <c r="EA7" s="59"/>
      <c r="EB7" s="59"/>
      <c r="EC7" s="59"/>
      <c r="ED7" s="59"/>
      <c r="EE7" s="59"/>
      <c r="EF7" s="59"/>
      <c r="EG7" s="59"/>
    </row>
    <row r="8" spans="1:137" x14ac:dyDescent="0.25">
      <c r="B8" s="59" t="s">
        <v>309</v>
      </c>
      <c r="C8" s="59" t="s">
        <v>252</v>
      </c>
      <c r="D8" s="59">
        <v>500315</v>
      </c>
      <c r="E8" s="59" t="s">
        <v>201</v>
      </c>
      <c r="F8" s="59" t="s">
        <v>164</v>
      </c>
      <c r="G8" s="60">
        <v>4.9999999999999996E-2</v>
      </c>
      <c r="H8" s="59" t="s">
        <v>187</v>
      </c>
      <c r="I8" s="59">
        <v>-36</v>
      </c>
      <c r="J8" s="59" t="s">
        <v>166</v>
      </c>
      <c r="K8" s="59" t="s">
        <v>166</v>
      </c>
      <c r="L8" s="59" t="s">
        <v>240</v>
      </c>
      <c r="M8" s="59">
        <v>0</v>
      </c>
      <c r="N8" s="59">
        <v>97102.7</v>
      </c>
      <c r="O8" s="59">
        <v>73369.899999999994</v>
      </c>
      <c r="P8" s="59">
        <v>0</v>
      </c>
      <c r="Q8" s="59">
        <v>0</v>
      </c>
      <c r="R8" s="59">
        <v>0</v>
      </c>
      <c r="S8" s="59">
        <v>58788</v>
      </c>
      <c r="T8" s="59">
        <v>229261</v>
      </c>
      <c r="U8" s="59">
        <v>77659.399999999994</v>
      </c>
      <c r="V8" s="59">
        <v>0</v>
      </c>
      <c r="W8" s="59">
        <v>202.15199999999999</v>
      </c>
      <c r="X8" s="59">
        <v>307122</v>
      </c>
      <c r="Y8" s="59">
        <v>76.686599999999999</v>
      </c>
      <c r="Z8" s="59">
        <v>0</v>
      </c>
      <c r="AA8" s="59">
        <v>0</v>
      </c>
      <c r="AB8" s="59">
        <v>0</v>
      </c>
      <c r="AC8" s="59">
        <v>0</v>
      </c>
      <c r="AD8" s="59">
        <v>1072.01</v>
      </c>
      <c r="AE8" s="59">
        <v>0</v>
      </c>
      <c r="AF8" s="59">
        <v>1148.69</v>
      </c>
      <c r="AG8" s="59">
        <v>0</v>
      </c>
      <c r="AH8" s="59">
        <v>0</v>
      </c>
      <c r="AI8" s="59">
        <v>0</v>
      </c>
      <c r="AJ8" s="59">
        <v>1148.69</v>
      </c>
      <c r="AK8" s="59">
        <v>0</v>
      </c>
      <c r="AL8" s="59">
        <v>0</v>
      </c>
      <c r="AM8" s="59">
        <v>0</v>
      </c>
      <c r="AN8" s="59">
        <v>0</v>
      </c>
      <c r="AO8" s="59">
        <v>0</v>
      </c>
      <c r="AP8" s="59">
        <v>0</v>
      </c>
      <c r="AQ8" s="59">
        <v>0</v>
      </c>
      <c r="AR8" s="59">
        <v>0</v>
      </c>
      <c r="AS8" s="59">
        <v>0</v>
      </c>
      <c r="AT8" s="59">
        <v>0</v>
      </c>
      <c r="AU8" s="59">
        <v>0</v>
      </c>
      <c r="AV8" s="59">
        <v>0</v>
      </c>
      <c r="AW8" s="59">
        <v>0.56038500000000002</v>
      </c>
      <c r="AX8" s="59">
        <v>126.652</v>
      </c>
      <c r="AY8" s="59">
        <v>69.796300000000002</v>
      </c>
      <c r="AZ8" s="59">
        <v>0</v>
      </c>
      <c r="BA8" s="59">
        <v>0</v>
      </c>
      <c r="BB8" s="59">
        <v>7.2938400000000003</v>
      </c>
      <c r="BC8" s="59">
        <v>57.838099999999997</v>
      </c>
      <c r="BD8" s="59">
        <v>262.14100000000002</v>
      </c>
      <c r="BE8" s="59">
        <v>0</v>
      </c>
      <c r="BF8" s="59"/>
      <c r="BG8" s="59">
        <v>0</v>
      </c>
      <c r="BH8" s="59">
        <v>0</v>
      </c>
      <c r="BI8" s="59"/>
      <c r="BJ8" s="59">
        <v>0</v>
      </c>
      <c r="BK8" s="59" t="s">
        <v>166</v>
      </c>
      <c r="BL8" s="59" t="s">
        <v>166</v>
      </c>
      <c r="BM8" s="59" t="s">
        <v>242</v>
      </c>
      <c r="BN8" s="59">
        <v>1.82782</v>
      </c>
      <c r="BO8" s="59">
        <v>109797</v>
      </c>
      <c r="BP8" s="59">
        <v>19361.7</v>
      </c>
      <c r="BQ8" s="59">
        <v>0</v>
      </c>
      <c r="BR8" s="59">
        <v>581.774</v>
      </c>
      <c r="BS8" s="59">
        <v>0</v>
      </c>
      <c r="BT8" s="59">
        <v>56504.6</v>
      </c>
      <c r="BU8" s="59">
        <v>186247</v>
      </c>
      <c r="BV8" s="59">
        <v>77659.399999999994</v>
      </c>
      <c r="BW8" s="59">
        <v>0</v>
      </c>
      <c r="BX8" s="59">
        <v>424.5</v>
      </c>
      <c r="BY8" s="59">
        <v>264331</v>
      </c>
      <c r="BZ8" s="59">
        <v>319.447</v>
      </c>
      <c r="CA8" s="59">
        <v>0</v>
      </c>
      <c r="CB8" s="59">
        <v>0</v>
      </c>
      <c r="CC8" s="59">
        <v>0</v>
      </c>
      <c r="CD8" s="59">
        <v>0</v>
      </c>
      <c r="CE8" s="59">
        <v>1072.06</v>
      </c>
      <c r="CF8" s="59">
        <v>0</v>
      </c>
      <c r="CG8" s="59">
        <v>1391.51</v>
      </c>
      <c r="CH8" s="59">
        <v>0</v>
      </c>
      <c r="CI8" s="59">
        <v>0</v>
      </c>
      <c r="CJ8" s="59">
        <v>0</v>
      </c>
      <c r="CK8" s="59">
        <v>1391.51</v>
      </c>
      <c r="CL8" s="59">
        <v>0</v>
      </c>
      <c r="CM8" s="59">
        <v>0</v>
      </c>
      <c r="CN8" s="59">
        <v>0</v>
      </c>
      <c r="CO8" s="59">
        <v>0</v>
      </c>
      <c r="CP8" s="59">
        <v>0</v>
      </c>
      <c r="CQ8" s="59">
        <v>0</v>
      </c>
      <c r="CR8" s="59">
        <v>0</v>
      </c>
      <c r="CS8" s="59">
        <v>0</v>
      </c>
      <c r="CT8" s="59">
        <v>0</v>
      </c>
      <c r="CU8" s="59">
        <v>0</v>
      </c>
      <c r="CV8" s="59">
        <v>0</v>
      </c>
      <c r="CW8" s="59">
        <v>0</v>
      </c>
      <c r="CX8" s="59">
        <v>2.4949400000000002</v>
      </c>
      <c r="CY8" s="59">
        <v>140.505</v>
      </c>
      <c r="CZ8" s="59">
        <v>19.836099999999998</v>
      </c>
      <c r="DA8" s="59">
        <v>0</v>
      </c>
      <c r="DB8" s="59">
        <v>0.43319099999999999</v>
      </c>
      <c r="DC8" s="59">
        <v>7.2941900000000004</v>
      </c>
      <c r="DD8" s="59">
        <v>55.747100000000003</v>
      </c>
      <c r="DE8" s="59">
        <v>226.31</v>
      </c>
      <c r="DF8" s="59">
        <v>0</v>
      </c>
      <c r="DG8" s="59"/>
      <c r="DH8" s="59">
        <v>0</v>
      </c>
      <c r="DI8" s="59">
        <v>0</v>
      </c>
      <c r="DJ8" s="59"/>
      <c r="DK8" s="59">
        <v>0</v>
      </c>
      <c r="DL8" s="59" t="s">
        <v>171</v>
      </c>
      <c r="DM8" s="59" t="s">
        <v>172</v>
      </c>
      <c r="DN8" s="59" t="s">
        <v>173</v>
      </c>
      <c r="DO8" s="59" t="s">
        <v>174</v>
      </c>
      <c r="DP8" s="59">
        <v>8.1</v>
      </c>
      <c r="DQ8" s="59" t="s">
        <v>175</v>
      </c>
      <c r="DR8" s="59" t="s">
        <v>176</v>
      </c>
      <c r="DS8" s="59" t="s">
        <v>306</v>
      </c>
      <c r="DT8" s="59"/>
      <c r="DU8" s="59"/>
      <c r="DV8" s="59"/>
      <c r="DW8" s="59"/>
      <c r="DX8" s="59"/>
      <c r="DY8" s="59"/>
      <c r="DZ8" s="59"/>
      <c r="EA8" s="59"/>
      <c r="EB8" s="59"/>
      <c r="EC8" s="59"/>
      <c r="ED8" s="59"/>
      <c r="EE8" s="59"/>
      <c r="EF8" s="59"/>
      <c r="EG8" s="59"/>
    </row>
    <row r="9" spans="1:137" x14ac:dyDescent="0.25">
      <c r="B9" s="59" t="s">
        <v>310</v>
      </c>
      <c r="C9" s="59" t="s">
        <v>253</v>
      </c>
      <c r="D9" s="59">
        <v>512815</v>
      </c>
      <c r="E9" s="59" t="s">
        <v>201</v>
      </c>
      <c r="F9" s="59" t="s">
        <v>164</v>
      </c>
      <c r="G9" s="60">
        <v>5.2083333333333336E-2</v>
      </c>
      <c r="H9" s="59" t="s">
        <v>165</v>
      </c>
      <c r="I9" s="59">
        <v>9.9</v>
      </c>
      <c r="J9" s="59" t="s">
        <v>166</v>
      </c>
      <c r="K9" s="59" t="s">
        <v>166</v>
      </c>
      <c r="L9" s="59" t="s">
        <v>237</v>
      </c>
      <c r="M9" s="59">
        <v>0</v>
      </c>
      <c r="N9" s="59">
        <v>102199</v>
      </c>
      <c r="O9" s="59">
        <v>16424.7</v>
      </c>
      <c r="P9" s="59">
        <v>0</v>
      </c>
      <c r="Q9" s="59">
        <v>0</v>
      </c>
      <c r="R9" s="59">
        <v>0</v>
      </c>
      <c r="S9" s="59">
        <v>58788</v>
      </c>
      <c r="T9" s="59">
        <v>177411</v>
      </c>
      <c r="U9" s="59">
        <v>77659.399999999994</v>
      </c>
      <c r="V9" s="59">
        <v>0</v>
      </c>
      <c r="W9" s="59">
        <v>202.15199999999999</v>
      </c>
      <c r="X9" s="59">
        <v>255273</v>
      </c>
      <c r="Y9" s="59">
        <v>258.79899999999998</v>
      </c>
      <c r="Z9" s="59">
        <v>0</v>
      </c>
      <c r="AA9" s="59">
        <v>0</v>
      </c>
      <c r="AB9" s="59">
        <v>0</v>
      </c>
      <c r="AC9" s="59">
        <v>0</v>
      </c>
      <c r="AD9" s="59">
        <v>1072.01</v>
      </c>
      <c r="AE9" s="59">
        <v>0</v>
      </c>
      <c r="AF9" s="59">
        <v>1330.81</v>
      </c>
      <c r="AG9" s="59">
        <v>0</v>
      </c>
      <c r="AH9" s="59">
        <v>0</v>
      </c>
      <c r="AI9" s="59">
        <v>0</v>
      </c>
      <c r="AJ9" s="59">
        <v>1330.81</v>
      </c>
      <c r="AK9" s="59">
        <v>0</v>
      </c>
      <c r="AL9" s="59">
        <v>0</v>
      </c>
      <c r="AM9" s="59">
        <v>0</v>
      </c>
      <c r="AN9" s="59">
        <v>0</v>
      </c>
      <c r="AO9" s="59">
        <v>0</v>
      </c>
      <c r="AP9" s="59">
        <v>0</v>
      </c>
      <c r="AQ9" s="59">
        <v>0</v>
      </c>
      <c r="AR9" s="59">
        <v>0</v>
      </c>
      <c r="AS9" s="59">
        <v>0</v>
      </c>
      <c r="AT9" s="59">
        <v>0</v>
      </c>
      <c r="AU9" s="59">
        <v>0</v>
      </c>
      <c r="AV9" s="59">
        <v>0</v>
      </c>
      <c r="AW9" s="59">
        <v>1.99421</v>
      </c>
      <c r="AX9" s="59">
        <v>132.70599999999999</v>
      </c>
      <c r="AY9" s="59">
        <v>16.540700000000001</v>
      </c>
      <c r="AZ9" s="59">
        <v>0</v>
      </c>
      <c r="BA9" s="59">
        <v>0</v>
      </c>
      <c r="BB9" s="59">
        <v>7.2938700000000001</v>
      </c>
      <c r="BC9" s="59">
        <v>57.838099999999997</v>
      </c>
      <c r="BD9" s="59">
        <v>216.37299999999999</v>
      </c>
      <c r="BE9" s="59">
        <v>0</v>
      </c>
      <c r="BF9" s="59"/>
      <c r="BG9" s="59">
        <v>0</v>
      </c>
      <c r="BH9" s="59">
        <v>0</v>
      </c>
      <c r="BI9" s="59"/>
      <c r="BJ9" s="59">
        <v>0</v>
      </c>
      <c r="BK9" s="59" t="s">
        <v>166</v>
      </c>
      <c r="BL9" s="59" t="s">
        <v>166</v>
      </c>
      <c r="BM9" s="59" t="s">
        <v>242</v>
      </c>
      <c r="BN9" s="59">
        <v>1.82782</v>
      </c>
      <c r="BO9" s="59">
        <v>109797</v>
      </c>
      <c r="BP9" s="59">
        <v>19361.7</v>
      </c>
      <c r="BQ9" s="59">
        <v>0</v>
      </c>
      <c r="BR9" s="59">
        <v>581.774</v>
      </c>
      <c r="BS9" s="59">
        <v>0</v>
      </c>
      <c r="BT9" s="59">
        <v>56504.6</v>
      </c>
      <c r="BU9" s="59">
        <v>186247</v>
      </c>
      <c r="BV9" s="59">
        <v>77659.399999999994</v>
      </c>
      <c r="BW9" s="59">
        <v>0</v>
      </c>
      <c r="BX9" s="59">
        <v>424.5</v>
      </c>
      <c r="BY9" s="59">
        <v>264331</v>
      </c>
      <c r="BZ9" s="59">
        <v>319.447</v>
      </c>
      <c r="CA9" s="59">
        <v>0</v>
      </c>
      <c r="CB9" s="59">
        <v>0</v>
      </c>
      <c r="CC9" s="59">
        <v>0</v>
      </c>
      <c r="CD9" s="59">
        <v>0</v>
      </c>
      <c r="CE9" s="59">
        <v>1072.06</v>
      </c>
      <c r="CF9" s="59">
        <v>0</v>
      </c>
      <c r="CG9" s="59">
        <v>1391.51</v>
      </c>
      <c r="CH9" s="59">
        <v>0</v>
      </c>
      <c r="CI9" s="59">
        <v>0</v>
      </c>
      <c r="CJ9" s="59">
        <v>0</v>
      </c>
      <c r="CK9" s="59">
        <v>1391.51</v>
      </c>
      <c r="CL9" s="59">
        <v>0</v>
      </c>
      <c r="CM9" s="59">
        <v>0</v>
      </c>
      <c r="CN9" s="59">
        <v>0</v>
      </c>
      <c r="CO9" s="59">
        <v>0</v>
      </c>
      <c r="CP9" s="59">
        <v>0</v>
      </c>
      <c r="CQ9" s="59">
        <v>0</v>
      </c>
      <c r="CR9" s="59">
        <v>0</v>
      </c>
      <c r="CS9" s="59">
        <v>0</v>
      </c>
      <c r="CT9" s="59">
        <v>0</v>
      </c>
      <c r="CU9" s="59">
        <v>0</v>
      </c>
      <c r="CV9" s="59">
        <v>0</v>
      </c>
      <c r="CW9" s="59">
        <v>0</v>
      </c>
      <c r="CX9" s="59">
        <v>2.4949400000000002</v>
      </c>
      <c r="CY9" s="59">
        <v>140.505</v>
      </c>
      <c r="CZ9" s="59">
        <v>19.836099999999998</v>
      </c>
      <c r="DA9" s="59">
        <v>0</v>
      </c>
      <c r="DB9" s="59">
        <v>0.43319099999999999</v>
      </c>
      <c r="DC9" s="59">
        <v>7.2941900000000004</v>
      </c>
      <c r="DD9" s="59">
        <v>55.747100000000003</v>
      </c>
      <c r="DE9" s="59">
        <v>226.31</v>
      </c>
      <c r="DF9" s="59">
        <v>0</v>
      </c>
      <c r="DG9" s="59"/>
      <c r="DH9" s="59">
        <v>0</v>
      </c>
      <c r="DI9" s="59">
        <v>0</v>
      </c>
      <c r="DJ9" s="59"/>
      <c r="DK9" s="59">
        <v>0</v>
      </c>
      <c r="DL9" s="59" t="s">
        <v>171</v>
      </c>
      <c r="DM9" s="59" t="s">
        <v>172</v>
      </c>
      <c r="DN9" s="59" t="s">
        <v>173</v>
      </c>
      <c r="DO9" s="59" t="s">
        <v>174</v>
      </c>
      <c r="DP9" s="59">
        <v>8.1</v>
      </c>
      <c r="DQ9" s="59" t="s">
        <v>175</v>
      </c>
      <c r="DR9" s="59" t="s">
        <v>176</v>
      </c>
      <c r="DS9" s="59" t="s">
        <v>306</v>
      </c>
      <c r="DT9" s="59"/>
      <c r="DU9" s="59"/>
      <c r="DV9" s="59"/>
      <c r="DW9" s="59"/>
      <c r="DX9" s="59"/>
      <c r="DY9" s="59"/>
      <c r="DZ9" s="59"/>
      <c r="EA9" s="59"/>
      <c r="EB9" s="59"/>
      <c r="EC9" s="59"/>
      <c r="ED9" s="59"/>
      <c r="EE9" s="59"/>
      <c r="EF9" s="59"/>
      <c r="EG9" s="59"/>
    </row>
    <row r="10" spans="1:137" x14ac:dyDescent="0.25">
      <c r="B10" s="59" t="s">
        <v>311</v>
      </c>
      <c r="C10" s="59" t="s">
        <v>243</v>
      </c>
      <c r="D10" s="59">
        <v>500006</v>
      </c>
      <c r="E10" s="59" t="s">
        <v>178</v>
      </c>
      <c r="F10" s="59" t="s">
        <v>164</v>
      </c>
      <c r="G10" s="60">
        <v>4.7222222222222221E-2</v>
      </c>
      <c r="H10" s="59" t="s">
        <v>187</v>
      </c>
      <c r="I10" s="59">
        <v>-37.9</v>
      </c>
      <c r="J10" s="59" t="s">
        <v>166</v>
      </c>
      <c r="K10" s="59" t="s">
        <v>166</v>
      </c>
      <c r="L10" s="59" t="s">
        <v>244</v>
      </c>
      <c r="M10" s="59">
        <v>0</v>
      </c>
      <c r="N10" s="59">
        <v>26453.200000000001</v>
      </c>
      <c r="O10" s="59">
        <v>70571.5</v>
      </c>
      <c r="P10" s="59">
        <v>0</v>
      </c>
      <c r="Q10" s="59">
        <v>0</v>
      </c>
      <c r="R10" s="59">
        <v>0</v>
      </c>
      <c r="S10" s="59">
        <v>56247.6</v>
      </c>
      <c r="T10" s="59">
        <v>153272</v>
      </c>
      <c r="U10" s="59">
        <v>77659.399999999994</v>
      </c>
      <c r="V10" s="59">
        <v>0</v>
      </c>
      <c r="W10" s="59">
        <v>200.149</v>
      </c>
      <c r="X10" s="59">
        <v>231132</v>
      </c>
      <c r="Y10" s="59">
        <v>115.852</v>
      </c>
      <c r="Z10" s="59">
        <v>0</v>
      </c>
      <c r="AA10" s="59">
        <v>0</v>
      </c>
      <c r="AB10" s="59">
        <v>0</v>
      </c>
      <c r="AC10" s="59">
        <v>0</v>
      </c>
      <c r="AD10" s="59">
        <v>1233.8</v>
      </c>
      <c r="AE10" s="59">
        <v>0</v>
      </c>
      <c r="AF10" s="59">
        <v>1349.65</v>
      </c>
      <c r="AG10" s="59">
        <v>0</v>
      </c>
      <c r="AH10" s="59">
        <v>0</v>
      </c>
      <c r="AI10" s="59">
        <v>0</v>
      </c>
      <c r="AJ10" s="59">
        <v>1349.65</v>
      </c>
      <c r="AK10" s="59">
        <v>0</v>
      </c>
      <c r="AL10" s="59">
        <v>0</v>
      </c>
      <c r="AM10" s="59">
        <v>0</v>
      </c>
      <c r="AN10" s="59">
        <v>0</v>
      </c>
      <c r="AO10" s="59">
        <v>0</v>
      </c>
      <c r="AP10" s="59">
        <v>0</v>
      </c>
      <c r="AQ10" s="59">
        <v>0</v>
      </c>
      <c r="AR10" s="59">
        <v>0</v>
      </c>
      <c r="AS10" s="59">
        <v>0</v>
      </c>
      <c r="AT10" s="59">
        <v>0</v>
      </c>
      <c r="AU10" s="59">
        <v>0</v>
      </c>
      <c r="AV10" s="59">
        <v>0</v>
      </c>
      <c r="AW10" s="59">
        <v>0.86732900000000002</v>
      </c>
      <c r="AX10" s="59">
        <v>45.661499999999997</v>
      </c>
      <c r="AY10" s="59">
        <v>67.6815</v>
      </c>
      <c r="AZ10" s="59">
        <v>0</v>
      </c>
      <c r="BA10" s="59">
        <v>0</v>
      </c>
      <c r="BB10" s="59">
        <v>8.35046</v>
      </c>
      <c r="BC10" s="59">
        <v>55.0685</v>
      </c>
      <c r="BD10" s="59">
        <v>177.62899999999999</v>
      </c>
      <c r="BE10" s="59">
        <v>0</v>
      </c>
      <c r="BF10" s="59"/>
      <c r="BG10" s="59">
        <v>0</v>
      </c>
      <c r="BH10" s="59">
        <v>0</v>
      </c>
      <c r="BI10" s="59"/>
      <c r="BJ10" s="59">
        <v>0</v>
      </c>
      <c r="BK10" s="59" t="s">
        <v>166</v>
      </c>
      <c r="BL10" s="59" t="s">
        <v>166</v>
      </c>
      <c r="BM10" s="59" t="s">
        <v>244</v>
      </c>
      <c r="BN10" s="59">
        <v>3.69523</v>
      </c>
      <c r="BO10" s="59">
        <v>39999</v>
      </c>
      <c r="BP10" s="59">
        <v>15814.5</v>
      </c>
      <c r="BQ10" s="59">
        <v>0</v>
      </c>
      <c r="BR10" s="59">
        <v>1165.1099999999999</v>
      </c>
      <c r="BS10" s="59">
        <v>0</v>
      </c>
      <c r="BT10" s="59">
        <v>53875.9</v>
      </c>
      <c r="BU10" s="59">
        <v>110858</v>
      </c>
      <c r="BV10" s="59">
        <v>77659.399999999994</v>
      </c>
      <c r="BW10" s="59">
        <v>0</v>
      </c>
      <c r="BX10" s="59">
        <v>424.5</v>
      </c>
      <c r="BY10" s="59">
        <v>188942</v>
      </c>
      <c r="BZ10" s="59">
        <v>652.02800000000002</v>
      </c>
      <c r="CA10" s="59">
        <v>0</v>
      </c>
      <c r="CB10" s="59">
        <v>0</v>
      </c>
      <c r="CC10" s="59">
        <v>0</v>
      </c>
      <c r="CD10" s="59">
        <v>0</v>
      </c>
      <c r="CE10" s="59">
        <v>1233.8499999999999</v>
      </c>
      <c r="CF10" s="59">
        <v>0</v>
      </c>
      <c r="CG10" s="59">
        <v>1885.87</v>
      </c>
      <c r="CH10" s="59">
        <v>0</v>
      </c>
      <c r="CI10" s="59">
        <v>0</v>
      </c>
      <c r="CJ10" s="59">
        <v>0</v>
      </c>
      <c r="CK10" s="59">
        <v>1885.87</v>
      </c>
      <c r="CL10" s="59">
        <v>0</v>
      </c>
      <c r="CM10" s="59">
        <v>0</v>
      </c>
      <c r="CN10" s="59">
        <v>0</v>
      </c>
      <c r="CO10" s="59">
        <v>0</v>
      </c>
      <c r="CP10" s="59">
        <v>0</v>
      </c>
      <c r="CQ10" s="59">
        <v>0</v>
      </c>
      <c r="CR10" s="59">
        <v>0</v>
      </c>
      <c r="CS10" s="59">
        <v>0</v>
      </c>
      <c r="CT10" s="59">
        <v>0</v>
      </c>
      <c r="CU10" s="59">
        <v>0</v>
      </c>
      <c r="CV10" s="59">
        <v>0</v>
      </c>
      <c r="CW10" s="59">
        <v>0</v>
      </c>
      <c r="CX10" s="59">
        <v>4.9762399999999998</v>
      </c>
      <c r="CY10" s="59">
        <v>57.254600000000003</v>
      </c>
      <c r="CZ10" s="59">
        <v>15.676600000000001</v>
      </c>
      <c r="DA10" s="59">
        <v>0</v>
      </c>
      <c r="DB10" s="59">
        <v>0.86892100000000005</v>
      </c>
      <c r="DC10" s="59">
        <v>8.3507899999999999</v>
      </c>
      <c r="DD10" s="59">
        <v>52.639899999999997</v>
      </c>
      <c r="DE10" s="59">
        <v>139.767</v>
      </c>
      <c r="DF10" s="59">
        <v>0</v>
      </c>
      <c r="DG10" s="59"/>
      <c r="DH10" s="59">
        <v>0</v>
      </c>
      <c r="DI10" s="59">
        <v>0</v>
      </c>
      <c r="DJ10" s="59"/>
      <c r="DK10" s="59">
        <v>0</v>
      </c>
      <c r="DL10" s="59" t="s">
        <v>171</v>
      </c>
      <c r="DM10" s="59" t="s">
        <v>172</v>
      </c>
      <c r="DN10" s="59" t="s">
        <v>173</v>
      </c>
      <c r="DO10" s="59" t="s">
        <v>174</v>
      </c>
      <c r="DP10" s="59">
        <v>8.1</v>
      </c>
      <c r="DQ10" s="59" t="s">
        <v>175</v>
      </c>
      <c r="DR10" s="59" t="s">
        <v>176</v>
      </c>
      <c r="DS10" s="59" t="s">
        <v>306</v>
      </c>
      <c r="DT10" s="59"/>
      <c r="DU10" s="59"/>
      <c r="DV10" s="59"/>
      <c r="DW10" s="59"/>
      <c r="DX10" s="59"/>
      <c r="DY10" s="59"/>
      <c r="DZ10" s="59"/>
      <c r="EA10" s="59"/>
      <c r="EB10" s="59"/>
      <c r="EC10" s="59"/>
      <c r="ED10" s="59"/>
      <c r="EE10" s="59"/>
      <c r="EF10" s="59"/>
      <c r="EG10" s="59"/>
    </row>
    <row r="11" spans="1:137" x14ac:dyDescent="0.25">
      <c r="B11" s="59" t="s">
        <v>312</v>
      </c>
      <c r="C11" s="59" t="s">
        <v>254</v>
      </c>
      <c r="D11" s="59">
        <v>500706</v>
      </c>
      <c r="E11" s="59" t="s">
        <v>178</v>
      </c>
      <c r="F11" s="59" t="s">
        <v>164</v>
      </c>
      <c r="G11" s="60">
        <v>4.7222222222222221E-2</v>
      </c>
      <c r="H11" s="59" t="s">
        <v>187</v>
      </c>
      <c r="I11" s="59">
        <v>-36.9</v>
      </c>
      <c r="J11" s="59" t="s">
        <v>166</v>
      </c>
      <c r="K11" s="59" t="s">
        <v>166</v>
      </c>
      <c r="L11" s="59" t="s">
        <v>244</v>
      </c>
      <c r="M11" s="59">
        <v>0</v>
      </c>
      <c r="N11" s="59">
        <v>25797.7</v>
      </c>
      <c r="O11" s="59">
        <v>70571.5</v>
      </c>
      <c r="P11" s="59">
        <v>0</v>
      </c>
      <c r="Q11" s="59">
        <v>0</v>
      </c>
      <c r="R11" s="59">
        <v>0</v>
      </c>
      <c r="S11" s="59">
        <v>56247.6</v>
      </c>
      <c r="T11" s="59">
        <v>152617</v>
      </c>
      <c r="U11" s="59">
        <v>77659.399999999994</v>
      </c>
      <c r="V11" s="59">
        <v>0</v>
      </c>
      <c r="W11" s="59">
        <v>200.149</v>
      </c>
      <c r="X11" s="59">
        <v>230476</v>
      </c>
      <c r="Y11" s="59">
        <v>106.369</v>
      </c>
      <c r="Z11" s="59">
        <v>0</v>
      </c>
      <c r="AA11" s="59">
        <v>0</v>
      </c>
      <c r="AB11" s="59">
        <v>0</v>
      </c>
      <c r="AC11" s="59">
        <v>0</v>
      </c>
      <c r="AD11" s="59">
        <v>1233.8</v>
      </c>
      <c r="AE11" s="59">
        <v>0</v>
      </c>
      <c r="AF11" s="59">
        <v>1340.17</v>
      </c>
      <c r="AG11" s="59">
        <v>0</v>
      </c>
      <c r="AH11" s="59">
        <v>0</v>
      </c>
      <c r="AI11" s="59">
        <v>0</v>
      </c>
      <c r="AJ11" s="59">
        <v>1340.17</v>
      </c>
      <c r="AK11" s="59">
        <v>0</v>
      </c>
      <c r="AL11" s="59">
        <v>0</v>
      </c>
      <c r="AM11" s="59">
        <v>0</v>
      </c>
      <c r="AN11" s="59">
        <v>0</v>
      </c>
      <c r="AO11" s="59">
        <v>0</v>
      </c>
      <c r="AP11" s="59">
        <v>0</v>
      </c>
      <c r="AQ11" s="59">
        <v>0</v>
      </c>
      <c r="AR11" s="59">
        <v>0</v>
      </c>
      <c r="AS11" s="59">
        <v>0</v>
      </c>
      <c r="AT11" s="59">
        <v>0</v>
      </c>
      <c r="AU11" s="59">
        <v>0</v>
      </c>
      <c r="AV11" s="59">
        <v>0</v>
      </c>
      <c r="AW11" s="59">
        <v>0.79372399999999999</v>
      </c>
      <c r="AX11" s="59">
        <v>44.790100000000002</v>
      </c>
      <c r="AY11" s="59">
        <v>67.6815</v>
      </c>
      <c r="AZ11" s="59">
        <v>0</v>
      </c>
      <c r="BA11" s="59">
        <v>0</v>
      </c>
      <c r="BB11" s="59">
        <v>8.35046</v>
      </c>
      <c r="BC11" s="59">
        <v>55.0685</v>
      </c>
      <c r="BD11" s="59">
        <v>176.684</v>
      </c>
      <c r="BE11" s="59">
        <v>0</v>
      </c>
      <c r="BF11" s="59"/>
      <c r="BG11" s="59">
        <v>0</v>
      </c>
      <c r="BH11" s="59">
        <v>0</v>
      </c>
      <c r="BI11" s="59"/>
      <c r="BJ11" s="59">
        <v>0</v>
      </c>
      <c r="BK11" s="59" t="s">
        <v>166</v>
      </c>
      <c r="BL11" s="59" t="s">
        <v>166</v>
      </c>
      <c r="BM11" s="59" t="s">
        <v>244</v>
      </c>
      <c r="BN11" s="59">
        <v>3.69523</v>
      </c>
      <c r="BO11" s="59">
        <v>39999</v>
      </c>
      <c r="BP11" s="59">
        <v>15814.5</v>
      </c>
      <c r="BQ11" s="59">
        <v>0</v>
      </c>
      <c r="BR11" s="59">
        <v>1165.1099999999999</v>
      </c>
      <c r="BS11" s="59">
        <v>0</v>
      </c>
      <c r="BT11" s="59">
        <v>53875.9</v>
      </c>
      <c r="BU11" s="59">
        <v>110858</v>
      </c>
      <c r="BV11" s="59">
        <v>77659.399999999994</v>
      </c>
      <c r="BW11" s="59">
        <v>0</v>
      </c>
      <c r="BX11" s="59">
        <v>424.5</v>
      </c>
      <c r="BY11" s="59">
        <v>188942</v>
      </c>
      <c r="BZ11" s="59">
        <v>652.02800000000002</v>
      </c>
      <c r="CA11" s="59">
        <v>0</v>
      </c>
      <c r="CB11" s="59">
        <v>0</v>
      </c>
      <c r="CC11" s="59">
        <v>0</v>
      </c>
      <c r="CD11" s="59">
        <v>0</v>
      </c>
      <c r="CE11" s="59">
        <v>1233.8499999999999</v>
      </c>
      <c r="CF11" s="59">
        <v>0</v>
      </c>
      <c r="CG11" s="59">
        <v>1885.87</v>
      </c>
      <c r="CH11" s="59">
        <v>0</v>
      </c>
      <c r="CI11" s="59">
        <v>0</v>
      </c>
      <c r="CJ11" s="59">
        <v>0</v>
      </c>
      <c r="CK11" s="59">
        <v>1885.87</v>
      </c>
      <c r="CL11" s="59">
        <v>0</v>
      </c>
      <c r="CM11" s="59">
        <v>0</v>
      </c>
      <c r="CN11" s="59">
        <v>0</v>
      </c>
      <c r="CO11" s="59">
        <v>0</v>
      </c>
      <c r="CP11" s="59">
        <v>0</v>
      </c>
      <c r="CQ11" s="59">
        <v>0</v>
      </c>
      <c r="CR11" s="59">
        <v>0</v>
      </c>
      <c r="CS11" s="59">
        <v>0</v>
      </c>
      <c r="CT11" s="59">
        <v>0</v>
      </c>
      <c r="CU11" s="59">
        <v>0</v>
      </c>
      <c r="CV11" s="59">
        <v>0</v>
      </c>
      <c r="CW11" s="59">
        <v>0</v>
      </c>
      <c r="CX11" s="59">
        <v>4.9762399999999998</v>
      </c>
      <c r="CY11" s="59">
        <v>57.254600000000003</v>
      </c>
      <c r="CZ11" s="59">
        <v>15.676600000000001</v>
      </c>
      <c r="DA11" s="59">
        <v>0</v>
      </c>
      <c r="DB11" s="59">
        <v>0.86892100000000005</v>
      </c>
      <c r="DC11" s="59">
        <v>8.3507899999999999</v>
      </c>
      <c r="DD11" s="59">
        <v>52.639899999999997</v>
      </c>
      <c r="DE11" s="59">
        <v>139.767</v>
      </c>
      <c r="DF11" s="59">
        <v>0</v>
      </c>
      <c r="DG11" s="59"/>
      <c r="DH11" s="59">
        <v>0</v>
      </c>
      <c r="DI11" s="59">
        <v>0</v>
      </c>
      <c r="DJ11" s="59"/>
      <c r="DK11" s="59">
        <v>0</v>
      </c>
      <c r="DL11" s="59" t="s">
        <v>171</v>
      </c>
      <c r="DM11" s="59" t="s">
        <v>172</v>
      </c>
      <c r="DN11" s="59" t="s">
        <v>173</v>
      </c>
      <c r="DO11" s="59" t="s">
        <v>174</v>
      </c>
      <c r="DP11" s="59">
        <v>8.1</v>
      </c>
      <c r="DQ11" s="59" t="s">
        <v>175</v>
      </c>
      <c r="DR11" s="59" t="s">
        <v>176</v>
      </c>
      <c r="DS11" s="59" t="s">
        <v>306</v>
      </c>
      <c r="DT11" s="59"/>
      <c r="DU11" s="59"/>
      <c r="DV11" s="59"/>
      <c r="DW11" s="59"/>
      <c r="DX11" s="59"/>
      <c r="DY11" s="59"/>
      <c r="DZ11" s="59"/>
      <c r="EA11" s="59"/>
      <c r="EB11" s="59"/>
      <c r="EC11" s="59"/>
      <c r="ED11" s="59"/>
      <c r="EE11" s="59"/>
      <c r="EF11" s="59"/>
      <c r="EG11" s="59"/>
    </row>
    <row r="12" spans="1:137" x14ac:dyDescent="0.25">
      <c r="B12" s="59" t="s">
        <v>313</v>
      </c>
      <c r="C12" s="59" t="s">
        <v>255</v>
      </c>
      <c r="D12" s="59">
        <v>500806</v>
      </c>
      <c r="E12" s="59" t="s">
        <v>178</v>
      </c>
      <c r="F12" s="59" t="s">
        <v>164</v>
      </c>
      <c r="G12" s="60">
        <v>4.6527777777777779E-2</v>
      </c>
      <c r="H12" s="59" t="s">
        <v>187</v>
      </c>
      <c r="I12" s="59">
        <v>-37.4</v>
      </c>
      <c r="J12" s="59" t="s">
        <v>166</v>
      </c>
      <c r="K12" s="59" t="s">
        <v>166</v>
      </c>
      <c r="L12" s="59" t="s">
        <v>244</v>
      </c>
      <c r="M12" s="59">
        <v>0</v>
      </c>
      <c r="N12" s="59">
        <v>26363.8</v>
      </c>
      <c r="O12" s="59">
        <v>70571.5</v>
      </c>
      <c r="P12" s="59">
        <v>0</v>
      </c>
      <c r="Q12" s="59">
        <v>0</v>
      </c>
      <c r="R12" s="59">
        <v>0</v>
      </c>
      <c r="S12" s="59">
        <v>56247.6</v>
      </c>
      <c r="T12" s="59">
        <v>153183</v>
      </c>
      <c r="U12" s="59">
        <v>77659.399999999994</v>
      </c>
      <c r="V12" s="59">
        <v>0</v>
      </c>
      <c r="W12" s="59">
        <v>200.149</v>
      </c>
      <c r="X12" s="59">
        <v>231042</v>
      </c>
      <c r="Y12" s="59">
        <v>99.551900000000003</v>
      </c>
      <c r="Z12" s="59">
        <v>0</v>
      </c>
      <c r="AA12" s="59">
        <v>0</v>
      </c>
      <c r="AB12" s="59">
        <v>0</v>
      </c>
      <c r="AC12" s="59">
        <v>0</v>
      </c>
      <c r="AD12" s="59">
        <v>1233.8</v>
      </c>
      <c r="AE12" s="59">
        <v>0</v>
      </c>
      <c r="AF12" s="59">
        <v>1333.35</v>
      </c>
      <c r="AG12" s="59">
        <v>0</v>
      </c>
      <c r="AH12" s="59">
        <v>0</v>
      </c>
      <c r="AI12" s="59">
        <v>0</v>
      </c>
      <c r="AJ12" s="59">
        <v>1333.35</v>
      </c>
      <c r="AK12" s="59">
        <v>0</v>
      </c>
      <c r="AL12" s="59">
        <v>0</v>
      </c>
      <c r="AM12" s="59">
        <v>0</v>
      </c>
      <c r="AN12" s="59">
        <v>0</v>
      </c>
      <c r="AO12" s="59">
        <v>0</v>
      </c>
      <c r="AP12" s="59">
        <v>0</v>
      </c>
      <c r="AQ12" s="59">
        <v>0</v>
      </c>
      <c r="AR12" s="59">
        <v>0</v>
      </c>
      <c r="AS12" s="59">
        <v>0</v>
      </c>
      <c r="AT12" s="59">
        <v>0</v>
      </c>
      <c r="AU12" s="59">
        <v>0</v>
      </c>
      <c r="AV12" s="59">
        <v>0</v>
      </c>
      <c r="AW12" s="59">
        <v>0.74236400000000002</v>
      </c>
      <c r="AX12" s="59">
        <v>45.3889</v>
      </c>
      <c r="AY12" s="59">
        <v>67.6815</v>
      </c>
      <c r="AZ12" s="59">
        <v>0</v>
      </c>
      <c r="BA12" s="59">
        <v>0</v>
      </c>
      <c r="BB12" s="59">
        <v>8.3504500000000004</v>
      </c>
      <c r="BC12" s="59">
        <v>55.0685</v>
      </c>
      <c r="BD12" s="59">
        <v>177.232</v>
      </c>
      <c r="BE12" s="59">
        <v>0</v>
      </c>
      <c r="BF12" s="59"/>
      <c r="BG12" s="59">
        <v>0</v>
      </c>
      <c r="BH12" s="59">
        <v>0</v>
      </c>
      <c r="BI12" s="59"/>
      <c r="BJ12" s="59">
        <v>0</v>
      </c>
      <c r="BK12" s="59" t="s">
        <v>166</v>
      </c>
      <c r="BL12" s="59" t="s">
        <v>166</v>
      </c>
      <c r="BM12" s="59" t="s">
        <v>244</v>
      </c>
      <c r="BN12" s="59">
        <v>3.69523</v>
      </c>
      <c r="BO12" s="59">
        <v>39999</v>
      </c>
      <c r="BP12" s="59">
        <v>15814.5</v>
      </c>
      <c r="BQ12" s="59">
        <v>0</v>
      </c>
      <c r="BR12" s="59">
        <v>1165.1099999999999</v>
      </c>
      <c r="BS12" s="59">
        <v>0</v>
      </c>
      <c r="BT12" s="59">
        <v>53875.9</v>
      </c>
      <c r="BU12" s="59">
        <v>110858</v>
      </c>
      <c r="BV12" s="59">
        <v>77659.399999999994</v>
      </c>
      <c r="BW12" s="59">
        <v>0</v>
      </c>
      <c r="BX12" s="59">
        <v>424.5</v>
      </c>
      <c r="BY12" s="59">
        <v>188942</v>
      </c>
      <c r="BZ12" s="59">
        <v>652.02800000000002</v>
      </c>
      <c r="CA12" s="59">
        <v>0</v>
      </c>
      <c r="CB12" s="59">
        <v>0</v>
      </c>
      <c r="CC12" s="59">
        <v>0</v>
      </c>
      <c r="CD12" s="59">
        <v>0</v>
      </c>
      <c r="CE12" s="59">
        <v>1233.8499999999999</v>
      </c>
      <c r="CF12" s="59">
        <v>0</v>
      </c>
      <c r="CG12" s="59">
        <v>1885.87</v>
      </c>
      <c r="CH12" s="59">
        <v>0</v>
      </c>
      <c r="CI12" s="59">
        <v>0</v>
      </c>
      <c r="CJ12" s="59">
        <v>0</v>
      </c>
      <c r="CK12" s="59">
        <v>1885.87</v>
      </c>
      <c r="CL12" s="59">
        <v>0</v>
      </c>
      <c r="CM12" s="59">
        <v>0</v>
      </c>
      <c r="CN12" s="59">
        <v>0</v>
      </c>
      <c r="CO12" s="59">
        <v>0</v>
      </c>
      <c r="CP12" s="59">
        <v>0</v>
      </c>
      <c r="CQ12" s="59">
        <v>0</v>
      </c>
      <c r="CR12" s="59">
        <v>0</v>
      </c>
      <c r="CS12" s="59">
        <v>0</v>
      </c>
      <c r="CT12" s="59">
        <v>0</v>
      </c>
      <c r="CU12" s="59">
        <v>0</v>
      </c>
      <c r="CV12" s="59">
        <v>0</v>
      </c>
      <c r="CW12" s="59">
        <v>0</v>
      </c>
      <c r="CX12" s="59">
        <v>4.9762399999999998</v>
      </c>
      <c r="CY12" s="59">
        <v>57.254600000000003</v>
      </c>
      <c r="CZ12" s="59">
        <v>15.676600000000001</v>
      </c>
      <c r="DA12" s="59">
        <v>0</v>
      </c>
      <c r="DB12" s="59">
        <v>0.86892100000000005</v>
      </c>
      <c r="DC12" s="59">
        <v>8.3507899999999999</v>
      </c>
      <c r="DD12" s="59">
        <v>52.639899999999997</v>
      </c>
      <c r="DE12" s="59">
        <v>139.767</v>
      </c>
      <c r="DF12" s="59">
        <v>0</v>
      </c>
      <c r="DG12" s="59"/>
      <c r="DH12" s="59">
        <v>0</v>
      </c>
      <c r="DI12" s="59">
        <v>0</v>
      </c>
      <c r="DJ12" s="59"/>
      <c r="DK12" s="59">
        <v>0</v>
      </c>
      <c r="DL12" s="59" t="s">
        <v>171</v>
      </c>
      <c r="DM12" s="59" t="s">
        <v>172</v>
      </c>
      <c r="DN12" s="59" t="s">
        <v>173</v>
      </c>
      <c r="DO12" s="59" t="s">
        <v>174</v>
      </c>
      <c r="DP12" s="59">
        <v>8.1</v>
      </c>
      <c r="DQ12" s="59" t="s">
        <v>175</v>
      </c>
      <c r="DR12" s="59" t="s">
        <v>176</v>
      </c>
      <c r="DS12" s="59" t="s">
        <v>306</v>
      </c>
      <c r="DT12" s="59"/>
      <c r="DU12" s="59"/>
      <c r="DV12" s="59"/>
      <c r="DW12" s="59"/>
      <c r="DX12" s="59"/>
      <c r="DY12" s="59"/>
      <c r="DZ12" s="59"/>
      <c r="EA12" s="59"/>
      <c r="EB12" s="59"/>
      <c r="EC12" s="59"/>
      <c r="ED12" s="59"/>
      <c r="EE12" s="59"/>
      <c r="EF12" s="59"/>
      <c r="EG12" s="59"/>
    </row>
    <row r="13" spans="1:137" x14ac:dyDescent="0.25">
      <c r="B13" s="59" t="s">
        <v>314</v>
      </c>
      <c r="C13" s="59" t="s">
        <v>315</v>
      </c>
      <c r="D13" s="59">
        <v>500906</v>
      </c>
      <c r="E13" s="59" t="s">
        <v>178</v>
      </c>
      <c r="F13" s="59" t="s">
        <v>164</v>
      </c>
      <c r="G13" s="60">
        <v>4.6527777777777779E-2</v>
      </c>
      <c r="H13" s="59" t="s">
        <v>187</v>
      </c>
      <c r="I13" s="59">
        <v>-36.200000000000003</v>
      </c>
      <c r="J13" s="59" t="s">
        <v>166</v>
      </c>
      <c r="K13" s="59" t="s">
        <v>166</v>
      </c>
      <c r="L13" s="59" t="s">
        <v>248</v>
      </c>
      <c r="M13" s="59">
        <v>0</v>
      </c>
      <c r="N13" s="59">
        <v>25446.1</v>
      </c>
      <c r="O13" s="59">
        <v>70571.5</v>
      </c>
      <c r="P13" s="59">
        <v>0</v>
      </c>
      <c r="Q13" s="59">
        <v>0</v>
      </c>
      <c r="R13" s="59">
        <v>0</v>
      </c>
      <c r="S13" s="59">
        <v>56247.6</v>
      </c>
      <c r="T13" s="59">
        <v>152265</v>
      </c>
      <c r="U13" s="59">
        <v>77659.399999999994</v>
      </c>
      <c r="V13" s="59">
        <v>0</v>
      </c>
      <c r="W13" s="59">
        <v>200.149</v>
      </c>
      <c r="X13" s="59">
        <v>230125</v>
      </c>
      <c r="Y13" s="59">
        <v>95.465599999999995</v>
      </c>
      <c r="Z13" s="59">
        <v>0</v>
      </c>
      <c r="AA13" s="59">
        <v>0</v>
      </c>
      <c r="AB13" s="59">
        <v>0</v>
      </c>
      <c r="AC13" s="59">
        <v>0</v>
      </c>
      <c r="AD13" s="59">
        <v>1233.8</v>
      </c>
      <c r="AE13" s="59">
        <v>0</v>
      </c>
      <c r="AF13" s="59">
        <v>1329.26</v>
      </c>
      <c r="AG13" s="59">
        <v>0</v>
      </c>
      <c r="AH13" s="59">
        <v>0</v>
      </c>
      <c r="AI13" s="59">
        <v>0</v>
      </c>
      <c r="AJ13" s="59">
        <v>1329.26</v>
      </c>
      <c r="AK13" s="59">
        <v>0</v>
      </c>
      <c r="AL13" s="59">
        <v>0</v>
      </c>
      <c r="AM13" s="59">
        <v>0</v>
      </c>
      <c r="AN13" s="59">
        <v>0</v>
      </c>
      <c r="AO13" s="59">
        <v>0</v>
      </c>
      <c r="AP13" s="59">
        <v>0</v>
      </c>
      <c r="AQ13" s="59">
        <v>0</v>
      </c>
      <c r="AR13" s="59">
        <v>0</v>
      </c>
      <c r="AS13" s="59">
        <v>0</v>
      </c>
      <c r="AT13" s="59">
        <v>0</v>
      </c>
      <c r="AU13" s="59">
        <v>0</v>
      </c>
      <c r="AV13" s="59">
        <v>0</v>
      </c>
      <c r="AW13" s="59">
        <v>0.71201700000000001</v>
      </c>
      <c r="AX13" s="59">
        <v>44.1661</v>
      </c>
      <c r="AY13" s="59">
        <v>67.6815</v>
      </c>
      <c r="AZ13" s="59">
        <v>0</v>
      </c>
      <c r="BA13" s="59">
        <v>0</v>
      </c>
      <c r="BB13" s="59">
        <v>8.3504400000000008</v>
      </c>
      <c r="BC13" s="59">
        <v>55.0685</v>
      </c>
      <c r="BD13" s="59">
        <v>175.97900000000001</v>
      </c>
      <c r="BE13" s="59">
        <v>0</v>
      </c>
      <c r="BF13" s="59"/>
      <c r="BG13" s="59">
        <v>0</v>
      </c>
      <c r="BH13" s="59">
        <v>0</v>
      </c>
      <c r="BI13" s="59"/>
      <c r="BJ13" s="59">
        <v>0</v>
      </c>
      <c r="BK13" s="59" t="s">
        <v>166</v>
      </c>
      <c r="BL13" s="59" t="s">
        <v>166</v>
      </c>
      <c r="BM13" s="59" t="s">
        <v>244</v>
      </c>
      <c r="BN13" s="59">
        <v>3.69523</v>
      </c>
      <c r="BO13" s="59">
        <v>39999</v>
      </c>
      <c r="BP13" s="59">
        <v>15814.5</v>
      </c>
      <c r="BQ13" s="59">
        <v>0</v>
      </c>
      <c r="BR13" s="59">
        <v>1165.1099999999999</v>
      </c>
      <c r="BS13" s="59">
        <v>0</v>
      </c>
      <c r="BT13" s="59">
        <v>53875.9</v>
      </c>
      <c r="BU13" s="59">
        <v>110858</v>
      </c>
      <c r="BV13" s="59">
        <v>77659.399999999994</v>
      </c>
      <c r="BW13" s="59">
        <v>0</v>
      </c>
      <c r="BX13" s="59">
        <v>424.5</v>
      </c>
      <c r="BY13" s="59">
        <v>188942</v>
      </c>
      <c r="BZ13" s="59">
        <v>652.02800000000002</v>
      </c>
      <c r="CA13" s="59">
        <v>0</v>
      </c>
      <c r="CB13" s="59">
        <v>0</v>
      </c>
      <c r="CC13" s="59">
        <v>0</v>
      </c>
      <c r="CD13" s="59">
        <v>0</v>
      </c>
      <c r="CE13" s="59">
        <v>1233.8499999999999</v>
      </c>
      <c r="CF13" s="59">
        <v>0</v>
      </c>
      <c r="CG13" s="59">
        <v>1885.87</v>
      </c>
      <c r="CH13" s="59">
        <v>0</v>
      </c>
      <c r="CI13" s="59">
        <v>0</v>
      </c>
      <c r="CJ13" s="59">
        <v>0</v>
      </c>
      <c r="CK13" s="59">
        <v>1885.87</v>
      </c>
      <c r="CL13" s="59">
        <v>0</v>
      </c>
      <c r="CM13" s="59">
        <v>0</v>
      </c>
      <c r="CN13" s="59">
        <v>0</v>
      </c>
      <c r="CO13" s="59">
        <v>0</v>
      </c>
      <c r="CP13" s="59">
        <v>0</v>
      </c>
      <c r="CQ13" s="59">
        <v>0</v>
      </c>
      <c r="CR13" s="59">
        <v>0</v>
      </c>
      <c r="CS13" s="59">
        <v>0</v>
      </c>
      <c r="CT13" s="59">
        <v>0</v>
      </c>
      <c r="CU13" s="59">
        <v>0</v>
      </c>
      <c r="CV13" s="59">
        <v>0</v>
      </c>
      <c r="CW13" s="59">
        <v>0</v>
      </c>
      <c r="CX13" s="59">
        <v>4.9762399999999998</v>
      </c>
      <c r="CY13" s="59">
        <v>57.254600000000003</v>
      </c>
      <c r="CZ13" s="59">
        <v>15.676600000000001</v>
      </c>
      <c r="DA13" s="59">
        <v>0</v>
      </c>
      <c r="DB13" s="59">
        <v>0.86892100000000005</v>
      </c>
      <c r="DC13" s="59">
        <v>8.3507899999999999</v>
      </c>
      <c r="DD13" s="59">
        <v>52.639899999999997</v>
      </c>
      <c r="DE13" s="59">
        <v>139.767</v>
      </c>
      <c r="DF13" s="59">
        <v>0</v>
      </c>
      <c r="DG13" s="59"/>
      <c r="DH13" s="59">
        <v>0</v>
      </c>
      <c r="DI13" s="59">
        <v>0</v>
      </c>
      <c r="DJ13" s="59"/>
      <c r="DK13" s="59">
        <v>0</v>
      </c>
      <c r="DL13" s="59" t="s">
        <v>171</v>
      </c>
      <c r="DM13" s="59" t="s">
        <v>172</v>
      </c>
      <c r="DN13" s="59" t="s">
        <v>173</v>
      </c>
      <c r="DO13" s="59" t="s">
        <v>174</v>
      </c>
      <c r="DP13" s="59">
        <v>8.1</v>
      </c>
      <c r="DQ13" s="59" t="s">
        <v>175</v>
      </c>
      <c r="DR13" s="59" t="s">
        <v>176</v>
      </c>
      <c r="DS13" s="59" t="s">
        <v>306</v>
      </c>
      <c r="DT13" s="59"/>
      <c r="DU13" s="59"/>
      <c r="DV13" s="59"/>
      <c r="DW13" s="59"/>
      <c r="DX13" s="59"/>
      <c r="DY13" s="59"/>
      <c r="DZ13" s="59"/>
      <c r="EA13" s="59"/>
      <c r="EB13" s="59"/>
      <c r="EC13" s="59"/>
      <c r="ED13" s="59"/>
      <c r="EE13" s="59"/>
      <c r="EF13" s="59"/>
      <c r="EG13" s="59"/>
    </row>
    <row r="14" spans="1:137" x14ac:dyDescent="0.25">
      <c r="B14" s="59" t="s">
        <v>316</v>
      </c>
      <c r="C14" s="59" t="s">
        <v>256</v>
      </c>
      <c r="D14" s="59">
        <v>513006</v>
      </c>
      <c r="E14" s="59" t="s">
        <v>178</v>
      </c>
      <c r="F14" s="59" t="s">
        <v>164</v>
      </c>
      <c r="G14" s="60">
        <v>4.8611111111111112E-2</v>
      </c>
      <c r="H14" s="59" t="s">
        <v>165</v>
      </c>
      <c r="I14" s="59">
        <v>9</v>
      </c>
      <c r="J14" s="59" t="s">
        <v>166</v>
      </c>
      <c r="K14" s="59" t="s">
        <v>166</v>
      </c>
      <c r="L14" s="59" t="s">
        <v>237</v>
      </c>
      <c r="M14" s="59">
        <v>0</v>
      </c>
      <c r="N14" s="59">
        <v>32230.2</v>
      </c>
      <c r="O14" s="59">
        <v>13695.3</v>
      </c>
      <c r="P14" s="59">
        <v>0</v>
      </c>
      <c r="Q14" s="59">
        <v>0</v>
      </c>
      <c r="R14" s="59">
        <v>0</v>
      </c>
      <c r="S14" s="59">
        <v>56247.6</v>
      </c>
      <c r="T14" s="59">
        <v>102173</v>
      </c>
      <c r="U14" s="59">
        <v>77659.399999999994</v>
      </c>
      <c r="V14" s="59">
        <v>0</v>
      </c>
      <c r="W14" s="59">
        <v>200.149</v>
      </c>
      <c r="X14" s="59">
        <v>180033</v>
      </c>
      <c r="Y14" s="59">
        <v>420.59699999999998</v>
      </c>
      <c r="Z14" s="59">
        <v>0</v>
      </c>
      <c r="AA14" s="59">
        <v>0</v>
      </c>
      <c r="AB14" s="59">
        <v>0</v>
      </c>
      <c r="AC14" s="59">
        <v>0</v>
      </c>
      <c r="AD14" s="59">
        <v>1233.8</v>
      </c>
      <c r="AE14" s="59">
        <v>0</v>
      </c>
      <c r="AF14" s="59">
        <v>1654.4</v>
      </c>
      <c r="AG14" s="59">
        <v>0</v>
      </c>
      <c r="AH14" s="59">
        <v>0</v>
      </c>
      <c r="AI14" s="59">
        <v>0</v>
      </c>
      <c r="AJ14" s="59">
        <v>1654.4</v>
      </c>
      <c r="AK14" s="59">
        <v>0</v>
      </c>
      <c r="AL14" s="59">
        <v>0</v>
      </c>
      <c r="AM14" s="59">
        <v>0</v>
      </c>
      <c r="AN14" s="59">
        <v>0</v>
      </c>
      <c r="AO14" s="59">
        <v>0</v>
      </c>
      <c r="AP14" s="59">
        <v>0</v>
      </c>
      <c r="AQ14" s="59">
        <v>0</v>
      </c>
      <c r="AR14" s="59">
        <v>0</v>
      </c>
      <c r="AS14" s="59">
        <v>0</v>
      </c>
      <c r="AT14" s="59">
        <v>0</v>
      </c>
      <c r="AU14" s="59">
        <v>0</v>
      </c>
      <c r="AV14" s="59">
        <v>0</v>
      </c>
      <c r="AW14" s="59">
        <v>3.15238</v>
      </c>
      <c r="AX14" s="59">
        <v>51.0274</v>
      </c>
      <c r="AY14" s="59">
        <v>13.205299999999999</v>
      </c>
      <c r="AZ14" s="59">
        <v>0</v>
      </c>
      <c r="BA14" s="59">
        <v>0</v>
      </c>
      <c r="BB14" s="59">
        <v>8.3504699999999996</v>
      </c>
      <c r="BC14" s="59">
        <v>55.0685</v>
      </c>
      <c r="BD14" s="59">
        <v>130.804</v>
      </c>
      <c r="BE14" s="59">
        <v>0</v>
      </c>
      <c r="BF14" s="59"/>
      <c r="BG14" s="59">
        <v>0</v>
      </c>
      <c r="BH14" s="59">
        <v>0</v>
      </c>
      <c r="BI14" s="59"/>
      <c r="BJ14" s="59">
        <v>0</v>
      </c>
      <c r="BK14" s="59" t="s">
        <v>166</v>
      </c>
      <c r="BL14" s="59" t="s">
        <v>166</v>
      </c>
      <c r="BM14" s="59" t="s">
        <v>244</v>
      </c>
      <c r="BN14" s="59">
        <v>3.69523</v>
      </c>
      <c r="BO14" s="59">
        <v>39999</v>
      </c>
      <c r="BP14" s="59">
        <v>15814.5</v>
      </c>
      <c r="BQ14" s="59">
        <v>0</v>
      </c>
      <c r="BR14" s="59">
        <v>1165.1099999999999</v>
      </c>
      <c r="BS14" s="59">
        <v>0</v>
      </c>
      <c r="BT14" s="59">
        <v>53875.9</v>
      </c>
      <c r="BU14" s="59">
        <v>110858</v>
      </c>
      <c r="BV14" s="59">
        <v>77659.399999999994</v>
      </c>
      <c r="BW14" s="59">
        <v>0</v>
      </c>
      <c r="BX14" s="59">
        <v>424.5</v>
      </c>
      <c r="BY14" s="59">
        <v>188942</v>
      </c>
      <c r="BZ14" s="59">
        <v>652.02800000000002</v>
      </c>
      <c r="CA14" s="59">
        <v>0</v>
      </c>
      <c r="CB14" s="59">
        <v>0</v>
      </c>
      <c r="CC14" s="59">
        <v>0</v>
      </c>
      <c r="CD14" s="59">
        <v>0</v>
      </c>
      <c r="CE14" s="59">
        <v>1233.8499999999999</v>
      </c>
      <c r="CF14" s="59">
        <v>0</v>
      </c>
      <c r="CG14" s="59">
        <v>1885.87</v>
      </c>
      <c r="CH14" s="59">
        <v>0</v>
      </c>
      <c r="CI14" s="59">
        <v>0</v>
      </c>
      <c r="CJ14" s="59">
        <v>0</v>
      </c>
      <c r="CK14" s="59">
        <v>1885.87</v>
      </c>
      <c r="CL14" s="59">
        <v>0</v>
      </c>
      <c r="CM14" s="59">
        <v>0</v>
      </c>
      <c r="CN14" s="59">
        <v>0</v>
      </c>
      <c r="CO14" s="59">
        <v>0</v>
      </c>
      <c r="CP14" s="59">
        <v>0</v>
      </c>
      <c r="CQ14" s="59">
        <v>0</v>
      </c>
      <c r="CR14" s="59">
        <v>0</v>
      </c>
      <c r="CS14" s="59">
        <v>0</v>
      </c>
      <c r="CT14" s="59">
        <v>0</v>
      </c>
      <c r="CU14" s="59">
        <v>0</v>
      </c>
      <c r="CV14" s="59">
        <v>0</v>
      </c>
      <c r="CW14" s="59">
        <v>0</v>
      </c>
      <c r="CX14" s="59">
        <v>4.9762399999999998</v>
      </c>
      <c r="CY14" s="59">
        <v>57.254600000000003</v>
      </c>
      <c r="CZ14" s="59">
        <v>15.676600000000001</v>
      </c>
      <c r="DA14" s="59">
        <v>0</v>
      </c>
      <c r="DB14" s="59">
        <v>0.86892100000000005</v>
      </c>
      <c r="DC14" s="59">
        <v>8.3507899999999999</v>
      </c>
      <c r="DD14" s="59">
        <v>52.639899999999997</v>
      </c>
      <c r="DE14" s="59">
        <v>139.767</v>
      </c>
      <c r="DF14" s="59">
        <v>0</v>
      </c>
      <c r="DG14" s="59"/>
      <c r="DH14" s="59">
        <v>0</v>
      </c>
      <c r="DI14" s="59">
        <v>0</v>
      </c>
      <c r="DJ14" s="59"/>
      <c r="DK14" s="59">
        <v>0</v>
      </c>
      <c r="DL14" s="59" t="s">
        <v>171</v>
      </c>
      <c r="DM14" s="59" t="s">
        <v>172</v>
      </c>
      <c r="DN14" s="59" t="s">
        <v>173</v>
      </c>
      <c r="DO14" s="59" t="s">
        <v>174</v>
      </c>
      <c r="DP14" s="59">
        <v>8.1</v>
      </c>
      <c r="DQ14" s="59" t="s">
        <v>175</v>
      </c>
      <c r="DR14" s="59" t="s">
        <v>176</v>
      </c>
      <c r="DS14" s="59" t="s">
        <v>306</v>
      </c>
      <c r="DT14" s="59"/>
      <c r="DU14" s="59"/>
      <c r="DV14" s="59"/>
      <c r="DW14" s="59"/>
      <c r="DX14" s="59"/>
      <c r="DY14" s="59"/>
      <c r="DZ14" s="59"/>
      <c r="EA14" s="59"/>
      <c r="EB14" s="59"/>
      <c r="EC14" s="59"/>
      <c r="ED14" s="59"/>
      <c r="EE14" s="59"/>
      <c r="EF14" s="59"/>
      <c r="EG14" s="59"/>
    </row>
    <row r="15" spans="1:137" x14ac:dyDescent="0.25">
      <c r="B15" s="59" t="s">
        <v>317</v>
      </c>
      <c r="C15" s="59" t="s">
        <v>162</v>
      </c>
      <c r="D15" s="59">
        <v>300016</v>
      </c>
      <c r="E15" s="59" t="s">
        <v>163</v>
      </c>
      <c r="F15" s="59" t="s">
        <v>164</v>
      </c>
      <c r="G15" s="60">
        <v>8.8888888888888892E-2</v>
      </c>
      <c r="H15" s="59" t="s">
        <v>165</v>
      </c>
      <c r="I15" s="59">
        <v>1.8</v>
      </c>
      <c r="J15" s="59" t="s">
        <v>166</v>
      </c>
      <c r="K15" s="59" t="s">
        <v>166</v>
      </c>
      <c r="L15" s="59" t="s">
        <v>167</v>
      </c>
      <c r="M15" s="59">
        <v>39.363799999999998</v>
      </c>
      <c r="N15" s="59">
        <v>44712.5</v>
      </c>
      <c r="O15" s="59">
        <v>26339.1</v>
      </c>
      <c r="P15" s="59">
        <v>0</v>
      </c>
      <c r="Q15" s="59">
        <v>4221.3999999999996</v>
      </c>
      <c r="R15" s="59">
        <v>0</v>
      </c>
      <c r="S15" s="59">
        <v>78431.199999999997</v>
      </c>
      <c r="T15" s="59">
        <v>153744</v>
      </c>
      <c r="U15" s="59">
        <v>229701</v>
      </c>
      <c r="V15" s="59">
        <v>0</v>
      </c>
      <c r="W15" s="59">
        <v>0</v>
      </c>
      <c r="X15" s="59">
        <v>383445</v>
      </c>
      <c r="Y15" s="59">
        <v>6049.93</v>
      </c>
      <c r="Z15" s="59">
        <v>0</v>
      </c>
      <c r="AA15" s="59">
        <v>0</v>
      </c>
      <c r="AB15" s="59">
        <v>0</v>
      </c>
      <c r="AC15" s="59">
        <v>0</v>
      </c>
      <c r="AD15" s="59">
        <v>784.07299999999998</v>
      </c>
      <c r="AE15" s="59">
        <v>0</v>
      </c>
      <c r="AF15" s="59">
        <v>6834</v>
      </c>
      <c r="AG15" s="59">
        <v>0</v>
      </c>
      <c r="AH15" s="59">
        <v>0</v>
      </c>
      <c r="AI15" s="59">
        <v>0</v>
      </c>
      <c r="AJ15" s="59">
        <v>6834</v>
      </c>
      <c r="AK15" s="59">
        <v>0</v>
      </c>
      <c r="AL15" s="59">
        <v>0</v>
      </c>
      <c r="AM15" s="59">
        <v>0</v>
      </c>
      <c r="AN15" s="59">
        <v>0</v>
      </c>
      <c r="AO15" s="59">
        <v>0</v>
      </c>
      <c r="AP15" s="59">
        <v>0</v>
      </c>
      <c r="AQ15" s="59">
        <v>0</v>
      </c>
      <c r="AR15" s="59">
        <v>0</v>
      </c>
      <c r="AS15" s="59">
        <v>0</v>
      </c>
      <c r="AT15" s="59">
        <v>0</v>
      </c>
      <c r="AU15" s="59">
        <v>0</v>
      </c>
      <c r="AV15" s="59">
        <v>0</v>
      </c>
      <c r="AW15" s="59">
        <v>20.447099999999999</v>
      </c>
      <c r="AX15" s="59">
        <v>36.210799999999999</v>
      </c>
      <c r="AY15" s="59">
        <v>12.7936</v>
      </c>
      <c r="AZ15" s="59">
        <v>0</v>
      </c>
      <c r="BA15" s="59">
        <v>1.40639</v>
      </c>
      <c r="BB15" s="59">
        <v>2.4334199999999999</v>
      </c>
      <c r="BC15" s="59">
        <v>35.554499999999997</v>
      </c>
      <c r="BD15" s="59">
        <v>108.846</v>
      </c>
      <c r="BE15" s="59">
        <v>0</v>
      </c>
      <c r="BF15" s="59"/>
      <c r="BG15" s="59">
        <v>0</v>
      </c>
      <c r="BH15" s="59">
        <v>1.5</v>
      </c>
      <c r="BI15" s="59" t="s">
        <v>168</v>
      </c>
      <c r="BJ15" s="59">
        <v>0</v>
      </c>
      <c r="BK15" s="59" t="s">
        <v>166</v>
      </c>
      <c r="BL15" s="59" t="s">
        <v>166</v>
      </c>
      <c r="BM15" s="59" t="s">
        <v>169</v>
      </c>
      <c r="BN15" s="59">
        <v>40.733400000000003</v>
      </c>
      <c r="BO15" s="59">
        <v>40370.199999999997</v>
      </c>
      <c r="BP15" s="59">
        <v>38443.9</v>
      </c>
      <c r="BQ15" s="59">
        <v>0</v>
      </c>
      <c r="BR15" s="59">
        <v>2853.53</v>
      </c>
      <c r="BS15" s="59">
        <v>0</v>
      </c>
      <c r="BT15" s="59">
        <v>73392.2</v>
      </c>
      <c r="BU15" s="59">
        <v>155101</v>
      </c>
      <c r="BV15" s="59">
        <v>229701</v>
      </c>
      <c r="BW15" s="59">
        <v>0</v>
      </c>
      <c r="BX15" s="59">
        <v>0</v>
      </c>
      <c r="BY15" s="59">
        <v>384802</v>
      </c>
      <c r="BZ15" s="59">
        <v>6662.09</v>
      </c>
      <c r="CA15" s="59">
        <v>0</v>
      </c>
      <c r="CB15" s="59">
        <v>0</v>
      </c>
      <c r="CC15" s="59">
        <v>0</v>
      </c>
      <c r="CD15" s="59">
        <v>0</v>
      </c>
      <c r="CE15" s="59">
        <v>784.07</v>
      </c>
      <c r="CF15" s="59">
        <v>0</v>
      </c>
      <c r="CG15" s="59">
        <v>7446.16</v>
      </c>
      <c r="CH15" s="59">
        <v>0</v>
      </c>
      <c r="CI15" s="59">
        <v>0</v>
      </c>
      <c r="CJ15" s="59">
        <v>0</v>
      </c>
      <c r="CK15" s="59">
        <v>7446.16</v>
      </c>
      <c r="CL15" s="59">
        <v>0</v>
      </c>
      <c r="CM15" s="59">
        <v>0</v>
      </c>
      <c r="CN15" s="59">
        <v>0</v>
      </c>
      <c r="CO15" s="59">
        <v>0</v>
      </c>
      <c r="CP15" s="59">
        <v>0</v>
      </c>
      <c r="CQ15" s="59">
        <v>0</v>
      </c>
      <c r="CR15" s="59">
        <v>0</v>
      </c>
      <c r="CS15" s="59">
        <v>0</v>
      </c>
      <c r="CT15" s="59">
        <v>0</v>
      </c>
      <c r="CU15" s="59">
        <v>0</v>
      </c>
      <c r="CV15" s="59">
        <v>0</v>
      </c>
      <c r="CW15" s="59">
        <v>0</v>
      </c>
      <c r="CX15" s="59">
        <v>22.490200000000002</v>
      </c>
      <c r="CY15" s="59">
        <v>33.131999999999998</v>
      </c>
      <c r="CZ15" s="59">
        <v>18.5124</v>
      </c>
      <c r="DA15" s="59">
        <v>0</v>
      </c>
      <c r="DB15" s="59">
        <v>0.950013</v>
      </c>
      <c r="DC15" s="59">
        <v>2.4334099999999999</v>
      </c>
      <c r="DD15" s="59">
        <v>33.097099999999998</v>
      </c>
      <c r="DE15" s="59">
        <v>110.61499999999999</v>
      </c>
      <c r="DF15" s="59">
        <v>0</v>
      </c>
      <c r="DG15" s="59"/>
      <c r="DH15" s="59">
        <v>0</v>
      </c>
      <c r="DI15" s="59">
        <v>11.75</v>
      </c>
      <c r="DJ15" s="59" t="s">
        <v>170</v>
      </c>
      <c r="DK15" s="59">
        <v>0</v>
      </c>
      <c r="DL15" s="59" t="s">
        <v>171</v>
      </c>
      <c r="DM15" s="59" t="s">
        <v>172</v>
      </c>
      <c r="DN15" s="59" t="s">
        <v>173</v>
      </c>
      <c r="DO15" s="59" t="s">
        <v>174</v>
      </c>
      <c r="DP15" s="59">
        <v>8.1</v>
      </c>
      <c r="DQ15" s="59" t="s">
        <v>175</v>
      </c>
      <c r="DR15" s="59" t="s">
        <v>176</v>
      </c>
      <c r="DS15" s="59" t="s">
        <v>306</v>
      </c>
      <c r="DT15" s="59"/>
      <c r="DU15" s="59"/>
      <c r="DV15" s="59"/>
      <c r="DW15" s="59"/>
      <c r="DX15" s="59"/>
      <c r="DY15" s="59"/>
      <c r="DZ15" s="59"/>
      <c r="EA15" s="59"/>
      <c r="EB15" s="59"/>
      <c r="EC15" s="59"/>
      <c r="ED15" s="59"/>
      <c r="EE15" s="59"/>
      <c r="EF15" s="59"/>
      <c r="EG15" s="59"/>
    </row>
    <row r="16" spans="1:137" x14ac:dyDescent="0.25">
      <c r="B16" s="59" t="s">
        <v>318</v>
      </c>
      <c r="C16" s="59" t="s">
        <v>257</v>
      </c>
      <c r="D16" s="59">
        <v>301516</v>
      </c>
      <c r="E16" s="59" t="s">
        <v>163</v>
      </c>
      <c r="F16" s="59" t="s">
        <v>164</v>
      </c>
      <c r="G16" s="60">
        <v>8.8888888888888892E-2</v>
      </c>
      <c r="H16" s="59" t="s">
        <v>165</v>
      </c>
      <c r="I16" s="59">
        <v>1.9</v>
      </c>
      <c r="J16" s="59" t="s">
        <v>166</v>
      </c>
      <c r="K16" s="59" t="s">
        <v>166</v>
      </c>
      <c r="L16" s="59" t="s">
        <v>167</v>
      </c>
      <c r="M16" s="59">
        <v>38.412799999999997</v>
      </c>
      <c r="N16" s="59">
        <v>44962.400000000001</v>
      </c>
      <c r="O16" s="59">
        <v>26498.2</v>
      </c>
      <c r="P16" s="59">
        <v>0</v>
      </c>
      <c r="Q16" s="59">
        <v>4175.84</v>
      </c>
      <c r="R16" s="59">
        <v>0</v>
      </c>
      <c r="S16" s="59">
        <v>78431.199999999997</v>
      </c>
      <c r="T16" s="59">
        <v>154106</v>
      </c>
      <c r="U16" s="59">
        <v>229701</v>
      </c>
      <c r="V16" s="59">
        <v>0</v>
      </c>
      <c r="W16" s="59">
        <v>0</v>
      </c>
      <c r="X16" s="59">
        <v>383807</v>
      </c>
      <c r="Y16" s="59">
        <v>5903.77</v>
      </c>
      <c r="Z16" s="59">
        <v>0</v>
      </c>
      <c r="AA16" s="59">
        <v>0</v>
      </c>
      <c r="AB16" s="59">
        <v>0</v>
      </c>
      <c r="AC16" s="59">
        <v>0</v>
      </c>
      <c r="AD16" s="59">
        <v>784.07299999999998</v>
      </c>
      <c r="AE16" s="59">
        <v>0</v>
      </c>
      <c r="AF16" s="59">
        <v>6687.84</v>
      </c>
      <c r="AG16" s="59">
        <v>0</v>
      </c>
      <c r="AH16" s="59">
        <v>0</v>
      </c>
      <c r="AI16" s="59">
        <v>0</v>
      </c>
      <c r="AJ16" s="59">
        <v>6687.84</v>
      </c>
      <c r="AK16" s="59">
        <v>0</v>
      </c>
      <c r="AL16" s="59">
        <v>0</v>
      </c>
      <c r="AM16" s="59">
        <v>0</v>
      </c>
      <c r="AN16" s="59">
        <v>0</v>
      </c>
      <c r="AO16" s="59">
        <v>0</v>
      </c>
      <c r="AP16" s="59">
        <v>0</v>
      </c>
      <c r="AQ16" s="59">
        <v>0</v>
      </c>
      <c r="AR16" s="59">
        <v>0</v>
      </c>
      <c r="AS16" s="59">
        <v>0</v>
      </c>
      <c r="AT16" s="59">
        <v>0</v>
      </c>
      <c r="AU16" s="59">
        <v>0</v>
      </c>
      <c r="AV16" s="59">
        <v>0</v>
      </c>
      <c r="AW16" s="59">
        <v>19.9526</v>
      </c>
      <c r="AX16" s="59">
        <v>36.400700000000001</v>
      </c>
      <c r="AY16" s="59">
        <v>12.881399999999999</v>
      </c>
      <c r="AZ16" s="59">
        <v>0</v>
      </c>
      <c r="BA16" s="59">
        <v>1.39131</v>
      </c>
      <c r="BB16" s="59">
        <v>2.4334199999999999</v>
      </c>
      <c r="BC16" s="59">
        <v>35.554499999999997</v>
      </c>
      <c r="BD16" s="59">
        <v>108.614</v>
      </c>
      <c r="BE16" s="59">
        <v>0</v>
      </c>
      <c r="BF16" s="59"/>
      <c r="BG16" s="59">
        <v>0</v>
      </c>
      <c r="BH16" s="59">
        <v>1.25</v>
      </c>
      <c r="BI16" s="59" t="s">
        <v>168</v>
      </c>
      <c r="BJ16" s="59">
        <v>0</v>
      </c>
      <c r="BK16" s="59" t="s">
        <v>166</v>
      </c>
      <c r="BL16" s="59" t="s">
        <v>166</v>
      </c>
      <c r="BM16" s="59" t="s">
        <v>169</v>
      </c>
      <c r="BN16" s="59">
        <v>40.733400000000003</v>
      </c>
      <c r="BO16" s="59">
        <v>40370.199999999997</v>
      </c>
      <c r="BP16" s="59">
        <v>38443.9</v>
      </c>
      <c r="BQ16" s="59">
        <v>0</v>
      </c>
      <c r="BR16" s="59">
        <v>2853.53</v>
      </c>
      <c r="BS16" s="59">
        <v>0</v>
      </c>
      <c r="BT16" s="59">
        <v>73392.2</v>
      </c>
      <c r="BU16" s="59">
        <v>155101</v>
      </c>
      <c r="BV16" s="59">
        <v>229701</v>
      </c>
      <c r="BW16" s="59">
        <v>0</v>
      </c>
      <c r="BX16" s="59">
        <v>0</v>
      </c>
      <c r="BY16" s="59">
        <v>384802</v>
      </c>
      <c r="BZ16" s="59">
        <v>6662.09</v>
      </c>
      <c r="CA16" s="59">
        <v>0</v>
      </c>
      <c r="CB16" s="59">
        <v>0</v>
      </c>
      <c r="CC16" s="59">
        <v>0</v>
      </c>
      <c r="CD16" s="59">
        <v>0</v>
      </c>
      <c r="CE16" s="59">
        <v>784.07</v>
      </c>
      <c r="CF16" s="59">
        <v>0</v>
      </c>
      <c r="CG16" s="59">
        <v>7446.16</v>
      </c>
      <c r="CH16" s="59">
        <v>0</v>
      </c>
      <c r="CI16" s="59">
        <v>0</v>
      </c>
      <c r="CJ16" s="59">
        <v>0</v>
      </c>
      <c r="CK16" s="59">
        <v>7446.16</v>
      </c>
      <c r="CL16" s="59">
        <v>0</v>
      </c>
      <c r="CM16" s="59">
        <v>0</v>
      </c>
      <c r="CN16" s="59">
        <v>0</v>
      </c>
      <c r="CO16" s="59">
        <v>0</v>
      </c>
      <c r="CP16" s="59">
        <v>0</v>
      </c>
      <c r="CQ16" s="59">
        <v>0</v>
      </c>
      <c r="CR16" s="59">
        <v>0</v>
      </c>
      <c r="CS16" s="59">
        <v>0</v>
      </c>
      <c r="CT16" s="59">
        <v>0</v>
      </c>
      <c r="CU16" s="59">
        <v>0</v>
      </c>
      <c r="CV16" s="59">
        <v>0</v>
      </c>
      <c r="CW16" s="59">
        <v>0</v>
      </c>
      <c r="CX16" s="59">
        <v>22.490200000000002</v>
      </c>
      <c r="CY16" s="59">
        <v>33.131999999999998</v>
      </c>
      <c r="CZ16" s="59">
        <v>18.5124</v>
      </c>
      <c r="DA16" s="59">
        <v>0</v>
      </c>
      <c r="DB16" s="59">
        <v>0.950013</v>
      </c>
      <c r="DC16" s="59">
        <v>2.4334099999999999</v>
      </c>
      <c r="DD16" s="59">
        <v>33.097099999999998</v>
      </c>
      <c r="DE16" s="59">
        <v>110.61499999999999</v>
      </c>
      <c r="DF16" s="59">
        <v>0</v>
      </c>
      <c r="DG16" s="59"/>
      <c r="DH16" s="59">
        <v>0</v>
      </c>
      <c r="DI16" s="59">
        <v>11.75</v>
      </c>
      <c r="DJ16" s="59" t="s">
        <v>170</v>
      </c>
      <c r="DK16" s="59">
        <v>0</v>
      </c>
      <c r="DL16" s="59" t="s">
        <v>171</v>
      </c>
      <c r="DM16" s="59" t="s">
        <v>172</v>
      </c>
      <c r="DN16" s="59" t="s">
        <v>173</v>
      </c>
      <c r="DO16" s="59" t="s">
        <v>174</v>
      </c>
      <c r="DP16" s="59">
        <v>8.1</v>
      </c>
      <c r="DQ16" s="59" t="s">
        <v>175</v>
      </c>
      <c r="DR16" s="59" t="s">
        <v>176</v>
      </c>
      <c r="DS16" s="59" t="s">
        <v>306</v>
      </c>
      <c r="DT16" s="59"/>
      <c r="DU16" s="59"/>
      <c r="DV16" s="59"/>
      <c r="DW16" s="59"/>
      <c r="DX16" s="59"/>
      <c r="DY16" s="59"/>
      <c r="DZ16" s="59"/>
      <c r="EA16" s="59"/>
      <c r="EB16" s="59"/>
      <c r="EC16" s="59"/>
      <c r="ED16" s="59"/>
      <c r="EE16" s="59"/>
      <c r="EF16" s="59"/>
      <c r="EG16" s="59"/>
    </row>
    <row r="17" spans="1:133" x14ac:dyDescent="0.25">
      <c r="B17" s="59" t="s">
        <v>319</v>
      </c>
      <c r="C17" s="59" t="s">
        <v>258</v>
      </c>
      <c r="D17" s="59">
        <v>303216</v>
      </c>
      <c r="E17" s="59" t="s">
        <v>163</v>
      </c>
      <c r="F17" s="59" t="s">
        <v>164</v>
      </c>
      <c r="G17" s="60">
        <v>8.819444444444445E-2</v>
      </c>
      <c r="H17" s="59" t="s">
        <v>165</v>
      </c>
      <c r="I17" s="59">
        <v>9.3000000000000007</v>
      </c>
      <c r="J17" s="59" t="s">
        <v>166</v>
      </c>
      <c r="K17" s="59" t="s">
        <v>166</v>
      </c>
      <c r="L17" s="59" t="s">
        <v>167</v>
      </c>
      <c r="M17" s="59">
        <v>40.9009</v>
      </c>
      <c r="N17" s="59">
        <v>43808.7</v>
      </c>
      <c r="O17" s="59">
        <v>25743.4</v>
      </c>
      <c r="P17" s="59">
        <v>0</v>
      </c>
      <c r="Q17" s="59">
        <v>4357.22</v>
      </c>
      <c r="R17" s="59">
        <v>0</v>
      </c>
      <c r="S17" s="59">
        <v>62745</v>
      </c>
      <c r="T17" s="59">
        <v>136695</v>
      </c>
      <c r="U17" s="59">
        <v>229701</v>
      </c>
      <c r="V17" s="59">
        <v>0</v>
      </c>
      <c r="W17" s="59">
        <v>0</v>
      </c>
      <c r="X17" s="59">
        <v>366397</v>
      </c>
      <c r="Y17" s="59">
        <v>6286.18</v>
      </c>
      <c r="Z17" s="59">
        <v>0</v>
      </c>
      <c r="AA17" s="59">
        <v>0</v>
      </c>
      <c r="AB17" s="59">
        <v>0</v>
      </c>
      <c r="AC17" s="59">
        <v>0</v>
      </c>
      <c r="AD17" s="59">
        <v>784.07299999999998</v>
      </c>
      <c r="AE17" s="59">
        <v>0</v>
      </c>
      <c r="AF17" s="59">
        <v>7070.25</v>
      </c>
      <c r="AG17" s="59">
        <v>0</v>
      </c>
      <c r="AH17" s="59">
        <v>0</v>
      </c>
      <c r="AI17" s="59">
        <v>0</v>
      </c>
      <c r="AJ17" s="59">
        <v>7070.25</v>
      </c>
      <c r="AK17" s="59">
        <v>0</v>
      </c>
      <c r="AL17" s="59">
        <v>0</v>
      </c>
      <c r="AM17" s="59">
        <v>0</v>
      </c>
      <c r="AN17" s="59">
        <v>0</v>
      </c>
      <c r="AO17" s="59">
        <v>0</v>
      </c>
      <c r="AP17" s="59">
        <v>0</v>
      </c>
      <c r="AQ17" s="59">
        <v>0</v>
      </c>
      <c r="AR17" s="59">
        <v>0</v>
      </c>
      <c r="AS17" s="59">
        <v>0</v>
      </c>
      <c r="AT17" s="59">
        <v>0</v>
      </c>
      <c r="AU17" s="59">
        <v>0</v>
      </c>
      <c r="AV17" s="59">
        <v>0</v>
      </c>
      <c r="AW17" s="59">
        <v>21.2303</v>
      </c>
      <c r="AX17" s="59">
        <v>35.439500000000002</v>
      </c>
      <c r="AY17" s="59">
        <v>12.406700000000001</v>
      </c>
      <c r="AZ17" s="59">
        <v>0</v>
      </c>
      <c r="BA17" s="59">
        <v>1.4518200000000001</v>
      </c>
      <c r="BB17" s="59">
        <v>2.4334199999999999</v>
      </c>
      <c r="BC17" s="59">
        <v>28.4436</v>
      </c>
      <c r="BD17" s="59">
        <v>101.405</v>
      </c>
      <c r="BE17" s="59">
        <v>0</v>
      </c>
      <c r="BF17" s="59"/>
      <c r="BG17" s="59">
        <v>0</v>
      </c>
      <c r="BH17" s="59">
        <v>1.5</v>
      </c>
      <c r="BI17" s="59" t="s">
        <v>168</v>
      </c>
      <c r="BJ17" s="59">
        <v>0</v>
      </c>
      <c r="BK17" s="59" t="s">
        <v>166</v>
      </c>
      <c r="BL17" s="59" t="s">
        <v>166</v>
      </c>
      <c r="BM17" s="59" t="s">
        <v>169</v>
      </c>
      <c r="BN17" s="59">
        <v>40.733400000000003</v>
      </c>
      <c r="BO17" s="59">
        <v>40370.199999999997</v>
      </c>
      <c r="BP17" s="59">
        <v>38443.9</v>
      </c>
      <c r="BQ17" s="59">
        <v>0</v>
      </c>
      <c r="BR17" s="59">
        <v>2853.53</v>
      </c>
      <c r="BS17" s="59">
        <v>0</v>
      </c>
      <c r="BT17" s="59">
        <v>73392.2</v>
      </c>
      <c r="BU17" s="59">
        <v>155101</v>
      </c>
      <c r="BV17" s="59">
        <v>229701</v>
      </c>
      <c r="BW17" s="59">
        <v>0</v>
      </c>
      <c r="BX17" s="59">
        <v>0</v>
      </c>
      <c r="BY17" s="59">
        <v>384802</v>
      </c>
      <c r="BZ17" s="59">
        <v>6662.09</v>
      </c>
      <c r="CA17" s="59">
        <v>0</v>
      </c>
      <c r="CB17" s="59">
        <v>0</v>
      </c>
      <c r="CC17" s="59">
        <v>0</v>
      </c>
      <c r="CD17" s="59">
        <v>0</v>
      </c>
      <c r="CE17" s="59">
        <v>784.07</v>
      </c>
      <c r="CF17" s="59">
        <v>0</v>
      </c>
      <c r="CG17" s="59">
        <v>7446.16</v>
      </c>
      <c r="CH17" s="59">
        <v>0</v>
      </c>
      <c r="CI17" s="59">
        <v>0</v>
      </c>
      <c r="CJ17" s="59">
        <v>0</v>
      </c>
      <c r="CK17" s="59">
        <v>7446.16</v>
      </c>
      <c r="CL17" s="59">
        <v>0</v>
      </c>
      <c r="CM17" s="59">
        <v>0</v>
      </c>
      <c r="CN17" s="59">
        <v>0</v>
      </c>
      <c r="CO17" s="59">
        <v>0</v>
      </c>
      <c r="CP17" s="59">
        <v>0</v>
      </c>
      <c r="CQ17" s="59">
        <v>0</v>
      </c>
      <c r="CR17" s="59">
        <v>0</v>
      </c>
      <c r="CS17" s="59">
        <v>0</v>
      </c>
      <c r="CT17" s="59">
        <v>0</v>
      </c>
      <c r="CU17" s="59">
        <v>0</v>
      </c>
      <c r="CV17" s="59">
        <v>0</v>
      </c>
      <c r="CW17" s="59">
        <v>0</v>
      </c>
      <c r="CX17" s="59">
        <v>22.490200000000002</v>
      </c>
      <c r="CY17" s="59">
        <v>33.131999999999998</v>
      </c>
      <c r="CZ17" s="59">
        <v>18.5124</v>
      </c>
      <c r="DA17" s="59">
        <v>0</v>
      </c>
      <c r="DB17" s="59">
        <v>0.950013</v>
      </c>
      <c r="DC17" s="59">
        <v>2.4334099999999999</v>
      </c>
      <c r="DD17" s="59">
        <v>33.097099999999998</v>
      </c>
      <c r="DE17" s="59">
        <v>110.61499999999999</v>
      </c>
      <c r="DF17" s="59">
        <v>0</v>
      </c>
      <c r="DG17" s="59"/>
      <c r="DH17" s="59">
        <v>0</v>
      </c>
      <c r="DI17" s="59">
        <v>11.75</v>
      </c>
      <c r="DJ17" s="59" t="s">
        <v>170</v>
      </c>
      <c r="DK17" s="59">
        <v>0</v>
      </c>
      <c r="DL17" s="59" t="s">
        <v>171</v>
      </c>
      <c r="DM17" s="59" t="s">
        <v>172</v>
      </c>
      <c r="DN17" s="59" t="s">
        <v>173</v>
      </c>
      <c r="DO17" s="59" t="s">
        <v>174</v>
      </c>
      <c r="DP17" s="59">
        <v>8.1</v>
      </c>
      <c r="DQ17" s="59" t="s">
        <v>175</v>
      </c>
      <c r="DR17" s="59" t="s">
        <v>176</v>
      </c>
      <c r="DS17" s="59" t="s">
        <v>306</v>
      </c>
      <c r="DT17" s="59"/>
      <c r="DU17" s="59"/>
      <c r="DV17" s="59"/>
      <c r="DW17" s="59"/>
      <c r="DX17" s="59"/>
      <c r="DY17" s="59"/>
      <c r="DZ17" s="59"/>
      <c r="EA17" s="59"/>
      <c r="EB17" s="59"/>
      <c r="EC17" s="59"/>
    </row>
    <row r="18" spans="1:133" x14ac:dyDescent="0.25">
      <c r="B18" s="59" t="s">
        <v>320</v>
      </c>
      <c r="C18" s="59" t="s">
        <v>259</v>
      </c>
      <c r="D18" s="59">
        <v>303316</v>
      </c>
      <c r="E18" s="59" t="s">
        <v>163</v>
      </c>
      <c r="F18" s="59" t="s">
        <v>164</v>
      </c>
      <c r="G18" s="60">
        <v>8.7500000000000008E-2</v>
      </c>
      <c r="H18" s="59" t="s">
        <v>187</v>
      </c>
      <c r="I18" s="59">
        <v>-5.8</v>
      </c>
      <c r="J18" s="59" t="s">
        <v>166</v>
      </c>
      <c r="K18" s="59" t="s">
        <v>166</v>
      </c>
      <c r="L18" s="59" t="s">
        <v>167</v>
      </c>
      <c r="M18" s="59">
        <v>37.880600000000001</v>
      </c>
      <c r="N18" s="59">
        <v>45634.6</v>
      </c>
      <c r="O18" s="59">
        <v>26990.400000000001</v>
      </c>
      <c r="P18" s="59">
        <v>0</v>
      </c>
      <c r="Q18" s="59">
        <v>4107.91</v>
      </c>
      <c r="R18" s="59">
        <v>0</v>
      </c>
      <c r="S18" s="59">
        <v>94117.5</v>
      </c>
      <c r="T18" s="59">
        <v>170888</v>
      </c>
      <c r="U18" s="59">
        <v>229701</v>
      </c>
      <c r="V18" s="59">
        <v>0</v>
      </c>
      <c r="W18" s="59">
        <v>0</v>
      </c>
      <c r="X18" s="59">
        <v>400590</v>
      </c>
      <c r="Y18" s="59">
        <v>5821.98</v>
      </c>
      <c r="Z18" s="59">
        <v>0</v>
      </c>
      <c r="AA18" s="59">
        <v>0</v>
      </c>
      <c r="AB18" s="59">
        <v>0</v>
      </c>
      <c r="AC18" s="59">
        <v>0</v>
      </c>
      <c r="AD18" s="59">
        <v>784.07299999999998</v>
      </c>
      <c r="AE18" s="59">
        <v>0</v>
      </c>
      <c r="AF18" s="59">
        <v>6606.06</v>
      </c>
      <c r="AG18" s="59">
        <v>0</v>
      </c>
      <c r="AH18" s="59">
        <v>0</v>
      </c>
      <c r="AI18" s="59">
        <v>0</v>
      </c>
      <c r="AJ18" s="59">
        <v>6606.06</v>
      </c>
      <c r="AK18" s="59">
        <v>0</v>
      </c>
      <c r="AL18" s="59">
        <v>0</v>
      </c>
      <c r="AM18" s="59">
        <v>0</v>
      </c>
      <c r="AN18" s="59">
        <v>0</v>
      </c>
      <c r="AO18" s="59">
        <v>0</v>
      </c>
      <c r="AP18" s="59">
        <v>0</v>
      </c>
      <c r="AQ18" s="59">
        <v>0</v>
      </c>
      <c r="AR18" s="59">
        <v>0</v>
      </c>
      <c r="AS18" s="59">
        <v>0</v>
      </c>
      <c r="AT18" s="59">
        <v>0</v>
      </c>
      <c r="AU18" s="59">
        <v>0</v>
      </c>
      <c r="AV18" s="59">
        <v>0</v>
      </c>
      <c r="AW18" s="59">
        <v>19.689599999999999</v>
      </c>
      <c r="AX18" s="59">
        <v>36.996200000000002</v>
      </c>
      <c r="AY18" s="59">
        <v>13.2056</v>
      </c>
      <c r="AZ18" s="59">
        <v>0</v>
      </c>
      <c r="BA18" s="59">
        <v>1.3689</v>
      </c>
      <c r="BB18" s="59">
        <v>2.4334199999999999</v>
      </c>
      <c r="BC18" s="59">
        <v>42.665399999999998</v>
      </c>
      <c r="BD18" s="59">
        <v>116.35899999999999</v>
      </c>
      <c r="BE18" s="59">
        <v>0</v>
      </c>
      <c r="BF18" s="59"/>
      <c r="BG18" s="59">
        <v>0</v>
      </c>
      <c r="BH18" s="59">
        <v>1.5</v>
      </c>
      <c r="BI18" s="59" t="s">
        <v>168</v>
      </c>
      <c r="BJ18" s="59">
        <v>0</v>
      </c>
      <c r="BK18" s="59" t="s">
        <v>166</v>
      </c>
      <c r="BL18" s="59" t="s">
        <v>166</v>
      </c>
      <c r="BM18" s="59" t="s">
        <v>169</v>
      </c>
      <c r="BN18" s="59">
        <v>40.733400000000003</v>
      </c>
      <c r="BO18" s="59">
        <v>40370.199999999997</v>
      </c>
      <c r="BP18" s="59">
        <v>38443.9</v>
      </c>
      <c r="BQ18" s="59">
        <v>0</v>
      </c>
      <c r="BR18" s="59">
        <v>2853.53</v>
      </c>
      <c r="BS18" s="59">
        <v>0</v>
      </c>
      <c r="BT18" s="59">
        <v>73392.2</v>
      </c>
      <c r="BU18" s="59">
        <v>155101</v>
      </c>
      <c r="BV18" s="59">
        <v>229701</v>
      </c>
      <c r="BW18" s="59">
        <v>0</v>
      </c>
      <c r="BX18" s="59">
        <v>0</v>
      </c>
      <c r="BY18" s="59">
        <v>384802</v>
      </c>
      <c r="BZ18" s="59">
        <v>6662.09</v>
      </c>
      <c r="CA18" s="59">
        <v>0</v>
      </c>
      <c r="CB18" s="59">
        <v>0</v>
      </c>
      <c r="CC18" s="59">
        <v>0</v>
      </c>
      <c r="CD18" s="59">
        <v>0</v>
      </c>
      <c r="CE18" s="59">
        <v>784.07</v>
      </c>
      <c r="CF18" s="59">
        <v>0</v>
      </c>
      <c r="CG18" s="59">
        <v>7446.16</v>
      </c>
      <c r="CH18" s="59">
        <v>0</v>
      </c>
      <c r="CI18" s="59">
        <v>0</v>
      </c>
      <c r="CJ18" s="59">
        <v>0</v>
      </c>
      <c r="CK18" s="59">
        <v>7446.16</v>
      </c>
      <c r="CL18" s="59">
        <v>0</v>
      </c>
      <c r="CM18" s="59">
        <v>0</v>
      </c>
      <c r="CN18" s="59">
        <v>0</v>
      </c>
      <c r="CO18" s="59">
        <v>0</v>
      </c>
      <c r="CP18" s="59">
        <v>0</v>
      </c>
      <c r="CQ18" s="59">
        <v>0</v>
      </c>
      <c r="CR18" s="59">
        <v>0</v>
      </c>
      <c r="CS18" s="59">
        <v>0</v>
      </c>
      <c r="CT18" s="59">
        <v>0</v>
      </c>
      <c r="CU18" s="59">
        <v>0</v>
      </c>
      <c r="CV18" s="59">
        <v>0</v>
      </c>
      <c r="CW18" s="59">
        <v>0</v>
      </c>
      <c r="CX18" s="59">
        <v>22.490200000000002</v>
      </c>
      <c r="CY18" s="59">
        <v>33.131999999999998</v>
      </c>
      <c r="CZ18" s="59">
        <v>18.5124</v>
      </c>
      <c r="DA18" s="59">
        <v>0</v>
      </c>
      <c r="DB18" s="59">
        <v>0.950013</v>
      </c>
      <c r="DC18" s="59">
        <v>2.4334099999999999</v>
      </c>
      <c r="DD18" s="59">
        <v>33.097099999999998</v>
      </c>
      <c r="DE18" s="59">
        <v>110.61499999999999</v>
      </c>
      <c r="DF18" s="59">
        <v>0</v>
      </c>
      <c r="DG18" s="59"/>
      <c r="DH18" s="59">
        <v>0</v>
      </c>
      <c r="DI18" s="59">
        <v>11.75</v>
      </c>
      <c r="DJ18" s="59" t="s">
        <v>170</v>
      </c>
      <c r="DK18" s="59">
        <v>0</v>
      </c>
      <c r="DL18" s="59" t="s">
        <v>171</v>
      </c>
      <c r="DM18" s="59" t="s">
        <v>172</v>
      </c>
      <c r="DN18" s="59" t="s">
        <v>173</v>
      </c>
      <c r="DO18" s="59" t="s">
        <v>174</v>
      </c>
      <c r="DP18" s="59">
        <v>8.1</v>
      </c>
      <c r="DQ18" s="59" t="s">
        <v>175</v>
      </c>
      <c r="DR18" s="59" t="s">
        <v>176</v>
      </c>
      <c r="DS18" s="59" t="s">
        <v>306</v>
      </c>
      <c r="DT18" s="59"/>
      <c r="DU18" s="59"/>
      <c r="DV18" s="59"/>
      <c r="DW18" s="59"/>
      <c r="DX18" s="59"/>
      <c r="DY18" s="59"/>
      <c r="DZ18" s="59"/>
      <c r="EA18" s="59"/>
      <c r="EB18" s="59"/>
      <c r="EC18" s="59"/>
    </row>
    <row r="19" spans="1:133" x14ac:dyDescent="0.25">
      <c r="B19" s="59" t="s">
        <v>321</v>
      </c>
      <c r="C19" s="59" t="s">
        <v>260</v>
      </c>
      <c r="D19" s="59">
        <v>301716</v>
      </c>
      <c r="E19" s="59" t="s">
        <v>163</v>
      </c>
      <c r="F19" s="59" t="s">
        <v>164</v>
      </c>
      <c r="G19" s="60">
        <v>8.8888888888888892E-2</v>
      </c>
      <c r="H19" s="59" t="s">
        <v>165</v>
      </c>
      <c r="I19" s="59">
        <v>3.1</v>
      </c>
      <c r="J19" s="59" t="s">
        <v>166</v>
      </c>
      <c r="K19" s="59" t="s">
        <v>166</v>
      </c>
      <c r="L19" s="59" t="s">
        <v>167</v>
      </c>
      <c r="M19" s="59">
        <v>36.1036</v>
      </c>
      <c r="N19" s="59">
        <v>45074.5</v>
      </c>
      <c r="O19" s="59">
        <v>26613</v>
      </c>
      <c r="P19" s="59">
        <v>0</v>
      </c>
      <c r="Q19" s="59">
        <v>4066.88</v>
      </c>
      <c r="R19" s="59">
        <v>0</v>
      </c>
      <c r="S19" s="59">
        <v>78434.600000000006</v>
      </c>
      <c r="T19" s="59">
        <v>154225</v>
      </c>
      <c r="U19" s="59">
        <v>229701</v>
      </c>
      <c r="V19" s="59">
        <v>0</v>
      </c>
      <c r="W19" s="59">
        <v>0</v>
      </c>
      <c r="X19" s="59">
        <v>383926</v>
      </c>
      <c r="Y19" s="59">
        <v>5548.87</v>
      </c>
      <c r="Z19" s="59">
        <v>0</v>
      </c>
      <c r="AA19" s="59">
        <v>0</v>
      </c>
      <c r="AB19" s="59">
        <v>0</v>
      </c>
      <c r="AC19" s="59">
        <v>0</v>
      </c>
      <c r="AD19" s="59">
        <v>784.07299999999998</v>
      </c>
      <c r="AE19" s="59">
        <v>0</v>
      </c>
      <c r="AF19" s="59">
        <v>6332.94</v>
      </c>
      <c r="AG19" s="59">
        <v>0</v>
      </c>
      <c r="AH19" s="59">
        <v>0</v>
      </c>
      <c r="AI19" s="59">
        <v>0</v>
      </c>
      <c r="AJ19" s="59">
        <v>6332.94</v>
      </c>
      <c r="AK19" s="59">
        <v>0</v>
      </c>
      <c r="AL19" s="59">
        <v>0</v>
      </c>
      <c r="AM19" s="59">
        <v>0</v>
      </c>
      <c r="AN19" s="59">
        <v>0</v>
      </c>
      <c r="AO19" s="59">
        <v>0</v>
      </c>
      <c r="AP19" s="59">
        <v>0</v>
      </c>
      <c r="AQ19" s="59">
        <v>0</v>
      </c>
      <c r="AR19" s="59">
        <v>0</v>
      </c>
      <c r="AS19" s="59">
        <v>0</v>
      </c>
      <c r="AT19" s="59">
        <v>0</v>
      </c>
      <c r="AU19" s="59">
        <v>0</v>
      </c>
      <c r="AV19" s="59">
        <v>0</v>
      </c>
      <c r="AW19" s="59">
        <v>18.772500000000001</v>
      </c>
      <c r="AX19" s="59">
        <v>36.418999999999997</v>
      </c>
      <c r="AY19" s="59">
        <v>12.9206</v>
      </c>
      <c r="AZ19" s="59">
        <v>0</v>
      </c>
      <c r="BA19" s="59">
        <v>1.3557600000000001</v>
      </c>
      <c r="BB19" s="59">
        <v>2.4334199999999999</v>
      </c>
      <c r="BC19" s="59">
        <v>35.555799999999998</v>
      </c>
      <c r="BD19" s="59">
        <v>107.45699999999999</v>
      </c>
      <c r="BE19" s="59">
        <v>0</v>
      </c>
      <c r="BF19" s="59"/>
      <c r="BG19" s="59">
        <v>0</v>
      </c>
      <c r="BH19" s="59">
        <v>1.25</v>
      </c>
      <c r="BI19" s="59" t="s">
        <v>168</v>
      </c>
      <c r="BJ19" s="59">
        <v>0</v>
      </c>
      <c r="BK19" s="59" t="s">
        <v>166</v>
      </c>
      <c r="BL19" s="59" t="s">
        <v>166</v>
      </c>
      <c r="BM19" s="59" t="s">
        <v>169</v>
      </c>
      <c r="BN19" s="59">
        <v>40.733400000000003</v>
      </c>
      <c r="BO19" s="59">
        <v>40370.199999999997</v>
      </c>
      <c r="BP19" s="59">
        <v>38443.9</v>
      </c>
      <c r="BQ19" s="59">
        <v>0</v>
      </c>
      <c r="BR19" s="59">
        <v>2853.53</v>
      </c>
      <c r="BS19" s="59">
        <v>0</v>
      </c>
      <c r="BT19" s="59">
        <v>73392.2</v>
      </c>
      <c r="BU19" s="59">
        <v>155101</v>
      </c>
      <c r="BV19" s="59">
        <v>229701</v>
      </c>
      <c r="BW19" s="59">
        <v>0</v>
      </c>
      <c r="BX19" s="59">
        <v>0</v>
      </c>
      <c r="BY19" s="59">
        <v>384802</v>
      </c>
      <c r="BZ19" s="59">
        <v>6662.09</v>
      </c>
      <c r="CA19" s="59">
        <v>0</v>
      </c>
      <c r="CB19" s="59">
        <v>0</v>
      </c>
      <c r="CC19" s="59">
        <v>0</v>
      </c>
      <c r="CD19" s="59">
        <v>0</v>
      </c>
      <c r="CE19" s="59">
        <v>784.07</v>
      </c>
      <c r="CF19" s="59">
        <v>0</v>
      </c>
      <c r="CG19" s="59">
        <v>7446.16</v>
      </c>
      <c r="CH19" s="59">
        <v>0</v>
      </c>
      <c r="CI19" s="59">
        <v>0</v>
      </c>
      <c r="CJ19" s="59">
        <v>0</v>
      </c>
      <c r="CK19" s="59">
        <v>7446.16</v>
      </c>
      <c r="CL19" s="59">
        <v>0</v>
      </c>
      <c r="CM19" s="59">
        <v>0</v>
      </c>
      <c r="CN19" s="59">
        <v>0</v>
      </c>
      <c r="CO19" s="59">
        <v>0</v>
      </c>
      <c r="CP19" s="59">
        <v>0</v>
      </c>
      <c r="CQ19" s="59">
        <v>0</v>
      </c>
      <c r="CR19" s="59">
        <v>0</v>
      </c>
      <c r="CS19" s="59">
        <v>0</v>
      </c>
      <c r="CT19" s="59">
        <v>0</v>
      </c>
      <c r="CU19" s="59">
        <v>0</v>
      </c>
      <c r="CV19" s="59">
        <v>0</v>
      </c>
      <c r="CW19" s="59">
        <v>0</v>
      </c>
      <c r="CX19" s="59">
        <v>22.490200000000002</v>
      </c>
      <c r="CY19" s="59">
        <v>33.131999999999998</v>
      </c>
      <c r="CZ19" s="59">
        <v>18.5124</v>
      </c>
      <c r="DA19" s="59">
        <v>0</v>
      </c>
      <c r="DB19" s="59">
        <v>0.950013</v>
      </c>
      <c r="DC19" s="59">
        <v>2.4334099999999999</v>
      </c>
      <c r="DD19" s="59">
        <v>33.097099999999998</v>
      </c>
      <c r="DE19" s="59">
        <v>110.61499999999999</v>
      </c>
      <c r="DF19" s="59">
        <v>0</v>
      </c>
      <c r="DG19" s="59"/>
      <c r="DH19" s="59">
        <v>0</v>
      </c>
      <c r="DI19" s="59">
        <v>11.75</v>
      </c>
      <c r="DJ19" s="59" t="s">
        <v>170</v>
      </c>
      <c r="DK19" s="59">
        <v>0</v>
      </c>
      <c r="DL19" s="59" t="s">
        <v>171</v>
      </c>
      <c r="DM19" s="59" t="s">
        <v>172</v>
      </c>
      <c r="DN19" s="59" t="s">
        <v>173</v>
      </c>
      <c r="DO19" s="59" t="s">
        <v>174</v>
      </c>
      <c r="DP19" s="59">
        <v>8.1</v>
      </c>
      <c r="DQ19" s="59" t="s">
        <v>175</v>
      </c>
      <c r="DR19" s="59" t="s">
        <v>176</v>
      </c>
      <c r="DS19" s="59" t="s">
        <v>306</v>
      </c>
      <c r="DT19" s="59"/>
      <c r="DU19" s="59"/>
      <c r="DV19" s="59"/>
      <c r="DW19" s="59"/>
      <c r="DX19" s="59"/>
      <c r="DY19" s="59"/>
      <c r="DZ19" s="59"/>
      <c r="EA19" s="59"/>
      <c r="EB19" s="59"/>
      <c r="EC19" s="59"/>
    </row>
    <row r="20" spans="1:133" x14ac:dyDescent="0.25">
      <c r="B20" s="59" t="s">
        <v>322</v>
      </c>
      <c r="C20" s="59" t="s">
        <v>261</v>
      </c>
      <c r="D20" s="59">
        <v>301816</v>
      </c>
      <c r="E20" s="59" t="s">
        <v>163</v>
      </c>
      <c r="F20" s="59" t="s">
        <v>164</v>
      </c>
      <c r="G20" s="60">
        <v>9.0972222222222218E-2</v>
      </c>
      <c r="H20" s="59" t="s">
        <v>165</v>
      </c>
      <c r="I20" s="59">
        <v>2.8</v>
      </c>
      <c r="J20" s="59" t="s">
        <v>166</v>
      </c>
      <c r="K20" s="59" t="s">
        <v>166</v>
      </c>
      <c r="L20" s="59" t="s">
        <v>167</v>
      </c>
      <c r="M20" s="59">
        <v>41.531300000000002</v>
      </c>
      <c r="N20" s="59">
        <v>42714.7</v>
      </c>
      <c r="O20" s="59">
        <v>25341.200000000001</v>
      </c>
      <c r="P20" s="59">
        <v>0</v>
      </c>
      <c r="Q20" s="59">
        <v>4409.67</v>
      </c>
      <c r="R20" s="59">
        <v>0</v>
      </c>
      <c r="S20" s="59">
        <v>78431.199999999997</v>
      </c>
      <c r="T20" s="59">
        <v>150938</v>
      </c>
      <c r="U20" s="59">
        <v>229701</v>
      </c>
      <c r="V20" s="59">
        <v>0</v>
      </c>
      <c r="W20" s="59">
        <v>0</v>
      </c>
      <c r="X20" s="59">
        <v>380640</v>
      </c>
      <c r="Y20" s="59">
        <v>6383.07</v>
      </c>
      <c r="Z20" s="59">
        <v>0</v>
      </c>
      <c r="AA20" s="59">
        <v>0</v>
      </c>
      <c r="AB20" s="59">
        <v>0</v>
      </c>
      <c r="AC20" s="59">
        <v>0</v>
      </c>
      <c r="AD20" s="59">
        <v>784.07299999999998</v>
      </c>
      <c r="AE20" s="59">
        <v>0</v>
      </c>
      <c r="AF20" s="59">
        <v>7167.14</v>
      </c>
      <c r="AG20" s="59">
        <v>0</v>
      </c>
      <c r="AH20" s="59">
        <v>0</v>
      </c>
      <c r="AI20" s="59">
        <v>0</v>
      </c>
      <c r="AJ20" s="59">
        <v>7167.14</v>
      </c>
      <c r="AK20" s="59">
        <v>0</v>
      </c>
      <c r="AL20" s="59">
        <v>0</v>
      </c>
      <c r="AM20" s="59">
        <v>0</v>
      </c>
      <c r="AN20" s="59">
        <v>0</v>
      </c>
      <c r="AO20" s="59">
        <v>0</v>
      </c>
      <c r="AP20" s="59">
        <v>0</v>
      </c>
      <c r="AQ20" s="59">
        <v>0</v>
      </c>
      <c r="AR20" s="59">
        <v>0</v>
      </c>
      <c r="AS20" s="59">
        <v>0</v>
      </c>
      <c r="AT20" s="59">
        <v>0</v>
      </c>
      <c r="AU20" s="59">
        <v>0</v>
      </c>
      <c r="AV20" s="59">
        <v>0</v>
      </c>
      <c r="AW20" s="59">
        <v>21.540500000000002</v>
      </c>
      <c r="AX20" s="59">
        <v>34.580599999999997</v>
      </c>
      <c r="AY20" s="59">
        <v>12.2319</v>
      </c>
      <c r="AZ20" s="59">
        <v>0</v>
      </c>
      <c r="BA20" s="59">
        <v>1.46956</v>
      </c>
      <c r="BB20" s="59">
        <v>2.4334199999999999</v>
      </c>
      <c r="BC20" s="59">
        <v>35.554499999999997</v>
      </c>
      <c r="BD20" s="59">
        <v>107.81</v>
      </c>
      <c r="BE20" s="59">
        <v>0</v>
      </c>
      <c r="BF20" s="59"/>
      <c r="BG20" s="59">
        <v>0</v>
      </c>
      <c r="BH20" s="59">
        <v>1.5</v>
      </c>
      <c r="BI20" s="59" t="s">
        <v>168</v>
      </c>
      <c r="BJ20" s="59">
        <v>0</v>
      </c>
      <c r="BK20" s="59" t="s">
        <v>166</v>
      </c>
      <c r="BL20" s="59" t="s">
        <v>166</v>
      </c>
      <c r="BM20" s="59" t="s">
        <v>169</v>
      </c>
      <c r="BN20" s="59">
        <v>40.733400000000003</v>
      </c>
      <c r="BO20" s="59">
        <v>40370.199999999997</v>
      </c>
      <c r="BP20" s="59">
        <v>38443.9</v>
      </c>
      <c r="BQ20" s="59">
        <v>0</v>
      </c>
      <c r="BR20" s="59">
        <v>2853.53</v>
      </c>
      <c r="BS20" s="59">
        <v>0</v>
      </c>
      <c r="BT20" s="59">
        <v>73392.2</v>
      </c>
      <c r="BU20" s="59">
        <v>155101</v>
      </c>
      <c r="BV20" s="59">
        <v>229701</v>
      </c>
      <c r="BW20" s="59">
        <v>0</v>
      </c>
      <c r="BX20" s="59">
        <v>0</v>
      </c>
      <c r="BY20" s="59">
        <v>384802</v>
      </c>
      <c r="BZ20" s="59">
        <v>6662.09</v>
      </c>
      <c r="CA20" s="59">
        <v>0</v>
      </c>
      <c r="CB20" s="59">
        <v>0</v>
      </c>
      <c r="CC20" s="59">
        <v>0</v>
      </c>
      <c r="CD20" s="59">
        <v>0</v>
      </c>
      <c r="CE20" s="59">
        <v>784.07</v>
      </c>
      <c r="CF20" s="59">
        <v>0</v>
      </c>
      <c r="CG20" s="59">
        <v>7446.16</v>
      </c>
      <c r="CH20" s="59">
        <v>0</v>
      </c>
      <c r="CI20" s="59">
        <v>0</v>
      </c>
      <c r="CJ20" s="59">
        <v>0</v>
      </c>
      <c r="CK20" s="59">
        <v>7446.16</v>
      </c>
      <c r="CL20" s="59">
        <v>0</v>
      </c>
      <c r="CM20" s="59">
        <v>0</v>
      </c>
      <c r="CN20" s="59">
        <v>0</v>
      </c>
      <c r="CO20" s="59">
        <v>0</v>
      </c>
      <c r="CP20" s="59">
        <v>0</v>
      </c>
      <c r="CQ20" s="59">
        <v>0</v>
      </c>
      <c r="CR20" s="59">
        <v>0</v>
      </c>
      <c r="CS20" s="59">
        <v>0</v>
      </c>
      <c r="CT20" s="59">
        <v>0</v>
      </c>
      <c r="CU20" s="59">
        <v>0</v>
      </c>
      <c r="CV20" s="59">
        <v>0</v>
      </c>
      <c r="CW20" s="59">
        <v>0</v>
      </c>
      <c r="CX20" s="59">
        <v>22.490200000000002</v>
      </c>
      <c r="CY20" s="59">
        <v>33.131999999999998</v>
      </c>
      <c r="CZ20" s="59">
        <v>18.5124</v>
      </c>
      <c r="DA20" s="59">
        <v>0</v>
      </c>
      <c r="DB20" s="59">
        <v>0.950013</v>
      </c>
      <c r="DC20" s="59">
        <v>2.4334099999999999</v>
      </c>
      <c r="DD20" s="59">
        <v>33.097099999999998</v>
      </c>
      <c r="DE20" s="59">
        <v>110.61499999999999</v>
      </c>
      <c r="DF20" s="59">
        <v>0</v>
      </c>
      <c r="DG20" s="59"/>
      <c r="DH20" s="59">
        <v>0</v>
      </c>
      <c r="DI20" s="59">
        <v>11.75</v>
      </c>
      <c r="DJ20" s="59" t="s">
        <v>170</v>
      </c>
      <c r="DK20" s="59">
        <v>0</v>
      </c>
      <c r="DL20" s="59" t="s">
        <v>171</v>
      </c>
      <c r="DM20" s="59" t="s">
        <v>172</v>
      </c>
      <c r="DN20" s="59" t="s">
        <v>173</v>
      </c>
      <c r="DO20" s="59" t="s">
        <v>174</v>
      </c>
      <c r="DP20" s="59">
        <v>8.1</v>
      </c>
      <c r="DQ20" s="59" t="s">
        <v>175</v>
      </c>
      <c r="DR20" s="59" t="s">
        <v>176</v>
      </c>
      <c r="DS20" s="59" t="s">
        <v>306</v>
      </c>
      <c r="DT20" s="59"/>
      <c r="DU20" s="59"/>
      <c r="DV20" s="59"/>
      <c r="DW20" s="59"/>
      <c r="DX20" s="59"/>
      <c r="DY20" s="59"/>
      <c r="DZ20" s="59"/>
      <c r="EA20" s="59"/>
      <c r="EB20" s="59"/>
      <c r="EC20" s="59"/>
    </row>
    <row r="21" spans="1:133" s="38" customFormat="1" x14ac:dyDescent="0.25">
      <c r="B21" s="59" t="s">
        <v>323</v>
      </c>
      <c r="C21" s="59" t="s">
        <v>262</v>
      </c>
      <c r="D21" s="59">
        <v>301916</v>
      </c>
      <c r="E21" s="59" t="s">
        <v>163</v>
      </c>
      <c r="F21" s="59" t="s">
        <v>164</v>
      </c>
      <c r="G21" s="60">
        <v>8.819444444444445E-2</v>
      </c>
      <c r="H21" s="59" t="s">
        <v>165</v>
      </c>
      <c r="I21" s="59">
        <v>4.3</v>
      </c>
      <c r="J21" s="59" t="s">
        <v>166</v>
      </c>
      <c r="K21" s="59" t="s">
        <v>166</v>
      </c>
      <c r="L21" s="59" t="s">
        <v>167</v>
      </c>
      <c r="M21" s="59">
        <v>38.173400000000001</v>
      </c>
      <c r="N21" s="59">
        <v>43031.7</v>
      </c>
      <c r="O21" s="59">
        <v>25540.5</v>
      </c>
      <c r="P21" s="59">
        <v>0</v>
      </c>
      <c r="Q21" s="59">
        <v>4245.3599999999997</v>
      </c>
      <c r="R21" s="59">
        <v>0</v>
      </c>
      <c r="S21" s="59">
        <v>78434.600000000006</v>
      </c>
      <c r="T21" s="59">
        <v>151290</v>
      </c>
      <c r="U21" s="59">
        <v>229701</v>
      </c>
      <c r="V21" s="59">
        <v>0</v>
      </c>
      <c r="W21" s="59">
        <v>0</v>
      </c>
      <c r="X21" s="59">
        <v>380992</v>
      </c>
      <c r="Y21" s="59">
        <v>5866.98</v>
      </c>
      <c r="Z21" s="59">
        <v>0</v>
      </c>
      <c r="AA21" s="59">
        <v>0</v>
      </c>
      <c r="AB21" s="59">
        <v>0</v>
      </c>
      <c r="AC21" s="59">
        <v>0</v>
      </c>
      <c r="AD21" s="59">
        <v>784.072</v>
      </c>
      <c r="AE21" s="59">
        <v>0</v>
      </c>
      <c r="AF21" s="59">
        <v>6651.06</v>
      </c>
      <c r="AG21" s="59">
        <v>0</v>
      </c>
      <c r="AH21" s="59">
        <v>0</v>
      </c>
      <c r="AI21" s="59">
        <v>0</v>
      </c>
      <c r="AJ21" s="59">
        <v>6651.06</v>
      </c>
      <c r="AK21" s="59">
        <v>0</v>
      </c>
      <c r="AL21" s="59">
        <v>0</v>
      </c>
      <c r="AM21" s="59">
        <v>0</v>
      </c>
      <c r="AN21" s="59">
        <v>0</v>
      </c>
      <c r="AO21" s="59">
        <v>0</v>
      </c>
      <c r="AP21" s="59">
        <v>0</v>
      </c>
      <c r="AQ21" s="59">
        <v>0</v>
      </c>
      <c r="AR21" s="59">
        <v>0</v>
      </c>
      <c r="AS21" s="59">
        <v>0</v>
      </c>
      <c r="AT21" s="59">
        <v>0</v>
      </c>
      <c r="AU21" s="59">
        <v>0</v>
      </c>
      <c r="AV21" s="59">
        <v>0</v>
      </c>
      <c r="AW21" s="59">
        <v>19.819600000000001</v>
      </c>
      <c r="AX21" s="59">
        <v>34.765099999999997</v>
      </c>
      <c r="AY21" s="59">
        <v>12.3324</v>
      </c>
      <c r="AZ21" s="59">
        <v>0</v>
      </c>
      <c r="BA21" s="59">
        <v>1.4154199999999999</v>
      </c>
      <c r="BB21" s="59">
        <v>2.4334199999999999</v>
      </c>
      <c r="BC21" s="59">
        <v>35.555799999999998</v>
      </c>
      <c r="BD21" s="59">
        <v>106.322</v>
      </c>
      <c r="BE21" s="59">
        <v>0</v>
      </c>
      <c r="BF21" s="59"/>
      <c r="BG21" s="59">
        <v>0</v>
      </c>
      <c r="BH21" s="59">
        <v>1.25</v>
      </c>
      <c r="BI21" s="59" t="s">
        <v>168</v>
      </c>
      <c r="BJ21" s="59">
        <v>0</v>
      </c>
      <c r="BK21" s="59" t="s">
        <v>166</v>
      </c>
      <c r="BL21" s="59" t="s">
        <v>166</v>
      </c>
      <c r="BM21" s="59" t="s">
        <v>169</v>
      </c>
      <c r="BN21" s="59">
        <v>40.733400000000003</v>
      </c>
      <c r="BO21" s="59">
        <v>40370.199999999997</v>
      </c>
      <c r="BP21" s="59">
        <v>38443.9</v>
      </c>
      <c r="BQ21" s="59">
        <v>0</v>
      </c>
      <c r="BR21" s="59">
        <v>2853.53</v>
      </c>
      <c r="BS21" s="59">
        <v>0</v>
      </c>
      <c r="BT21" s="59">
        <v>73392.2</v>
      </c>
      <c r="BU21" s="59">
        <v>155101</v>
      </c>
      <c r="BV21" s="59">
        <v>229701</v>
      </c>
      <c r="BW21" s="59">
        <v>0</v>
      </c>
      <c r="BX21" s="59">
        <v>0</v>
      </c>
      <c r="BY21" s="59">
        <v>384802</v>
      </c>
      <c r="BZ21" s="59">
        <v>6662.09</v>
      </c>
      <c r="CA21" s="59">
        <v>0</v>
      </c>
      <c r="CB21" s="59">
        <v>0</v>
      </c>
      <c r="CC21" s="59">
        <v>0</v>
      </c>
      <c r="CD21" s="59">
        <v>0</v>
      </c>
      <c r="CE21" s="59">
        <v>784.07</v>
      </c>
      <c r="CF21" s="59">
        <v>0</v>
      </c>
      <c r="CG21" s="59">
        <v>7446.16</v>
      </c>
      <c r="CH21" s="59">
        <v>0</v>
      </c>
      <c r="CI21" s="59">
        <v>0</v>
      </c>
      <c r="CJ21" s="59">
        <v>0</v>
      </c>
      <c r="CK21" s="59">
        <v>7446.16</v>
      </c>
      <c r="CL21" s="59">
        <v>0</v>
      </c>
      <c r="CM21" s="59">
        <v>0</v>
      </c>
      <c r="CN21" s="59">
        <v>0</v>
      </c>
      <c r="CO21" s="59">
        <v>0</v>
      </c>
      <c r="CP21" s="59">
        <v>0</v>
      </c>
      <c r="CQ21" s="59">
        <v>0</v>
      </c>
      <c r="CR21" s="59">
        <v>0</v>
      </c>
      <c r="CS21" s="59">
        <v>0</v>
      </c>
      <c r="CT21" s="59">
        <v>0</v>
      </c>
      <c r="CU21" s="59">
        <v>0</v>
      </c>
      <c r="CV21" s="59">
        <v>0</v>
      </c>
      <c r="CW21" s="59">
        <v>0</v>
      </c>
      <c r="CX21" s="59">
        <v>22.490200000000002</v>
      </c>
      <c r="CY21" s="59">
        <v>33.131999999999998</v>
      </c>
      <c r="CZ21" s="59">
        <v>18.5124</v>
      </c>
      <c r="DA21" s="59">
        <v>0</v>
      </c>
      <c r="DB21" s="59">
        <v>0.950013</v>
      </c>
      <c r="DC21" s="59">
        <v>2.4334099999999999</v>
      </c>
      <c r="DD21" s="59">
        <v>33.097099999999998</v>
      </c>
      <c r="DE21" s="59">
        <v>110.61499999999999</v>
      </c>
      <c r="DF21" s="59">
        <v>0</v>
      </c>
      <c r="DG21" s="59"/>
      <c r="DH21" s="59">
        <v>0</v>
      </c>
      <c r="DI21" s="59">
        <v>11.75</v>
      </c>
      <c r="DJ21" s="59" t="s">
        <v>170</v>
      </c>
      <c r="DK21" s="59">
        <v>0</v>
      </c>
      <c r="DL21" s="59" t="s">
        <v>171</v>
      </c>
      <c r="DM21" s="59" t="s">
        <v>172</v>
      </c>
      <c r="DN21" s="59" t="s">
        <v>173</v>
      </c>
      <c r="DO21" s="59" t="s">
        <v>174</v>
      </c>
      <c r="DP21" s="59">
        <v>8.1</v>
      </c>
      <c r="DQ21" s="59" t="s">
        <v>175</v>
      </c>
      <c r="DR21" s="59" t="s">
        <v>176</v>
      </c>
      <c r="DS21" s="59" t="s">
        <v>306</v>
      </c>
      <c r="DT21" s="59"/>
      <c r="DU21" s="59"/>
      <c r="DV21" s="59"/>
      <c r="DW21" s="59"/>
      <c r="DX21" s="59"/>
      <c r="DY21" s="59"/>
      <c r="DZ21" s="59"/>
      <c r="EA21" s="59"/>
      <c r="EB21" s="59"/>
      <c r="EC21" s="59"/>
    </row>
    <row r="22" spans="1:133" s="38" customFormat="1" x14ac:dyDescent="0.25">
      <c r="B22" s="59" t="s">
        <v>324</v>
      </c>
      <c r="C22" s="59" t="s">
        <v>263</v>
      </c>
      <c r="D22" s="59">
        <v>307216</v>
      </c>
      <c r="E22" s="59" t="s">
        <v>163</v>
      </c>
      <c r="F22" s="59" t="s">
        <v>164</v>
      </c>
      <c r="G22" s="60">
        <v>8.8888888888888892E-2</v>
      </c>
      <c r="H22" s="59" t="s">
        <v>165</v>
      </c>
      <c r="I22" s="59">
        <v>5.6</v>
      </c>
      <c r="J22" s="59" t="s">
        <v>166</v>
      </c>
      <c r="K22" s="59" t="s">
        <v>166</v>
      </c>
      <c r="L22" s="59" t="s">
        <v>167</v>
      </c>
      <c r="M22" s="59">
        <v>39.943199999999997</v>
      </c>
      <c r="N22" s="59">
        <v>43842</v>
      </c>
      <c r="O22" s="59">
        <v>19150.5</v>
      </c>
      <c r="P22" s="59">
        <v>0</v>
      </c>
      <c r="Q22" s="59">
        <v>4238.63</v>
      </c>
      <c r="R22" s="59">
        <v>0</v>
      </c>
      <c r="S22" s="59">
        <v>78431.199999999997</v>
      </c>
      <c r="T22" s="59">
        <v>145702</v>
      </c>
      <c r="U22" s="59">
        <v>229701</v>
      </c>
      <c r="V22" s="59">
        <v>0</v>
      </c>
      <c r="W22" s="59">
        <v>0</v>
      </c>
      <c r="X22" s="59">
        <v>375404</v>
      </c>
      <c r="Y22" s="59">
        <v>6138.99</v>
      </c>
      <c r="Z22" s="59">
        <v>0</v>
      </c>
      <c r="AA22" s="59">
        <v>0</v>
      </c>
      <c r="AB22" s="59">
        <v>0</v>
      </c>
      <c r="AC22" s="59">
        <v>0</v>
      </c>
      <c r="AD22" s="59">
        <v>784.07299999999998</v>
      </c>
      <c r="AE22" s="59">
        <v>0</v>
      </c>
      <c r="AF22" s="59">
        <v>6923.06</v>
      </c>
      <c r="AG22" s="59">
        <v>0</v>
      </c>
      <c r="AH22" s="59">
        <v>0</v>
      </c>
      <c r="AI22" s="59">
        <v>0</v>
      </c>
      <c r="AJ22" s="59">
        <v>6923.06</v>
      </c>
      <c r="AK22" s="59">
        <v>0</v>
      </c>
      <c r="AL22" s="59">
        <v>0</v>
      </c>
      <c r="AM22" s="59">
        <v>0</v>
      </c>
      <c r="AN22" s="59">
        <v>0</v>
      </c>
      <c r="AO22" s="59">
        <v>0</v>
      </c>
      <c r="AP22" s="59">
        <v>0</v>
      </c>
      <c r="AQ22" s="59">
        <v>0</v>
      </c>
      <c r="AR22" s="59">
        <v>0</v>
      </c>
      <c r="AS22" s="59">
        <v>0</v>
      </c>
      <c r="AT22" s="59">
        <v>0</v>
      </c>
      <c r="AU22" s="59">
        <v>0</v>
      </c>
      <c r="AV22" s="59">
        <v>0</v>
      </c>
      <c r="AW22" s="59">
        <v>20.7468</v>
      </c>
      <c r="AX22" s="59">
        <v>35.639699999999998</v>
      </c>
      <c r="AY22" s="59">
        <v>9.3020800000000001</v>
      </c>
      <c r="AZ22" s="59">
        <v>0</v>
      </c>
      <c r="BA22" s="59">
        <v>1.4121600000000001</v>
      </c>
      <c r="BB22" s="59">
        <v>2.4334199999999999</v>
      </c>
      <c r="BC22" s="59">
        <v>35.554499999999997</v>
      </c>
      <c r="BD22" s="59">
        <v>105.089</v>
      </c>
      <c r="BE22" s="59">
        <v>0</v>
      </c>
      <c r="BF22" s="59"/>
      <c r="BG22" s="59">
        <v>0</v>
      </c>
      <c r="BH22" s="59">
        <v>1.5</v>
      </c>
      <c r="BI22" s="59" t="s">
        <v>168</v>
      </c>
      <c r="BJ22" s="59">
        <v>0</v>
      </c>
      <c r="BK22" s="59" t="s">
        <v>166</v>
      </c>
      <c r="BL22" s="59" t="s">
        <v>166</v>
      </c>
      <c r="BM22" s="59" t="s">
        <v>169</v>
      </c>
      <c r="BN22" s="59">
        <v>40.733400000000003</v>
      </c>
      <c r="BO22" s="59">
        <v>40370.199999999997</v>
      </c>
      <c r="BP22" s="59">
        <v>38443.9</v>
      </c>
      <c r="BQ22" s="59">
        <v>0</v>
      </c>
      <c r="BR22" s="59">
        <v>2853.53</v>
      </c>
      <c r="BS22" s="59">
        <v>0</v>
      </c>
      <c r="BT22" s="59">
        <v>73392.2</v>
      </c>
      <c r="BU22" s="59">
        <v>155101</v>
      </c>
      <c r="BV22" s="59">
        <v>229701</v>
      </c>
      <c r="BW22" s="59">
        <v>0</v>
      </c>
      <c r="BX22" s="59">
        <v>0</v>
      </c>
      <c r="BY22" s="59">
        <v>384802</v>
      </c>
      <c r="BZ22" s="59">
        <v>6662.09</v>
      </c>
      <c r="CA22" s="59">
        <v>0</v>
      </c>
      <c r="CB22" s="59">
        <v>0</v>
      </c>
      <c r="CC22" s="59">
        <v>0</v>
      </c>
      <c r="CD22" s="59">
        <v>0</v>
      </c>
      <c r="CE22" s="59">
        <v>784.07</v>
      </c>
      <c r="CF22" s="59">
        <v>0</v>
      </c>
      <c r="CG22" s="59">
        <v>7446.16</v>
      </c>
      <c r="CH22" s="59">
        <v>0</v>
      </c>
      <c r="CI22" s="59">
        <v>0</v>
      </c>
      <c r="CJ22" s="59">
        <v>0</v>
      </c>
      <c r="CK22" s="59">
        <v>7446.16</v>
      </c>
      <c r="CL22" s="59">
        <v>0</v>
      </c>
      <c r="CM22" s="59">
        <v>0</v>
      </c>
      <c r="CN22" s="59">
        <v>0</v>
      </c>
      <c r="CO22" s="59">
        <v>0</v>
      </c>
      <c r="CP22" s="59">
        <v>0</v>
      </c>
      <c r="CQ22" s="59">
        <v>0</v>
      </c>
      <c r="CR22" s="59">
        <v>0</v>
      </c>
      <c r="CS22" s="59">
        <v>0</v>
      </c>
      <c r="CT22" s="59">
        <v>0</v>
      </c>
      <c r="CU22" s="59">
        <v>0</v>
      </c>
      <c r="CV22" s="59">
        <v>0</v>
      </c>
      <c r="CW22" s="59">
        <v>0</v>
      </c>
      <c r="CX22" s="59">
        <v>22.490200000000002</v>
      </c>
      <c r="CY22" s="59">
        <v>33.131999999999998</v>
      </c>
      <c r="CZ22" s="59">
        <v>18.5124</v>
      </c>
      <c r="DA22" s="59">
        <v>0</v>
      </c>
      <c r="DB22" s="59">
        <v>0.950013</v>
      </c>
      <c r="DC22" s="59">
        <v>2.4334099999999999</v>
      </c>
      <c r="DD22" s="59">
        <v>33.097099999999998</v>
      </c>
      <c r="DE22" s="59">
        <v>110.61499999999999</v>
      </c>
      <c r="DF22" s="59">
        <v>0</v>
      </c>
      <c r="DG22" s="59"/>
      <c r="DH22" s="59">
        <v>0</v>
      </c>
      <c r="DI22" s="59">
        <v>11.75</v>
      </c>
      <c r="DJ22" s="59" t="s">
        <v>170</v>
      </c>
      <c r="DK22" s="59">
        <v>0</v>
      </c>
      <c r="DL22" s="59" t="s">
        <v>171</v>
      </c>
      <c r="DM22" s="59" t="s">
        <v>172</v>
      </c>
      <c r="DN22" s="59" t="s">
        <v>173</v>
      </c>
      <c r="DO22" s="59" t="s">
        <v>174</v>
      </c>
      <c r="DP22" s="59">
        <v>8.1</v>
      </c>
      <c r="DQ22" s="59" t="s">
        <v>175</v>
      </c>
      <c r="DR22" s="59" t="s">
        <v>176</v>
      </c>
      <c r="DS22" s="59" t="s">
        <v>306</v>
      </c>
      <c r="DT22" s="59"/>
      <c r="DU22" s="59"/>
      <c r="DV22" s="59"/>
      <c r="DW22" s="59"/>
      <c r="DX22" s="59"/>
      <c r="DY22" s="59"/>
      <c r="DZ22" s="59"/>
      <c r="EA22" s="59"/>
      <c r="EB22" s="59"/>
      <c r="EC22" s="59"/>
    </row>
    <row r="23" spans="1:133" s="38" customFormat="1" x14ac:dyDescent="0.25">
      <c r="B23" s="59" t="s">
        <v>325</v>
      </c>
      <c r="C23" s="59" t="s">
        <v>264</v>
      </c>
      <c r="D23" s="59">
        <v>307316</v>
      </c>
      <c r="E23" s="59" t="s">
        <v>163</v>
      </c>
      <c r="F23" s="59" t="s">
        <v>164</v>
      </c>
      <c r="G23" s="60">
        <v>0.10416666666666667</v>
      </c>
      <c r="H23" s="59" t="s">
        <v>187</v>
      </c>
      <c r="I23" s="59">
        <v>-8.3000000000000007</v>
      </c>
      <c r="J23" s="59" t="s">
        <v>166</v>
      </c>
      <c r="K23" s="59" t="s">
        <v>166</v>
      </c>
      <c r="L23" s="59" t="s">
        <v>167</v>
      </c>
      <c r="M23" s="59">
        <v>49.901800000000001</v>
      </c>
      <c r="N23" s="59">
        <v>64724.3</v>
      </c>
      <c r="O23" s="59">
        <v>22957.5</v>
      </c>
      <c r="P23" s="59">
        <v>0</v>
      </c>
      <c r="Q23" s="59">
        <v>5097.09</v>
      </c>
      <c r="R23" s="59">
        <v>0</v>
      </c>
      <c r="S23" s="59">
        <v>78431.199999999997</v>
      </c>
      <c r="T23" s="59">
        <v>171260</v>
      </c>
      <c r="U23" s="59">
        <v>229701</v>
      </c>
      <c r="V23" s="59">
        <v>0</v>
      </c>
      <c r="W23" s="59">
        <v>0</v>
      </c>
      <c r="X23" s="59">
        <v>400961</v>
      </c>
      <c r="Y23" s="59">
        <v>7669.55</v>
      </c>
      <c r="Z23" s="59">
        <v>0</v>
      </c>
      <c r="AA23" s="59">
        <v>0</v>
      </c>
      <c r="AB23" s="59">
        <v>0</v>
      </c>
      <c r="AC23" s="59">
        <v>0</v>
      </c>
      <c r="AD23" s="59">
        <v>784.07500000000005</v>
      </c>
      <c r="AE23" s="59">
        <v>0</v>
      </c>
      <c r="AF23" s="59">
        <v>8453.6299999999992</v>
      </c>
      <c r="AG23" s="59">
        <v>0</v>
      </c>
      <c r="AH23" s="59">
        <v>0</v>
      </c>
      <c r="AI23" s="59">
        <v>0</v>
      </c>
      <c r="AJ23" s="59">
        <v>8453.6299999999992</v>
      </c>
      <c r="AK23" s="59">
        <v>0</v>
      </c>
      <c r="AL23" s="59">
        <v>0</v>
      </c>
      <c r="AM23" s="59">
        <v>0</v>
      </c>
      <c r="AN23" s="59">
        <v>0</v>
      </c>
      <c r="AO23" s="59">
        <v>0</v>
      </c>
      <c r="AP23" s="59">
        <v>0</v>
      </c>
      <c r="AQ23" s="59">
        <v>0</v>
      </c>
      <c r="AR23" s="59">
        <v>0</v>
      </c>
      <c r="AS23" s="59">
        <v>0</v>
      </c>
      <c r="AT23" s="59">
        <v>0</v>
      </c>
      <c r="AU23" s="59">
        <v>0</v>
      </c>
      <c r="AV23" s="59">
        <v>0</v>
      </c>
      <c r="AW23" s="59">
        <v>25.1572</v>
      </c>
      <c r="AX23" s="59">
        <v>44.241</v>
      </c>
      <c r="AY23" s="59">
        <v>9.7232599999999998</v>
      </c>
      <c r="AZ23" s="59">
        <v>0</v>
      </c>
      <c r="BA23" s="59">
        <v>1.7681899999999999</v>
      </c>
      <c r="BB23" s="59">
        <v>2.43343</v>
      </c>
      <c r="BC23" s="59">
        <v>35.554499999999997</v>
      </c>
      <c r="BD23" s="59">
        <v>118.878</v>
      </c>
      <c r="BE23" s="59">
        <v>5.25</v>
      </c>
      <c r="BF23" s="59" t="s">
        <v>265</v>
      </c>
      <c r="BG23" s="59">
        <v>0</v>
      </c>
      <c r="BH23" s="59">
        <v>1</v>
      </c>
      <c r="BI23" s="59" t="s">
        <v>168</v>
      </c>
      <c r="BJ23" s="59">
        <v>0</v>
      </c>
      <c r="BK23" s="59" t="s">
        <v>166</v>
      </c>
      <c r="BL23" s="59" t="s">
        <v>166</v>
      </c>
      <c r="BM23" s="59" t="s">
        <v>169</v>
      </c>
      <c r="BN23" s="59">
        <v>40.733400000000003</v>
      </c>
      <c r="BO23" s="59">
        <v>40370.199999999997</v>
      </c>
      <c r="BP23" s="59">
        <v>38443.9</v>
      </c>
      <c r="BQ23" s="59">
        <v>0</v>
      </c>
      <c r="BR23" s="59">
        <v>2853.53</v>
      </c>
      <c r="BS23" s="59">
        <v>0</v>
      </c>
      <c r="BT23" s="59">
        <v>73392.2</v>
      </c>
      <c r="BU23" s="59">
        <v>155101</v>
      </c>
      <c r="BV23" s="59">
        <v>229701</v>
      </c>
      <c r="BW23" s="59">
        <v>0</v>
      </c>
      <c r="BX23" s="59">
        <v>0</v>
      </c>
      <c r="BY23" s="59">
        <v>384802</v>
      </c>
      <c r="BZ23" s="59">
        <v>6662.09</v>
      </c>
      <c r="CA23" s="59">
        <v>0</v>
      </c>
      <c r="CB23" s="59">
        <v>0</v>
      </c>
      <c r="CC23" s="59">
        <v>0</v>
      </c>
      <c r="CD23" s="59">
        <v>0</v>
      </c>
      <c r="CE23" s="59">
        <v>784.07</v>
      </c>
      <c r="CF23" s="59">
        <v>0</v>
      </c>
      <c r="CG23" s="59">
        <v>7446.16</v>
      </c>
      <c r="CH23" s="59">
        <v>0</v>
      </c>
      <c r="CI23" s="59">
        <v>0</v>
      </c>
      <c r="CJ23" s="59">
        <v>0</v>
      </c>
      <c r="CK23" s="59">
        <v>7446.16</v>
      </c>
      <c r="CL23" s="59">
        <v>0</v>
      </c>
      <c r="CM23" s="59">
        <v>0</v>
      </c>
      <c r="CN23" s="59">
        <v>0</v>
      </c>
      <c r="CO23" s="59">
        <v>0</v>
      </c>
      <c r="CP23" s="59">
        <v>0</v>
      </c>
      <c r="CQ23" s="59">
        <v>0</v>
      </c>
      <c r="CR23" s="59">
        <v>0</v>
      </c>
      <c r="CS23" s="59">
        <v>0</v>
      </c>
      <c r="CT23" s="59">
        <v>0</v>
      </c>
      <c r="CU23" s="59">
        <v>0</v>
      </c>
      <c r="CV23" s="59">
        <v>0</v>
      </c>
      <c r="CW23" s="59">
        <v>0</v>
      </c>
      <c r="CX23" s="59">
        <v>22.490200000000002</v>
      </c>
      <c r="CY23" s="59">
        <v>33.131999999999998</v>
      </c>
      <c r="CZ23" s="59">
        <v>18.5124</v>
      </c>
      <c r="DA23" s="59">
        <v>0</v>
      </c>
      <c r="DB23" s="59">
        <v>0.950013</v>
      </c>
      <c r="DC23" s="59">
        <v>2.4334099999999999</v>
      </c>
      <c r="DD23" s="59">
        <v>33.097099999999998</v>
      </c>
      <c r="DE23" s="59">
        <v>110.61499999999999</v>
      </c>
      <c r="DF23" s="59">
        <v>0</v>
      </c>
      <c r="DG23" s="59"/>
      <c r="DH23" s="59">
        <v>0</v>
      </c>
      <c r="DI23" s="59">
        <v>11.75</v>
      </c>
      <c r="DJ23" s="59" t="s">
        <v>170</v>
      </c>
      <c r="DK23" s="59">
        <v>0</v>
      </c>
      <c r="DL23" s="59" t="s">
        <v>171</v>
      </c>
      <c r="DM23" s="59" t="s">
        <v>172</v>
      </c>
      <c r="DN23" s="59" t="s">
        <v>173</v>
      </c>
      <c r="DO23" s="59" t="s">
        <v>174</v>
      </c>
      <c r="DP23" s="59">
        <v>8.1</v>
      </c>
      <c r="DQ23" s="59" t="s">
        <v>175</v>
      </c>
      <c r="DR23" s="59" t="s">
        <v>176</v>
      </c>
      <c r="DS23" s="59" t="s">
        <v>306</v>
      </c>
      <c r="DT23" s="59"/>
      <c r="DU23" s="59"/>
      <c r="DV23" s="59"/>
      <c r="DW23" s="59"/>
      <c r="DX23" s="59"/>
      <c r="DY23" s="59"/>
      <c r="DZ23" s="59"/>
      <c r="EA23" s="59"/>
      <c r="EB23" s="59"/>
      <c r="EC23" s="59"/>
    </row>
    <row r="24" spans="1:133" x14ac:dyDescent="0.25">
      <c r="A24" s="3"/>
      <c r="B24" s="59" t="s">
        <v>326</v>
      </c>
      <c r="C24" s="59" t="s">
        <v>266</v>
      </c>
      <c r="D24" s="59">
        <v>307516</v>
      </c>
      <c r="E24" s="59" t="s">
        <v>163</v>
      </c>
      <c r="F24" s="59" t="s">
        <v>164</v>
      </c>
      <c r="G24" s="60">
        <v>8.8888888888888892E-2</v>
      </c>
      <c r="H24" s="59" t="s">
        <v>165</v>
      </c>
      <c r="I24" s="59">
        <v>1.6</v>
      </c>
      <c r="J24" s="59" t="s">
        <v>166</v>
      </c>
      <c r="K24" s="59" t="s">
        <v>166</v>
      </c>
      <c r="L24" s="59" t="s">
        <v>167</v>
      </c>
      <c r="M24" s="59">
        <v>39.363300000000002</v>
      </c>
      <c r="N24" s="59">
        <v>45261.8</v>
      </c>
      <c r="O24" s="59">
        <v>26343.3</v>
      </c>
      <c r="P24" s="59">
        <v>0</v>
      </c>
      <c r="Q24" s="59">
        <v>4221.6899999999996</v>
      </c>
      <c r="R24" s="59">
        <v>0</v>
      </c>
      <c r="S24" s="59">
        <v>78431.199999999997</v>
      </c>
      <c r="T24" s="59">
        <v>154297</v>
      </c>
      <c r="U24" s="59">
        <v>229701</v>
      </c>
      <c r="V24" s="59">
        <v>0</v>
      </c>
      <c r="W24" s="59">
        <v>0</v>
      </c>
      <c r="X24" s="59">
        <v>383999</v>
      </c>
      <c r="Y24" s="59">
        <v>6049.87</v>
      </c>
      <c r="Z24" s="59">
        <v>0</v>
      </c>
      <c r="AA24" s="59">
        <v>0</v>
      </c>
      <c r="AB24" s="59">
        <v>0</v>
      </c>
      <c r="AC24" s="59">
        <v>0</v>
      </c>
      <c r="AD24" s="59">
        <v>784.07299999999998</v>
      </c>
      <c r="AE24" s="59">
        <v>0</v>
      </c>
      <c r="AF24" s="59">
        <v>6833.94</v>
      </c>
      <c r="AG24" s="59">
        <v>0</v>
      </c>
      <c r="AH24" s="59">
        <v>0</v>
      </c>
      <c r="AI24" s="59">
        <v>0</v>
      </c>
      <c r="AJ24" s="59">
        <v>6833.94</v>
      </c>
      <c r="AK24" s="59">
        <v>0</v>
      </c>
      <c r="AL24" s="59">
        <v>0</v>
      </c>
      <c r="AM24" s="59">
        <v>0</v>
      </c>
      <c r="AN24" s="59">
        <v>0</v>
      </c>
      <c r="AO24" s="59">
        <v>0</v>
      </c>
      <c r="AP24" s="59">
        <v>0</v>
      </c>
      <c r="AQ24" s="59">
        <v>0</v>
      </c>
      <c r="AR24" s="59">
        <v>0</v>
      </c>
      <c r="AS24" s="59">
        <v>0</v>
      </c>
      <c r="AT24" s="59">
        <v>0</v>
      </c>
      <c r="AU24" s="59">
        <v>0</v>
      </c>
      <c r="AV24" s="59">
        <v>0</v>
      </c>
      <c r="AW24" s="59">
        <v>20.446899999999999</v>
      </c>
      <c r="AX24" s="59">
        <v>36.395499999999998</v>
      </c>
      <c r="AY24" s="59">
        <v>12.795500000000001</v>
      </c>
      <c r="AZ24" s="59">
        <v>0</v>
      </c>
      <c r="BA24" s="59">
        <v>1.40648</v>
      </c>
      <c r="BB24" s="59">
        <v>2.4334199999999999</v>
      </c>
      <c r="BC24" s="59">
        <v>35.554499999999997</v>
      </c>
      <c r="BD24" s="59">
        <v>109.032</v>
      </c>
      <c r="BE24" s="59">
        <v>0</v>
      </c>
      <c r="BF24" s="59"/>
      <c r="BG24" s="59">
        <v>0</v>
      </c>
      <c r="BH24" s="59">
        <v>1.5</v>
      </c>
      <c r="BI24" s="59" t="s">
        <v>168</v>
      </c>
      <c r="BJ24" s="59">
        <v>0</v>
      </c>
      <c r="BK24" s="59" t="s">
        <v>166</v>
      </c>
      <c r="BL24" s="59" t="s">
        <v>166</v>
      </c>
      <c r="BM24" s="59" t="s">
        <v>169</v>
      </c>
      <c r="BN24" s="59">
        <v>40.733400000000003</v>
      </c>
      <c r="BO24" s="59">
        <v>40370.199999999997</v>
      </c>
      <c r="BP24" s="59">
        <v>38443.9</v>
      </c>
      <c r="BQ24" s="59">
        <v>0</v>
      </c>
      <c r="BR24" s="59">
        <v>2853.53</v>
      </c>
      <c r="BS24" s="59">
        <v>0</v>
      </c>
      <c r="BT24" s="59">
        <v>73392.2</v>
      </c>
      <c r="BU24" s="59">
        <v>155101</v>
      </c>
      <c r="BV24" s="59">
        <v>229701</v>
      </c>
      <c r="BW24" s="59">
        <v>0</v>
      </c>
      <c r="BX24" s="59">
        <v>0</v>
      </c>
      <c r="BY24" s="59">
        <v>384802</v>
      </c>
      <c r="BZ24" s="59">
        <v>6662.09</v>
      </c>
      <c r="CA24" s="59">
        <v>0</v>
      </c>
      <c r="CB24" s="59">
        <v>0</v>
      </c>
      <c r="CC24" s="59">
        <v>0</v>
      </c>
      <c r="CD24" s="59">
        <v>0</v>
      </c>
      <c r="CE24" s="59">
        <v>784.07</v>
      </c>
      <c r="CF24" s="59">
        <v>0</v>
      </c>
      <c r="CG24" s="59">
        <v>7446.16</v>
      </c>
      <c r="CH24" s="59">
        <v>0</v>
      </c>
      <c r="CI24" s="59">
        <v>0</v>
      </c>
      <c r="CJ24" s="59">
        <v>0</v>
      </c>
      <c r="CK24" s="59">
        <v>7446.16</v>
      </c>
      <c r="CL24" s="59">
        <v>0</v>
      </c>
      <c r="CM24" s="59">
        <v>0</v>
      </c>
      <c r="CN24" s="59">
        <v>0</v>
      </c>
      <c r="CO24" s="59">
        <v>0</v>
      </c>
      <c r="CP24" s="59">
        <v>0</v>
      </c>
      <c r="CQ24" s="59">
        <v>0</v>
      </c>
      <c r="CR24" s="59">
        <v>0</v>
      </c>
      <c r="CS24" s="59">
        <v>0</v>
      </c>
      <c r="CT24" s="59">
        <v>0</v>
      </c>
      <c r="CU24" s="59">
        <v>0</v>
      </c>
      <c r="CV24" s="59">
        <v>0</v>
      </c>
      <c r="CW24" s="59">
        <v>0</v>
      </c>
      <c r="CX24" s="59">
        <v>22.490200000000002</v>
      </c>
      <c r="CY24" s="59">
        <v>33.131999999999998</v>
      </c>
      <c r="CZ24" s="59">
        <v>18.5124</v>
      </c>
      <c r="DA24" s="59">
        <v>0</v>
      </c>
      <c r="DB24" s="59">
        <v>0.950013</v>
      </c>
      <c r="DC24" s="59">
        <v>2.4334099999999999</v>
      </c>
      <c r="DD24" s="59">
        <v>33.097099999999998</v>
      </c>
      <c r="DE24" s="59">
        <v>110.61499999999999</v>
      </c>
      <c r="DF24" s="59">
        <v>0</v>
      </c>
      <c r="DG24" s="59"/>
      <c r="DH24" s="59">
        <v>0</v>
      </c>
      <c r="DI24" s="59">
        <v>11.75</v>
      </c>
      <c r="DJ24" s="59" t="s">
        <v>170</v>
      </c>
      <c r="DK24" s="59">
        <v>0</v>
      </c>
      <c r="DL24" s="59" t="s">
        <v>171</v>
      </c>
      <c r="DM24" s="59" t="s">
        <v>172</v>
      </c>
      <c r="DN24" s="59" t="s">
        <v>173</v>
      </c>
      <c r="DO24" s="59" t="s">
        <v>174</v>
      </c>
      <c r="DP24" s="59">
        <v>8.1</v>
      </c>
      <c r="DQ24" s="59" t="s">
        <v>175</v>
      </c>
      <c r="DR24" s="59" t="s">
        <v>176</v>
      </c>
      <c r="DS24" s="59" t="s">
        <v>306</v>
      </c>
      <c r="DT24" s="59"/>
      <c r="DU24" s="59"/>
      <c r="DV24" s="59"/>
      <c r="DW24" s="59"/>
      <c r="DX24" s="59"/>
      <c r="DY24" s="59"/>
      <c r="DZ24" s="59"/>
      <c r="EA24" s="59"/>
      <c r="EB24" s="59"/>
      <c r="EC24" s="59"/>
    </row>
    <row r="25" spans="1:133" x14ac:dyDescent="0.25">
      <c r="B25" s="59" t="s">
        <v>327</v>
      </c>
      <c r="C25" s="59" t="s">
        <v>267</v>
      </c>
      <c r="D25" s="59">
        <v>314116</v>
      </c>
      <c r="E25" s="59" t="s">
        <v>163</v>
      </c>
      <c r="F25" s="59" t="s">
        <v>164</v>
      </c>
      <c r="G25" s="60">
        <v>9.0972222222222218E-2</v>
      </c>
      <c r="H25" s="59" t="s">
        <v>187</v>
      </c>
      <c r="I25" s="59">
        <v>-27.1</v>
      </c>
      <c r="J25" s="59" t="s">
        <v>166</v>
      </c>
      <c r="K25" s="59" t="s">
        <v>166</v>
      </c>
      <c r="L25" s="59" t="s">
        <v>167</v>
      </c>
      <c r="M25" s="59">
        <v>30.79</v>
      </c>
      <c r="N25" s="59">
        <v>48215.9</v>
      </c>
      <c r="O25" s="59">
        <v>103066</v>
      </c>
      <c r="P25" s="59">
        <v>0</v>
      </c>
      <c r="Q25" s="59">
        <v>2709.26</v>
      </c>
      <c r="R25" s="59">
        <v>0</v>
      </c>
      <c r="S25" s="59">
        <v>78431.199999999997</v>
      </c>
      <c r="T25" s="59">
        <v>232453</v>
      </c>
      <c r="U25" s="59">
        <v>229701</v>
      </c>
      <c r="V25" s="59">
        <v>0</v>
      </c>
      <c r="W25" s="59">
        <v>0</v>
      </c>
      <c r="X25" s="59">
        <v>462154</v>
      </c>
      <c r="Y25" s="59">
        <v>4732.22</v>
      </c>
      <c r="Z25" s="59">
        <v>0</v>
      </c>
      <c r="AA25" s="59">
        <v>0</v>
      </c>
      <c r="AB25" s="59">
        <v>0</v>
      </c>
      <c r="AC25" s="59">
        <v>0</v>
      </c>
      <c r="AD25" s="59">
        <v>784.07100000000003</v>
      </c>
      <c r="AE25" s="59">
        <v>0</v>
      </c>
      <c r="AF25" s="59">
        <v>5516.29</v>
      </c>
      <c r="AG25" s="59">
        <v>0</v>
      </c>
      <c r="AH25" s="59">
        <v>0</v>
      </c>
      <c r="AI25" s="59">
        <v>0</v>
      </c>
      <c r="AJ25" s="59">
        <v>5516.29</v>
      </c>
      <c r="AK25" s="59">
        <v>0</v>
      </c>
      <c r="AL25" s="59">
        <v>0</v>
      </c>
      <c r="AM25" s="59">
        <v>0</v>
      </c>
      <c r="AN25" s="59">
        <v>0</v>
      </c>
      <c r="AO25" s="59">
        <v>0</v>
      </c>
      <c r="AP25" s="59">
        <v>0</v>
      </c>
      <c r="AQ25" s="59">
        <v>0</v>
      </c>
      <c r="AR25" s="59">
        <v>0</v>
      </c>
      <c r="AS25" s="59">
        <v>0</v>
      </c>
      <c r="AT25" s="59">
        <v>0</v>
      </c>
      <c r="AU25" s="59">
        <v>0</v>
      </c>
      <c r="AV25" s="59">
        <v>0</v>
      </c>
      <c r="AW25" s="59">
        <v>16.0745</v>
      </c>
      <c r="AX25" s="59">
        <v>38.9101</v>
      </c>
      <c r="AY25" s="59">
        <v>43.820099999999996</v>
      </c>
      <c r="AZ25" s="59">
        <v>0</v>
      </c>
      <c r="BA25" s="59">
        <v>0.901366</v>
      </c>
      <c r="BB25" s="59">
        <v>2.4334199999999999</v>
      </c>
      <c r="BC25" s="59">
        <v>35.554499999999997</v>
      </c>
      <c r="BD25" s="59">
        <v>137.69399999999999</v>
      </c>
      <c r="BE25" s="59">
        <v>0</v>
      </c>
      <c r="BF25" s="59"/>
      <c r="BG25" s="59">
        <v>0</v>
      </c>
      <c r="BH25" s="59">
        <v>1.5</v>
      </c>
      <c r="BI25" s="59" t="s">
        <v>168</v>
      </c>
      <c r="BJ25" s="59">
        <v>0</v>
      </c>
      <c r="BK25" s="59" t="s">
        <v>166</v>
      </c>
      <c r="BL25" s="59" t="s">
        <v>166</v>
      </c>
      <c r="BM25" s="59" t="s">
        <v>169</v>
      </c>
      <c r="BN25" s="59">
        <v>40.733400000000003</v>
      </c>
      <c r="BO25" s="59">
        <v>40370.199999999997</v>
      </c>
      <c r="BP25" s="59">
        <v>38443.9</v>
      </c>
      <c r="BQ25" s="59">
        <v>0</v>
      </c>
      <c r="BR25" s="59">
        <v>2853.53</v>
      </c>
      <c r="BS25" s="59">
        <v>0</v>
      </c>
      <c r="BT25" s="59">
        <v>73392.2</v>
      </c>
      <c r="BU25" s="59">
        <v>155101</v>
      </c>
      <c r="BV25" s="59">
        <v>229701</v>
      </c>
      <c r="BW25" s="59">
        <v>0</v>
      </c>
      <c r="BX25" s="59">
        <v>0</v>
      </c>
      <c r="BY25" s="59">
        <v>384802</v>
      </c>
      <c r="BZ25" s="59">
        <v>6662.09</v>
      </c>
      <c r="CA25" s="59">
        <v>0</v>
      </c>
      <c r="CB25" s="59">
        <v>0</v>
      </c>
      <c r="CC25" s="59">
        <v>0</v>
      </c>
      <c r="CD25" s="59">
        <v>0</v>
      </c>
      <c r="CE25" s="59">
        <v>784.07</v>
      </c>
      <c r="CF25" s="59">
        <v>0</v>
      </c>
      <c r="CG25" s="59">
        <v>7446.16</v>
      </c>
      <c r="CH25" s="59">
        <v>0</v>
      </c>
      <c r="CI25" s="59">
        <v>0</v>
      </c>
      <c r="CJ25" s="59">
        <v>0</v>
      </c>
      <c r="CK25" s="59">
        <v>7446.16</v>
      </c>
      <c r="CL25" s="59">
        <v>0</v>
      </c>
      <c r="CM25" s="59">
        <v>0</v>
      </c>
      <c r="CN25" s="59">
        <v>0</v>
      </c>
      <c r="CO25" s="59">
        <v>0</v>
      </c>
      <c r="CP25" s="59">
        <v>0</v>
      </c>
      <c r="CQ25" s="59">
        <v>0</v>
      </c>
      <c r="CR25" s="59">
        <v>0</v>
      </c>
      <c r="CS25" s="59">
        <v>0</v>
      </c>
      <c r="CT25" s="59">
        <v>0</v>
      </c>
      <c r="CU25" s="59">
        <v>0</v>
      </c>
      <c r="CV25" s="59">
        <v>0</v>
      </c>
      <c r="CW25" s="59">
        <v>0</v>
      </c>
      <c r="CX25" s="59">
        <v>22.490200000000002</v>
      </c>
      <c r="CY25" s="59">
        <v>33.131999999999998</v>
      </c>
      <c r="CZ25" s="59">
        <v>18.5124</v>
      </c>
      <c r="DA25" s="59">
        <v>0</v>
      </c>
      <c r="DB25" s="59">
        <v>0.950013</v>
      </c>
      <c r="DC25" s="59">
        <v>2.4334099999999999</v>
      </c>
      <c r="DD25" s="59">
        <v>33.097099999999998</v>
      </c>
      <c r="DE25" s="59">
        <v>110.61499999999999</v>
      </c>
      <c r="DF25" s="59">
        <v>0</v>
      </c>
      <c r="DG25" s="59"/>
      <c r="DH25" s="59">
        <v>0</v>
      </c>
      <c r="DI25" s="59">
        <v>11.75</v>
      </c>
      <c r="DJ25" s="59" t="s">
        <v>170</v>
      </c>
      <c r="DK25" s="59">
        <v>0</v>
      </c>
      <c r="DL25" s="59" t="s">
        <v>171</v>
      </c>
      <c r="DM25" s="59" t="s">
        <v>172</v>
      </c>
      <c r="DN25" s="59" t="s">
        <v>173</v>
      </c>
      <c r="DO25" s="59" t="s">
        <v>174</v>
      </c>
      <c r="DP25" s="59">
        <v>8.1</v>
      </c>
      <c r="DQ25" s="59" t="s">
        <v>175</v>
      </c>
      <c r="DR25" s="59" t="s">
        <v>176</v>
      </c>
      <c r="DS25" s="59" t="s">
        <v>306</v>
      </c>
      <c r="DT25" s="59"/>
      <c r="DU25" s="59"/>
      <c r="DV25" s="59"/>
      <c r="DW25" s="59"/>
      <c r="DX25" s="59"/>
      <c r="DY25" s="59"/>
      <c r="DZ25" s="59"/>
      <c r="EA25" s="59"/>
      <c r="EB25" s="59"/>
      <c r="EC25" s="59"/>
    </row>
    <row r="26" spans="1:133" x14ac:dyDescent="0.25">
      <c r="B26" s="59" t="s">
        <v>328</v>
      </c>
      <c r="C26" s="59" t="s">
        <v>268</v>
      </c>
      <c r="D26" s="59">
        <v>312616</v>
      </c>
      <c r="E26" s="59" t="s">
        <v>163</v>
      </c>
      <c r="F26" s="59" t="s">
        <v>164</v>
      </c>
      <c r="G26" s="60">
        <v>8.7500000000000008E-2</v>
      </c>
      <c r="H26" s="59" t="s">
        <v>165</v>
      </c>
      <c r="I26" s="59">
        <v>3.1</v>
      </c>
      <c r="J26" s="59" t="s">
        <v>166</v>
      </c>
      <c r="K26" s="59" t="s">
        <v>166</v>
      </c>
      <c r="L26" s="59" t="s">
        <v>167</v>
      </c>
      <c r="M26" s="59">
        <v>38.754100000000001</v>
      </c>
      <c r="N26" s="59">
        <v>43991.4</v>
      </c>
      <c r="O26" s="59">
        <v>25610.7</v>
      </c>
      <c r="P26" s="59">
        <v>0</v>
      </c>
      <c r="Q26" s="59">
        <v>4395.01</v>
      </c>
      <c r="R26" s="59">
        <v>0</v>
      </c>
      <c r="S26" s="59">
        <v>78431.199999999997</v>
      </c>
      <c r="T26" s="59">
        <v>152467</v>
      </c>
      <c r="U26" s="59">
        <v>229701</v>
      </c>
      <c r="V26" s="59">
        <v>0</v>
      </c>
      <c r="W26" s="59">
        <v>0</v>
      </c>
      <c r="X26" s="59">
        <v>382168</v>
      </c>
      <c r="Y26" s="59">
        <v>5956.23</v>
      </c>
      <c r="Z26" s="59">
        <v>0</v>
      </c>
      <c r="AA26" s="59">
        <v>0</v>
      </c>
      <c r="AB26" s="59">
        <v>0</v>
      </c>
      <c r="AC26" s="59">
        <v>0</v>
      </c>
      <c r="AD26" s="59">
        <v>784.07</v>
      </c>
      <c r="AE26" s="59">
        <v>0</v>
      </c>
      <c r="AF26" s="59">
        <v>6740.3</v>
      </c>
      <c r="AG26" s="59">
        <v>0</v>
      </c>
      <c r="AH26" s="59">
        <v>0</v>
      </c>
      <c r="AI26" s="59">
        <v>0</v>
      </c>
      <c r="AJ26" s="59">
        <v>6740.3</v>
      </c>
      <c r="AK26" s="59">
        <v>0</v>
      </c>
      <c r="AL26" s="59">
        <v>0</v>
      </c>
      <c r="AM26" s="59">
        <v>0</v>
      </c>
      <c r="AN26" s="59">
        <v>0</v>
      </c>
      <c r="AO26" s="59">
        <v>0</v>
      </c>
      <c r="AP26" s="59">
        <v>0</v>
      </c>
      <c r="AQ26" s="59">
        <v>0</v>
      </c>
      <c r="AR26" s="59">
        <v>0</v>
      </c>
      <c r="AS26" s="59">
        <v>0</v>
      </c>
      <c r="AT26" s="59">
        <v>0</v>
      </c>
      <c r="AU26" s="59">
        <v>0</v>
      </c>
      <c r="AV26" s="59">
        <v>0</v>
      </c>
      <c r="AW26" s="59">
        <v>20.077100000000002</v>
      </c>
      <c r="AX26" s="59">
        <v>35.796399999999998</v>
      </c>
      <c r="AY26" s="59">
        <v>12.0938</v>
      </c>
      <c r="AZ26" s="59">
        <v>0</v>
      </c>
      <c r="BA26" s="59">
        <v>1.46617</v>
      </c>
      <c r="BB26" s="59">
        <v>2.4334099999999999</v>
      </c>
      <c r="BC26" s="59">
        <v>35.554499999999997</v>
      </c>
      <c r="BD26" s="59">
        <v>107.42100000000001</v>
      </c>
      <c r="BE26" s="59">
        <v>0</v>
      </c>
      <c r="BF26" s="59"/>
      <c r="BG26" s="59">
        <v>0</v>
      </c>
      <c r="BH26" s="59">
        <v>1.25</v>
      </c>
      <c r="BI26" s="59" t="s">
        <v>168</v>
      </c>
      <c r="BJ26" s="59">
        <v>0</v>
      </c>
      <c r="BK26" s="59" t="s">
        <v>166</v>
      </c>
      <c r="BL26" s="59" t="s">
        <v>166</v>
      </c>
      <c r="BM26" s="59" t="s">
        <v>169</v>
      </c>
      <c r="BN26" s="59">
        <v>40.733400000000003</v>
      </c>
      <c r="BO26" s="59">
        <v>40370.199999999997</v>
      </c>
      <c r="BP26" s="59">
        <v>38443.9</v>
      </c>
      <c r="BQ26" s="59">
        <v>0</v>
      </c>
      <c r="BR26" s="59">
        <v>2853.53</v>
      </c>
      <c r="BS26" s="59">
        <v>0</v>
      </c>
      <c r="BT26" s="59">
        <v>73392.2</v>
      </c>
      <c r="BU26" s="59">
        <v>155101</v>
      </c>
      <c r="BV26" s="59">
        <v>229701</v>
      </c>
      <c r="BW26" s="59">
        <v>0</v>
      </c>
      <c r="BX26" s="59">
        <v>0</v>
      </c>
      <c r="BY26" s="59">
        <v>384802</v>
      </c>
      <c r="BZ26" s="59">
        <v>6662.09</v>
      </c>
      <c r="CA26" s="59">
        <v>0</v>
      </c>
      <c r="CB26" s="59">
        <v>0</v>
      </c>
      <c r="CC26" s="59">
        <v>0</v>
      </c>
      <c r="CD26" s="59">
        <v>0</v>
      </c>
      <c r="CE26" s="59">
        <v>784.07</v>
      </c>
      <c r="CF26" s="59">
        <v>0</v>
      </c>
      <c r="CG26" s="59">
        <v>7446.16</v>
      </c>
      <c r="CH26" s="59">
        <v>0</v>
      </c>
      <c r="CI26" s="59">
        <v>0</v>
      </c>
      <c r="CJ26" s="59">
        <v>0</v>
      </c>
      <c r="CK26" s="59">
        <v>7446.16</v>
      </c>
      <c r="CL26" s="59">
        <v>0</v>
      </c>
      <c r="CM26" s="59">
        <v>0</v>
      </c>
      <c r="CN26" s="59">
        <v>0</v>
      </c>
      <c r="CO26" s="59">
        <v>0</v>
      </c>
      <c r="CP26" s="59">
        <v>0</v>
      </c>
      <c r="CQ26" s="59">
        <v>0</v>
      </c>
      <c r="CR26" s="59">
        <v>0</v>
      </c>
      <c r="CS26" s="59">
        <v>0</v>
      </c>
      <c r="CT26" s="59">
        <v>0</v>
      </c>
      <c r="CU26" s="59">
        <v>0</v>
      </c>
      <c r="CV26" s="59">
        <v>0</v>
      </c>
      <c r="CW26" s="59">
        <v>0</v>
      </c>
      <c r="CX26" s="59">
        <v>22.490200000000002</v>
      </c>
      <c r="CY26" s="59">
        <v>33.131999999999998</v>
      </c>
      <c r="CZ26" s="59">
        <v>18.5124</v>
      </c>
      <c r="DA26" s="59">
        <v>0</v>
      </c>
      <c r="DB26" s="59">
        <v>0.950013</v>
      </c>
      <c r="DC26" s="59">
        <v>2.4334099999999999</v>
      </c>
      <c r="DD26" s="59">
        <v>33.097099999999998</v>
      </c>
      <c r="DE26" s="59">
        <v>110.61499999999999</v>
      </c>
      <c r="DF26" s="59">
        <v>0</v>
      </c>
      <c r="DG26" s="59"/>
      <c r="DH26" s="59">
        <v>0</v>
      </c>
      <c r="DI26" s="59">
        <v>11.75</v>
      </c>
      <c r="DJ26" s="59" t="s">
        <v>170</v>
      </c>
      <c r="DK26" s="59">
        <v>0</v>
      </c>
      <c r="DL26" s="59" t="s">
        <v>171</v>
      </c>
      <c r="DM26" s="59" t="s">
        <v>172</v>
      </c>
      <c r="DN26" s="59" t="s">
        <v>173</v>
      </c>
      <c r="DO26" s="59" t="s">
        <v>174</v>
      </c>
      <c r="DP26" s="59">
        <v>8.1</v>
      </c>
      <c r="DQ26" s="59" t="s">
        <v>175</v>
      </c>
      <c r="DR26" s="59" t="s">
        <v>176</v>
      </c>
      <c r="DS26" s="59" t="s">
        <v>306</v>
      </c>
      <c r="DT26" s="59"/>
      <c r="DU26" s="59"/>
      <c r="DV26" s="59"/>
      <c r="DW26" s="59"/>
      <c r="DX26" s="59"/>
      <c r="DY26" s="59"/>
      <c r="DZ26" s="59"/>
      <c r="EA26" s="59"/>
      <c r="EB26" s="59"/>
      <c r="EC26" s="59"/>
    </row>
    <row r="27" spans="1:133" x14ac:dyDescent="0.25">
      <c r="B27" s="59" t="s">
        <v>329</v>
      </c>
      <c r="C27" s="59" t="s">
        <v>177</v>
      </c>
      <c r="D27" s="59">
        <v>300006</v>
      </c>
      <c r="E27" s="59" t="s">
        <v>178</v>
      </c>
      <c r="F27" s="59" t="s">
        <v>164</v>
      </c>
      <c r="G27" s="60">
        <v>7.5694444444444439E-2</v>
      </c>
      <c r="H27" s="59" t="s">
        <v>165</v>
      </c>
      <c r="I27" s="59">
        <v>0.5</v>
      </c>
      <c r="J27" s="59" t="s">
        <v>166</v>
      </c>
      <c r="K27" s="59" t="s">
        <v>166</v>
      </c>
      <c r="L27" s="59" t="s">
        <v>167</v>
      </c>
      <c r="M27" s="59">
        <v>8.3422300000000007</v>
      </c>
      <c r="N27" s="59">
        <v>80517.100000000006</v>
      </c>
      <c r="O27" s="59">
        <v>22645</v>
      </c>
      <c r="P27" s="59">
        <v>0</v>
      </c>
      <c r="Q27" s="59">
        <v>1719.29</v>
      </c>
      <c r="R27" s="59">
        <v>0</v>
      </c>
      <c r="S27" s="59">
        <v>78441.899999999994</v>
      </c>
      <c r="T27" s="59">
        <v>183332</v>
      </c>
      <c r="U27" s="59">
        <v>229701</v>
      </c>
      <c r="V27" s="59">
        <v>0</v>
      </c>
      <c r="W27" s="59">
        <v>0</v>
      </c>
      <c r="X27" s="59">
        <v>413033</v>
      </c>
      <c r="Y27" s="59">
        <v>1282.1500000000001</v>
      </c>
      <c r="Z27" s="59">
        <v>0</v>
      </c>
      <c r="AA27" s="59">
        <v>0</v>
      </c>
      <c r="AB27" s="59">
        <v>0</v>
      </c>
      <c r="AC27" s="59">
        <v>0</v>
      </c>
      <c r="AD27" s="59">
        <v>678.54899999999998</v>
      </c>
      <c r="AE27" s="59">
        <v>0</v>
      </c>
      <c r="AF27" s="59">
        <v>1960.7</v>
      </c>
      <c r="AG27" s="59">
        <v>0</v>
      </c>
      <c r="AH27" s="59">
        <v>0</v>
      </c>
      <c r="AI27" s="59">
        <v>0</v>
      </c>
      <c r="AJ27" s="59">
        <v>1960.7</v>
      </c>
      <c r="AK27" s="59">
        <v>0</v>
      </c>
      <c r="AL27" s="59">
        <v>0</v>
      </c>
      <c r="AM27" s="59">
        <v>0</v>
      </c>
      <c r="AN27" s="59">
        <v>0</v>
      </c>
      <c r="AO27" s="59">
        <v>0</v>
      </c>
      <c r="AP27" s="59">
        <v>0</v>
      </c>
      <c r="AQ27" s="59">
        <v>0</v>
      </c>
      <c r="AR27" s="59">
        <v>0</v>
      </c>
      <c r="AS27" s="59">
        <v>0</v>
      </c>
      <c r="AT27" s="59">
        <v>0</v>
      </c>
      <c r="AU27" s="59">
        <v>0</v>
      </c>
      <c r="AV27" s="59">
        <v>0</v>
      </c>
      <c r="AW27" s="59">
        <v>4.3978400000000004</v>
      </c>
      <c r="AX27" s="59">
        <v>52.096200000000003</v>
      </c>
      <c r="AY27" s="59">
        <v>10.8116</v>
      </c>
      <c r="AZ27" s="59">
        <v>0</v>
      </c>
      <c r="BA27" s="59">
        <v>0.57866399999999996</v>
      </c>
      <c r="BB27" s="59">
        <v>2.10168</v>
      </c>
      <c r="BC27" s="59">
        <v>36.094900000000003</v>
      </c>
      <c r="BD27" s="59">
        <v>106.081</v>
      </c>
      <c r="BE27" s="59">
        <v>0</v>
      </c>
      <c r="BF27" s="59"/>
      <c r="BG27" s="59">
        <v>0</v>
      </c>
      <c r="BH27" s="59">
        <v>0</v>
      </c>
      <c r="BI27" s="59"/>
      <c r="BJ27" s="59">
        <v>0</v>
      </c>
      <c r="BK27" s="59" t="s">
        <v>166</v>
      </c>
      <c r="BL27" s="59" t="s">
        <v>166</v>
      </c>
      <c r="BM27" s="59" t="s">
        <v>179</v>
      </c>
      <c r="BN27" s="59">
        <v>9.4644899999999996</v>
      </c>
      <c r="BO27" s="59">
        <v>75412.100000000006</v>
      </c>
      <c r="BP27" s="59">
        <v>35585</v>
      </c>
      <c r="BQ27" s="59">
        <v>0</v>
      </c>
      <c r="BR27" s="59">
        <v>1376.93</v>
      </c>
      <c r="BS27" s="59">
        <v>0</v>
      </c>
      <c r="BT27" s="59">
        <v>72824.600000000006</v>
      </c>
      <c r="BU27" s="59">
        <v>185208</v>
      </c>
      <c r="BV27" s="59">
        <v>229701</v>
      </c>
      <c r="BW27" s="59">
        <v>0</v>
      </c>
      <c r="BX27" s="59">
        <v>0</v>
      </c>
      <c r="BY27" s="59">
        <v>414909</v>
      </c>
      <c r="BZ27" s="59">
        <v>1664.93</v>
      </c>
      <c r="CA27" s="59">
        <v>0</v>
      </c>
      <c r="CB27" s="59">
        <v>0</v>
      </c>
      <c r="CC27" s="59">
        <v>0</v>
      </c>
      <c r="CD27" s="59">
        <v>0</v>
      </c>
      <c r="CE27" s="59">
        <v>678.54700000000003</v>
      </c>
      <c r="CF27" s="59">
        <v>0</v>
      </c>
      <c r="CG27" s="59">
        <v>2343.4699999999998</v>
      </c>
      <c r="CH27" s="59">
        <v>0</v>
      </c>
      <c r="CI27" s="59">
        <v>0</v>
      </c>
      <c r="CJ27" s="59">
        <v>0</v>
      </c>
      <c r="CK27" s="59">
        <v>2343.4699999999998</v>
      </c>
      <c r="CL27" s="59">
        <v>0</v>
      </c>
      <c r="CM27" s="59">
        <v>0</v>
      </c>
      <c r="CN27" s="59">
        <v>0</v>
      </c>
      <c r="CO27" s="59">
        <v>0</v>
      </c>
      <c r="CP27" s="59">
        <v>0</v>
      </c>
      <c r="CQ27" s="59">
        <v>0</v>
      </c>
      <c r="CR27" s="59">
        <v>0</v>
      </c>
      <c r="CS27" s="59">
        <v>0</v>
      </c>
      <c r="CT27" s="59">
        <v>0</v>
      </c>
      <c r="CU27" s="59">
        <v>0</v>
      </c>
      <c r="CV27" s="59">
        <v>0</v>
      </c>
      <c r="CW27" s="59">
        <v>0</v>
      </c>
      <c r="CX27" s="59">
        <v>5.7080000000000002</v>
      </c>
      <c r="CY27" s="59">
        <v>48.054099999999998</v>
      </c>
      <c r="CZ27" s="59">
        <v>16.865100000000002</v>
      </c>
      <c r="DA27" s="59">
        <v>0</v>
      </c>
      <c r="DB27" s="59">
        <v>0.46431800000000001</v>
      </c>
      <c r="DC27" s="59">
        <v>2.1016699999999999</v>
      </c>
      <c r="DD27" s="59">
        <v>33.334600000000002</v>
      </c>
      <c r="DE27" s="59">
        <v>106.52800000000001</v>
      </c>
      <c r="DF27" s="59">
        <v>0</v>
      </c>
      <c r="DG27" s="59"/>
      <c r="DH27" s="59">
        <v>0</v>
      </c>
      <c r="DI27" s="59">
        <v>0.5</v>
      </c>
      <c r="DJ27" s="59" t="s">
        <v>180</v>
      </c>
      <c r="DK27" s="59">
        <v>0</v>
      </c>
      <c r="DL27" s="59" t="s">
        <v>171</v>
      </c>
      <c r="DM27" s="59" t="s">
        <v>172</v>
      </c>
      <c r="DN27" s="59" t="s">
        <v>173</v>
      </c>
      <c r="DO27" s="59" t="s">
        <v>174</v>
      </c>
      <c r="DP27" s="59">
        <v>8.1</v>
      </c>
      <c r="DQ27" s="59" t="s">
        <v>175</v>
      </c>
      <c r="DR27" s="59" t="s">
        <v>176</v>
      </c>
      <c r="DS27" s="59" t="s">
        <v>306</v>
      </c>
      <c r="DT27" s="59"/>
      <c r="DU27" s="59"/>
      <c r="DV27" s="59"/>
      <c r="DW27" s="59"/>
      <c r="DX27" s="59"/>
      <c r="DY27" s="59"/>
      <c r="DZ27" s="59"/>
      <c r="EA27" s="59"/>
      <c r="EB27" s="59"/>
      <c r="EC27" s="59"/>
    </row>
    <row r="28" spans="1:133" x14ac:dyDescent="0.25">
      <c r="A28" s="36"/>
      <c r="B28" s="59" t="s">
        <v>330</v>
      </c>
      <c r="C28" s="59" t="s">
        <v>269</v>
      </c>
      <c r="D28" s="59">
        <v>302006</v>
      </c>
      <c r="E28" s="59" t="s">
        <v>178</v>
      </c>
      <c r="F28" s="59" t="s">
        <v>164</v>
      </c>
      <c r="G28" s="60">
        <v>7.5694444444444439E-2</v>
      </c>
      <c r="H28" s="59" t="s">
        <v>165</v>
      </c>
      <c r="I28" s="59">
        <v>0.2</v>
      </c>
      <c r="J28" s="59" t="s">
        <v>166</v>
      </c>
      <c r="K28" s="59" t="s">
        <v>166</v>
      </c>
      <c r="L28" s="59" t="s">
        <v>167</v>
      </c>
      <c r="M28" s="59">
        <v>8.0980899999999991</v>
      </c>
      <c r="N28" s="59">
        <v>80922.8</v>
      </c>
      <c r="O28" s="59">
        <v>22758.6</v>
      </c>
      <c r="P28" s="59">
        <v>0</v>
      </c>
      <c r="Q28" s="59">
        <v>1678.3</v>
      </c>
      <c r="R28" s="59">
        <v>0</v>
      </c>
      <c r="S28" s="59">
        <v>78441.899999999994</v>
      </c>
      <c r="T28" s="59">
        <v>183810</v>
      </c>
      <c r="U28" s="59">
        <v>229701</v>
      </c>
      <c r="V28" s="59">
        <v>0</v>
      </c>
      <c r="W28" s="59">
        <v>0</v>
      </c>
      <c r="X28" s="59">
        <v>413511</v>
      </c>
      <c r="Y28" s="59">
        <v>1244.6300000000001</v>
      </c>
      <c r="Z28" s="59">
        <v>0</v>
      </c>
      <c r="AA28" s="59">
        <v>0</v>
      </c>
      <c r="AB28" s="59">
        <v>0</v>
      </c>
      <c r="AC28" s="59">
        <v>0</v>
      </c>
      <c r="AD28" s="59">
        <v>678.54899999999998</v>
      </c>
      <c r="AE28" s="59">
        <v>0</v>
      </c>
      <c r="AF28" s="59">
        <v>1923.17</v>
      </c>
      <c r="AG28" s="59">
        <v>0</v>
      </c>
      <c r="AH28" s="59">
        <v>0</v>
      </c>
      <c r="AI28" s="59">
        <v>0</v>
      </c>
      <c r="AJ28" s="59">
        <v>1923.17</v>
      </c>
      <c r="AK28" s="59">
        <v>0</v>
      </c>
      <c r="AL28" s="59">
        <v>0</v>
      </c>
      <c r="AM28" s="59">
        <v>0</v>
      </c>
      <c r="AN28" s="59">
        <v>0</v>
      </c>
      <c r="AO28" s="59">
        <v>0</v>
      </c>
      <c r="AP28" s="59">
        <v>0</v>
      </c>
      <c r="AQ28" s="59">
        <v>0</v>
      </c>
      <c r="AR28" s="59">
        <v>0</v>
      </c>
      <c r="AS28" s="59">
        <v>0</v>
      </c>
      <c r="AT28" s="59">
        <v>0</v>
      </c>
      <c r="AU28" s="59">
        <v>0</v>
      </c>
      <c r="AV28" s="59">
        <v>0</v>
      </c>
      <c r="AW28" s="59">
        <v>4.2696399999999999</v>
      </c>
      <c r="AX28" s="59">
        <v>52.368200000000002</v>
      </c>
      <c r="AY28" s="59">
        <v>10.8827</v>
      </c>
      <c r="AZ28" s="59">
        <v>0</v>
      </c>
      <c r="BA28" s="59">
        <v>0.56431799999999999</v>
      </c>
      <c r="BB28" s="59">
        <v>2.10168</v>
      </c>
      <c r="BC28" s="59">
        <v>36.094900000000003</v>
      </c>
      <c r="BD28" s="59">
        <v>106.28100000000001</v>
      </c>
      <c r="BE28" s="59">
        <v>0</v>
      </c>
      <c r="BF28" s="59"/>
      <c r="BG28" s="59">
        <v>0</v>
      </c>
      <c r="BH28" s="59">
        <v>0</v>
      </c>
      <c r="BI28" s="59"/>
      <c r="BJ28" s="59">
        <v>0</v>
      </c>
      <c r="BK28" s="59" t="s">
        <v>166</v>
      </c>
      <c r="BL28" s="59" t="s">
        <v>166</v>
      </c>
      <c r="BM28" s="59" t="s">
        <v>179</v>
      </c>
      <c r="BN28" s="59">
        <v>9.4644899999999996</v>
      </c>
      <c r="BO28" s="59">
        <v>75412.100000000006</v>
      </c>
      <c r="BP28" s="59">
        <v>35585</v>
      </c>
      <c r="BQ28" s="59">
        <v>0</v>
      </c>
      <c r="BR28" s="59">
        <v>1376.93</v>
      </c>
      <c r="BS28" s="59">
        <v>0</v>
      </c>
      <c r="BT28" s="59">
        <v>72824.600000000006</v>
      </c>
      <c r="BU28" s="59">
        <v>185208</v>
      </c>
      <c r="BV28" s="59">
        <v>229701</v>
      </c>
      <c r="BW28" s="59">
        <v>0</v>
      </c>
      <c r="BX28" s="59">
        <v>0</v>
      </c>
      <c r="BY28" s="59">
        <v>414909</v>
      </c>
      <c r="BZ28" s="59">
        <v>1664.93</v>
      </c>
      <c r="CA28" s="59">
        <v>0</v>
      </c>
      <c r="CB28" s="59">
        <v>0</v>
      </c>
      <c r="CC28" s="59">
        <v>0</v>
      </c>
      <c r="CD28" s="59">
        <v>0</v>
      </c>
      <c r="CE28" s="59">
        <v>678.54700000000003</v>
      </c>
      <c r="CF28" s="59">
        <v>0</v>
      </c>
      <c r="CG28" s="59">
        <v>2343.4699999999998</v>
      </c>
      <c r="CH28" s="59">
        <v>0</v>
      </c>
      <c r="CI28" s="59">
        <v>0</v>
      </c>
      <c r="CJ28" s="59">
        <v>0</v>
      </c>
      <c r="CK28" s="59">
        <v>2343.4699999999998</v>
      </c>
      <c r="CL28" s="59">
        <v>0</v>
      </c>
      <c r="CM28" s="59">
        <v>0</v>
      </c>
      <c r="CN28" s="59">
        <v>0</v>
      </c>
      <c r="CO28" s="59">
        <v>0</v>
      </c>
      <c r="CP28" s="59">
        <v>0</v>
      </c>
      <c r="CQ28" s="59">
        <v>0</v>
      </c>
      <c r="CR28" s="59">
        <v>0</v>
      </c>
      <c r="CS28" s="59">
        <v>0</v>
      </c>
      <c r="CT28" s="59">
        <v>0</v>
      </c>
      <c r="CU28" s="59">
        <v>0</v>
      </c>
      <c r="CV28" s="59">
        <v>0</v>
      </c>
      <c r="CW28" s="59">
        <v>0</v>
      </c>
      <c r="CX28" s="59">
        <v>5.7080000000000002</v>
      </c>
      <c r="CY28" s="59">
        <v>48.054099999999998</v>
      </c>
      <c r="CZ28" s="59">
        <v>16.865100000000002</v>
      </c>
      <c r="DA28" s="59">
        <v>0</v>
      </c>
      <c r="DB28" s="59">
        <v>0.46431800000000001</v>
      </c>
      <c r="DC28" s="59">
        <v>2.1016699999999999</v>
      </c>
      <c r="DD28" s="59">
        <v>33.334600000000002</v>
      </c>
      <c r="DE28" s="59">
        <v>106.52800000000001</v>
      </c>
      <c r="DF28" s="59">
        <v>0</v>
      </c>
      <c r="DG28" s="59"/>
      <c r="DH28" s="59">
        <v>0</v>
      </c>
      <c r="DI28" s="59">
        <v>0.5</v>
      </c>
      <c r="DJ28" s="59" t="s">
        <v>180</v>
      </c>
      <c r="DK28" s="59">
        <v>0</v>
      </c>
      <c r="DL28" s="59" t="s">
        <v>171</v>
      </c>
      <c r="DM28" s="59" t="s">
        <v>172</v>
      </c>
      <c r="DN28" s="59" t="s">
        <v>173</v>
      </c>
      <c r="DO28" s="59" t="s">
        <v>174</v>
      </c>
      <c r="DP28" s="59">
        <v>8.1</v>
      </c>
      <c r="DQ28" s="59" t="s">
        <v>175</v>
      </c>
      <c r="DR28" s="59" t="s">
        <v>176</v>
      </c>
      <c r="DS28" s="59" t="s">
        <v>306</v>
      </c>
      <c r="DT28" s="59"/>
      <c r="DU28" s="59"/>
      <c r="DV28" s="59"/>
      <c r="DW28" s="59"/>
      <c r="DX28" s="59"/>
      <c r="DY28" s="59"/>
      <c r="DZ28" s="59"/>
      <c r="EA28" s="59"/>
      <c r="EB28" s="59"/>
      <c r="EC28" s="59"/>
    </row>
    <row r="29" spans="1:133" x14ac:dyDescent="0.25">
      <c r="A29" s="36"/>
      <c r="B29" s="59" t="s">
        <v>331</v>
      </c>
      <c r="C29" s="59" t="s">
        <v>270</v>
      </c>
      <c r="D29" s="59">
        <v>302206</v>
      </c>
      <c r="E29" s="59" t="s">
        <v>178</v>
      </c>
      <c r="F29" s="59" t="s">
        <v>164</v>
      </c>
      <c r="G29" s="60">
        <v>7.7083333333333337E-2</v>
      </c>
      <c r="H29" s="59" t="s">
        <v>165</v>
      </c>
      <c r="I29" s="59">
        <v>0.6</v>
      </c>
      <c r="J29" s="59" t="s">
        <v>166</v>
      </c>
      <c r="K29" s="59" t="s">
        <v>166</v>
      </c>
      <c r="L29" s="59" t="s">
        <v>167</v>
      </c>
      <c r="M29" s="59">
        <v>7.3340300000000003</v>
      </c>
      <c r="N29" s="59">
        <v>81298.3</v>
      </c>
      <c r="O29" s="59">
        <v>22939.3</v>
      </c>
      <c r="P29" s="59">
        <v>0</v>
      </c>
      <c r="Q29" s="59">
        <v>1611.9</v>
      </c>
      <c r="R29" s="59">
        <v>0</v>
      </c>
      <c r="S29" s="59">
        <v>78444.399999999994</v>
      </c>
      <c r="T29" s="59">
        <v>184301</v>
      </c>
      <c r="U29" s="59">
        <v>229701</v>
      </c>
      <c r="V29" s="59">
        <v>0</v>
      </c>
      <c r="W29" s="59">
        <v>0</v>
      </c>
      <c r="X29" s="59">
        <v>414003</v>
      </c>
      <c r="Y29" s="59">
        <v>1127.19</v>
      </c>
      <c r="Z29" s="59">
        <v>0</v>
      </c>
      <c r="AA29" s="59">
        <v>0</v>
      </c>
      <c r="AB29" s="59">
        <v>0</v>
      </c>
      <c r="AC29" s="59">
        <v>0</v>
      </c>
      <c r="AD29" s="59">
        <v>678.54899999999998</v>
      </c>
      <c r="AE29" s="59">
        <v>0</v>
      </c>
      <c r="AF29" s="59">
        <v>1805.74</v>
      </c>
      <c r="AG29" s="59">
        <v>0</v>
      </c>
      <c r="AH29" s="59">
        <v>0</v>
      </c>
      <c r="AI29" s="59">
        <v>0</v>
      </c>
      <c r="AJ29" s="59">
        <v>1805.74</v>
      </c>
      <c r="AK29" s="59">
        <v>0</v>
      </c>
      <c r="AL29" s="59">
        <v>0</v>
      </c>
      <c r="AM29" s="59">
        <v>0</v>
      </c>
      <c r="AN29" s="59">
        <v>0</v>
      </c>
      <c r="AO29" s="59">
        <v>0</v>
      </c>
      <c r="AP29" s="59">
        <v>0</v>
      </c>
      <c r="AQ29" s="59">
        <v>0</v>
      </c>
      <c r="AR29" s="59">
        <v>0</v>
      </c>
      <c r="AS29" s="59">
        <v>0</v>
      </c>
      <c r="AT29" s="59">
        <v>0</v>
      </c>
      <c r="AU29" s="59">
        <v>0</v>
      </c>
      <c r="AV29" s="59">
        <v>0</v>
      </c>
      <c r="AW29" s="59">
        <v>3.8780399999999999</v>
      </c>
      <c r="AX29" s="59">
        <v>52.452500000000001</v>
      </c>
      <c r="AY29" s="59">
        <v>10.9351</v>
      </c>
      <c r="AZ29" s="59">
        <v>0</v>
      </c>
      <c r="BA29" s="59">
        <v>0.54179600000000006</v>
      </c>
      <c r="BB29" s="59">
        <v>2.10168</v>
      </c>
      <c r="BC29" s="59">
        <v>36.095999999999997</v>
      </c>
      <c r="BD29" s="59">
        <v>106.005</v>
      </c>
      <c r="BE29" s="59">
        <v>0</v>
      </c>
      <c r="BF29" s="59"/>
      <c r="BG29" s="59">
        <v>0</v>
      </c>
      <c r="BH29" s="59">
        <v>0</v>
      </c>
      <c r="BI29" s="59"/>
      <c r="BJ29" s="59">
        <v>0</v>
      </c>
      <c r="BK29" s="59" t="s">
        <v>166</v>
      </c>
      <c r="BL29" s="59" t="s">
        <v>166</v>
      </c>
      <c r="BM29" s="59" t="s">
        <v>179</v>
      </c>
      <c r="BN29" s="59">
        <v>9.4644899999999996</v>
      </c>
      <c r="BO29" s="59">
        <v>75412.100000000006</v>
      </c>
      <c r="BP29" s="59">
        <v>35585</v>
      </c>
      <c r="BQ29" s="59">
        <v>0</v>
      </c>
      <c r="BR29" s="59">
        <v>1376.93</v>
      </c>
      <c r="BS29" s="59">
        <v>0</v>
      </c>
      <c r="BT29" s="59">
        <v>72824.600000000006</v>
      </c>
      <c r="BU29" s="59">
        <v>185208</v>
      </c>
      <c r="BV29" s="59">
        <v>229701</v>
      </c>
      <c r="BW29" s="59">
        <v>0</v>
      </c>
      <c r="BX29" s="59">
        <v>0</v>
      </c>
      <c r="BY29" s="59">
        <v>414909</v>
      </c>
      <c r="BZ29" s="59">
        <v>1664.93</v>
      </c>
      <c r="CA29" s="59">
        <v>0</v>
      </c>
      <c r="CB29" s="59">
        <v>0</v>
      </c>
      <c r="CC29" s="59">
        <v>0</v>
      </c>
      <c r="CD29" s="59">
        <v>0</v>
      </c>
      <c r="CE29" s="59">
        <v>678.54700000000003</v>
      </c>
      <c r="CF29" s="59">
        <v>0</v>
      </c>
      <c r="CG29" s="59">
        <v>2343.4699999999998</v>
      </c>
      <c r="CH29" s="59">
        <v>0</v>
      </c>
      <c r="CI29" s="59">
        <v>0</v>
      </c>
      <c r="CJ29" s="59">
        <v>0</v>
      </c>
      <c r="CK29" s="59">
        <v>2343.4699999999998</v>
      </c>
      <c r="CL29" s="59">
        <v>0</v>
      </c>
      <c r="CM29" s="59">
        <v>0</v>
      </c>
      <c r="CN29" s="59">
        <v>0</v>
      </c>
      <c r="CO29" s="59">
        <v>0</v>
      </c>
      <c r="CP29" s="59">
        <v>0</v>
      </c>
      <c r="CQ29" s="59">
        <v>0</v>
      </c>
      <c r="CR29" s="59">
        <v>0</v>
      </c>
      <c r="CS29" s="59">
        <v>0</v>
      </c>
      <c r="CT29" s="59">
        <v>0</v>
      </c>
      <c r="CU29" s="59">
        <v>0</v>
      </c>
      <c r="CV29" s="59">
        <v>0</v>
      </c>
      <c r="CW29" s="59">
        <v>0</v>
      </c>
      <c r="CX29" s="59">
        <v>5.7080000000000002</v>
      </c>
      <c r="CY29" s="59">
        <v>48.054099999999998</v>
      </c>
      <c r="CZ29" s="59">
        <v>16.865100000000002</v>
      </c>
      <c r="DA29" s="59">
        <v>0</v>
      </c>
      <c r="DB29" s="59">
        <v>0.46431800000000001</v>
      </c>
      <c r="DC29" s="59">
        <v>2.1016699999999999</v>
      </c>
      <c r="DD29" s="59">
        <v>33.334600000000002</v>
      </c>
      <c r="DE29" s="59">
        <v>106.52800000000001</v>
      </c>
      <c r="DF29" s="59">
        <v>0</v>
      </c>
      <c r="DG29" s="59"/>
      <c r="DH29" s="59">
        <v>0</v>
      </c>
      <c r="DI29" s="59">
        <v>0.5</v>
      </c>
      <c r="DJ29" s="59" t="s">
        <v>180</v>
      </c>
      <c r="DK29" s="59">
        <v>0</v>
      </c>
      <c r="DL29" s="59" t="s">
        <v>171</v>
      </c>
      <c r="DM29" s="59" t="s">
        <v>172</v>
      </c>
      <c r="DN29" s="59" t="s">
        <v>173</v>
      </c>
      <c r="DO29" s="59" t="s">
        <v>174</v>
      </c>
      <c r="DP29" s="59">
        <v>8.1</v>
      </c>
      <c r="DQ29" s="59" t="s">
        <v>175</v>
      </c>
      <c r="DR29" s="59" t="s">
        <v>176</v>
      </c>
      <c r="DS29" s="59" t="s">
        <v>306</v>
      </c>
      <c r="DT29" s="59"/>
      <c r="DU29" s="59"/>
      <c r="DV29" s="59"/>
      <c r="DW29" s="59"/>
      <c r="DX29" s="59"/>
      <c r="DY29" s="59"/>
      <c r="DZ29" s="59"/>
      <c r="EA29" s="59"/>
      <c r="EB29" s="59"/>
      <c r="EC29" s="59"/>
    </row>
    <row r="30" spans="1:133" x14ac:dyDescent="0.25">
      <c r="A30" s="36"/>
      <c r="B30" s="59" t="s">
        <v>332</v>
      </c>
      <c r="C30" s="59" t="s">
        <v>271</v>
      </c>
      <c r="D30" s="59">
        <v>302306</v>
      </c>
      <c r="E30" s="59" t="s">
        <v>178</v>
      </c>
      <c r="F30" s="59" t="s">
        <v>164</v>
      </c>
      <c r="G30" s="60">
        <v>7.6388888888888895E-2</v>
      </c>
      <c r="H30" s="59" t="s">
        <v>165</v>
      </c>
      <c r="I30" s="59">
        <v>2.7</v>
      </c>
      <c r="J30" s="59" t="s">
        <v>166</v>
      </c>
      <c r="K30" s="59" t="s">
        <v>166</v>
      </c>
      <c r="L30" s="59" t="s">
        <v>167</v>
      </c>
      <c r="M30" s="59">
        <v>9.2777100000000008</v>
      </c>
      <c r="N30" s="59">
        <v>77145.600000000006</v>
      </c>
      <c r="O30" s="59">
        <v>21634.2</v>
      </c>
      <c r="P30" s="59">
        <v>0</v>
      </c>
      <c r="Q30" s="59">
        <v>1850.69</v>
      </c>
      <c r="R30" s="59">
        <v>0</v>
      </c>
      <c r="S30" s="59">
        <v>78441.899999999994</v>
      </c>
      <c r="T30" s="59">
        <v>179082</v>
      </c>
      <c r="U30" s="59">
        <v>229701</v>
      </c>
      <c r="V30" s="59">
        <v>0</v>
      </c>
      <c r="W30" s="59">
        <v>0</v>
      </c>
      <c r="X30" s="59">
        <v>408783</v>
      </c>
      <c r="Y30" s="59">
        <v>1425.92</v>
      </c>
      <c r="Z30" s="59">
        <v>0</v>
      </c>
      <c r="AA30" s="59">
        <v>0</v>
      </c>
      <c r="AB30" s="59">
        <v>0</v>
      </c>
      <c r="AC30" s="59">
        <v>0</v>
      </c>
      <c r="AD30" s="59">
        <v>678.54899999999998</v>
      </c>
      <c r="AE30" s="59">
        <v>0</v>
      </c>
      <c r="AF30" s="59">
        <v>2104.4699999999998</v>
      </c>
      <c r="AG30" s="59">
        <v>0</v>
      </c>
      <c r="AH30" s="59">
        <v>0</v>
      </c>
      <c r="AI30" s="59">
        <v>0</v>
      </c>
      <c r="AJ30" s="59">
        <v>2104.4699999999998</v>
      </c>
      <c r="AK30" s="59">
        <v>0</v>
      </c>
      <c r="AL30" s="59">
        <v>0</v>
      </c>
      <c r="AM30" s="59">
        <v>0</v>
      </c>
      <c r="AN30" s="59">
        <v>0</v>
      </c>
      <c r="AO30" s="59">
        <v>0</v>
      </c>
      <c r="AP30" s="59">
        <v>0</v>
      </c>
      <c r="AQ30" s="59">
        <v>0</v>
      </c>
      <c r="AR30" s="59">
        <v>0</v>
      </c>
      <c r="AS30" s="59">
        <v>0</v>
      </c>
      <c r="AT30" s="59">
        <v>0</v>
      </c>
      <c r="AU30" s="59">
        <v>0</v>
      </c>
      <c r="AV30" s="59">
        <v>0</v>
      </c>
      <c r="AW30" s="59">
        <v>4.8729899999999997</v>
      </c>
      <c r="AX30" s="59">
        <v>49.985999999999997</v>
      </c>
      <c r="AY30" s="59">
        <v>10.239699999999999</v>
      </c>
      <c r="AZ30" s="59">
        <v>0</v>
      </c>
      <c r="BA30" s="59">
        <v>0.62382300000000002</v>
      </c>
      <c r="BB30" s="59">
        <v>2.10168</v>
      </c>
      <c r="BC30" s="59">
        <v>36.094900000000003</v>
      </c>
      <c r="BD30" s="59">
        <v>103.919</v>
      </c>
      <c r="BE30" s="59">
        <v>0</v>
      </c>
      <c r="BF30" s="59"/>
      <c r="BG30" s="59">
        <v>0</v>
      </c>
      <c r="BH30" s="59">
        <v>0</v>
      </c>
      <c r="BI30" s="59"/>
      <c r="BJ30" s="59">
        <v>0</v>
      </c>
      <c r="BK30" s="59" t="s">
        <v>166</v>
      </c>
      <c r="BL30" s="59" t="s">
        <v>166</v>
      </c>
      <c r="BM30" s="59" t="s">
        <v>179</v>
      </c>
      <c r="BN30" s="59">
        <v>9.4644899999999996</v>
      </c>
      <c r="BO30" s="59">
        <v>75412.100000000006</v>
      </c>
      <c r="BP30" s="59">
        <v>35585</v>
      </c>
      <c r="BQ30" s="59">
        <v>0</v>
      </c>
      <c r="BR30" s="59">
        <v>1376.93</v>
      </c>
      <c r="BS30" s="59">
        <v>0</v>
      </c>
      <c r="BT30" s="59">
        <v>72824.600000000006</v>
      </c>
      <c r="BU30" s="59">
        <v>185208</v>
      </c>
      <c r="BV30" s="59">
        <v>229701</v>
      </c>
      <c r="BW30" s="59">
        <v>0</v>
      </c>
      <c r="BX30" s="59">
        <v>0</v>
      </c>
      <c r="BY30" s="59">
        <v>414909</v>
      </c>
      <c r="BZ30" s="59">
        <v>1664.93</v>
      </c>
      <c r="CA30" s="59">
        <v>0</v>
      </c>
      <c r="CB30" s="59">
        <v>0</v>
      </c>
      <c r="CC30" s="59">
        <v>0</v>
      </c>
      <c r="CD30" s="59">
        <v>0</v>
      </c>
      <c r="CE30" s="59">
        <v>678.54700000000003</v>
      </c>
      <c r="CF30" s="59">
        <v>0</v>
      </c>
      <c r="CG30" s="59">
        <v>2343.4699999999998</v>
      </c>
      <c r="CH30" s="59">
        <v>0</v>
      </c>
      <c r="CI30" s="59">
        <v>0</v>
      </c>
      <c r="CJ30" s="59">
        <v>0</v>
      </c>
      <c r="CK30" s="59">
        <v>2343.4699999999998</v>
      </c>
      <c r="CL30" s="59">
        <v>0</v>
      </c>
      <c r="CM30" s="59">
        <v>0</v>
      </c>
      <c r="CN30" s="59">
        <v>0</v>
      </c>
      <c r="CO30" s="59">
        <v>0</v>
      </c>
      <c r="CP30" s="59">
        <v>0</v>
      </c>
      <c r="CQ30" s="59">
        <v>0</v>
      </c>
      <c r="CR30" s="59">
        <v>0</v>
      </c>
      <c r="CS30" s="59">
        <v>0</v>
      </c>
      <c r="CT30" s="59">
        <v>0</v>
      </c>
      <c r="CU30" s="59">
        <v>0</v>
      </c>
      <c r="CV30" s="59">
        <v>0</v>
      </c>
      <c r="CW30" s="59">
        <v>0</v>
      </c>
      <c r="CX30" s="59">
        <v>5.7080000000000002</v>
      </c>
      <c r="CY30" s="59">
        <v>48.054099999999998</v>
      </c>
      <c r="CZ30" s="59">
        <v>16.865100000000002</v>
      </c>
      <c r="DA30" s="59">
        <v>0</v>
      </c>
      <c r="DB30" s="59">
        <v>0.46431800000000001</v>
      </c>
      <c r="DC30" s="59">
        <v>2.1016699999999999</v>
      </c>
      <c r="DD30" s="59">
        <v>33.334600000000002</v>
      </c>
      <c r="DE30" s="59">
        <v>106.52800000000001</v>
      </c>
      <c r="DF30" s="59">
        <v>0</v>
      </c>
      <c r="DG30" s="59"/>
      <c r="DH30" s="59">
        <v>0</v>
      </c>
      <c r="DI30" s="59">
        <v>0.5</v>
      </c>
      <c r="DJ30" s="59" t="s">
        <v>180</v>
      </c>
      <c r="DK30" s="59">
        <v>0</v>
      </c>
      <c r="DL30" s="59" t="s">
        <v>171</v>
      </c>
      <c r="DM30" s="59" t="s">
        <v>172</v>
      </c>
      <c r="DN30" s="59" t="s">
        <v>173</v>
      </c>
      <c r="DO30" s="59" t="s">
        <v>174</v>
      </c>
      <c r="DP30" s="59">
        <v>8.1</v>
      </c>
      <c r="DQ30" s="59" t="s">
        <v>175</v>
      </c>
      <c r="DR30" s="59" t="s">
        <v>176</v>
      </c>
      <c r="DS30" s="59" t="s">
        <v>306</v>
      </c>
      <c r="DT30" s="59"/>
      <c r="DU30" s="59"/>
      <c r="DV30" s="59"/>
      <c r="DW30" s="59"/>
      <c r="DX30" s="59"/>
      <c r="DY30" s="59"/>
      <c r="DZ30" s="59"/>
      <c r="EA30" s="59"/>
      <c r="EB30" s="59"/>
      <c r="EC30" s="59"/>
    </row>
    <row r="31" spans="1:133" x14ac:dyDescent="0.25">
      <c r="A31" s="36"/>
      <c r="B31" s="59" t="s">
        <v>333</v>
      </c>
      <c r="C31" s="59" t="s">
        <v>272</v>
      </c>
      <c r="D31" s="59">
        <v>302406</v>
      </c>
      <c r="E31" s="59" t="s">
        <v>178</v>
      </c>
      <c r="F31" s="59" t="s">
        <v>164</v>
      </c>
      <c r="G31" s="60">
        <v>7.4999999999999997E-2</v>
      </c>
      <c r="H31" s="59" t="s">
        <v>165</v>
      </c>
      <c r="I31" s="59">
        <v>2.9</v>
      </c>
      <c r="J31" s="59" t="s">
        <v>166</v>
      </c>
      <c r="K31" s="59" t="s">
        <v>166</v>
      </c>
      <c r="L31" s="59" t="s">
        <v>167</v>
      </c>
      <c r="M31" s="59">
        <v>8.1902799999999996</v>
      </c>
      <c r="N31" s="59">
        <v>77840.3</v>
      </c>
      <c r="O31" s="59">
        <v>21881.9</v>
      </c>
      <c r="P31" s="59">
        <v>0</v>
      </c>
      <c r="Q31" s="59">
        <v>1739.06</v>
      </c>
      <c r="R31" s="59">
        <v>0</v>
      </c>
      <c r="S31" s="59">
        <v>78444.399999999994</v>
      </c>
      <c r="T31" s="59">
        <v>179914</v>
      </c>
      <c r="U31" s="59">
        <v>229701</v>
      </c>
      <c r="V31" s="59">
        <v>0</v>
      </c>
      <c r="W31" s="59">
        <v>0</v>
      </c>
      <c r="X31" s="59">
        <v>409615</v>
      </c>
      <c r="Y31" s="59">
        <v>1258.79</v>
      </c>
      <c r="Z31" s="59">
        <v>0</v>
      </c>
      <c r="AA31" s="59">
        <v>0</v>
      </c>
      <c r="AB31" s="59">
        <v>0</v>
      </c>
      <c r="AC31" s="59">
        <v>0</v>
      </c>
      <c r="AD31" s="59">
        <v>678.548</v>
      </c>
      <c r="AE31" s="59">
        <v>0</v>
      </c>
      <c r="AF31" s="59">
        <v>1937.34</v>
      </c>
      <c r="AG31" s="59">
        <v>0</v>
      </c>
      <c r="AH31" s="59">
        <v>0</v>
      </c>
      <c r="AI31" s="59">
        <v>0</v>
      </c>
      <c r="AJ31" s="59">
        <v>1937.34</v>
      </c>
      <c r="AK31" s="59">
        <v>0</v>
      </c>
      <c r="AL31" s="59">
        <v>0</v>
      </c>
      <c r="AM31" s="59">
        <v>0</v>
      </c>
      <c r="AN31" s="59">
        <v>0</v>
      </c>
      <c r="AO31" s="59">
        <v>0</v>
      </c>
      <c r="AP31" s="59">
        <v>0</v>
      </c>
      <c r="AQ31" s="59">
        <v>0</v>
      </c>
      <c r="AR31" s="59">
        <v>0</v>
      </c>
      <c r="AS31" s="59">
        <v>0</v>
      </c>
      <c r="AT31" s="59">
        <v>0</v>
      </c>
      <c r="AU31" s="59">
        <v>0</v>
      </c>
      <c r="AV31" s="59">
        <v>0</v>
      </c>
      <c r="AW31" s="59">
        <v>4.3146100000000001</v>
      </c>
      <c r="AX31" s="59">
        <v>50.301900000000003</v>
      </c>
      <c r="AY31" s="59">
        <v>10.342499999999999</v>
      </c>
      <c r="AZ31" s="59">
        <v>0</v>
      </c>
      <c r="BA31" s="59">
        <v>0.58537600000000001</v>
      </c>
      <c r="BB31" s="59">
        <v>2.1016699999999999</v>
      </c>
      <c r="BC31" s="59">
        <v>36.095999999999997</v>
      </c>
      <c r="BD31" s="59">
        <v>103.742</v>
      </c>
      <c r="BE31" s="59">
        <v>0</v>
      </c>
      <c r="BF31" s="59"/>
      <c r="BG31" s="59">
        <v>0</v>
      </c>
      <c r="BH31" s="59">
        <v>0</v>
      </c>
      <c r="BI31" s="59"/>
      <c r="BJ31" s="59">
        <v>0</v>
      </c>
      <c r="BK31" s="59" t="s">
        <v>166</v>
      </c>
      <c r="BL31" s="59" t="s">
        <v>166</v>
      </c>
      <c r="BM31" s="59" t="s">
        <v>179</v>
      </c>
      <c r="BN31" s="59">
        <v>9.4644899999999996</v>
      </c>
      <c r="BO31" s="59">
        <v>75412.100000000006</v>
      </c>
      <c r="BP31" s="59">
        <v>35585</v>
      </c>
      <c r="BQ31" s="59">
        <v>0</v>
      </c>
      <c r="BR31" s="59">
        <v>1376.93</v>
      </c>
      <c r="BS31" s="59">
        <v>0</v>
      </c>
      <c r="BT31" s="59">
        <v>72824.600000000006</v>
      </c>
      <c r="BU31" s="59">
        <v>185208</v>
      </c>
      <c r="BV31" s="59">
        <v>229701</v>
      </c>
      <c r="BW31" s="59">
        <v>0</v>
      </c>
      <c r="BX31" s="59">
        <v>0</v>
      </c>
      <c r="BY31" s="59">
        <v>414909</v>
      </c>
      <c r="BZ31" s="59">
        <v>1664.93</v>
      </c>
      <c r="CA31" s="59">
        <v>0</v>
      </c>
      <c r="CB31" s="59">
        <v>0</v>
      </c>
      <c r="CC31" s="59">
        <v>0</v>
      </c>
      <c r="CD31" s="59">
        <v>0</v>
      </c>
      <c r="CE31" s="59">
        <v>678.54700000000003</v>
      </c>
      <c r="CF31" s="59">
        <v>0</v>
      </c>
      <c r="CG31" s="59">
        <v>2343.4699999999998</v>
      </c>
      <c r="CH31" s="59">
        <v>0</v>
      </c>
      <c r="CI31" s="59">
        <v>0</v>
      </c>
      <c r="CJ31" s="59">
        <v>0</v>
      </c>
      <c r="CK31" s="59">
        <v>2343.4699999999998</v>
      </c>
      <c r="CL31" s="59">
        <v>0</v>
      </c>
      <c r="CM31" s="59">
        <v>0</v>
      </c>
      <c r="CN31" s="59">
        <v>0</v>
      </c>
      <c r="CO31" s="59">
        <v>0</v>
      </c>
      <c r="CP31" s="59">
        <v>0</v>
      </c>
      <c r="CQ31" s="59">
        <v>0</v>
      </c>
      <c r="CR31" s="59">
        <v>0</v>
      </c>
      <c r="CS31" s="59">
        <v>0</v>
      </c>
      <c r="CT31" s="59">
        <v>0</v>
      </c>
      <c r="CU31" s="59">
        <v>0</v>
      </c>
      <c r="CV31" s="59">
        <v>0</v>
      </c>
      <c r="CW31" s="59">
        <v>0</v>
      </c>
      <c r="CX31" s="59">
        <v>5.7080000000000002</v>
      </c>
      <c r="CY31" s="59">
        <v>48.054099999999998</v>
      </c>
      <c r="CZ31" s="59">
        <v>16.865100000000002</v>
      </c>
      <c r="DA31" s="59">
        <v>0</v>
      </c>
      <c r="DB31" s="59">
        <v>0.46431800000000001</v>
      </c>
      <c r="DC31" s="59">
        <v>2.1016699999999999</v>
      </c>
      <c r="DD31" s="59">
        <v>33.334600000000002</v>
      </c>
      <c r="DE31" s="59">
        <v>106.52800000000001</v>
      </c>
      <c r="DF31" s="59">
        <v>0</v>
      </c>
      <c r="DG31" s="59"/>
      <c r="DH31" s="59">
        <v>0</v>
      </c>
      <c r="DI31" s="59">
        <v>0.5</v>
      </c>
      <c r="DJ31" s="59" t="s">
        <v>180</v>
      </c>
      <c r="DK31" s="59">
        <v>0</v>
      </c>
      <c r="DL31" s="59" t="s">
        <v>171</v>
      </c>
      <c r="DM31" s="59" t="s">
        <v>172</v>
      </c>
      <c r="DN31" s="59" t="s">
        <v>173</v>
      </c>
      <c r="DO31" s="59" t="s">
        <v>174</v>
      </c>
      <c r="DP31" s="59">
        <v>8.1</v>
      </c>
      <c r="DQ31" s="59" t="s">
        <v>175</v>
      </c>
      <c r="DR31" s="59" t="s">
        <v>176</v>
      </c>
      <c r="DS31" s="59" t="s">
        <v>306</v>
      </c>
      <c r="DT31" s="59"/>
      <c r="DU31" s="59"/>
      <c r="DV31" s="59"/>
      <c r="DW31" s="59"/>
      <c r="DX31" s="59"/>
      <c r="DY31" s="59"/>
      <c r="DZ31" s="59"/>
      <c r="EA31" s="59"/>
      <c r="EB31" s="59"/>
      <c r="EC31" s="59"/>
    </row>
    <row r="32" spans="1:133" x14ac:dyDescent="0.25">
      <c r="A32" s="36"/>
      <c r="B32" s="59" t="s">
        <v>334</v>
      </c>
      <c r="C32" s="59" t="s">
        <v>273</v>
      </c>
      <c r="D32" s="59">
        <v>303406</v>
      </c>
      <c r="E32" s="59" t="s">
        <v>178</v>
      </c>
      <c r="F32" s="59" t="s">
        <v>164</v>
      </c>
      <c r="G32" s="60">
        <v>7.6388888888888895E-2</v>
      </c>
      <c r="H32" s="59" t="s">
        <v>165</v>
      </c>
      <c r="I32" s="59">
        <v>9</v>
      </c>
      <c r="J32" s="59" t="s">
        <v>166</v>
      </c>
      <c r="K32" s="59" t="s">
        <v>166</v>
      </c>
      <c r="L32" s="59" t="s">
        <v>167</v>
      </c>
      <c r="M32" s="59">
        <v>9.0084300000000006</v>
      </c>
      <c r="N32" s="59">
        <v>78549.5</v>
      </c>
      <c r="O32" s="59">
        <v>21991.7</v>
      </c>
      <c r="P32" s="59">
        <v>0</v>
      </c>
      <c r="Q32" s="59">
        <v>1813.29</v>
      </c>
      <c r="R32" s="59">
        <v>0</v>
      </c>
      <c r="S32" s="59">
        <v>62753.5</v>
      </c>
      <c r="T32" s="59">
        <v>165117</v>
      </c>
      <c r="U32" s="59">
        <v>229701</v>
      </c>
      <c r="V32" s="59">
        <v>0</v>
      </c>
      <c r="W32" s="59">
        <v>0</v>
      </c>
      <c r="X32" s="59">
        <v>394818</v>
      </c>
      <c r="Y32" s="59">
        <v>1384.54</v>
      </c>
      <c r="Z32" s="59">
        <v>0</v>
      </c>
      <c r="AA32" s="59">
        <v>0</v>
      </c>
      <c r="AB32" s="59">
        <v>0</v>
      </c>
      <c r="AC32" s="59">
        <v>0</v>
      </c>
      <c r="AD32" s="59">
        <v>678.54899999999998</v>
      </c>
      <c r="AE32" s="59">
        <v>0</v>
      </c>
      <c r="AF32" s="59">
        <v>2063.09</v>
      </c>
      <c r="AG32" s="59">
        <v>0</v>
      </c>
      <c r="AH32" s="59">
        <v>0</v>
      </c>
      <c r="AI32" s="59">
        <v>0</v>
      </c>
      <c r="AJ32" s="59">
        <v>2063.09</v>
      </c>
      <c r="AK32" s="59">
        <v>0</v>
      </c>
      <c r="AL32" s="59">
        <v>0</v>
      </c>
      <c r="AM32" s="59">
        <v>0</v>
      </c>
      <c r="AN32" s="59">
        <v>0</v>
      </c>
      <c r="AO32" s="59">
        <v>0</v>
      </c>
      <c r="AP32" s="59">
        <v>0</v>
      </c>
      <c r="AQ32" s="59">
        <v>0</v>
      </c>
      <c r="AR32" s="59">
        <v>0</v>
      </c>
      <c r="AS32" s="59">
        <v>0</v>
      </c>
      <c r="AT32" s="59">
        <v>0</v>
      </c>
      <c r="AU32" s="59">
        <v>0</v>
      </c>
      <c r="AV32" s="59">
        <v>0</v>
      </c>
      <c r="AW32" s="59">
        <v>4.7372899999999998</v>
      </c>
      <c r="AX32" s="59">
        <v>50.881399999999999</v>
      </c>
      <c r="AY32" s="59">
        <v>10.4351</v>
      </c>
      <c r="AZ32" s="59">
        <v>0</v>
      </c>
      <c r="BA32" s="59">
        <v>0.61103200000000002</v>
      </c>
      <c r="BB32" s="59">
        <v>2.10168</v>
      </c>
      <c r="BC32" s="59">
        <v>28.875900000000001</v>
      </c>
      <c r="BD32" s="59">
        <v>97.642399999999995</v>
      </c>
      <c r="BE32" s="59">
        <v>0</v>
      </c>
      <c r="BF32" s="59"/>
      <c r="BG32" s="59">
        <v>0</v>
      </c>
      <c r="BH32" s="59">
        <v>0</v>
      </c>
      <c r="BI32" s="59"/>
      <c r="BJ32" s="59">
        <v>0</v>
      </c>
      <c r="BK32" s="59" t="s">
        <v>166</v>
      </c>
      <c r="BL32" s="59" t="s">
        <v>166</v>
      </c>
      <c r="BM32" s="59" t="s">
        <v>179</v>
      </c>
      <c r="BN32" s="59">
        <v>9.4644899999999996</v>
      </c>
      <c r="BO32" s="59">
        <v>75412.100000000006</v>
      </c>
      <c r="BP32" s="59">
        <v>35585</v>
      </c>
      <c r="BQ32" s="59">
        <v>0</v>
      </c>
      <c r="BR32" s="59">
        <v>1376.93</v>
      </c>
      <c r="BS32" s="59">
        <v>0</v>
      </c>
      <c r="BT32" s="59">
        <v>72824.600000000006</v>
      </c>
      <c r="BU32" s="59">
        <v>185208</v>
      </c>
      <c r="BV32" s="59">
        <v>229701</v>
      </c>
      <c r="BW32" s="59">
        <v>0</v>
      </c>
      <c r="BX32" s="59">
        <v>0</v>
      </c>
      <c r="BY32" s="59">
        <v>414909</v>
      </c>
      <c r="BZ32" s="59">
        <v>1664.93</v>
      </c>
      <c r="CA32" s="59">
        <v>0</v>
      </c>
      <c r="CB32" s="59">
        <v>0</v>
      </c>
      <c r="CC32" s="59">
        <v>0</v>
      </c>
      <c r="CD32" s="59">
        <v>0</v>
      </c>
      <c r="CE32" s="59">
        <v>678.54700000000003</v>
      </c>
      <c r="CF32" s="59">
        <v>0</v>
      </c>
      <c r="CG32" s="59">
        <v>2343.4699999999998</v>
      </c>
      <c r="CH32" s="59">
        <v>0</v>
      </c>
      <c r="CI32" s="59">
        <v>0</v>
      </c>
      <c r="CJ32" s="59">
        <v>0</v>
      </c>
      <c r="CK32" s="59">
        <v>2343.4699999999998</v>
      </c>
      <c r="CL32" s="59">
        <v>0</v>
      </c>
      <c r="CM32" s="59">
        <v>0</v>
      </c>
      <c r="CN32" s="59">
        <v>0</v>
      </c>
      <c r="CO32" s="59">
        <v>0</v>
      </c>
      <c r="CP32" s="59">
        <v>0</v>
      </c>
      <c r="CQ32" s="59">
        <v>0</v>
      </c>
      <c r="CR32" s="59">
        <v>0</v>
      </c>
      <c r="CS32" s="59">
        <v>0</v>
      </c>
      <c r="CT32" s="59">
        <v>0</v>
      </c>
      <c r="CU32" s="59">
        <v>0</v>
      </c>
      <c r="CV32" s="59">
        <v>0</v>
      </c>
      <c r="CW32" s="59">
        <v>0</v>
      </c>
      <c r="CX32" s="59">
        <v>5.7080000000000002</v>
      </c>
      <c r="CY32" s="59">
        <v>48.054099999999998</v>
      </c>
      <c r="CZ32" s="59">
        <v>16.865100000000002</v>
      </c>
      <c r="DA32" s="59">
        <v>0</v>
      </c>
      <c r="DB32" s="59">
        <v>0.46431800000000001</v>
      </c>
      <c r="DC32" s="59">
        <v>2.1016699999999999</v>
      </c>
      <c r="DD32" s="59">
        <v>33.334600000000002</v>
      </c>
      <c r="DE32" s="59">
        <v>106.52800000000001</v>
      </c>
      <c r="DF32" s="59">
        <v>0</v>
      </c>
      <c r="DG32" s="59"/>
      <c r="DH32" s="59">
        <v>0</v>
      </c>
      <c r="DI32" s="59">
        <v>0.5</v>
      </c>
      <c r="DJ32" s="59" t="s">
        <v>180</v>
      </c>
      <c r="DK32" s="59">
        <v>0</v>
      </c>
      <c r="DL32" s="59" t="s">
        <v>171</v>
      </c>
      <c r="DM32" s="59" t="s">
        <v>172</v>
      </c>
      <c r="DN32" s="59" t="s">
        <v>173</v>
      </c>
      <c r="DO32" s="59" t="s">
        <v>174</v>
      </c>
      <c r="DP32" s="59">
        <v>8.1</v>
      </c>
      <c r="DQ32" s="59" t="s">
        <v>175</v>
      </c>
      <c r="DR32" s="59" t="s">
        <v>176</v>
      </c>
      <c r="DS32" s="59" t="s">
        <v>306</v>
      </c>
      <c r="DT32" s="59"/>
      <c r="DU32" s="59"/>
      <c r="DV32" s="59"/>
      <c r="DW32" s="59"/>
      <c r="DX32" s="59"/>
      <c r="DY32" s="59"/>
      <c r="DZ32" s="59"/>
      <c r="EA32" s="59"/>
      <c r="EB32" s="59"/>
      <c r="EC32" s="59"/>
    </row>
    <row r="33" spans="1:133" x14ac:dyDescent="0.25">
      <c r="A33" s="36"/>
      <c r="B33" s="59" t="s">
        <v>335</v>
      </c>
      <c r="C33" s="59" t="s">
        <v>274</v>
      </c>
      <c r="D33" s="59">
        <v>303506</v>
      </c>
      <c r="E33" s="59" t="s">
        <v>178</v>
      </c>
      <c r="F33" s="59" t="s">
        <v>164</v>
      </c>
      <c r="G33" s="60">
        <v>7.6388888888888895E-2</v>
      </c>
      <c r="H33" s="59" t="s">
        <v>187</v>
      </c>
      <c r="I33" s="59">
        <v>-7.9</v>
      </c>
      <c r="J33" s="59" t="s">
        <v>166</v>
      </c>
      <c r="K33" s="59" t="s">
        <v>166</v>
      </c>
      <c r="L33" s="59" t="s">
        <v>167</v>
      </c>
      <c r="M33" s="59">
        <v>7.7379800000000003</v>
      </c>
      <c r="N33" s="59">
        <v>82501.600000000006</v>
      </c>
      <c r="O33" s="59">
        <v>23349.3</v>
      </c>
      <c r="P33" s="59">
        <v>0</v>
      </c>
      <c r="Q33" s="59">
        <v>1634.54</v>
      </c>
      <c r="R33" s="59">
        <v>0</v>
      </c>
      <c r="S33" s="59">
        <v>94130.3</v>
      </c>
      <c r="T33" s="59">
        <v>201623</v>
      </c>
      <c r="U33" s="59">
        <v>229701</v>
      </c>
      <c r="V33" s="59">
        <v>0</v>
      </c>
      <c r="W33" s="59">
        <v>0</v>
      </c>
      <c r="X33" s="59">
        <v>431325</v>
      </c>
      <c r="Y33" s="59">
        <v>1189.28</v>
      </c>
      <c r="Z33" s="59">
        <v>0</v>
      </c>
      <c r="AA33" s="59">
        <v>0</v>
      </c>
      <c r="AB33" s="59">
        <v>0</v>
      </c>
      <c r="AC33" s="59">
        <v>0</v>
      </c>
      <c r="AD33" s="59">
        <v>678.54899999999998</v>
      </c>
      <c r="AE33" s="59">
        <v>0</v>
      </c>
      <c r="AF33" s="59">
        <v>1867.83</v>
      </c>
      <c r="AG33" s="59">
        <v>0</v>
      </c>
      <c r="AH33" s="59">
        <v>0</v>
      </c>
      <c r="AI33" s="59">
        <v>0</v>
      </c>
      <c r="AJ33" s="59">
        <v>1867.83</v>
      </c>
      <c r="AK33" s="59">
        <v>0</v>
      </c>
      <c r="AL33" s="59">
        <v>0</v>
      </c>
      <c r="AM33" s="59">
        <v>0</v>
      </c>
      <c r="AN33" s="59">
        <v>0</v>
      </c>
      <c r="AO33" s="59">
        <v>0</v>
      </c>
      <c r="AP33" s="59">
        <v>0</v>
      </c>
      <c r="AQ33" s="59">
        <v>0</v>
      </c>
      <c r="AR33" s="59">
        <v>0</v>
      </c>
      <c r="AS33" s="59">
        <v>0</v>
      </c>
      <c r="AT33" s="59">
        <v>0</v>
      </c>
      <c r="AU33" s="59">
        <v>0</v>
      </c>
      <c r="AV33" s="59">
        <v>0</v>
      </c>
      <c r="AW33" s="59">
        <v>4.0892600000000003</v>
      </c>
      <c r="AX33" s="59">
        <v>53.320500000000003</v>
      </c>
      <c r="AY33" s="59">
        <v>11.211399999999999</v>
      </c>
      <c r="AZ33" s="59">
        <v>0</v>
      </c>
      <c r="BA33" s="59">
        <v>0.54952199999999995</v>
      </c>
      <c r="BB33" s="59">
        <v>2.10168</v>
      </c>
      <c r="BC33" s="59">
        <v>43.313899999999997</v>
      </c>
      <c r="BD33" s="59">
        <v>114.586</v>
      </c>
      <c r="BE33" s="59">
        <v>0</v>
      </c>
      <c r="BF33" s="59"/>
      <c r="BG33" s="59">
        <v>0</v>
      </c>
      <c r="BH33" s="59">
        <v>0</v>
      </c>
      <c r="BI33" s="59"/>
      <c r="BJ33" s="59">
        <v>0</v>
      </c>
      <c r="BK33" s="59" t="s">
        <v>166</v>
      </c>
      <c r="BL33" s="59" t="s">
        <v>166</v>
      </c>
      <c r="BM33" s="59" t="s">
        <v>179</v>
      </c>
      <c r="BN33" s="59">
        <v>9.4644899999999996</v>
      </c>
      <c r="BO33" s="59">
        <v>75412.100000000006</v>
      </c>
      <c r="BP33" s="59">
        <v>35585</v>
      </c>
      <c r="BQ33" s="59">
        <v>0</v>
      </c>
      <c r="BR33" s="59">
        <v>1376.93</v>
      </c>
      <c r="BS33" s="59">
        <v>0</v>
      </c>
      <c r="BT33" s="59">
        <v>72824.600000000006</v>
      </c>
      <c r="BU33" s="59">
        <v>185208</v>
      </c>
      <c r="BV33" s="59">
        <v>229701</v>
      </c>
      <c r="BW33" s="59">
        <v>0</v>
      </c>
      <c r="BX33" s="59">
        <v>0</v>
      </c>
      <c r="BY33" s="59">
        <v>414909</v>
      </c>
      <c r="BZ33" s="59">
        <v>1664.93</v>
      </c>
      <c r="CA33" s="59">
        <v>0</v>
      </c>
      <c r="CB33" s="59">
        <v>0</v>
      </c>
      <c r="CC33" s="59">
        <v>0</v>
      </c>
      <c r="CD33" s="59">
        <v>0</v>
      </c>
      <c r="CE33" s="59">
        <v>678.54700000000003</v>
      </c>
      <c r="CF33" s="59">
        <v>0</v>
      </c>
      <c r="CG33" s="59">
        <v>2343.4699999999998</v>
      </c>
      <c r="CH33" s="59">
        <v>0</v>
      </c>
      <c r="CI33" s="59">
        <v>0</v>
      </c>
      <c r="CJ33" s="59">
        <v>0</v>
      </c>
      <c r="CK33" s="59">
        <v>2343.4699999999998</v>
      </c>
      <c r="CL33" s="59">
        <v>0</v>
      </c>
      <c r="CM33" s="59">
        <v>0</v>
      </c>
      <c r="CN33" s="59">
        <v>0</v>
      </c>
      <c r="CO33" s="59">
        <v>0</v>
      </c>
      <c r="CP33" s="59">
        <v>0</v>
      </c>
      <c r="CQ33" s="59">
        <v>0</v>
      </c>
      <c r="CR33" s="59">
        <v>0</v>
      </c>
      <c r="CS33" s="59">
        <v>0</v>
      </c>
      <c r="CT33" s="59">
        <v>0</v>
      </c>
      <c r="CU33" s="59">
        <v>0</v>
      </c>
      <c r="CV33" s="59">
        <v>0</v>
      </c>
      <c r="CW33" s="59">
        <v>0</v>
      </c>
      <c r="CX33" s="59">
        <v>5.7080000000000002</v>
      </c>
      <c r="CY33" s="59">
        <v>48.054099999999998</v>
      </c>
      <c r="CZ33" s="59">
        <v>16.865100000000002</v>
      </c>
      <c r="DA33" s="59">
        <v>0</v>
      </c>
      <c r="DB33" s="59">
        <v>0.46431800000000001</v>
      </c>
      <c r="DC33" s="59">
        <v>2.1016699999999999</v>
      </c>
      <c r="DD33" s="59">
        <v>33.334600000000002</v>
      </c>
      <c r="DE33" s="59">
        <v>106.52800000000001</v>
      </c>
      <c r="DF33" s="59">
        <v>0</v>
      </c>
      <c r="DG33" s="59"/>
      <c r="DH33" s="59">
        <v>0</v>
      </c>
      <c r="DI33" s="59">
        <v>0.5</v>
      </c>
      <c r="DJ33" s="59" t="s">
        <v>180</v>
      </c>
      <c r="DK33" s="59">
        <v>0</v>
      </c>
      <c r="DL33" s="59" t="s">
        <v>171</v>
      </c>
      <c r="DM33" s="59" t="s">
        <v>172</v>
      </c>
      <c r="DN33" s="59" t="s">
        <v>173</v>
      </c>
      <c r="DO33" s="59" t="s">
        <v>174</v>
      </c>
      <c r="DP33" s="59">
        <v>8.1</v>
      </c>
      <c r="DQ33" s="59" t="s">
        <v>175</v>
      </c>
      <c r="DR33" s="59" t="s">
        <v>176</v>
      </c>
      <c r="DS33" s="59" t="s">
        <v>306</v>
      </c>
      <c r="DT33" s="59"/>
      <c r="DU33" s="59"/>
      <c r="DV33" s="59"/>
      <c r="DW33" s="59"/>
      <c r="DX33" s="59"/>
      <c r="DY33" s="59"/>
      <c r="DZ33" s="59"/>
      <c r="EA33" s="59"/>
      <c r="EB33" s="59"/>
      <c r="EC33" s="59"/>
    </row>
    <row r="34" spans="1:133" x14ac:dyDescent="0.25">
      <c r="A34" s="36"/>
      <c r="B34" s="59" t="s">
        <v>336</v>
      </c>
      <c r="C34" s="59" t="s">
        <v>275</v>
      </c>
      <c r="D34" s="59">
        <v>307606</v>
      </c>
      <c r="E34" s="59" t="s">
        <v>178</v>
      </c>
      <c r="F34" s="59" t="s">
        <v>164</v>
      </c>
      <c r="G34" s="60">
        <v>7.6388888888888895E-2</v>
      </c>
      <c r="H34" s="59" t="s">
        <v>165</v>
      </c>
      <c r="I34" s="59">
        <v>4.0999999999999996</v>
      </c>
      <c r="J34" s="59" t="s">
        <v>166</v>
      </c>
      <c r="K34" s="59" t="s">
        <v>166</v>
      </c>
      <c r="L34" s="59" t="s">
        <v>167</v>
      </c>
      <c r="M34" s="59">
        <v>8.4827999999999992</v>
      </c>
      <c r="N34" s="59">
        <v>78911.899999999994</v>
      </c>
      <c r="O34" s="59">
        <v>16463.099999999999</v>
      </c>
      <c r="P34" s="59">
        <v>0</v>
      </c>
      <c r="Q34" s="59">
        <v>1726.18</v>
      </c>
      <c r="R34" s="59">
        <v>0</v>
      </c>
      <c r="S34" s="59">
        <v>78441.899999999994</v>
      </c>
      <c r="T34" s="59">
        <v>175552</v>
      </c>
      <c r="U34" s="59">
        <v>229701</v>
      </c>
      <c r="V34" s="59">
        <v>0</v>
      </c>
      <c r="W34" s="59">
        <v>0</v>
      </c>
      <c r="X34" s="59">
        <v>405253</v>
      </c>
      <c r="Y34" s="59">
        <v>1303.75</v>
      </c>
      <c r="Z34" s="59">
        <v>0</v>
      </c>
      <c r="AA34" s="59">
        <v>0</v>
      </c>
      <c r="AB34" s="59">
        <v>0</v>
      </c>
      <c r="AC34" s="59">
        <v>0</v>
      </c>
      <c r="AD34" s="59">
        <v>678.54899999999998</v>
      </c>
      <c r="AE34" s="59">
        <v>0</v>
      </c>
      <c r="AF34" s="59">
        <v>1982.3</v>
      </c>
      <c r="AG34" s="59">
        <v>0</v>
      </c>
      <c r="AH34" s="59">
        <v>0</v>
      </c>
      <c r="AI34" s="59">
        <v>0</v>
      </c>
      <c r="AJ34" s="59">
        <v>1982.3</v>
      </c>
      <c r="AK34" s="59">
        <v>0</v>
      </c>
      <c r="AL34" s="59">
        <v>0</v>
      </c>
      <c r="AM34" s="59">
        <v>0</v>
      </c>
      <c r="AN34" s="59">
        <v>0</v>
      </c>
      <c r="AO34" s="59">
        <v>0</v>
      </c>
      <c r="AP34" s="59">
        <v>0</v>
      </c>
      <c r="AQ34" s="59">
        <v>0</v>
      </c>
      <c r="AR34" s="59">
        <v>0</v>
      </c>
      <c r="AS34" s="59">
        <v>0</v>
      </c>
      <c r="AT34" s="59">
        <v>0</v>
      </c>
      <c r="AU34" s="59">
        <v>0</v>
      </c>
      <c r="AV34" s="59">
        <v>0</v>
      </c>
      <c r="AW34" s="59">
        <v>4.4724599999999999</v>
      </c>
      <c r="AX34" s="59">
        <v>51.290199999999999</v>
      </c>
      <c r="AY34" s="59">
        <v>7.8603100000000001</v>
      </c>
      <c r="AZ34" s="59">
        <v>0</v>
      </c>
      <c r="BA34" s="59">
        <v>0.58102299999999996</v>
      </c>
      <c r="BB34" s="59">
        <v>2.10168</v>
      </c>
      <c r="BC34" s="59">
        <v>36.094900000000003</v>
      </c>
      <c r="BD34" s="59">
        <v>102.401</v>
      </c>
      <c r="BE34" s="59">
        <v>0</v>
      </c>
      <c r="BF34" s="59"/>
      <c r="BG34" s="59">
        <v>0</v>
      </c>
      <c r="BH34" s="59">
        <v>0</v>
      </c>
      <c r="BI34" s="59"/>
      <c r="BJ34" s="59">
        <v>0</v>
      </c>
      <c r="BK34" s="59" t="s">
        <v>166</v>
      </c>
      <c r="BL34" s="59" t="s">
        <v>166</v>
      </c>
      <c r="BM34" s="59" t="s">
        <v>179</v>
      </c>
      <c r="BN34" s="59">
        <v>9.4644899999999996</v>
      </c>
      <c r="BO34" s="59">
        <v>75412.100000000006</v>
      </c>
      <c r="BP34" s="59">
        <v>35585</v>
      </c>
      <c r="BQ34" s="59">
        <v>0</v>
      </c>
      <c r="BR34" s="59">
        <v>1376.93</v>
      </c>
      <c r="BS34" s="59">
        <v>0</v>
      </c>
      <c r="BT34" s="59">
        <v>72824.600000000006</v>
      </c>
      <c r="BU34" s="59">
        <v>185208</v>
      </c>
      <c r="BV34" s="59">
        <v>229701</v>
      </c>
      <c r="BW34" s="59">
        <v>0</v>
      </c>
      <c r="BX34" s="59">
        <v>0</v>
      </c>
      <c r="BY34" s="59">
        <v>414909</v>
      </c>
      <c r="BZ34" s="59">
        <v>1664.93</v>
      </c>
      <c r="CA34" s="59">
        <v>0</v>
      </c>
      <c r="CB34" s="59">
        <v>0</v>
      </c>
      <c r="CC34" s="59">
        <v>0</v>
      </c>
      <c r="CD34" s="59">
        <v>0</v>
      </c>
      <c r="CE34" s="59">
        <v>678.54700000000003</v>
      </c>
      <c r="CF34" s="59">
        <v>0</v>
      </c>
      <c r="CG34" s="59">
        <v>2343.4699999999998</v>
      </c>
      <c r="CH34" s="59">
        <v>0</v>
      </c>
      <c r="CI34" s="59">
        <v>0</v>
      </c>
      <c r="CJ34" s="59">
        <v>0</v>
      </c>
      <c r="CK34" s="59">
        <v>2343.4699999999998</v>
      </c>
      <c r="CL34" s="59">
        <v>0</v>
      </c>
      <c r="CM34" s="59">
        <v>0</v>
      </c>
      <c r="CN34" s="59">
        <v>0</v>
      </c>
      <c r="CO34" s="59">
        <v>0</v>
      </c>
      <c r="CP34" s="59">
        <v>0</v>
      </c>
      <c r="CQ34" s="59">
        <v>0</v>
      </c>
      <c r="CR34" s="59">
        <v>0</v>
      </c>
      <c r="CS34" s="59">
        <v>0</v>
      </c>
      <c r="CT34" s="59">
        <v>0</v>
      </c>
      <c r="CU34" s="59">
        <v>0</v>
      </c>
      <c r="CV34" s="59">
        <v>0</v>
      </c>
      <c r="CW34" s="59">
        <v>0</v>
      </c>
      <c r="CX34" s="59">
        <v>5.7080000000000002</v>
      </c>
      <c r="CY34" s="59">
        <v>48.054099999999998</v>
      </c>
      <c r="CZ34" s="59">
        <v>16.865100000000002</v>
      </c>
      <c r="DA34" s="59">
        <v>0</v>
      </c>
      <c r="DB34" s="59">
        <v>0.46431800000000001</v>
      </c>
      <c r="DC34" s="59">
        <v>2.1016699999999999</v>
      </c>
      <c r="DD34" s="59">
        <v>33.334600000000002</v>
      </c>
      <c r="DE34" s="59">
        <v>106.52800000000001</v>
      </c>
      <c r="DF34" s="59">
        <v>0</v>
      </c>
      <c r="DG34" s="59"/>
      <c r="DH34" s="59">
        <v>0</v>
      </c>
      <c r="DI34" s="59">
        <v>0.5</v>
      </c>
      <c r="DJ34" s="59" t="s">
        <v>180</v>
      </c>
      <c r="DK34" s="59">
        <v>0</v>
      </c>
      <c r="DL34" s="59" t="s">
        <v>171</v>
      </c>
      <c r="DM34" s="59" t="s">
        <v>172</v>
      </c>
      <c r="DN34" s="59" t="s">
        <v>173</v>
      </c>
      <c r="DO34" s="59" t="s">
        <v>174</v>
      </c>
      <c r="DP34" s="59">
        <v>8.1</v>
      </c>
      <c r="DQ34" s="59" t="s">
        <v>175</v>
      </c>
      <c r="DR34" s="59" t="s">
        <v>176</v>
      </c>
      <c r="DS34" s="59" t="s">
        <v>306</v>
      </c>
      <c r="DT34" s="59"/>
      <c r="DU34" s="59"/>
      <c r="DV34" s="59"/>
      <c r="DW34" s="59"/>
      <c r="DX34" s="59"/>
      <c r="DY34" s="59"/>
      <c r="DZ34" s="59"/>
      <c r="EA34" s="59"/>
      <c r="EB34" s="59"/>
      <c r="EC34" s="59"/>
    </row>
    <row r="35" spans="1:133" x14ac:dyDescent="0.25">
      <c r="A35" s="36"/>
      <c r="B35" s="59" t="s">
        <v>337</v>
      </c>
      <c r="C35" s="59" t="s">
        <v>276</v>
      </c>
      <c r="D35" s="59">
        <v>307706</v>
      </c>
      <c r="E35" s="59" t="s">
        <v>178</v>
      </c>
      <c r="F35" s="59" t="s">
        <v>164</v>
      </c>
      <c r="G35" s="60">
        <v>7.9166666666666663E-2</v>
      </c>
      <c r="H35" s="59" t="s">
        <v>187</v>
      </c>
      <c r="I35" s="59">
        <v>-25.8</v>
      </c>
      <c r="J35" s="59" t="s">
        <v>166</v>
      </c>
      <c r="K35" s="59" t="s">
        <v>166</v>
      </c>
      <c r="L35" s="59" t="s">
        <v>167</v>
      </c>
      <c r="M35" s="59">
        <v>25.766500000000001</v>
      </c>
      <c r="N35" s="59">
        <v>135689</v>
      </c>
      <c r="O35" s="59">
        <v>17512.400000000001</v>
      </c>
      <c r="P35" s="59">
        <v>0</v>
      </c>
      <c r="Q35" s="59">
        <v>2938.5</v>
      </c>
      <c r="R35" s="59">
        <v>0</v>
      </c>
      <c r="S35" s="59">
        <v>78441.899999999994</v>
      </c>
      <c r="T35" s="59">
        <v>234607</v>
      </c>
      <c r="U35" s="59">
        <v>229701</v>
      </c>
      <c r="V35" s="59">
        <v>0</v>
      </c>
      <c r="W35" s="59">
        <v>0</v>
      </c>
      <c r="X35" s="59">
        <v>464309</v>
      </c>
      <c r="Y35" s="59">
        <v>3960.15</v>
      </c>
      <c r="Z35" s="59">
        <v>0</v>
      </c>
      <c r="AA35" s="59">
        <v>0</v>
      </c>
      <c r="AB35" s="59">
        <v>0</v>
      </c>
      <c r="AC35" s="59">
        <v>0</v>
      </c>
      <c r="AD35" s="59">
        <v>678.55100000000004</v>
      </c>
      <c r="AE35" s="59">
        <v>0</v>
      </c>
      <c r="AF35" s="59">
        <v>4638.7</v>
      </c>
      <c r="AG35" s="59">
        <v>0</v>
      </c>
      <c r="AH35" s="59">
        <v>0</v>
      </c>
      <c r="AI35" s="59">
        <v>0</v>
      </c>
      <c r="AJ35" s="59">
        <v>4638.7</v>
      </c>
      <c r="AK35" s="59">
        <v>0</v>
      </c>
      <c r="AL35" s="59">
        <v>0</v>
      </c>
      <c r="AM35" s="59">
        <v>0</v>
      </c>
      <c r="AN35" s="59">
        <v>0</v>
      </c>
      <c r="AO35" s="59">
        <v>0</v>
      </c>
      <c r="AP35" s="59">
        <v>0</v>
      </c>
      <c r="AQ35" s="59">
        <v>0</v>
      </c>
      <c r="AR35" s="59">
        <v>0</v>
      </c>
      <c r="AS35" s="59">
        <v>0</v>
      </c>
      <c r="AT35" s="59">
        <v>0</v>
      </c>
      <c r="AU35" s="59">
        <v>0</v>
      </c>
      <c r="AV35" s="59">
        <v>0</v>
      </c>
      <c r="AW35" s="59">
        <v>12.5031</v>
      </c>
      <c r="AX35" s="59">
        <v>73.068399999999997</v>
      </c>
      <c r="AY35" s="59">
        <v>7.5866899999999999</v>
      </c>
      <c r="AZ35" s="59">
        <v>0</v>
      </c>
      <c r="BA35" s="59">
        <v>1.0440400000000001</v>
      </c>
      <c r="BB35" s="59">
        <v>2.10168</v>
      </c>
      <c r="BC35" s="59">
        <v>36.094900000000003</v>
      </c>
      <c r="BD35" s="59">
        <v>132.399</v>
      </c>
      <c r="BE35" s="59">
        <v>0</v>
      </c>
      <c r="BF35" s="59"/>
      <c r="BG35" s="59">
        <v>0</v>
      </c>
      <c r="BH35" s="59">
        <v>0</v>
      </c>
      <c r="BI35" s="59"/>
      <c r="BJ35" s="59">
        <v>0</v>
      </c>
      <c r="BK35" s="59" t="s">
        <v>166</v>
      </c>
      <c r="BL35" s="59" t="s">
        <v>166</v>
      </c>
      <c r="BM35" s="59" t="s">
        <v>179</v>
      </c>
      <c r="BN35" s="59">
        <v>9.4644899999999996</v>
      </c>
      <c r="BO35" s="59">
        <v>75412.100000000006</v>
      </c>
      <c r="BP35" s="59">
        <v>35585</v>
      </c>
      <c r="BQ35" s="59">
        <v>0</v>
      </c>
      <c r="BR35" s="59">
        <v>1376.93</v>
      </c>
      <c r="BS35" s="59">
        <v>0</v>
      </c>
      <c r="BT35" s="59">
        <v>72824.600000000006</v>
      </c>
      <c r="BU35" s="59">
        <v>185208</v>
      </c>
      <c r="BV35" s="59">
        <v>229701</v>
      </c>
      <c r="BW35" s="59">
        <v>0</v>
      </c>
      <c r="BX35" s="59">
        <v>0</v>
      </c>
      <c r="BY35" s="59">
        <v>414909</v>
      </c>
      <c r="BZ35" s="59">
        <v>1664.93</v>
      </c>
      <c r="CA35" s="59">
        <v>0</v>
      </c>
      <c r="CB35" s="59">
        <v>0</v>
      </c>
      <c r="CC35" s="59">
        <v>0</v>
      </c>
      <c r="CD35" s="59">
        <v>0</v>
      </c>
      <c r="CE35" s="59">
        <v>678.54700000000003</v>
      </c>
      <c r="CF35" s="59">
        <v>0</v>
      </c>
      <c r="CG35" s="59">
        <v>2343.4699999999998</v>
      </c>
      <c r="CH35" s="59">
        <v>0</v>
      </c>
      <c r="CI35" s="59">
        <v>0</v>
      </c>
      <c r="CJ35" s="59">
        <v>0</v>
      </c>
      <c r="CK35" s="59">
        <v>2343.4699999999998</v>
      </c>
      <c r="CL35" s="59">
        <v>0</v>
      </c>
      <c r="CM35" s="59">
        <v>0</v>
      </c>
      <c r="CN35" s="59">
        <v>0</v>
      </c>
      <c r="CO35" s="59">
        <v>0</v>
      </c>
      <c r="CP35" s="59">
        <v>0</v>
      </c>
      <c r="CQ35" s="59">
        <v>0</v>
      </c>
      <c r="CR35" s="59">
        <v>0</v>
      </c>
      <c r="CS35" s="59">
        <v>0</v>
      </c>
      <c r="CT35" s="59">
        <v>0</v>
      </c>
      <c r="CU35" s="59">
        <v>0</v>
      </c>
      <c r="CV35" s="59">
        <v>0</v>
      </c>
      <c r="CW35" s="59">
        <v>0</v>
      </c>
      <c r="CX35" s="59">
        <v>5.7080000000000002</v>
      </c>
      <c r="CY35" s="59">
        <v>48.054099999999998</v>
      </c>
      <c r="CZ35" s="59">
        <v>16.865100000000002</v>
      </c>
      <c r="DA35" s="59">
        <v>0</v>
      </c>
      <c r="DB35" s="59">
        <v>0.46431800000000001</v>
      </c>
      <c r="DC35" s="59">
        <v>2.1016699999999999</v>
      </c>
      <c r="DD35" s="59">
        <v>33.334600000000002</v>
      </c>
      <c r="DE35" s="59">
        <v>106.52800000000001</v>
      </c>
      <c r="DF35" s="59">
        <v>0</v>
      </c>
      <c r="DG35" s="59"/>
      <c r="DH35" s="59">
        <v>0</v>
      </c>
      <c r="DI35" s="59">
        <v>0.5</v>
      </c>
      <c r="DJ35" s="59" t="s">
        <v>180</v>
      </c>
      <c r="DK35" s="59">
        <v>0</v>
      </c>
      <c r="DL35" s="59" t="s">
        <v>171</v>
      </c>
      <c r="DM35" s="59" t="s">
        <v>172</v>
      </c>
      <c r="DN35" s="59" t="s">
        <v>173</v>
      </c>
      <c r="DO35" s="59" t="s">
        <v>174</v>
      </c>
      <c r="DP35" s="59">
        <v>8.1</v>
      </c>
      <c r="DQ35" s="59" t="s">
        <v>175</v>
      </c>
      <c r="DR35" s="59" t="s">
        <v>176</v>
      </c>
      <c r="DS35" s="59" t="s">
        <v>306</v>
      </c>
      <c r="DT35" s="59"/>
      <c r="DU35" s="59"/>
      <c r="DV35" s="59"/>
      <c r="DW35" s="59"/>
      <c r="DX35" s="59"/>
      <c r="DY35" s="59"/>
      <c r="DZ35" s="59"/>
      <c r="EA35" s="59"/>
      <c r="EB35" s="59"/>
      <c r="EC35" s="59"/>
    </row>
    <row r="36" spans="1:133" x14ac:dyDescent="0.25">
      <c r="A36" s="36"/>
      <c r="B36" s="59" t="s">
        <v>338</v>
      </c>
      <c r="C36" s="59" t="s">
        <v>277</v>
      </c>
      <c r="D36" s="59">
        <v>307906</v>
      </c>
      <c r="E36" s="59" t="s">
        <v>178</v>
      </c>
      <c r="F36" s="59" t="s">
        <v>164</v>
      </c>
      <c r="G36" s="60">
        <v>7.5694444444444439E-2</v>
      </c>
      <c r="H36" s="59" t="s">
        <v>165</v>
      </c>
      <c r="I36" s="59">
        <v>1.3</v>
      </c>
      <c r="J36" s="59" t="s">
        <v>166</v>
      </c>
      <c r="K36" s="59" t="s">
        <v>166</v>
      </c>
      <c r="L36" s="59" t="s">
        <v>167</v>
      </c>
      <c r="M36" s="59">
        <v>8.3420199999999998</v>
      </c>
      <c r="N36" s="59">
        <v>79394.8</v>
      </c>
      <c r="O36" s="59">
        <v>22657.4</v>
      </c>
      <c r="P36" s="59">
        <v>0</v>
      </c>
      <c r="Q36" s="59">
        <v>1718.77</v>
      </c>
      <c r="R36" s="59">
        <v>0</v>
      </c>
      <c r="S36" s="59">
        <v>78441.899999999994</v>
      </c>
      <c r="T36" s="59">
        <v>182221</v>
      </c>
      <c r="U36" s="59">
        <v>229701</v>
      </c>
      <c r="V36" s="59">
        <v>0</v>
      </c>
      <c r="W36" s="59">
        <v>0</v>
      </c>
      <c r="X36" s="59">
        <v>411923</v>
      </c>
      <c r="Y36" s="59">
        <v>1282.1099999999999</v>
      </c>
      <c r="Z36" s="59">
        <v>0</v>
      </c>
      <c r="AA36" s="59">
        <v>0</v>
      </c>
      <c r="AB36" s="59">
        <v>0</v>
      </c>
      <c r="AC36" s="59">
        <v>0</v>
      </c>
      <c r="AD36" s="59">
        <v>678.54899999999998</v>
      </c>
      <c r="AE36" s="59">
        <v>0</v>
      </c>
      <c r="AF36" s="59">
        <v>1960.66</v>
      </c>
      <c r="AG36" s="59">
        <v>0</v>
      </c>
      <c r="AH36" s="59">
        <v>0</v>
      </c>
      <c r="AI36" s="59">
        <v>0</v>
      </c>
      <c r="AJ36" s="59">
        <v>1960.66</v>
      </c>
      <c r="AK36" s="59">
        <v>0</v>
      </c>
      <c r="AL36" s="59">
        <v>0</v>
      </c>
      <c r="AM36" s="59">
        <v>0</v>
      </c>
      <c r="AN36" s="59">
        <v>0</v>
      </c>
      <c r="AO36" s="59">
        <v>0</v>
      </c>
      <c r="AP36" s="59">
        <v>0</v>
      </c>
      <c r="AQ36" s="59">
        <v>0</v>
      </c>
      <c r="AR36" s="59">
        <v>0</v>
      </c>
      <c r="AS36" s="59">
        <v>0</v>
      </c>
      <c r="AT36" s="59">
        <v>0</v>
      </c>
      <c r="AU36" s="59">
        <v>0</v>
      </c>
      <c r="AV36" s="59">
        <v>0</v>
      </c>
      <c r="AW36" s="59">
        <v>4.3977500000000003</v>
      </c>
      <c r="AX36" s="59">
        <v>51.250300000000003</v>
      </c>
      <c r="AY36" s="59">
        <v>10.8187</v>
      </c>
      <c r="AZ36" s="59">
        <v>0</v>
      </c>
      <c r="BA36" s="59">
        <v>0.57848999999999995</v>
      </c>
      <c r="BB36" s="59">
        <v>2.10168</v>
      </c>
      <c r="BC36" s="59">
        <v>36.094900000000003</v>
      </c>
      <c r="BD36" s="59">
        <v>105.242</v>
      </c>
      <c r="BE36" s="59">
        <v>0</v>
      </c>
      <c r="BF36" s="59"/>
      <c r="BG36" s="59">
        <v>0</v>
      </c>
      <c r="BH36" s="59">
        <v>0</v>
      </c>
      <c r="BI36" s="59"/>
      <c r="BJ36" s="59">
        <v>0</v>
      </c>
      <c r="BK36" s="59" t="s">
        <v>166</v>
      </c>
      <c r="BL36" s="59" t="s">
        <v>166</v>
      </c>
      <c r="BM36" s="59" t="s">
        <v>179</v>
      </c>
      <c r="BN36" s="59">
        <v>9.4644899999999996</v>
      </c>
      <c r="BO36" s="59">
        <v>75412.100000000006</v>
      </c>
      <c r="BP36" s="59">
        <v>35585</v>
      </c>
      <c r="BQ36" s="59">
        <v>0</v>
      </c>
      <c r="BR36" s="59">
        <v>1376.93</v>
      </c>
      <c r="BS36" s="59">
        <v>0</v>
      </c>
      <c r="BT36" s="59">
        <v>72824.600000000006</v>
      </c>
      <c r="BU36" s="59">
        <v>185208</v>
      </c>
      <c r="BV36" s="59">
        <v>229701</v>
      </c>
      <c r="BW36" s="59">
        <v>0</v>
      </c>
      <c r="BX36" s="59">
        <v>0</v>
      </c>
      <c r="BY36" s="59">
        <v>414909</v>
      </c>
      <c r="BZ36" s="59">
        <v>1664.93</v>
      </c>
      <c r="CA36" s="59">
        <v>0</v>
      </c>
      <c r="CB36" s="59">
        <v>0</v>
      </c>
      <c r="CC36" s="59">
        <v>0</v>
      </c>
      <c r="CD36" s="59">
        <v>0</v>
      </c>
      <c r="CE36" s="59">
        <v>678.54700000000003</v>
      </c>
      <c r="CF36" s="59">
        <v>0</v>
      </c>
      <c r="CG36" s="59">
        <v>2343.4699999999998</v>
      </c>
      <c r="CH36" s="59">
        <v>0</v>
      </c>
      <c r="CI36" s="59">
        <v>0</v>
      </c>
      <c r="CJ36" s="59">
        <v>0</v>
      </c>
      <c r="CK36" s="59">
        <v>2343.4699999999998</v>
      </c>
      <c r="CL36" s="59">
        <v>0</v>
      </c>
      <c r="CM36" s="59">
        <v>0</v>
      </c>
      <c r="CN36" s="59">
        <v>0</v>
      </c>
      <c r="CO36" s="59">
        <v>0</v>
      </c>
      <c r="CP36" s="59">
        <v>0</v>
      </c>
      <c r="CQ36" s="59">
        <v>0</v>
      </c>
      <c r="CR36" s="59">
        <v>0</v>
      </c>
      <c r="CS36" s="59">
        <v>0</v>
      </c>
      <c r="CT36" s="59">
        <v>0</v>
      </c>
      <c r="CU36" s="59">
        <v>0</v>
      </c>
      <c r="CV36" s="59">
        <v>0</v>
      </c>
      <c r="CW36" s="59">
        <v>0</v>
      </c>
      <c r="CX36" s="59">
        <v>5.7080000000000002</v>
      </c>
      <c r="CY36" s="59">
        <v>48.054099999999998</v>
      </c>
      <c r="CZ36" s="59">
        <v>16.865100000000002</v>
      </c>
      <c r="DA36" s="59">
        <v>0</v>
      </c>
      <c r="DB36" s="59">
        <v>0.46431800000000001</v>
      </c>
      <c r="DC36" s="59">
        <v>2.1016699999999999</v>
      </c>
      <c r="DD36" s="59">
        <v>33.334600000000002</v>
      </c>
      <c r="DE36" s="59">
        <v>106.52800000000001</v>
      </c>
      <c r="DF36" s="59">
        <v>0</v>
      </c>
      <c r="DG36" s="59"/>
      <c r="DH36" s="59">
        <v>0</v>
      </c>
      <c r="DI36" s="59">
        <v>0.5</v>
      </c>
      <c r="DJ36" s="59" t="s">
        <v>180</v>
      </c>
      <c r="DK36" s="59">
        <v>0</v>
      </c>
      <c r="DL36" s="59" t="s">
        <v>171</v>
      </c>
      <c r="DM36" s="59" t="s">
        <v>172</v>
      </c>
      <c r="DN36" s="59" t="s">
        <v>173</v>
      </c>
      <c r="DO36" s="59" t="s">
        <v>174</v>
      </c>
      <c r="DP36" s="59">
        <v>8.1</v>
      </c>
      <c r="DQ36" s="59" t="s">
        <v>175</v>
      </c>
      <c r="DR36" s="59" t="s">
        <v>176</v>
      </c>
      <c r="DS36" s="59" t="s">
        <v>306</v>
      </c>
      <c r="DT36" s="59"/>
      <c r="DU36" s="59"/>
      <c r="DV36" s="59"/>
      <c r="DW36" s="59"/>
      <c r="DX36" s="59"/>
      <c r="DY36" s="59"/>
      <c r="DZ36" s="59"/>
      <c r="EA36" s="59"/>
      <c r="EB36" s="59"/>
      <c r="EC36" s="59"/>
    </row>
    <row r="37" spans="1:133" x14ac:dyDescent="0.25">
      <c r="A37" s="36"/>
      <c r="B37" s="59" t="s">
        <v>339</v>
      </c>
      <c r="C37" s="59" t="s">
        <v>278</v>
      </c>
      <c r="D37" s="59">
        <v>314206</v>
      </c>
      <c r="E37" s="59" t="s">
        <v>178</v>
      </c>
      <c r="F37" s="59" t="s">
        <v>164</v>
      </c>
      <c r="G37" s="60">
        <v>7.7777777777777779E-2</v>
      </c>
      <c r="H37" s="59" t="s">
        <v>187</v>
      </c>
      <c r="I37" s="59">
        <v>-23.1</v>
      </c>
      <c r="J37" s="59" t="s">
        <v>166</v>
      </c>
      <c r="K37" s="59" t="s">
        <v>166</v>
      </c>
      <c r="L37" s="59" t="s">
        <v>167</v>
      </c>
      <c r="M37" s="59">
        <v>5.2207699999999999</v>
      </c>
      <c r="N37" s="59">
        <v>85784.7</v>
      </c>
      <c r="O37" s="59">
        <v>77235.3</v>
      </c>
      <c r="P37" s="59">
        <v>0</v>
      </c>
      <c r="Q37" s="59">
        <v>929.90899999999999</v>
      </c>
      <c r="R37" s="59">
        <v>0</v>
      </c>
      <c r="S37" s="59">
        <v>78441.899999999994</v>
      </c>
      <c r="T37" s="59">
        <v>242397</v>
      </c>
      <c r="U37" s="59">
        <v>229701</v>
      </c>
      <c r="V37" s="59">
        <v>0</v>
      </c>
      <c r="W37" s="59">
        <v>0</v>
      </c>
      <c r="X37" s="59">
        <v>472098</v>
      </c>
      <c r="Y37" s="59">
        <v>802.399</v>
      </c>
      <c r="Z37" s="59">
        <v>0</v>
      </c>
      <c r="AA37" s="59">
        <v>0</v>
      </c>
      <c r="AB37" s="59">
        <v>0</v>
      </c>
      <c r="AC37" s="59">
        <v>0</v>
      </c>
      <c r="AD37" s="59">
        <v>678.548</v>
      </c>
      <c r="AE37" s="59">
        <v>0</v>
      </c>
      <c r="AF37" s="59">
        <v>1480.95</v>
      </c>
      <c r="AG37" s="59">
        <v>0</v>
      </c>
      <c r="AH37" s="59">
        <v>0</v>
      </c>
      <c r="AI37" s="59">
        <v>0</v>
      </c>
      <c r="AJ37" s="59">
        <v>1480.95</v>
      </c>
      <c r="AK37" s="59">
        <v>0</v>
      </c>
      <c r="AL37" s="59">
        <v>0</v>
      </c>
      <c r="AM37" s="59">
        <v>0</v>
      </c>
      <c r="AN37" s="59">
        <v>0</v>
      </c>
      <c r="AO37" s="59">
        <v>0</v>
      </c>
      <c r="AP37" s="59">
        <v>0</v>
      </c>
      <c r="AQ37" s="59">
        <v>0</v>
      </c>
      <c r="AR37" s="59">
        <v>0</v>
      </c>
      <c r="AS37" s="59">
        <v>0</v>
      </c>
      <c r="AT37" s="59">
        <v>0</v>
      </c>
      <c r="AU37" s="59">
        <v>0</v>
      </c>
      <c r="AV37" s="59">
        <v>0</v>
      </c>
      <c r="AW37" s="59">
        <v>2.7989700000000002</v>
      </c>
      <c r="AX37" s="59">
        <v>55.2425</v>
      </c>
      <c r="AY37" s="59">
        <v>33.177799999999998</v>
      </c>
      <c r="AZ37" s="59">
        <v>0</v>
      </c>
      <c r="BA37" s="59">
        <v>0.31345299999999998</v>
      </c>
      <c r="BB37" s="59">
        <v>2.1016699999999999</v>
      </c>
      <c r="BC37" s="59">
        <v>36.094900000000003</v>
      </c>
      <c r="BD37" s="59">
        <v>129.72900000000001</v>
      </c>
      <c r="BE37" s="59">
        <v>0</v>
      </c>
      <c r="BF37" s="59"/>
      <c r="BG37" s="59">
        <v>0</v>
      </c>
      <c r="BH37" s="59">
        <v>0</v>
      </c>
      <c r="BI37" s="59"/>
      <c r="BJ37" s="59">
        <v>0</v>
      </c>
      <c r="BK37" s="59" t="s">
        <v>166</v>
      </c>
      <c r="BL37" s="59" t="s">
        <v>166</v>
      </c>
      <c r="BM37" s="59" t="s">
        <v>179</v>
      </c>
      <c r="BN37" s="59">
        <v>9.4644899999999996</v>
      </c>
      <c r="BO37" s="59">
        <v>75412.100000000006</v>
      </c>
      <c r="BP37" s="59">
        <v>35585</v>
      </c>
      <c r="BQ37" s="59">
        <v>0</v>
      </c>
      <c r="BR37" s="59">
        <v>1376.93</v>
      </c>
      <c r="BS37" s="59">
        <v>0</v>
      </c>
      <c r="BT37" s="59">
        <v>72824.600000000006</v>
      </c>
      <c r="BU37" s="59">
        <v>185208</v>
      </c>
      <c r="BV37" s="59">
        <v>229701</v>
      </c>
      <c r="BW37" s="59">
        <v>0</v>
      </c>
      <c r="BX37" s="59">
        <v>0</v>
      </c>
      <c r="BY37" s="59">
        <v>414909</v>
      </c>
      <c r="BZ37" s="59">
        <v>1664.93</v>
      </c>
      <c r="CA37" s="59">
        <v>0</v>
      </c>
      <c r="CB37" s="59">
        <v>0</v>
      </c>
      <c r="CC37" s="59">
        <v>0</v>
      </c>
      <c r="CD37" s="59">
        <v>0</v>
      </c>
      <c r="CE37" s="59">
        <v>678.54700000000003</v>
      </c>
      <c r="CF37" s="59">
        <v>0</v>
      </c>
      <c r="CG37" s="59">
        <v>2343.4699999999998</v>
      </c>
      <c r="CH37" s="59">
        <v>0</v>
      </c>
      <c r="CI37" s="59">
        <v>0</v>
      </c>
      <c r="CJ37" s="59">
        <v>0</v>
      </c>
      <c r="CK37" s="59">
        <v>2343.4699999999998</v>
      </c>
      <c r="CL37" s="59">
        <v>0</v>
      </c>
      <c r="CM37" s="59">
        <v>0</v>
      </c>
      <c r="CN37" s="59">
        <v>0</v>
      </c>
      <c r="CO37" s="59">
        <v>0</v>
      </c>
      <c r="CP37" s="59">
        <v>0</v>
      </c>
      <c r="CQ37" s="59">
        <v>0</v>
      </c>
      <c r="CR37" s="59">
        <v>0</v>
      </c>
      <c r="CS37" s="59">
        <v>0</v>
      </c>
      <c r="CT37" s="59">
        <v>0</v>
      </c>
      <c r="CU37" s="59">
        <v>0</v>
      </c>
      <c r="CV37" s="59">
        <v>0</v>
      </c>
      <c r="CW37" s="59">
        <v>0</v>
      </c>
      <c r="CX37" s="59">
        <v>5.7080000000000002</v>
      </c>
      <c r="CY37" s="59">
        <v>48.054099999999998</v>
      </c>
      <c r="CZ37" s="59">
        <v>16.865100000000002</v>
      </c>
      <c r="DA37" s="59">
        <v>0</v>
      </c>
      <c r="DB37" s="59">
        <v>0.46431800000000001</v>
      </c>
      <c r="DC37" s="59">
        <v>2.1016699999999999</v>
      </c>
      <c r="DD37" s="59">
        <v>33.334600000000002</v>
      </c>
      <c r="DE37" s="59">
        <v>106.52800000000001</v>
      </c>
      <c r="DF37" s="59">
        <v>0</v>
      </c>
      <c r="DG37" s="59"/>
      <c r="DH37" s="59">
        <v>0</v>
      </c>
      <c r="DI37" s="59">
        <v>0.5</v>
      </c>
      <c r="DJ37" s="59" t="s">
        <v>180</v>
      </c>
      <c r="DK37" s="59">
        <v>0</v>
      </c>
      <c r="DL37" s="59" t="s">
        <v>171</v>
      </c>
      <c r="DM37" s="59" t="s">
        <v>172</v>
      </c>
      <c r="DN37" s="59" t="s">
        <v>173</v>
      </c>
      <c r="DO37" s="59" t="s">
        <v>174</v>
      </c>
      <c r="DP37" s="59">
        <v>8.1</v>
      </c>
      <c r="DQ37" s="59" t="s">
        <v>175</v>
      </c>
      <c r="DR37" s="59" t="s">
        <v>176</v>
      </c>
      <c r="DS37" s="59" t="s">
        <v>306</v>
      </c>
      <c r="DT37" s="59"/>
      <c r="DU37" s="59"/>
      <c r="DV37" s="59"/>
      <c r="DW37" s="59"/>
      <c r="DX37" s="59"/>
      <c r="DY37" s="59"/>
      <c r="DZ37" s="59"/>
      <c r="EA37" s="59"/>
      <c r="EB37" s="59"/>
      <c r="EC37" s="59"/>
    </row>
    <row r="38" spans="1:133" s="38" customFormat="1" x14ac:dyDescent="0.25">
      <c r="A38" s="36"/>
      <c r="B38" s="59" t="s">
        <v>340</v>
      </c>
      <c r="C38" s="59" t="s">
        <v>279</v>
      </c>
      <c r="D38" s="59">
        <v>312706</v>
      </c>
      <c r="E38" s="59" t="s">
        <v>178</v>
      </c>
      <c r="F38" s="59" t="s">
        <v>164</v>
      </c>
      <c r="G38" s="60">
        <v>7.4999999999999997E-2</v>
      </c>
      <c r="H38" s="59" t="s">
        <v>165</v>
      </c>
      <c r="I38" s="59">
        <v>1.5</v>
      </c>
      <c r="J38" s="59" t="s">
        <v>166</v>
      </c>
      <c r="K38" s="59" t="s">
        <v>166</v>
      </c>
      <c r="L38" s="59" t="s">
        <v>167</v>
      </c>
      <c r="M38" s="59">
        <v>8.9385999999999992</v>
      </c>
      <c r="N38" s="59">
        <v>79003.899999999994</v>
      </c>
      <c r="O38" s="59">
        <v>21761.9</v>
      </c>
      <c r="P38" s="59">
        <v>0</v>
      </c>
      <c r="Q38" s="59">
        <v>1885.11</v>
      </c>
      <c r="R38" s="59">
        <v>0</v>
      </c>
      <c r="S38" s="59">
        <v>78441.899999999994</v>
      </c>
      <c r="T38" s="59">
        <v>181102</v>
      </c>
      <c r="U38" s="59">
        <v>229701</v>
      </c>
      <c r="V38" s="59">
        <v>0</v>
      </c>
      <c r="W38" s="59">
        <v>0</v>
      </c>
      <c r="X38" s="59">
        <v>410803</v>
      </c>
      <c r="Y38" s="59">
        <v>1373.81</v>
      </c>
      <c r="Z38" s="59">
        <v>0</v>
      </c>
      <c r="AA38" s="59">
        <v>0</v>
      </c>
      <c r="AB38" s="59">
        <v>0</v>
      </c>
      <c r="AC38" s="59">
        <v>0</v>
      </c>
      <c r="AD38" s="59">
        <v>678.54499999999996</v>
      </c>
      <c r="AE38" s="59">
        <v>0</v>
      </c>
      <c r="AF38" s="59">
        <v>2052.35</v>
      </c>
      <c r="AG38" s="59">
        <v>0</v>
      </c>
      <c r="AH38" s="59">
        <v>0</v>
      </c>
      <c r="AI38" s="59">
        <v>0</v>
      </c>
      <c r="AJ38" s="59">
        <v>2052.35</v>
      </c>
      <c r="AK38" s="59">
        <v>0</v>
      </c>
      <c r="AL38" s="59">
        <v>0</v>
      </c>
      <c r="AM38" s="59">
        <v>0</v>
      </c>
      <c r="AN38" s="59">
        <v>0</v>
      </c>
      <c r="AO38" s="59">
        <v>0</v>
      </c>
      <c r="AP38" s="59">
        <v>0</v>
      </c>
      <c r="AQ38" s="59">
        <v>0</v>
      </c>
      <c r="AR38" s="59">
        <v>0</v>
      </c>
      <c r="AS38" s="59">
        <v>0</v>
      </c>
      <c r="AT38" s="59">
        <v>0</v>
      </c>
      <c r="AU38" s="59">
        <v>0</v>
      </c>
      <c r="AV38" s="59">
        <v>0</v>
      </c>
      <c r="AW38" s="59">
        <v>4.66343</v>
      </c>
      <c r="AX38" s="59">
        <v>51.5488</v>
      </c>
      <c r="AY38" s="59">
        <v>10.1403</v>
      </c>
      <c r="AZ38" s="59">
        <v>0</v>
      </c>
      <c r="BA38" s="59">
        <v>0.63626199999999999</v>
      </c>
      <c r="BB38" s="59">
        <v>2.1016699999999999</v>
      </c>
      <c r="BC38" s="59">
        <v>36.094900000000003</v>
      </c>
      <c r="BD38" s="59">
        <v>105.185</v>
      </c>
      <c r="BE38" s="59">
        <v>0</v>
      </c>
      <c r="BF38" s="59"/>
      <c r="BG38" s="59">
        <v>0</v>
      </c>
      <c r="BH38" s="59">
        <v>0</v>
      </c>
      <c r="BI38" s="59"/>
      <c r="BJ38" s="59">
        <v>0</v>
      </c>
      <c r="BK38" s="59" t="s">
        <v>166</v>
      </c>
      <c r="BL38" s="59" t="s">
        <v>166</v>
      </c>
      <c r="BM38" s="59" t="s">
        <v>179</v>
      </c>
      <c r="BN38" s="59">
        <v>9.4644899999999996</v>
      </c>
      <c r="BO38" s="59">
        <v>75412.100000000006</v>
      </c>
      <c r="BP38" s="59">
        <v>35585</v>
      </c>
      <c r="BQ38" s="59">
        <v>0</v>
      </c>
      <c r="BR38" s="59">
        <v>1376.93</v>
      </c>
      <c r="BS38" s="59">
        <v>0</v>
      </c>
      <c r="BT38" s="59">
        <v>72824.600000000006</v>
      </c>
      <c r="BU38" s="59">
        <v>185208</v>
      </c>
      <c r="BV38" s="59">
        <v>229701</v>
      </c>
      <c r="BW38" s="59">
        <v>0</v>
      </c>
      <c r="BX38" s="59">
        <v>0</v>
      </c>
      <c r="BY38" s="59">
        <v>414909</v>
      </c>
      <c r="BZ38" s="59">
        <v>1664.93</v>
      </c>
      <c r="CA38" s="59">
        <v>0</v>
      </c>
      <c r="CB38" s="59">
        <v>0</v>
      </c>
      <c r="CC38" s="59">
        <v>0</v>
      </c>
      <c r="CD38" s="59">
        <v>0</v>
      </c>
      <c r="CE38" s="59">
        <v>678.54700000000003</v>
      </c>
      <c r="CF38" s="59">
        <v>0</v>
      </c>
      <c r="CG38" s="59">
        <v>2343.4699999999998</v>
      </c>
      <c r="CH38" s="59">
        <v>0</v>
      </c>
      <c r="CI38" s="59">
        <v>0</v>
      </c>
      <c r="CJ38" s="59">
        <v>0</v>
      </c>
      <c r="CK38" s="59">
        <v>2343.4699999999998</v>
      </c>
      <c r="CL38" s="59">
        <v>0</v>
      </c>
      <c r="CM38" s="59">
        <v>0</v>
      </c>
      <c r="CN38" s="59">
        <v>0</v>
      </c>
      <c r="CO38" s="59">
        <v>0</v>
      </c>
      <c r="CP38" s="59">
        <v>0</v>
      </c>
      <c r="CQ38" s="59">
        <v>0</v>
      </c>
      <c r="CR38" s="59">
        <v>0</v>
      </c>
      <c r="CS38" s="59">
        <v>0</v>
      </c>
      <c r="CT38" s="59">
        <v>0</v>
      </c>
      <c r="CU38" s="59">
        <v>0</v>
      </c>
      <c r="CV38" s="59">
        <v>0</v>
      </c>
      <c r="CW38" s="59">
        <v>0</v>
      </c>
      <c r="CX38" s="59">
        <v>5.7080000000000002</v>
      </c>
      <c r="CY38" s="59">
        <v>48.054099999999998</v>
      </c>
      <c r="CZ38" s="59">
        <v>16.865100000000002</v>
      </c>
      <c r="DA38" s="59">
        <v>0</v>
      </c>
      <c r="DB38" s="59">
        <v>0.46431800000000001</v>
      </c>
      <c r="DC38" s="59">
        <v>2.1016699999999999</v>
      </c>
      <c r="DD38" s="59">
        <v>33.334600000000002</v>
      </c>
      <c r="DE38" s="59">
        <v>106.52800000000001</v>
      </c>
      <c r="DF38" s="59">
        <v>0</v>
      </c>
      <c r="DG38" s="59"/>
      <c r="DH38" s="59">
        <v>0</v>
      </c>
      <c r="DI38" s="59">
        <v>0.5</v>
      </c>
      <c r="DJ38" s="59" t="s">
        <v>180</v>
      </c>
      <c r="DK38" s="59">
        <v>0</v>
      </c>
      <c r="DL38" s="59" t="s">
        <v>171</v>
      </c>
      <c r="DM38" s="59" t="s">
        <v>172</v>
      </c>
      <c r="DN38" s="59" t="s">
        <v>173</v>
      </c>
      <c r="DO38" s="59" t="s">
        <v>174</v>
      </c>
      <c r="DP38" s="59">
        <v>8.1</v>
      </c>
      <c r="DQ38" s="59" t="s">
        <v>175</v>
      </c>
      <c r="DR38" s="59" t="s">
        <v>176</v>
      </c>
      <c r="DS38" s="59" t="s">
        <v>306</v>
      </c>
      <c r="DT38" s="59"/>
      <c r="DU38" s="59"/>
      <c r="DV38" s="59"/>
      <c r="DW38" s="59"/>
      <c r="DX38" s="59"/>
      <c r="DY38" s="59"/>
      <c r="DZ38" s="59"/>
      <c r="EA38" s="59"/>
      <c r="EB38" s="59"/>
      <c r="EC38" s="59"/>
    </row>
    <row r="39" spans="1:133" s="38" customFormat="1" x14ac:dyDescent="0.25">
      <c r="A39" s="36"/>
      <c r="B39" s="59" t="s">
        <v>341</v>
      </c>
      <c r="C39" s="59" t="s">
        <v>181</v>
      </c>
      <c r="D39" s="59">
        <v>400007</v>
      </c>
      <c r="E39" s="59" t="s">
        <v>182</v>
      </c>
      <c r="F39" s="59" t="s">
        <v>164</v>
      </c>
      <c r="G39" s="60">
        <v>0.16041666666666668</v>
      </c>
      <c r="H39" s="59" t="s">
        <v>165</v>
      </c>
      <c r="I39" s="59">
        <v>1.9</v>
      </c>
      <c r="J39" s="59" t="s">
        <v>166</v>
      </c>
      <c r="K39" s="59" t="s">
        <v>166</v>
      </c>
      <c r="L39" s="59" t="s">
        <v>183</v>
      </c>
      <c r="M39" s="59">
        <v>64.025599999999997</v>
      </c>
      <c r="N39" s="59">
        <v>308762</v>
      </c>
      <c r="O39" s="59">
        <v>238956</v>
      </c>
      <c r="P39" s="59">
        <v>3932.57</v>
      </c>
      <c r="Q39" s="59">
        <v>223143</v>
      </c>
      <c r="R39" s="59">
        <v>0</v>
      </c>
      <c r="S39" s="59">
        <v>730044</v>
      </c>
      <c r="T39" s="58">
        <v>1504900</v>
      </c>
      <c r="U39" s="58">
        <v>2135580</v>
      </c>
      <c r="V39" s="59">
        <v>0</v>
      </c>
      <c r="W39" s="59">
        <v>0</v>
      </c>
      <c r="X39" s="58">
        <v>3640480</v>
      </c>
      <c r="Y39" s="59">
        <v>9840.2800000000007</v>
      </c>
      <c r="Z39" s="59">
        <v>0</v>
      </c>
      <c r="AA39" s="59">
        <v>0</v>
      </c>
      <c r="AB39" s="59">
        <v>0</v>
      </c>
      <c r="AC39" s="59">
        <v>0</v>
      </c>
      <c r="AD39" s="59">
        <v>5368.88</v>
      </c>
      <c r="AE39" s="59">
        <v>0</v>
      </c>
      <c r="AF39" s="59">
        <v>15209.2</v>
      </c>
      <c r="AG39" s="59">
        <v>0</v>
      </c>
      <c r="AH39" s="59">
        <v>0</v>
      </c>
      <c r="AI39" s="59">
        <v>0</v>
      </c>
      <c r="AJ39" s="59">
        <v>15209.2</v>
      </c>
      <c r="AK39" s="59">
        <v>0</v>
      </c>
      <c r="AL39" s="59">
        <v>0</v>
      </c>
      <c r="AM39" s="59">
        <v>0</v>
      </c>
      <c r="AN39" s="59">
        <v>0</v>
      </c>
      <c r="AO39" s="59">
        <v>0</v>
      </c>
      <c r="AP39" s="59">
        <v>0</v>
      </c>
      <c r="AQ39" s="59">
        <v>0</v>
      </c>
      <c r="AR39" s="59">
        <v>0</v>
      </c>
      <c r="AS39" s="59">
        <v>0</v>
      </c>
      <c r="AT39" s="59">
        <v>0</v>
      </c>
      <c r="AU39" s="59">
        <v>0</v>
      </c>
      <c r="AV39" s="59">
        <v>0</v>
      </c>
      <c r="AW39" s="59">
        <v>3.4005000000000001</v>
      </c>
      <c r="AX39" s="59">
        <v>22.927299999999999</v>
      </c>
      <c r="AY39" s="59">
        <v>12.110300000000001</v>
      </c>
      <c r="AZ39" s="59">
        <v>0.46002300000000002</v>
      </c>
      <c r="BA39" s="59">
        <v>11.0281</v>
      </c>
      <c r="BB39" s="59">
        <v>1.75793</v>
      </c>
      <c r="BC39" s="59">
        <v>37.080199999999998</v>
      </c>
      <c r="BD39" s="59">
        <v>88.764300000000006</v>
      </c>
      <c r="BE39" s="59">
        <v>7</v>
      </c>
      <c r="BF39" s="59" t="s">
        <v>184</v>
      </c>
      <c r="BG39" s="59">
        <v>0</v>
      </c>
      <c r="BH39" s="59">
        <v>0</v>
      </c>
      <c r="BI39" s="59"/>
      <c r="BJ39" s="59">
        <v>0</v>
      </c>
      <c r="BK39" s="59" t="s">
        <v>166</v>
      </c>
      <c r="BL39" s="59" t="s">
        <v>166</v>
      </c>
      <c r="BM39" s="59" t="s">
        <v>185</v>
      </c>
      <c r="BN39" s="59">
        <v>56.962699999999998</v>
      </c>
      <c r="BO39" s="59">
        <v>244954</v>
      </c>
      <c r="BP39" s="59">
        <v>397922</v>
      </c>
      <c r="BQ39" s="59">
        <v>30379.4</v>
      </c>
      <c r="BR39" s="59">
        <v>98761.1</v>
      </c>
      <c r="BS39" s="59">
        <v>0</v>
      </c>
      <c r="BT39" s="59">
        <v>730046</v>
      </c>
      <c r="BU39" s="58">
        <v>1502120</v>
      </c>
      <c r="BV39" s="58">
        <v>2135580</v>
      </c>
      <c r="BW39" s="59">
        <v>0</v>
      </c>
      <c r="BX39" s="59">
        <v>0</v>
      </c>
      <c r="BY39" s="58">
        <v>3637700</v>
      </c>
      <c r="BZ39" s="59">
        <v>9846.99</v>
      </c>
      <c r="CA39" s="59">
        <v>0</v>
      </c>
      <c r="CB39" s="59">
        <v>0</v>
      </c>
      <c r="CC39" s="59">
        <v>0</v>
      </c>
      <c r="CD39" s="59">
        <v>0</v>
      </c>
      <c r="CE39" s="59">
        <v>5504.85</v>
      </c>
      <c r="CF39" s="59">
        <v>0</v>
      </c>
      <c r="CG39" s="59">
        <v>15351.8</v>
      </c>
      <c r="CH39" s="59">
        <v>0</v>
      </c>
      <c r="CI39" s="59">
        <v>0</v>
      </c>
      <c r="CJ39" s="59">
        <v>0</v>
      </c>
      <c r="CK39" s="59">
        <v>15351.8</v>
      </c>
      <c r="CL39" s="59">
        <v>0</v>
      </c>
      <c r="CM39" s="59">
        <v>0</v>
      </c>
      <c r="CN39" s="59">
        <v>0</v>
      </c>
      <c r="CO39" s="59">
        <v>0</v>
      </c>
      <c r="CP39" s="59">
        <v>0</v>
      </c>
      <c r="CQ39" s="59">
        <v>0</v>
      </c>
      <c r="CR39" s="59">
        <v>0</v>
      </c>
      <c r="CS39" s="59">
        <v>0</v>
      </c>
      <c r="CT39" s="59">
        <v>0</v>
      </c>
      <c r="CU39" s="59">
        <v>0</v>
      </c>
      <c r="CV39" s="59">
        <v>0</v>
      </c>
      <c r="CW39" s="59">
        <v>0</v>
      </c>
      <c r="CX39" s="59">
        <v>3.3977900000000001</v>
      </c>
      <c r="CY39" s="59">
        <v>19.7925</v>
      </c>
      <c r="CZ39" s="59">
        <v>20.591999999999999</v>
      </c>
      <c r="DA39" s="59">
        <v>2.4619499999999999</v>
      </c>
      <c r="DB39" s="59">
        <v>5.4652599999999998</v>
      </c>
      <c r="DC39" s="59">
        <v>1.8024500000000001</v>
      </c>
      <c r="DD39" s="59">
        <v>37.080399999999997</v>
      </c>
      <c r="DE39" s="59">
        <v>90.592299999999994</v>
      </c>
      <c r="DF39" s="59">
        <v>0</v>
      </c>
      <c r="DG39" s="59"/>
      <c r="DH39" s="59">
        <v>0</v>
      </c>
      <c r="DI39" s="59">
        <v>1.25</v>
      </c>
      <c r="DJ39" s="59" t="s">
        <v>180</v>
      </c>
      <c r="DK39" s="59">
        <v>0</v>
      </c>
      <c r="DL39" s="59" t="s">
        <v>171</v>
      </c>
      <c r="DM39" s="59" t="s">
        <v>172</v>
      </c>
      <c r="DN39" s="59" t="s">
        <v>173</v>
      </c>
      <c r="DO39" s="59" t="s">
        <v>174</v>
      </c>
      <c r="DP39" s="59">
        <v>8.1</v>
      </c>
      <c r="DQ39" s="59" t="s">
        <v>175</v>
      </c>
      <c r="DR39" s="59" t="s">
        <v>176</v>
      </c>
      <c r="DS39" s="59" t="s">
        <v>306</v>
      </c>
      <c r="DT39" s="59"/>
      <c r="DU39" s="59"/>
      <c r="DV39" s="59"/>
      <c r="DW39" s="59"/>
      <c r="DX39" s="59"/>
      <c r="DY39" s="59"/>
      <c r="DZ39" s="59"/>
      <c r="EA39" s="59"/>
      <c r="EB39" s="59"/>
      <c r="EC39" s="59"/>
    </row>
    <row r="40" spans="1:133" s="38" customFormat="1" x14ac:dyDescent="0.25">
      <c r="A40" s="36"/>
      <c r="B40" s="59" t="s">
        <v>342</v>
      </c>
      <c r="C40" s="59" t="s">
        <v>280</v>
      </c>
      <c r="D40" s="59">
        <v>402507</v>
      </c>
      <c r="E40" s="59" t="s">
        <v>182</v>
      </c>
      <c r="F40" s="59" t="s">
        <v>164</v>
      </c>
      <c r="G40" s="60">
        <v>0.15902777777777777</v>
      </c>
      <c r="H40" s="59" t="s">
        <v>187</v>
      </c>
      <c r="I40" s="59">
        <v>-0.3</v>
      </c>
      <c r="J40" s="59" t="s">
        <v>166</v>
      </c>
      <c r="K40" s="59" t="s">
        <v>166</v>
      </c>
      <c r="L40" s="59" t="s">
        <v>183</v>
      </c>
      <c r="M40" s="59">
        <v>56.661999999999999</v>
      </c>
      <c r="N40" s="59">
        <v>284092</v>
      </c>
      <c r="O40" s="59">
        <v>233236</v>
      </c>
      <c r="P40" s="59">
        <v>3445.46</v>
      </c>
      <c r="Q40" s="59">
        <v>222378</v>
      </c>
      <c r="R40" s="59">
        <v>0</v>
      </c>
      <c r="S40" s="59">
        <v>742381</v>
      </c>
      <c r="T40" s="58">
        <v>1485590</v>
      </c>
      <c r="U40" s="58">
        <v>2135580</v>
      </c>
      <c r="V40" s="59">
        <v>0</v>
      </c>
      <c r="W40" s="59">
        <v>0</v>
      </c>
      <c r="X40" s="58">
        <v>3621170</v>
      </c>
      <c r="Y40" s="59">
        <v>8708.5499999999993</v>
      </c>
      <c r="Z40" s="59">
        <v>0</v>
      </c>
      <c r="AA40" s="59">
        <v>0</v>
      </c>
      <c r="AB40" s="59">
        <v>0</v>
      </c>
      <c r="AC40" s="59">
        <v>0</v>
      </c>
      <c r="AD40" s="59">
        <v>5368.86</v>
      </c>
      <c r="AE40" s="59">
        <v>0</v>
      </c>
      <c r="AF40" s="59">
        <v>14077.4</v>
      </c>
      <c r="AG40" s="59">
        <v>0</v>
      </c>
      <c r="AH40" s="59">
        <v>0</v>
      </c>
      <c r="AI40" s="59">
        <v>0</v>
      </c>
      <c r="AJ40" s="59">
        <v>14077.4</v>
      </c>
      <c r="AK40" s="59">
        <v>0</v>
      </c>
      <c r="AL40" s="59">
        <v>0</v>
      </c>
      <c r="AM40" s="59">
        <v>0</v>
      </c>
      <c r="AN40" s="59">
        <v>0</v>
      </c>
      <c r="AO40" s="59">
        <v>0</v>
      </c>
      <c r="AP40" s="59">
        <v>0</v>
      </c>
      <c r="AQ40" s="59">
        <v>0</v>
      </c>
      <c r="AR40" s="59">
        <v>0</v>
      </c>
      <c r="AS40" s="59">
        <v>0</v>
      </c>
      <c r="AT40" s="59">
        <v>0</v>
      </c>
      <c r="AU40" s="59">
        <v>0</v>
      </c>
      <c r="AV40" s="59">
        <v>0</v>
      </c>
      <c r="AW40" s="59">
        <v>3.0006900000000001</v>
      </c>
      <c r="AX40" s="59">
        <v>20.851500000000001</v>
      </c>
      <c r="AY40" s="59">
        <v>11.9129</v>
      </c>
      <c r="AZ40" s="59">
        <v>0.40437699999999999</v>
      </c>
      <c r="BA40" s="59">
        <v>10.967000000000001</v>
      </c>
      <c r="BB40" s="59">
        <v>1.75793</v>
      </c>
      <c r="BC40" s="59">
        <v>37.727800000000002</v>
      </c>
      <c r="BD40" s="59">
        <v>86.622200000000007</v>
      </c>
      <c r="BE40" s="59">
        <v>0</v>
      </c>
      <c r="BF40" s="59"/>
      <c r="BG40" s="59">
        <v>0</v>
      </c>
      <c r="BH40" s="59">
        <v>0</v>
      </c>
      <c r="BI40" s="59"/>
      <c r="BJ40" s="59">
        <v>0</v>
      </c>
      <c r="BK40" s="59" t="s">
        <v>166</v>
      </c>
      <c r="BL40" s="59" t="s">
        <v>166</v>
      </c>
      <c r="BM40" s="59" t="s">
        <v>183</v>
      </c>
      <c r="BN40" s="59">
        <v>41.501100000000001</v>
      </c>
      <c r="BO40" s="59">
        <v>225666</v>
      </c>
      <c r="BP40" s="59">
        <v>361517</v>
      </c>
      <c r="BQ40" s="59">
        <v>28648.2</v>
      </c>
      <c r="BR40" s="59">
        <v>95313.2</v>
      </c>
      <c r="BS40" s="59">
        <v>0</v>
      </c>
      <c r="BT40" s="59">
        <v>742381</v>
      </c>
      <c r="BU40" s="58">
        <v>1453570</v>
      </c>
      <c r="BV40" s="58">
        <v>2135580</v>
      </c>
      <c r="BW40" s="59">
        <v>0</v>
      </c>
      <c r="BX40" s="59">
        <v>0</v>
      </c>
      <c r="BY40" s="58">
        <v>3589150</v>
      </c>
      <c r="BZ40" s="59">
        <v>7107.28</v>
      </c>
      <c r="CA40" s="59">
        <v>0</v>
      </c>
      <c r="CB40" s="59">
        <v>0</v>
      </c>
      <c r="CC40" s="59">
        <v>0</v>
      </c>
      <c r="CD40" s="59">
        <v>0</v>
      </c>
      <c r="CE40" s="59">
        <v>5504.84</v>
      </c>
      <c r="CF40" s="59">
        <v>0</v>
      </c>
      <c r="CG40" s="59">
        <v>12612.1</v>
      </c>
      <c r="CH40" s="59">
        <v>0</v>
      </c>
      <c r="CI40" s="59">
        <v>0</v>
      </c>
      <c r="CJ40" s="59">
        <v>0</v>
      </c>
      <c r="CK40" s="59">
        <v>12612.1</v>
      </c>
      <c r="CL40" s="59">
        <v>0</v>
      </c>
      <c r="CM40" s="59">
        <v>0</v>
      </c>
      <c r="CN40" s="59">
        <v>0</v>
      </c>
      <c r="CO40" s="59">
        <v>0</v>
      </c>
      <c r="CP40" s="59">
        <v>0</v>
      </c>
      <c r="CQ40" s="59">
        <v>0</v>
      </c>
      <c r="CR40" s="59">
        <v>0</v>
      </c>
      <c r="CS40" s="59">
        <v>0</v>
      </c>
      <c r="CT40" s="59">
        <v>0</v>
      </c>
      <c r="CU40" s="59">
        <v>0</v>
      </c>
      <c r="CV40" s="59">
        <v>0</v>
      </c>
      <c r="CW40" s="59">
        <v>0</v>
      </c>
      <c r="CX40" s="59">
        <v>2.47445</v>
      </c>
      <c r="CY40" s="59">
        <v>18.262599999999999</v>
      </c>
      <c r="CZ40" s="59">
        <v>18.527899999999999</v>
      </c>
      <c r="DA40" s="59">
        <v>2.35398</v>
      </c>
      <c r="DB40" s="59">
        <v>5.2480099999999998</v>
      </c>
      <c r="DC40" s="59">
        <v>1.8024500000000001</v>
      </c>
      <c r="DD40" s="59">
        <v>37.727800000000002</v>
      </c>
      <c r="DE40" s="59">
        <v>86.397199999999998</v>
      </c>
      <c r="DF40" s="59">
        <v>0</v>
      </c>
      <c r="DG40" s="59"/>
      <c r="DH40" s="59">
        <v>0</v>
      </c>
      <c r="DI40" s="59">
        <v>2.25</v>
      </c>
      <c r="DJ40" s="59" t="s">
        <v>180</v>
      </c>
      <c r="DK40" s="59">
        <v>0</v>
      </c>
      <c r="DL40" s="59" t="s">
        <v>171</v>
      </c>
      <c r="DM40" s="59" t="s">
        <v>172</v>
      </c>
      <c r="DN40" s="59" t="s">
        <v>173</v>
      </c>
      <c r="DO40" s="59" t="s">
        <v>174</v>
      </c>
      <c r="DP40" s="59">
        <v>8.1</v>
      </c>
      <c r="DQ40" s="59" t="s">
        <v>175</v>
      </c>
      <c r="DR40" s="59" t="s">
        <v>176</v>
      </c>
      <c r="DS40" s="59" t="s">
        <v>306</v>
      </c>
      <c r="DT40" s="59"/>
      <c r="DU40" s="59"/>
      <c r="DV40" s="59"/>
      <c r="DW40" s="59"/>
      <c r="DX40" s="59"/>
      <c r="DY40" s="59"/>
      <c r="DZ40" s="59"/>
      <c r="EA40" s="59"/>
      <c r="EB40" s="59"/>
      <c r="EC40" s="59"/>
    </row>
    <row r="41" spans="1:133" s="38" customFormat="1" x14ac:dyDescent="0.25">
      <c r="A41" s="36"/>
      <c r="B41" s="59" t="s">
        <v>343</v>
      </c>
      <c r="C41" s="59" t="s">
        <v>281</v>
      </c>
      <c r="D41" s="59">
        <v>404207</v>
      </c>
      <c r="E41" s="59" t="s">
        <v>182</v>
      </c>
      <c r="F41" s="59" t="s">
        <v>164</v>
      </c>
      <c r="G41" s="60">
        <v>0.16458333333333333</v>
      </c>
      <c r="H41" s="59" t="s">
        <v>165</v>
      </c>
      <c r="I41" s="59">
        <v>1.5</v>
      </c>
      <c r="J41" s="59" t="s">
        <v>166</v>
      </c>
      <c r="K41" s="59" t="s">
        <v>166</v>
      </c>
      <c r="L41" s="59" t="s">
        <v>183</v>
      </c>
      <c r="M41" s="59">
        <v>78.757300000000001</v>
      </c>
      <c r="N41" s="59">
        <v>303531</v>
      </c>
      <c r="O41" s="59">
        <v>235982</v>
      </c>
      <c r="P41" s="59">
        <v>3846.99</v>
      </c>
      <c r="Q41" s="59">
        <v>223690</v>
      </c>
      <c r="R41" s="59">
        <v>0</v>
      </c>
      <c r="S41" s="59">
        <v>730044</v>
      </c>
      <c r="T41" s="58">
        <v>1497170</v>
      </c>
      <c r="U41" s="58">
        <v>2135580</v>
      </c>
      <c r="V41" s="59">
        <v>0</v>
      </c>
      <c r="W41" s="59">
        <v>0</v>
      </c>
      <c r="X41" s="58">
        <v>3632750</v>
      </c>
      <c r="Y41" s="59">
        <v>12104.5</v>
      </c>
      <c r="Z41" s="59">
        <v>0</v>
      </c>
      <c r="AA41" s="59">
        <v>0</v>
      </c>
      <c r="AB41" s="59">
        <v>0</v>
      </c>
      <c r="AC41" s="59">
        <v>0</v>
      </c>
      <c r="AD41" s="59">
        <v>5368.88</v>
      </c>
      <c r="AE41" s="59">
        <v>0</v>
      </c>
      <c r="AF41" s="59">
        <v>17473.3</v>
      </c>
      <c r="AG41" s="59">
        <v>0</v>
      </c>
      <c r="AH41" s="59">
        <v>0</v>
      </c>
      <c r="AI41" s="59">
        <v>0</v>
      </c>
      <c r="AJ41" s="59">
        <v>17473.3</v>
      </c>
      <c r="AK41" s="59">
        <v>0</v>
      </c>
      <c r="AL41" s="59">
        <v>0</v>
      </c>
      <c r="AM41" s="59">
        <v>0</v>
      </c>
      <c r="AN41" s="59">
        <v>0</v>
      </c>
      <c r="AO41" s="59">
        <v>0</v>
      </c>
      <c r="AP41" s="59">
        <v>0</v>
      </c>
      <c r="AQ41" s="59">
        <v>0</v>
      </c>
      <c r="AR41" s="59">
        <v>0</v>
      </c>
      <c r="AS41" s="59">
        <v>0</v>
      </c>
      <c r="AT41" s="59">
        <v>0</v>
      </c>
      <c r="AU41" s="59">
        <v>0</v>
      </c>
      <c r="AV41" s="59">
        <v>0</v>
      </c>
      <c r="AW41" s="59">
        <v>4.1733500000000001</v>
      </c>
      <c r="AX41" s="59">
        <v>22.5947</v>
      </c>
      <c r="AY41" s="59">
        <v>11.987</v>
      </c>
      <c r="AZ41" s="59">
        <v>0.453183</v>
      </c>
      <c r="BA41" s="59">
        <v>11.043900000000001</v>
      </c>
      <c r="BB41" s="59">
        <v>1.75793</v>
      </c>
      <c r="BC41" s="59">
        <v>37.080199999999998</v>
      </c>
      <c r="BD41" s="59">
        <v>89.090299999999999</v>
      </c>
      <c r="BE41" s="59">
        <v>5.5</v>
      </c>
      <c r="BF41" s="59" t="s">
        <v>184</v>
      </c>
      <c r="BG41" s="59">
        <v>0</v>
      </c>
      <c r="BH41" s="59">
        <v>0</v>
      </c>
      <c r="BI41" s="59"/>
      <c r="BJ41" s="59">
        <v>0</v>
      </c>
      <c r="BK41" s="59" t="s">
        <v>166</v>
      </c>
      <c r="BL41" s="59" t="s">
        <v>166</v>
      </c>
      <c r="BM41" s="59" t="s">
        <v>185</v>
      </c>
      <c r="BN41" s="59">
        <v>56.962699999999998</v>
      </c>
      <c r="BO41" s="59">
        <v>244954</v>
      </c>
      <c r="BP41" s="59">
        <v>397922</v>
      </c>
      <c r="BQ41" s="59">
        <v>30379.4</v>
      </c>
      <c r="BR41" s="59">
        <v>98761.1</v>
      </c>
      <c r="BS41" s="59">
        <v>0</v>
      </c>
      <c r="BT41" s="59">
        <v>730046</v>
      </c>
      <c r="BU41" s="58">
        <v>1502120</v>
      </c>
      <c r="BV41" s="58">
        <v>2135580</v>
      </c>
      <c r="BW41" s="59">
        <v>0</v>
      </c>
      <c r="BX41" s="59">
        <v>0</v>
      </c>
      <c r="BY41" s="58">
        <v>3637700</v>
      </c>
      <c r="BZ41" s="59">
        <v>9846.99</v>
      </c>
      <c r="CA41" s="59">
        <v>0</v>
      </c>
      <c r="CB41" s="59">
        <v>0</v>
      </c>
      <c r="CC41" s="59">
        <v>0</v>
      </c>
      <c r="CD41" s="59">
        <v>0</v>
      </c>
      <c r="CE41" s="59">
        <v>5504.85</v>
      </c>
      <c r="CF41" s="59">
        <v>0</v>
      </c>
      <c r="CG41" s="59">
        <v>15351.8</v>
      </c>
      <c r="CH41" s="59">
        <v>0</v>
      </c>
      <c r="CI41" s="59">
        <v>0</v>
      </c>
      <c r="CJ41" s="59">
        <v>0</v>
      </c>
      <c r="CK41" s="59">
        <v>15351.8</v>
      </c>
      <c r="CL41" s="59">
        <v>0</v>
      </c>
      <c r="CM41" s="59">
        <v>0</v>
      </c>
      <c r="CN41" s="59">
        <v>0</v>
      </c>
      <c r="CO41" s="59">
        <v>0</v>
      </c>
      <c r="CP41" s="59">
        <v>0</v>
      </c>
      <c r="CQ41" s="59">
        <v>0</v>
      </c>
      <c r="CR41" s="59">
        <v>0</v>
      </c>
      <c r="CS41" s="59">
        <v>0</v>
      </c>
      <c r="CT41" s="59">
        <v>0</v>
      </c>
      <c r="CU41" s="59">
        <v>0</v>
      </c>
      <c r="CV41" s="59">
        <v>0</v>
      </c>
      <c r="CW41" s="59">
        <v>0</v>
      </c>
      <c r="CX41" s="59">
        <v>3.3977900000000001</v>
      </c>
      <c r="CY41" s="59">
        <v>19.7925</v>
      </c>
      <c r="CZ41" s="59">
        <v>20.591999999999999</v>
      </c>
      <c r="DA41" s="59">
        <v>2.4619499999999999</v>
      </c>
      <c r="DB41" s="59">
        <v>5.4652599999999998</v>
      </c>
      <c r="DC41" s="59">
        <v>1.8024500000000001</v>
      </c>
      <c r="DD41" s="59">
        <v>37.080399999999997</v>
      </c>
      <c r="DE41" s="59">
        <v>90.592299999999994</v>
      </c>
      <c r="DF41" s="59">
        <v>0</v>
      </c>
      <c r="DG41" s="59"/>
      <c r="DH41" s="59">
        <v>0</v>
      </c>
      <c r="DI41" s="59">
        <v>1.25</v>
      </c>
      <c r="DJ41" s="59" t="s">
        <v>180</v>
      </c>
      <c r="DK41" s="59">
        <v>0</v>
      </c>
      <c r="DL41" s="59" t="s">
        <v>171</v>
      </c>
      <c r="DM41" s="59" t="s">
        <v>172</v>
      </c>
      <c r="DN41" s="59" t="s">
        <v>173</v>
      </c>
      <c r="DO41" s="59" t="s">
        <v>174</v>
      </c>
      <c r="DP41" s="59">
        <v>8.1</v>
      </c>
      <c r="DQ41" s="59" t="s">
        <v>175</v>
      </c>
      <c r="DR41" s="59" t="s">
        <v>176</v>
      </c>
      <c r="DS41" s="59" t="s">
        <v>306</v>
      </c>
      <c r="DT41" s="59"/>
      <c r="DU41" s="59"/>
      <c r="DV41" s="59"/>
      <c r="DW41" s="59"/>
      <c r="DX41" s="59"/>
      <c r="DY41" s="59"/>
      <c r="DZ41" s="59"/>
      <c r="EA41" s="59"/>
      <c r="EB41" s="59"/>
      <c r="EC41" s="59"/>
    </row>
    <row r="42" spans="1:133" s="38" customFormat="1" x14ac:dyDescent="0.25">
      <c r="A42" s="36"/>
      <c r="B42" s="59" t="s">
        <v>344</v>
      </c>
      <c r="C42" s="59" t="s">
        <v>282</v>
      </c>
      <c r="D42" s="59">
        <v>404307</v>
      </c>
      <c r="E42" s="59" t="s">
        <v>182</v>
      </c>
      <c r="F42" s="59" t="s">
        <v>164</v>
      </c>
      <c r="G42" s="60">
        <v>0.16527777777777777</v>
      </c>
      <c r="H42" s="59" t="s">
        <v>165</v>
      </c>
      <c r="I42" s="59">
        <v>2.7</v>
      </c>
      <c r="J42" s="59" t="s">
        <v>166</v>
      </c>
      <c r="K42" s="59" t="s">
        <v>166</v>
      </c>
      <c r="L42" s="59" t="s">
        <v>183</v>
      </c>
      <c r="M42" s="59">
        <v>64.123999999999995</v>
      </c>
      <c r="N42" s="59">
        <v>306983</v>
      </c>
      <c r="O42" s="59">
        <v>238846</v>
      </c>
      <c r="P42" s="59">
        <v>3900.76</v>
      </c>
      <c r="Q42" s="59">
        <v>223086</v>
      </c>
      <c r="R42" s="59">
        <v>0</v>
      </c>
      <c r="S42" s="59">
        <v>717028</v>
      </c>
      <c r="T42" s="58">
        <v>1489910</v>
      </c>
      <c r="U42" s="58">
        <v>2135580</v>
      </c>
      <c r="V42" s="59">
        <v>0</v>
      </c>
      <c r="W42" s="59">
        <v>0</v>
      </c>
      <c r="X42" s="58">
        <v>3625490</v>
      </c>
      <c r="Y42" s="59">
        <v>9855.41</v>
      </c>
      <c r="Z42" s="59">
        <v>0</v>
      </c>
      <c r="AA42" s="59">
        <v>0</v>
      </c>
      <c r="AB42" s="59">
        <v>0</v>
      </c>
      <c r="AC42" s="59">
        <v>0</v>
      </c>
      <c r="AD42" s="59">
        <v>5368.88</v>
      </c>
      <c r="AE42" s="59">
        <v>0</v>
      </c>
      <c r="AF42" s="59">
        <v>15224.3</v>
      </c>
      <c r="AG42" s="59">
        <v>0</v>
      </c>
      <c r="AH42" s="59">
        <v>0</v>
      </c>
      <c r="AI42" s="59">
        <v>0</v>
      </c>
      <c r="AJ42" s="59">
        <v>15224.3</v>
      </c>
      <c r="AK42" s="59">
        <v>0</v>
      </c>
      <c r="AL42" s="59">
        <v>0</v>
      </c>
      <c r="AM42" s="59">
        <v>0</v>
      </c>
      <c r="AN42" s="59">
        <v>0</v>
      </c>
      <c r="AO42" s="59">
        <v>0</v>
      </c>
      <c r="AP42" s="59">
        <v>0</v>
      </c>
      <c r="AQ42" s="59">
        <v>0</v>
      </c>
      <c r="AR42" s="59">
        <v>0</v>
      </c>
      <c r="AS42" s="59">
        <v>0</v>
      </c>
      <c r="AT42" s="59">
        <v>0</v>
      </c>
      <c r="AU42" s="59">
        <v>0</v>
      </c>
      <c r="AV42" s="59">
        <v>0</v>
      </c>
      <c r="AW42" s="59">
        <v>3.40557</v>
      </c>
      <c r="AX42" s="59">
        <v>22.7818</v>
      </c>
      <c r="AY42" s="59">
        <v>12.116300000000001</v>
      </c>
      <c r="AZ42" s="59">
        <v>0.45655400000000002</v>
      </c>
      <c r="BA42" s="59">
        <v>11.022399999999999</v>
      </c>
      <c r="BB42" s="59">
        <v>1.75793</v>
      </c>
      <c r="BC42" s="59">
        <v>36.389499999999998</v>
      </c>
      <c r="BD42" s="59">
        <v>87.930199999999999</v>
      </c>
      <c r="BE42" s="59">
        <v>5</v>
      </c>
      <c r="BF42" s="59" t="s">
        <v>184</v>
      </c>
      <c r="BG42" s="59">
        <v>0</v>
      </c>
      <c r="BH42" s="59">
        <v>0</v>
      </c>
      <c r="BI42" s="59"/>
      <c r="BJ42" s="59">
        <v>0</v>
      </c>
      <c r="BK42" s="59" t="s">
        <v>166</v>
      </c>
      <c r="BL42" s="59" t="s">
        <v>166</v>
      </c>
      <c r="BM42" s="59" t="s">
        <v>185</v>
      </c>
      <c r="BN42" s="59">
        <v>56.962699999999998</v>
      </c>
      <c r="BO42" s="59">
        <v>244954</v>
      </c>
      <c r="BP42" s="59">
        <v>397922</v>
      </c>
      <c r="BQ42" s="59">
        <v>30379.4</v>
      </c>
      <c r="BR42" s="59">
        <v>98761.1</v>
      </c>
      <c r="BS42" s="59">
        <v>0</v>
      </c>
      <c r="BT42" s="59">
        <v>730046</v>
      </c>
      <c r="BU42" s="58">
        <v>1502120</v>
      </c>
      <c r="BV42" s="58">
        <v>2135580</v>
      </c>
      <c r="BW42" s="59">
        <v>0</v>
      </c>
      <c r="BX42" s="59">
        <v>0</v>
      </c>
      <c r="BY42" s="58">
        <v>3637700</v>
      </c>
      <c r="BZ42" s="59">
        <v>9846.99</v>
      </c>
      <c r="CA42" s="59">
        <v>0</v>
      </c>
      <c r="CB42" s="59">
        <v>0</v>
      </c>
      <c r="CC42" s="59">
        <v>0</v>
      </c>
      <c r="CD42" s="59">
        <v>0</v>
      </c>
      <c r="CE42" s="59">
        <v>5504.85</v>
      </c>
      <c r="CF42" s="59">
        <v>0</v>
      </c>
      <c r="CG42" s="59">
        <v>15351.8</v>
      </c>
      <c r="CH42" s="59">
        <v>0</v>
      </c>
      <c r="CI42" s="59">
        <v>0</v>
      </c>
      <c r="CJ42" s="59">
        <v>0</v>
      </c>
      <c r="CK42" s="59">
        <v>15351.8</v>
      </c>
      <c r="CL42" s="59">
        <v>0</v>
      </c>
      <c r="CM42" s="59">
        <v>0</v>
      </c>
      <c r="CN42" s="59">
        <v>0</v>
      </c>
      <c r="CO42" s="59">
        <v>0</v>
      </c>
      <c r="CP42" s="59">
        <v>0</v>
      </c>
      <c r="CQ42" s="59">
        <v>0</v>
      </c>
      <c r="CR42" s="59">
        <v>0</v>
      </c>
      <c r="CS42" s="59">
        <v>0</v>
      </c>
      <c r="CT42" s="59">
        <v>0</v>
      </c>
      <c r="CU42" s="59">
        <v>0</v>
      </c>
      <c r="CV42" s="59">
        <v>0</v>
      </c>
      <c r="CW42" s="59">
        <v>0</v>
      </c>
      <c r="CX42" s="59">
        <v>3.3977900000000001</v>
      </c>
      <c r="CY42" s="59">
        <v>19.7925</v>
      </c>
      <c r="CZ42" s="59">
        <v>20.591999999999999</v>
      </c>
      <c r="DA42" s="59">
        <v>2.4619499999999999</v>
      </c>
      <c r="DB42" s="59">
        <v>5.4652599999999998</v>
      </c>
      <c r="DC42" s="59">
        <v>1.8024500000000001</v>
      </c>
      <c r="DD42" s="59">
        <v>37.080399999999997</v>
      </c>
      <c r="DE42" s="59">
        <v>90.592299999999994</v>
      </c>
      <c r="DF42" s="59">
        <v>0</v>
      </c>
      <c r="DG42" s="59"/>
      <c r="DH42" s="59">
        <v>0</v>
      </c>
      <c r="DI42" s="59">
        <v>1.25</v>
      </c>
      <c r="DJ42" s="59" t="s">
        <v>180</v>
      </c>
      <c r="DK42" s="59">
        <v>0</v>
      </c>
      <c r="DL42" s="59" t="s">
        <v>171</v>
      </c>
      <c r="DM42" s="59" t="s">
        <v>172</v>
      </c>
      <c r="DN42" s="59" t="s">
        <v>173</v>
      </c>
      <c r="DO42" s="59" t="s">
        <v>174</v>
      </c>
      <c r="DP42" s="59">
        <v>8.1</v>
      </c>
      <c r="DQ42" s="59" t="s">
        <v>175</v>
      </c>
      <c r="DR42" s="59" t="s">
        <v>176</v>
      </c>
      <c r="DS42" s="59" t="s">
        <v>306</v>
      </c>
      <c r="DT42" s="59"/>
      <c r="DU42" s="59"/>
      <c r="DV42" s="59"/>
      <c r="DW42" s="59"/>
      <c r="DX42" s="59"/>
      <c r="DY42" s="59"/>
      <c r="DZ42" s="59"/>
      <c r="EA42" s="59"/>
      <c r="EB42" s="59"/>
      <c r="EC42" s="59"/>
    </row>
    <row r="43" spans="1:133" s="38" customFormat="1" x14ac:dyDescent="0.25">
      <c r="A43" s="36"/>
      <c r="B43" s="59" t="s">
        <v>345</v>
      </c>
      <c r="C43" s="59" t="s">
        <v>283</v>
      </c>
      <c r="D43" s="59">
        <v>404407</v>
      </c>
      <c r="E43" s="59" t="s">
        <v>182</v>
      </c>
      <c r="F43" s="59" t="s">
        <v>164</v>
      </c>
      <c r="G43" s="60">
        <v>0.16666666666666666</v>
      </c>
      <c r="H43" s="59" t="s">
        <v>165</v>
      </c>
      <c r="I43" s="59">
        <v>2.2999999999999998</v>
      </c>
      <c r="J43" s="59" t="s">
        <v>166</v>
      </c>
      <c r="K43" s="59" t="s">
        <v>166</v>
      </c>
      <c r="L43" s="59" t="s">
        <v>183</v>
      </c>
      <c r="M43" s="59">
        <v>78.888199999999998</v>
      </c>
      <c r="N43" s="59">
        <v>301960</v>
      </c>
      <c r="O43" s="59">
        <v>235807</v>
      </c>
      <c r="P43" s="59">
        <v>3817.85</v>
      </c>
      <c r="Q43" s="59">
        <v>223666</v>
      </c>
      <c r="R43" s="59">
        <v>0</v>
      </c>
      <c r="S43" s="59">
        <v>717028</v>
      </c>
      <c r="T43" s="58">
        <v>1482360</v>
      </c>
      <c r="U43" s="58">
        <v>2135580</v>
      </c>
      <c r="V43" s="59">
        <v>0</v>
      </c>
      <c r="W43" s="59">
        <v>0</v>
      </c>
      <c r="X43" s="58">
        <v>3617940</v>
      </c>
      <c r="Y43" s="59">
        <v>12124.6</v>
      </c>
      <c r="Z43" s="59">
        <v>0</v>
      </c>
      <c r="AA43" s="59">
        <v>0</v>
      </c>
      <c r="AB43" s="59">
        <v>0</v>
      </c>
      <c r="AC43" s="59">
        <v>0</v>
      </c>
      <c r="AD43" s="59">
        <v>5368.88</v>
      </c>
      <c r="AE43" s="59">
        <v>0</v>
      </c>
      <c r="AF43" s="59">
        <v>17493.400000000001</v>
      </c>
      <c r="AG43" s="59">
        <v>0</v>
      </c>
      <c r="AH43" s="59">
        <v>0</v>
      </c>
      <c r="AI43" s="59">
        <v>0</v>
      </c>
      <c r="AJ43" s="59">
        <v>17493.400000000001</v>
      </c>
      <c r="AK43" s="59">
        <v>0</v>
      </c>
      <c r="AL43" s="59">
        <v>0</v>
      </c>
      <c r="AM43" s="59">
        <v>0</v>
      </c>
      <c r="AN43" s="59">
        <v>0</v>
      </c>
      <c r="AO43" s="59">
        <v>0</v>
      </c>
      <c r="AP43" s="59">
        <v>0</v>
      </c>
      <c r="AQ43" s="59">
        <v>0</v>
      </c>
      <c r="AR43" s="59">
        <v>0</v>
      </c>
      <c r="AS43" s="59">
        <v>0</v>
      </c>
      <c r="AT43" s="59">
        <v>0</v>
      </c>
      <c r="AU43" s="59">
        <v>0</v>
      </c>
      <c r="AV43" s="59">
        <v>0</v>
      </c>
      <c r="AW43" s="59">
        <v>4.1800899999999999</v>
      </c>
      <c r="AX43" s="59">
        <v>22.490500000000001</v>
      </c>
      <c r="AY43" s="59">
        <v>11.9899</v>
      </c>
      <c r="AZ43" s="59">
        <v>0.45012200000000002</v>
      </c>
      <c r="BA43" s="59">
        <v>11.042400000000001</v>
      </c>
      <c r="BB43" s="59">
        <v>1.75793</v>
      </c>
      <c r="BC43" s="59">
        <v>36.389499999999998</v>
      </c>
      <c r="BD43" s="59">
        <v>88.3005</v>
      </c>
      <c r="BE43" s="59">
        <v>4.25</v>
      </c>
      <c r="BF43" s="59" t="s">
        <v>184</v>
      </c>
      <c r="BG43" s="59">
        <v>0</v>
      </c>
      <c r="BH43" s="59">
        <v>0</v>
      </c>
      <c r="BI43" s="59"/>
      <c r="BJ43" s="59">
        <v>0</v>
      </c>
      <c r="BK43" s="59" t="s">
        <v>166</v>
      </c>
      <c r="BL43" s="59" t="s">
        <v>166</v>
      </c>
      <c r="BM43" s="59" t="s">
        <v>185</v>
      </c>
      <c r="BN43" s="59">
        <v>56.962699999999998</v>
      </c>
      <c r="BO43" s="59">
        <v>244954</v>
      </c>
      <c r="BP43" s="59">
        <v>397922</v>
      </c>
      <c r="BQ43" s="59">
        <v>30379.4</v>
      </c>
      <c r="BR43" s="59">
        <v>98761.1</v>
      </c>
      <c r="BS43" s="59">
        <v>0</v>
      </c>
      <c r="BT43" s="59">
        <v>730046</v>
      </c>
      <c r="BU43" s="58">
        <v>1502120</v>
      </c>
      <c r="BV43" s="58">
        <v>2135580</v>
      </c>
      <c r="BW43" s="59">
        <v>0</v>
      </c>
      <c r="BX43" s="59">
        <v>0</v>
      </c>
      <c r="BY43" s="58">
        <v>3637700</v>
      </c>
      <c r="BZ43" s="59">
        <v>9846.99</v>
      </c>
      <c r="CA43" s="59">
        <v>0</v>
      </c>
      <c r="CB43" s="59">
        <v>0</v>
      </c>
      <c r="CC43" s="59">
        <v>0</v>
      </c>
      <c r="CD43" s="59">
        <v>0</v>
      </c>
      <c r="CE43" s="59">
        <v>5504.85</v>
      </c>
      <c r="CF43" s="59">
        <v>0</v>
      </c>
      <c r="CG43" s="59">
        <v>15351.8</v>
      </c>
      <c r="CH43" s="59">
        <v>0</v>
      </c>
      <c r="CI43" s="59">
        <v>0</v>
      </c>
      <c r="CJ43" s="59">
        <v>0</v>
      </c>
      <c r="CK43" s="59">
        <v>15351.8</v>
      </c>
      <c r="CL43" s="59">
        <v>0</v>
      </c>
      <c r="CM43" s="59">
        <v>0</v>
      </c>
      <c r="CN43" s="59">
        <v>0</v>
      </c>
      <c r="CO43" s="59">
        <v>0</v>
      </c>
      <c r="CP43" s="59">
        <v>0</v>
      </c>
      <c r="CQ43" s="59">
        <v>0</v>
      </c>
      <c r="CR43" s="59">
        <v>0</v>
      </c>
      <c r="CS43" s="59">
        <v>0</v>
      </c>
      <c r="CT43" s="59">
        <v>0</v>
      </c>
      <c r="CU43" s="59">
        <v>0</v>
      </c>
      <c r="CV43" s="59">
        <v>0</v>
      </c>
      <c r="CW43" s="59">
        <v>0</v>
      </c>
      <c r="CX43" s="59">
        <v>3.3977900000000001</v>
      </c>
      <c r="CY43" s="59">
        <v>19.7925</v>
      </c>
      <c r="CZ43" s="59">
        <v>20.591999999999999</v>
      </c>
      <c r="DA43" s="59">
        <v>2.4619499999999999</v>
      </c>
      <c r="DB43" s="59">
        <v>5.4652599999999998</v>
      </c>
      <c r="DC43" s="59">
        <v>1.8024500000000001</v>
      </c>
      <c r="DD43" s="59">
        <v>37.080399999999997</v>
      </c>
      <c r="DE43" s="59">
        <v>90.592299999999994</v>
      </c>
      <c r="DF43" s="59">
        <v>0</v>
      </c>
      <c r="DG43" s="59"/>
      <c r="DH43" s="59">
        <v>0</v>
      </c>
      <c r="DI43" s="59">
        <v>1.25</v>
      </c>
      <c r="DJ43" s="59" t="s">
        <v>180</v>
      </c>
      <c r="DK43" s="59">
        <v>0</v>
      </c>
      <c r="DL43" s="59" t="s">
        <v>171</v>
      </c>
      <c r="DM43" s="59" t="s">
        <v>172</v>
      </c>
      <c r="DN43" s="59" t="s">
        <v>173</v>
      </c>
      <c r="DO43" s="59" t="s">
        <v>174</v>
      </c>
      <c r="DP43" s="59">
        <v>8.1</v>
      </c>
      <c r="DQ43" s="59" t="s">
        <v>175</v>
      </c>
      <c r="DR43" s="59" t="s">
        <v>176</v>
      </c>
      <c r="DS43" s="59" t="s">
        <v>306</v>
      </c>
      <c r="DT43" s="59"/>
      <c r="DU43" s="59"/>
      <c r="DV43" s="59"/>
      <c r="DW43" s="59"/>
      <c r="DX43" s="59"/>
      <c r="DY43" s="59"/>
      <c r="DZ43" s="59"/>
      <c r="EA43" s="59"/>
      <c r="EB43" s="59"/>
      <c r="EC43" s="59"/>
    </row>
    <row r="44" spans="1:133" s="38" customFormat="1" x14ac:dyDescent="0.25">
      <c r="A44" s="36"/>
      <c r="B44" s="59" t="s">
        <v>346</v>
      </c>
      <c r="C44" s="59" t="s">
        <v>245</v>
      </c>
      <c r="D44" s="59">
        <v>500007</v>
      </c>
      <c r="E44" s="59" t="s">
        <v>182</v>
      </c>
      <c r="F44" s="59" t="s">
        <v>164</v>
      </c>
      <c r="G44" s="60">
        <v>4.5833333333333337E-2</v>
      </c>
      <c r="H44" s="59" t="s">
        <v>187</v>
      </c>
      <c r="I44" s="59">
        <v>-38.4</v>
      </c>
      <c r="J44" s="59" t="s">
        <v>166</v>
      </c>
      <c r="K44" s="59" t="s">
        <v>166</v>
      </c>
      <c r="L44" s="59" t="s">
        <v>244</v>
      </c>
      <c r="M44" s="59">
        <v>0</v>
      </c>
      <c r="N44" s="59">
        <v>17747.7</v>
      </c>
      <c r="O44" s="59">
        <v>70571.5</v>
      </c>
      <c r="P44" s="59">
        <v>0</v>
      </c>
      <c r="Q44" s="59">
        <v>0</v>
      </c>
      <c r="R44" s="59">
        <v>0</v>
      </c>
      <c r="S44" s="59">
        <v>57690.5</v>
      </c>
      <c r="T44" s="59">
        <v>146010</v>
      </c>
      <c r="U44" s="59">
        <v>77659.399999999994</v>
      </c>
      <c r="V44" s="59">
        <v>0</v>
      </c>
      <c r="W44" s="59">
        <v>201.45599999999999</v>
      </c>
      <c r="X44" s="59">
        <v>223871</v>
      </c>
      <c r="Y44" s="59">
        <v>66.505899999999997</v>
      </c>
      <c r="Z44" s="59">
        <v>0</v>
      </c>
      <c r="AA44" s="59">
        <v>0</v>
      </c>
      <c r="AB44" s="59">
        <v>0</v>
      </c>
      <c r="AC44" s="59">
        <v>0</v>
      </c>
      <c r="AD44" s="59">
        <v>1215.27</v>
      </c>
      <c r="AE44" s="59">
        <v>0</v>
      </c>
      <c r="AF44" s="59">
        <v>1281.78</v>
      </c>
      <c r="AG44" s="59">
        <v>0</v>
      </c>
      <c r="AH44" s="59">
        <v>0</v>
      </c>
      <c r="AI44" s="59">
        <v>0</v>
      </c>
      <c r="AJ44" s="59">
        <v>1281.78</v>
      </c>
      <c r="AK44" s="59">
        <v>0</v>
      </c>
      <c r="AL44" s="59">
        <v>0</v>
      </c>
      <c r="AM44" s="59">
        <v>0</v>
      </c>
      <c r="AN44" s="59">
        <v>0</v>
      </c>
      <c r="AO44" s="59">
        <v>0</v>
      </c>
      <c r="AP44" s="59">
        <v>0</v>
      </c>
      <c r="AQ44" s="59">
        <v>0</v>
      </c>
      <c r="AR44" s="59">
        <v>0</v>
      </c>
      <c r="AS44" s="59">
        <v>0</v>
      </c>
      <c r="AT44" s="59">
        <v>0</v>
      </c>
      <c r="AU44" s="59">
        <v>0</v>
      </c>
      <c r="AV44" s="59">
        <v>0</v>
      </c>
      <c r="AW44" s="59">
        <v>0.47569499999999998</v>
      </c>
      <c r="AX44" s="59">
        <v>37.1738</v>
      </c>
      <c r="AY44" s="59">
        <v>69.918000000000006</v>
      </c>
      <c r="AZ44" s="59">
        <v>0</v>
      </c>
      <c r="BA44" s="59">
        <v>0</v>
      </c>
      <c r="BB44" s="59">
        <v>8.0829699999999995</v>
      </c>
      <c r="BC44" s="59">
        <v>59.446899999999999</v>
      </c>
      <c r="BD44" s="59">
        <v>175.09700000000001</v>
      </c>
      <c r="BE44" s="59">
        <v>0</v>
      </c>
      <c r="BF44" s="59"/>
      <c r="BG44" s="59">
        <v>0</v>
      </c>
      <c r="BH44" s="59">
        <v>0</v>
      </c>
      <c r="BI44" s="59"/>
      <c r="BJ44" s="59">
        <v>0</v>
      </c>
      <c r="BK44" s="59" t="s">
        <v>166</v>
      </c>
      <c r="BL44" s="59" t="s">
        <v>166</v>
      </c>
      <c r="BM44" s="59" t="s">
        <v>242</v>
      </c>
      <c r="BN44" s="59">
        <v>2.0354800000000002</v>
      </c>
      <c r="BO44" s="59">
        <v>33913.4</v>
      </c>
      <c r="BP44" s="59">
        <v>15750.2</v>
      </c>
      <c r="BQ44" s="59">
        <v>0</v>
      </c>
      <c r="BR44" s="59">
        <v>871.35900000000004</v>
      </c>
      <c r="BS44" s="59">
        <v>0</v>
      </c>
      <c r="BT44" s="59">
        <v>55436.3</v>
      </c>
      <c r="BU44" s="59">
        <v>105973</v>
      </c>
      <c r="BV44" s="59">
        <v>77659.399999999994</v>
      </c>
      <c r="BW44" s="59">
        <v>0</v>
      </c>
      <c r="BX44" s="59">
        <v>424.5</v>
      </c>
      <c r="BY44" s="59">
        <v>184057</v>
      </c>
      <c r="BZ44" s="59">
        <v>365.30900000000003</v>
      </c>
      <c r="CA44" s="59">
        <v>0</v>
      </c>
      <c r="CB44" s="59">
        <v>0</v>
      </c>
      <c r="CC44" s="59">
        <v>0</v>
      </c>
      <c r="CD44" s="59">
        <v>0</v>
      </c>
      <c r="CE44" s="59">
        <v>1215.31</v>
      </c>
      <c r="CF44" s="59">
        <v>0</v>
      </c>
      <c r="CG44" s="59">
        <v>1580.62</v>
      </c>
      <c r="CH44" s="59">
        <v>0</v>
      </c>
      <c r="CI44" s="59">
        <v>0</v>
      </c>
      <c r="CJ44" s="59">
        <v>0</v>
      </c>
      <c r="CK44" s="59">
        <v>1580.62</v>
      </c>
      <c r="CL44" s="59">
        <v>0</v>
      </c>
      <c r="CM44" s="59">
        <v>0</v>
      </c>
      <c r="CN44" s="59">
        <v>0</v>
      </c>
      <c r="CO44" s="59">
        <v>0</v>
      </c>
      <c r="CP44" s="59">
        <v>0</v>
      </c>
      <c r="CQ44" s="59">
        <v>0</v>
      </c>
      <c r="CR44" s="59">
        <v>0</v>
      </c>
      <c r="CS44" s="59">
        <v>0</v>
      </c>
      <c r="CT44" s="59">
        <v>0</v>
      </c>
      <c r="CU44" s="59">
        <v>0</v>
      </c>
      <c r="CV44" s="59">
        <v>0</v>
      </c>
      <c r="CW44" s="59">
        <v>0</v>
      </c>
      <c r="CX44" s="59">
        <v>2.69998</v>
      </c>
      <c r="CY44" s="59">
        <v>51.877000000000002</v>
      </c>
      <c r="CZ44" s="59">
        <v>16.147500000000001</v>
      </c>
      <c r="DA44" s="59">
        <v>0</v>
      </c>
      <c r="DB44" s="59">
        <v>0.67871300000000001</v>
      </c>
      <c r="DC44" s="59">
        <v>8.0832499999999996</v>
      </c>
      <c r="DD44" s="59">
        <v>57.172800000000002</v>
      </c>
      <c r="DE44" s="59">
        <v>136.65899999999999</v>
      </c>
      <c r="DF44" s="59">
        <v>0</v>
      </c>
      <c r="DG44" s="59"/>
      <c r="DH44" s="59">
        <v>0</v>
      </c>
      <c r="DI44" s="59">
        <v>0</v>
      </c>
      <c r="DJ44" s="59"/>
      <c r="DK44" s="59">
        <v>0</v>
      </c>
      <c r="DL44" s="59" t="s">
        <v>171</v>
      </c>
      <c r="DM44" s="59" t="s">
        <v>172</v>
      </c>
      <c r="DN44" s="59" t="s">
        <v>173</v>
      </c>
      <c r="DO44" s="59" t="s">
        <v>174</v>
      </c>
      <c r="DP44" s="59">
        <v>8.1</v>
      </c>
      <c r="DQ44" s="59" t="s">
        <v>175</v>
      </c>
      <c r="DR44" s="59" t="s">
        <v>176</v>
      </c>
      <c r="DS44" s="59" t="s">
        <v>306</v>
      </c>
      <c r="DT44" s="59"/>
      <c r="DU44" s="59"/>
      <c r="DV44" s="59"/>
      <c r="DW44" s="59"/>
      <c r="DX44" s="59"/>
      <c r="DY44" s="59"/>
      <c r="DZ44" s="59"/>
      <c r="EA44" s="59"/>
      <c r="EB44" s="59"/>
      <c r="EC44" s="59"/>
    </row>
    <row r="45" spans="1:133" s="38" customFormat="1" x14ac:dyDescent="0.25">
      <c r="A45" s="36"/>
      <c r="B45" s="59" t="s">
        <v>347</v>
      </c>
      <c r="C45" s="59" t="s">
        <v>284</v>
      </c>
      <c r="D45" s="59">
        <v>506007</v>
      </c>
      <c r="E45" s="59" t="s">
        <v>182</v>
      </c>
      <c r="F45" s="59" t="s">
        <v>164</v>
      </c>
      <c r="G45" s="60">
        <v>5.1388888888888894E-2</v>
      </c>
      <c r="H45" s="59" t="s">
        <v>187</v>
      </c>
      <c r="I45" s="59">
        <v>-38.4</v>
      </c>
      <c r="J45" s="59" t="s">
        <v>166</v>
      </c>
      <c r="K45" s="59" t="s">
        <v>166</v>
      </c>
      <c r="L45" s="59" t="s">
        <v>244</v>
      </c>
      <c r="M45" s="59">
        <v>0</v>
      </c>
      <c r="N45" s="59">
        <v>17747.7</v>
      </c>
      <c r="O45" s="59">
        <v>70571.5</v>
      </c>
      <c r="P45" s="59">
        <v>0</v>
      </c>
      <c r="Q45" s="59">
        <v>0</v>
      </c>
      <c r="R45" s="59">
        <v>0</v>
      </c>
      <c r="S45" s="59">
        <v>57690.5</v>
      </c>
      <c r="T45" s="59">
        <v>146010</v>
      </c>
      <c r="U45" s="59">
        <v>77659.399999999994</v>
      </c>
      <c r="V45" s="59">
        <v>0</v>
      </c>
      <c r="W45" s="59">
        <v>201.45599999999999</v>
      </c>
      <c r="X45" s="59">
        <v>223871</v>
      </c>
      <c r="Y45" s="59">
        <v>66.505899999999997</v>
      </c>
      <c r="Z45" s="59">
        <v>0</v>
      </c>
      <c r="AA45" s="59">
        <v>0</v>
      </c>
      <c r="AB45" s="59">
        <v>0</v>
      </c>
      <c r="AC45" s="59">
        <v>0</v>
      </c>
      <c r="AD45" s="59">
        <v>1215.27</v>
      </c>
      <c r="AE45" s="59">
        <v>0</v>
      </c>
      <c r="AF45" s="59">
        <v>1281.78</v>
      </c>
      <c r="AG45" s="59">
        <v>0</v>
      </c>
      <c r="AH45" s="59">
        <v>0</v>
      </c>
      <c r="AI45" s="59">
        <v>0</v>
      </c>
      <c r="AJ45" s="59">
        <v>1281.78</v>
      </c>
      <c r="AK45" s="59">
        <v>0</v>
      </c>
      <c r="AL45" s="59">
        <v>0</v>
      </c>
      <c r="AM45" s="59">
        <v>0</v>
      </c>
      <c r="AN45" s="59">
        <v>0</v>
      </c>
      <c r="AO45" s="59">
        <v>0</v>
      </c>
      <c r="AP45" s="59">
        <v>0</v>
      </c>
      <c r="AQ45" s="59">
        <v>0</v>
      </c>
      <c r="AR45" s="59">
        <v>0</v>
      </c>
      <c r="AS45" s="59">
        <v>0</v>
      </c>
      <c r="AT45" s="59">
        <v>0</v>
      </c>
      <c r="AU45" s="59">
        <v>0</v>
      </c>
      <c r="AV45" s="59">
        <v>0</v>
      </c>
      <c r="AW45" s="59">
        <v>0.47569499999999998</v>
      </c>
      <c r="AX45" s="59">
        <v>37.1738</v>
      </c>
      <c r="AY45" s="59">
        <v>69.918000000000006</v>
      </c>
      <c r="AZ45" s="59">
        <v>0</v>
      </c>
      <c r="BA45" s="59">
        <v>0</v>
      </c>
      <c r="BB45" s="59">
        <v>8.0829699999999995</v>
      </c>
      <c r="BC45" s="59">
        <v>59.446899999999999</v>
      </c>
      <c r="BD45" s="59">
        <v>175.09700000000001</v>
      </c>
      <c r="BE45" s="59">
        <v>0</v>
      </c>
      <c r="BF45" s="59"/>
      <c r="BG45" s="59">
        <v>0</v>
      </c>
      <c r="BH45" s="59">
        <v>0</v>
      </c>
      <c r="BI45" s="59"/>
      <c r="BJ45" s="59">
        <v>0</v>
      </c>
      <c r="BK45" s="59" t="s">
        <v>166</v>
      </c>
      <c r="BL45" s="59" t="s">
        <v>166</v>
      </c>
      <c r="BM45" s="59" t="s">
        <v>242</v>
      </c>
      <c r="BN45" s="59">
        <v>2.0354800000000002</v>
      </c>
      <c r="BO45" s="59">
        <v>33913.4</v>
      </c>
      <c r="BP45" s="59">
        <v>15750.2</v>
      </c>
      <c r="BQ45" s="59">
        <v>0</v>
      </c>
      <c r="BR45" s="59">
        <v>871.35900000000004</v>
      </c>
      <c r="BS45" s="59">
        <v>0</v>
      </c>
      <c r="BT45" s="59">
        <v>55436.3</v>
      </c>
      <c r="BU45" s="59">
        <v>105973</v>
      </c>
      <c r="BV45" s="59">
        <v>77659.399999999994</v>
      </c>
      <c r="BW45" s="59">
        <v>0</v>
      </c>
      <c r="BX45" s="59">
        <v>424.5</v>
      </c>
      <c r="BY45" s="59">
        <v>184057</v>
      </c>
      <c r="BZ45" s="59">
        <v>365.30900000000003</v>
      </c>
      <c r="CA45" s="59">
        <v>0</v>
      </c>
      <c r="CB45" s="59">
        <v>0</v>
      </c>
      <c r="CC45" s="59">
        <v>0</v>
      </c>
      <c r="CD45" s="59">
        <v>0</v>
      </c>
      <c r="CE45" s="59">
        <v>1215.31</v>
      </c>
      <c r="CF45" s="59">
        <v>0</v>
      </c>
      <c r="CG45" s="59">
        <v>1580.62</v>
      </c>
      <c r="CH45" s="59">
        <v>0</v>
      </c>
      <c r="CI45" s="59">
        <v>0</v>
      </c>
      <c r="CJ45" s="59">
        <v>0</v>
      </c>
      <c r="CK45" s="59">
        <v>1580.62</v>
      </c>
      <c r="CL45" s="59">
        <v>0</v>
      </c>
      <c r="CM45" s="59">
        <v>0</v>
      </c>
      <c r="CN45" s="59">
        <v>0</v>
      </c>
      <c r="CO45" s="59">
        <v>0</v>
      </c>
      <c r="CP45" s="59">
        <v>0</v>
      </c>
      <c r="CQ45" s="59">
        <v>0</v>
      </c>
      <c r="CR45" s="59">
        <v>0</v>
      </c>
      <c r="CS45" s="59">
        <v>0</v>
      </c>
      <c r="CT45" s="59">
        <v>0</v>
      </c>
      <c r="CU45" s="59">
        <v>0</v>
      </c>
      <c r="CV45" s="59">
        <v>0</v>
      </c>
      <c r="CW45" s="59">
        <v>0</v>
      </c>
      <c r="CX45" s="59">
        <v>2.69998</v>
      </c>
      <c r="CY45" s="59">
        <v>51.877000000000002</v>
      </c>
      <c r="CZ45" s="59">
        <v>16.147500000000001</v>
      </c>
      <c r="DA45" s="59">
        <v>0</v>
      </c>
      <c r="DB45" s="59">
        <v>0.67871300000000001</v>
      </c>
      <c r="DC45" s="59">
        <v>8.0832499999999996</v>
      </c>
      <c r="DD45" s="59">
        <v>57.172800000000002</v>
      </c>
      <c r="DE45" s="59">
        <v>136.65899999999999</v>
      </c>
      <c r="DF45" s="59">
        <v>0</v>
      </c>
      <c r="DG45" s="59"/>
      <c r="DH45" s="59">
        <v>0</v>
      </c>
      <c r="DI45" s="59">
        <v>0</v>
      </c>
      <c r="DJ45" s="59"/>
      <c r="DK45" s="59">
        <v>0</v>
      </c>
      <c r="DL45" s="59" t="s">
        <v>171</v>
      </c>
      <c r="DM45" s="59" t="s">
        <v>172</v>
      </c>
      <c r="DN45" s="59" t="s">
        <v>173</v>
      </c>
      <c r="DO45" s="59" t="s">
        <v>174</v>
      </c>
      <c r="DP45" s="59">
        <v>8.1</v>
      </c>
      <c r="DQ45" s="59" t="s">
        <v>175</v>
      </c>
      <c r="DR45" s="59" t="s">
        <v>176</v>
      </c>
      <c r="DS45" s="59" t="s">
        <v>306</v>
      </c>
      <c r="DT45" s="59"/>
      <c r="DU45" s="59"/>
      <c r="DV45" s="59"/>
      <c r="DW45" s="59"/>
      <c r="DX45" s="59"/>
      <c r="DY45" s="59"/>
      <c r="DZ45" s="59"/>
      <c r="EA45" s="59"/>
      <c r="EB45" s="59"/>
      <c r="EC45" s="59"/>
    </row>
    <row r="46" spans="1:133" s="38" customFormat="1" x14ac:dyDescent="0.25">
      <c r="A46" s="36"/>
      <c r="B46" s="59" t="s">
        <v>348</v>
      </c>
      <c r="C46" s="59" t="s">
        <v>285</v>
      </c>
      <c r="D46" s="59">
        <v>506107</v>
      </c>
      <c r="E46" s="59" t="s">
        <v>182</v>
      </c>
      <c r="F46" s="59" t="s">
        <v>164</v>
      </c>
      <c r="G46" s="60">
        <v>4.5833333333333337E-2</v>
      </c>
      <c r="H46" s="59" t="s">
        <v>187</v>
      </c>
      <c r="I46" s="59">
        <v>-37.5</v>
      </c>
      <c r="J46" s="59" t="s">
        <v>166</v>
      </c>
      <c r="K46" s="59" t="s">
        <v>166</v>
      </c>
      <c r="L46" s="59" t="s">
        <v>244</v>
      </c>
      <c r="M46" s="59">
        <v>0</v>
      </c>
      <c r="N46" s="59">
        <v>19274.8</v>
      </c>
      <c r="O46" s="59">
        <v>70571.5</v>
      </c>
      <c r="P46" s="59">
        <v>0</v>
      </c>
      <c r="Q46" s="59">
        <v>0</v>
      </c>
      <c r="R46" s="59">
        <v>0</v>
      </c>
      <c r="S46" s="59">
        <v>50085</v>
      </c>
      <c r="T46" s="59">
        <v>139931</v>
      </c>
      <c r="U46" s="59">
        <v>77659.399999999994</v>
      </c>
      <c r="V46" s="59">
        <v>0</v>
      </c>
      <c r="W46" s="59">
        <v>201.45599999999999</v>
      </c>
      <c r="X46" s="59">
        <v>217792</v>
      </c>
      <c r="Y46" s="59">
        <v>77.444999999999993</v>
      </c>
      <c r="Z46" s="59">
        <v>0</v>
      </c>
      <c r="AA46" s="59">
        <v>0</v>
      </c>
      <c r="AB46" s="59">
        <v>0</v>
      </c>
      <c r="AC46" s="59">
        <v>0</v>
      </c>
      <c r="AD46" s="59">
        <v>1215.27</v>
      </c>
      <c r="AE46" s="59">
        <v>0</v>
      </c>
      <c r="AF46" s="59">
        <v>1292.72</v>
      </c>
      <c r="AG46" s="59">
        <v>0</v>
      </c>
      <c r="AH46" s="59">
        <v>0</v>
      </c>
      <c r="AI46" s="59">
        <v>0</v>
      </c>
      <c r="AJ46" s="59">
        <v>1292.72</v>
      </c>
      <c r="AK46" s="59">
        <v>0</v>
      </c>
      <c r="AL46" s="59">
        <v>0</v>
      </c>
      <c r="AM46" s="59">
        <v>0</v>
      </c>
      <c r="AN46" s="59">
        <v>0</v>
      </c>
      <c r="AO46" s="59">
        <v>0</v>
      </c>
      <c r="AP46" s="59">
        <v>0</v>
      </c>
      <c r="AQ46" s="59">
        <v>0</v>
      </c>
      <c r="AR46" s="59">
        <v>0</v>
      </c>
      <c r="AS46" s="59">
        <v>0</v>
      </c>
      <c r="AT46" s="59">
        <v>0</v>
      </c>
      <c r="AU46" s="59">
        <v>0</v>
      </c>
      <c r="AV46" s="59">
        <v>0</v>
      </c>
      <c r="AW46" s="59">
        <v>0.55876700000000001</v>
      </c>
      <c r="AX46" s="59">
        <v>39.171900000000001</v>
      </c>
      <c r="AY46" s="59">
        <v>69.918000000000006</v>
      </c>
      <c r="AZ46" s="59">
        <v>0</v>
      </c>
      <c r="BA46" s="59">
        <v>0</v>
      </c>
      <c r="BB46" s="59">
        <v>8.0829699999999995</v>
      </c>
      <c r="BC46" s="59">
        <v>51.4191</v>
      </c>
      <c r="BD46" s="59">
        <v>169.15100000000001</v>
      </c>
      <c r="BE46" s="59">
        <v>0</v>
      </c>
      <c r="BF46" s="59"/>
      <c r="BG46" s="59">
        <v>0</v>
      </c>
      <c r="BH46" s="59">
        <v>0</v>
      </c>
      <c r="BI46" s="59"/>
      <c r="BJ46" s="59">
        <v>0</v>
      </c>
      <c r="BK46" s="59" t="s">
        <v>166</v>
      </c>
      <c r="BL46" s="59" t="s">
        <v>166</v>
      </c>
      <c r="BM46" s="59" t="s">
        <v>242</v>
      </c>
      <c r="BN46" s="59">
        <v>2.4607299999999999</v>
      </c>
      <c r="BO46" s="59">
        <v>35357.4</v>
      </c>
      <c r="BP46" s="59">
        <v>16050.1</v>
      </c>
      <c r="BQ46" s="59">
        <v>0</v>
      </c>
      <c r="BR46" s="59">
        <v>933.50699999999995</v>
      </c>
      <c r="BS46" s="59">
        <v>0</v>
      </c>
      <c r="BT46" s="59">
        <v>47830.8</v>
      </c>
      <c r="BU46" s="59">
        <v>100174</v>
      </c>
      <c r="BV46" s="59">
        <v>77659.399999999994</v>
      </c>
      <c r="BW46" s="59">
        <v>0</v>
      </c>
      <c r="BX46" s="59">
        <v>424.5</v>
      </c>
      <c r="BY46" s="59">
        <v>178258</v>
      </c>
      <c r="BZ46" s="59">
        <v>438.22</v>
      </c>
      <c r="CA46" s="59">
        <v>0</v>
      </c>
      <c r="CB46" s="59">
        <v>0</v>
      </c>
      <c r="CC46" s="59">
        <v>0</v>
      </c>
      <c r="CD46" s="59">
        <v>0</v>
      </c>
      <c r="CE46" s="59">
        <v>1215.31</v>
      </c>
      <c r="CF46" s="59">
        <v>0</v>
      </c>
      <c r="CG46" s="59">
        <v>1653.53</v>
      </c>
      <c r="CH46" s="59">
        <v>0</v>
      </c>
      <c r="CI46" s="59">
        <v>0</v>
      </c>
      <c r="CJ46" s="59">
        <v>0</v>
      </c>
      <c r="CK46" s="59">
        <v>1653.53</v>
      </c>
      <c r="CL46" s="59">
        <v>0</v>
      </c>
      <c r="CM46" s="59">
        <v>0</v>
      </c>
      <c r="CN46" s="59">
        <v>0</v>
      </c>
      <c r="CO46" s="59">
        <v>0</v>
      </c>
      <c r="CP46" s="59">
        <v>0</v>
      </c>
      <c r="CQ46" s="59">
        <v>0</v>
      </c>
      <c r="CR46" s="59">
        <v>0</v>
      </c>
      <c r="CS46" s="59">
        <v>0</v>
      </c>
      <c r="CT46" s="59">
        <v>0</v>
      </c>
      <c r="CU46" s="59">
        <v>0</v>
      </c>
      <c r="CV46" s="59">
        <v>0</v>
      </c>
      <c r="CW46" s="59">
        <v>0</v>
      </c>
      <c r="CX46" s="59">
        <v>3.25197</v>
      </c>
      <c r="CY46" s="59">
        <v>54.014000000000003</v>
      </c>
      <c r="CZ46" s="59">
        <v>16.541599999999999</v>
      </c>
      <c r="DA46" s="59">
        <v>0</v>
      </c>
      <c r="DB46" s="59">
        <v>0.72777999999999998</v>
      </c>
      <c r="DC46" s="59">
        <v>8.0832499999999996</v>
      </c>
      <c r="DD46" s="59">
        <v>49.145000000000003</v>
      </c>
      <c r="DE46" s="59">
        <v>131.76300000000001</v>
      </c>
      <c r="DF46" s="59">
        <v>0</v>
      </c>
      <c r="DG46" s="59"/>
      <c r="DH46" s="59">
        <v>0</v>
      </c>
      <c r="DI46" s="59">
        <v>0</v>
      </c>
      <c r="DJ46" s="59"/>
      <c r="DK46" s="59">
        <v>0</v>
      </c>
      <c r="DL46" s="59" t="s">
        <v>171</v>
      </c>
      <c r="DM46" s="59" t="s">
        <v>172</v>
      </c>
      <c r="DN46" s="59" t="s">
        <v>173</v>
      </c>
      <c r="DO46" s="59" t="s">
        <v>174</v>
      </c>
      <c r="DP46" s="59">
        <v>8.1</v>
      </c>
      <c r="DQ46" s="59" t="s">
        <v>175</v>
      </c>
      <c r="DR46" s="59" t="s">
        <v>176</v>
      </c>
      <c r="DS46" s="59" t="s">
        <v>306</v>
      </c>
      <c r="DT46" s="59"/>
      <c r="DU46" s="59"/>
      <c r="DV46" s="59"/>
      <c r="DW46" s="59"/>
      <c r="DX46" s="59"/>
      <c r="DY46" s="59"/>
      <c r="DZ46" s="59"/>
      <c r="EA46" s="59"/>
      <c r="EB46" s="59"/>
      <c r="EC46" s="59"/>
    </row>
    <row r="47" spans="1:133" x14ac:dyDescent="0.25">
      <c r="A47" s="36"/>
      <c r="B47" s="59" t="s">
        <v>349</v>
      </c>
      <c r="C47" s="59" t="s">
        <v>286</v>
      </c>
      <c r="D47" s="59">
        <v>506207</v>
      </c>
      <c r="E47" s="59" t="s">
        <v>182</v>
      </c>
      <c r="F47" s="59" t="s">
        <v>164</v>
      </c>
      <c r="G47" s="60">
        <v>4.5833333333333337E-2</v>
      </c>
      <c r="H47" s="59" t="s">
        <v>187</v>
      </c>
      <c r="I47" s="59">
        <v>-37.200000000000003</v>
      </c>
      <c r="J47" s="59" t="s">
        <v>166</v>
      </c>
      <c r="K47" s="59" t="s">
        <v>166</v>
      </c>
      <c r="L47" s="59" t="s">
        <v>244</v>
      </c>
      <c r="M47" s="59">
        <v>0</v>
      </c>
      <c r="N47" s="59">
        <v>18974.8</v>
      </c>
      <c r="O47" s="59">
        <v>70571.5</v>
      </c>
      <c r="P47" s="59">
        <v>0</v>
      </c>
      <c r="Q47" s="59">
        <v>0</v>
      </c>
      <c r="R47" s="59">
        <v>0</v>
      </c>
      <c r="S47" s="59">
        <v>50085</v>
      </c>
      <c r="T47" s="59">
        <v>139631</v>
      </c>
      <c r="U47" s="59">
        <v>77659.399999999994</v>
      </c>
      <c r="V47" s="59">
        <v>0</v>
      </c>
      <c r="W47" s="59">
        <v>201.45599999999999</v>
      </c>
      <c r="X47" s="59">
        <v>217492</v>
      </c>
      <c r="Y47" s="59">
        <v>77.573800000000006</v>
      </c>
      <c r="Z47" s="59">
        <v>0</v>
      </c>
      <c r="AA47" s="59">
        <v>0</v>
      </c>
      <c r="AB47" s="59">
        <v>0</v>
      </c>
      <c r="AC47" s="59">
        <v>0</v>
      </c>
      <c r="AD47" s="59">
        <v>1215.27</v>
      </c>
      <c r="AE47" s="59">
        <v>0</v>
      </c>
      <c r="AF47" s="59">
        <v>1292.8499999999999</v>
      </c>
      <c r="AG47" s="59">
        <v>0</v>
      </c>
      <c r="AH47" s="59">
        <v>0</v>
      </c>
      <c r="AI47" s="59">
        <v>0</v>
      </c>
      <c r="AJ47" s="59">
        <v>1292.8499999999999</v>
      </c>
      <c r="AK47" s="59">
        <v>0</v>
      </c>
      <c r="AL47" s="59">
        <v>0</v>
      </c>
      <c r="AM47" s="59">
        <v>0</v>
      </c>
      <c r="AN47" s="59">
        <v>0</v>
      </c>
      <c r="AO47" s="59">
        <v>0</v>
      </c>
      <c r="AP47" s="59">
        <v>0</v>
      </c>
      <c r="AQ47" s="59">
        <v>0</v>
      </c>
      <c r="AR47" s="59">
        <v>0</v>
      </c>
      <c r="AS47" s="59">
        <v>0</v>
      </c>
      <c r="AT47" s="59">
        <v>0</v>
      </c>
      <c r="AU47" s="59">
        <v>0</v>
      </c>
      <c r="AV47" s="59">
        <v>0</v>
      </c>
      <c r="AW47" s="59">
        <v>0.55944700000000003</v>
      </c>
      <c r="AX47" s="59">
        <v>38.855899999999998</v>
      </c>
      <c r="AY47" s="59">
        <v>69.918000000000006</v>
      </c>
      <c r="AZ47" s="59">
        <v>0</v>
      </c>
      <c r="BA47" s="59">
        <v>0</v>
      </c>
      <c r="BB47" s="59">
        <v>8.0829699999999995</v>
      </c>
      <c r="BC47" s="59">
        <v>51.4191</v>
      </c>
      <c r="BD47" s="59">
        <v>168.83500000000001</v>
      </c>
      <c r="BE47" s="59">
        <v>0</v>
      </c>
      <c r="BF47" s="59"/>
      <c r="BG47" s="59">
        <v>0</v>
      </c>
      <c r="BH47" s="59">
        <v>0</v>
      </c>
      <c r="BI47" s="59"/>
      <c r="BJ47" s="59">
        <v>0</v>
      </c>
      <c r="BK47" s="59" t="s">
        <v>166</v>
      </c>
      <c r="BL47" s="59" t="s">
        <v>166</v>
      </c>
      <c r="BM47" s="59" t="s">
        <v>242</v>
      </c>
      <c r="BN47" s="59">
        <v>2.4607299999999999</v>
      </c>
      <c r="BO47" s="59">
        <v>35357.4</v>
      </c>
      <c r="BP47" s="59">
        <v>16050.1</v>
      </c>
      <c r="BQ47" s="59">
        <v>0</v>
      </c>
      <c r="BR47" s="59">
        <v>933.50699999999995</v>
      </c>
      <c r="BS47" s="59">
        <v>0</v>
      </c>
      <c r="BT47" s="59">
        <v>47830.8</v>
      </c>
      <c r="BU47" s="59">
        <v>100174</v>
      </c>
      <c r="BV47" s="59">
        <v>77659.399999999994</v>
      </c>
      <c r="BW47" s="59">
        <v>0</v>
      </c>
      <c r="BX47" s="59">
        <v>424.5</v>
      </c>
      <c r="BY47" s="59">
        <v>178258</v>
      </c>
      <c r="BZ47" s="59">
        <v>438.22</v>
      </c>
      <c r="CA47" s="59">
        <v>0</v>
      </c>
      <c r="CB47" s="59">
        <v>0</v>
      </c>
      <c r="CC47" s="59">
        <v>0</v>
      </c>
      <c r="CD47" s="59">
        <v>0</v>
      </c>
      <c r="CE47" s="59">
        <v>1215.31</v>
      </c>
      <c r="CF47" s="59">
        <v>0</v>
      </c>
      <c r="CG47" s="59">
        <v>1653.53</v>
      </c>
      <c r="CH47" s="59">
        <v>0</v>
      </c>
      <c r="CI47" s="59">
        <v>0</v>
      </c>
      <c r="CJ47" s="59">
        <v>0</v>
      </c>
      <c r="CK47" s="59">
        <v>1653.53</v>
      </c>
      <c r="CL47" s="59">
        <v>0</v>
      </c>
      <c r="CM47" s="59">
        <v>0</v>
      </c>
      <c r="CN47" s="59">
        <v>0</v>
      </c>
      <c r="CO47" s="59">
        <v>0</v>
      </c>
      <c r="CP47" s="59">
        <v>0</v>
      </c>
      <c r="CQ47" s="59">
        <v>0</v>
      </c>
      <c r="CR47" s="59">
        <v>0</v>
      </c>
      <c r="CS47" s="59">
        <v>0</v>
      </c>
      <c r="CT47" s="59">
        <v>0</v>
      </c>
      <c r="CU47" s="59">
        <v>0</v>
      </c>
      <c r="CV47" s="59">
        <v>0</v>
      </c>
      <c r="CW47" s="59">
        <v>0</v>
      </c>
      <c r="CX47" s="59">
        <v>3.25197</v>
      </c>
      <c r="CY47" s="59">
        <v>54.014000000000003</v>
      </c>
      <c r="CZ47" s="59">
        <v>16.541599999999999</v>
      </c>
      <c r="DA47" s="59">
        <v>0</v>
      </c>
      <c r="DB47" s="59">
        <v>0.72777999999999998</v>
      </c>
      <c r="DC47" s="59">
        <v>8.0832499999999996</v>
      </c>
      <c r="DD47" s="59">
        <v>49.145000000000003</v>
      </c>
      <c r="DE47" s="59">
        <v>131.76300000000001</v>
      </c>
      <c r="DF47" s="59">
        <v>0</v>
      </c>
      <c r="DG47" s="59"/>
      <c r="DH47" s="59">
        <v>0</v>
      </c>
      <c r="DI47" s="59">
        <v>0</v>
      </c>
      <c r="DJ47" s="59"/>
      <c r="DK47" s="59">
        <v>0</v>
      </c>
      <c r="DL47" s="59" t="s">
        <v>171</v>
      </c>
      <c r="DM47" s="59" t="s">
        <v>172</v>
      </c>
      <c r="DN47" s="59" t="s">
        <v>173</v>
      </c>
      <c r="DO47" s="59" t="s">
        <v>174</v>
      </c>
      <c r="DP47" s="59">
        <v>8.1</v>
      </c>
      <c r="DQ47" s="59" t="s">
        <v>175</v>
      </c>
      <c r="DR47" s="59" t="s">
        <v>176</v>
      </c>
      <c r="DS47" s="59" t="s">
        <v>306</v>
      </c>
      <c r="DT47" s="59"/>
      <c r="DU47" s="59"/>
      <c r="DV47" s="59"/>
      <c r="DW47" s="59"/>
      <c r="DX47" s="59"/>
      <c r="DY47" s="59"/>
      <c r="DZ47" s="59"/>
      <c r="EA47" s="59"/>
      <c r="EB47" s="59"/>
      <c r="EC47" s="59"/>
    </row>
    <row r="48" spans="1:133" x14ac:dyDescent="0.25">
      <c r="B48" s="59" t="s">
        <v>350</v>
      </c>
      <c r="C48" s="59" t="s">
        <v>186</v>
      </c>
      <c r="D48" s="59">
        <v>314716</v>
      </c>
      <c r="E48" s="59" t="s">
        <v>163</v>
      </c>
      <c r="F48" s="59" t="s">
        <v>164</v>
      </c>
      <c r="G48" s="60">
        <v>9.375E-2</v>
      </c>
      <c r="H48" s="59" t="s">
        <v>187</v>
      </c>
      <c r="I48" s="59">
        <v>-90.2</v>
      </c>
      <c r="J48" s="59" t="s">
        <v>166</v>
      </c>
      <c r="K48" s="59" t="s">
        <v>166</v>
      </c>
      <c r="L48" s="59" t="s">
        <v>167</v>
      </c>
      <c r="M48" s="59">
        <v>292.65699999999998</v>
      </c>
      <c r="N48" s="59">
        <v>90840.2</v>
      </c>
      <c r="O48" s="59">
        <v>160683</v>
      </c>
      <c r="P48" s="59">
        <v>0</v>
      </c>
      <c r="Q48" s="59">
        <v>18289.400000000001</v>
      </c>
      <c r="R48" s="59">
        <v>0</v>
      </c>
      <c r="S48" s="59">
        <v>115459</v>
      </c>
      <c r="T48" s="59">
        <v>385565</v>
      </c>
      <c r="U48" s="59">
        <v>235375</v>
      </c>
      <c r="V48" s="59">
        <v>23370.400000000001</v>
      </c>
      <c r="W48" s="59">
        <v>0</v>
      </c>
      <c r="X48" s="59">
        <v>644311</v>
      </c>
      <c r="Y48" s="59">
        <v>44979.4</v>
      </c>
      <c r="Z48" s="59">
        <v>0</v>
      </c>
      <c r="AA48" s="59">
        <v>0</v>
      </c>
      <c r="AB48" s="59">
        <v>0</v>
      </c>
      <c r="AC48" s="59">
        <v>0</v>
      </c>
      <c r="AD48" s="59">
        <v>643.37900000000002</v>
      </c>
      <c r="AE48" s="59">
        <v>0</v>
      </c>
      <c r="AF48" s="59">
        <v>45622.8</v>
      </c>
      <c r="AG48" s="59">
        <v>2888.07</v>
      </c>
      <c r="AH48" s="59">
        <v>0</v>
      </c>
      <c r="AI48" s="59">
        <v>0</v>
      </c>
      <c r="AJ48" s="59">
        <v>48510.8</v>
      </c>
      <c r="AK48" s="59">
        <v>0</v>
      </c>
      <c r="AL48" s="59">
        <v>0</v>
      </c>
      <c r="AM48" s="59">
        <v>0</v>
      </c>
      <c r="AN48" s="59">
        <v>0</v>
      </c>
      <c r="AO48" s="59">
        <v>0</v>
      </c>
      <c r="AP48" s="59">
        <v>0</v>
      </c>
      <c r="AQ48" s="59">
        <v>0</v>
      </c>
      <c r="AR48" s="59">
        <v>0</v>
      </c>
      <c r="AS48" s="59">
        <v>0</v>
      </c>
      <c r="AT48" s="59">
        <v>0</v>
      </c>
      <c r="AU48" s="59">
        <v>0</v>
      </c>
      <c r="AV48" s="59">
        <v>0</v>
      </c>
      <c r="AW48" s="59">
        <v>147.18299999999999</v>
      </c>
      <c r="AX48" s="59">
        <v>64.615300000000005</v>
      </c>
      <c r="AY48" s="59">
        <v>64.897900000000007</v>
      </c>
      <c r="AZ48" s="59">
        <v>0</v>
      </c>
      <c r="BA48" s="59">
        <v>7.1357900000000001</v>
      </c>
      <c r="BB48" s="59">
        <v>1.99665</v>
      </c>
      <c r="BC48" s="59">
        <v>51.9283</v>
      </c>
      <c r="BD48" s="59">
        <v>337.75700000000001</v>
      </c>
      <c r="BE48" s="59">
        <v>0</v>
      </c>
      <c r="BF48" s="59"/>
      <c r="BG48" s="59">
        <v>0</v>
      </c>
      <c r="BH48" s="59">
        <v>1</v>
      </c>
      <c r="BI48" s="59" t="s">
        <v>168</v>
      </c>
      <c r="BJ48" s="59">
        <v>0</v>
      </c>
      <c r="BK48" s="59" t="s">
        <v>166</v>
      </c>
      <c r="BL48" s="59" t="s">
        <v>166</v>
      </c>
      <c r="BM48" s="59" t="s">
        <v>188</v>
      </c>
      <c r="BN48" s="59">
        <v>155.69399999999999</v>
      </c>
      <c r="BO48" s="59">
        <v>62862.6</v>
      </c>
      <c r="BP48" s="59">
        <v>137228</v>
      </c>
      <c r="BQ48" s="59">
        <v>0</v>
      </c>
      <c r="BR48" s="59">
        <v>10305.9</v>
      </c>
      <c r="BS48" s="59">
        <v>0</v>
      </c>
      <c r="BT48" s="59">
        <v>110420</v>
      </c>
      <c r="BU48" s="59">
        <v>320972</v>
      </c>
      <c r="BV48" s="59">
        <v>235375</v>
      </c>
      <c r="BW48" s="59">
        <v>23370.400000000001</v>
      </c>
      <c r="BX48" s="59">
        <v>0</v>
      </c>
      <c r="BY48" s="59">
        <v>579718</v>
      </c>
      <c r="BZ48" s="59">
        <v>25303.4</v>
      </c>
      <c r="CA48" s="59">
        <v>0</v>
      </c>
      <c r="CB48" s="59">
        <v>0</v>
      </c>
      <c r="CC48" s="59">
        <v>0</v>
      </c>
      <c r="CD48" s="59">
        <v>0</v>
      </c>
      <c r="CE48" s="59">
        <v>643.375</v>
      </c>
      <c r="CF48" s="59">
        <v>0</v>
      </c>
      <c r="CG48" s="59">
        <v>25946.799999999999</v>
      </c>
      <c r="CH48" s="59">
        <v>2888.07</v>
      </c>
      <c r="CI48" s="59">
        <v>0</v>
      </c>
      <c r="CJ48" s="59">
        <v>0</v>
      </c>
      <c r="CK48" s="59">
        <v>28834.9</v>
      </c>
      <c r="CL48" s="59">
        <v>0</v>
      </c>
      <c r="CM48" s="59">
        <v>0</v>
      </c>
      <c r="CN48" s="59">
        <v>0</v>
      </c>
      <c r="CO48" s="59">
        <v>0</v>
      </c>
      <c r="CP48" s="59">
        <v>0</v>
      </c>
      <c r="CQ48" s="59">
        <v>0</v>
      </c>
      <c r="CR48" s="59">
        <v>0</v>
      </c>
      <c r="CS48" s="59">
        <v>0</v>
      </c>
      <c r="CT48" s="59">
        <v>0</v>
      </c>
      <c r="CU48" s="59">
        <v>0</v>
      </c>
      <c r="CV48" s="59">
        <v>0</v>
      </c>
      <c r="CW48" s="59">
        <v>0</v>
      </c>
      <c r="CX48" s="59">
        <v>83.365700000000004</v>
      </c>
      <c r="CY48" s="59">
        <v>49.337400000000002</v>
      </c>
      <c r="CZ48" s="59">
        <v>59.435600000000001</v>
      </c>
      <c r="DA48" s="59">
        <v>0</v>
      </c>
      <c r="DB48" s="59">
        <v>3.86145</v>
      </c>
      <c r="DC48" s="59">
        <v>1.99664</v>
      </c>
      <c r="DD48" s="59">
        <v>49.4709</v>
      </c>
      <c r="DE48" s="59">
        <v>247.46799999999999</v>
      </c>
      <c r="DF48" s="59">
        <v>0</v>
      </c>
      <c r="DG48" s="59"/>
      <c r="DH48" s="59">
        <v>0</v>
      </c>
      <c r="DI48" s="59">
        <v>8.25</v>
      </c>
      <c r="DJ48" s="59" t="s">
        <v>170</v>
      </c>
      <c r="DK48" s="59">
        <v>0</v>
      </c>
      <c r="DL48" s="59" t="s">
        <v>171</v>
      </c>
      <c r="DM48" s="59" t="s">
        <v>172</v>
      </c>
      <c r="DN48" s="59" t="s">
        <v>173</v>
      </c>
      <c r="DO48" s="59" t="s">
        <v>174</v>
      </c>
      <c r="DP48" s="59">
        <v>8.1</v>
      </c>
      <c r="DQ48" s="59" t="s">
        <v>175</v>
      </c>
      <c r="DR48" s="59" t="s">
        <v>176</v>
      </c>
      <c r="DS48" s="59" t="s">
        <v>306</v>
      </c>
      <c r="DT48" s="59"/>
      <c r="DU48" s="59"/>
      <c r="DV48" s="59"/>
      <c r="DW48" s="59"/>
      <c r="DX48" s="59"/>
      <c r="DY48" s="59"/>
      <c r="DZ48" s="59"/>
      <c r="EA48" s="59"/>
      <c r="EB48" s="59"/>
      <c r="EC48" s="59"/>
    </row>
    <row r="49" spans="1:133" x14ac:dyDescent="0.25">
      <c r="A49" s="3"/>
      <c r="B49" s="59" t="s">
        <v>351</v>
      </c>
      <c r="C49" s="59" t="s">
        <v>287</v>
      </c>
      <c r="D49" s="59">
        <v>313516</v>
      </c>
      <c r="E49" s="59" t="s">
        <v>163</v>
      </c>
      <c r="F49" s="59" t="s">
        <v>164</v>
      </c>
      <c r="G49" s="60">
        <v>9.5138888888888884E-2</v>
      </c>
      <c r="H49" s="59" t="s">
        <v>187</v>
      </c>
      <c r="I49" s="59">
        <v>-80.3</v>
      </c>
      <c r="J49" s="59" t="s">
        <v>166</v>
      </c>
      <c r="K49" s="59" t="s">
        <v>166</v>
      </c>
      <c r="L49" s="59" t="s">
        <v>233</v>
      </c>
      <c r="M49" s="59">
        <v>279.745</v>
      </c>
      <c r="N49" s="59">
        <v>49546.8</v>
      </c>
      <c r="O49" s="59">
        <v>207460</v>
      </c>
      <c r="P49" s="59">
        <v>0</v>
      </c>
      <c r="Q49" s="59">
        <v>9618.2999999999993</v>
      </c>
      <c r="R49" s="59">
        <v>0</v>
      </c>
      <c r="S49" s="59">
        <v>115459</v>
      </c>
      <c r="T49" s="59">
        <v>382365</v>
      </c>
      <c r="U49" s="59">
        <v>235375</v>
      </c>
      <c r="V49" s="59">
        <v>23370.400000000001</v>
      </c>
      <c r="W49" s="59">
        <v>0</v>
      </c>
      <c r="X49" s="59">
        <v>641110</v>
      </c>
      <c r="Y49" s="59">
        <v>42994.9</v>
      </c>
      <c r="Z49" s="59">
        <v>0</v>
      </c>
      <c r="AA49" s="59">
        <v>0</v>
      </c>
      <c r="AB49" s="59">
        <v>0</v>
      </c>
      <c r="AC49" s="59">
        <v>0</v>
      </c>
      <c r="AD49" s="59">
        <v>643.37900000000002</v>
      </c>
      <c r="AE49" s="59">
        <v>0</v>
      </c>
      <c r="AF49" s="59">
        <v>43638.3</v>
      </c>
      <c r="AG49" s="59">
        <v>2888.07</v>
      </c>
      <c r="AH49" s="59">
        <v>0</v>
      </c>
      <c r="AI49" s="59">
        <v>0</v>
      </c>
      <c r="AJ49" s="59">
        <v>46526.400000000001</v>
      </c>
      <c r="AK49" s="59">
        <v>0</v>
      </c>
      <c r="AL49" s="59">
        <v>0</v>
      </c>
      <c r="AM49" s="59">
        <v>0</v>
      </c>
      <c r="AN49" s="59">
        <v>0</v>
      </c>
      <c r="AO49" s="59">
        <v>0</v>
      </c>
      <c r="AP49" s="59">
        <v>0</v>
      </c>
      <c r="AQ49" s="59">
        <v>0</v>
      </c>
      <c r="AR49" s="59">
        <v>0</v>
      </c>
      <c r="AS49" s="59">
        <v>0</v>
      </c>
      <c r="AT49" s="59">
        <v>0</v>
      </c>
      <c r="AU49" s="59">
        <v>0</v>
      </c>
      <c r="AV49" s="59">
        <v>0</v>
      </c>
      <c r="AW49" s="59">
        <v>143.15199999999999</v>
      </c>
      <c r="AX49" s="59">
        <v>44.514099999999999</v>
      </c>
      <c r="AY49" s="59">
        <v>82.993600000000001</v>
      </c>
      <c r="AZ49" s="59">
        <v>0</v>
      </c>
      <c r="BA49" s="59">
        <v>3.1734399999999998</v>
      </c>
      <c r="BB49" s="59">
        <v>1.99665</v>
      </c>
      <c r="BC49" s="59">
        <v>51.9283</v>
      </c>
      <c r="BD49" s="59">
        <v>327.75799999999998</v>
      </c>
      <c r="BE49" s="59">
        <v>0</v>
      </c>
      <c r="BF49" s="59"/>
      <c r="BG49" s="59">
        <v>0</v>
      </c>
      <c r="BH49" s="59">
        <v>20.25</v>
      </c>
      <c r="BI49" s="59" t="s">
        <v>190</v>
      </c>
      <c r="BJ49" s="59">
        <v>0</v>
      </c>
      <c r="BK49" s="59" t="s">
        <v>166</v>
      </c>
      <c r="BL49" s="59" t="s">
        <v>166</v>
      </c>
      <c r="BM49" s="59" t="s">
        <v>188</v>
      </c>
      <c r="BN49" s="59">
        <v>155.69399999999999</v>
      </c>
      <c r="BO49" s="59">
        <v>62862.6</v>
      </c>
      <c r="BP49" s="59">
        <v>137228</v>
      </c>
      <c r="BQ49" s="59">
        <v>0</v>
      </c>
      <c r="BR49" s="59">
        <v>10305.9</v>
      </c>
      <c r="BS49" s="59">
        <v>0</v>
      </c>
      <c r="BT49" s="59">
        <v>110420</v>
      </c>
      <c r="BU49" s="59">
        <v>320972</v>
      </c>
      <c r="BV49" s="59">
        <v>235375</v>
      </c>
      <c r="BW49" s="59">
        <v>23370.400000000001</v>
      </c>
      <c r="BX49" s="59">
        <v>0</v>
      </c>
      <c r="BY49" s="59">
        <v>579718</v>
      </c>
      <c r="BZ49" s="59">
        <v>25303.4</v>
      </c>
      <c r="CA49" s="59">
        <v>0</v>
      </c>
      <c r="CB49" s="59">
        <v>0</v>
      </c>
      <c r="CC49" s="59">
        <v>0</v>
      </c>
      <c r="CD49" s="59">
        <v>0</v>
      </c>
      <c r="CE49" s="59">
        <v>643.375</v>
      </c>
      <c r="CF49" s="59">
        <v>0</v>
      </c>
      <c r="CG49" s="59">
        <v>25946.799999999999</v>
      </c>
      <c r="CH49" s="59">
        <v>2888.07</v>
      </c>
      <c r="CI49" s="59">
        <v>0</v>
      </c>
      <c r="CJ49" s="59">
        <v>0</v>
      </c>
      <c r="CK49" s="59">
        <v>28834.9</v>
      </c>
      <c r="CL49" s="59">
        <v>0</v>
      </c>
      <c r="CM49" s="59">
        <v>0</v>
      </c>
      <c r="CN49" s="59">
        <v>0</v>
      </c>
      <c r="CO49" s="59">
        <v>0</v>
      </c>
      <c r="CP49" s="59">
        <v>0</v>
      </c>
      <c r="CQ49" s="59">
        <v>0</v>
      </c>
      <c r="CR49" s="59">
        <v>0</v>
      </c>
      <c r="CS49" s="59">
        <v>0</v>
      </c>
      <c r="CT49" s="59">
        <v>0</v>
      </c>
      <c r="CU49" s="59">
        <v>0</v>
      </c>
      <c r="CV49" s="59">
        <v>0</v>
      </c>
      <c r="CW49" s="59">
        <v>0</v>
      </c>
      <c r="CX49" s="59">
        <v>83.365700000000004</v>
      </c>
      <c r="CY49" s="59">
        <v>49.337400000000002</v>
      </c>
      <c r="CZ49" s="59">
        <v>59.435600000000001</v>
      </c>
      <c r="DA49" s="59">
        <v>0</v>
      </c>
      <c r="DB49" s="59">
        <v>3.86145</v>
      </c>
      <c r="DC49" s="59">
        <v>1.99664</v>
      </c>
      <c r="DD49" s="59">
        <v>49.4709</v>
      </c>
      <c r="DE49" s="59">
        <v>247.46799999999999</v>
      </c>
      <c r="DF49" s="59">
        <v>0</v>
      </c>
      <c r="DG49" s="59"/>
      <c r="DH49" s="59">
        <v>0</v>
      </c>
      <c r="DI49" s="59">
        <v>8.25</v>
      </c>
      <c r="DJ49" s="59" t="s">
        <v>170</v>
      </c>
      <c r="DK49" s="59">
        <v>0</v>
      </c>
      <c r="DL49" s="59" t="s">
        <v>171</v>
      </c>
      <c r="DM49" s="59" t="s">
        <v>172</v>
      </c>
      <c r="DN49" s="59" t="s">
        <v>173</v>
      </c>
      <c r="DO49" s="59" t="s">
        <v>174</v>
      </c>
      <c r="DP49" s="59">
        <v>8.1</v>
      </c>
      <c r="DQ49" s="59" t="s">
        <v>175</v>
      </c>
      <c r="DR49" s="59" t="s">
        <v>176</v>
      </c>
      <c r="DS49" s="59" t="s">
        <v>306</v>
      </c>
      <c r="DT49" s="59"/>
      <c r="DU49" s="59"/>
      <c r="DV49" s="59"/>
      <c r="DW49" s="59"/>
      <c r="DX49" s="59"/>
      <c r="DY49" s="59"/>
      <c r="DZ49" s="59"/>
      <c r="EA49" s="59"/>
      <c r="EB49" s="59"/>
      <c r="EC49" s="59"/>
    </row>
    <row r="50" spans="1:133" x14ac:dyDescent="0.25">
      <c r="B50" s="59" t="s">
        <v>352</v>
      </c>
      <c r="C50" s="59" t="s">
        <v>189</v>
      </c>
      <c r="D50" s="59">
        <v>314806</v>
      </c>
      <c r="E50" s="59" t="s">
        <v>178</v>
      </c>
      <c r="F50" s="59" t="s">
        <v>164</v>
      </c>
      <c r="G50" s="60">
        <v>8.2638888888888887E-2</v>
      </c>
      <c r="H50" s="59" t="s">
        <v>187</v>
      </c>
      <c r="I50" s="59">
        <v>-83.2</v>
      </c>
      <c r="J50" s="59" t="s">
        <v>166</v>
      </c>
      <c r="K50" s="59" t="s">
        <v>166</v>
      </c>
      <c r="L50" s="59" t="s">
        <v>167</v>
      </c>
      <c r="M50" s="59">
        <v>181.56700000000001</v>
      </c>
      <c r="N50" s="59">
        <v>191737</v>
      </c>
      <c r="O50" s="59">
        <v>158068</v>
      </c>
      <c r="P50" s="59">
        <v>0</v>
      </c>
      <c r="Q50" s="59">
        <v>17058.900000000001</v>
      </c>
      <c r="R50" s="59">
        <v>0</v>
      </c>
      <c r="S50" s="59">
        <v>115470</v>
      </c>
      <c r="T50" s="59">
        <v>482515</v>
      </c>
      <c r="U50" s="59">
        <v>235375</v>
      </c>
      <c r="V50" s="59">
        <v>23370.400000000001</v>
      </c>
      <c r="W50" s="59">
        <v>0</v>
      </c>
      <c r="X50" s="59">
        <v>741261</v>
      </c>
      <c r="Y50" s="59">
        <v>27905.7</v>
      </c>
      <c r="Z50" s="59">
        <v>0</v>
      </c>
      <c r="AA50" s="59">
        <v>0</v>
      </c>
      <c r="AB50" s="59">
        <v>0</v>
      </c>
      <c r="AC50" s="59">
        <v>0</v>
      </c>
      <c r="AD50" s="59">
        <v>558.71</v>
      </c>
      <c r="AE50" s="59">
        <v>0</v>
      </c>
      <c r="AF50" s="59">
        <v>28464.400000000001</v>
      </c>
      <c r="AG50" s="59">
        <v>2888.07</v>
      </c>
      <c r="AH50" s="59">
        <v>0</v>
      </c>
      <c r="AI50" s="59">
        <v>0</v>
      </c>
      <c r="AJ50" s="59">
        <v>31352.5</v>
      </c>
      <c r="AK50" s="59">
        <v>0</v>
      </c>
      <c r="AL50" s="59">
        <v>0</v>
      </c>
      <c r="AM50" s="59">
        <v>0</v>
      </c>
      <c r="AN50" s="59">
        <v>0</v>
      </c>
      <c r="AO50" s="59">
        <v>0</v>
      </c>
      <c r="AP50" s="59">
        <v>0</v>
      </c>
      <c r="AQ50" s="59">
        <v>0</v>
      </c>
      <c r="AR50" s="59">
        <v>0</v>
      </c>
      <c r="AS50" s="59">
        <v>0</v>
      </c>
      <c r="AT50" s="59">
        <v>0</v>
      </c>
      <c r="AU50" s="59">
        <v>0</v>
      </c>
      <c r="AV50" s="59">
        <v>0</v>
      </c>
      <c r="AW50" s="59">
        <v>89.040300000000002</v>
      </c>
      <c r="AX50" s="59">
        <v>109.82299999999999</v>
      </c>
      <c r="AY50" s="59">
        <v>64.143299999999996</v>
      </c>
      <c r="AZ50" s="59">
        <v>0</v>
      </c>
      <c r="BA50" s="59">
        <v>6.6801300000000001</v>
      </c>
      <c r="BB50" s="59">
        <v>1.7304600000000001</v>
      </c>
      <c r="BC50" s="59">
        <v>52.582799999999999</v>
      </c>
      <c r="BD50" s="59">
        <v>324</v>
      </c>
      <c r="BE50" s="59">
        <v>1.25</v>
      </c>
      <c r="BF50" s="59" t="s">
        <v>190</v>
      </c>
      <c r="BG50" s="59">
        <v>0</v>
      </c>
      <c r="BH50" s="59">
        <v>0</v>
      </c>
      <c r="BI50" s="59"/>
      <c r="BJ50" s="59">
        <v>0</v>
      </c>
      <c r="BK50" s="59" t="s">
        <v>166</v>
      </c>
      <c r="BL50" s="59" t="s">
        <v>166</v>
      </c>
      <c r="BM50" s="59" t="s">
        <v>191</v>
      </c>
      <c r="BN50" s="59">
        <v>81.306799999999996</v>
      </c>
      <c r="BO50" s="59">
        <v>130537</v>
      </c>
      <c r="BP50" s="59">
        <v>134785</v>
      </c>
      <c r="BQ50" s="59">
        <v>0</v>
      </c>
      <c r="BR50" s="59">
        <v>8526.34</v>
      </c>
      <c r="BS50" s="59">
        <v>0</v>
      </c>
      <c r="BT50" s="59">
        <v>109853</v>
      </c>
      <c r="BU50" s="59">
        <v>383782</v>
      </c>
      <c r="BV50" s="59">
        <v>235375</v>
      </c>
      <c r="BW50" s="59">
        <v>23370.400000000001</v>
      </c>
      <c r="BX50" s="59">
        <v>0</v>
      </c>
      <c r="BY50" s="59">
        <v>642528</v>
      </c>
      <c r="BZ50" s="59">
        <v>14454.4</v>
      </c>
      <c r="CA50" s="59">
        <v>0</v>
      </c>
      <c r="CB50" s="59">
        <v>0</v>
      </c>
      <c r="CC50" s="59">
        <v>0</v>
      </c>
      <c r="CD50" s="59">
        <v>0</v>
      </c>
      <c r="CE50" s="59">
        <v>558.70699999999999</v>
      </c>
      <c r="CF50" s="59">
        <v>0</v>
      </c>
      <c r="CG50" s="59">
        <v>15013.1</v>
      </c>
      <c r="CH50" s="59">
        <v>2888.07</v>
      </c>
      <c r="CI50" s="59">
        <v>0</v>
      </c>
      <c r="CJ50" s="59">
        <v>0</v>
      </c>
      <c r="CK50" s="59">
        <v>17901.099999999999</v>
      </c>
      <c r="CL50" s="59">
        <v>0</v>
      </c>
      <c r="CM50" s="59">
        <v>0</v>
      </c>
      <c r="CN50" s="59">
        <v>0</v>
      </c>
      <c r="CO50" s="59">
        <v>0</v>
      </c>
      <c r="CP50" s="59">
        <v>0</v>
      </c>
      <c r="CQ50" s="59">
        <v>0</v>
      </c>
      <c r="CR50" s="59">
        <v>0</v>
      </c>
      <c r="CS50" s="59">
        <v>0</v>
      </c>
      <c r="CT50" s="59">
        <v>0</v>
      </c>
      <c r="CU50" s="59">
        <v>0</v>
      </c>
      <c r="CV50" s="59">
        <v>0</v>
      </c>
      <c r="CW50" s="59">
        <v>0</v>
      </c>
      <c r="CX50" s="59">
        <v>46.465299999999999</v>
      </c>
      <c r="CY50" s="59">
        <v>81.272900000000007</v>
      </c>
      <c r="CZ50" s="59">
        <v>58.110900000000001</v>
      </c>
      <c r="DA50" s="59">
        <v>0</v>
      </c>
      <c r="DB50" s="59">
        <v>3.34721</v>
      </c>
      <c r="DC50" s="59">
        <v>1.7304600000000001</v>
      </c>
      <c r="DD50" s="59">
        <v>49.822499999999998</v>
      </c>
      <c r="DE50" s="59">
        <v>240.749</v>
      </c>
      <c r="DF50" s="59">
        <v>0</v>
      </c>
      <c r="DG50" s="59"/>
      <c r="DH50" s="59">
        <v>0</v>
      </c>
      <c r="DI50" s="59">
        <v>3.5</v>
      </c>
      <c r="DJ50" s="59" t="s">
        <v>190</v>
      </c>
      <c r="DK50" s="59">
        <v>0</v>
      </c>
      <c r="DL50" s="59" t="s">
        <v>171</v>
      </c>
      <c r="DM50" s="59" t="s">
        <v>172</v>
      </c>
      <c r="DN50" s="59" t="s">
        <v>173</v>
      </c>
      <c r="DO50" s="59" t="s">
        <v>174</v>
      </c>
      <c r="DP50" s="59">
        <v>8.1</v>
      </c>
      <c r="DQ50" s="59" t="s">
        <v>175</v>
      </c>
      <c r="DR50" s="59" t="s">
        <v>176</v>
      </c>
      <c r="DS50" s="59" t="s">
        <v>306</v>
      </c>
      <c r="DT50" s="59"/>
      <c r="DU50" s="59"/>
      <c r="DV50" s="59"/>
      <c r="DW50" s="59"/>
      <c r="DX50" s="59"/>
      <c r="DY50" s="59"/>
      <c r="DZ50" s="59"/>
      <c r="EA50" s="59"/>
      <c r="EB50" s="59"/>
      <c r="EC50" s="59"/>
    </row>
    <row r="51" spans="1:133" x14ac:dyDescent="0.25">
      <c r="B51" s="59" t="s">
        <v>353</v>
      </c>
      <c r="C51" s="59" t="s">
        <v>288</v>
      </c>
      <c r="D51" s="59">
        <v>313606</v>
      </c>
      <c r="E51" s="59" t="s">
        <v>178</v>
      </c>
      <c r="F51" s="59" t="s">
        <v>164</v>
      </c>
      <c r="G51" s="60">
        <v>8.4722222222222213E-2</v>
      </c>
      <c r="H51" s="59" t="s">
        <v>187</v>
      </c>
      <c r="I51" s="59">
        <v>-25.8</v>
      </c>
      <c r="J51" s="59" t="s">
        <v>166</v>
      </c>
      <c r="K51" s="59" t="s">
        <v>166</v>
      </c>
      <c r="L51" s="59" t="s">
        <v>225</v>
      </c>
      <c r="M51" s="59">
        <v>129.50200000000001</v>
      </c>
      <c r="N51" s="59">
        <v>83128.600000000006</v>
      </c>
      <c r="O51" s="59">
        <v>199788</v>
      </c>
      <c r="P51" s="59">
        <v>0</v>
      </c>
      <c r="Q51" s="59">
        <v>7908.32</v>
      </c>
      <c r="R51" s="59">
        <v>0</v>
      </c>
      <c r="S51" s="59">
        <v>115470</v>
      </c>
      <c r="T51" s="59">
        <v>406424</v>
      </c>
      <c r="U51" s="59">
        <v>235375</v>
      </c>
      <c r="V51" s="59">
        <v>23370.400000000001</v>
      </c>
      <c r="W51" s="59">
        <v>0</v>
      </c>
      <c r="X51" s="59">
        <v>665170</v>
      </c>
      <c r="Y51" s="59">
        <v>19903.599999999999</v>
      </c>
      <c r="Z51" s="59">
        <v>0</v>
      </c>
      <c r="AA51" s="59">
        <v>0</v>
      </c>
      <c r="AB51" s="59">
        <v>0</v>
      </c>
      <c r="AC51" s="59">
        <v>0</v>
      </c>
      <c r="AD51" s="59">
        <v>558.71</v>
      </c>
      <c r="AE51" s="59">
        <v>0</v>
      </c>
      <c r="AF51" s="59">
        <v>20462.3</v>
      </c>
      <c r="AG51" s="59">
        <v>2888.07</v>
      </c>
      <c r="AH51" s="59">
        <v>0</v>
      </c>
      <c r="AI51" s="59">
        <v>0</v>
      </c>
      <c r="AJ51" s="59">
        <v>23350.400000000001</v>
      </c>
      <c r="AK51" s="59">
        <v>0</v>
      </c>
      <c r="AL51" s="59">
        <v>0</v>
      </c>
      <c r="AM51" s="59">
        <v>0</v>
      </c>
      <c r="AN51" s="59">
        <v>0</v>
      </c>
      <c r="AO51" s="59">
        <v>0</v>
      </c>
      <c r="AP51" s="59">
        <v>0</v>
      </c>
      <c r="AQ51" s="59">
        <v>0</v>
      </c>
      <c r="AR51" s="59">
        <v>0</v>
      </c>
      <c r="AS51" s="59">
        <v>0</v>
      </c>
      <c r="AT51" s="59">
        <v>0</v>
      </c>
      <c r="AU51" s="59">
        <v>0</v>
      </c>
      <c r="AV51" s="59">
        <v>0</v>
      </c>
      <c r="AW51" s="59">
        <v>66.525599999999997</v>
      </c>
      <c r="AX51" s="59">
        <v>62.538200000000003</v>
      </c>
      <c r="AY51" s="59">
        <v>80.644900000000007</v>
      </c>
      <c r="AZ51" s="59">
        <v>0</v>
      </c>
      <c r="BA51" s="59">
        <v>2.63706</v>
      </c>
      <c r="BB51" s="59">
        <v>1.73047</v>
      </c>
      <c r="BC51" s="59">
        <v>52.582799999999999</v>
      </c>
      <c r="BD51" s="59">
        <v>266.65899999999999</v>
      </c>
      <c r="BE51" s="59">
        <v>0</v>
      </c>
      <c r="BF51" s="59"/>
      <c r="BG51" s="59">
        <v>0</v>
      </c>
      <c r="BH51" s="59">
        <v>0.75</v>
      </c>
      <c r="BI51" s="59" t="s">
        <v>190</v>
      </c>
      <c r="BJ51" s="59">
        <v>0</v>
      </c>
      <c r="BK51" s="59" t="s">
        <v>166</v>
      </c>
      <c r="BL51" s="59" t="s">
        <v>166</v>
      </c>
      <c r="BM51" s="59" t="s">
        <v>191</v>
      </c>
      <c r="BN51" s="59">
        <v>81.306799999999996</v>
      </c>
      <c r="BO51" s="59">
        <v>130537</v>
      </c>
      <c r="BP51" s="59">
        <v>134785</v>
      </c>
      <c r="BQ51" s="59">
        <v>0</v>
      </c>
      <c r="BR51" s="59">
        <v>8526.34</v>
      </c>
      <c r="BS51" s="59">
        <v>0</v>
      </c>
      <c r="BT51" s="59">
        <v>109853</v>
      </c>
      <c r="BU51" s="59">
        <v>383782</v>
      </c>
      <c r="BV51" s="59">
        <v>235375</v>
      </c>
      <c r="BW51" s="59">
        <v>23370.400000000001</v>
      </c>
      <c r="BX51" s="59">
        <v>0</v>
      </c>
      <c r="BY51" s="59">
        <v>642528</v>
      </c>
      <c r="BZ51" s="59">
        <v>14454.4</v>
      </c>
      <c r="CA51" s="59">
        <v>0</v>
      </c>
      <c r="CB51" s="59">
        <v>0</v>
      </c>
      <c r="CC51" s="59">
        <v>0</v>
      </c>
      <c r="CD51" s="59">
        <v>0</v>
      </c>
      <c r="CE51" s="59">
        <v>558.70699999999999</v>
      </c>
      <c r="CF51" s="59">
        <v>0</v>
      </c>
      <c r="CG51" s="59">
        <v>15013.1</v>
      </c>
      <c r="CH51" s="59">
        <v>2888.07</v>
      </c>
      <c r="CI51" s="59">
        <v>0</v>
      </c>
      <c r="CJ51" s="59">
        <v>0</v>
      </c>
      <c r="CK51" s="59">
        <v>17901.099999999999</v>
      </c>
      <c r="CL51" s="59">
        <v>0</v>
      </c>
      <c r="CM51" s="59">
        <v>0</v>
      </c>
      <c r="CN51" s="59">
        <v>0</v>
      </c>
      <c r="CO51" s="59">
        <v>0</v>
      </c>
      <c r="CP51" s="59">
        <v>0</v>
      </c>
      <c r="CQ51" s="59">
        <v>0</v>
      </c>
      <c r="CR51" s="59">
        <v>0</v>
      </c>
      <c r="CS51" s="59">
        <v>0</v>
      </c>
      <c r="CT51" s="59">
        <v>0</v>
      </c>
      <c r="CU51" s="59">
        <v>0</v>
      </c>
      <c r="CV51" s="59">
        <v>0</v>
      </c>
      <c r="CW51" s="59">
        <v>0</v>
      </c>
      <c r="CX51" s="59">
        <v>46.465299999999999</v>
      </c>
      <c r="CY51" s="59">
        <v>81.272900000000007</v>
      </c>
      <c r="CZ51" s="59">
        <v>58.110900000000001</v>
      </c>
      <c r="DA51" s="59">
        <v>0</v>
      </c>
      <c r="DB51" s="59">
        <v>3.34721</v>
      </c>
      <c r="DC51" s="59">
        <v>1.7304600000000001</v>
      </c>
      <c r="DD51" s="59">
        <v>49.822499999999998</v>
      </c>
      <c r="DE51" s="59">
        <v>240.749</v>
      </c>
      <c r="DF51" s="59">
        <v>0</v>
      </c>
      <c r="DG51" s="59"/>
      <c r="DH51" s="59">
        <v>0</v>
      </c>
      <c r="DI51" s="59">
        <v>3.5</v>
      </c>
      <c r="DJ51" s="59" t="s">
        <v>190</v>
      </c>
      <c r="DK51" s="59">
        <v>0</v>
      </c>
      <c r="DL51" s="59" t="s">
        <v>171</v>
      </c>
      <c r="DM51" s="59" t="s">
        <v>172</v>
      </c>
      <c r="DN51" s="59" t="s">
        <v>173</v>
      </c>
      <c r="DO51" s="59" t="s">
        <v>174</v>
      </c>
      <c r="DP51" s="59">
        <v>8.1</v>
      </c>
      <c r="DQ51" s="59" t="s">
        <v>175</v>
      </c>
      <c r="DR51" s="59" t="s">
        <v>176</v>
      </c>
      <c r="DS51" s="59" t="s">
        <v>306</v>
      </c>
      <c r="DT51" s="59"/>
      <c r="DU51" s="59"/>
      <c r="DV51" s="59"/>
      <c r="DW51" s="59"/>
      <c r="DX51" s="59"/>
      <c r="DY51" s="59"/>
      <c r="DZ51" s="59"/>
      <c r="EA51" s="59"/>
      <c r="EB51" s="59"/>
      <c r="EC51" s="59"/>
    </row>
    <row r="52" spans="1:133" x14ac:dyDescent="0.25">
      <c r="B52" s="59" t="s">
        <v>354</v>
      </c>
      <c r="C52" s="59" t="s">
        <v>192</v>
      </c>
      <c r="D52" s="59">
        <v>400016</v>
      </c>
      <c r="E52" s="59" t="s">
        <v>163</v>
      </c>
      <c r="F52" s="59" t="s">
        <v>164</v>
      </c>
      <c r="G52" s="60">
        <v>0.20902777777777778</v>
      </c>
      <c r="H52" s="59" t="s">
        <v>165</v>
      </c>
      <c r="I52" s="59">
        <v>4.5</v>
      </c>
      <c r="J52" s="59" t="s">
        <v>166</v>
      </c>
      <c r="K52" s="59" t="s">
        <v>166</v>
      </c>
      <c r="L52" s="59" t="s">
        <v>193</v>
      </c>
      <c r="M52" s="59">
        <v>311.43599999999998</v>
      </c>
      <c r="N52" s="59">
        <v>167975</v>
      </c>
      <c r="O52" s="59">
        <v>272796</v>
      </c>
      <c r="P52" s="59">
        <v>3770.53</v>
      </c>
      <c r="Q52" s="59">
        <v>135128</v>
      </c>
      <c r="R52" s="59">
        <v>0</v>
      </c>
      <c r="S52" s="59">
        <v>732179</v>
      </c>
      <c r="T52" s="58">
        <v>1312160</v>
      </c>
      <c r="U52" s="58">
        <v>2135580</v>
      </c>
      <c r="V52" s="59">
        <v>0</v>
      </c>
      <c r="W52" s="59">
        <v>0</v>
      </c>
      <c r="X52" s="58">
        <v>3447740</v>
      </c>
      <c r="Y52" s="59">
        <v>47865.8</v>
      </c>
      <c r="Z52" s="59">
        <v>0</v>
      </c>
      <c r="AA52" s="59">
        <v>0</v>
      </c>
      <c r="AB52" s="59">
        <v>0</v>
      </c>
      <c r="AC52" s="59">
        <v>0</v>
      </c>
      <c r="AD52" s="59">
        <v>6390.58</v>
      </c>
      <c r="AE52" s="59">
        <v>0</v>
      </c>
      <c r="AF52" s="59">
        <v>54256.4</v>
      </c>
      <c r="AG52" s="59">
        <v>0</v>
      </c>
      <c r="AH52" s="59">
        <v>0</v>
      </c>
      <c r="AI52" s="59">
        <v>0</v>
      </c>
      <c r="AJ52" s="59">
        <v>54256.4</v>
      </c>
      <c r="AK52" s="59">
        <v>0</v>
      </c>
      <c r="AL52" s="59">
        <v>0</v>
      </c>
      <c r="AM52" s="59">
        <v>0</v>
      </c>
      <c r="AN52" s="59">
        <v>0</v>
      </c>
      <c r="AO52" s="59">
        <v>0</v>
      </c>
      <c r="AP52" s="59">
        <v>0</v>
      </c>
      <c r="AQ52" s="59">
        <v>0</v>
      </c>
      <c r="AR52" s="59">
        <v>0</v>
      </c>
      <c r="AS52" s="59">
        <v>0</v>
      </c>
      <c r="AT52" s="59">
        <v>0</v>
      </c>
      <c r="AU52" s="59">
        <v>0</v>
      </c>
      <c r="AV52" s="59">
        <v>0</v>
      </c>
      <c r="AW52" s="59">
        <v>17.308299999999999</v>
      </c>
      <c r="AX52" s="59">
        <v>14.1289</v>
      </c>
      <c r="AY52" s="59">
        <v>13.634499999999999</v>
      </c>
      <c r="AZ52" s="59">
        <v>0.50909400000000005</v>
      </c>
      <c r="BA52" s="59">
        <v>7.6042399999999999</v>
      </c>
      <c r="BB52" s="59">
        <v>2.1337899999999999</v>
      </c>
      <c r="BC52" s="59">
        <v>35.681600000000003</v>
      </c>
      <c r="BD52" s="59">
        <v>91.000399999999999</v>
      </c>
      <c r="BE52" s="59">
        <v>81.25</v>
      </c>
      <c r="BF52" s="59" t="s">
        <v>194</v>
      </c>
      <c r="BG52" s="59">
        <v>0</v>
      </c>
      <c r="BH52" s="59">
        <v>2</v>
      </c>
      <c r="BI52" s="59" t="s">
        <v>195</v>
      </c>
      <c r="BJ52" s="59">
        <v>0</v>
      </c>
      <c r="BK52" s="59" t="s">
        <v>166</v>
      </c>
      <c r="BL52" s="59" t="s">
        <v>166</v>
      </c>
      <c r="BM52" s="59" t="s">
        <v>196</v>
      </c>
      <c r="BN52" s="59">
        <v>308.50299999999999</v>
      </c>
      <c r="BO52" s="59">
        <v>146127</v>
      </c>
      <c r="BP52" s="59">
        <v>427760</v>
      </c>
      <c r="BQ52" s="59">
        <v>7243.6</v>
      </c>
      <c r="BR52" s="59">
        <v>63996.2</v>
      </c>
      <c r="BS52" s="59">
        <v>0</v>
      </c>
      <c r="BT52" s="59">
        <v>732182</v>
      </c>
      <c r="BU52" s="58">
        <v>1377620</v>
      </c>
      <c r="BV52" s="58">
        <v>2135580</v>
      </c>
      <c r="BW52" s="59">
        <v>0</v>
      </c>
      <c r="BX52" s="59">
        <v>0</v>
      </c>
      <c r="BY52" s="58">
        <v>3513200</v>
      </c>
      <c r="BZ52" s="59">
        <v>49706.7</v>
      </c>
      <c r="CA52" s="59">
        <v>0</v>
      </c>
      <c r="CB52" s="59">
        <v>0</v>
      </c>
      <c r="CC52" s="59">
        <v>0</v>
      </c>
      <c r="CD52" s="59">
        <v>0</v>
      </c>
      <c r="CE52" s="59">
        <v>6552.74</v>
      </c>
      <c r="CF52" s="59">
        <v>0</v>
      </c>
      <c r="CG52" s="59">
        <v>56259.5</v>
      </c>
      <c r="CH52" s="59">
        <v>0</v>
      </c>
      <c r="CI52" s="59">
        <v>0</v>
      </c>
      <c r="CJ52" s="59">
        <v>0</v>
      </c>
      <c r="CK52" s="59">
        <v>56259.5</v>
      </c>
      <c r="CL52" s="59">
        <v>0</v>
      </c>
      <c r="CM52" s="59">
        <v>0</v>
      </c>
      <c r="CN52" s="59">
        <v>0</v>
      </c>
      <c r="CO52" s="59">
        <v>0</v>
      </c>
      <c r="CP52" s="59">
        <v>0</v>
      </c>
      <c r="CQ52" s="59">
        <v>0</v>
      </c>
      <c r="CR52" s="59">
        <v>0</v>
      </c>
      <c r="CS52" s="59">
        <v>0</v>
      </c>
      <c r="CT52" s="59">
        <v>0</v>
      </c>
      <c r="CU52" s="59">
        <v>0</v>
      </c>
      <c r="CV52" s="59">
        <v>0</v>
      </c>
      <c r="CW52" s="59">
        <v>0</v>
      </c>
      <c r="CX52" s="59">
        <v>17.9054</v>
      </c>
      <c r="CY52" s="59">
        <v>13.436</v>
      </c>
      <c r="CZ52" s="59">
        <v>21.8276</v>
      </c>
      <c r="DA52" s="59">
        <v>0.82324299999999995</v>
      </c>
      <c r="DB52" s="59">
        <v>3.6381600000000001</v>
      </c>
      <c r="DC52" s="59">
        <v>2.1879300000000002</v>
      </c>
      <c r="DD52" s="59">
        <v>35.681699999999999</v>
      </c>
      <c r="DE52" s="59">
        <v>95.5</v>
      </c>
      <c r="DF52" s="59">
        <v>0</v>
      </c>
      <c r="DG52" s="59"/>
      <c r="DH52" s="59">
        <v>0</v>
      </c>
      <c r="DI52" s="59">
        <v>13.25</v>
      </c>
      <c r="DJ52" s="59" t="s">
        <v>180</v>
      </c>
      <c r="DK52" s="59">
        <v>0</v>
      </c>
      <c r="DL52" s="59" t="s">
        <v>171</v>
      </c>
      <c r="DM52" s="59" t="s">
        <v>172</v>
      </c>
      <c r="DN52" s="59" t="s">
        <v>173</v>
      </c>
      <c r="DO52" s="59" t="s">
        <v>174</v>
      </c>
      <c r="DP52" s="59">
        <v>8.1</v>
      </c>
      <c r="DQ52" s="59" t="s">
        <v>175</v>
      </c>
      <c r="DR52" s="59" t="s">
        <v>176</v>
      </c>
      <c r="DS52" s="59" t="s">
        <v>306</v>
      </c>
      <c r="DT52" s="59"/>
      <c r="DU52" s="59"/>
      <c r="DV52" s="59"/>
      <c r="DW52" s="59"/>
      <c r="DX52" s="59"/>
      <c r="DY52" s="59"/>
      <c r="DZ52" s="59"/>
      <c r="EA52" s="59"/>
      <c r="EB52" s="59"/>
      <c r="EC52" s="59"/>
    </row>
    <row r="53" spans="1:133" x14ac:dyDescent="0.25">
      <c r="A53" s="37"/>
      <c r="B53" s="59" t="s">
        <v>355</v>
      </c>
      <c r="C53" s="59" t="s">
        <v>289</v>
      </c>
      <c r="D53" s="59">
        <v>408416</v>
      </c>
      <c r="E53" s="59" t="s">
        <v>163</v>
      </c>
      <c r="F53" s="59" t="s">
        <v>164</v>
      </c>
      <c r="G53" s="60">
        <v>0.19444444444444445</v>
      </c>
      <c r="H53" s="59" t="s">
        <v>165</v>
      </c>
      <c r="I53" s="59">
        <v>7.6</v>
      </c>
      <c r="J53" s="59" t="s">
        <v>166</v>
      </c>
      <c r="K53" s="59" t="s">
        <v>166</v>
      </c>
      <c r="L53" s="59" t="s">
        <v>193</v>
      </c>
      <c r="M53" s="59">
        <v>311.43599999999998</v>
      </c>
      <c r="N53" s="59">
        <v>133238</v>
      </c>
      <c r="O53" s="59">
        <v>272796</v>
      </c>
      <c r="P53" s="59">
        <v>3699.21</v>
      </c>
      <c r="Q53" s="59">
        <v>131703</v>
      </c>
      <c r="R53" s="59">
        <v>0</v>
      </c>
      <c r="S53" s="59">
        <v>732179</v>
      </c>
      <c r="T53" s="58">
        <v>1273930</v>
      </c>
      <c r="U53" s="58">
        <v>2135580</v>
      </c>
      <c r="V53" s="59">
        <v>0</v>
      </c>
      <c r="W53" s="59">
        <v>0</v>
      </c>
      <c r="X53" s="58">
        <v>3409510</v>
      </c>
      <c r="Y53" s="59">
        <v>47865.8</v>
      </c>
      <c r="Z53" s="59">
        <v>0</v>
      </c>
      <c r="AA53" s="59">
        <v>0</v>
      </c>
      <c r="AB53" s="59">
        <v>0</v>
      </c>
      <c r="AC53" s="59">
        <v>0</v>
      </c>
      <c r="AD53" s="59">
        <v>6390.58</v>
      </c>
      <c r="AE53" s="59">
        <v>0</v>
      </c>
      <c r="AF53" s="59">
        <v>54256.4</v>
      </c>
      <c r="AG53" s="59">
        <v>0</v>
      </c>
      <c r="AH53" s="59">
        <v>0</v>
      </c>
      <c r="AI53" s="59">
        <v>0</v>
      </c>
      <c r="AJ53" s="59">
        <v>54256.4</v>
      </c>
      <c r="AK53" s="59">
        <v>0</v>
      </c>
      <c r="AL53" s="59">
        <v>0</v>
      </c>
      <c r="AM53" s="59">
        <v>0</v>
      </c>
      <c r="AN53" s="59">
        <v>0</v>
      </c>
      <c r="AO53" s="59">
        <v>0</v>
      </c>
      <c r="AP53" s="59">
        <v>0</v>
      </c>
      <c r="AQ53" s="59">
        <v>0</v>
      </c>
      <c r="AR53" s="59">
        <v>0</v>
      </c>
      <c r="AS53" s="59">
        <v>0</v>
      </c>
      <c r="AT53" s="59">
        <v>0</v>
      </c>
      <c r="AU53" s="59">
        <v>0</v>
      </c>
      <c r="AV53" s="59">
        <v>0</v>
      </c>
      <c r="AW53" s="59">
        <v>17.308299999999999</v>
      </c>
      <c r="AX53" s="59">
        <v>11.206799999999999</v>
      </c>
      <c r="AY53" s="59">
        <v>13.634499999999999</v>
      </c>
      <c r="AZ53" s="59">
        <v>0.49879600000000002</v>
      </c>
      <c r="BA53" s="59">
        <v>7.4044600000000003</v>
      </c>
      <c r="BB53" s="59">
        <v>2.1337899999999999</v>
      </c>
      <c r="BC53" s="59">
        <v>35.681600000000003</v>
      </c>
      <c r="BD53" s="59">
        <v>87.868200000000002</v>
      </c>
      <c r="BE53" s="59">
        <v>81.25</v>
      </c>
      <c r="BF53" s="59" t="s">
        <v>194</v>
      </c>
      <c r="BG53" s="59">
        <v>0</v>
      </c>
      <c r="BH53" s="59">
        <v>2</v>
      </c>
      <c r="BI53" s="59" t="s">
        <v>195</v>
      </c>
      <c r="BJ53" s="59">
        <v>0</v>
      </c>
      <c r="BK53" s="59" t="s">
        <v>166</v>
      </c>
      <c r="BL53" s="59" t="s">
        <v>166</v>
      </c>
      <c r="BM53" s="59" t="s">
        <v>196</v>
      </c>
      <c r="BN53" s="59">
        <v>308.50299999999999</v>
      </c>
      <c r="BO53" s="59">
        <v>146127</v>
      </c>
      <c r="BP53" s="59">
        <v>427760</v>
      </c>
      <c r="BQ53" s="59">
        <v>7243.6</v>
      </c>
      <c r="BR53" s="59">
        <v>63996.2</v>
      </c>
      <c r="BS53" s="59">
        <v>0</v>
      </c>
      <c r="BT53" s="59">
        <v>732182</v>
      </c>
      <c r="BU53" s="58">
        <v>1377620</v>
      </c>
      <c r="BV53" s="58">
        <v>2135580</v>
      </c>
      <c r="BW53" s="59">
        <v>0</v>
      </c>
      <c r="BX53" s="59">
        <v>0</v>
      </c>
      <c r="BY53" s="58">
        <v>3513200</v>
      </c>
      <c r="BZ53" s="59">
        <v>49706.7</v>
      </c>
      <c r="CA53" s="59">
        <v>0</v>
      </c>
      <c r="CB53" s="59">
        <v>0</v>
      </c>
      <c r="CC53" s="59">
        <v>0</v>
      </c>
      <c r="CD53" s="59">
        <v>0</v>
      </c>
      <c r="CE53" s="59">
        <v>6552.74</v>
      </c>
      <c r="CF53" s="59">
        <v>0</v>
      </c>
      <c r="CG53" s="59">
        <v>56259.5</v>
      </c>
      <c r="CH53" s="59">
        <v>0</v>
      </c>
      <c r="CI53" s="59">
        <v>0</v>
      </c>
      <c r="CJ53" s="59">
        <v>0</v>
      </c>
      <c r="CK53" s="59">
        <v>56259.5</v>
      </c>
      <c r="CL53" s="59">
        <v>0</v>
      </c>
      <c r="CM53" s="59">
        <v>0</v>
      </c>
      <c r="CN53" s="59">
        <v>0</v>
      </c>
      <c r="CO53" s="59">
        <v>0</v>
      </c>
      <c r="CP53" s="59">
        <v>0</v>
      </c>
      <c r="CQ53" s="59">
        <v>0</v>
      </c>
      <c r="CR53" s="59">
        <v>0</v>
      </c>
      <c r="CS53" s="59">
        <v>0</v>
      </c>
      <c r="CT53" s="59">
        <v>0</v>
      </c>
      <c r="CU53" s="59">
        <v>0</v>
      </c>
      <c r="CV53" s="59">
        <v>0</v>
      </c>
      <c r="CW53" s="59">
        <v>0</v>
      </c>
      <c r="CX53" s="59">
        <v>17.9054</v>
      </c>
      <c r="CY53" s="59">
        <v>13.436</v>
      </c>
      <c r="CZ53" s="59">
        <v>21.8276</v>
      </c>
      <c r="DA53" s="59">
        <v>0.82324299999999995</v>
      </c>
      <c r="DB53" s="59">
        <v>3.6381600000000001</v>
      </c>
      <c r="DC53" s="59">
        <v>2.1879300000000002</v>
      </c>
      <c r="DD53" s="59">
        <v>35.681699999999999</v>
      </c>
      <c r="DE53" s="59">
        <v>95.5</v>
      </c>
      <c r="DF53" s="59">
        <v>0</v>
      </c>
      <c r="DG53" s="59"/>
      <c r="DH53" s="59">
        <v>0</v>
      </c>
      <c r="DI53" s="59">
        <v>13.25</v>
      </c>
      <c r="DJ53" s="59" t="s">
        <v>180</v>
      </c>
      <c r="DK53" s="59">
        <v>0</v>
      </c>
      <c r="DL53" s="59" t="s">
        <v>171</v>
      </c>
      <c r="DM53" s="59" t="s">
        <v>172</v>
      </c>
      <c r="DN53" s="59" t="s">
        <v>173</v>
      </c>
      <c r="DO53" s="59" t="s">
        <v>174</v>
      </c>
      <c r="DP53" s="59">
        <v>8.1</v>
      </c>
      <c r="DQ53" s="59" t="s">
        <v>175</v>
      </c>
      <c r="DR53" s="59" t="s">
        <v>176</v>
      </c>
      <c r="DS53" s="59" t="s">
        <v>306</v>
      </c>
      <c r="DT53" s="59"/>
      <c r="DU53" s="59"/>
      <c r="DV53" s="59"/>
      <c r="DW53" s="59"/>
      <c r="DX53" s="59"/>
      <c r="DY53" s="59"/>
      <c r="DZ53" s="59"/>
      <c r="EA53" s="59"/>
      <c r="EB53" s="59"/>
      <c r="EC53" s="59"/>
    </row>
    <row r="54" spans="1:133" x14ac:dyDescent="0.25">
      <c r="A54" s="37"/>
      <c r="B54" s="59" t="s">
        <v>356</v>
      </c>
      <c r="C54" s="59" t="s">
        <v>290</v>
      </c>
      <c r="D54" s="59">
        <v>408516</v>
      </c>
      <c r="E54" s="59" t="s">
        <v>163</v>
      </c>
      <c r="F54" s="59" t="s">
        <v>164</v>
      </c>
      <c r="G54" s="60">
        <v>0.19027777777777777</v>
      </c>
      <c r="H54" s="59" t="s">
        <v>165</v>
      </c>
      <c r="I54" s="59">
        <v>5.8</v>
      </c>
      <c r="J54" s="59" t="s">
        <v>166</v>
      </c>
      <c r="K54" s="59" t="s">
        <v>166</v>
      </c>
      <c r="L54" s="59" t="s">
        <v>193</v>
      </c>
      <c r="M54" s="59">
        <v>311.42700000000002</v>
      </c>
      <c r="N54" s="59">
        <v>156809</v>
      </c>
      <c r="O54" s="59">
        <v>272835</v>
      </c>
      <c r="P54" s="59">
        <v>3632.34</v>
      </c>
      <c r="Q54" s="59">
        <v>135282</v>
      </c>
      <c r="R54" s="59">
        <v>0</v>
      </c>
      <c r="S54" s="59">
        <v>732179</v>
      </c>
      <c r="T54" s="58">
        <v>1301050</v>
      </c>
      <c r="U54" s="58">
        <v>2135580</v>
      </c>
      <c r="V54" s="59">
        <v>0</v>
      </c>
      <c r="W54" s="59">
        <v>0</v>
      </c>
      <c r="X54" s="58">
        <v>3436630</v>
      </c>
      <c r="Y54" s="59">
        <v>47864.3</v>
      </c>
      <c r="Z54" s="59">
        <v>0</v>
      </c>
      <c r="AA54" s="59">
        <v>0</v>
      </c>
      <c r="AB54" s="59">
        <v>0</v>
      </c>
      <c r="AC54" s="59">
        <v>0</v>
      </c>
      <c r="AD54" s="59">
        <v>6390.58</v>
      </c>
      <c r="AE54" s="59">
        <v>0</v>
      </c>
      <c r="AF54" s="59">
        <v>54254.9</v>
      </c>
      <c r="AG54" s="59">
        <v>0</v>
      </c>
      <c r="AH54" s="59">
        <v>0</v>
      </c>
      <c r="AI54" s="59">
        <v>0</v>
      </c>
      <c r="AJ54" s="59">
        <v>54254.9</v>
      </c>
      <c r="AK54" s="59">
        <v>0</v>
      </c>
      <c r="AL54" s="59">
        <v>0</v>
      </c>
      <c r="AM54" s="59">
        <v>0</v>
      </c>
      <c r="AN54" s="59">
        <v>0</v>
      </c>
      <c r="AO54" s="59">
        <v>0</v>
      </c>
      <c r="AP54" s="59">
        <v>0</v>
      </c>
      <c r="AQ54" s="59">
        <v>0</v>
      </c>
      <c r="AR54" s="59">
        <v>0</v>
      </c>
      <c r="AS54" s="59">
        <v>0</v>
      </c>
      <c r="AT54" s="59">
        <v>0</v>
      </c>
      <c r="AU54" s="59">
        <v>0</v>
      </c>
      <c r="AV54" s="59">
        <v>0</v>
      </c>
      <c r="AW54" s="59">
        <v>17.3078</v>
      </c>
      <c r="AX54" s="59">
        <v>12.8354</v>
      </c>
      <c r="AY54" s="59">
        <v>13.645300000000001</v>
      </c>
      <c r="AZ54" s="59">
        <v>0.49511100000000002</v>
      </c>
      <c r="BA54" s="59">
        <v>7.5701000000000001</v>
      </c>
      <c r="BB54" s="59">
        <v>2.1337899999999999</v>
      </c>
      <c r="BC54" s="59">
        <v>35.681600000000003</v>
      </c>
      <c r="BD54" s="59">
        <v>89.6691</v>
      </c>
      <c r="BE54" s="59">
        <v>83</v>
      </c>
      <c r="BF54" s="59" t="s">
        <v>194</v>
      </c>
      <c r="BG54" s="59">
        <v>0</v>
      </c>
      <c r="BH54" s="59">
        <v>2</v>
      </c>
      <c r="BI54" s="59" t="s">
        <v>195</v>
      </c>
      <c r="BJ54" s="59">
        <v>0</v>
      </c>
      <c r="BK54" s="59" t="s">
        <v>166</v>
      </c>
      <c r="BL54" s="59" t="s">
        <v>166</v>
      </c>
      <c r="BM54" s="59" t="s">
        <v>196</v>
      </c>
      <c r="BN54" s="59">
        <v>308.50299999999999</v>
      </c>
      <c r="BO54" s="59">
        <v>146127</v>
      </c>
      <c r="BP54" s="59">
        <v>427760</v>
      </c>
      <c r="BQ54" s="59">
        <v>7243.6</v>
      </c>
      <c r="BR54" s="59">
        <v>63996.2</v>
      </c>
      <c r="BS54" s="59">
        <v>0</v>
      </c>
      <c r="BT54" s="59">
        <v>732182</v>
      </c>
      <c r="BU54" s="58">
        <v>1377620</v>
      </c>
      <c r="BV54" s="58">
        <v>2135580</v>
      </c>
      <c r="BW54" s="59">
        <v>0</v>
      </c>
      <c r="BX54" s="59">
        <v>0</v>
      </c>
      <c r="BY54" s="58">
        <v>3513200</v>
      </c>
      <c r="BZ54" s="59">
        <v>49706.7</v>
      </c>
      <c r="CA54" s="59">
        <v>0</v>
      </c>
      <c r="CB54" s="59">
        <v>0</v>
      </c>
      <c r="CC54" s="59">
        <v>0</v>
      </c>
      <c r="CD54" s="59">
        <v>0</v>
      </c>
      <c r="CE54" s="59">
        <v>6552.74</v>
      </c>
      <c r="CF54" s="59">
        <v>0</v>
      </c>
      <c r="CG54" s="59">
        <v>56259.5</v>
      </c>
      <c r="CH54" s="59">
        <v>0</v>
      </c>
      <c r="CI54" s="59">
        <v>0</v>
      </c>
      <c r="CJ54" s="59">
        <v>0</v>
      </c>
      <c r="CK54" s="59">
        <v>56259.5</v>
      </c>
      <c r="CL54" s="59">
        <v>0</v>
      </c>
      <c r="CM54" s="59">
        <v>0</v>
      </c>
      <c r="CN54" s="59">
        <v>0</v>
      </c>
      <c r="CO54" s="59">
        <v>0</v>
      </c>
      <c r="CP54" s="59">
        <v>0</v>
      </c>
      <c r="CQ54" s="59">
        <v>0</v>
      </c>
      <c r="CR54" s="59">
        <v>0</v>
      </c>
      <c r="CS54" s="59">
        <v>0</v>
      </c>
      <c r="CT54" s="59">
        <v>0</v>
      </c>
      <c r="CU54" s="59">
        <v>0</v>
      </c>
      <c r="CV54" s="59">
        <v>0</v>
      </c>
      <c r="CW54" s="59">
        <v>0</v>
      </c>
      <c r="CX54" s="59">
        <v>17.9054</v>
      </c>
      <c r="CY54" s="59">
        <v>13.436</v>
      </c>
      <c r="CZ54" s="59">
        <v>21.8276</v>
      </c>
      <c r="DA54" s="59">
        <v>0.82324299999999995</v>
      </c>
      <c r="DB54" s="59">
        <v>3.6381600000000001</v>
      </c>
      <c r="DC54" s="59">
        <v>2.1879300000000002</v>
      </c>
      <c r="DD54" s="59">
        <v>35.681699999999999</v>
      </c>
      <c r="DE54" s="59">
        <v>95.5</v>
      </c>
      <c r="DF54" s="59">
        <v>0</v>
      </c>
      <c r="DG54" s="59"/>
      <c r="DH54" s="59">
        <v>0</v>
      </c>
      <c r="DI54" s="59">
        <v>13.25</v>
      </c>
      <c r="DJ54" s="59" t="s">
        <v>180</v>
      </c>
      <c r="DK54" s="59">
        <v>0</v>
      </c>
      <c r="DL54" s="59" t="s">
        <v>171</v>
      </c>
      <c r="DM54" s="59" t="s">
        <v>172</v>
      </c>
      <c r="DN54" s="59" t="s">
        <v>173</v>
      </c>
      <c r="DO54" s="59" t="s">
        <v>174</v>
      </c>
      <c r="DP54" s="59">
        <v>8.1</v>
      </c>
      <c r="DQ54" s="59" t="s">
        <v>175</v>
      </c>
      <c r="DR54" s="59" t="s">
        <v>176</v>
      </c>
      <c r="DS54" s="59" t="s">
        <v>306</v>
      </c>
      <c r="DT54" s="59"/>
      <c r="DU54" s="59"/>
      <c r="DV54" s="59"/>
      <c r="DW54" s="59"/>
      <c r="DX54" s="59"/>
      <c r="DY54" s="59"/>
      <c r="DZ54" s="59"/>
      <c r="EA54" s="59"/>
      <c r="EB54" s="59"/>
      <c r="EC54" s="59"/>
    </row>
    <row r="55" spans="1:133" x14ac:dyDescent="0.25">
      <c r="A55" s="37"/>
      <c r="B55" s="59" t="s">
        <v>357</v>
      </c>
      <c r="C55" s="59" t="s">
        <v>197</v>
      </c>
      <c r="D55" s="59">
        <v>400006</v>
      </c>
      <c r="E55" s="59" t="s">
        <v>178</v>
      </c>
      <c r="F55" s="59" t="s">
        <v>164</v>
      </c>
      <c r="G55" s="60">
        <v>0.17291666666666669</v>
      </c>
      <c r="H55" s="59" t="s">
        <v>165</v>
      </c>
      <c r="I55" s="59">
        <v>0.6</v>
      </c>
      <c r="J55" s="59" t="s">
        <v>166</v>
      </c>
      <c r="K55" s="59" t="s">
        <v>166</v>
      </c>
      <c r="L55" s="59" t="s">
        <v>193</v>
      </c>
      <c r="M55" s="59">
        <v>106.53100000000001</v>
      </c>
      <c r="N55" s="59">
        <v>352439</v>
      </c>
      <c r="O55" s="59">
        <v>249682</v>
      </c>
      <c r="P55" s="59">
        <v>2180.0300000000002</v>
      </c>
      <c r="Q55" s="59">
        <v>229333</v>
      </c>
      <c r="R55" s="59">
        <v>0</v>
      </c>
      <c r="S55" s="59">
        <v>728541</v>
      </c>
      <c r="T55" s="58">
        <v>1562280</v>
      </c>
      <c r="U55" s="58">
        <v>2135580</v>
      </c>
      <c r="V55" s="59">
        <v>0</v>
      </c>
      <c r="W55" s="59">
        <v>0</v>
      </c>
      <c r="X55" s="58">
        <v>3697860</v>
      </c>
      <c r="Y55" s="59">
        <v>16373.1</v>
      </c>
      <c r="Z55" s="59">
        <v>0</v>
      </c>
      <c r="AA55" s="59">
        <v>0</v>
      </c>
      <c r="AB55" s="59">
        <v>0</v>
      </c>
      <c r="AC55" s="59">
        <v>0</v>
      </c>
      <c r="AD55" s="59">
        <v>5454.5</v>
      </c>
      <c r="AE55" s="59">
        <v>0</v>
      </c>
      <c r="AF55" s="59">
        <v>21827.599999999999</v>
      </c>
      <c r="AG55" s="59">
        <v>0</v>
      </c>
      <c r="AH55" s="59">
        <v>0</v>
      </c>
      <c r="AI55" s="59">
        <v>0</v>
      </c>
      <c r="AJ55" s="59">
        <v>21827.599999999999</v>
      </c>
      <c r="AK55" s="59">
        <v>0</v>
      </c>
      <c r="AL55" s="59">
        <v>0</v>
      </c>
      <c r="AM55" s="59">
        <v>0</v>
      </c>
      <c r="AN55" s="59">
        <v>0</v>
      </c>
      <c r="AO55" s="59">
        <v>0</v>
      </c>
      <c r="AP55" s="59">
        <v>0</v>
      </c>
      <c r="AQ55" s="59">
        <v>0</v>
      </c>
      <c r="AR55" s="59">
        <v>0</v>
      </c>
      <c r="AS55" s="59">
        <v>0</v>
      </c>
      <c r="AT55" s="59">
        <v>0</v>
      </c>
      <c r="AU55" s="59">
        <v>0</v>
      </c>
      <c r="AV55" s="59">
        <v>0</v>
      </c>
      <c r="AW55" s="59">
        <v>5.8073100000000002</v>
      </c>
      <c r="AX55" s="59">
        <v>24.869</v>
      </c>
      <c r="AY55" s="59">
        <v>12.3949</v>
      </c>
      <c r="AZ55" s="59">
        <v>0.24765300000000001</v>
      </c>
      <c r="BA55" s="59">
        <v>11.1212</v>
      </c>
      <c r="BB55" s="59">
        <v>1.8172600000000001</v>
      </c>
      <c r="BC55" s="59">
        <v>36.019599999999997</v>
      </c>
      <c r="BD55" s="59">
        <v>92.276899999999998</v>
      </c>
      <c r="BE55" s="59">
        <v>0</v>
      </c>
      <c r="BF55" s="59"/>
      <c r="BG55" s="59">
        <v>0</v>
      </c>
      <c r="BH55" s="59">
        <v>0</v>
      </c>
      <c r="BI55" s="59"/>
      <c r="BJ55" s="59">
        <v>0</v>
      </c>
      <c r="BK55" s="59" t="s">
        <v>166</v>
      </c>
      <c r="BL55" s="59" t="s">
        <v>166</v>
      </c>
      <c r="BM55" s="59" t="s">
        <v>198</v>
      </c>
      <c r="BN55" s="59">
        <v>92.286199999999994</v>
      </c>
      <c r="BO55" s="59">
        <v>282305</v>
      </c>
      <c r="BP55" s="59">
        <v>393442</v>
      </c>
      <c r="BQ55" s="59">
        <v>38791</v>
      </c>
      <c r="BR55" s="59">
        <v>97830.7</v>
      </c>
      <c r="BS55" s="59">
        <v>0</v>
      </c>
      <c r="BT55" s="59">
        <v>728544</v>
      </c>
      <c r="BU55" s="58">
        <v>1541010</v>
      </c>
      <c r="BV55" s="58">
        <v>2135580</v>
      </c>
      <c r="BW55" s="59">
        <v>0</v>
      </c>
      <c r="BX55" s="59">
        <v>0</v>
      </c>
      <c r="BY55" s="58">
        <v>3676590</v>
      </c>
      <c r="BZ55" s="59">
        <v>15741.6</v>
      </c>
      <c r="CA55" s="59">
        <v>0</v>
      </c>
      <c r="CB55" s="59">
        <v>0</v>
      </c>
      <c r="CC55" s="59">
        <v>0</v>
      </c>
      <c r="CD55" s="59">
        <v>0</v>
      </c>
      <c r="CE55" s="59">
        <v>5592.66</v>
      </c>
      <c r="CF55" s="59">
        <v>0</v>
      </c>
      <c r="CG55" s="59">
        <v>21334.3</v>
      </c>
      <c r="CH55" s="59">
        <v>0</v>
      </c>
      <c r="CI55" s="59">
        <v>0</v>
      </c>
      <c r="CJ55" s="59">
        <v>0</v>
      </c>
      <c r="CK55" s="59">
        <v>21334.3</v>
      </c>
      <c r="CL55" s="59">
        <v>0</v>
      </c>
      <c r="CM55" s="59">
        <v>0</v>
      </c>
      <c r="CN55" s="59">
        <v>0</v>
      </c>
      <c r="CO55" s="59">
        <v>0</v>
      </c>
      <c r="CP55" s="59">
        <v>0</v>
      </c>
      <c r="CQ55" s="59">
        <v>0</v>
      </c>
      <c r="CR55" s="59">
        <v>0</v>
      </c>
      <c r="CS55" s="59">
        <v>0</v>
      </c>
      <c r="CT55" s="59">
        <v>0</v>
      </c>
      <c r="CU55" s="59">
        <v>0</v>
      </c>
      <c r="CV55" s="59">
        <v>0</v>
      </c>
      <c r="CW55" s="59">
        <v>0</v>
      </c>
      <c r="CX55" s="59">
        <v>5.6580899999999996</v>
      </c>
      <c r="CY55" s="59">
        <v>21.143799999999999</v>
      </c>
      <c r="CZ55" s="59">
        <v>19.950199999999999</v>
      </c>
      <c r="DA55" s="59">
        <v>2.8386800000000001</v>
      </c>
      <c r="DB55" s="59">
        <v>5.3281000000000001</v>
      </c>
      <c r="DC55" s="59">
        <v>1.8632899999999999</v>
      </c>
      <c r="DD55" s="59">
        <v>36.0197</v>
      </c>
      <c r="DE55" s="59">
        <v>92.8018</v>
      </c>
      <c r="DF55" s="59">
        <v>0</v>
      </c>
      <c r="DG55" s="59"/>
      <c r="DH55" s="59">
        <v>0</v>
      </c>
      <c r="DI55" s="59">
        <v>2.25</v>
      </c>
      <c r="DJ55" s="59" t="s">
        <v>199</v>
      </c>
      <c r="DK55" s="59">
        <v>0</v>
      </c>
      <c r="DL55" s="59" t="s">
        <v>171</v>
      </c>
      <c r="DM55" s="59" t="s">
        <v>172</v>
      </c>
      <c r="DN55" s="59" t="s">
        <v>173</v>
      </c>
      <c r="DO55" s="59" t="s">
        <v>174</v>
      </c>
      <c r="DP55" s="59">
        <v>8.1</v>
      </c>
      <c r="DQ55" s="59" t="s">
        <v>175</v>
      </c>
      <c r="DR55" s="59" t="s">
        <v>176</v>
      </c>
      <c r="DS55" s="59" t="s">
        <v>306</v>
      </c>
      <c r="DT55" s="59"/>
      <c r="DU55" s="59"/>
      <c r="DV55" s="59"/>
      <c r="DW55" s="59"/>
      <c r="DX55" s="59"/>
      <c r="DY55" s="59"/>
      <c r="DZ55" s="59"/>
      <c r="EA55" s="59"/>
      <c r="EB55" s="59"/>
      <c r="EC55" s="59"/>
    </row>
    <row r="56" spans="1:133" x14ac:dyDescent="0.25">
      <c r="A56" s="37"/>
      <c r="B56" s="59" t="s">
        <v>358</v>
      </c>
      <c r="C56" s="59" t="s">
        <v>291</v>
      </c>
      <c r="D56" s="59">
        <v>408806</v>
      </c>
      <c r="E56" s="59" t="s">
        <v>178</v>
      </c>
      <c r="F56" s="59" t="s">
        <v>164</v>
      </c>
      <c r="G56" s="60">
        <v>0.17222222222222225</v>
      </c>
      <c r="H56" s="59" t="s">
        <v>165</v>
      </c>
      <c r="I56" s="59">
        <v>6.1</v>
      </c>
      <c r="J56" s="59" t="s">
        <v>166</v>
      </c>
      <c r="K56" s="59" t="s">
        <v>166</v>
      </c>
      <c r="L56" s="59" t="s">
        <v>193</v>
      </c>
      <c r="M56" s="59">
        <v>106.53100000000001</v>
      </c>
      <c r="N56" s="59">
        <v>279574</v>
      </c>
      <c r="O56" s="59">
        <v>249682</v>
      </c>
      <c r="P56" s="59">
        <v>2136.75</v>
      </c>
      <c r="Q56" s="59">
        <v>222973</v>
      </c>
      <c r="R56" s="59">
        <v>0</v>
      </c>
      <c r="S56" s="59">
        <v>728541</v>
      </c>
      <c r="T56" s="58">
        <v>1483010</v>
      </c>
      <c r="U56" s="58">
        <v>2135580</v>
      </c>
      <c r="V56" s="59">
        <v>0</v>
      </c>
      <c r="W56" s="59">
        <v>0</v>
      </c>
      <c r="X56" s="58">
        <v>3618590</v>
      </c>
      <c r="Y56" s="59">
        <v>16373.1</v>
      </c>
      <c r="Z56" s="59">
        <v>0</v>
      </c>
      <c r="AA56" s="59">
        <v>0</v>
      </c>
      <c r="AB56" s="59">
        <v>0</v>
      </c>
      <c r="AC56" s="59">
        <v>0</v>
      </c>
      <c r="AD56" s="59">
        <v>5454.5</v>
      </c>
      <c r="AE56" s="59">
        <v>0</v>
      </c>
      <c r="AF56" s="59">
        <v>21827.599999999999</v>
      </c>
      <c r="AG56" s="59">
        <v>0</v>
      </c>
      <c r="AH56" s="59">
        <v>0</v>
      </c>
      <c r="AI56" s="59">
        <v>0</v>
      </c>
      <c r="AJ56" s="59">
        <v>21827.599999999999</v>
      </c>
      <c r="AK56" s="59">
        <v>0</v>
      </c>
      <c r="AL56" s="59">
        <v>0</v>
      </c>
      <c r="AM56" s="59">
        <v>0</v>
      </c>
      <c r="AN56" s="59">
        <v>0</v>
      </c>
      <c r="AO56" s="59">
        <v>0</v>
      </c>
      <c r="AP56" s="59">
        <v>0</v>
      </c>
      <c r="AQ56" s="59">
        <v>0</v>
      </c>
      <c r="AR56" s="59">
        <v>0</v>
      </c>
      <c r="AS56" s="59">
        <v>0</v>
      </c>
      <c r="AT56" s="59">
        <v>0</v>
      </c>
      <c r="AU56" s="59">
        <v>0</v>
      </c>
      <c r="AV56" s="59">
        <v>0</v>
      </c>
      <c r="AW56" s="59">
        <v>5.8073100000000002</v>
      </c>
      <c r="AX56" s="59">
        <v>19.726500000000001</v>
      </c>
      <c r="AY56" s="59">
        <v>12.3949</v>
      </c>
      <c r="AZ56" s="59">
        <v>0.24187400000000001</v>
      </c>
      <c r="BA56" s="59">
        <v>10.8133</v>
      </c>
      <c r="BB56" s="59">
        <v>1.8172600000000001</v>
      </c>
      <c r="BC56" s="59">
        <v>36.019599999999997</v>
      </c>
      <c r="BD56" s="59">
        <v>86.820700000000002</v>
      </c>
      <c r="BE56" s="59">
        <v>0</v>
      </c>
      <c r="BF56" s="59"/>
      <c r="BG56" s="59">
        <v>0</v>
      </c>
      <c r="BH56" s="59">
        <v>0</v>
      </c>
      <c r="BI56" s="59"/>
      <c r="BJ56" s="59">
        <v>0</v>
      </c>
      <c r="BK56" s="59" t="s">
        <v>166</v>
      </c>
      <c r="BL56" s="59" t="s">
        <v>166</v>
      </c>
      <c r="BM56" s="59" t="s">
        <v>198</v>
      </c>
      <c r="BN56" s="59">
        <v>92.286199999999994</v>
      </c>
      <c r="BO56" s="59">
        <v>282305</v>
      </c>
      <c r="BP56" s="59">
        <v>393442</v>
      </c>
      <c r="BQ56" s="59">
        <v>38791</v>
      </c>
      <c r="BR56" s="59">
        <v>97830.7</v>
      </c>
      <c r="BS56" s="59">
        <v>0</v>
      </c>
      <c r="BT56" s="59">
        <v>728544</v>
      </c>
      <c r="BU56" s="58">
        <v>1541010</v>
      </c>
      <c r="BV56" s="58">
        <v>2135580</v>
      </c>
      <c r="BW56" s="59">
        <v>0</v>
      </c>
      <c r="BX56" s="59">
        <v>0</v>
      </c>
      <c r="BY56" s="58">
        <v>3676590</v>
      </c>
      <c r="BZ56" s="59">
        <v>15741.6</v>
      </c>
      <c r="CA56" s="59">
        <v>0</v>
      </c>
      <c r="CB56" s="59">
        <v>0</v>
      </c>
      <c r="CC56" s="59">
        <v>0</v>
      </c>
      <c r="CD56" s="59">
        <v>0</v>
      </c>
      <c r="CE56" s="59">
        <v>5592.66</v>
      </c>
      <c r="CF56" s="59">
        <v>0</v>
      </c>
      <c r="CG56" s="59">
        <v>21334.3</v>
      </c>
      <c r="CH56" s="59">
        <v>0</v>
      </c>
      <c r="CI56" s="59">
        <v>0</v>
      </c>
      <c r="CJ56" s="59">
        <v>0</v>
      </c>
      <c r="CK56" s="59">
        <v>21334.3</v>
      </c>
      <c r="CL56" s="59">
        <v>0</v>
      </c>
      <c r="CM56" s="59">
        <v>0</v>
      </c>
      <c r="CN56" s="59">
        <v>0</v>
      </c>
      <c r="CO56" s="59">
        <v>0</v>
      </c>
      <c r="CP56" s="59">
        <v>0</v>
      </c>
      <c r="CQ56" s="59">
        <v>0</v>
      </c>
      <c r="CR56" s="59">
        <v>0</v>
      </c>
      <c r="CS56" s="59">
        <v>0</v>
      </c>
      <c r="CT56" s="59">
        <v>0</v>
      </c>
      <c r="CU56" s="59">
        <v>0</v>
      </c>
      <c r="CV56" s="59">
        <v>0</v>
      </c>
      <c r="CW56" s="59">
        <v>0</v>
      </c>
      <c r="CX56" s="59">
        <v>5.6580899999999996</v>
      </c>
      <c r="CY56" s="59">
        <v>21.143799999999999</v>
      </c>
      <c r="CZ56" s="59">
        <v>19.950199999999999</v>
      </c>
      <c r="DA56" s="59">
        <v>2.8386800000000001</v>
      </c>
      <c r="DB56" s="59">
        <v>5.3281000000000001</v>
      </c>
      <c r="DC56" s="59">
        <v>1.8632899999999999</v>
      </c>
      <c r="DD56" s="59">
        <v>36.0197</v>
      </c>
      <c r="DE56" s="59">
        <v>92.8018</v>
      </c>
      <c r="DF56" s="59">
        <v>0</v>
      </c>
      <c r="DG56" s="59"/>
      <c r="DH56" s="59">
        <v>0</v>
      </c>
      <c r="DI56" s="59">
        <v>2.25</v>
      </c>
      <c r="DJ56" s="59" t="s">
        <v>199</v>
      </c>
      <c r="DK56" s="59">
        <v>0</v>
      </c>
      <c r="DL56" s="59" t="s">
        <v>171</v>
      </c>
      <c r="DM56" s="59" t="s">
        <v>172</v>
      </c>
      <c r="DN56" s="59" t="s">
        <v>173</v>
      </c>
      <c r="DO56" s="59" t="s">
        <v>174</v>
      </c>
      <c r="DP56" s="59">
        <v>8.1</v>
      </c>
      <c r="DQ56" s="59" t="s">
        <v>175</v>
      </c>
      <c r="DR56" s="59" t="s">
        <v>176</v>
      </c>
      <c r="DS56" s="59" t="s">
        <v>306</v>
      </c>
      <c r="DT56" s="59"/>
      <c r="DU56" s="59"/>
      <c r="DV56" s="59"/>
      <c r="DW56" s="59"/>
      <c r="DX56" s="59"/>
      <c r="DY56" s="59"/>
      <c r="DZ56" s="59"/>
      <c r="EA56" s="59"/>
      <c r="EB56" s="59"/>
      <c r="EC56" s="59"/>
    </row>
    <row r="57" spans="1:133" x14ac:dyDescent="0.25">
      <c r="A57" s="37"/>
      <c r="B57" s="59" t="s">
        <v>359</v>
      </c>
      <c r="C57" s="59" t="s">
        <v>292</v>
      </c>
      <c r="D57" s="59">
        <v>408906</v>
      </c>
      <c r="E57" s="59" t="s">
        <v>178</v>
      </c>
      <c r="F57" s="59" t="s">
        <v>164</v>
      </c>
      <c r="G57" s="60">
        <v>0.17013888888888887</v>
      </c>
      <c r="H57" s="59" t="s">
        <v>165</v>
      </c>
      <c r="I57" s="59">
        <v>4.5</v>
      </c>
      <c r="J57" s="59" t="s">
        <v>166</v>
      </c>
      <c r="K57" s="59" t="s">
        <v>166</v>
      </c>
      <c r="L57" s="59" t="s">
        <v>193</v>
      </c>
      <c r="M57" s="59">
        <v>106.544</v>
      </c>
      <c r="N57" s="59">
        <v>304958</v>
      </c>
      <c r="O57" s="59">
        <v>249659</v>
      </c>
      <c r="P57" s="59">
        <v>1868.8</v>
      </c>
      <c r="Q57" s="59">
        <v>229935</v>
      </c>
      <c r="R57" s="59">
        <v>0</v>
      </c>
      <c r="S57" s="59">
        <v>728541</v>
      </c>
      <c r="T57" s="58">
        <v>1515070</v>
      </c>
      <c r="U57" s="58">
        <v>2135580</v>
      </c>
      <c r="V57" s="59">
        <v>0</v>
      </c>
      <c r="W57" s="59">
        <v>0</v>
      </c>
      <c r="X57" s="58">
        <v>3650650</v>
      </c>
      <c r="Y57" s="59">
        <v>16375.1</v>
      </c>
      <c r="Z57" s="59">
        <v>0</v>
      </c>
      <c r="AA57" s="59">
        <v>0</v>
      </c>
      <c r="AB57" s="59">
        <v>0</v>
      </c>
      <c r="AC57" s="59">
        <v>0</v>
      </c>
      <c r="AD57" s="59">
        <v>5454.5</v>
      </c>
      <c r="AE57" s="59">
        <v>0</v>
      </c>
      <c r="AF57" s="59">
        <v>21829.599999999999</v>
      </c>
      <c r="AG57" s="59">
        <v>0</v>
      </c>
      <c r="AH57" s="59">
        <v>0</v>
      </c>
      <c r="AI57" s="59">
        <v>0</v>
      </c>
      <c r="AJ57" s="59">
        <v>21829.599999999999</v>
      </c>
      <c r="AK57" s="59">
        <v>0</v>
      </c>
      <c r="AL57" s="59">
        <v>0</v>
      </c>
      <c r="AM57" s="59">
        <v>0</v>
      </c>
      <c r="AN57" s="59">
        <v>0</v>
      </c>
      <c r="AO57" s="59">
        <v>0</v>
      </c>
      <c r="AP57" s="59">
        <v>0</v>
      </c>
      <c r="AQ57" s="59">
        <v>0</v>
      </c>
      <c r="AR57" s="59">
        <v>0</v>
      </c>
      <c r="AS57" s="59">
        <v>0</v>
      </c>
      <c r="AT57" s="59">
        <v>0</v>
      </c>
      <c r="AU57" s="59">
        <v>0</v>
      </c>
      <c r="AV57" s="59">
        <v>0</v>
      </c>
      <c r="AW57" s="59">
        <v>5.8078500000000002</v>
      </c>
      <c r="AX57" s="59">
        <v>20.988700000000001</v>
      </c>
      <c r="AY57" s="59">
        <v>12.3894</v>
      </c>
      <c r="AZ57" s="59">
        <v>0.22426099999999999</v>
      </c>
      <c r="BA57" s="59">
        <v>11.1225</v>
      </c>
      <c r="BB57" s="59">
        <v>1.8172600000000001</v>
      </c>
      <c r="BC57" s="59">
        <v>36.019599999999997</v>
      </c>
      <c r="BD57" s="59">
        <v>88.369600000000005</v>
      </c>
      <c r="BE57" s="59">
        <v>0</v>
      </c>
      <c r="BF57" s="59"/>
      <c r="BG57" s="59">
        <v>0</v>
      </c>
      <c r="BH57" s="59">
        <v>0</v>
      </c>
      <c r="BI57" s="59"/>
      <c r="BJ57" s="59">
        <v>0</v>
      </c>
      <c r="BK57" s="59" t="s">
        <v>166</v>
      </c>
      <c r="BL57" s="59" t="s">
        <v>166</v>
      </c>
      <c r="BM57" s="59" t="s">
        <v>198</v>
      </c>
      <c r="BN57" s="59">
        <v>92.286199999999994</v>
      </c>
      <c r="BO57" s="59">
        <v>282305</v>
      </c>
      <c r="BP57" s="59">
        <v>393442</v>
      </c>
      <c r="BQ57" s="59">
        <v>38791</v>
      </c>
      <c r="BR57" s="59">
        <v>97830.7</v>
      </c>
      <c r="BS57" s="59">
        <v>0</v>
      </c>
      <c r="BT57" s="59">
        <v>728544</v>
      </c>
      <c r="BU57" s="58">
        <v>1541010</v>
      </c>
      <c r="BV57" s="58">
        <v>2135580</v>
      </c>
      <c r="BW57" s="59">
        <v>0</v>
      </c>
      <c r="BX57" s="59">
        <v>0</v>
      </c>
      <c r="BY57" s="58">
        <v>3676590</v>
      </c>
      <c r="BZ57" s="59">
        <v>15741.6</v>
      </c>
      <c r="CA57" s="59">
        <v>0</v>
      </c>
      <c r="CB57" s="59">
        <v>0</v>
      </c>
      <c r="CC57" s="59">
        <v>0</v>
      </c>
      <c r="CD57" s="59">
        <v>0</v>
      </c>
      <c r="CE57" s="59">
        <v>5592.66</v>
      </c>
      <c r="CF57" s="59">
        <v>0</v>
      </c>
      <c r="CG57" s="59">
        <v>21334.3</v>
      </c>
      <c r="CH57" s="59">
        <v>0</v>
      </c>
      <c r="CI57" s="59">
        <v>0</v>
      </c>
      <c r="CJ57" s="59">
        <v>0</v>
      </c>
      <c r="CK57" s="59">
        <v>21334.3</v>
      </c>
      <c r="CL57" s="59">
        <v>0</v>
      </c>
      <c r="CM57" s="59">
        <v>0</v>
      </c>
      <c r="CN57" s="59">
        <v>0</v>
      </c>
      <c r="CO57" s="59">
        <v>0</v>
      </c>
      <c r="CP57" s="59">
        <v>0</v>
      </c>
      <c r="CQ57" s="59">
        <v>0</v>
      </c>
      <c r="CR57" s="59">
        <v>0</v>
      </c>
      <c r="CS57" s="59">
        <v>0</v>
      </c>
      <c r="CT57" s="59">
        <v>0</v>
      </c>
      <c r="CU57" s="59">
        <v>0</v>
      </c>
      <c r="CV57" s="59">
        <v>0</v>
      </c>
      <c r="CW57" s="59">
        <v>0</v>
      </c>
      <c r="CX57" s="59">
        <v>5.6580899999999996</v>
      </c>
      <c r="CY57" s="59">
        <v>21.143799999999999</v>
      </c>
      <c r="CZ57" s="59">
        <v>19.950199999999999</v>
      </c>
      <c r="DA57" s="59">
        <v>2.8386800000000001</v>
      </c>
      <c r="DB57" s="59">
        <v>5.3281000000000001</v>
      </c>
      <c r="DC57" s="59">
        <v>1.8632899999999999</v>
      </c>
      <c r="DD57" s="59">
        <v>36.0197</v>
      </c>
      <c r="DE57" s="59">
        <v>92.8018</v>
      </c>
      <c r="DF57" s="59">
        <v>0</v>
      </c>
      <c r="DG57" s="59"/>
      <c r="DH57" s="59">
        <v>0</v>
      </c>
      <c r="DI57" s="59">
        <v>2.25</v>
      </c>
      <c r="DJ57" s="59" t="s">
        <v>199</v>
      </c>
      <c r="DK57" s="59">
        <v>0</v>
      </c>
      <c r="DL57" s="59" t="s">
        <v>171</v>
      </c>
      <c r="DM57" s="59" t="s">
        <v>172</v>
      </c>
      <c r="DN57" s="59" t="s">
        <v>173</v>
      </c>
      <c r="DO57" s="59" t="s">
        <v>174</v>
      </c>
      <c r="DP57" s="59">
        <v>8.1</v>
      </c>
      <c r="DQ57" s="59" t="s">
        <v>175</v>
      </c>
      <c r="DR57" s="59" t="s">
        <v>176</v>
      </c>
      <c r="DS57" s="59" t="s">
        <v>306</v>
      </c>
      <c r="DT57" s="59"/>
      <c r="DU57" s="59"/>
      <c r="DV57" s="59"/>
      <c r="DW57" s="59"/>
      <c r="DX57" s="59"/>
      <c r="DY57" s="59"/>
      <c r="DZ57" s="59"/>
      <c r="EA57" s="59"/>
      <c r="EB57" s="59"/>
      <c r="EC57" s="59"/>
    </row>
    <row r="58" spans="1:133" x14ac:dyDescent="0.25">
      <c r="A58" s="37"/>
      <c r="B58" s="59" t="s">
        <v>360</v>
      </c>
      <c r="C58" s="59" t="s">
        <v>200</v>
      </c>
      <c r="D58" s="59">
        <v>1000015</v>
      </c>
      <c r="E58" s="59" t="s">
        <v>201</v>
      </c>
      <c r="F58" s="59" t="s">
        <v>164</v>
      </c>
      <c r="G58" s="60">
        <v>6.25E-2</v>
      </c>
      <c r="H58" s="59" t="s">
        <v>187</v>
      </c>
      <c r="I58" s="59">
        <v>-54.6</v>
      </c>
      <c r="J58" s="59" t="s">
        <v>166</v>
      </c>
      <c r="K58" s="59" t="s">
        <v>166</v>
      </c>
      <c r="L58" s="59" t="s">
        <v>202</v>
      </c>
      <c r="M58" s="59">
        <v>0</v>
      </c>
      <c r="N58" s="59">
        <v>102947</v>
      </c>
      <c r="O58" s="59">
        <v>84037.6</v>
      </c>
      <c r="P58" s="59">
        <v>0</v>
      </c>
      <c r="Q58" s="59">
        <v>0</v>
      </c>
      <c r="R58" s="59">
        <v>0</v>
      </c>
      <c r="S58" s="59">
        <v>66585.600000000006</v>
      </c>
      <c r="T58" s="59">
        <v>253571</v>
      </c>
      <c r="U58" s="59">
        <v>81817.899999999994</v>
      </c>
      <c r="V58" s="59">
        <v>0</v>
      </c>
      <c r="W58" s="59">
        <v>0</v>
      </c>
      <c r="X58" s="59">
        <v>335389</v>
      </c>
      <c r="Y58" s="59">
        <v>59.773499999999999</v>
      </c>
      <c r="Z58" s="59">
        <v>0</v>
      </c>
      <c r="AA58" s="59">
        <v>0</v>
      </c>
      <c r="AB58" s="59">
        <v>0</v>
      </c>
      <c r="AC58" s="59">
        <v>0</v>
      </c>
      <c r="AD58" s="59">
        <v>1149.75</v>
      </c>
      <c r="AE58" s="59">
        <v>0</v>
      </c>
      <c r="AF58" s="59">
        <v>1209.53</v>
      </c>
      <c r="AG58" s="59">
        <v>0</v>
      </c>
      <c r="AH58" s="59">
        <v>0</v>
      </c>
      <c r="AI58" s="59">
        <v>0</v>
      </c>
      <c r="AJ58" s="59">
        <v>1209.53</v>
      </c>
      <c r="AK58" s="59">
        <v>0</v>
      </c>
      <c r="AL58" s="59">
        <v>0</v>
      </c>
      <c r="AM58" s="59">
        <v>0</v>
      </c>
      <c r="AN58" s="59">
        <v>0</v>
      </c>
      <c r="AO58" s="59">
        <v>0</v>
      </c>
      <c r="AP58" s="59">
        <v>0</v>
      </c>
      <c r="AQ58" s="59">
        <v>0</v>
      </c>
      <c r="AR58" s="59">
        <v>0</v>
      </c>
      <c r="AS58" s="59">
        <v>0</v>
      </c>
      <c r="AT58" s="59">
        <v>0</v>
      </c>
      <c r="AU58" s="59">
        <v>0</v>
      </c>
      <c r="AV58" s="59">
        <v>0</v>
      </c>
      <c r="AW58" s="59">
        <v>0.49105199999999999</v>
      </c>
      <c r="AX58" s="59">
        <v>145.60900000000001</v>
      </c>
      <c r="AY58" s="59">
        <v>87.274900000000002</v>
      </c>
      <c r="AZ58" s="59">
        <v>0</v>
      </c>
      <c r="BA58" s="59">
        <v>0</v>
      </c>
      <c r="BB58" s="59">
        <v>8.5403900000000004</v>
      </c>
      <c r="BC58" s="59">
        <v>72.638900000000007</v>
      </c>
      <c r="BD58" s="59">
        <v>314.55399999999997</v>
      </c>
      <c r="BE58" s="59">
        <v>0</v>
      </c>
      <c r="BF58" s="59"/>
      <c r="BG58" s="59">
        <v>0</v>
      </c>
      <c r="BH58" s="59">
        <v>0</v>
      </c>
      <c r="BI58" s="59"/>
      <c r="BJ58" s="59">
        <v>0</v>
      </c>
      <c r="BK58" s="59" t="s">
        <v>166</v>
      </c>
      <c r="BL58" s="59" t="s">
        <v>166</v>
      </c>
      <c r="BM58" s="59" t="s">
        <v>203</v>
      </c>
      <c r="BN58" s="59">
        <v>1.4414</v>
      </c>
      <c r="BO58" s="59">
        <v>108377</v>
      </c>
      <c r="BP58" s="59">
        <v>21552.7</v>
      </c>
      <c r="BQ58" s="59">
        <v>0</v>
      </c>
      <c r="BR58" s="59">
        <v>239.226</v>
      </c>
      <c r="BS58" s="59">
        <v>0</v>
      </c>
      <c r="BT58" s="59">
        <v>66585.600000000006</v>
      </c>
      <c r="BU58" s="59">
        <v>196756</v>
      </c>
      <c r="BV58" s="59">
        <v>81817.899999999994</v>
      </c>
      <c r="BW58" s="59">
        <v>0</v>
      </c>
      <c r="BX58" s="59">
        <v>0</v>
      </c>
      <c r="BY58" s="59">
        <v>278573</v>
      </c>
      <c r="BZ58" s="59">
        <v>257.69400000000002</v>
      </c>
      <c r="CA58" s="59">
        <v>0</v>
      </c>
      <c r="CB58" s="59">
        <v>0</v>
      </c>
      <c r="CC58" s="59">
        <v>0</v>
      </c>
      <c r="CD58" s="59">
        <v>0</v>
      </c>
      <c r="CE58" s="59">
        <v>1149.75</v>
      </c>
      <c r="CF58" s="59">
        <v>0</v>
      </c>
      <c r="CG58" s="59">
        <v>1407.45</v>
      </c>
      <c r="CH58" s="59">
        <v>0</v>
      </c>
      <c r="CI58" s="59">
        <v>0</v>
      </c>
      <c r="CJ58" s="59">
        <v>0</v>
      </c>
      <c r="CK58" s="59">
        <v>1407.45</v>
      </c>
      <c r="CL58" s="59">
        <v>0</v>
      </c>
      <c r="CM58" s="59">
        <v>0</v>
      </c>
      <c r="CN58" s="59">
        <v>0</v>
      </c>
      <c r="CO58" s="59">
        <v>0</v>
      </c>
      <c r="CP58" s="59">
        <v>0</v>
      </c>
      <c r="CQ58" s="59">
        <v>0</v>
      </c>
      <c r="CR58" s="59">
        <v>0</v>
      </c>
      <c r="CS58" s="59">
        <v>0</v>
      </c>
      <c r="CT58" s="59">
        <v>0</v>
      </c>
      <c r="CU58" s="59">
        <v>0</v>
      </c>
      <c r="CV58" s="59">
        <v>0</v>
      </c>
      <c r="CW58" s="59">
        <v>0</v>
      </c>
      <c r="CX58" s="59">
        <v>2.1878899999999999</v>
      </c>
      <c r="CY58" s="59">
        <v>150.01900000000001</v>
      </c>
      <c r="CZ58" s="59">
        <v>26.3828</v>
      </c>
      <c r="DA58" s="59">
        <v>0</v>
      </c>
      <c r="DB58" s="59">
        <v>0.19361700000000001</v>
      </c>
      <c r="DC58" s="59">
        <v>8.5403900000000004</v>
      </c>
      <c r="DD58" s="59">
        <v>72.638900000000007</v>
      </c>
      <c r="DE58" s="59">
        <v>259.96199999999999</v>
      </c>
      <c r="DF58" s="59">
        <v>0</v>
      </c>
      <c r="DG58" s="59"/>
      <c r="DH58" s="59">
        <v>0</v>
      </c>
      <c r="DI58" s="59">
        <v>0</v>
      </c>
      <c r="DJ58" s="59"/>
      <c r="DK58" s="59">
        <v>0</v>
      </c>
      <c r="DL58" s="59" t="s">
        <v>171</v>
      </c>
      <c r="DM58" s="59" t="s">
        <v>172</v>
      </c>
      <c r="DN58" s="59" t="s">
        <v>173</v>
      </c>
      <c r="DO58" s="59" t="s">
        <v>174</v>
      </c>
      <c r="DP58" s="59">
        <v>8.1</v>
      </c>
      <c r="DQ58" s="59" t="s">
        <v>175</v>
      </c>
      <c r="DR58" s="59" t="s">
        <v>176</v>
      </c>
      <c r="DS58" s="59" t="s">
        <v>306</v>
      </c>
      <c r="DT58" s="59"/>
      <c r="DU58" s="59"/>
      <c r="DV58" s="59"/>
      <c r="DW58" s="59"/>
      <c r="DX58" s="59"/>
      <c r="DY58" s="59"/>
      <c r="DZ58" s="59"/>
      <c r="EA58" s="59"/>
      <c r="EB58" s="59"/>
      <c r="EC58" s="59"/>
    </row>
    <row r="59" spans="1:133" x14ac:dyDescent="0.25">
      <c r="A59" s="37"/>
      <c r="B59" s="59" t="s">
        <v>361</v>
      </c>
      <c r="C59" s="59" t="s">
        <v>293</v>
      </c>
      <c r="D59" s="59">
        <v>1009215</v>
      </c>
      <c r="E59" s="59" t="s">
        <v>201</v>
      </c>
      <c r="F59" s="59" t="s">
        <v>164</v>
      </c>
      <c r="G59" s="60">
        <v>6.1111111111111116E-2</v>
      </c>
      <c r="H59" s="59" t="s">
        <v>187</v>
      </c>
      <c r="I59" s="59">
        <v>-31.1</v>
      </c>
      <c r="J59" s="59" t="s">
        <v>166</v>
      </c>
      <c r="K59" s="59" t="s">
        <v>166</v>
      </c>
      <c r="L59" s="59" t="s">
        <v>202</v>
      </c>
      <c r="M59" s="59">
        <v>0</v>
      </c>
      <c r="N59" s="59">
        <v>86330.5</v>
      </c>
      <c r="O59" s="59">
        <v>84037.6</v>
      </c>
      <c r="P59" s="59">
        <v>0</v>
      </c>
      <c r="Q59" s="59">
        <v>0</v>
      </c>
      <c r="R59" s="59">
        <v>0</v>
      </c>
      <c r="S59" s="59">
        <v>66585.600000000006</v>
      </c>
      <c r="T59" s="59">
        <v>236954</v>
      </c>
      <c r="U59" s="59">
        <v>81817.899999999994</v>
      </c>
      <c r="V59" s="59">
        <v>0</v>
      </c>
      <c r="W59" s="59">
        <v>0</v>
      </c>
      <c r="X59" s="59">
        <v>318772</v>
      </c>
      <c r="Y59" s="59">
        <v>59.773499999999999</v>
      </c>
      <c r="Z59" s="59">
        <v>0</v>
      </c>
      <c r="AA59" s="59">
        <v>0</v>
      </c>
      <c r="AB59" s="59">
        <v>0</v>
      </c>
      <c r="AC59" s="59">
        <v>0</v>
      </c>
      <c r="AD59" s="59">
        <v>1149.75</v>
      </c>
      <c r="AE59" s="59">
        <v>0</v>
      </c>
      <c r="AF59" s="59">
        <v>1209.53</v>
      </c>
      <c r="AG59" s="59">
        <v>0</v>
      </c>
      <c r="AH59" s="59">
        <v>0</v>
      </c>
      <c r="AI59" s="59">
        <v>0</v>
      </c>
      <c r="AJ59" s="59">
        <v>1209.53</v>
      </c>
      <c r="AK59" s="59">
        <v>0</v>
      </c>
      <c r="AL59" s="59">
        <v>0</v>
      </c>
      <c r="AM59" s="59">
        <v>0</v>
      </c>
      <c r="AN59" s="59">
        <v>0</v>
      </c>
      <c r="AO59" s="59">
        <v>0</v>
      </c>
      <c r="AP59" s="59">
        <v>0</v>
      </c>
      <c r="AQ59" s="59">
        <v>0</v>
      </c>
      <c r="AR59" s="59">
        <v>0</v>
      </c>
      <c r="AS59" s="59">
        <v>0</v>
      </c>
      <c r="AT59" s="59">
        <v>0</v>
      </c>
      <c r="AU59" s="59">
        <v>0</v>
      </c>
      <c r="AV59" s="59">
        <v>0</v>
      </c>
      <c r="AW59" s="59">
        <v>0.49105199999999999</v>
      </c>
      <c r="AX59" s="59">
        <v>122.10599999999999</v>
      </c>
      <c r="AY59" s="59">
        <v>87.274900000000002</v>
      </c>
      <c r="AZ59" s="59">
        <v>0</v>
      </c>
      <c r="BA59" s="59">
        <v>0</v>
      </c>
      <c r="BB59" s="59">
        <v>8.5403900000000004</v>
      </c>
      <c r="BC59" s="59">
        <v>72.638900000000007</v>
      </c>
      <c r="BD59" s="59">
        <v>291.05099999999999</v>
      </c>
      <c r="BE59" s="59">
        <v>0</v>
      </c>
      <c r="BF59" s="59"/>
      <c r="BG59" s="59">
        <v>0</v>
      </c>
      <c r="BH59" s="59">
        <v>0</v>
      </c>
      <c r="BI59" s="59"/>
      <c r="BJ59" s="59">
        <v>0</v>
      </c>
      <c r="BK59" s="59" t="s">
        <v>166</v>
      </c>
      <c r="BL59" s="59" t="s">
        <v>166</v>
      </c>
      <c r="BM59" s="59" t="s">
        <v>203</v>
      </c>
      <c r="BN59" s="59">
        <v>1.4414</v>
      </c>
      <c r="BO59" s="59">
        <v>108377</v>
      </c>
      <c r="BP59" s="59">
        <v>21552.7</v>
      </c>
      <c r="BQ59" s="59">
        <v>0</v>
      </c>
      <c r="BR59" s="59">
        <v>239.226</v>
      </c>
      <c r="BS59" s="59">
        <v>0</v>
      </c>
      <c r="BT59" s="59">
        <v>66585.600000000006</v>
      </c>
      <c r="BU59" s="59">
        <v>196756</v>
      </c>
      <c r="BV59" s="59">
        <v>81817.899999999994</v>
      </c>
      <c r="BW59" s="59">
        <v>0</v>
      </c>
      <c r="BX59" s="59">
        <v>0</v>
      </c>
      <c r="BY59" s="59">
        <v>278573</v>
      </c>
      <c r="BZ59" s="59">
        <v>257.69400000000002</v>
      </c>
      <c r="CA59" s="59">
        <v>0</v>
      </c>
      <c r="CB59" s="59">
        <v>0</v>
      </c>
      <c r="CC59" s="59">
        <v>0</v>
      </c>
      <c r="CD59" s="59">
        <v>0</v>
      </c>
      <c r="CE59" s="59">
        <v>1149.75</v>
      </c>
      <c r="CF59" s="59">
        <v>0</v>
      </c>
      <c r="CG59" s="59">
        <v>1407.45</v>
      </c>
      <c r="CH59" s="59">
        <v>0</v>
      </c>
      <c r="CI59" s="59">
        <v>0</v>
      </c>
      <c r="CJ59" s="59">
        <v>0</v>
      </c>
      <c r="CK59" s="59">
        <v>1407.45</v>
      </c>
      <c r="CL59" s="59">
        <v>0</v>
      </c>
      <c r="CM59" s="59">
        <v>0</v>
      </c>
      <c r="CN59" s="59">
        <v>0</v>
      </c>
      <c r="CO59" s="59">
        <v>0</v>
      </c>
      <c r="CP59" s="59">
        <v>0</v>
      </c>
      <c r="CQ59" s="59">
        <v>0</v>
      </c>
      <c r="CR59" s="59">
        <v>0</v>
      </c>
      <c r="CS59" s="59">
        <v>0</v>
      </c>
      <c r="CT59" s="59">
        <v>0</v>
      </c>
      <c r="CU59" s="59">
        <v>0</v>
      </c>
      <c r="CV59" s="59">
        <v>0</v>
      </c>
      <c r="CW59" s="59">
        <v>0</v>
      </c>
      <c r="CX59" s="59">
        <v>2.1878899999999999</v>
      </c>
      <c r="CY59" s="59">
        <v>150.01900000000001</v>
      </c>
      <c r="CZ59" s="59">
        <v>26.3828</v>
      </c>
      <c r="DA59" s="59">
        <v>0</v>
      </c>
      <c r="DB59" s="59">
        <v>0.19361700000000001</v>
      </c>
      <c r="DC59" s="59">
        <v>8.5403900000000004</v>
      </c>
      <c r="DD59" s="59">
        <v>72.638900000000007</v>
      </c>
      <c r="DE59" s="59">
        <v>259.96199999999999</v>
      </c>
      <c r="DF59" s="59">
        <v>0</v>
      </c>
      <c r="DG59" s="59"/>
      <c r="DH59" s="59">
        <v>0</v>
      </c>
      <c r="DI59" s="59">
        <v>0</v>
      </c>
      <c r="DJ59" s="59"/>
      <c r="DK59" s="59">
        <v>0</v>
      </c>
      <c r="DL59" s="59" t="s">
        <v>171</v>
      </c>
      <c r="DM59" s="59" t="s">
        <v>172</v>
      </c>
      <c r="DN59" s="59" t="s">
        <v>173</v>
      </c>
      <c r="DO59" s="59" t="s">
        <v>174</v>
      </c>
      <c r="DP59" s="59">
        <v>8.1</v>
      </c>
      <c r="DQ59" s="59" t="s">
        <v>175</v>
      </c>
      <c r="DR59" s="59" t="s">
        <v>176</v>
      </c>
      <c r="DS59" s="59" t="s">
        <v>306</v>
      </c>
      <c r="DT59" s="59"/>
      <c r="DU59" s="59"/>
      <c r="DV59" s="59"/>
      <c r="DW59" s="59"/>
      <c r="DX59" s="59"/>
      <c r="DY59" s="59"/>
      <c r="DZ59" s="59"/>
      <c r="EA59" s="59"/>
      <c r="EB59" s="59"/>
      <c r="EC59" s="59"/>
    </row>
    <row r="60" spans="1:133" x14ac:dyDescent="0.25">
      <c r="A60" s="37"/>
      <c r="B60" s="59" t="s">
        <v>362</v>
      </c>
      <c r="C60" s="59" t="s">
        <v>294</v>
      </c>
      <c r="D60" s="59">
        <v>1009315</v>
      </c>
      <c r="E60" s="59" t="s">
        <v>201</v>
      </c>
      <c r="F60" s="59" t="s">
        <v>164</v>
      </c>
      <c r="G60" s="60">
        <v>6.1111111111111116E-2</v>
      </c>
      <c r="H60" s="59" t="s">
        <v>187</v>
      </c>
      <c r="I60" s="59">
        <v>-54.5</v>
      </c>
      <c r="J60" s="59" t="s">
        <v>166</v>
      </c>
      <c r="K60" s="59" t="s">
        <v>166</v>
      </c>
      <c r="L60" s="59" t="s">
        <v>202</v>
      </c>
      <c r="M60" s="59">
        <v>0</v>
      </c>
      <c r="N60" s="59">
        <v>102947</v>
      </c>
      <c r="O60" s="59">
        <v>84037.6</v>
      </c>
      <c r="P60" s="59">
        <v>0</v>
      </c>
      <c r="Q60" s="59">
        <v>0</v>
      </c>
      <c r="R60" s="59">
        <v>0</v>
      </c>
      <c r="S60" s="59">
        <v>66585.600000000006</v>
      </c>
      <c r="T60" s="59">
        <v>253571</v>
      </c>
      <c r="U60" s="59">
        <v>81817.899999999994</v>
      </c>
      <c r="V60" s="59">
        <v>0</v>
      </c>
      <c r="W60" s="59">
        <v>0</v>
      </c>
      <c r="X60" s="59">
        <v>335389</v>
      </c>
      <c r="Y60" s="59">
        <v>54.460299999999997</v>
      </c>
      <c r="Z60" s="59">
        <v>0</v>
      </c>
      <c r="AA60" s="59">
        <v>0</v>
      </c>
      <c r="AB60" s="59">
        <v>0</v>
      </c>
      <c r="AC60" s="59">
        <v>0</v>
      </c>
      <c r="AD60" s="59">
        <v>1149.75</v>
      </c>
      <c r="AE60" s="59">
        <v>0</v>
      </c>
      <c r="AF60" s="59">
        <v>1204.21</v>
      </c>
      <c r="AG60" s="59">
        <v>0</v>
      </c>
      <c r="AH60" s="59">
        <v>0</v>
      </c>
      <c r="AI60" s="59">
        <v>0</v>
      </c>
      <c r="AJ60" s="59">
        <v>1204.21</v>
      </c>
      <c r="AK60" s="59">
        <v>0</v>
      </c>
      <c r="AL60" s="59">
        <v>0</v>
      </c>
      <c r="AM60" s="59">
        <v>0</v>
      </c>
      <c r="AN60" s="59">
        <v>0</v>
      </c>
      <c r="AO60" s="59">
        <v>0</v>
      </c>
      <c r="AP60" s="59">
        <v>0</v>
      </c>
      <c r="AQ60" s="59">
        <v>0</v>
      </c>
      <c r="AR60" s="59">
        <v>0</v>
      </c>
      <c r="AS60" s="59">
        <v>0</v>
      </c>
      <c r="AT60" s="59">
        <v>0</v>
      </c>
      <c r="AU60" s="59">
        <v>0</v>
      </c>
      <c r="AV60" s="59">
        <v>0</v>
      </c>
      <c r="AW60" s="59">
        <v>0.447403</v>
      </c>
      <c r="AX60" s="59">
        <v>145.60900000000001</v>
      </c>
      <c r="AY60" s="59">
        <v>87.274900000000002</v>
      </c>
      <c r="AZ60" s="59">
        <v>0</v>
      </c>
      <c r="BA60" s="59">
        <v>0</v>
      </c>
      <c r="BB60" s="59">
        <v>8.5403900000000004</v>
      </c>
      <c r="BC60" s="59">
        <v>72.638900000000007</v>
      </c>
      <c r="BD60" s="59">
        <v>314.51100000000002</v>
      </c>
      <c r="BE60" s="59">
        <v>0</v>
      </c>
      <c r="BF60" s="59"/>
      <c r="BG60" s="59">
        <v>0</v>
      </c>
      <c r="BH60" s="59">
        <v>0</v>
      </c>
      <c r="BI60" s="59"/>
      <c r="BJ60" s="59">
        <v>0</v>
      </c>
      <c r="BK60" s="59" t="s">
        <v>166</v>
      </c>
      <c r="BL60" s="59" t="s">
        <v>166</v>
      </c>
      <c r="BM60" s="59" t="s">
        <v>203</v>
      </c>
      <c r="BN60" s="59">
        <v>1.4414</v>
      </c>
      <c r="BO60" s="59">
        <v>108377</v>
      </c>
      <c r="BP60" s="59">
        <v>21552.7</v>
      </c>
      <c r="BQ60" s="59">
        <v>0</v>
      </c>
      <c r="BR60" s="59">
        <v>239.226</v>
      </c>
      <c r="BS60" s="59">
        <v>0</v>
      </c>
      <c r="BT60" s="59">
        <v>66585.600000000006</v>
      </c>
      <c r="BU60" s="59">
        <v>196756</v>
      </c>
      <c r="BV60" s="59">
        <v>81817.899999999994</v>
      </c>
      <c r="BW60" s="59">
        <v>0</v>
      </c>
      <c r="BX60" s="59">
        <v>0</v>
      </c>
      <c r="BY60" s="59">
        <v>278573</v>
      </c>
      <c r="BZ60" s="59">
        <v>257.69400000000002</v>
      </c>
      <c r="CA60" s="59">
        <v>0</v>
      </c>
      <c r="CB60" s="59">
        <v>0</v>
      </c>
      <c r="CC60" s="59">
        <v>0</v>
      </c>
      <c r="CD60" s="59">
        <v>0</v>
      </c>
      <c r="CE60" s="59">
        <v>1149.75</v>
      </c>
      <c r="CF60" s="59">
        <v>0</v>
      </c>
      <c r="CG60" s="59">
        <v>1407.45</v>
      </c>
      <c r="CH60" s="59">
        <v>0</v>
      </c>
      <c r="CI60" s="59">
        <v>0</v>
      </c>
      <c r="CJ60" s="59">
        <v>0</v>
      </c>
      <c r="CK60" s="59">
        <v>1407.45</v>
      </c>
      <c r="CL60" s="59">
        <v>0</v>
      </c>
      <c r="CM60" s="59">
        <v>0</v>
      </c>
      <c r="CN60" s="59">
        <v>0</v>
      </c>
      <c r="CO60" s="59">
        <v>0</v>
      </c>
      <c r="CP60" s="59">
        <v>0</v>
      </c>
      <c r="CQ60" s="59">
        <v>0</v>
      </c>
      <c r="CR60" s="59">
        <v>0</v>
      </c>
      <c r="CS60" s="59">
        <v>0</v>
      </c>
      <c r="CT60" s="59">
        <v>0</v>
      </c>
      <c r="CU60" s="59">
        <v>0</v>
      </c>
      <c r="CV60" s="59">
        <v>0</v>
      </c>
      <c r="CW60" s="59">
        <v>0</v>
      </c>
      <c r="CX60" s="59">
        <v>2.1878899999999999</v>
      </c>
      <c r="CY60" s="59">
        <v>150.01900000000001</v>
      </c>
      <c r="CZ60" s="59">
        <v>26.3828</v>
      </c>
      <c r="DA60" s="59">
        <v>0</v>
      </c>
      <c r="DB60" s="59">
        <v>0.19361700000000001</v>
      </c>
      <c r="DC60" s="59">
        <v>8.5403900000000004</v>
      </c>
      <c r="DD60" s="59">
        <v>72.638900000000007</v>
      </c>
      <c r="DE60" s="59">
        <v>259.96199999999999</v>
      </c>
      <c r="DF60" s="59">
        <v>0</v>
      </c>
      <c r="DG60" s="59"/>
      <c r="DH60" s="59">
        <v>0</v>
      </c>
      <c r="DI60" s="59">
        <v>0</v>
      </c>
      <c r="DJ60" s="59"/>
      <c r="DK60" s="59">
        <v>0</v>
      </c>
      <c r="DL60" s="59" t="s">
        <v>171</v>
      </c>
      <c r="DM60" s="59" t="s">
        <v>172</v>
      </c>
      <c r="DN60" s="59" t="s">
        <v>173</v>
      </c>
      <c r="DO60" s="59" t="s">
        <v>174</v>
      </c>
      <c r="DP60" s="59">
        <v>8.1</v>
      </c>
      <c r="DQ60" s="59" t="s">
        <v>175</v>
      </c>
      <c r="DR60" s="59" t="s">
        <v>176</v>
      </c>
      <c r="DS60" s="59" t="s">
        <v>306</v>
      </c>
      <c r="DT60" s="59"/>
      <c r="DU60" s="59"/>
      <c r="DV60" s="59"/>
      <c r="DW60" s="59"/>
      <c r="DX60" s="59"/>
      <c r="DY60" s="59"/>
      <c r="DZ60" s="59"/>
      <c r="EA60" s="59"/>
      <c r="EB60" s="59"/>
      <c r="EC60" s="59"/>
    </row>
    <row r="61" spans="1:133" x14ac:dyDescent="0.25">
      <c r="A61" s="37"/>
      <c r="B61" s="59" t="s">
        <v>363</v>
      </c>
      <c r="C61" s="59" t="s">
        <v>295</v>
      </c>
      <c r="D61" s="59">
        <v>1009415</v>
      </c>
      <c r="E61" s="59" t="s">
        <v>201</v>
      </c>
      <c r="F61" s="59" t="s">
        <v>164</v>
      </c>
      <c r="G61" s="60">
        <v>6.1805555555555558E-2</v>
      </c>
      <c r="H61" s="59" t="s">
        <v>187</v>
      </c>
      <c r="I61" s="59">
        <v>-64.3</v>
      </c>
      <c r="J61" s="59" t="s">
        <v>166</v>
      </c>
      <c r="K61" s="59" t="s">
        <v>166</v>
      </c>
      <c r="L61" s="59" t="s">
        <v>202</v>
      </c>
      <c r="M61" s="59">
        <v>0</v>
      </c>
      <c r="N61" s="59">
        <v>115008</v>
      </c>
      <c r="O61" s="59">
        <v>84037.6</v>
      </c>
      <c r="P61" s="59">
        <v>0</v>
      </c>
      <c r="Q61" s="59">
        <v>0</v>
      </c>
      <c r="R61" s="59">
        <v>0</v>
      </c>
      <c r="S61" s="59">
        <v>66585.600000000006</v>
      </c>
      <c r="T61" s="59">
        <v>265631</v>
      </c>
      <c r="U61" s="59">
        <v>81817.899999999994</v>
      </c>
      <c r="V61" s="59">
        <v>0</v>
      </c>
      <c r="W61" s="59">
        <v>0</v>
      </c>
      <c r="X61" s="59">
        <v>347449</v>
      </c>
      <c r="Y61" s="59">
        <v>59.803600000000003</v>
      </c>
      <c r="Z61" s="59">
        <v>0</v>
      </c>
      <c r="AA61" s="59">
        <v>0</v>
      </c>
      <c r="AB61" s="59">
        <v>0</v>
      </c>
      <c r="AC61" s="59">
        <v>0</v>
      </c>
      <c r="AD61" s="59">
        <v>1149.75</v>
      </c>
      <c r="AE61" s="59">
        <v>0</v>
      </c>
      <c r="AF61" s="59">
        <v>1209.56</v>
      </c>
      <c r="AG61" s="59">
        <v>0</v>
      </c>
      <c r="AH61" s="59">
        <v>0</v>
      </c>
      <c r="AI61" s="59">
        <v>0</v>
      </c>
      <c r="AJ61" s="59">
        <v>1209.56</v>
      </c>
      <c r="AK61" s="59">
        <v>0</v>
      </c>
      <c r="AL61" s="59">
        <v>0</v>
      </c>
      <c r="AM61" s="59">
        <v>0</v>
      </c>
      <c r="AN61" s="59">
        <v>0</v>
      </c>
      <c r="AO61" s="59">
        <v>0</v>
      </c>
      <c r="AP61" s="59">
        <v>0</v>
      </c>
      <c r="AQ61" s="59">
        <v>0</v>
      </c>
      <c r="AR61" s="59">
        <v>0</v>
      </c>
      <c r="AS61" s="59">
        <v>0</v>
      </c>
      <c r="AT61" s="59">
        <v>0</v>
      </c>
      <c r="AU61" s="59">
        <v>0</v>
      </c>
      <c r="AV61" s="59">
        <v>0</v>
      </c>
      <c r="AW61" s="59">
        <v>0.49130000000000001</v>
      </c>
      <c r="AX61" s="59">
        <v>155.255</v>
      </c>
      <c r="AY61" s="59">
        <v>87.274900000000002</v>
      </c>
      <c r="AZ61" s="59">
        <v>0</v>
      </c>
      <c r="BA61" s="59">
        <v>0</v>
      </c>
      <c r="BB61" s="59">
        <v>8.5403900000000004</v>
      </c>
      <c r="BC61" s="59">
        <v>72.638900000000007</v>
      </c>
      <c r="BD61" s="59">
        <v>324.20100000000002</v>
      </c>
      <c r="BE61" s="59">
        <v>0</v>
      </c>
      <c r="BF61" s="59"/>
      <c r="BG61" s="59">
        <v>0</v>
      </c>
      <c r="BH61" s="59">
        <v>0</v>
      </c>
      <c r="BI61" s="59"/>
      <c r="BJ61" s="59">
        <v>0</v>
      </c>
      <c r="BK61" s="59" t="s">
        <v>166</v>
      </c>
      <c r="BL61" s="59" t="s">
        <v>166</v>
      </c>
      <c r="BM61" s="59" t="s">
        <v>203</v>
      </c>
      <c r="BN61" s="59">
        <v>1.4414</v>
      </c>
      <c r="BO61" s="59">
        <v>108377</v>
      </c>
      <c r="BP61" s="59">
        <v>21552.7</v>
      </c>
      <c r="BQ61" s="59">
        <v>0</v>
      </c>
      <c r="BR61" s="59">
        <v>239.226</v>
      </c>
      <c r="BS61" s="59">
        <v>0</v>
      </c>
      <c r="BT61" s="59">
        <v>66585.600000000006</v>
      </c>
      <c r="BU61" s="59">
        <v>196756</v>
      </c>
      <c r="BV61" s="59">
        <v>81817.899999999994</v>
      </c>
      <c r="BW61" s="59">
        <v>0</v>
      </c>
      <c r="BX61" s="59">
        <v>0</v>
      </c>
      <c r="BY61" s="59">
        <v>278573</v>
      </c>
      <c r="BZ61" s="59">
        <v>257.69400000000002</v>
      </c>
      <c r="CA61" s="59">
        <v>0</v>
      </c>
      <c r="CB61" s="59">
        <v>0</v>
      </c>
      <c r="CC61" s="59">
        <v>0</v>
      </c>
      <c r="CD61" s="59">
        <v>0</v>
      </c>
      <c r="CE61" s="59">
        <v>1149.75</v>
      </c>
      <c r="CF61" s="59">
        <v>0</v>
      </c>
      <c r="CG61" s="59">
        <v>1407.45</v>
      </c>
      <c r="CH61" s="59">
        <v>0</v>
      </c>
      <c r="CI61" s="59">
        <v>0</v>
      </c>
      <c r="CJ61" s="59">
        <v>0</v>
      </c>
      <c r="CK61" s="59">
        <v>1407.45</v>
      </c>
      <c r="CL61" s="59">
        <v>0</v>
      </c>
      <c r="CM61" s="59">
        <v>0</v>
      </c>
      <c r="CN61" s="59">
        <v>0</v>
      </c>
      <c r="CO61" s="59">
        <v>0</v>
      </c>
      <c r="CP61" s="59">
        <v>0</v>
      </c>
      <c r="CQ61" s="59">
        <v>0</v>
      </c>
      <c r="CR61" s="59">
        <v>0</v>
      </c>
      <c r="CS61" s="59">
        <v>0</v>
      </c>
      <c r="CT61" s="59">
        <v>0</v>
      </c>
      <c r="CU61" s="59">
        <v>0</v>
      </c>
      <c r="CV61" s="59">
        <v>0</v>
      </c>
      <c r="CW61" s="59">
        <v>0</v>
      </c>
      <c r="CX61" s="59">
        <v>2.1878899999999999</v>
      </c>
      <c r="CY61" s="59">
        <v>150.01900000000001</v>
      </c>
      <c r="CZ61" s="59">
        <v>26.3828</v>
      </c>
      <c r="DA61" s="59">
        <v>0</v>
      </c>
      <c r="DB61" s="59">
        <v>0.19361700000000001</v>
      </c>
      <c r="DC61" s="59">
        <v>8.5403900000000004</v>
      </c>
      <c r="DD61" s="59">
        <v>72.638900000000007</v>
      </c>
      <c r="DE61" s="59">
        <v>259.96199999999999</v>
      </c>
      <c r="DF61" s="59">
        <v>0</v>
      </c>
      <c r="DG61" s="59"/>
      <c r="DH61" s="59">
        <v>0</v>
      </c>
      <c r="DI61" s="59">
        <v>0</v>
      </c>
      <c r="DJ61" s="59"/>
      <c r="DK61" s="59">
        <v>0</v>
      </c>
      <c r="DL61" s="59" t="s">
        <v>171</v>
      </c>
      <c r="DM61" s="59" t="s">
        <v>172</v>
      </c>
      <c r="DN61" s="59" t="s">
        <v>173</v>
      </c>
      <c r="DO61" s="59" t="s">
        <v>174</v>
      </c>
      <c r="DP61" s="59">
        <v>8.1</v>
      </c>
      <c r="DQ61" s="59" t="s">
        <v>175</v>
      </c>
      <c r="DR61" s="59" t="s">
        <v>176</v>
      </c>
      <c r="DS61" s="59" t="s">
        <v>306</v>
      </c>
      <c r="DT61" s="59"/>
      <c r="DU61" s="59"/>
      <c r="DV61" s="59"/>
      <c r="DW61" s="59"/>
      <c r="DX61" s="59"/>
      <c r="DY61" s="59"/>
      <c r="DZ61" s="59"/>
      <c r="EA61" s="59"/>
      <c r="EB61" s="59"/>
    </row>
    <row r="62" spans="1:133" x14ac:dyDescent="0.25">
      <c r="A62" s="37"/>
      <c r="B62" s="59" t="s">
        <v>364</v>
      </c>
      <c r="C62" s="59" t="s">
        <v>205</v>
      </c>
      <c r="D62" s="59">
        <v>1000006</v>
      </c>
      <c r="E62" s="59" t="s">
        <v>178</v>
      </c>
      <c r="F62" s="59" t="s">
        <v>164</v>
      </c>
      <c r="G62" s="60">
        <v>5.8333333333333327E-2</v>
      </c>
      <c r="H62" s="59" t="s">
        <v>187</v>
      </c>
      <c r="I62" s="59">
        <v>-36.200000000000003</v>
      </c>
      <c r="J62" s="59" t="s">
        <v>166</v>
      </c>
      <c r="K62" s="59" t="s">
        <v>166</v>
      </c>
      <c r="L62" s="59" t="s">
        <v>202</v>
      </c>
      <c r="M62" s="59">
        <v>0</v>
      </c>
      <c r="N62" s="59">
        <v>26678.5</v>
      </c>
      <c r="O62" s="59">
        <v>64644.1</v>
      </c>
      <c r="P62" s="59">
        <v>0</v>
      </c>
      <c r="Q62" s="59">
        <v>0</v>
      </c>
      <c r="R62" s="59">
        <v>0</v>
      </c>
      <c r="S62" s="59">
        <v>65661.899999999994</v>
      </c>
      <c r="T62" s="59">
        <v>156984</v>
      </c>
      <c r="U62" s="59">
        <v>81817.899999999994</v>
      </c>
      <c r="V62" s="59">
        <v>0</v>
      </c>
      <c r="W62" s="59">
        <v>0</v>
      </c>
      <c r="X62" s="59">
        <v>238802</v>
      </c>
      <c r="Y62" s="59">
        <v>102.59699999999999</v>
      </c>
      <c r="Z62" s="59">
        <v>0</v>
      </c>
      <c r="AA62" s="59">
        <v>0</v>
      </c>
      <c r="AB62" s="59">
        <v>0</v>
      </c>
      <c r="AC62" s="59">
        <v>0</v>
      </c>
      <c r="AD62" s="59">
        <v>1324.11</v>
      </c>
      <c r="AE62" s="59">
        <v>0</v>
      </c>
      <c r="AF62" s="59">
        <v>1426.71</v>
      </c>
      <c r="AG62" s="59">
        <v>0</v>
      </c>
      <c r="AH62" s="59">
        <v>0</v>
      </c>
      <c r="AI62" s="59">
        <v>0</v>
      </c>
      <c r="AJ62" s="59">
        <v>1426.71</v>
      </c>
      <c r="AK62" s="59">
        <v>0</v>
      </c>
      <c r="AL62" s="59">
        <v>0</v>
      </c>
      <c r="AM62" s="59">
        <v>0</v>
      </c>
      <c r="AN62" s="59">
        <v>0</v>
      </c>
      <c r="AO62" s="59">
        <v>0</v>
      </c>
      <c r="AP62" s="59">
        <v>0</v>
      </c>
      <c r="AQ62" s="59">
        <v>0</v>
      </c>
      <c r="AR62" s="59">
        <v>0</v>
      </c>
      <c r="AS62" s="59">
        <v>0</v>
      </c>
      <c r="AT62" s="59">
        <v>0</v>
      </c>
      <c r="AU62" s="59">
        <v>0</v>
      </c>
      <c r="AV62" s="59">
        <v>0</v>
      </c>
      <c r="AW62" s="59">
        <v>0.84599199999999997</v>
      </c>
      <c r="AX62" s="59">
        <v>48.9771</v>
      </c>
      <c r="AY62" s="59">
        <v>67.6815</v>
      </c>
      <c r="AZ62" s="59">
        <v>0</v>
      </c>
      <c r="BA62" s="59">
        <v>0</v>
      </c>
      <c r="BB62" s="59">
        <v>9.7835000000000001</v>
      </c>
      <c r="BC62" s="59">
        <v>71.386099999999999</v>
      </c>
      <c r="BD62" s="59">
        <v>198.67400000000001</v>
      </c>
      <c r="BE62" s="59">
        <v>0</v>
      </c>
      <c r="BF62" s="59"/>
      <c r="BG62" s="59">
        <v>0</v>
      </c>
      <c r="BH62" s="59">
        <v>0</v>
      </c>
      <c r="BI62" s="59"/>
      <c r="BJ62" s="59">
        <v>0</v>
      </c>
      <c r="BK62" s="59" t="s">
        <v>166</v>
      </c>
      <c r="BL62" s="59" t="s">
        <v>166</v>
      </c>
      <c r="BM62" s="59" t="s">
        <v>206</v>
      </c>
      <c r="BN62" s="59">
        <v>2.76973</v>
      </c>
      <c r="BO62" s="59">
        <v>37574.400000000001</v>
      </c>
      <c r="BP62" s="59">
        <v>15070.4</v>
      </c>
      <c r="BQ62" s="59">
        <v>0</v>
      </c>
      <c r="BR62" s="59">
        <v>531.21699999999998</v>
      </c>
      <c r="BS62" s="59">
        <v>0</v>
      </c>
      <c r="BT62" s="59">
        <v>65661.899999999994</v>
      </c>
      <c r="BU62" s="59">
        <v>118841</v>
      </c>
      <c r="BV62" s="59">
        <v>81817.899999999994</v>
      </c>
      <c r="BW62" s="59">
        <v>0</v>
      </c>
      <c r="BX62" s="59">
        <v>0</v>
      </c>
      <c r="BY62" s="59">
        <v>200659</v>
      </c>
      <c r="BZ62" s="59">
        <v>495.41199999999998</v>
      </c>
      <c r="CA62" s="59">
        <v>0</v>
      </c>
      <c r="CB62" s="59">
        <v>0</v>
      </c>
      <c r="CC62" s="59">
        <v>0</v>
      </c>
      <c r="CD62" s="59">
        <v>0</v>
      </c>
      <c r="CE62" s="59">
        <v>1324.11</v>
      </c>
      <c r="CF62" s="59">
        <v>0</v>
      </c>
      <c r="CG62" s="59">
        <v>1819.52</v>
      </c>
      <c r="CH62" s="59">
        <v>0</v>
      </c>
      <c r="CI62" s="59">
        <v>0</v>
      </c>
      <c r="CJ62" s="59">
        <v>0</v>
      </c>
      <c r="CK62" s="59">
        <v>1819.52</v>
      </c>
      <c r="CL62" s="59">
        <v>0</v>
      </c>
      <c r="CM62" s="59">
        <v>0</v>
      </c>
      <c r="CN62" s="59">
        <v>0</v>
      </c>
      <c r="CO62" s="59">
        <v>0</v>
      </c>
      <c r="CP62" s="59">
        <v>0</v>
      </c>
      <c r="CQ62" s="59">
        <v>0</v>
      </c>
      <c r="CR62" s="59">
        <v>0</v>
      </c>
      <c r="CS62" s="59">
        <v>0</v>
      </c>
      <c r="CT62" s="59">
        <v>0</v>
      </c>
      <c r="CU62" s="59">
        <v>0</v>
      </c>
      <c r="CV62" s="59">
        <v>0</v>
      </c>
      <c r="CW62" s="59">
        <v>0</v>
      </c>
      <c r="CX62" s="59">
        <v>4.1264099999999999</v>
      </c>
      <c r="CY62" s="59">
        <v>58.721200000000003</v>
      </c>
      <c r="CZ62" s="59">
        <v>18.088899999999999</v>
      </c>
      <c r="DA62" s="59">
        <v>0</v>
      </c>
      <c r="DB62" s="59">
        <v>0.43266900000000003</v>
      </c>
      <c r="DC62" s="59">
        <v>9.7835000000000001</v>
      </c>
      <c r="DD62" s="59">
        <v>71.386099999999999</v>
      </c>
      <c r="DE62" s="59">
        <v>162.53899999999999</v>
      </c>
      <c r="DF62" s="59">
        <v>0</v>
      </c>
      <c r="DG62" s="59"/>
      <c r="DH62" s="59">
        <v>0</v>
      </c>
      <c r="DI62" s="59">
        <v>0</v>
      </c>
      <c r="DJ62" s="59"/>
      <c r="DK62" s="59">
        <v>0</v>
      </c>
      <c r="DL62" s="59" t="s">
        <v>171</v>
      </c>
      <c r="DM62" s="59" t="s">
        <v>172</v>
      </c>
      <c r="DN62" s="59" t="s">
        <v>173</v>
      </c>
      <c r="DO62" s="59" t="s">
        <v>174</v>
      </c>
      <c r="DP62" s="59">
        <v>8.1</v>
      </c>
      <c r="DQ62" s="59" t="s">
        <v>175</v>
      </c>
      <c r="DR62" s="59" t="s">
        <v>176</v>
      </c>
      <c r="DS62" s="59" t="s">
        <v>306</v>
      </c>
      <c r="DT62" s="59"/>
      <c r="DU62" s="59"/>
      <c r="DV62" s="59"/>
      <c r="DW62" s="59"/>
      <c r="DX62" s="59"/>
      <c r="DY62" s="59"/>
      <c r="DZ62" s="59"/>
      <c r="EA62" s="59"/>
      <c r="EB62" s="59"/>
      <c r="EC62" s="59"/>
    </row>
    <row r="63" spans="1:133" x14ac:dyDescent="0.25">
      <c r="A63" s="37"/>
      <c r="B63" s="59" t="s">
        <v>365</v>
      </c>
      <c r="C63" s="59" t="s">
        <v>296</v>
      </c>
      <c r="D63" s="59">
        <v>1009806</v>
      </c>
      <c r="E63" s="59" t="s">
        <v>178</v>
      </c>
      <c r="F63" s="59" t="s">
        <v>164</v>
      </c>
      <c r="G63" s="60">
        <v>5.8333333333333327E-2</v>
      </c>
      <c r="H63" s="59" t="s">
        <v>187</v>
      </c>
      <c r="I63" s="59">
        <v>-30.7</v>
      </c>
      <c r="J63" s="59" t="s">
        <v>166</v>
      </c>
      <c r="K63" s="59" t="s">
        <v>166</v>
      </c>
      <c r="L63" s="59" t="s">
        <v>202</v>
      </c>
      <c r="M63" s="59">
        <v>0</v>
      </c>
      <c r="N63" s="59">
        <v>24113.7</v>
      </c>
      <c r="O63" s="59">
        <v>64644.1</v>
      </c>
      <c r="P63" s="59">
        <v>0</v>
      </c>
      <c r="Q63" s="59">
        <v>0</v>
      </c>
      <c r="R63" s="59">
        <v>0</v>
      </c>
      <c r="S63" s="59">
        <v>65661.899999999994</v>
      </c>
      <c r="T63" s="59">
        <v>154420</v>
      </c>
      <c r="U63" s="59">
        <v>81817.899999999994</v>
      </c>
      <c r="V63" s="59">
        <v>0</v>
      </c>
      <c r="W63" s="59">
        <v>0</v>
      </c>
      <c r="X63" s="59">
        <v>236238</v>
      </c>
      <c r="Y63" s="59">
        <v>102.59699999999999</v>
      </c>
      <c r="Z63" s="59">
        <v>0</v>
      </c>
      <c r="AA63" s="59">
        <v>0</v>
      </c>
      <c r="AB63" s="59">
        <v>0</v>
      </c>
      <c r="AC63" s="59">
        <v>0</v>
      </c>
      <c r="AD63" s="59">
        <v>1324.11</v>
      </c>
      <c r="AE63" s="59">
        <v>0</v>
      </c>
      <c r="AF63" s="59">
        <v>1426.71</v>
      </c>
      <c r="AG63" s="59">
        <v>0</v>
      </c>
      <c r="AH63" s="59">
        <v>0</v>
      </c>
      <c r="AI63" s="59">
        <v>0</v>
      </c>
      <c r="AJ63" s="59">
        <v>1426.71</v>
      </c>
      <c r="AK63" s="59">
        <v>0</v>
      </c>
      <c r="AL63" s="59">
        <v>0</v>
      </c>
      <c r="AM63" s="59">
        <v>0</v>
      </c>
      <c r="AN63" s="59">
        <v>0</v>
      </c>
      <c r="AO63" s="59">
        <v>0</v>
      </c>
      <c r="AP63" s="59">
        <v>0</v>
      </c>
      <c r="AQ63" s="59">
        <v>0</v>
      </c>
      <c r="AR63" s="59">
        <v>0</v>
      </c>
      <c r="AS63" s="59">
        <v>0</v>
      </c>
      <c r="AT63" s="59">
        <v>0</v>
      </c>
      <c r="AU63" s="59">
        <v>0</v>
      </c>
      <c r="AV63" s="59">
        <v>0</v>
      </c>
      <c r="AW63" s="59">
        <v>0.84599199999999997</v>
      </c>
      <c r="AX63" s="59">
        <v>43.511299999999999</v>
      </c>
      <c r="AY63" s="59">
        <v>67.6815</v>
      </c>
      <c r="AZ63" s="59">
        <v>0</v>
      </c>
      <c r="BA63" s="59">
        <v>0</v>
      </c>
      <c r="BB63" s="59">
        <v>9.7835000000000001</v>
      </c>
      <c r="BC63" s="59">
        <v>71.386099999999999</v>
      </c>
      <c r="BD63" s="59">
        <v>193.208</v>
      </c>
      <c r="BE63" s="59">
        <v>0</v>
      </c>
      <c r="BF63" s="59"/>
      <c r="BG63" s="59">
        <v>0</v>
      </c>
      <c r="BH63" s="59">
        <v>0</v>
      </c>
      <c r="BI63" s="59"/>
      <c r="BJ63" s="59">
        <v>0</v>
      </c>
      <c r="BK63" s="59" t="s">
        <v>166</v>
      </c>
      <c r="BL63" s="59" t="s">
        <v>166</v>
      </c>
      <c r="BM63" s="59" t="s">
        <v>206</v>
      </c>
      <c r="BN63" s="59">
        <v>2.76973</v>
      </c>
      <c r="BO63" s="59">
        <v>37574.400000000001</v>
      </c>
      <c r="BP63" s="59">
        <v>15070.4</v>
      </c>
      <c r="BQ63" s="59">
        <v>0</v>
      </c>
      <c r="BR63" s="59">
        <v>531.21699999999998</v>
      </c>
      <c r="BS63" s="59">
        <v>0</v>
      </c>
      <c r="BT63" s="59">
        <v>65661.899999999994</v>
      </c>
      <c r="BU63" s="59">
        <v>118841</v>
      </c>
      <c r="BV63" s="59">
        <v>81817.899999999994</v>
      </c>
      <c r="BW63" s="59">
        <v>0</v>
      </c>
      <c r="BX63" s="59">
        <v>0</v>
      </c>
      <c r="BY63" s="59">
        <v>200659</v>
      </c>
      <c r="BZ63" s="59">
        <v>495.41199999999998</v>
      </c>
      <c r="CA63" s="59">
        <v>0</v>
      </c>
      <c r="CB63" s="59">
        <v>0</v>
      </c>
      <c r="CC63" s="59">
        <v>0</v>
      </c>
      <c r="CD63" s="59">
        <v>0</v>
      </c>
      <c r="CE63" s="59">
        <v>1324.11</v>
      </c>
      <c r="CF63" s="59">
        <v>0</v>
      </c>
      <c r="CG63" s="59">
        <v>1819.52</v>
      </c>
      <c r="CH63" s="59">
        <v>0</v>
      </c>
      <c r="CI63" s="59">
        <v>0</v>
      </c>
      <c r="CJ63" s="59">
        <v>0</v>
      </c>
      <c r="CK63" s="59">
        <v>1819.52</v>
      </c>
      <c r="CL63" s="59">
        <v>0</v>
      </c>
      <c r="CM63" s="59">
        <v>0</v>
      </c>
      <c r="CN63" s="59">
        <v>0</v>
      </c>
      <c r="CO63" s="59">
        <v>0</v>
      </c>
      <c r="CP63" s="59">
        <v>0</v>
      </c>
      <c r="CQ63" s="59">
        <v>0</v>
      </c>
      <c r="CR63" s="59">
        <v>0</v>
      </c>
      <c r="CS63" s="59">
        <v>0</v>
      </c>
      <c r="CT63" s="59">
        <v>0</v>
      </c>
      <c r="CU63" s="59">
        <v>0</v>
      </c>
      <c r="CV63" s="59">
        <v>0</v>
      </c>
      <c r="CW63" s="59">
        <v>0</v>
      </c>
      <c r="CX63" s="59">
        <v>4.1264099999999999</v>
      </c>
      <c r="CY63" s="59">
        <v>58.721200000000003</v>
      </c>
      <c r="CZ63" s="59">
        <v>18.088899999999999</v>
      </c>
      <c r="DA63" s="59">
        <v>0</v>
      </c>
      <c r="DB63" s="59">
        <v>0.43266900000000003</v>
      </c>
      <c r="DC63" s="59">
        <v>9.7835000000000001</v>
      </c>
      <c r="DD63" s="59">
        <v>71.386099999999999</v>
      </c>
      <c r="DE63" s="59">
        <v>162.53899999999999</v>
      </c>
      <c r="DF63" s="59">
        <v>0</v>
      </c>
      <c r="DG63" s="59"/>
      <c r="DH63" s="59">
        <v>0</v>
      </c>
      <c r="DI63" s="59">
        <v>0</v>
      </c>
      <c r="DJ63" s="59"/>
      <c r="DK63" s="59">
        <v>0</v>
      </c>
      <c r="DL63" s="59" t="s">
        <v>171</v>
      </c>
      <c r="DM63" s="59" t="s">
        <v>172</v>
      </c>
      <c r="DN63" s="59" t="s">
        <v>173</v>
      </c>
      <c r="DO63" s="59" t="s">
        <v>174</v>
      </c>
      <c r="DP63" s="59">
        <v>8.1</v>
      </c>
      <c r="DQ63" s="59" t="s">
        <v>175</v>
      </c>
      <c r="DR63" s="59" t="s">
        <v>176</v>
      </c>
      <c r="DS63" s="59" t="s">
        <v>306</v>
      </c>
      <c r="DT63" s="59"/>
      <c r="DU63" s="59"/>
      <c r="DV63" s="59"/>
      <c r="DW63" s="59"/>
      <c r="DX63" s="59"/>
      <c r="DY63" s="59"/>
      <c r="DZ63" s="59"/>
      <c r="EA63" s="59"/>
      <c r="EB63" s="59"/>
    </row>
    <row r="64" spans="1:133" x14ac:dyDescent="0.25">
      <c r="A64" s="37"/>
      <c r="B64" s="59" t="s">
        <v>366</v>
      </c>
      <c r="C64" s="59" t="s">
        <v>297</v>
      </c>
      <c r="D64" s="59">
        <v>1009906</v>
      </c>
      <c r="E64" s="59" t="s">
        <v>178</v>
      </c>
      <c r="F64" s="59" t="s">
        <v>164</v>
      </c>
      <c r="G64" s="60">
        <v>5.8333333333333327E-2</v>
      </c>
      <c r="H64" s="59" t="s">
        <v>187</v>
      </c>
      <c r="I64" s="59">
        <v>-36.200000000000003</v>
      </c>
      <c r="J64" s="59" t="s">
        <v>166</v>
      </c>
      <c r="K64" s="59" t="s">
        <v>166</v>
      </c>
      <c r="L64" s="59" t="s">
        <v>202</v>
      </c>
      <c r="M64" s="59">
        <v>0</v>
      </c>
      <c r="N64" s="59">
        <v>26678.5</v>
      </c>
      <c r="O64" s="59">
        <v>64644.1</v>
      </c>
      <c r="P64" s="59">
        <v>0</v>
      </c>
      <c r="Q64" s="59">
        <v>0</v>
      </c>
      <c r="R64" s="59">
        <v>0</v>
      </c>
      <c r="S64" s="59">
        <v>65661.899999999994</v>
      </c>
      <c r="T64" s="59">
        <v>156984</v>
      </c>
      <c r="U64" s="59">
        <v>81817.899999999994</v>
      </c>
      <c r="V64" s="59">
        <v>0</v>
      </c>
      <c r="W64" s="59">
        <v>0</v>
      </c>
      <c r="X64" s="59">
        <v>238802</v>
      </c>
      <c r="Y64" s="59">
        <v>93.477699999999999</v>
      </c>
      <c r="Z64" s="59">
        <v>0</v>
      </c>
      <c r="AA64" s="59">
        <v>0</v>
      </c>
      <c r="AB64" s="59">
        <v>0</v>
      </c>
      <c r="AC64" s="59">
        <v>0</v>
      </c>
      <c r="AD64" s="59">
        <v>1324.11</v>
      </c>
      <c r="AE64" s="59">
        <v>0</v>
      </c>
      <c r="AF64" s="59">
        <v>1417.59</v>
      </c>
      <c r="AG64" s="59">
        <v>0</v>
      </c>
      <c r="AH64" s="59">
        <v>0</v>
      </c>
      <c r="AI64" s="59">
        <v>0</v>
      </c>
      <c r="AJ64" s="59">
        <v>1417.59</v>
      </c>
      <c r="AK64" s="59">
        <v>0</v>
      </c>
      <c r="AL64" s="59">
        <v>0</v>
      </c>
      <c r="AM64" s="59">
        <v>0</v>
      </c>
      <c r="AN64" s="59">
        <v>0</v>
      </c>
      <c r="AO64" s="59">
        <v>0</v>
      </c>
      <c r="AP64" s="59">
        <v>0</v>
      </c>
      <c r="AQ64" s="59">
        <v>0</v>
      </c>
      <c r="AR64" s="59">
        <v>0</v>
      </c>
      <c r="AS64" s="59">
        <v>0</v>
      </c>
      <c r="AT64" s="59">
        <v>0</v>
      </c>
      <c r="AU64" s="59">
        <v>0</v>
      </c>
      <c r="AV64" s="59">
        <v>0</v>
      </c>
      <c r="AW64" s="59">
        <v>0.77079299999999995</v>
      </c>
      <c r="AX64" s="59">
        <v>48.9771</v>
      </c>
      <c r="AY64" s="59">
        <v>67.6815</v>
      </c>
      <c r="AZ64" s="59">
        <v>0</v>
      </c>
      <c r="BA64" s="59">
        <v>0</v>
      </c>
      <c r="BB64" s="59">
        <v>9.7835000000000001</v>
      </c>
      <c r="BC64" s="59">
        <v>71.386099999999999</v>
      </c>
      <c r="BD64" s="59">
        <v>198.59899999999999</v>
      </c>
      <c r="BE64" s="59">
        <v>0</v>
      </c>
      <c r="BF64" s="59"/>
      <c r="BG64" s="59">
        <v>0</v>
      </c>
      <c r="BH64" s="59">
        <v>0</v>
      </c>
      <c r="BI64" s="59"/>
      <c r="BJ64" s="59">
        <v>0</v>
      </c>
      <c r="BK64" s="59" t="s">
        <v>166</v>
      </c>
      <c r="BL64" s="59" t="s">
        <v>166</v>
      </c>
      <c r="BM64" s="59" t="s">
        <v>206</v>
      </c>
      <c r="BN64" s="59">
        <v>2.76973</v>
      </c>
      <c r="BO64" s="59">
        <v>37574.400000000001</v>
      </c>
      <c r="BP64" s="59">
        <v>15070.4</v>
      </c>
      <c r="BQ64" s="59">
        <v>0</v>
      </c>
      <c r="BR64" s="59">
        <v>531.21699999999998</v>
      </c>
      <c r="BS64" s="59">
        <v>0</v>
      </c>
      <c r="BT64" s="59">
        <v>65661.899999999994</v>
      </c>
      <c r="BU64" s="59">
        <v>118841</v>
      </c>
      <c r="BV64" s="59">
        <v>81817.899999999994</v>
      </c>
      <c r="BW64" s="59">
        <v>0</v>
      </c>
      <c r="BX64" s="59">
        <v>0</v>
      </c>
      <c r="BY64" s="59">
        <v>200659</v>
      </c>
      <c r="BZ64" s="59">
        <v>495.41199999999998</v>
      </c>
      <c r="CA64" s="59">
        <v>0</v>
      </c>
      <c r="CB64" s="59">
        <v>0</v>
      </c>
      <c r="CC64" s="59">
        <v>0</v>
      </c>
      <c r="CD64" s="59">
        <v>0</v>
      </c>
      <c r="CE64" s="59">
        <v>1324.11</v>
      </c>
      <c r="CF64" s="59">
        <v>0</v>
      </c>
      <c r="CG64" s="59">
        <v>1819.52</v>
      </c>
      <c r="CH64" s="59">
        <v>0</v>
      </c>
      <c r="CI64" s="59">
        <v>0</v>
      </c>
      <c r="CJ64" s="59">
        <v>0</v>
      </c>
      <c r="CK64" s="59">
        <v>1819.52</v>
      </c>
      <c r="CL64" s="59">
        <v>0</v>
      </c>
      <c r="CM64" s="59">
        <v>0</v>
      </c>
      <c r="CN64" s="59">
        <v>0</v>
      </c>
      <c r="CO64" s="59">
        <v>0</v>
      </c>
      <c r="CP64" s="59">
        <v>0</v>
      </c>
      <c r="CQ64" s="59">
        <v>0</v>
      </c>
      <c r="CR64" s="59">
        <v>0</v>
      </c>
      <c r="CS64" s="59">
        <v>0</v>
      </c>
      <c r="CT64" s="59">
        <v>0</v>
      </c>
      <c r="CU64" s="59">
        <v>0</v>
      </c>
      <c r="CV64" s="59">
        <v>0</v>
      </c>
      <c r="CW64" s="59">
        <v>0</v>
      </c>
      <c r="CX64" s="59">
        <v>4.1264099999999999</v>
      </c>
      <c r="CY64" s="59">
        <v>58.721200000000003</v>
      </c>
      <c r="CZ64" s="59">
        <v>18.088899999999999</v>
      </c>
      <c r="DA64" s="59">
        <v>0</v>
      </c>
      <c r="DB64" s="59">
        <v>0.43266900000000003</v>
      </c>
      <c r="DC64" s="59">
        <v>9.7835000000000001</v>
      </c>
      <c r="DD64" s="59">
        <v>71.386099999999999</v>
      </c>
      <c r="DE64" s="59">
        <v>162.53899999999999</v>
      </c>
      <c r="DF64" s="59">
        <v>0</v>
      </c>
      <c r="DG64" s="59"/>
      <c r="DH64" s="59">
        <v>0</v>
      </c>
      <c r="DI64" s="59">
        <v>0</v>
      </c>
      <c r="DJ64" s="59"/>
      <c r="DK64" s="59">
        <v>0</v>
      </c>
      <c r="DL64" s="59" t="s">
        <v>171</v>
      </c>
      <c r="DM64" s="59" t="s">
        <v>172</v>
      </c>
      <c r="DN64" s="59" t="s">
        <v>173</v>
      </c>
      <c r="DO64" s="59" t="s">
        <v>174</v>
      </c>
      <c r="DP64" s="59">
        <v>8.1</v>
      </c>
      <c r="DQ64" s="59" t="s">
        <v>175</v>
      </c>
      <c r="DR64" s="59" t="s">
        <v>176</v>
      </c>
      <c r="DS64" s="59" t="s">
        <v>306</v>
      </c>
      <c r="DT64" s="59"/>
      <c r="DU64" s="59"/>
      <c r="DV64" s="59"/>
      <c r="DW64" s="59"/>
      <c r="DX64" s="59"/>
      <c r="DY64" s="59"/>
      <c r="DZ64" s="59"/>
      <c r="EA64" s="59"/>
      <c r="EB64" s="59"/>
      <c r="EC64" s="59"/>
    </row>
    <row r="65" spans="1:132" x14ac:dyDescent="0.25">
      <c r="A65" s="37"/>
      <c r="B65" s="59" t="s">
        <v>367</v>
      </c>
      <c r="C65" s="59" t="s">
        <v>298</v>
      </c>
      <c r="D65" s="59">
        <v>1010006</v>
      </c>
      <c r="E65" s="59" t="s">
        <v>178</v>
      </c>
      <c r="F65" s="59" t="s">
        <v>164</v>
      </c>
      <c r="G65" s="60">
        <v>5.9722222222222225E-2</v>
      </c>
      <c r="H65" s="59" t="s">
        <v>187</v>
      </c>
      <c r="I65" s="59">
        <v>-53.9</v>
      </c>
      <c r="J65" s="59" t="s">
        <v>166</v>
      </c>
      <c r="K65" s="59" t="s">
        <v>166</v>
      </c>
      <c r="L65" s="59" t="s">
        <v>202</v>
      </c>
      <c r="M65" s="59">
        <v>0</v>
      </c>
      <c r="N65" s="59">
        <v>47981.7</v>
      </c>
      <c r="O65" s="59">
        <v>64644.1</v>
      </c>
      <c r="P65" s="59">
        <v>0</v>
      </c>
      <c r="Q65" s="59">
        <v>0</v>
      </c>
      <c r="R65" s="59">
        <v>0</v>
      </c>
      <c r="S65" s="59">
        <v>65661.899999999994</v>
      </c>
      <c r="T65" s="59">
        <v>178288</v>
      </c>
      <c r="U65" s="59">
        <v>81817.899999999994</v>
      </c>
      <c r="V65" s="59">
        <v>0</v>
      </c>
      <c r="W65" s="59">
        <v>0</v>
      </c>
      <c r="X65" s="59">
        <v>260106</v>
      </c>
      <c r="Y65" s="59">
        <v>102.486</v>
      </c>
      <c r="Z65" s="59">
        <v>0</v>
      </c>
      <c r="AA65" s="59">
        <v>0</v>
      </c>
      <c r="AB65" s="59">
        <v>0</v>
      </c>
      <c r="AC65" s="59">
        <v>0</v>
      </c>
      <c r="AD65" s="59">
        <v>1324.11</v>
      </c>
      <c r="AE65" s="59">
        <v>0</v>
      </c>
      <c r="AF65" s="59">
        <v>1426.6</v>
      </c>
      <c r="AG65" s="59">
        <v>0</v>
      </c>
      <c r="AH65" s="59">
        <v>0</v>
      </c>
      <c r="AI65" s="59">
        <v>0</v>
      </c>
      <c r="AJ65" s="59">
        <v>1426.6</v>
      </c>
      <c r="AK65" s="59">
        <v>0</v>
      </c>
      <c r="AL65" s="59">
        <v>0</v>
      </c>
      <c r="AM65" s="59">
        <v>0</v>
      </c>
      <c r="AN65" s="59">
        <v>0</v>
      </c>
      <c r="AO65" s="59">
        <v>0</v>
      </c>
      <c r="AP65" s="59">
        <v>0</v>
      </c>
      <c r="AQ65" s="59">
        <v>0</v>
      </c>
      <c r="AR65" s="59">
        <v>0</v>
      </c>
      <c r="AS65" s="59">
        <v>0</v>
      </c>
      <c r="AT65" s="59">
        <v>0</v>
      </c>
      <c r="AU65" s="59">
        <v>0</v>
      </c>
      <c r="AV65" s="59">
        <v>0</v>
      </c>
      <c r="AW65" s="59">
        <v>0.84519</v>
      </c>
      <c r="AX65" s="59">
        <v>66.737099999999998</v>
      </c>
      <c r="AY65" s="59">
        <v>67.6815</v>
      </c>
      <c r="AZ65" s="59">
        <v>0</v>
      </c>
      <c r="BA65" s="59">
        <v>0</v>
      </c>
      <c r="BB65" s="59">
        <v>9.7835000000000001</v>
      </c>
      <c r="BC65" s="59">
        <v>71.386099999999999</v>
      </c>
      <c r="BD65" s="59">
        <v>216.43299999999999</v>
      </c>
      <c r="BE65" s="59">
        <v>0</v>
      </c>
      <c r="BF65" s="59"/>
      <c r="BG65" s="59">
        <v>0</v>
      </c>
      <c r="BH65" s="59">
        <v>0</v>
      </c>
      <c r="BI65" s="59"/>
      <c r="BJ65" s="59">
        <v>0</v>
      </c>
      <c r="BK65" s="59" t="s">
        <v>166</v>
      </c>
      <c r="BL65" s="59" t="s">
        <v>166</v>
      </c>
      <c r="BM65" s="59" t="s">
        <v>206</v>
      </c>
      <c r="BN65" s="59">
        <v>2.76973</v>
      </c>
      <c r="BO65" s="59">
        <v>37574.400000000001</v>
      </c>
      <c r="BP65" s="59">
        <v>15070.4</v>
      </c>
      <c r="BQ65" s="59">
        <v>0</v>
      </c>
      <c r="BR65" s="59">
        <v>531.21699999999998</v>
      </c>
      <c r="BS65" s="59">
        <v>0</v>
      </c>
      <c r="BT65" s="59">
        <v>65661.899999999994</v>
      </c>
      <c r="BU65" s="59">
        <v>118841</v>
      </c>
      <c r="BV65" s="59">
        <v>81817.899999999994</v>
      </c>
      <c r="BW65" s="59">
        <v>0</v>
      </c>
      <c r="BX65" s="59">
        <v>0</v>
      </c>
      <c r="BY65" s="59">
        <v>200659</v>
      </c>
      <c r="BZ65" s="59">
        <v>495.41199999999998</v>
      </c>
      <c r="CA65" s="59">
        <v>0</v>
      </c>
      <c r="CB65" s="59">
        <v>0</v>
      </c>
      <c r="CC65" s="59">
        <v>0</v>
      </c>
      <c r="CD65" s="59">
        <v>0</v>
      </c>
      <c r="CE65" s="59">
        <v>1324.11</v>
      </c>
      <c r="CF65" s="59">
        <v>0</v>
      </c>
      <c r="CG65" s="59">
        <v>1819.52</v>
      </c>
      <c r="CH65" s="59">
        <v>0</v>
      </c>
      <c r="CI65" s="59">
        <v>0</v>
      </c>
      <c r="CJ65" s="59">
        <v>0</v>
      </c>
      <c r="CK65" s="59">
        <v>1819.52</v>
      </c>
      <c r="CL65" s="59">
        <v>0</v>
      </c>
      <c r="CM65" s="59">
        <v>0</v>
      </c>
      <c r="CN65" s="59">
        <v>0</v>
      </c>
      <c r="CO65" s="59">
        <v>0</v>
      </c>
      <c r="CP65" s="59">
        <v>0</v>
      </c>
      <c r="CQ65" s="59">
        <v>0</v>
      </c>
      <c r="CR65" s="59">
        <v>0</v>
      </c>
      <c r="CS65" s="59">
        <v>0</v>
      </c>
      <c r="CT65" s="59">
        <v>0</v>
      </c>
      <c r="CU65" s="59">
        <v>0</v>
      </c>
      <c r="CV65" s="59">
        <v>0</v>
      </c>
      <c r="CW65" s="59">
        <v>0</v>
      </c>
      <c r="CX65" s="59">
        <v>4.1264099999999999</v>
      </c>
      <c r="CY65" s="59">
        <v>58.721200000000003</v>
      </c>
      <c r="CZ65" s="59">
        <v>18.088899999999999</v>
      </c>
      <c r="DA65" s="59">
        <v>0</v>
      </c>
      <c r="DB65" s="59">
        <v>0.43266900000000003</v>
      </c>
      <c r="DC65" s="59">
        <v>9.7835000000000001</v>
      </c>
      <c r="DD65" s="59">
        <v>71.386099999999999</v>
      </c>
      <c r="DE65" s="59">
        <v>162.53899999999999</v>
      </c>
      <c r="DF65" s="59">
        <v>0</v>
      </c>
      <c r="DG65" s="59"/>
      <c r="DH65" s="59">
        <v>0</v>
      </c>
      <c r="DI65" s="59">
        <v>0</v>
      </c>
      <c r="DJ65" s="59"/>
      <c r="DK65" s="59">
        <v>0</v>
      </c>
      <c r="DL65" s="59" t="s">
        <v>171</v>
      </c>
      <c r="DM65" s="59" t="s">
        <v>172</v>
      </c>
      <c r="DN65" s="59" t="s">
        <v>173</v>
      </c>
      <c r="DO65" s="59" t="s">
        <v>174</v>
      </c>
      <c r="DP65" s="59">
        <v>8.1</v>
      </c>
      <c r="DQ65" s="59" t="s">
        <v>175</v>
      </c>
      <c r="DR65" s="59" t="s">
        <v>176</v>
      </c>
      <c r="DS65" s="59" t="s">
        <v>306</v>
      </c>
      <c r="DT65" s="59"/>
      <c r="DU65" s="59"/>
      <c r="DV65" s="59"/>
      <c r="DW65" s="59"/>
      <c r="DX65" s="59"/>
      <c r="DY65" s="59"/>
      <c r="DZ65" s="59"/>
      <c r="EA65" s="59"/>
      <c r="EB65" s="59"/>
    </row>
    <row r="66" spans="1:132" x14ac:dyDescent="0.25">
      <c r="A66" s="37"/>
      <c r="B66" s="59" t="s">
        <v>368</v>
      </c>
      <c r="C66" s="59" t="s">
        <v>207</v>
      </c>
      <c r="D66" s="59">
        <v>1013906</v>
      </c>
      <c r="E66" s="59" t="s">
        <v>178</v>
      </c>
      <c r="F66" s="59" t="s">
        <v>164</v>
      </c>
      <c r="G66" s="60">
        <v>5.9722222222222225E-2</v>
      </c>
      <c r="H66" s="59" t="s">
        <v>187</v>
      </c>
      <c r="I66" s="59">
        <v>-15.2</v>
      </c>
      <c r="J66" s="59" t="s">
        <v>166</v>
      </c>
      <c r="K66" s="59" t="s">
        <v>166</v>
      </c>
      <c r="L66" s="59" t="s">
        <v>202</v>
      </c>
      <c r="M66" s="59">
        <v>0</v>
      </c>
      <c r="N66" s="59">
        <v>12067.3</v>
      </c>
      <c r="O66" s="59">
        <v>64644.1</v>
      </c>
      <c r="P66" s="59">
        <v>0</v>
      </c>
      <c r="Q66" s="59">
        <v>0</v>
      </c>
      <c r="R66" s="59">
        <v>0</v>
      </c>
      <c r="S66" s="59">
        <v>65661.899999999994</v>
      </c>
      <c r="T66" s="59">
        <v>142373</v>
      </c>
      <c r="U66" s="59">
        <v>81817.899999999994</v>
      </c>
      <c r="V66" s="59">
        <v>0</v>
      </c>
      <c r="W66" s="59">
        <v>0</v>
      </c>
      <c r="X66" s="59">
        <v>224191</v>
      </c>
      <c r="Y66" s="59">
        <v>102.63</v>
      </c>
      <c r="Z66" s="59">
        <v>0</v>
      </c>
      <c r="AA66" s="59">
        <v>0</v>
      </c>
      <c r="AB66" s="59">
        <v>0</v>
      </c>
      <c r="AC66" s="59">
        <v>0</v>
      </c>
      <c r="AD66" s="59">
        <v>1324.11</v>
      </c>
      <c r="AE66" s="59">
        <v>0</v>
      </c>
      <c r="AF66" s="59">
        <v>1426.74</v>
      </c>
      <c r="AG66" s="59">
        <v>0</v>
      </c>
      <c r="AH66" s="59">
        <v>0</v>
      </c>
      <c r="AI66" s="59">
        <v>0</v>
      </c>
      <c r="AJ66" s="59">
        <v>1426.74</v>
      </c>
      <c r="AK66" s="59">
        <v>0</v>
      </c>
      <c r="AL66" s="59">
        <v>0</v>
      </c>
      <c r="AM66" s="59">
        <v>0</v>
      </c>
      <c r="AN66" s="59">
        <v>0</v>
      </c>
      <c r="AO66" s="59">
        <v>0</v>
      </c>
      <c r="AP66" s="59">
        <v>0</v>
      </c>
      <c r="AQ66" s="59">
        <v>0</v>
      </c>
      <c r="AR66" s="59">
        <v>0</v>
      </c>
      <c r="AS66" s="59">
        <v>0</v>
      </c>
      <c r="AT66" s="59">
        <v>0</v>
      </c>
      <c r="AU66" s="59">
        <v>0</v>
      </c>
      <c r="AV66" s="59">
        <v>0</v>
      </c>
      <c r="AW66" s="59">
        <v>0.84620099999999998</v>
      </c>
      <c r="AX66" s="59">
        <v>27.956099999999999</v>
      </c>
      <c r="AY66" s="59">
        <v>67.6815</v>
      </c>
      <c r="AZ66" s="59">
        <v>0</v>
      </c>
      <c r="BA66" s="59">
        <v>0</v>
      </c>
      <c r="BB66" s="59">
        <v>9.7835000000000001</v>
      </c>
      <c r="BC66" s="59">
        <v>71.386099999999999</v>
      </c>
      <c r="BD66" s="59">
        <v>177.65299999999999</v>
      </c>
      <c r="BE66" s="59">
        <v>0</v>
      </c>
      <c r="BF66" s="59"/>
      <c r="BG66" s="59">
        <v>0</v>
      </c>
      <c r="BH66" s="59">
        <v>0</v>
      </c>
      <c r="BI66" s="59"/>
      <c r="BJ66" s="59">
        <v>0</v>
      </c>
      <c r="BK66" s="59" t="s">
        <v>166</v>
      </c>
      <c r="BL66" s="59" t="s">
        <v>166</v>
      </c>
      <c r="BM66" s="59" t="s">
        <v>206</v>
      </c>
      <c r="BN66" s="59">
        <v>2.76973</v>
      </c>
      <c r="BO66" s="59">
        <v>37574.400000000001</v>
      </c>
      <c r="BP66" s="59">
        <v>15070.4</v>
      </c>
      <c r="BQ66" s="59">
        <v>0</v>
      </c>
      <c r="BR66" s="59">
        <v>531.21699999999998</v>
      </c>
      <c r="BS66" s="59">
        <v>0</v>
      </c>
      <c r="BT66" s="59">
        <v>65661.899999999994</v>
      </c>
      <c r="BU66" s="59">
        <v>118841</v>
      </c>
      <c r="BV66" s="59">
        <v>81817.899999999994</v>
      </c>
      <c r="BW66" s="59">
        <v>0</v>
      </c>
      <c r="BX66" s="59">
        <v>0</v>
      </c>
      <c r="BY66" s="59">
        <v>200659</v>
      </c>
      <c r="BZ66" s="59">
        <v>495.41199999999998</v>
      </c>
      <c r="CA66" s="59">
        <v>0</v>
      </c>
      <c r="CB66" s="59">
        <v>0</v>
      </c>
      <c r="CC66" s="59">
        <v>0</v>
      </c>
      <c r="CD66" s="59">
        <v>0</v>
      </c>
      <c r="CE66" s="59">
        <v>1324.11</v>
      </c>
      <c r="CF66" s="59">
        <v>0</v>
      </c>
      <c r="CG66" s="59">
        <v>1819.52</v>
      </c>
      <c r="CH66" s="59">
        <v>0</v>
      </c>
      <c r="CI66" s="59">
        <v>0</v>
      </c>
      <c r="CJ66" s="59">
        <v>0</v>
      </c>
      <c r="CK66" s="59">
        <v>1819.52</v>
      </c>
      <c r="CL66" s="59">
        <v>0</v>
      </c>
      <c r="CM66" s="59">
        <v>0</v>
      </c>
      <c r="CN66" s="59">
        <v>0</v>
      </c>
      <c r="CO66" s="59">
        <v>0</v>
      </c>
      <c r="CP66" s="59">
        <v>0</v>
      </c>
      <c r="CQ66" s="59">
        <v>0</v>
      </c>
      <c r="CR66" s="59">
        <v>0</v>
      </c>
      <c r="CS66" s="59">
        <v>0</v>
      </c>
      <c r="CT66" s="59">
        <v>0</v>
      </c>
      <c r="CU66" s="59">
        <v>0</v>
      </c>
      <c r="CV66" s="59">
        <v>0</v>
      </c>
      <c r="CW66" s="59">
        <v>0</v>
      </c>
      <c r="CX66" s="59">
        <v>4.1264099999999999</v>
      </c>
      <c r="CY66" s="59">
        <v>58.721200000000003</v>
      </c>
      <c r="CZ66" s="59">
        <v>18.088899999999999</v>
      </c>
      <c r="DA66" s="59">
        <v>0</v>
      </c>
      <c r="DB66" s="59">
        <v>0.43266900000000003</v>
      </c>
      <c r="DC66" s="59">
        <v>9.7835000000000001</v>
      </c>
      <c r="DD66" s="59">
        <v>71.386099999999999</v>
      </c>
      <c r="DE66" s="59">
        <v>162.53899999999999</v>
      </c>
      <c r="DF66" s="59">
        <v>0</v>
      </c>
      <c r="DG66" s="59"/>
      <c r="DH66" s="59">
        <v>0</v>
      </c>
      <c r="DI66" s="59">
        <v>0</v>
      </c>
      <c r="DJ66" s="59"/>
      <c r="DK66" s="59">
        <v>0</v>
      </c>
      <c r="DL66" s="59" t="s">
        <v>171</v>
      </c>
      <c r="DM66" s="59" t="s">
        <v>172</v>
      </c>
      <c r="DN66" s="59" t="s">
        <v>173</v>
      </c>
      <c r="DO66" s="59" t="s">
        <v>174</v>
      </c>
      <c r="DP66" s="59">
        <v>8.1</v>
      </c>
      <c r="DQ66" s="59" t="s">
        <v>175</v>
      </c>
      <c r="DR66" s="59" t="s">
        <v>176</v>
      </c>
      <c r="DS66" s="59" t="s">
        <v>306</v>
      </c>
      <c r="DT66" s="59"/>
      <c r="DU66" s="59"/>
      <c r="DV66" s="59"/>
      <c r="DW66" s="59"/>
      <c r="DX66" s="59"/>
      <c r="DY66" s="59"/>
      <c r="DZ66" s="59"/>
      <c r="EA66" s="59"/>
      <c r="EB66" s="59"/>
    </row>
    <row r="67" spans="1:132" x14ac:dyDescent="0.25">
      <c r="A67" s="37"/>
      <c r="B67" s="59" t="s">
        <v>369</v>
      </c>
      <c r="C67" s="59" t="s">
        <v>208</v>
      </c>
      <c r="D67" s="59">
        <v>1000015</v>
      </c>
      <c r="E67" s="59" t="s">
        <v>201</v>
      </c>
      <c r="F67" s="59" t="s">
        <v>164</v>
      </c>
      <c r="G67" s="60">
        <v>5.6250000000000001E-2</v>
      </c>
      <c r="H67" s="59" t="s">
        <v>187</v>
      </c>
      <c r="I67" s="59">
        <v>-13.1</v>
      </c>
      <c r="J67" s="59" t="s">
        <v>166</v>
      </c>
      <c r="K67" s="59" t="s">
        <v>166</v>
      </c>
      <c r="L67" s="59" t="s">
        <v>209</v>
      </c>
      <c r="M67" s="59">
        <v>1857.6</v>
      </c>
      <c r="N67" s="59">
        <v>98240.1</v>
      </c>
      <c r="O67" s="59">
        <v>48052.800000000003</v>
      </c>
      <c r="P67" s="59">
        <v>0</v>
      </c>
      <c r="Q67" s="59">
        <v>0</v>
      </c>
      <c r="R67" s="59">
        <v>0</v>
      </c>
      <c r="S67" s="59">
        <v>66585.600000000006</v>
      </c>
      <c r="T67" s="59">
        <v>214736</v>
      </c>
      <c r="U67" s="59">
        <v>81817.899999999994</v>
      </c>
      <c r="V67" s="59">
        <v>0</v>
      </c>
      <c r="W67" s="59">
        <v>0</v>
      </c>
      <c r="X67" s="59">
        <v>296554</v>
      </c>
      <c r="Y67" s="59">
        <v>0</v>
      </c>
      <c r="Z67" s="59">
        <v>0</v>
      </c>
      <c r="AA67" s="59">
        <v>0</v>
      </c>
      <c r="AB67" s="59">
        <v>0</v>
      </c>
      <c r="AC67" s="59">
        <v>0</v>
      </c>
      <c r="AD67" s="59">
        <v>1149.75</v>
      </c>
      <c r="AE67" s="59">
        <v>0</v>
      </c>
      <c r="AF67" s="59">
        <v>1149.75</v>
      </c>
      <c r="AG67" s="59">
        <v>0</v>
      </c>
      <c r="AH67" s="59">
        <v>0</v>
      </c>
      <c r="AI67" s="59">
        <v>0</v>
      </c>
      <c r="AJ67" s="59">
        <v>1149.75</v>
      </c>
      <c r="AK67" s="59">
        <v>0</v>
      </c>
      <c r="AL67" s="59">
        <v>0</v>
      </c>
      <c r="AM67" s="59">
        <v>0</v>
      </c>
      <c r="AN67" s="59">
        <v>0</v>
      </c>
      <c r="AO67" s="59">
        <v>0</v>
      </c>
      <c r="AP67" s="59">
        <v>0</v>
      </c>
      <c r="AQ67" s="59">
        <v>0</v>
      </c>
      <c r="AR67" s="59">
        <v>0</v>
      </c>
      <c r="AS67" s="59">
        <v>0</v>
      </c>
      <c r="AT67" s="59">
        <v>0</v>
      </c>
      <c r="AU67" s="59">
        <v>0</v>
      </c>
      <c r="AV67" s="59">
        <v>0</v>
      </c>
      <c r="AW67" s="59">
        <v>1.48475</v>
      </c>
      <c r="AX67" s="59">
        <v>140.49</v>
      </c>
      <c r="AY67" s="59">
        <v>49.859400000000001</v>
      </c>
      <c r="AZ67" s="59">
        <v>0</v>
      </c>
      <c r="BA67" s="59">
        <v>0</v>
      </c>
      <c r="BB67" s="59">
        <v>8.5403900000000004</v>
      </c>
      <c r="BC67" s="59">
        <v>72.638900000000007</v>
      </c>
      <c r="BD67" s="59">
        <v>273.01400000000001</v>
      </c>
      <c r="BE67" s="59">
        <v>0</v>
      </c>
      <c r="BF67" s="59"/>
      <c r="BG67" s="59">
        <v>0</v>
      </c>
      <c r="BH67" s="59">
        <v>0</v>
      </c>
      <c r="BI67" s="59"/>
      <c r="BJ67" s="59">
        <v>0</v>
      </c>
      <c r="BK67" s="59" t="s">
        <v>166</v>
      </c>
      <c r="BL67" s="59" t="s">
        <v>166</v>
      </c>
      <c r="BM67" s="59" t="s">
        <v>203</v>
      </c>
      <c r="BN67" s="59">
        <v>1.4414</v>
      </c>
      <c r="BO67" s="59">
        <v>108377</v>
      </c>
      <c r="BP67" s="59">
        <v>21552.7</v>
      </c>
      <c r="BQ67" s="59">
        <v>0</v>
      </c>
      <c r="BR67" s="59">
        <v>239.226</v>
      </c>
      <c r="BS67" s="59">
        <v>0</v>
      </c>
      <c r="BT67" s="59">
        <v>66585.600000000006</v>
      </c>
      <c r="BU67" s="59">
        <v>196756</v>
      </c>
      <c r="BV67" s="59">
        <v>81817.899999999994</v>
      </c>
      <c r="BW67" s="59">
        <v>0</v>
      </c>
      <c r="BX67" s="59">
        <v>0</v>
      </c>
      <c r="BY67" s="59">
        <v>278573</v>
      </c>
      <c r="BZ67" s="59">
        <v>257.69400000000002</v>
      </c>
      <c r="CA67" s="59">
        <v>0</v>
      </c>
      <c r="CB67" s="59">
        <v>0</v>
      </c>
      <c r="CC67" s="59">
        <v>0</v>
      </c>
      <c r="CD67" s="59">
        <v>0</v>
      </c>
      <c r="CE67" s="59">
        <v>1149.75</v>
      </c>
      <c r="CF67" s="59">
        <v>0</v>
      </c>
      <c r="CG67" s="59">
        <v>1407.45</v>
      </c>
      <c r="CH67" s="59">
        <v>0</v>
      </c>
      <c r="CI67" s="59">
        <v>0</v>
      </c>
      <c r="CJ67" s="59">
        <v>0</v>
      </c>
      <c r="CK67" s="59">
        <v>1407.45</v>
      </c>
      <c r="CL67" s="59">
        <v>0</v>
      </c>
      <c r="CM67" s="59">
        <v>0</v>
      </c>
      <c r="CN67" s="59">
        <v>0</v>
      </c>
      <c r="CO67" s="59">
        <v>0</v>
      </c>
      <c r="CP67" s="59">
        <v>0</v>
      </c>
      <c r="CQ67" s="59">
        <v>0</v>
      </c>
      <c r="CR67" s="59">
        <v>0</v>
      </c>
      <c r="CS67" s="59">
        <v>0</v>
      </c>
      <c r="CT67" s="59">
        <v>0</v>
      </c>
      <c r="CU67" s="59">
        <v>0</v>
      </c>
      <c r="CV67" s="59">
        <v>0</v>
      </c>
      <c r="CW67" s="59">
        <v>0</v>
      </c>
      <c r="CX67" s="59">
        <v>2.1878899999999999</v>
      </c>
      <c r="CY67" s="59">
        <v>150.01900000000001</v>
      </c>
      <c r="CZ67" s="59">
        <v>26.3828</v>
      </c>
      <c r="DA67" s="59">
        <v>0</v>
      </c>
      <c r="DB67" s="59">
        <v>0.19361700000000001</v>
      </c>
      <c r="DC67" s="59">
        <v>8.5403900000000004</v>
      </c>
      <c r="DD67" s="59">
        <v>72.638900000000007</v>
      </c>
      <c r="DE67" s="59">
        <v>259.96199999999999</v>
      </c>
      <c r="DF67" s="59">
        <v>0</v>
      </c>
      <c r="DG67" s="59"/>
      <c r="DH67" s="59">
        <v>0</v>
      </c>
      <c r="DI67" s="59">
        <v>0</v>
      </c>
      <c r="DJ67" s="59"/>
      <c r="DK67" s="59">
        <v>0</v>
      </c>
      <c r="DL67" s="59" t="s">
        <v>171</v>
      </c>
      <c r="DM67" s="59" t="s">
        <v>172</v>
      </c>
      <c r="DN67" s="59" t="s">
        <v>173</v>
      </c>
      <c r="DO67" s="59" t="s">
        <v>174</v>
      </c>
      <c r="DP67" s="59">
        <v>8.1</v>
      </c>
      <c r="DQ67" s="59" t="s">
        <v>175</v>
      </c>
      <c r="DR67" s="59" t="s">
        <v>176</v>
      </c>
      <c r="DS67" s="59" t="s">
        <v>306</v>
      </c>
      <c r="DT67" s="59"/>
      <c r="DU67" s="59"/>
      <c r="DV67" s="59"/>
      <c r="DW67" s="59"/>
      <c r="DX67" s="59"/>
      <c r="DY67" s="59"/>
      <c r="DZ67" s="59"/>
      <c r="EA67" s="59"/>
      <c r="EB67" s="59"/>
    </row>
    <row r="68" spans="1:132" x14ac:dyDescent="0.25">
      <c r="A68" s="37"/>
      <c r="B68" s="59" t="s">
        <v>370</v>
      </c>
      <c r="C68" s="59" t="s">
        <v>299</v>
      </c>
      <c r="D68" s="59">
        <v>1010115</v>
      </c>
      <c r="E68" s="59" t="s">
        <v>201</v>
      </c>
      <c r="F68" s="59" t="s">
        <v>164</v>
      </c>
      <c r="G68" s="60">
        <v>5.6250000000000001E-2</v>
      </c>
      <c r="H68" s="59" t="s">
        <v>165</v>
      </c>
      <c r="I68" s="59">
        <v>9.6</v>
      </c>
      <c r="J68" s="59" t="s">
        <v>166</v>
      </c>
      <c r="K68" s="59" t="s">
        <v>166</v>
      </c>
      <c r="L68" s="59" t="s">
        <v>209</v>
      </c>
      <c r="M68" s="59">
        <v>1857.6</v>
      </c>
      <c r="N68" s="59">
        <v>82383</v>
      </c>
      <c r="O68" s="59">
        <v>48052.800000000003</v>
      </c>
      <c r="P68" s="59">
        <v>0</v>
      </c>
      <c r="Q68" s="59">
        <v>0</v>
      </c>
      <c r="R68" s="59">
        <v>0</v>
      </c>
      <c r="S68" s="59">
        <v>66585.600000000006</v>
      </c>
      <c r="T68" s="59">
        <v>198879</v>
      </c>
      <c r="U68" s="59">
        <v>81817.899999999994</v>
      </c>
      <c r="V68" s="59">
        <v>0</v>
      </c>
      <c r="W68" s="59">
        <v>0</v>
      </c>
      <c r="X68" s="59">
        <v>280697</v>
      </c>
      <c r="Y68" s="59">
        <v>0</v>
      </c>
      <c r="Z68" s="59">
        <v>0</v>
      </c>
      <c r="AA68" s="59">
        <v>0</v>
      </c>
      <c r="AB68" s="59">
        <v>0</v>
      </c>
      <c r="AC68" s="59">
        <v>0</v>
      </c>
      <c r="AD68" s="59">
        <v>1149.75</v>
      </c>
      <c r="AE68" s="59">
        <v>0</v>
      </c>
      <c r="AF68" s="59">
        <v>1149.75</v>
      </c>
      <c r="AG68" s="59">
        <v>0</v>
      </c>
      <c r="AH68" s="59">
        <v>0</v>
      </c>
      <c r="AI68" s="59">
        <v>0</v>
      </c>
      <c r="AJ68" s="59">
        <v>1149.75</v>
      </c>
      <c r="AK68" s="59">
        <v>0</v>
      </c>
      <c r="AL68" s="59">
        <v>0</v>
      </c>
      <c r="AM68" s="59">
        <v>0</v>
      </c>
      <c r="AN68" s="59">
        <v>0</v>
      </c>
      <c r="AO68" s="59">
        <v>0</v>
      </c>
      <c r="AP68" s="59">
        <v>0</v>
      </c>
      <c r="AQ68" s="59">
        <v>0</v>
      </c>
      <c r="AR68" s="59">
        <v>0</v>
      </c>
      <c r="AS68" s="59">
        <v>0</v>
      </c>
      <c r="AT68" s="59">
        <v>0</v>
      </c>
      <c r="AU68" s="59">
        <v>0</v>
      </c>
      <c r="AV68" s="59">
        <v>0</v>
      </c>
      <c r="AW68" s="59">
        <v>1.48475</v>
      </c>
      <c r="AX68" s="59">
        <v>117.81399999999999</v>
      </c>
      <c r="AY68" s="59">
        <v>49.859400000000001</v>
      </c>
      <c r="AZ68" s="59">
        <v>0</v>
      </c>
      <c r="BA68" s="59">
        <v>0</v>
      </c>
      <c r="BB68" s="59">
        <v>8.5403900000000004</v>
      </c>
      <c r="BC68" s="59">
        <v>72.638900000000007</v>
      </c>
      <c r="BD68" s="59">
        <v>250.33699999999999</v>
      </c>
      <c r="BE68" s="59">
        <v>0</v>
      </c>
      <c r="BF68" s="59"/>
      <c r="BG68" s="59">
        <v>0</v>
      </c>
      <c r="BH68" s="59">
        <v>0</v>
      </c>
      <c r="BI68" s="59"/>
      <c r="BJ68" s="59">
        <v>0</v>
      </c>
      <c r="BK68" s="59" t="s">
        <v>166</v>
      </c>
      <c r="BL68" s="59" t="s">
        <v>166</v>
      </c>
      <c r="BM68" s="59" t="s">
        <v>203</v>
      </c>
      <c r="BN68" s="59">
        <v>1.4414</v>
      </c>
      <c r="BO68" s="59">
        <v>108377</v>
      </c>
      <c r="BP68" s="59">
        <v>21552.7</v>
      </c>
      <c r="BQ68" s="59">
        <v>0</v>
      </c>
      <c r="BR68" s="59">
        <v>239.226</v>
      </c>
      <c r="BS68" s="59">
        <v>0</v>
      </c>
      <c r="BT68" s="59">
        <v>66585.600000000006</v>
      </c>
      <c r="BU68" s="59">
        <v>196756</v>
      </c>
      <c r="BV68" s="59">
        <v>81817.899999999994</v>
      </c>
      <c r="BW68" s="59">
        <v>0</v>
      </c>
      <c r="BX68" s="59">
        <v>0</v>
      </c>
      <c r="BY68" s="59">
        <v>278573</v>
      </c>
      <c r="BZ68" s="59">
        <v>257.69400000000002</v>
      </c>
      <c r="CA68" s="59">
        <v>0</v>
      </c>
      <c r="CB68" s="59">
        <v>0</v>
      </c>
      <c r="CC68" s="59">
        <v>0</v>
      </c>
      <c r="CD68" s="59">
        <v>0</v>
      </c>
      <c r="CE68" s="59">
        <v>1149.75</v>
      </c>
      <c r="CF68" s="59">
        <v>0</v>
      </c>
      <c r="CG68" s="59">
        <v>1407.45</v>
      </c>
      <c r="CH68" s="59">
        <v>0</v>
      </c>
      <c r="CI68" s="59">
        <v>0</v>
      </c>
      <c r="CJ68" s="59">
        <v>0</v>
      </c>
      <c r="CK68" s="59">
        <v>1407.45</v>
      </c>
      <c r="CL68" s="59">
        <v>0</v>
      </c>
      <c r="CM68" s="59">
        <v>0</v>
      </c>
      <c r="CN68" s="59">
        <v>0</v>
      </c>
      <c r="CO68" s="59">
        <v>0</v>
      </c>
      <c r="CP68" s="59">
        <v>0</v>
      </c>
      <c r="CQ68" s="59">
        <v>0</v>
      </c>
      <c r="CR68" s="59">
        <v>0</v>
      </c>
      <c r="CS68" s="59">
        <v>0</v>
      </c>
      <c r="CT68" s="59">
        <v>0</v>
      </c>
      <c r="CU68" s="59">
        <v>0</v>
      </c>
      <c r="CV68" s="59">
        <v>0</v>
      </c>
      <c r="CW68" s="59">
        <v>0</v>
      </c>
      <c r="CX68" s="59">
        <v>2.1878899999999999</v>
      </c>
      <c r="CY68" s="59">
        <v>150.01900000000001</v>
      </c>
      <c r="CZ68" s="59">
        <v>26.3828</v>
      </c>
      <c r="DA68" s="59">
        <v>0</v>
      </c>
      <c r="DB68" s="59">
        <v>0.19361700000000001</v>
      </c>
      <c r="DC68" s="59">
        <v>8.5403900000000004</v>
      </c>
      <c r="DD68" s="59">
        <v>72.638900000000007</v>
      </c>
      <c r="DE68" s="59">
        <v>259.96199999999999</v>
      </c>
      <c r="DF68" s="59">
        <v>0</v>
      </c>
      <c r="DG68" s="59"/>
      <c r="DH68" s="59">
        <v>0</v>
      </c>
      <c r="DI68" s="59">
        <v>0</v>
      </c>
      <c r="DJ68" s="59"/>
      <c r="DK68" s="59">
        <v>0</v>
      </c>
      <c r="DL68" s="59" t="s">
        <v>171</v>
      </c>
      <c r="DM68" s="59" t="s">
        <v>172</v>
      </c>
      <c r="DN68" s="59" t="s">
        <v>173</v>
      </c>
      <c r="DO68" s="59" t="s">
        <v>174</v>
      </c>
      <c r="DP68" s="59">
        <v>8.1</v>
      </c>
      <c r="DQ68" s="59" t="s">
        <v>175</v>
      </c>
      <c r="DR68" s="59" t="s">
        <v>176</v>
      </c>
      <c r="DS68" s="59" t="s">
        <v>306</v>
      </c>
      <c r="DT68" s="59"/>
      <c r="DU68" s="59"/>
      <c r="DV68" s="59"/>
      <c r="DW68" s="59"/>
      <c r="DX68" s="59"/>
      <c r="DY68" s="59"/>
      <c r="DZ68" s="59"/>
      <c r="EA68" s="59"/>
      <c r="EB68" s="59"/>
    </row>
    <row r="69" spans="1:132" x14ac:dyDescent="0.25">
      <c r="A69" s="37"/>
      <c r="B69" s="59" t="s">
        <v>371</v>
      </c>
      <c r="C69" s="59" t="s">
        <v>210</v>
      </c>
      <c r="D69" s="59">
        <v>1014315</v>
      </c>
      <c r="E69" s="59" t="s">
        <v>201</v>
      </c>
      <c r="F69" s="59" t="s">
        <v>164</v>
      </c>
      <c r="G69" s="60">
        <v>6.0416666666666667E-2</v>
      </c>
      <c r="H69" s="59" t="s">
        <v>187</v>
      </c>
      <c r="I69" s="59">
        <v>-9.3000000000000007</v>
      </c>
      <c r="J69" s="59" t="s">
        <v>166</v>
      </c>
      <c r="K69" s="59" t="s">
        <v>166</v>
      </c>
      <c r="L69" s="59" t="s">
        <v>204</v>
      </c>
      <c r="M69" s="59">
        <v>52.293700000000001</v>
      </c>
      <c r="N69" s="59">
        <v>94470.3</v>
      </c>
      <c r="O69" s="59">
        <v>36999.9</v>
      </c>
      <c r="P69" s="59">
        <v>0.18404300000000001</v>
      </c>
      <c r="Q69" s="59">
        <v>13297.5</v>
      </c>
      <c r="R69" s="59">
        <v>0</v>
      </c>
      <c r="S69" s="59">
        <v>66585.600000000006</v>
      </c>
      <c r="T69" s="59">
        <v>211406</v>
      </c>
      <c r="U69" s="59">
        <v>81817.899999999994</v>
      </c>
      <c r="V69" s="59">
        <v>0</v>
      </c>
      <c r="W69" s="59">
        <v>0</v>
      </c>
      <c r="X69" s="59">
        <v>293224</v>
      </c>
      <c r="Y69" s="59">
        <v>93.292199999999994</v>
      </c>
      <c r="Z69" s="59">
        <v>0</v>
      </c>
      <c r="AA69" s="59">
        <v>0</v>
      </c>
      <c r="AB69" s="59">
        <v>0</v>
      </c>
      <c r="AC69" s="59">
        <v>0</v>
      </c>
      <c r="AD69" s="59">
        <v>1149.75</v>
      </c>
      <c r="AE69" s="59">
        <v>0</v>
      </c>
      <c r="AF69" s="59">
        <v>1243.04</v>
      </c>
      <c r="AG69" s="59">
        <v>0</v>
      </c>
      <c r="AH69" s="59">
        <v>0</v>
      </c>
      <c r="AI69" s="59">
        <v>0</v>
      </c>
      <c r="AJ69" s="59">
        <v>1243.04</v>
      </c>
      <c r="AK69" s="59">
        <v>0</v>
      </c>
      <c r="AL69" s="59">
        <v>0</v>
      </c>
      <c r="AM69" s="59">
        <v>0</v>
      </c>
      <c r="AN69" s="59">
        <v>0</v>
      </c>
      <c r="AO69" s="59">
        <v>0</v>
      </c>
      <c r="AP69" s="59">
        <v>0</v>
      </c>
      <c r="AQ69" s="59">
        <v>0</v>
      </c>
      <c r="AR69" s="59">
        <v>0</v>
      </c>
      <c r="AS69" s="59">
        <v>0</v>
      </c>
      <c r="AT69" s="59">
        <v>0</v>
      </c>
      <c r="AU69" s="59">
        <v>0</v>
      </c>
      <c r="AV69" s="59">
        <v>0</v>
      </c>
      <c r="AW69" s="59">
        <v>0.80823900000000004</v>
      </c>
      <c r="AX69" s="59">
        <v>134.74799999999999</v>
      </c>
      <c r="AY69" s="59">
        <v>38.487200000000001</v>
      </c>
      <c r="AZ69" s="59">
        <v>1.43757E-4</v>
      </c>
      <c r="BA69" s="59">
        <v>14.068899999999999</v>
      </c>
      <c r="BB69" s="59">
        <v>8.5403900000000004</v>
      </c>
      <c r="BC69" s="59">
        <v>72.638900000000007</v>
      </c>
      <c r="BD69" s="59">
        <v>269.291</v>
      </c>
      <c r="BE69" s="59">
        <v>0</v>
      </c>
      <c r="BF69" s="59"/>
      <c r="BG69" s="59">
        <v>0</v>
      </c>
      <c r="BH69" s="59">
        <v>0</v>
      </c>
      <c r="BI69" s="59"/>
      <c r="BJ69" s="59">
        <v>0</v>
      </c>
      <c r="BK69" s="59" t="s">
        <v>166</v>
      </c>
      <c r="BL69" s="59" t="s">
        <v>166</v>
      </c>
      <c r="BM69" s="59" t="s">
        <v>203</v>
      </c>
      <c r="BN69" s="59">
        <v>1.4414</v>
      </c>
      <c r="BO69" s="59">
        <v>108377</v>
      </c>
      <c r="BP69" s="59">
        <v>21552.7</v>
      </c>
      <c r="BQ69" s="59">
        <v>0</v>
      </c>
      <c r="BR69" s="59">
        <v>239.226</v>
      </c>
      <c r="BS69" s="59">
        <v>0</v>
      </c>
      <c r="BT69" s="59">
        <v>66585.600000000006</v>
      </c>
      <c r="BU69" s="59">
        <v>196756</v>
      </c>
      <c r="BV69" s="59">
        <v>81817.899999999994</v>
      </c>
      <c r="BW69" s="59">
        <v>0</v>
      </c>
      <c r="BX69" s="59">
        <v>0</v>
      </c>
      <c r="BY69" s="59">
        <v>278573</v>
      </c>
      <c r="BZ69" s="59">
        <v>257.69400000000002</v>
      </c>
      <c r="CA69" s="59">
        <v>0</v>
      </c>
      <c r="CB69" s="59">
        <v>0</v>
      </c>
      <c r="CC69" s="59">
        <v>0</v>
      </c>
      <c r="CD69" s="59">
        <v>0</v>
      </c>
      <c r="CE69" s="59">
        <v>1149.75</v>
      </c>
      <c r="CF69" s="59">
        <v>0</v>
      </c>
      <c r="CG69" s="59">
        <v>1407.45</v>
      </c>
      <c r="CH69" s="59">
        <v>0</v>
      </c>
      <c r="CI69" s="59">
        <v>0</v>
      </c>
      <c r="CJ69" s="59">
        <v>0</v>
      </c>
      <c r="CK69" s="59">
        <v>1407.45</v>
      </c>
      <c r="CL69" s="59">
        <v>0</v>
      </c>
      <c r="CM69" s="59">
        <v>0</v>
      </c>
      <c r="CN69" s="59">
        <v>0</v>
      </c>
      <c r="CO69" s="59">
        <v>0</v>
      </c>
      <c r="CP69" s="59">
        <v>0</v>
      </c>
      <c r="CQ69" s="59">
        <v>0</v>
      </c>
      <c r="CR69" s="59">
        <v>0</v>
      </c>
      <c r="CS69" s="59">
        <v>0</v>
      </c>
      <c r="CT69" s="59">
        <v>0</v>
      </c>
      <c r="CU69" s="59">
        <v>0</v>
      </c>
      <c r="CV69" s="59">
        <v>0</v>
      </c>
      <c r="CW69" s="59">
        <v>0</v>
      </c>
      <c r="CX69" s="59">
        <v>2.1878899999999999</v>
      </c>
      <c r="CY69" s="59">
        <v>150.01900000000001</v>
      </c>
      <c r="CZ69" s="59">
        <v>26.3828</v>
      </c>
      <c r="DA69" s="59">
        <v>0</v>
      </c>
      <c r="DB69" s="59">
        <v>0.19361700000000001</v>
      </c>
      <c r="DC69" s="59">
        <v>8.5403900000000004</v>
      </c>
      <c r="DD69" s="59">
        <v>72.638900000000007</v>
      </c>
      <c r="DE69" s="59">
        <v>259.96199999999999</v>
      </c>
      <c r="DF69" s="59">
        <v>0</v>
      </c>
      <c r="DG69" s="59"/>
      <c r="DH69" s="59">
        <v>0</v>
      </c>
      <c r="DI69" s="59">
        <v>0</v>
      </c>
      <c r="DJ69" s="59"/>
      <c r="DK69" s="59">
        <v>0</v>
      </c>
      <c r="DL69" s="59" t="s">
        <v>171</v>
      </c>
      <c r="DM69" s="59" t="s">
        <v>172</v>
      </c>
      <c r="DN69" s="59" t="s">
        <v>173</v>
      </c>
      <c r="DO69" s="59" t="s">
        <v>174</v>
      </c>
      <c r="DP69" s="59">
        <v>8.1</v>
      </c>
      <c r="DQ69" s="59" t="s">
        <v>175</v>
      </c>
      <c r="DR69" s="59" t="s">
        <v>176</v>
      </c>
      <c r="DS69" s="59" t="s">
        <v>306</v>
      </c>
      <c r="DT69" s="59"/>
      <c r="DU69" s="59"/>
      <c r="DV69" s="59"/>
      <c r="DW69" s="59"/>
      <c r="DX69" s="59"/>
      <c r="DY69" s="59"/>
      <c r="DZ69" s="59"/>
      <c r="EA69" s="59"/>
      <c r="EB69" s="59"/>
    </row>
    <row r="70" spans="1:132" x14ac:dyDescent="0.25">
      <c r="A70" s="37"/>
      <c r="B70" s="59" t="s">
        <v>372</v>
      </c>
      <c r="C70" s="59" t="s">
        <v>211</v>
      </c>
      <c r="D70" s="59">
        <v>1010515</v>
      </c>
      <c r="E70" s="59" t="s">
        <v>201</v>
      </c>
      <c r="F70" s="59" t="s">
        <v>164</v>
      </c>
      <c r="G70" s="60">
        <v>0.10625</v>
      </c>
      <c r="H70" s="59" t="s">
        <v>165</v>
      </c>
      <c r="I70" s="59">
        <v>2.6</v>
      </c>
      <c r="J70" s="59" t="s">
        <v>166</v>
      </c>
      <c r="K70" s="59" t="s">
        <v>166</v>
      </c>
      <c r="L70" s="59" t="s">
        <v>212</v>
      </c>
      <c r="M70" s="59">
        <v>0.45735399999999998</v>
      </c>
      <c r="N70" s="59">
        <v>68535.3</v>
      </c>
      <c r="O70" s="59">
        <v>60799.4</v>
      </c>
      <c r="P70" s="59">
        <v>802.06500000000005</v>
      </c>
      <c r="Q70" s="59">
        <v>26812.5</v>
      </c>
      <c r="R70" s="59">
        <v>0</v>
      </c>
      <c r="S70" s="59">
        <v>66585.600000000006</v>
      </c>
      <c r="T70" s="59">
        <v>223535</v>
      </c>
      <c r="U70" s="59">
        <v>81817.899999999994</v>
      </c>
      <c r="V70" s="59">
        <v>0</v>
      </c>
      <c r="W70" s="59">
        <v>0</v>
      </c>
      <c r="X70" s="59">
        <v>305353</v>
      </c>
      <c r="Y70" s="59">
        <v>87.162400000000005</v>
      </c>
      <c r="Z70" s="59">
        <v>0</v>
      </c>
      <c r="AA70" s="59">
        <v>0</v>
      </c>
      <c r="AB70" s="59">
        <v>0</v>
      </c>
      <c r="AC70" s="59">
        <v>0</v>
      </c>
      <c r="AD70" s="59">
        <v>1149.75</v>
      </c>
      <c r="AE70" s="59">
        <v>0</v>
      </c>
      <c r="AF70" s="59">
        <v>1236.9100000000001</v>
      </c>
      <c r="AG70" s="59">
        <v>0</v>
      </c>
      <c r="AH70" s="59">
        <v>0</v>
      </c>
      <c r="AI70" s="59">
        <v>0</v>
      </c>
      <c r="AJ70" s="59">
        <v>1236.9100000000001</v>
      </c>
      <c r="AK70" s="59">
        <v>0</v>
      </c>
      <c r="AL70" s="59">
        <v>0</v>
      </c>
      <c r="AM70" s="59">
        <v>0</v>
      </c>
      <c r="AN70" s="59">
        <v>0</v>
      </c>
      <c r="AO70" s="59">
        <v>0</v>
      </c>
      <c r="AP70" s="59">
        <v>0</v>
      </c>
      <c r="AQ70" s="59">
        <v>0</v>
      </c>
      <c r="AR70" s="59">
        <v>0</v>
      </c>
      <c r="AS70" s="59">
        <v>0</v>
      </c>
      <c r="AT70" s="59">
        <v>0</v>
      </c>
      <c r="AU70" s="59">
        <v>0</v>
      </c>
      <c r="AV70" s="59">
        <v>0</v>
      </c>
      <c r="AW70" s="59">
        <v>0.706569</v>
      </c>
      <c r="AX70" s="59">
        <v>82.778400000000005</v>
      </c>
      <c r="AY70" s="59">
        <v>62.817599999999999</v>
      </c>
      <c r="AZ70" s="59">
        <v>1.51735</v>
      </c>
      <c r="BA70" s="59">
        <v>28.392199999999999</v>
      </c>
      <c r="BB70" s="59">
        <v>8.5403900000000004</v>
      </c>
      <c r="BC70" s="59">
        <v>72.638900000000007</v>
      </c>
      <c r="BD70" s="59">
        <v>257.39100000000002</v>
      </c>
      <c r="BE70" s="59">
        <v>0</v>
      </c>
      <c r="BF70" s="59"/>
      <c r="BG70" s="59">
        <v>0</v>
      </c>
      <c r="BH70" s="59">
        <v>0</v>
      </c>
      <c r="BI70" s="59"/>
      <c r="BJ70" s="59">
        <v>0</v>
      </c>
      <c r="BK70" s="59" t="s">
        <v>166</v>
      </c>
      <c r="BL70" s="59" t="s">
        <v>166</v>
      </c>
      <c r="BM70" s="59" t="s">
        <v>203</v>
      </c>
      <c r="BN70" s="59">
        <v>1.4414</v>
      </c>
      <c r="BO70" s="59">
        <v>108377</v>
      </c>
      <c r="BP70" s="59">
        <v>21552.7</v>
      </c>
      <c r="BQ70" s="59">
        <v>0</v>
      </c>
      <c r="BR70" s="59">
        <v>239.226</v>
      </c>
      <c r="BS70" s="59">
        <v>0</v>
      </c>
      <c r="BT70" s="59">
        <v>66585.600000000006</v>
      </c>
      <c r="BU70" s="59">
        <v>196756</v>
      </c>
      <c r="BV70" s="59">
        <v>81817.899999999994</v>
      </c>
      <c r="BW70" s="59">
        <v>0</v>
      </c>
      <c r="BX70" s="59">
        <v>0</v>
      </c>
      <c r="BY70" s="59">
        <v>278573</v>
      </c>
      <c r="BZ70" s="59">
        <v>257.69400000000002</v>
      </c>
      <c r="CA70" s="59">
        <v>0</v>
      </c>
      <c r="CB70" s="59">
        <v>0</v>
      </c>
      <c r="CC70" s="59">
        <v>0</v>
      </c>
      <c r="CD70" s="59">
        <v>0</v>
      </c>
      <c r="CE70" s="59">
        <v>1149.75</v>
      </c>
      <c r="CF70" s="59">
        <v>0</v>
      </c>
      <c r="CG70" s="59">
        <v>1407.45</v>
      </c>
      <c r="CH70" s="59">
        <v>0</v>
      </c>
      <c r="CI70" s="59">
        <v>0</v>
      </c>
      <c r="CJ70" s="59">
        <v>0</v>
      </c>
      <c r="CK70" s="59">
        <v>1407.45</v>
      </c>
      <c r="CL70" s="59">
        <v>0</v>
      </c>
      <c r="CM70" s="59">
        <v>0</v>
      </c>
      <c r="CN70" s="59">
        <v>0</v>
      </c>
      <c r="CO70" s="59">
        <v>0</v>
      </c>
      <c r="CP70" s="59">
        <v>0</v>
      </c>
      <c r="CQ70" s="59">
        <v>0</v>
      </c>
      <c r="CR70" s="59">
        <v>0</v>
      </c>
      <c r="CS70" s="59">
        <v>0</v>
      </c>
      <c r="CT70" s="59">
        <v>0</v>
      </c>
      <c r="CU70" s="59">
        <v>0</v>
      </c>
      <c r="CV70" s="59">
        <v>0</v>
      </c>
      <c r="CW70" s="59">
        <v>0</v>
      </c>
      <c r="CX70" s="59">
        <v>2.1878899999999999</v>
      </c>
      <c r="CY70" s="59">
        <v>150.01900000000001</v>
      </c>
      <c r="CZ70" s="59">
        <v>26.3828</v>
      </c>
      <c r="DA70" s="59">
        <v>0</v>
      </c>
      <c r="DB70" s="59">
        <v>0.19361700000000001</v>
      </c>
      <c r="DC70" s="59">
        <v>8.5403900000000004</v>
      </c>
      <c r="DD70" s="59">
        <v>72.638900000000007</v>
      </c>
      <c r="DE70" s="59">
        <v>259.96199999999999</v>
      </c>
      <c r="DF70" s="59">
        <v>0</v>
      </c>
      <c r="DG70" s="59"/>
      <c r="DH70" s="59">
        <v>0</v>
      </c>
      <c r="DI70" s="59">
        <v>0</v>
      </c>
      <c r="DJ70" s="59"/>
      <c r="DK70" s="59">
        <v>0</v>
      </c>
      <c r="DL70" s="59" t="s">
        <v>171</v>
      </c>
      <c r="DM70" s="59" t="s">
        <v>172</v>
      </c>
      <c r="DN70" s="59" t="s">
        <v>173</v>
      </c>
      <c r="DO70" s="59" t="s">
        <v>174</v>
      </c>
      <c r="DP70" s="59">
        <v>8.1</v>
      </c>
      <c r="DQ70" s="59" t="s">
        <v>175</v>
      </c>
      <c r="DR70" s="59" t="s">
        <v>176</v>
      </c>
      <c r="DS70" s="59" t="s">
        <v>306</v>
      </c>
      <c r="DT70" s="59"/>
      <c r="DU70" s="59"/>
      <c r="DV70" s="59"/>
      <c r="DW70" s="59"/>
      <c r="DX70" s="59"/>
      <c r="DY70" s="59"/>
      <c r="DZ70" s="59"/>
      <c r="EA70" s="59"/>
      <c r="EB70" s="59"/>
    </row>
    <row r="71" spans="1:132" x14ac:dyDescent="0.25">
      <c r="A71" s="37"/>
      <c r="B71" s="59" t="s">
        <v>373</v>
      </c>
      <c r="C71" s="59" t="s">
        <v>213</v>
      </c>
      <c r="D71" s="59">
        <v>1000006</v>
      </c>
      <c r="E71" s="59" t="s">
        <v>178</v>
      </c>
      <c r="F71" s="59" t="s">
        <v>164</v>
      </c>
      <c r="G71" s="60">
        <v>5.5555555555555552E-2</v>
      </c>
      <c r="H71" s="59" t="s">
        <v>187</v>
      </c>
      <c r="I71" s="59">
        <v>-11.6</v>
      </c>
      <c r="J71" s="59" t="s">
        <v>166</v>
      </c>
      <c r="K71" s="59" t="s">
        <v>166</v>
      </c>
      <c r="L71" s="59" t="s">
        <v>209</v>
      </c>
      <c r="M71" s="59">
        <v>2925.56</v>
      </c>
      <c r="N71" s="59">
        <v>28560.400000000001</v>
      </c>
      <c r="O71" s="59">
        <v>37200.300000000003</v>
      </c>
      <c r="P71" s="59">
        <v>0</v>
      </c>
      <c r="Q71" s="59">
        <v>0</v>
      </c>
      <c r="R71" s="59">
        <v>0</v>
      </c>
      <c r="S71" s="59">
        <v>65661.899999999994</v>
      </c>
      <c r="T71" s="59">
        <v>134348</v>
      </c>
      <c r="U71" s="59">
        <v>81817.899999999994</v>
      </c>
      <c r="V71" s="59">
        <v>0</v>
      </c>
      <c r="W71" s="59">
        <v>0</v>
      </c>
      <c r="X71" s="59">
        <v>216166</v>
      </c>
      <c r="Y71" s="59">
        <v>0</v>
      </c>
      <c r="Z71" s="59">
        <v>0</v>
      </c>
      <c r="AA71" s="59">
        <v>0</v>
      </c>
      <c r="AB71" s="59">
        <v>0</v>
      </c>
      <c r="AC71" s="59">
        <v>0</v>
      </c>
      <c r="AD71" s="59">
        <v>1324.11</v>
      </c>
      <c r="AE71" s="59">
        <v>0</v>
      </c>
      <c r="AF71" s="59">
        <v>1324.11</v>
      </c>
      <c r="AG71" s="59">
        <v>0</v>
      </c>
      <c r="AH71" s="59">
        <v>0</v>
      </c>
      <c r="AI71" s="59">
        <v>0</v>
      </c>
      <c r="AJ71" s="59">
        <v>1324.11</v>
      </c>
      <c r="AK71" s="59">
        <v>0</v>
      </c>
      <c r="AL71" s="59">
        <v>0</v>
      </c>
      <c r="AM71" s="59">
        <v>0</v>
      </c>
      <c r="AN71" s="59">
        <v>0</v>
      </c>
      <c r="AO71" s="59">
        <v>0</v>
      </c>
      <c r="AP71" s="59">
        <v>0</v>
      </c>
      <c r="AQ71" s="59">
        <v>0</v>
      </c>
      <c r="AR71" s="59">
        <v>0</v>
      </c>
      <c r="AS71" s="59">
        <v>0</v>
      </c>
      <c r="AT71" s="59">
        <v>0</v>
      </c>
      <c r="AU71" s="59">
        <v>0</v>
      </c>
      <c r="AV71" s="59">
        <v>0</v>
      </c>
      <c r="AW71" s="59">
        <v>2.3620000000000001</v>
      </c>
      <c r="AX71" s="59">
        <v>51.643000000000001</v>
      </c>
      <c r="AY71" s="59">
        <v>38.929400000000001</v>
      </c>
      <c r="AZ71" s="59">
        <v>0</v>
      </c>
      <c r="BA71" s="59">
        <v>0</v>
      </c>
      <c r="BB71" s="59">
        <v>9.7835000000000001</v>
      </c>
      <c r="BC71" s="59">
        <v>71.386099999999999</v>
      </c>
      <c r="BD71" s="59">
        <v>174.10400000000001</v>
      </c>
      <c r="BE71" s="59">
        <v>0</v>
      </c>
      <c r="BF71" s="59"/>
      <c r="BG71" s="59">
        <v>0</v>
      </c>
      <c r="BH71" s="59">
        <v>0</v>
      </c>
      <c r="BI71" s="59"/>
      <c r="BJ71" s="59">
        <v>0</v>
      </c>
      <c r="BK71" s="59" t="s">
        <v>166</v>
      </c>
      <c r="BL71" s="59" t="s">
        <v>166</v>
      </c>
      <c r="BM71" s="59" t="s">
        <v>206</v>
      </c>
      <c r="BN71" s="59">
        <v>2.76973</v>
      </c>
      <c r="BO71" s="59">
        <v>37574.400000000001</v>
      </c>
      <c r="BP71" s="59">
        <v>15070.4</v>
      </c>
      <c r="BQ71" s="59">
        <v>0</v>
      </c>
      <c r="BR71" s="59">
        <v>531.21699999999998</v>
      </c>
      <c r="BS71" s="59">
        <v>0</v>
      </c>
      <c r="BT71" s="59">
        <v>65661.899999999994</v>
      </c>
      <c r="BU71" s="59">
        <v>118841</v>
      </c>
      <c r="BV71" s="59">
        <v>81817.899999999994</v>
      </c>
      <c r="BW71" s="59">
        <v>0</v>
      </c>
      <c r="BX71" s="59">
        <v>0</v>
      </c>
      <c r="BY71" s="59">
        <v>200659</v>
      </c>
      <c r="BZ71" s="59">
        <v>495.41199999999998</v>
      </c>
      <c r="CA71" s="59">
        <v>0</v>
      </c>
      <c r="CB71" s="59">
        <v>0</v>
      </c>
      <c r="CC71" s="59">
        <v>0</v>
      </c>
      <c r="CD71" s="59">
        <v>0</v>
      </c>
      <c r="CE71" s="59">
        <v>1324.11</v>
      </c>
      <c r="CF71" s="59">
        <v>0</v>
      </c>
      <c r="CG71" s="59">
        <v>1819.52</v>
      </c>
      <c r="CH71" s="59">
        <v>0</v>
      </c>
      <c r="CI71" s="59">
        <v>0</v>
      </c>
      <c r="CJ71" s="59">
        <v>0</v>
      </c>
      <c r="CK71" s="59">
        <v>1819.52</v>
      </c>
      <c r="CL71" s="59">
        <v>0</v>
      </c>
      <c r="CM71" s="59">
        <v>0</v>
      </c>
      <c r="CN71" s="59">
        <v>0</v>
      </c>
      <c r="CO71" s="59">
        <v>0</v>
      </c>
      <c r="CP71" s="59">
        <v>0</v>
      </c>
      <c r="CQ71" s="59">
        <v>0</v>
      </c>
      <c r="CR71" s="59">
        <v>0</v>
      </c>
      <c r="CS71" s="59">
        <v>0</v>
      </c>
      <c r="CT71" s="59">
        <v>0</v>
      </c>
      <c r="CU71" s="59">
        <v>0</v>
      </c>
      <c r="CV71" s="59">
        <v>0</v>
      </c>
      <c r="CW71" s="59">
        <v>0</v>
      </c>
      <c r="CX71" s="59">
        <v>4.1264099999999999</v>
      </c>
      <c r="CY71" s="59">
        <v>58.721200000000003</v>
      </c>
      <c r="CZ71" s="59">
        <v>18.088899999999999</v>
      </c>
      <c r="DA71" s="59">
        <v>0</v>
      </c>
      <c r="DB71" s="59">
        <v>0.43266900000000003</v>
      </c>
      <c r="DC71" s="59">
        <v>9.7835000000000001</v>
      </c>
      <c r="DD71" s="59">
        <v>71.386099999999999</v>
      </c>
      <c r="DE71" s="59">
        <v>162.53899999999999</v>
      </c>
      <c r="DF71" s="59">
        <v>0</v>
      </c>
      <c r="DG71" s="59"/>
      <c r="DH71" s="59">
        <v>0</v>
      </c>
      <c r="DI71" s="59">
        <v>0</v>
      </c>
      <c r="DJ71" s="59"/>
      <c r="DK71" s="59">
        <v>0</v>
      </c>
      <c r="DL71" s="59" t="s">
        <v>171</v>
      </c>
      <c r="DM71" s="59" t="s">
        <v>172</v>
      </c>
      <c r="DN71" s="59" t="s">
        <v>173</v>
      </c>
      <c r="DO71" s="59" t="s">
        <v>174</v>
      </c>
      <c r="DP71" s="59">
        <v>8.1</v>
      </c>
      <c r="DQ71" s="59" t="s">
        <v>175</v>
      </c>
      <c r="DR71" s="59" t="s">
        <v>176</v>
      </c>
      <c r="DS71" s="59" t="s">
        <v>306</v>
      </c>
      <c r="DT71" s="59"/>
      <c r="DU71" s="59"/>
      <c r="DV71" s="59"/>
      <c r="DW71" s="59"/>
      <c r="DX71" s="59"/>
      <c r="DY71" s="59"/>
      <c r="DZ71" s="59"/>
      <c r="EA71" s="59"/>
      <c r="EB71" s="59"/>
    </row>
    <row r="72" spans="1:132" x14ac:dyDescent="0.25">
      <c r="A72" s="37"/>
      <c r="B72" s="59" t="s">
        <v>374</v>
      </c>
      <c r="C72" s="59" t="s">
        <v>300</v>
      </c>
      <c r="D72" s="59">
        <v>1010306</v>
      </c>
      <c r="E72" s="59" t="s">
        <v>178</v>
      </c>
      <c r="F72" s="59" t="s">
        <v>164</v>
      </c>
      <c r="G72" s="60">
        <v>5.5555555555555552E-2</v>
      </c>
      <c r="H72" s="59" t="s">
        <v>187</v>
      </c>
      <c r="I72" s="59">
        <v>-3.5</v>
      </c>
      <c r="J72" s="59" t="s">
        <v>166</v>
      </c>
      <c r="K72" s="59" t="s">
        <v>166</v>
      </c>
      <c r="L72" s="59" t="s">
        <v>209</v>
      </c>
      <c r="M72" s="59">
        <v>2925.56</v>
      </c>
      <c r="N72" s="59">
        <v>24184.2</v>
      </c>
      <c r="O72" s="59">
        <v>37200.300000000003</v>
      </c>
      <c r="P72" s="59">
        <v>0</v>
      </c>
      <c r="Q72" s="59">
        <v>0</v>
      </c>
      <c r="R72" s="59">
        <v>0</v>
      </c>
      <c r="S72" s="59">
        <v>65661.899999999994</v>
      </c>
      <c r="T72" s="59">
        <v>129972</v>
      </c>
      <c r="U72" s="59">
        <v>81817.899999999994</v>
      </c>
      <c r="V72" s="59">
        <v>0</v>
      </c>
      <c r="W72" s="59">
        <v>0</v>
      </c>
      <c r="X72" s="59">
        <v>211790</v>
      </c>
      <c r="Y72" s="59">
        <v>0</v>
      </c>
      <c r="Z72" s="59">
        <v>0</v>
      </c>
      <c r="AA72" s="59">
        <v>0</v>
      </c>
      <c r="AB72" s="59">
        <v>0</v>
      </c>
      <c r="AC72" s="59">
        <v>0</v>
      </c>
      <c r="AD72" s="59">
        <v>1324.11</v>
      </c>
      <c r="AE72" s="59">
        <v>0</v>
      </c>
      <c r="AF72" s="59">
        <v>1324.11</v>
      </c>
      <c r="AG72" s="59">
        <v>0</v>
      </c>
      <c r="AH72" s="59">
        <v>0</v>
      </c>
      <c r="AI72" s="59">
        <v>0</v>
      </c>
      <c r="AJ72" s="59">
        <v>1324.11</v>
      </c>
      <c r="AK72" s="59">
        <v>0</v>
      </c>
      <c r="AL72" s="59">
        <v>0</v>
      </c>
      <c r="AM72" s="59">
        <v>0</v>
      </c>
      <c r="AN72" s="59">
        <v>0</v>
      </c>
      <c r="AO72" s="59">
        <v>0</v>
      </c>
      <c r="AP72" s="59">
        <v>0</v>
      </c>
      <c r="AQ72" s="59">
        <v>0</v>
      </c>
      <c r="AR72" s="59">
        <v>0</v>
      </c>
      <c r="AS72" s="59">
        <v>0</v>
      </c>
      <c r="AT72" s="59">
        <v>0</v>
      </c>
      <c r="AU72" s="59">
        <v>0</v>
      </c>
      <c r="AV72" s="59">
        <v>0</v>
      </c>
      <c r="AW72" s="59">
        <v>2.3620000000000001</v>
      </c>
      <c r="AX72" s="59">
        <v>43.526699999999998</v>
      </c>
      <c r="AY72" s="59">
        <v>38.929400000000001</v>
      </c>
      <c r="AZ72" s="59">
        <v>0</v>
      </c>
      <c r="BA72" s="59">
        <v>0</v>
      </c>
      <c r="BB72" s="59">
        <v>9.7835000000000001</v>
      </c>
      <c r="BC72" s="59">
        <v>71.386099999999999</v>
      </c>
      <c r="BD72" s="59">
        <v>165.988</v>
      </c>
      <c r="BE72" s="59">
        <v>0</v>
      </c>
      <c r="BF72" s="59"/>
      <c r="BG72" s="59">
        <v>0</v>
      </c>
      <c r="BH72" s="59">
        <v>0</v>
      </c>
      <c r="BI72" s="59"/>
      <c r="BJ72" s="59">
        <v>0</v>
      </c>
      <c r="BK72" s="59" t="s">
        <v>166</v>
      </c>
      <c r="BL72" s="59" t="s">
        <v>166</v>
      </c>
      <c r="BM72" s="59" t="s">
        <v>206</v>
      </c>
      <c r="BN72" s="59">
        <v>2.76973</v>
      </c>
      <c r="BO72" s="59">
        <v>37574.400000000001</v>
      </c>
      <c r="BP72" s="59">
        <v>15070.4</v>
      </c>
      <c r="BQ72" s="59">
        <v>0</v>
      </c>
      <c r="BR72" s="59">
        <v>531.21699999999998</v>
      </c>
      <c r="BS72" s="59">
        <v>0</v>
      </c>
      <c r="BT72" s="59">
        <v>65661.899999999994</v>
      </c>
      <c r="BU72" s="59">
        <v>118841</v>
      </c>
      <c r="BV72" s="59">
        <v>81817.899999999994</v>
      </c>
      <c r="BW72" s="59">
        <v>0</v>
      </c>
      <c r="BX72" s="59">
        <v>0</v>
      </c>
      <c r="BY72" s="59">
        <v>200659</v>
      </c>
      <c r="BZ72" s="59">
        <v>495.41199999999998</v>
      </c>
      <c r="CA72" s="59">
        <v>0</v>
      </c>
      <c r="CB72" s="59">
        <v>0</v>
      </c>
      <c r="CC72" s="59">
        <v>0</v>
      </c>
      <c r="CD72" s="59">
        <v>0</v>
      </c>
      <c r="CE72" s="59">
        <v>1324.11</v>
      </c>
      <c r="CF72" s="59">
        <v>0</v>
      </c>
      <c r="CG72" s="59">
        <v>1819.52</v>
      </c>
      <c r="CH72" s="59">
        <v>0</v>
      </c>
      <c r="CI72" s="59">
        <v>0</v>
      </c>
      <c r="CJ72" s="59">
        <v>0</v>
      </c>
      <c r="CK72" s="59">
        <v>1819.52</v>
      </c>
      <c r="CL72" s="59">
        <v>0</v>
      </c>
      <c r="CM72" s="59">
        <v>0</v>
      </c>
      <c r="CN72" s="59">
        <v>0</v>
      </c>
      <c r="CO72" s="59">
        <v>0</v>
      </c>
      <c r="CP72" s="59">
        <v>0</v>
      </c>
      <c r="CQ72" s="59">
        <v>0</v>
      </c>
      <c r="CR72" s="59">
        <v>0</v>
      </c>
      <c r="CS72" s="59">
        <v>0</v>
      </c>
      <c r="CT72" s="59">
        <v>0</v>
      </c>
      <c r="CU72" s="59">
        <v>0</v>
      </c>
      <c r="CV72" s="59">
        <v>0</v>
      </c>
      <c r="CW72" s="59">
        <v>0</v>
      </c>
      <c r="CX72" s="59">
        <v>4.1264099999999999</v>
      </c>
      <c r="CY72" s="59">
        <v>58.721200000000003</v>
      </c>
      <c r="CZ72" s="59">
        <v>18.088899999999999</v>
      </c>
      <c r="DA72" s="59">
        <v>0</v>
      </c>
      <c r="DB72" s="59">
        <v>0.43266900000000003</v>
      </c>
      <c r="DC72" s="59">
        <v>9.7835000000000001</v>
      </c>
      <c r="DD72" s="59">
        <v>71.386099999999999</v>
      </c>
      <c r="DE72" s="59">
        <v>162.53899999999999</v>
      </c>
      <c r="DF72" s="59">
        <v>0</v>
      </c>
      <c r="DG72" s="59"/>
      <c r="DH72" s="59">
        <v>0</v>
      </c>
      <c r="DI72" s="59">
        <v>0</v>
      </c>
      <c r="DJ72" s="59"/>
      <c r="DK72" s="59">
        <v>0</v>
      </c>
      <c r="DL72" s="59" t="s">
        <v>171</v>
      </c>
      <c r="DM72" s="59" t="s">
        <v>172</v>
      </c>
      <c r="DN72" s="59" t="s">
        <v>173</v>
      </c>
      <c r="DO72" s="59" t="s">
        <v>174</v>
      </c>
      <c r="DP72" s="59">
        <v>8.1</v>
      </c>
      <c r="DQ72" s="59" t="s">
        <v>175</v>
      </c>
      <c r="DR72" s="59" t="s">
        <v>176</v>
      </c>
      <c r="DS72" s="59" t="s">
        <v>306</v>
      </c>
      <c r="DT72" s="59"/>
      <c r="DU72" s="59"/>
      <c r="DV72" s="59"/>
      <c r="DW72" s="59"/>
      <c r="DX72" s="59"/>
      <c r="DY72" s="59"/>
      <c r="DZ72" s="59"/>
      <c r="EA72" s="59"/>
      <c r="EB72" s="59"/>
    </row>
    <row r="73" spans="1:132" x14ac:dyDescent="0.25">
      <c r="A73" s="37"/>
      <c r="B73" s="59" t="s">
        <v>375</v>
      </c>
      <c r="C73" s="59" t="s">
        <v>214</v>
      </c>
      <c r="D73" s="59">
        <v>1014506</v>
      </c>
      <c r="E73" s="59" t="s">
        <v>178</v>
      </c>
      <c r="F73" s="59" t="s">
        <v>164</v>
      </c>
      <c r="G73" s="60">
        <v>5.8333333333333327E-2</v>
      </c>
      <c r="H73" s="59" t="s">
        <v>187</v>
      </c>
      <c r="I73" s="59">
        <v>-23.8</v>
      </c>
      <c r="J73" s="59" t="s">
        <v>166</v>
      </c>
      <c r="K73" s="59" t="s">
        <v>166</v>
      </c>
      <c r="L73" s="59" t="s">
        <v>215</v>
      </c>
      <c r="M73" s="59">
        <v>84.864000000000004</v>
      </c>
      <c r="N73" s="59">
        <v>28323.5</v>
      </c>
      <c r="O73" s="59">
        <v>36768.699999999997</v>
      </c>
      <c r="P73" s="59">
        <v>0</v>
      </c>
      <c r="Q73" s="59">
        <v>12408.5</v>
      </c>
      <c r="R73" s="59">
        <v>0</v>
      </c>
      <c r="S73" s="59">
        <v>65661.899999999994</v>
      </c>
      <c r="T73" s="59">
        <v>143247</v>
      </c>
      <c r="U73" s="59">
        <v>81817.899999999994</v>
      </c>
      <c r="V73" s="59">
        <v>0</v>
      </c>
      <c r="W73" s="59">
        <v>0</v>
      </c>
      <c r="X73" s="59">
        <v>225065</v>
      </c>
      <c r="Y73" s="59">
        <v>135.81200000000001</v>
      </c>
      <c r="Z73" s="59">
        <v>0</v>
      </c>
      <c r="AA73" s="59">
        <v>0</v>
      </c>
      <c r="AB73" s="59">
        <v>0</v>
      </c>
      <c r="AC73" s="59">
        <v>0</v>
      </c>
      <c r="AD73" s="59">
        <v>1324.11</v>
      </c>
      <c r="AE73" s="59">
        <v>0</v>
      </c>
      <c r="AF73" s="59">
        <v>1459.92</v>
      </c>
      <c r="AG73" s="59">
        <v>0</v>
      </c>
      <c r="AH73" s="59">
        <v>0</v>
      </c>
      <c r="AI73" s="59">
        <v>0</v>
      </c>
      <c r="AJ73" s="59">
        <v>1459.92</v>
      </c>
      <c r="AK73" s="59">
        <v>0</v>
      </c>
      <c r="AL73" s="59">
        <v>0</v>
      </c>
      <c r="AM73" s="59">
        <v>0</v>
      </c>
      <c r="AN73" s="59">
        <v>0</v>
      </c>
      <c r="AO73" s="59">
        <v>0</v>
      </c>
      <c r="AP73" s="59">
        <v>0</v>
      </c>
      <c r="AQ73" s="59">
        <v>0</v>
      </c>
      <c r="AR73" s="59">
        <v>0</v>
      </c>
      <c r="AS73" s="59">
        <v>0</v>
      </c>
      <c r="AT73" s="59">
        <v>0</v>
      </c>
      <c r="AU73" s="59">
        <v>0</v>
      </c>
      <c r="AV73" s="59">
        <v>0</v>
      </c>
      <c r="AW73" s="59">
        <v>1.17317</v>
      </c>
      <c r="AX73" s="59">
        <v>51.7577</v>
      </c>
      <c r="AY73" s="59">
        <v>38.497300000000003</v>
      </c>
      <c r="AZ73" s="59">
        <v>0</v>
      </c>
      <c r="BA73" s="59">
        <v>13.5595</v>
      </c>
      <c r="BB73" s="59">
        <v>9.7835000000000001</v>
      </c>
      <c r="BC73" s="59">
        <v>71.386099999999999</v>
      </c>
      <c r="BD73" s="59">
        <v>186.15700000000001</v>
      </c>
      <c r="BE73" s="59">
        <v>0</v>
      </c>
      <c r="BF73" s="59"/>
      <c r="BG73" s="59">
        <v>0</v>
      </c>
      <c r="BH73" s="59">
        <v>0</v>
      </c>
      <c r="BI73" s="59"/>
      <c r="BJ73" s="59">
        <v>0</v>
      </c>
      <c r="BK73" s="59" t="s">
        <v>166</v>
      </c>
      <c r="BL73" s="59" t="s">
        <v>166</v>
      </c>
      <c r="BM73" s="59" t="s">
        <v>206</v>
      </c>
      <c r="BN73" s="59">
        <v>2.76973</v>
      </c>
      <c r="BO73" s="59">
        <v>37574.400000000001</v>
      </c>
      <c r="BP73" s="59">
        <v>15070.4</v>
      </c>
      <c r="BQ73" s="59">
        <v>0</v>
      </c>
      <c r="BR73" s="59">
        <v>531.21699999999998</v>
      </c>
      <c r="BS73" s="59">
        <v>0</v>
      </c>
      <c r="BT73" s="59">
        <v>65661.899999999994</v>
      </c>
      <c r="BU73" s="59">
        <v>118841</v>
      </c>
      <c r="BV73" s="59">
        <v>81817.899999999994</v>
      </c>
      <c r="BW73" s="59">
        <v>0</v>
      </c>
      <c r="BX73" s="59">
        <v>0</v>
      </c>
      <c r="BY73" s="59">
        <v>200659</v>
      </c>
      <c r="BZ73" s="59">
        <v>495.41199999999998</v>
      </c>
      <c r="CA73" s="59">
        <v>0</v>
      </c>
      <c r="CB73" s="59">
        <v>0</v>
      </c>
      <c r="CC73" s="59">
        <v>0</v>
      </c>
      <c r="CD73" s="59">
        <v>0</v>
      </c>
      <c r="CE73" s="59">
        <v>1324.11</v>
      </c>
      <c r="CF73" s="59">
        <v>0</v>
      </c>
      <c r="CG73" s="59">
        <v>1819.52</v>
      </c>
      <c r="CH73" s="59">
        <v>0</v>
      </c>
      <c r="CI73" s="59">
        <v>0</v>
      </c>
      <c r="CJ73" s="59">
        <v>0</v>
      </c>
      <c r="CK73" s="59">
        <v>1819.52</v>
      </c>
      <c r="CL73" s="59">
        <v>0</v>
      </c>
      <c r="CM73" s="59">
        <v>0</v>
      </c>
      <c r="CN73" s="59">
        <v>0</v>
      </c>
      <c r="CO73" s="59">
        <v>0</v>
      </c>
      <c r="CP73" s="59">
        <v>0</v>
      </c>
      <c r="CQ73" s="59">
        <v>0</v>
      </c>
      <c r="CR73" s="59">
        <v>0</v>
      </c>
      <c r="CS73" s="59">
        <v>0</v>
      </c>
      <c r="CT73" s="59">
        <v>0</v>
      </c>
      <c r="CU73" s="59">
        <v>0</v>
      </c>
      <c r="CV73" s="59">
        <v>0</v>
      </c>
      <c r="CW73" s="59">
        <v>0</v>
      </c>
      <c r="CX73" s="59">
        <v>4.1264099999999999</v>
      </c>
      <c r="CY73" s="59">
        <v>58.721200000000003</v>
      </c>
      <c r="CZ73" s="59">
        <v>18.088899999999999</v>
      </c>
      <c r="DA73" s="59">
        <v>0</v>
      </c>
      <c r="DB73" s="59">
        <v>0.43266900000000003</v>
      </c>
      <c r="DC73" s="59">
        <v>9.7835000000000001</v>
      </c>
      <c r="DD73" s="59">
        <v>71.386099999999999</v>
      </c>
      <c r="DE73" s="59">
        <v>162.53899999999999</v>
      </c>
      <c r="DF73" s="59">
        <v>0</v>
      </c>
      <c r="DG73" s="59"/>
      <c r="DH73" s="59">
        <v>0</v>
      </c>
      <c r="DI73" s="59">
        <v>0</v>
      </c>
      <c r="DJ73" s="59"/>
      <c r="DK73" s="59">
        <v>0</v>
      </c>
      <c r="DL73" s="59" t="s">
        <v>171</v>
      </c>
      <c r="DM73" s="59" t="s">
        <v>172</v>
      </c>
      <c r="DN73" s="59" t="s">
        <v>173</v>
      </c>
      <c r="DO73" s="59" t="s">
        <v>174</v>
      </c>
      <c r="DP73" s="59">
        <v>8.1</v>
      </c>
      <c r="DQ73" s="59" t="s">
        <v>175</v>
      </c>
      <c r="DR73" s="59" t="s">
        <v>176</v>
      </c>
      <c r="DS73" s="59" t="s">
        <v>306</v>
      </c>
      <c r="DT73" s="59"/>
      <c r="DU73" s="59"/>
      <c r="DV73" s="59"/>
      <c r="DW73" s="59"/>
      <c r="DX73" s="59"/>
      <c r="DY73" s="59"/>
      <c r="DZ73" s="59"/>
      <c r="EA73" s="59"/>
      <c r="EB73" s="59"/>
    </row>
    <row r="74" spans="1:132" x14ac:dyDescent="0.25">
      <c r="A74" s="37"/>
      <c r="B74" s="59" t="s">
        <v>376</v>
      </c>
      <c r="C74" s="59" t="s">
        <v>216</v>
      </c>
      <c r="D74" s="59">
        <v>1010606</v>
      </c>
      <c r="E74" s="59" t="s">
        <v>178</v>
      </c>
      <c r="F74" s="59" t="s">
        <v>164</v>
      </c>
      <c r="G74" s="60">
        <v>9.8611111111111108E-2</v>
      </c>
      <c r="H74" s="59" t="s">
        <v>187</v>
      </c>
      <c r="I74" s="59">
        <v>-17</v>
      </c>
      <c r="J74" s="59" t="s">
        <v>166</v>
      </c>
      <c r="K74" s="59" t="s">
        <v>166</v>
      </c>
      <c r="L74" s="59" t="s">
        <v>209</v>
      </c>
      <c r="M74" s="59">
        <v>0.81050199999999994</v>
      </c>
      <c r="N74" s="59">
        <v>24656.6</v>
      </c>
      <c r="O74" s="59">
        <v>38688</v>
      </c>
      <c r="P74" s="59">
        <v>63.8245</v>
      </c>
      <c r="Q74" s="59">
        <v>17210.7</v>
      </c>
      <c r="R74" s="59">
        <v>0</v>
      </c>
      <c r="S74" s="59">
        <v>65661.899999999994</v>
      </c>
      <c r="T74" s="59">
        <v>146282</v>
      </c>
      <c r="U74" s="59">
        <v>81817.899999999994</v>
      </c>
      <c r="V74" s="59">
        <v>0</v>
      </c>
      <c r="W74" s="59">
        <v>0</v>
      </c>
      <c r="X74" s="59">
        <v>228100</v>
      </c>
      <c r="Y74" s="59">
        <v>154.465</v>
      </c>
      <c r="Z74" s="59">
        <v>0</v>
      </c>
      <c r="AA74" s="59">
        <v>0</v>
      </c>
      <c r="AB74" s="59">
        <v>0</v>
      </c>
      <c r="AC74" s="59">
        <v>0</v>
      </c>
      <c r="AD74" s="59">
        <v>1324.11</v>
      </c>
      <c r="AE74" s="59">
        <v>0</v>
      </c>
      <c r="AF74" s="59">
        <v>1478.57</v>
      </c>
      <c r="AG74" s="59">
        <v>0</v>
      </c>
      <c r="AH74" s="59">
        <v>0</v>
      </c>
      <c r="AI74" s="59">
        <v>0</v>
      </c>
      <c r="AJ74" s="59">
        <v>1478.57</v>
      </c>
      <c r="AK74" s="59">
        <v>0</v>
      </c>
      <c r="AL74" s="59">
        <v>0</v>
      </c>
      <c r="AM74" s="59">
        <v>0</v>
      </c>
      <c r="AN74" s="59">
        <v>0</v>
      </c>
      <c r="AO74" s="59">
        <v>0</v>
      </c>
      <c r="AP74" s="59">
        <v>0</v>
      </c>
      <c r="AQ74" s="59">
        <v>0</v>
      </c>
      <c r="AR74" s="59">
        <v>0</v>
      </c>
      <c r="AS74" s="59">
        <v>0</v>
      </c>
      <c r="AT74" s="59">
        <v>0</v>
      </c>
      <c r="AU74" s="59">
        <v>0</v>
      </c>
      <c r="AV74" s="59">
        <v>0</v>
      </c>
      <c r="AW74" s="59">
        <v>1.26278</v>
      </c>
      <c r="AX74" s="59">
        <v>37.6248</v>
      </c>
      <c r="AY74" s="59">
        <v>40.4328</v>
      </c>
      <c r="AZ74" s="59">
        <v>0.223748</v>
      </c>
      <c r="BA74" s="59">
        <v>18.8401</v>
      </c>
      <c r="BB74" s="59">
        <v>9.7835000000000001</v>
      </c>
      <c r="BC74" s="59">
        <v>71.386099999999999</v>
      </c>
      <c r="BD74" s="59">
        <v>179.554</v>
      </c>
      <c r="BE74" s="59">
        <v>0</v>
      </c>
      <c r="BF74" s="59"/>
      <c r="BG74" s="59">
        <v>0</v>
      </c>
      <c r="BH74" s="59">
        <v>0</v>
      </c>
      <c r="BI74" s="59"/>
      <c r="BJ74" s="59">
        <v>0</v>
      </c>
      <c r="BK74" s="59" t="s">
        <v>166</v>
      </c>
      <c r="BL74" s="59" t="s">
        <v>166</v>
      </c>
      <c r="BM74" s="59" t="s">
        <v>206</v>
      </c>
      <c r="BN74" s="59">
        <v>2.76973</v>
      </c>
      <c r="BO74" s="59">
        <v>37574.400000000001</v>
      </c>
      <c r="BP74" s="59">
        <v>15070.4</v>
      </c>
      <c r="BQ74" s="59">
        <v>0</v>
      </c>
      <c r="BR74" s="59">
        <v>531.21699999999998</v>
      </c>
      <c r="BS74" s="59">
        <v>0</v>
      </c>
      <c r="BT74" s="59">
        <v>65661.899999999994</v>
      </c>
      <c r="BU74" s="59">
        <v>118841</v>
      </c>
      <c r="BV74" s="59">
        <v>81817.899999999994</v>
      </c>
      <c r="BW74" s="59">
        <v>0</v>
      </c>
      <c r="BX74" s="59">
        <v>0</v>
      </c>
      <c r="BY74" s="59">
        <v>200659</v>
      </c>
      <c r="BZ74" s="59">
        <v>495.41199999999998</v>
      </c>
      <c r="CA74" s="59">
        <v>0</v>
      </c>
      <c r="CB74" s="59">
        <v>0</v>
      </c>
      <c r="CC74" s="59">
        <v>0</v>
      </c>
      <c r="CD74" s="59">
        <v>0</v>
      </c>
      <c r="CE74" s="59">
        <v>1324.11</v>
      </c>
      <c r="CF74" s="59">
        <v>0</v>
      </c>
      <c r="CG74" s="59">
        <v>1819.52</v>
      </c>
      <c r="CH74" s="59">
        <v>0</v>
      </c>
      <c r="CI74" s="59">
        <v>0</v>
      </c>
      <c r="CJ74" s="59">
        <v>0</v>
      </c>
      <c r="CK74" s="59">
        <v>1819.52</v>
      </c>
      <c r="CL74" s="59">
        <v>0</v>
      </c>
      <c r="CM74" s="59">
        <v>0</v>
      </c>
      <c r="CN74" s="59">
        <v>0</v>
      </c>
      <c r="CO74" s="59">
        <v>0</v>
      </c>
      <c r="CP74" s="59">
        <v>0</v>
      </c>
      <c r="CQ74" s="59">
        <v>0</v>
      </c>
      <c r="CR74" s="59">
        <v>0</v>
      </c>
      <c r="CS74" s="59">
        <v>0</v>
      </c>
      <c r="CT74" s="59">
        <v>0</v>
      </c>
      <c r="CU74" s="59">
        <v>0</v>
      </c>
      <c r="CV74" s="59">
        <v>0</v>
      </c>
      <c r="CW74" s="59">
        <v>0</v>
      </c>
      <c r="CX74" s="59">
        <v>4.1264099999999999</v>
      </c>
      <c r="CY74" s="59">
        <v>58.721200000000003</v>
      </c>
      <c r="CZ74" s="59">
        <v>18.088899999999999</v>
      </c>
      <c r="DA74" s="59">
        <v>0</v>
      </c>
      <c r="DB74" s="59">
        <v>0.43266900000000003</v>
      </c>
      <c r="DC74" s="59">
        <v>9.7835000000000001</v>
      </c>
      <c r="DD74" s="59">
        <v>71.386099999999999</v>
      </c>
      <c r="DE74" s="59">
        <v>162.53899999999999</v>
      </c>
      <c r="DF74" s="59">
        <v>0</v>
      </c>
      <c r="DG74" s="59"/>
      <c r="DH74" s="59">
        <v>0</v>
      </c>
      <c r="DI74" s="59">
        <v>0</v>
      </c>
      <c r="DJ74" s="59"/>
      <c r="DK74" s="59">
        <v>0</v>
      </c>
      <c r="DL74" s="59" t="s">
        <v>171</v>
      </c>
      <c r="DM74" s="59" t="s">
        <v>172</v>
      </c>
      <c r="DN74" s="59" t="s">
        <v>173</v>
      </c>
      <c r="DO74" s="59" t="s">
        <v>174</v>
      </c>
      <c r="DP74" s="59">
        <v>8.1</v>
      </c>
      <c r="DQ74" s="59" t="s">
        <v>175</v>
      </c>
      <c r="DR74" s="59" t="s">
        <v>176</v>
      </c>
      <c r="DS74" s="59" t="s">
        <v>306</v>
      </c>
      <c r="DT74" s="59"/>
      <c r="DU74" s="59"/>
      <c r="DV74" s="59"/>
      <c r="DW74" s="59"/>
      <c r="DX74" s="59"/>
      <c r="DY74" s="59"/>
      <c r="DZ74" s="59"/>
      <c r="EA74" s="59"/>
      <c r="EB74" s="59"/>
    </row>
    <row r="75" spans="1:132" x14ac:dyDescent="0.25">
      <c r="A75" s="37"/>
      <c r="B75" s="59" t="s">
        <v>377</v>
      </c>
      <c r="C75" s="59" t="s">
        <v>217</v>
      </c>
      <c r="D75" s="59">
        <v>400016</v>
      </c>
      <c r="E75" s="59" t="s">
        <v>163</v>
      </c>
      <c r="F75" s="59" t="s">
        <v>164</v>
      </c>
      <c r="G75" s="60">
        <v>0.23819444444444446</v>
      </c>
      <c r="H75" s="59" t="s">
        <v>165</v>
      </c>
      <c r="I75" s="59">
        <v>2.1</v>
      </c>
      <c r="J75" s="59" t="s">
        <v>166</v>
      </c>
      <c r="K75" s="59" t="s">
        <v>166</v>
      </c>
      <c r="L75" s="59" t="s">
        <v>198</v>
      </c>
      <c r="M75" s="59">
        <v>281.56299999999999</v>
      </c>
      <c r="N75" s="59">
        <v>232116</v>
      </c>
      <c r="O75" s="59">
        <v>544451</v>
      </c>
      <c r="P75" s="59">
        <v>5313.95</v>
      </c>
      <c r="Q75" s="59">
        <v>176772</v>
      </c>
      <c r="R75" s="59">
        <v>0</v>
      </c>
      <c r="S75" s="59">
        <v>752899</v>
      </c>
      <c r="T75" s="58">
        <v>1711830</v>
      </c>
      <c r="U75" s="58">
        <v>5008450</v>
      </c>
      <c r="V75" s="59">
        <v>0</v>
      </c>
      <c r="W75" s="59">
        <v>0</v>
      </c>
      <c r="X75" s="58">
        <v>6720280</v>
      </c>
      <c r="Y75" s="59">
        <v>43274.400000000001</v>
      </c>
      <c r="Z75" s="59">
        <v>0</v>
      </c>
      <c r="AA75" s="59">
        <v>0</v>
      </c>
      <c r="AB75" s="59">
        <v>0</v>
      </c>
      <c r="AC75" s="59">
        <v>0</v>
      </c>
      <c r="AD75" s="59">
        <v>6184.93</v>
      </c>
      <c r="AE75" s="59">
        <v>0</v>
      </c>
      <c r="AF75" s="59">
        <v>49459.3</v>
      </c>
      <c r="AG75" s="59">
        <v>0</v>
      </c>
      <c r="AH75" s="59">
        <v>0</v>
      </c>
      <c r="AI75" s="59">
        <v>0</v>
      </c>
      <c r="AJ75" s="59">
        <v>49459.3</v>
      </c>
      <c r="AK75" s="59">
        <v>0</v>
      </c>
      <c r="AL75" s="59">
        <v>0</v>
      </c>
      <c r="AM75" s="59">
        <v>0</v>
      </c>
      <c r="AN75" s="59">
        <v>0</v>
      </c>
      <c r="AO75" s="59">
        <v>0</v>
      </c>
      <c r="AP75" s="59">
        <v>0</v>
      </c>
      <c r="AQ75" s="59">
        <v>0</v>
      </c>
      <c r="AR75" s="59">
        <v>0</v>
      </c>
      <c r="AS75" s="59">
        <v>0</v>
      </c>
      <c r="AT75" s="59">
        <v>0</v>
      </c>
      <c r="AU75" s="59">
        <v>0</v>
      </c>
      <c r="AV75" s="59">
        <v>0</v>
      </c>
      <c r="AW75" s="59">
        <v>15.6633</v>
      </c>
      <c r="AX75" s="59">
        <v>18.838100000000001</v>
      </c>
      <c r="AY75" s="59">
        <v>25.487300000000001</v>
      </c>
      <c r="AZ75" s="59">
        <v>0.67296900000000004</v>
      </c>
      <c r="BA75" s="59">
        <v>9.5951699999999995</v>
      </c>
      <c r="BB75" s="59">
        <v>2.0651000000000002</v>
      </c>
      <c r="BC75" s="59">
        <v>36.7134</v>
      </c>
      <c r="BD75" s="59">
        <v>109.035</v>
      </c>
      <c r="BE75" s="59">
        <v>81.25</v>
      </c>
      <c r="BF75" s="59" t="s">
        <v>194</v>
      </c>
      <c r="BG75" s="59">
        <v>0</v>
      </c>
      <c r="BH75" s="59">
        <v>2</v>
      </c>
      <c r="BI75" s="59" t="s">
        <v>195</v>
      </c>
      <c r="BJ75" s="59">
        <v>0</v>
      </c>
      <c r="BK75" s="59" t="s">
        <v>166</v>
      </c>
      <c r="BL75" s="59" t="s">
        <v>166</v>
      </c>
      <c r="BM75" s="59" t="s">
        <v>218</v>
      </c>
      <c r="BN75" s="59">
        <v>276.53899999999999</v>
      </c>
      <c r="BO75" s="59">
        <v>277809</v>
      </c>
      <c r="BP75" s="59">
        <v>582774</v>
      </c>
      <c r="BQ75" s="59">
        <v>7023.3</v>
      </c>
      <c r="BR75" s="59">
        <v>59887.4</v>
      </c>
      <c r="BS75" s="59">
        <v>0</v>
      </c>
      <c r="BT75" s="59">
        <v>752901</v>
      </c>
      <c r="BU75" s="58">
        <v>1680670</v>
      </c>
      <c r="BV75" s="58">
        <v>5008450</v>
      </c>
      <c r="BW75" s="59">
        <v>0</v>
      </c>
      <c r="BX75" s="59">
        <v>0</v>
      </c>
      <c r="BY75" s="58">
        <v>6689120</v>
      </c>
      <c r="BZ75" s="59">
        <v>44628.1</v>
      </c>
      <c r="CA75" s="59">
        <v>0</v>
      </c>
      <c r="CB75" s="59">
        <v>0</v>
      </c>
      <c r="CC75" s="59">
        <v>0</v>
      </c>
      <c r="CD75" s="59">
        <v>0</v>
      </c>
      <c r="CE75" s="59">
        <v>6341.84</v>
      </c>
      <c r="CF75" s="59">
        <v>0</v>
      </c>
      <c r="CG75" s="59">
        <v>50970</v>
      </c>
      <c r="CH75" s="59">
        <v>0</v>
      </c>
      <c r="CI75" s="59">
        <v>0</v>
      </c>
      <c r="CJ75" s="59">
        <v>0</v>
      </c>
      <c r="CK75" s="59">
        <v>50970</v>
      </c>
      <c r="CL75" s="59">
        <v>0</v>
      </c>
      <c r="CM75" s="59">
        <v>0</v>
      </c>
      <c r="CN75" s="59">
        <v>0</v>
      </c>
      <c r="CO75" s="59">
        <v>0</v>
      </c>
      <c r="CP75" s="59">
        <v>0</v>
      </c>
      <c r="CQ75" s="59">
        <v>0</v>
      </c>
      <c r="CR75" s="59">
        <v>0</v>
      </c>
      <c r="CS75" s="59">
        <v>0</v>
      </c>
      <c r="CT75" s="59">
        <v>0</v>
      </c>
      <c r="CU75" s="59">
        <v>0</v>
      </c>
      <c r="CV75" s="59">
        <v>0</v>
      </c>
      <c r="CW75" s="59">
        <v>0</v>
      </c>
      <c r="CX75" s="59">
        <v>16.090599999999998</v>
      </c>
      <c r="CY75" s="59">
        <v>23.305099999999999</v>
      </c>
      <c r="CZ75" s="59">
        <v>28.663699999999999</v>
      </c>
      <c r="DA75" s="59">
        <v>0.79541300000000004</v>
      </c>
      <c r="DB75" s="59">
        <v>3.4551400000000001</v>
      </c>
      <c r="DC75" s="59">
        <v>2.1174900000000001</v>
      </c>
      <c r="DD75" s="59">
        <v>36.713500000000003</v>
      </c>
      <c r="DE75" s="59">
        <v>111.14100000000001</v>
      </c>
      <c r="DF75" s="59">
        <v>0</v>
      </c>
      <c r="DG75" s="59"/>
      <c r="DH75" s="59">
        <v>0</v>
      </c>
      <c r="DI75" s="59">
        <v>22.75</v>
      </c>
      <c r="DJ75" s="59" t="s">
        <v>199</v>
      </c>
      <c r="DK75" s="59">
        <v>0</v>
      </c>
      <c r="DL75" s="59" t="s">
        <v>171</v>
      </c>
      <c r="DM75" s="59" t="s">
        <v>172</v>
      </c>
      <c r="DN75" s="59" t="s">
        <v>173</v>
      </c>
      <c r="DO75" s="59" t="s">
        <v>174</v>
      </c>
      <c r="DP75" s="59">
        <v>8.1</v>
      </c>
      <c r="DQ75" s="59" t="s">
        <v>175</v>
      </c>
      <c r="DR75" s="59" t="s">
        <v>176</v>
      </c>
      <c r="DS75" s="59" t="s">
        <v>306</v>
      </c>
      <c r="DT75" s="59"/>
      <c r="DU75" s="59"/>
      <c r="DV75" s="59"/>
      <c r="DW75" s="59"/>
      <c r="DX75" s="59"/>
      <c r="DY75" s="59"/>
      <c r="DZ75" s="59"/>
      <c r="EA75" s="59"/>
      <c r="EB75" s="59"/>
    </row>
    <row r="76" spans="1:132" x14ac:dyDescent="0.25">
      <c r="A76" s="37"/>
      <c r="B76" s="59" t="s">
        <v>378</v>
      </c>
      <c r="C76" s="59" t="s">
        <v>301</v>
      </c>
      <c r="D76" s="59">
        <v>413216</v>
      </c>
      <c r="E76" s="59" t="s">
        <v>163</v>
      </c>
      <c r="F76" s="59" t="s">
        <v>164</v>
      </c>
      <c r="G76" s="60">
        <v>0.22916666666666666</v>
      </c>
      <c r="H76" s="59" t="s">
        <v>187</v>
      </c>
      <c r="I76" s="59">
        <v>-3.5</v>
      </c>
      <c r="J76" s="59" t="s">
        <v>166</v>
      </c>
      <c r="K76" s="59" t="s">
        <v>166</v>
      </c>
      <c r="L76" s="59" t="s">
        <v>302</v>
      </c>
      <c r="M76" s="59">
        <v>281.55900000000003</v>
      </c>
      <c r="N76" s="59">
        <v>314254</v>
      </c>
      <c r="O76" s="59">
        <v>568738</v>
      </c>
      <c r="P76" s="59">
        <v>3300.51</v>
      </c>
      <c r="Q76" s="59">
        <v>150326</v>
      </c>
      <c r="R76" s="59">
        <v>0</v>
      </c>
      <c r="S76" s="59">
        <v>752899</v>
      </c>
      <c r="T76" s="58">
        <v>1789800</v>
      </c>
      <c r="U76" s="58">
        <v>5008450</v>
      </c>
      <c r="V76" s="59">
        <v>0</v>
      </c>
      <c r="W76" s="59">
        <v>0</v>
      </c>
      <c r="X76" s="58">
        <v>6798250</v>
      </c>
      <c r="Y76" s="59">
        <v>43273.7</v>
      </c>
      <c r="Z76" s="59">
        <v>0</v>
      </c>
      <c r="AA76" s="59">
        <v>0</v>
      </c>
      <c r="AB76" s="59">
        <v>0</v>
      </c>
      <c r="AC76" s="59">
        <v>0</v>
      </c>
      <c r="AD76" s="59">
        <v>6184.93</v>
      </c>
      <c r="AE76" s="59">
        <v>0</v>
      </c>
      <c r="AF76" s="59">
        <v>49458.6</v>
      </c>
      <c r="AG76" s="59">
        <v>0</v>
      </c>
      <c r="AH76" s="59">
        <v>0</v>
      </c>
      <c r="AI76" s="59">
        <v>0</v>
      </c>
      <c r="AJ76" s="59">
        <v>49458.6</v>
      </c>
      <c r="AK76" s="59">
        <v>0</v>
      </c>
      <c r="AL76" s="59">
        <v>0</v>
      </c>
      <c r="AM76" s="59">
        <v>0</v>
      </c>
      <c r="AN76" s="59">
        <v>0</v>
      </c>
      <c r="AO76" s="59">
        <v>0</v>
      </c>
      <c r="AP76" s="59">
        <v>0</v>
      </c>
      <c r="AQ76" s="59">
        <v>0</v>
      </c>
      <c r="AR76" s="59">
        <v>0</v>
      </c>
      <c r="AS76" s="59">
        <v>0</v>
      </c>
      <c r="AT76" s="59">
        <v>0</v>
      </c>
      <c r="AU76" s="59">
        <v>0</v>
      </c>
      <c r="AV76" s="59">
        <v>0</v>
      </c>
      <c r="AW76" s="59">
        <v>15.6631</v>
      </c>
      <c r="AX76" s="59">
        <v>24.398900000000001</v>
      </c>
      <c r="AY76" s="59">
        <v>26.804099999999998</v>
      </c>
      <c r="AZ76" s="59">
        <v>0.46610699999999999</v>
      </c>
      <c r="BA76" s="59">
        <v>8.5068999999999999</v>
      </c>
      <c r="BB76" s="59">
        <v>2.0651000000000002</v>
      </c>
      <c r="BC76" s="59">
        <v>36.7134</v>
      </c>
      <c r="BD76" s="59">
        <v>114.61799999999999</v>
      </c>
      <c r="BE76" s="59">
        <v>81.25</v>
      </c>
      <c r="BF76" s="59" t="s">
        <v>194</v>
      </c>
      <c r="BG76" s="59">
        <v>0</v>
      </c>
      <c r="BH76" s="59">
        <v>2</v>
      </c>
      <c r="BI76" s="59" t="s">
        <v>195</v>
      </c>
      <c r="BJ76" s="59">
        <v>0</v>
      </c>
      <c r="BK76" s="59" t="s">
        <v>166</v>
      </c>
      <c r="BL76" s="59" t="s">
        <v>166</v>
      </c>
      <c r="BM76" s="59" t="s">
        <v>218</v>
      </c>
      <c r="BN76" s="59">
        <v>276.53899999999999</v>
      </c>
      <c r="BO76" s="59">
        <v>277809</v>
      </c>
      <c r="BP76" s="59">
        <v>582774</v>
      </c>
      <c r="BQ76" s="59">
        <v>7023.3</v>
      </c>
      <c r="BR76" s="59">
        <v>59887.4</v>
      </c>
      <c r="BS76" s="59">
        <v>0</v>
      </c>
      <c r="BT76" s="59">
        <v>752901</v>
      </c>
      <c r="BU76" s="58">
        <v>1680670</v>
      </c>
      <c r="BV76" s="58">
        <v>5008450</v>
      </c>
      <c r="BW76" s="59">
        <v>0</v>
      </c>
      <c r="BX76" s="59">
        <v>0</v>
      </c>
      <c r="BY76" s="58">
        <v>6689120</v>
      </c>
      <c r="BZ76" s="59">
        <v>44628.1</v>
      </c>
      <c r="CA76" s="59">
        <v>0</v>
      </c>
      <c r="CB76" s="59">
        <v>0</v>
      </c>
      <c r="CC76" s="59">
        <v>0</v>
      </c>
      <c r="CD76" s="59">
        <v>0</v>
      </c>
      <c r="CE76" s="59">
        <v>6341.84</v>
      </c>
      <c r="CF76" s="59">
        <v>0</v>
      </c>
      <c r="CG76" s="59">
        <v>50970</v>
      </c>
      <c r="CH76" s="59">
        <v>0</v>
      </c>
      <c r="CI76" s="59">
        <v>0</v>
      </c>
      <c r="CJ76" s="59">
        <v>0</v>
      </c>
      <c r="CK76" s="59">
        <v>50970</v>
      </c>
      <c r="CL76" s="59">
        <v>0</v>
      </c>
      <c r="CM76" s="59">
        <v>0</v>
      </c>
      <c r="CN76" s="59">
        <v>0</v>
      </c>
      <c r="CO76" s="59">
        <v>0</v>
      </c>
      <c r="CP76" s="59">
        <v>0</v>
      </c>
      <c r="CQ76" s="59">
        <v>0</v>
      </c>
      <c r="CR76" s="59">
        <v>0</v>
      </c>
      <c r="CS76" s="59">
        <v>0</v>
      </c>
      <c r="CT76" s="59">
        <v>0</v>
      </c>
      <c r="CU76" s="59">
        <v>0</v>
      </c>
      <c r="CV76" s="59">
        <v>0</v>
      </c>
      <c r="CW76" s="59">
        <v>0</v>
      </c>
      <c r="CX76" s="59">
        <v>16.090599999999998</v>
      </c>
      <c r="CY76" s="59">
        <v>23.305099999999999</v>
      </c>
      <c r="CZ76" s="59">
        <v>28.663699999999999</v>
      </c>
      <c r="DA76" s="59">
        <v>0.79541300000000004</v>
      </c>
      <c r="DB76" s="59">
        <v>3.4551400000000001</v>
      </c>
      <c r="DC76" s="59">
        <v>2.1174900000000001</v>
      </c>
      <c r="DD76" s="59">
        <v>36.713500000000003</v>
      </c>
      <c r="DE76" s="59">
        <v>111.14100000000001</v>
      </c>
      <c r="DF76" s="59">
        <v>0</v>
      </c>
      <c r="DG76" s="59"/>
      <c r="DH76" s="59">
        <v>0</v>
      </c>
      <c r="DI76" s="59">
        <v>22.75</v>
      </c>
      <c r="DJ76" s="59" t="s">
        <v>199</v>
      </c>
      <c r="DK76" s="59">
        <v>0</v>
      </c>
      <c r="DL76" s="59" t="s">
        <v>171</v>
      </c>
      <c r="DM76" s="59" t="s">
        <v>172</v>
      </c>
      <c r="DN76" s="59" t="s">
        <v>173</v>
      </c>
      <c r="DO76" s="59" t="s">
        <v>174</v>
      </c>
      <c r="DP76" s="59">
        <v>8.1</v>
      </c>
      <c r="DQ76" s="59" t="s">
        <v>175</v>
      </c>
      <c r="DR76" s="59" t="s">
        <v>176</v>
      </c>
      <c r="DS76" s="59" t="s">
        <v>306</v>
      </c>
      <c r="DT76" s="59"/>
      <c r="DU76" s="59"/>
      <c r="DV76" s="59"/>
      <c r="DW76" s="59"/>
      <c r="DX76" s="59"/>
      <c r="DY76" s="59"/>
      <c r="DZ76" s="59"/>
      <c r="EA76" s="59"/>
      <c r="EB76" s="59"/>
    </row>
    <row r="77" spans="1:132" x14ac:dyDescent="0.25">
      <c r="A77" s="37"/>
      <c r="B77" s="59" t="s">
        <v>379</v>
      </c>
      <c r="C77" s="59" t="s">
        <v>219</v>
      </c>
      <c r="D77" s="59">
        <v>400006</v>
      </c>
      <c r="E77" s="59" t="s">
        <v>178</v>
      </c>
      <c r="F77" s="59" t="s">
        <v>164</v>
      </c>
      <c r="G77" s="60">
        <v>0.20208333333333331</v>
      </c>
      <c r="H77" s="59" t="s">
        <v>165</v>
      </c>
      <c r="I77" s="59">
        <v>0.7</v>
      </c>
      <c r="J77" s="59" t="s">
        <v>166</v>
      </c>
      <c r="K77" s="59" t="s">
        <v>166</v>
      </c>
      <c r="L77" s="59" t="s">
        <v>193</v>
      </c>
      <c r="M77" s="59">
        <v>94.922700000000006</v>
      </c>
      <c r="N77" s="59">
        <v>462103</v>
      </c>
      <c r="O77" s="59">
        <v>446591</v>
      </c>
      <c r="P77" s="59">
        <v>3003.04</v>
      </c>
      <c r="Q77" s="59">
        <v>289583</v>
      </c>
      <c r="R77" s="59">
        <v>0</v>
      </c>
      <c r="S77" s="59">
        <v>749261</v>
      </c>
      <c r="T77" s="58">
        <v>1950630</v>
      </c>
      <c r="U77" s="58">
        <v>5008450</v>
      </c>
      <c r="V77" s="59">
        <v>0</v>
      </c>
      <c r="W77" s="59">
        <v>0</v>
      </c>
      <c r="X77" s="58">
        <v>6959080</v>
      </c>
      <c r="Y77" s="59">
        <v>14589</v>
      </c>
      <c r="Z77" s="59">
        <v>0</v>
      </c>
      <c r="AA77" s="59">
        <v>0</v>
      </c>
      <c r="AB77" s="59">
        <v>0</v>
      </c>
      <c r="AC77" s="59">
        <v>0</v>
      </c>
      <c r="AD77" s="59">
        <v>5279.4</v>
      </c>
      <c r="AE77" s="59">
        <v>0</v>
      </c>
      <c r="AF77" s="59">
        <v>19868.400000000001</v>
      </c>
      <c r="AG77" s="59">
        <v>0</v>
      </c>
      <c r="AH77" s="59">
        <v>0</v>
      </c>
      <c r="AI77" s="59">
        <v>0</v>
      </c>
      <c r="AJ77" s="59">
        <v>19868.400000000001</v>
      </c>
      <c r="AK77" s="59">
        <v>0</v>
      </c>
      <c r="AL77" s="59">
        <v>0</v>
      </c>
      <c r="AM77" s="59">
        <v>0</v>
      </c>
      <c r="AN77" s="59">
        <v>0</v>
      </c>
      <c r="AO77" s="59">
        <v>0</v>
      </c>
      <c r="AP77" s="59">
        <v>0</v>
      </c>
      <c r="AQ77" s="59">
        <v>0</v>
      </c>
      <c r="AR77" s="59">
        <v>0</v>
      </c>
      <c r="AS77" s="59">
        <v>0</v>
      </c>
      <c r="AT77" s="59">
        <v>0</v>
      </c>
      <c r="AU77" s="59">
        <v>0</v>
      </c>
      <c r="AV77" s="59">
        <v>0</v>
      </c>
      <c r="AW77" s="59">
        <v>5.1767500000000002</v>
      </c>
      <c r="AX77" s="59">
        <v>31.4359</v>
      </c>
      <c r="AY77" s="59">
        <v>21.893999999999998</v>
      </c>
      <c r="AZ77" s="59">
        <v>0.31087500000000001</v>
      </c>
      <c r="BA77" s="59">
        <v>13.785500000000001</v>
      </c>
      <c r="BB77" s="59">
        <v>1.75891</v>
      </c>
      <c r="BC77" s="59">
        <v>37.055999999999997</v>
      </c>
      <c r="BD77" s="59">
        <v>111.41800000000001</v>
      </c>
      <c r="BE77" s="59">
        <v>11.5</v>
      </c>
      <c r="BF77" s="59" t="s">
        <v>184</v>
      </c>
      <c r="BG77" s="59">
        <v>0</v>
      </c>
      <c r="BH77" s="59">
        <v>0</v>
      </c>
      <c r="BI77" s="59"/>
      <c r="BJ77" s="59">
        <v>0</v>
      </c>
      <c r="BK77" s="59" t="s">
        <v>166</v>
      </c>
      <c r="BL77" s="59" t="s">
        <v>166</v>
      </c>
      <c r="BM77" s="59" t="s">
        <v>220</v>
      </c>
      <c r="BN77" s="59">
        <v>80.503299999999996</v>
      </c>
      <c r="BO77" s="59">
        <v>476537</v>
      </c>
      <c r="BP77" s="59">
        <v>568917</v>
      </c>
      <c r="BQ77" s="59">
        <v>37380.9</v>
      </c>
      <c r="BR77" s="59">
        <v>94382.3</v>
      </c>
      <c r="BS77" s="59">
        <v>0</v>
      </c>
      <c r="BT77" s="59">
        <v>749263</v>
      </c>
      <c r="BU77" s="58">
        <v>1926560</v>
      </c>
      <c r="BV77" s="58">
        <v>5008450</v>
      </c>
      <c r="BW77" s="59">
        <v>0</v>
      </c>
      <c r="BX77" s="59">
        <v>0</v>
      </c>
      <c r="BY77" s="58">
        <v>6935010</v>
      </c>
      <c r="BZ77" s="59">
        <v>13940.5</v>
      </c>
      <c r="CA77" s="59">
        <v>0</v>
      </c>
      <c r="CB77" s="59">
        <v>0</v>
      </c>
      <c r="CC77" s="59">
        <v>0</v>
      </c>
      <c r="CD77" s="59">
        <v>0</v>
      </c>
      <c r="CE77" s="59">
        <v>5413.1</v>
      </c>
      <c r="CF77" s="59">
        <v>0</v>
      </c>
      <c r="CG77" s="59">
        <v>19353.599999999999</v>
      </c>
      <c r="CH77" s="59">
        <v>0</v>
      </c>
      <c r="CI77" s="59">
        <v>0</v>
      </c>
      <c r="CJ77" s="59">
        <v>0</v>
      </c>
      <c r="CK77" s="59">
        <v>19353.599999999999</v>
      </c>
      <c r="CL77" s="59">
        <v>0</v>
      </c>
      <c r="CM77" s="59">
        <v>0</v>
      </c>
      <c r="CN77" s="59">
        <v>0</v>
      </c>
      <c r="CO77" s="59">
        <v>0</v>
      </c>
      <c r="CP77" s="59">
        <v>0</v>
      </c>
      <c r="CQ77" s="59">
        <v>0</v>
      </c>
      <c r="CR77" s="59">
        <v>0</v>
      </c>
      <c r="CS77" s="59">
        <v>0</v>
      </c>
      <c r="CT77" s="59">
        <v>0</v>
      </c>
      <c r="CU77" s="59">
        <v>0</v>
      </c>
      <c r="CV77" s="59">
        <v>0</v>
      </c>
      <c r="CW77" s="59">
        <v>0</v>
      </c>
      <c r="CX77" s="59">
        <v>5.0143199999999997</v>
      </c>
      <c r="CY77" s="59">
        <v>32.8294</v>
      </c>
      <c r="CZ77" s="59">
        <v>27.7333</v>
      </c>
      <c r="DA77" s="59">
        <v>2.7297799999999999</v>
      </c>
      <c r="DB77" s="59">
        <v>5.1383700000000001</v>
      </c>
      <c r="DC77" s="59">
        <v>1.80345</v>
      </c>
      <c r="DD77" s="59">
        <v>37.056199999999997</v>
      </c>
      <c r="DE77" s="59">
        <v>112.30500000000001</v>
      </c>
      <c r="DF77" s="59">
        <v>0</v>
      </c>
      <c r="DG77" s="59"/>
      <c r="DH77" s="59">
        <v>0</v>
      </c>
      <c r="DI77" s="59">
        <v>1.5</v>
      </c>
      <c r="DJ77" s="59" t="s">
        <v>194</v>
      </c>
      <c r="DK77" s="59">
        <v>0</v>
      </c>
      <c r="DL77" s="59" t="s">
        <v>171</v>
      </c>
      <c r="DM77" s="59" t="s">
        <v>172</v>
      </c>
      <c r="DN77" s="59" t="s">
        <v>173</v>
      </c>
      <c r="DO77" s="59" t="s">
        <v>174</v>
      </c>
      <c r="DP77" s="59">
        <v>8.1</v>
      </c>
      <c r="DQ77" s="59" t="s">
        <v>175</v>
      </c>
      <c r="DR77" s="59" t="s">
        <v>176</v>
      </c>
      <c r="DS77" s="59" t="s">
        <v>306</v>
      </c>
      <c r="DT77" s="59"/>
      <c r="DU77" s="59"/>
      <c r="DV77" s="59"/>
      <c r="DW77" s="59"/>
      <c r="DX77" s="59"/>
      <c r="DY77" s="59"/>
      <c r="DZ77" s="59"/>
      <c r="EA77" s="59"/>
      <c r="EB77" s="59"/>
    </row>
    <row r="78" spans="1:132" x14ac:dyDescent="0.25">
      <c r="A78" s="37"/>
      <c r="B78" s="59" t="s">
        <v>380</v>
      </c>
      <c r="C78" s="59" t="s">
        <v>303</v>
      </c>
      <c r="D78" s="59">
        <v>413306</v>
      </c>
      <c r="E78" s="59" t="s">
        <v>178</v>
      </c>
      <c r="F78" s="59" t="s">
        <v>164</v>
      </c>
      <c r="G78" s="60">
        <v>0.21736111111111112</v>
      </c>
      <c r="H78" s="59" t="s">
        <v>187</v>
      </c>
      <c r="I78" s="59">
        <v>-3.4</v>
      </c>
      <c r="J78" s="59" t="s">
        <v>166</v>
      </c>
      <c r="K78" s="59" t="s">
        <v>166</v>
      </c>
      <c r="L78" s="59" t="s">
        <v>304</v>
      </c>
      <c r="M78" s="59">
        <v>94.9178</v>
      </c>
      <c r="N78" s="59">
        <v>562432</v>
      </c>
      <c r="O78" s="59">
        <v>478489</v>
      </c>
      <c r="P78" s="59">
        <v>1692.84</v>
      </c>
      <c r="Q78" s="59">
        <v>261915</v>
      </c>
      <c r="R78" s="59">
        <v>0</v>
      </c>
      <c r="S78" s="59">
        <v>749261</v>
      </c>
      <c r="T78" s="58">
        <v>2053880</v>
      </c>
      <c r="U78" s="58">
        <v>5008450</v>
      </c>
      <c r="V78" s="59">
        <v>0</v>
      </c>
      <c r="W78" s="59">
        <v>0</v>
      </c>
      <c r="X78" s="58">
        <v>7062330</v>
      </c>
      <c r="Y78" s="59">
        <v>14588.2</v>
      </c>
      <c r="Z78" s="59">
        <v>0</v>
      </c>
      <c r="AA78" s="59">
        <v>0</v>
      </c>
      <c r="AB78" s="59">
        <v>0</v>
      </c>
      <c r="AC78" s="59">
        <v>0</v>
      </c>
      <c r="AD78" s="59">
        <v>5279.4</v>
      </c>
      <c r="AE78" s="59">
        <v>0</v>
      </c>
      <c r="AF78" s="59">
        <v>19867.599999999999</v>
      </c>
      <c r="AG78" s="59">
        <v>0</v>
      </c>
      <c r="AH78" s="59">
        <v>0</v>
      </c>
      <c r="AI78" s="59">
        <v>0</v>
      </c>
      <c r="AJ78" s="59">
        <v>19867.599999999999</v>
      </c>
      <c r="AK78" s="59">
        <v>0</v>
      </c>
      <c r="AL78" s="59">
        <v>0</v>
      </c>
      <c r="AM78" s="59">
        <v>0</v>
      </c>
      <c r="AN78" s="59">
        <v>0</v>
      </c>
      <c r="AO78" s="59">
        <v>0</v>
      </c>
      <c r="AP78" s="59">
        <v>0</v>
      </c>
      <c r="AQ78" s="59">
        <v>0</v>
      </c>
      <c r="AR78" s="59">
        <v>0</v>
      </c>
      <c r="AS78" s="59">
        <v>0</v>
      </c>
      <c r="AT78" s="59">
        <v>0</v>
      </c>
      <c r="AU78" s="59">
        <v>0</v>
      </c>
      <c r="AV78" s="59">
        <v>0</v>
      </c>
      <c r="AW78" s="59">
        <v>5.1765600000000003</v>
      </c>
      <c r="AX78" s="59">
        <v>36.470700000000001</v>
      </c>
      <c r="AY78" s="59">
        <v>22.133299999999998</v>
      </c>
      <c r="AZ78" s="59">
        <v>0.209759</v>
      </c>
      <c r="BA78" s="59">
        <v>12.6654</v>
      </c>
      <c r="BB78" s="59">
        <v>1.75891</v>
      </c>
      <c r="BC78" s="59">
        <v>37.055999999999997</v>
      </c>
      <c r="BD78" s="59">
        <v>115.471</v>
      </c>
      <c r="BE78" s="59">
        <v>11.5</v>
      </c>
      <c r="BF78" s="59" t="s">
        <v>184</v>
      </c>
      <c r="BG78" s="59">
        <v>0</v>
      </c>
      <c r="BH78" s="59">
        <v>0</v>
      </c>
      <c r="BI78" s="59"/>
      <c r="BJ78" s="59">
        <v>0</v>
      </c>
      <c r="BK78" s="59" t="s">
        <v>166</v>
      </c>
      <c r="BL78" s="59" t="s">
        <v>166</v>
      </c>
      <c r="BM78" s="59" t="s">
        <v>220</v>
      </c>
      <c r="BN78" s="59">
        <v>80.503299999999996</v>
      </c>
      <c r="BO78" s="59">
        <v>476537</v>
      </c>
      <c r="BP78" s="59">
        <v>568917</v>
      </c>
      <c r="BQ78" s="59">
        <v>37380.9</v>
      </c>
      <c r="BR78" s="59">
        <v>94382.3</v>
      </c>
      <c r="BS78" s="59">
        <v>0</v>
      </c>
      <c r="BT78" s="59">
        <v>749263</v>
      </c>
      <c r="BU78" s="58">
        <v>1926560</v>
      </c>
      <c r="BV78" s="58">
        <v>5008450</v>
      </c>
      <c r="BW78" s="59">
        <v>0</v>
      </c>
      <c r="BX78" s="59">
        <v>0</v>
      </c>
      <c r="BY78" s="58">
        <v>6935010</v>
      </c>
      <c r="BZ78" s="59">
        <v>13940.5</v>
      </c>
      <c r="CA78" s="59">
        <v>0</v>
      </c>
      <c r="CB78" s="59">
        <v>0</v>
      </c>
      <c r="CC78" s="59">
        <v>0</v>
      </c>
      <c r="CD78" s="59">
        <v>0</v>
      </c>
      <c r="CE78" s="59">
        <v>5413.1</v>
      </c>
      <c r="CF78" s="59">
        <v>0</v>
      </c>
      <c r="CG78" s="59">
        <v>19353.599999999999</v>
      </c>
      <c r="CH78" s="59">
        <v>0</v>
      </c>
      <c r="CI78" s="59">
        <v>0</v>
      </c>
      <c r="CJ78" s="59">
        <v>0</v>
      </c>
      <c r="CK78" s="59">
        <v>19353.599999999999</v>
      </c>
      <c r="CL78" s="59">
        <v>0</v>
      </c>
      <c r="CM78" s="59">
        <v>0</v>
      </c>
      <c r="CN78" s="59">
        <v>0</v>
      </c>
      <c r="CO78" s="59">
        <v>0</v>
      </c>
      <c r="CP78" s="59">
        <v>0</v>
      </c>
      <c r="CQ78" s="59">
        <v>0</v>
      </c>
      <c r="CR78" s="59">
        <v>0</v>
      </c>
      <c r="CS78" s="59">
        <v>0</v>
      </c>
      <c r="CT78" s="59">
        <v>0</v>
      </c>
      <c r="CU78" s="59">
        <v>0</v>
      </c>
      <c r="CV78" s="59">
        <v>0</v>
      </c>
      <c r="CW78" s="59">
        <v>0</v>
      </c>
      <c r="CX78" s="59">
        <v>5.0143199999999997</v>
      </c>
      <c r="CY78" s="59">
        <v>32.8294</v>
      </c>
      <c r="CZ78" s="59">
        <v>27.7333</v>
      </c>
      <c r="DA78" s="59">
        <v>2.7297799999999999</v>
      </c>
      <c r="DB78" s="59">
        <v>5.1383700000000001</v>
      </c>
      <c r="DC78" s="59">
        <v>1.80345</v>
      </c>
      <c r="DD78" s="59">
        <v>37.056199999999997</v>
      </c>
      <c r="DE78" s="59">
        <v>112.30500000000001</v>
      </c>
      <c r="DF78" s="59">
        <v>0</v>
      </c>
      <c r="DG78" s="59"/>
      <c r="DH78" s="59">
        <v>0</v>
      </c>
      <c r="DI78" s="59">
        <v>1.5</v>
      </c>
      <c r="DJ78" s="59" t="s">
        <v>194</v>
      </c>
      <c r="DK78" s="59">
        <v>0</v>
      </c>
      <c r="DL78" s="59" t="s">
        <v>171</v>
      </c>
      <c r="DM78" s="59" t="s">
        <v>172</v>
      </c>
      <c r="DN78" s="59" t="s">
        <v>173</v>
      </c>
      <c r="DO78" s="59" t="s">
        <v>174</v>
      </c>
      <c r="DP78" s="59">
        <v>8.1</v>
      </c>
      <c r="DQ78" s="59" t="s">
        <v>175</v>
      </c>
      <c r="DR78" s="59" t="s">
        <v>176</v>
      </c>
      <c r="DS78" s="59" t="s">
        <v>306</v>
      </c>
      <c r="DT78" s="59"/>
      <c r="DU78" s="59"/>
      <c r="DV78" s="59"/>
      <c r="DW78" s="59"/>
      <c r="DX78" s="59"/>
      <c r="DY78" s="59"/>
      <c r="DZ78" s="59"/>
      <c r="EA78" s="59"/>
      <c r="EB78" s="59"/>
    </row>
    <row r="79" spans="1:132" x14ac:dyDescent="0.25">
      <c r="A79" s="37"/>
      <c r="B79" s="59" t="s">
        <v>381</v>
      </c>
      <c r="C79" s="59" t="s">
        <v>147</v>
      </c>
      <c r="D79" s="59">
        <v>500015</v>
      </c>
      <c r="E79" s="59" t="s">
        <v>201</v>
      </c>
      <c r="F79" s="59" t="s">
        <v>164</v>
      </c>
      <c r="G79" s="60">
        <v>4.7916666666666663E-2</v>
      </c>
      <c r="H79" s="59" t="s">
        <v>187</v>
      </c>
      <c r="I79" s="59">
        <v>-33.5</v>
      </c>
      <c r="J79" s="59" t="s">
        <v>166</v>
      </c>
      <c r="K79" s="59" t="s">
        <v>166</v>
      </c>
      <c r="L79" s="59" t="s">
        <v>246</v>
      </c>
      <c r="M79" s="59">
        <v>0</v>
      </c>
      <c r="N79" s="59">
        <v>104899</v>
      </c>
      <c r="O79" s="59">
        <v>73379</v>
      </c>
      <c r="P79" s="59">
        <v>0</v>
      </c>
      <c r="Q79" s="59">
        <v>0</v>
      </c>
      <c r="R79" s="59">
        <v>0</v>
      </c>
      <c r="S79" s="59">
        <v>93480.9</v>
      </c>
      <c r="T79" s="59">
        <v>271759</v>
      </c>
      <c r="U79" s="59">
        <v>77659.399999999994</v>
      </c>
      <c r="V79" s="59">
        <v>0</v>
      </c>
      <c r="W79" s="59">
        <v>424.5</v>
      </c>
      <c r="X79" s="59">
        <v>349843</v>
      </c>
      <c r="Y79" s="59">
        <v>76.010099999999994</v>
      </c>
      <c r="Z79" s="59">
        <v>0</v>
      </c>
      <c r="AA79" s="59">
        <v>0</v>
      </c>
      <c r="AB79" s="59">
        <v>0</v>
      </c>
      <c r="AC79" s="59">
        <v>0</v>
      </c>
      <c r="AD79" s="59">
        <v>1072.01</v>
      </c>
      <c r="AE79" s="59">
        <v>0</v>
      </c>
      <c r="AF79" s="59">
        <v>1148.02</v>
      </c>
      <c r="AG79" s="59">
        <v>0</v>
      </c>
      <c r="AH79" s="59">
        <v>0</v>
      </c>
      <c r="AI79" s="59">
        <v>0</v>
      </c>
      <c r="AJ79" s="59">
        <v>1148.02</v>
      </c>
      <c r="AK79" s="59">
        <v>0</v>
      </c>
      <c r="AL79" s="59">
        <v>0</v>
      </c>
      <c r="AM79" s="59">
        <v>0</v>
      </c>
      <c r="AN79" s="59">
        <v>0</v>
      </c>
      <c r="AO79" s="59">
        <v>0</v>
      </c>
      <c r="AP79" s="59">
        <v>0</v>
      </c>
      <c r="AQ79" s="59">
        <v>0</v>
      </c>
      <c r="AR79" s="59">
        <v>0</v>
      </c>
      <c r="AS79" s="59">
        <v>0</v>
      </c>
      <c r="AT79" s="59">
        <v>0</v>
      </c>
      <c r="AU79" s="59">
        <v>0</v>
      </c>
      <c r="AV79" s="59">
        <v>0</v>
      </c>
      <c r="AW79" s="59">
        <v>0.558083</v>
      </c>
      <c r="AX79" s="59">
        <v>135.601</v>
      </c>
      <c r="AY79" s="59">
        <v>69.802899999999994</v>
      </c>
      <c r="AZ79" s="59">
        <v>0</v>
      </c>
      <c r="BA79" s="59">
        <v>0</v>
      </c>
      <c r="BB79" s="59">
        <v>7.2938700000000001</v>
      </c>
      <c r="BC79" s="59">
        <v>92.9649</v>
      </c>
      <c r="BD79" s="59">
        <v>306.22000000000003</v>
      </c>
      <c r="BE79" s="59">
        <v>0</v>
      </c>
      <c r="BF79" s="59"/>
      <c r="BG79" s="59">
        <v>0</v>
      </c>
      <c r="BH79" s="59">
        <v>0</v>
      </c>
      <c r="BI79" s="59"/>
      <c r="BJ79" s="59">
        <v>0</v>
      </c>
      <c r="BK79" s="59" t="s">
        <v>166</v>
      </c>
      <c r="BL79" s="59" t="s">
        <v>166</v>
      </c>
      <c r="BM79" s="59" t="s">
        <v>247</v>
      </c>
      <c r="BN79" s="59">
        <v>1.4333499999999999</v>
      </c>
      <c r="BO79" s="59">
        <v>116823</v>
      </c>
      <c r="BP79" s="59">
        <v>21443.5</v>
      </c>
      <c r="BQ79" s="59">
        <v>0</v>
      </c>
      <c r="BR79" s="59">
        <v>528.09199999999998</v>
      </c>
      <c r="BS79" s="59">
        <v>0</v>
      </c>
      <c r="BT79" s="59">
        <v>93480.9</v>
      </c>
      <c r="BU79" s="59">
        <v>232277</v>
      </c>
      <c r="BV79" s="59">
        <v>77659.399999999994</v>
      </c>
      <c r="BW79" s="59">
        <v>0</v>
      </c>
      <c r="BX79" s="59">
        <v>424.5</v>
      </c>
      <c r="BY79" s="59">
        <v>310361</v>
      </c>
      <c r="BZ79" s="59">
        <v>252.565</v>
      </c>
      <c r="CA79" s="59">
        <v>0</v>
      </c>
      <c r="CB79" s="59">
        <v>0</v>
      </c>
      <c r="CC79" s="59">
        <v>0</v>
      </c>
      <c r="CD79" s="59">
        <v>0</v>
      </c>
      <c r="CE79" s="59">
        <v>1072.06</v>
      </c>
      <c r="CF79" s="59">
        <v>0</v>
      </c>
      <c r="CG79" s="59">
        <v>1324.62</v>
      </c>
      <c r="CH79" s="59">
        <v>0</v>
      </c>
      <c r="CI79" s="59">
        <v>0</v>
      </c>
      <c r="CJ79" s="59">
        <v>0</v>
      </c>
      <c r="CK79" s="59">
        <v>1324.62</v>
      </c>
      <c r="CL79" s="59">
        <v>0</v>
      </c>
      <c r="CM79" s="59">
        <v>0</v>
      </c>
      <c r="CN79" s="59">
        <v>0</v>
      </c>
      <c r="CO79" s="59">
        <v>0</v>
      </c>
      <c r="CP79" s="59">
        <v>0</v>
      </c>
      <c r="CQ79" s="59">
        <v>0</v>
      </c>
      <c r="CR79" s="59">
        <v>0</v>
      </c>
      <c r="CS79" s="59">
        <v>0</v>
      </c>
      <c r="CT79" s="59">
        <v>0</v>
      </c>
      <c r="CU79" s="59">
        <v>0</v>
      </c>
      <c r="CV79" s="59">
        <v>0</v>
      </c>
      <c r="CW79" s="59">
        <v>0</v>
      </c>
      <c r="CX79" s="59">
        <v>1.97482</v>
      </c>
      <c r="CY79" s="59">
        <v>147.834</v>
      </c>
      <c r="CZ79" s="59">
        <v>22.295500000000001</v>
      </c>
      <c r="DA79" s="59">
        <v>0</v>
      </c>
      <c r="DB79" s="59">
        <v>0.39360299999999998</v>
      </c>
      <c r="DC79" s="59">
        <v>7.2941900000000004</v>
      </c>
      <c r="DD79" s="59">
        <v>92.9649</v>
      </c>
      <c r="DE79" s="59">
        <v>272.75799999999998</v>
      </c>
      <c r="DF79" s="59">
        <v>0</v>
      </c>
      <c r="DG79" s="59"/>
      <c r="DH79" s="59">
        <v>0</v>
      </c>
      <c r="DI79" s="59">
        <v>0</v>
      </c>
      <c r="DJ79" s="59"/>
      <c r="DK79" s="59">
        <v>0</v>
      </c>
      <c r="DL79" s="59" t="s">
        <v>171</v>
      </c>
      <c r="DM79" s="59" t="s">
        <v>172</v>
      </c>
      <c r="DN79" s="59" t="s">
        <v>173</v>
      </c>
      <c r="DO79" s="59" t="s">
        <v>174</v>
      </c>
      <c r="DP79" s="59">
        <v>8.1</v>
      </c>
      <c r="DQ79" s="59" t="s">
        <v>175</v>
      </c>
      <c r="DR79" s="59" t="s">
        <v>176</v>
      </c>
      <c r="DS79" s="59" t="s">
        <v>306</v>
      </c>
      <c r="DT79" s="59"/>
      <c r="DU79" s="59"/>
      <c r="DV79" s="59"/>
      <c r="DW79" s="59"/>
      <c r="DX79" s="59"/>
      <c r="DY79" s="59"/>
      <c r="DZ79" s="59"/>
      <c r="EA79" s="59"/>
      <c r="EB79" s="59"/>
    </row>
    <row r="80" spans="1:132" x14ac:dyDescent="0.25">
      <c r="A80" s="37"/>
      <c r="B80" s="59" t="s">
        <v>382</v>
      </c>
      <c r="C80" s="59" t="s">
        <v>148</v>
      </c>
      <c r="D80" s="59">
        <v>512815</v>
      </c>
      <c r="E80" s="59" t="s">
        <v>201</v>
      </c>
      <c r="F80" s="59" t="s">
        <v>164</v>
      </c>
      <c r="G80" s="60">
        <v>4.9999999999999996E-2</v>
      </c>
      <c r="H80" s="59" t="s">
        <v>165</v>
      </c>
      <c r="I80" s="59">
        <v>11.8</v>
      </c>
      <c r="J80" s="59" t="s">
        <v>166</v>
      </c>
      <c r="K80" s="59" t="s">
        <v>166</v>
      </c>
      <c r="L80" s="59" t="s">
        <v>206</v>
      </c>
      <c r="M80" s="59">
        <v>0</v>
      </c>
      <c r="N80" s="59">
        <v>109415</v>
      </c>
      <c r="O80" s="59">
        <v>17696.2</v>
      </c>
      <c r="P80" s="59">
        <v>0</v>
      </c>
      <c r="Q80" s="59">
        <v>0</v>
      </c>
      <c r="R80" s="59">
        <v>0</v>
      </c>
      <c r="S80" s="59">
        <v>93480.9</v>
      </c>
      <c r="T80" s="59">
        <v>220592</v>
      </c>
      <c r="U80" s="59">
        <v>77659.399999999994</v>
      </c>
      <c r="V80" s="59">
        <v>0</v>
      </c>
      <c r="W80" s="59">
        <v>424.5</v>
      </c>
      <c r="X80" s="59">
        <v>298676</v>
      </c>
      <c r="Y80" s="59">
        <v>231.06</v>
      </c>
      <c r="Z80" s="59">
        <v>0</v>
      </c>
      <c r="AA80" s="59">
        <v>0</v>
      </c>
      <c r="AB80" s="59">
        <v>0</v>
      </c>
      <c r="AC80" s="59">
        <v>0</v>
      </c>
      <c r="AD80" s="59">
        <v>1072.01</v>
      </c>
      <c r="AE80" s="59">
        <v>0</v>
      </c>
      <c r="AF80" s="59">
        <v>1303.07</v>
      </c>
      <c r="AG80" s="59">
        <v>0</v>
      </c>
      <c r="AH80" s="59">
        <v>0</v>
      </c>
      <c r="AI80" s="59">
        <v>0</v>
      </c>
      <c r="AJ80" s="59">
        <v>1303.07</v>
      </c>
      <c r="AK80" s="59">
        <v>0</v>
      </c>
      <c r="AL80" s="59">
        <v>0</v>
      </c>
      <c r="AM80" s="59">
        <v>0</v>
      </c>
      <c r="AN80" s="59">
        <v>0</v>
      </c>
      <c r="AO80" s="59">
        <v>0</v>
      </c>
      <c r="AP80" s="59">
        <v>0</v>
      </c>
      <c r="AQ80" s="59">
        <v>0</v>
      </c>
      <c r="AR80" s="59">
        <v>0</v>
      </c>
      <c r="AS80" s="59">
        <v>0</v>
      </c>
      <c r="AT80" s="59">
        <v>0</v>
      </c>
      <c r="AU80" s="59">
        <v>0</v>
      </c>
      <c r="AV80" s="59">
        <v>0</v>
      </c>
      <c r="AW80" s="59">
        <v>1.7820499999999999</v>
      </c>
      <c r="AX80" s="59">
        <v>139.89699999999999</v>
      </c>
      <c r="AY80" s="59">
        <v>18.956199999999999</v>
      </c>
      <c r="AZ80" s="59">
        <v>0</v>
      </c>
      <c r="BA80" s="59">
        <v>0</v>
      </c>
      <c r="BB80" s="59">
        <v>7.2938799999999997</v>
      </c>
      <c r="BC80" s="59">
        <v>92.9649</v>
      </c>
      <c r="BD80" s="59">
        <v>260.89400000000001</v>
      </c>
      <c r="BE80" s="59">
        <v>0</v>
      </c>
      <c r="BF80" s="59"/>
      <c r="BG80" s="59">
        <v>0</v>
      </c>
      <c r="BH80" s="59">
        <v>0</v>
      </c>
      <c r="BI80" s="59"/>
      <c r="BJ80" s="59">
        <v>0</v>
      </c>
      <c r="BK80" s="59" t="s">
        <v>166</v>
      </c>
      <c r="BL80" s="59" t="s">
        <v>166</v>
      </c>
      <c r="BM80" s="59" t="s">
        <v>247</v>
      </c>
      <c r="BN80" s="59">
        <v>1.4333499999999999</v>
      </c>
      <c r="BO80" s="59">
        <v>116823</v>
      </c>
      <c r="BP80" s="59">
        <v>21443.5</v>
      </c>
      <c r="BQ80" s="59">
        <v>0</v>
      </c>
      <c r="BR80" s="59">
        <v>528.09199999999998</v>
      </c>
      <c r="BS80" s="59">
        <v>0</v>
      </c>
      <c r="BT80" s="59">
        <v>93480.9</v>
      </c>
      <c r="BU80" s="59">
        <v>232277</v>
      </c>
      <c r="BV80" s="59">
        <v>77659.399999999994</v>
      </c>
      <c r="BW80" s="59">
        <v>0</v>
      </c>
      <c r="BX80" s="59">
        <v>424.5</v>
      </c>
      <c r="BY80" s="59">
        <v>310361</v>
      </c>
      <c r="BZ80" s="59">
        <v>252.565</v>
      </c>
      <c r="CA80" s="59">
        <v>0</v>
      </c>
      <c r="CB80" s="59">
        <v>0</v>
      </c>
      <c r="CC80" s="59">
        <v>0</v>
      </c>
      <c r="CD80" s="59">
        <v>0</v>
      </c>
      <c r="CE80" s="59">
        <v>1072.06</v>
      </c>
      <c r="CF80" s="59">
        <v>0</v>
      </c>
      <c r="CG80" s="59">
        <v>1324.62</v>
      </c>
      <c r="CH80" s="59">
        <v>0</v>
      </c>
      <c r="CI80" s="59">
        <v>0</v>
      </c>
      <c r="CJ80" s="59">
        <v>0</v>
      </c>
      <c r="CK80" s="59">
        <v>1324.62</v>
      </c>
      <c r="CL80" s="59">
        <v>0</v>
      </c>
      <c r="CM80" s="59">
        <v>0</v>
      </c>
      <c r="CN80" s="59">
        <v>0</v>
      </c>
      <c r="CO80" s="59">
        <v>0</v>
      </c>
      <c r="CP80" s="59">
        <v>0</v>
      </c>
      <c r="CQ80" s="59">
        <v>0</v>
      </c>
      <c r="CR80" s="59">
        <v>0</v>
      </c>
      <c r="CS80" s="59">
        <v>0</v>
      </c>
      <c r="CT80" s="59">
        <v>0</v>
      </c>
      <c r="CU80" s="59">
        <v>0</v>
      </c>
      <c r="CV80" s="59">
        <v>0</v>
      </c>
      <c r="CW80" s="59">
        <v>0</v>
      </c>
      <c r="CX80" s="59">
        <v>1.97482</v>
      </c>
      <c r="CY80" s="59">
        <v>147.834</v>
      </c>
      <c r="CZ80" s="59">
        <v>22.295500000000001</v>
      </c>
      <c r="DA80" s="59">
        <v>0</v>
      </c>
      <c r="DB80" s="59">
        <v>0.39360299999999998</v>
      </c>
      <c r="DC80" s="59">
        <v>7.2941900000000004</v>
      </c>
      <c r="DD80" s="59">
        <v>92.9649</v>
      </c>
      <c r="DE80" s="59">
        <v>272.75799999999998</v>
      </c>
      <c r="DF80" s="59">
        <v>0</v>
      </c>
      <c r="DG80" s="59"/>
      <c r="DH80" s="59">
        <v>0</v>
      </c>
      <c r="DI80" s="59">
        <v>0</v>
      </c>
      <c r="DJ80" s="59"/>
      <c r="DK80" s="59">
        <v>0</v>
      </c>
      <c r="DL80" s="59" t="s">
        <v>171</v>
      </c>
      <c r="DM80" s="59" t="s">
        <v>172</v>
      </c>
      <c r="DN80" s="59" t="s">
        <v>173</v>
      </c>
      <c r="DO80" s="59" t="s">
        <v>174</v>
      </c>
      <c r="DP80" s="59">
        <v>8.1</v>
      </c>
      <c r="DQ80" s="59" t="s">
        <v>175</v>
      </c>
      <c r="DR80" s="59" t="s">
        <v>176</v>
      </c>
      <c r="DS80" s="59" t="s">
        <v>306</v>
      </c>
      <c r="DT80" s="59"/>
      <c r="DU80" s="59"/>
      <c r="DV80" s="59"/>
      <c r="DW80" s="59"/>
      <c r="DX80" s="59"/>
      <c r="DY80" s="59"/>
      <c r="DZ80" s="59"/>
      <c r="EA80" s="59"/>
      <c r="EB80" s="59"/>
    </row>
    <row r="81" spans="1:132" x14ac:dyDescent="0.25">
      <c r="A81" s="37"/>
      <c r="B81" s="59" t="s">
        <v>383</v>
      </c>
      <c r="C81" s="59" t="s">
        <v>149</v>
      </c>
      <c r="D81" s="59">
        <v>500006</v>
      </c>
      <c r="E81" s="59" t="s">
        <v>178</v>
      </c>
      <c r="F81" s="59" t="s">
        <v>164</v>
      </c>
      <c r="G81" s="60">
        <v>4.5833333333333337E-2</v>
      </c>
      <c r="H81" s="59" t="s">
        <v>187</v>
      </c>
      <c r="I81" s="59">
        <v>-33.1</v>
      </c>
      <c r="J81" s="59" t="s">
        <v>166</v>
      </c>
      <c r="K81" s="59" t="s">
        <v>166</v>
      </c>
      <c r="L81" s="59" t="s">
        <v>248</v>
      </c>
      <c r="M81" s="59">
        <v>0</v>
      </c>
      <c r="N81" s="59">
        <v>32120.6</v>
      </c>
      <c r="O81" s="59">
        <v>70571.5</v>
      </c>
      <c r="P81" s="59">
        <v>0</v>
      </c>
      <c r="Q81" s="59">
        <v>0</v>
      </c>
      <c r="R81" s="59">
        <v>0</v>
      </c>
      <c r="S81" s="59">
        <v>93480.9</v>
      </c>
      <c r="T81" s="59">
        <v>196173</v>
      </c>
      <c r="U81" s="59">
        <v>77659.399999999994</v>
      </c>
      <c r="V81" s="59">
        <v>0</v>
      </c>
      <c r="W81" s="59">
        <v>424.5</v>
      </c>
      <c r="X81" s="59">
        <v>274257</v>
      </c>
      <c r="Y81" s="59">
        <v>97.830799999999996</v>
      </c>
      <c r="Z81" s="59">
        <v>0</v>
      </c>
      <c r="AA81" s="59">
        <v>0</v>
      </c>
      <c r="AB81" s="59">
        <v>0</v>
      </c>
      <c r="AC81" s="59">
        <v>0</v>
      </c>
      <c r="AD81" s="59">
        <v>1233.8</v>
      </c>
      <c r="AE81" s="59">
        <v>0</v>
      </c>
      <c r="AF81" s="59">
        <v>1331.63</v>
      </c>
      <c r="AG81" s="59">
        <v>0</v>
      </c>
      <c r="AH81" s="59">
        <v>0</v>
      </c>
      <c r="AI81" s="59">
        <v>0</v>
      </c>
      <c r="AJ81" s="59">
        <v>1331.63</v>
      </c>
      <c r="AK81" s="59">
        <v>0</v>
      </c>
      <c r="AL81" s="59">
        <v>0</v>
      </c>
      <c r="AM81" s="59">
        <v>0</v>
      </c>
      <c r="AN81" s="59">
        <v>0</v>
      </c>
      <c r="AO81" s="59">
        <v>0</v>
      </c>
      <c r="AP81" s="59">
        <v>0</v>
      </c>
      <c r="AQ81" s="59">
        <v>0</v>
      </c>
      <c r="AR81" s="59">
        <v>0</v>
      </c>
      <c r="AS81" s="59">
        <v>0</v>
      </c>
      <c r="AT81" s="59">
        <v>0</v>
      </c>
      <c r="AU81" s="59">
        <v>0</v>
      </c>
      <c r="AV81" s="59">
        <v>0</v>
      </c>
      <c r="AW81" s="59">
        <v>0.73209900000000006</v>
      </c>
      <c r="AX81" s="59">
        <v>52.910899999999998</v>
      </c>
      <c r="AY81" s="59">
        <v>67.6815</v>
      </c>
      <c r="AZ81" s="59">
        <v>0</v>
      </c>
      <c r="BA81" s="59">
        <v>0</v>
      </c>
      <c r="BB81" s="59">
        <v>8.35046</v>
      </c>
      <c r="BC81" s="59">
        <v>94.020700000000005</v>
      </c>
      <c r="BD81" s="59">
        <v>223.696</v>
      </c>
      <c r="BE81" s="59">
        <v>0</v>
      </c>
      <c r="BF81" s="59"/>
      <c r="BG81" s="59">
        <v>0</v>
      </c>
      <c r="BH81" s="59">
        <v>0</v>
      </c>
      <c r="BI81" s="59"/>
      <c r="BJ81" s="59">
        <v>0</v>
      </c>
      <c r="BK81" s="59" t="s">
        <v>166</v>
      </c>
      <c r="BL81" s="59" t="s">
        <v>166</v>
      </c>
      <c r="BM81" s="59" t="s">
        <v>249</v>
      </c>
      <c r="BN81" s="59">
        <v>2.9103500000000002</v>
      </c>
      <c r="BO81" s="59">
        <v>46570.2</v>
      </c>
      <c r="BP81" s="59">
        <v>17466.8</v>
      </c>
      <c r="BQ81" s="59">
        <v>0</v>
      </c>
      <c r="BR81" s="59">
        <v>1021.31</v>
      </c>
      <c r="BS81" s="59">
        <v>0</v>
      </c>
      <c r="BT81" s="59">
        <v>93480.9</v>
      </c>
      <c r="BU81" s="59">
        <v>158542</v>
      </c>
      <c r="BV81" s="59">
        <v>77659.399999999994</v>
      </c>
      <c r="BW81" s="59">
        <v>0</v>
      </c>
      <c r="BX81" s="59">
        <v>424.5</v>
      </c>
      <c r="BY81" s="59">
        <v>236626</v>
      </c>
      <c r="BZ81" s="59">
        <v>516.93299999999999</v>
      </c>
      <c r="CA81" s="59">
        <v>0</v>
      </c>
      <c r="CB81" s="59">
        <v>0</v>
      </c>
      <c r="CC81" s="59">
        <v>0</v>
      </c>
      <c r="CD81" s="59">
        <v>0</v>
      </c>
      <c r="CE81" s="59">
        <v>1233.8499999999999</v>
      </c>
      <c r="CF81" s="59">
        <v>0</v>
      </c>
      <c r="CG81" s="59">
        <v>1750.78</v>
      </c>
      <c r="CH81" s="59">
        <v>0</v>
      </c>
      <c r="CI81" s="59">
        <v>0</v>
      </c>
      <c r="CJ81" s="59">
        <v>0</v>
      </c>
      <c r="CK81" s="59">
        <v>1750.78</v>
      </c>
      <c r="CL81" s="59">
        <v>0</v>
      </c>
      <c r="CM81" s="59">
        <v>0</v>
      </c>
      <c r="CN81" s="59">
        <v>0</v>
      </c>
      <c r="CO81" s="59">
        <v>0</v>
      </c>
      <c r="CP81" s="59">
        <v>0</v>
      </c>
      <c r="CQ81" s="59">
        <v>0</v>
      </c>
      <c r="CR81" s="59">
        <v>0</v>
      </c>
      <c r="CS81" s="59">
        <v>0</v>
      </c>
      <c r="CT81" s="59">
        <v>0</v>
      </c>
      <c r="CU81" s="59">
        <v>0</v>
      </c>
      <c r="CV81" s="59">
        <v>0</v>
      </c>
      <c r="CW81" s="59">
        <v>0</v>
      </c>
      <c r="CX81" s="59">
        <v>3.9700600000000001</v>
      </c>
      <c r="CY81" s="59">
        <v>65.814400000000006</v>
      </c>
      <c r="CZ81" s="59">
        <v>17.623699999999999</v>
      </c>
      <c r="DA81" s="59">
        <v>0</v>
      </c>
      <c r="DB81" s="59">
        <v>0.76280000000000003</v>
      </c>
      <c r="DC81" s="59">
        <v>8.3507899999999999</v>
      </c>
      <c r="DD81" s="59">
        <v>94.020700000000005</v>
      </c>
      <c r="DE81" s="59">
        <v>190.542</v>
      </c>
      <c r="DF81" s="59">
        <v>0</v>
      </c>
      <c r="DG81" s="59"/>
      <c r="DH81" s="59">
        <v>0</v>
      </c>
      <c r="DI81" s="59">
        <v>0</v>
      </c>
      <c r="DJ81" s="59"/>
      <c r="DK81" s="59">
        <v>0</v>
      </c>
      <c r="DL81" s="59" t="s">
        <v>171</v>
      </c>
      <c r="DM81" s="59" t="s">
        <v>172</v>
      </c>
      <c r="DN81" s="59" t="s">
        <v>173</v>
      </c>
      <c r="DO81" s="59" t="s">
        <v>174</v>
      </c>
      <c r="DP81" s="59">
        <v>8.1</v>
      </c>
      <c r="DQ81" s="59" t="s">
        <v>175</v>
      </c>
      <c r="DR81" s="59" t="s">
        <v>176</v>
      </c>
      <c r="DS81" s="59" t="s">
        <v>306</v>
      </c>
      <c r="DT81" s="59"/>
      <c r="DU81" s="59"/>
      <c r="DV81" s="59"/>
      <c r="DW81" s="59"/>
      <c r="DX81" s="59"/>
      <c r="DY81" s="59"/>
      <c r="DZ81" s="59"/>
      <c r="EA81" s="59"/>
      <c r="EB81" s="59"/>
    </row>
    <row r="82" spans="1:132" x14ac:dyDescent="0.25">
      <c r="A82" s="37"/>
      <c r="B82" s="59" t="s">
        <v>384</v>
      </c>
      <c r="C82" s="59" t="s">
        <v>150</v>
      </c>
      <c r="D82" s="59">
        <v>513006</v>
      </c>
      <c r="E82" s="59" t="s">
        <v>178</v>
      </c>
      <c r="F82" s="59" t="s">
        <v>164</v>
      </c>
      <c r="G82" s="60">
        <v>4.5833333333333337E-2</v>
      </c>
      <c r="H82" s="59" t="s">
        <v>165</v>
      </c>
      <c r="I82" s="59">
        <v>10.9</v>
      </c>
      <c r="J82" s="59" t="s">
        <v>166</v>
      </c>
      <c r="K82" s="59" t="s">
        <v>166</v>
      </c>
      <c r="L82" s="59" t="s">
        <v>206</v>
      </c>
      <c r="M82" s="59">
        <v>0</v>
      </c>
      <c r="N82" s="59">
        <v>41153</v>
      </c>
      <c r="O82" s="59">
        <v>13764.1</v>
      </c>
      <c r="P82" s="59">
        <v>0</v>
      </c>
      <c r="Q82" s="59">
        <v>0</v>
      </c>
      <c r="R82" s="59">
        <v>0</v>
      </c>
      <c r="S82" s="59">
        <v>93480.9</v>
      </c>
      <c r="T82" s="59">
        <v>148398</v>
      </c>
      <c r="U82" s="59">
        <v>77659.399999999994</v>
      </c>
      <c r="V82" s="59">
        <v>0</v>
      </c>
      <c r="W82" s="59">
        <v>424.5</v>
      </c>
      <c r="X82" s="59">
        <v>226482</v>
      </c>
      <c r="Y82" s="59">
        <v>368.101</v>
      </c>
      <c r="Z82" s="59">
        <v>0</v>
      </c>
      <c r="AA82" s="59">
        <v>0</v>
      </c>
      <c r="AB82" s="59">
        <v>0</v>
      </c>
      <c r="AC82" s="59">
        <v>0</v>
      </c>
      <c r="AD82" s="59">
        <v>1233.8</v>
      </c>
      <c r="AE82" s="59">
        <v>0</v>
      </c>
      <c r="AF82" s="59">
        <v>1601.9</v>
      </c>
      <c r="AG82" s="59">
        <v>0</v>
      </c>
      <c r="AH82" s="59">
        <v>0</v>
      </c>
      <c r="AI82" s="59">
        <v>0</v>
      </c>
      <c r="AJ82" s="59">
        <v>1601.9</v>
      </c>
      <c r="AK82" s="59">
        <v>0</v>
      </c>
      <c r="AL82" s="59">
        <v>0</v>
      </c>
      <c r="AM82" s="59">
        <v>0</v>
      </c>
      <c r="AN82" s="59">
        <v>0</v>
      </c>
      <c r="AO82" s="59">
        <v>0</v>
      </c>
      <c r="AP82" s="59">
        <v>0</v>
      </c>
      <c r="AQ82" s="59">
        <v>0</v>
      </c>
      <c r="AR82" s="59">
        <v>0</v>
      </c>
      <c r="AS82" s="59">
        <v>0</v>
      </c>
      <c r="AT82" s="59">
        <v>0</v>
      </c>
      <c r="AU82" s="59">
        <v>0</v>
      </c>
      <c r="AV82" s="59">
        <v>0</v>
      </c>
      <c r="AW82" s="59">
        <v>2.76512</v>
      </c>
      <c r="AX82" s="59">
        <v>61.138500000000001</v>
      </c>
      <c r="AY82" s="59">
        <v>13.448399999999999</v>
      </c>
      <c r="AZ82" s="59">
        <v>0</v>
      </c>
      <c r="BA82" s="59">
        <v>0</v>
      </c>
      <c r="BB82" s="59">
        <v>8.3504699999999996</v>
      </c>
      <c r="BC82" s="59">
        <v>94.020700000000005</v>
      </c>
      <c r="BD82" s="59">
        <v>179.72300000000001</v>
      </c>
      <c r="BE82" s="59">
        <v>0</v>
      </c>
      <c r="BF82" s="59"/>
      <c r="BG82" s="59">
        <v>0</v>
      </c>
      <c r="BH82" s="59">
        <v>0</v>
      </c>
      <c r="BI82" s="59"/>
      <c r="BJ82" s="59">
        <v>0</v>
      </c>
      <c r="BK82" s="59" t="s">
        <v>166</v>
      </c>
      <c r="BL82" s="59" t="s">
        <v>166</v>
      </c>
      <c r="BM82" s="59" t="s">
        <v>249</v>
      </c>
      <c r="BN82" s="59">
        <v>2.9103500000000002</v>
      </c>
      <c r="BO82" s="59">
        <v>46570.2</v>
      </c>
      <c r="BP82" s="59">
        <v>17466.8</v>
      </c>
      <c r="BQ82" s="59">
        <v>0</v>
      </c>
      <c r="BR82" s="59">
        <v>1021.31</v>
      </c>
      <c r="BS82" s="59">
        <v>0</v>
      </c>
      <c r="BT82" s="59">
        <v>93480.9</v>
      </c>
      <c r="BU82" s="59">
        <v>158542</v>
      </c>
      <c r="BV82" s="59">
        <v>77659.399999999994</v>
      </c>
      <c r="BW82" s="59">
        <v>0</v>
      </c>
      <c r="BX82" s="59">
        <v>424.5</v>
      </c>
      <c r="BY82" s="59">
        <v>236626</v>
      </c>
      <c r="BZ82" s="59">
        <v>516.93299999999999</v>
      </c>
      <c r="CA82" s="59">
        <v>0</v>
      </c>
      <c r="CB82" s="59">
        <v>0</v>
      </c>
      <c r="CC82" s="59">
        <v>0</v>
      </c>
      <c r="CD82" s="59">
        <v>0</v>
      </c>
      <c r="CE82" s="59">
        <v>1233.8499999999999</v>
      </c>
      <c r="CF82" s="59">
        <v>0</v>
      </c>
      <c r="CG82" s="59">
        <v>1750.78</v>
      </c>
      <c r="CH82" s="59">
        <v>0</v>
      </c>
      <c r="CI82" s="59">
        <v>0</v>
      </c>
      <c r="CJ82" s="59">
        <v>0</v>
      </c>
      <c r="CK82" s="59">
        <v>1750.78</v>
      </c>
      <c r="CL82" s="59">
        <v>0</v>
      </c>
      <c r="CM82" s="59">
        <v>0</v>
      </c>
      <c r="CN82" s="59">
        <v>0</v>
      </c>
      <c r="CO82" s="59">
        <v>0</v>
      </c>
      <c r="CP82" s="59">
        <v>0</v>
      </c>
      <c r="CQ82" s="59">
        <v>0</v>
      </c>
      <c r="CR82" s="59">
        <v>0</v>
      </c>
      <c r="CS82" s="59">
        <v>0</v>
      </c>
      <c r="CT82" s="59">
        <v>0</v>
      </c>
      <c r="CU82" s="59">
        <v>0</v>
      </c>
      <c r="CV82" s="59">
        <v>0</v>
      </c>
      <c r="CW82" s="59">
        <v>0</v>
      </c>
      <c r="CX82" s="59">
        <v>3.9700600000000001</v>
      </c>
      <c r="CY82" s="59">
        <v>65.814400000000006</v>
      </c>
      <c r="CZ82" s="59">
        <v>17.623699999999999</v>
      </c>
      <c r="DA82" s="59">
        <v>0</v>
      </c>
      <c r="DB82" s="59">
        <v>0.76280000000000003</v>
      </c>
      <c r="DC82" s="59">
        <v>8.3507899999999999</v>
      </c>
      <c r="DD82" s="59">
        <v>94.020700000000005</v>
      </c>
      <c r="DE82" s="59">
        <v>190.542</v>
      </c>
      <c r="DF82" s="59">
        <v>0</v>
      </c>
      <c r="DG82" s="59"/>
      <c r="DH82" s="59">
        <v>0</v>
      </c>
      <c r="DI82" s="59">
        <v>0</v>
      </c>
      <c r="DJ82" s="59"/>
      <c r="DK82" s="59">
        <v>0</v>
      </c>
      <c r="DL82" s="59" t="s">
        <v>171</v>
      </c>
      <c r="DM82" s="59" t="s">
        <v>172</v>
      </c>
      <c r="DN82" s="59" t="s">
        <v>173</v>
      </c>
      <c r="DO82" s="59" t="s">
        <v>174</v>
      </c>
      <c r="DP82" s="59">
        <v>8.1</v>
      </c>
      <c r="DQ82" s="59" t="s">
        <v>175</v>
      </c>
      <c r="DR82" s="59" t="s">
        <v>176</v>
      </c>
      <c r="DS82" s="59" t="s">
        <v>306</v>
      </c>
      <c r="DT82" s="59"/>
      <c r="DU82" s="59"/>
      <c r="DV82" s="59"/>
      <c r="DW82" s="59"/>
      <c r="DX82" s="59"/>
      <c r="DY82" s="59"/>
      <c r="DZ82" s="59"/>
      <c r="EA82" s="59"/>
      <c r="EB82" s="59"/>
    </row>
    <row r="83" spans="1:132" x14ac:dyDescent="0.25">
      <c r="A83" s="37"/>
      <c r="B83" s="59" t="s">
        <v>385</v>
      </c>
      <c r="C83" s="59" t="s">
        <v>103</v>
      </c>
      <c r="D83" s="59">
        <v>300016</v>
      </c>
      <c r="E83" s="59" t="s">
        <v>163</v>
      </c>
      <c r="F83" s="59" t="s">
        <v>164</v>
      </c>
      <c r="G83" s="60">
        <v>8.7500000000000008E-2</v>
      </c>
      <c r="H83" s="59" t="s">
        <v>165</v>
      </c>
      <c r="I83" s="59">
        <v>4.9000000000000004</v>
      </c>
      <c r="J83" s="59" t="s">
        <v>166</v>
      </c>
      <c r="K83" s="59" t="s">
        <v>166</v>
      </c>
      <c r="L83" s="59" t="s">
        <v>221</v>
      </c>
      <c r="M83" s="59">
        <v>38.496000000000002</v>
      </c>
      <c r="N83" s="59">
        <v>45605.3</v>
      </c>
      <c r="O83" s="59">
        <v>26879.200000000001</v>
      </c>
      <c r="P83" s="59">
        <v>0</v>
      </c>
      <c r="Q83" s="59">
        <v>4170.82</v>
      </c>
      <c r="R83" s="59">
        <v>0</v>
      </c>
      <c r="S83" s="59">
        <v>90621.6</v>
      </c>
      <c r="T83" s="59">
        <v>167315</v>
      </c>
      <c r="U83" s="59">
        <v>229701</v>
      </c>
      <c r="V83" s="59">
        <v>0</v>
      </c>
      <c r="W83" s="59">
        <v>0</v>
      </c>
      <c r="X83" s="59">
        <v>397017</v>
      </c>
      <c r="Y83" s="59">
        <v>5916.56</v>
      </c>
      <c r="Z83" s="59">
        <v>0</v>
      </c>
      <c r="AA83" s="59">
        <v>0</v>
      </c>
      <c r="AB83" s="59">
        <v>0</v>
      </c>
      <c r="AC83" s="59">
        <v>0</v>
      </c>
      <c r="AD83" s="59">
        <v>784.07299999999998</v>
      </c>
      <c r="AE83" s="59">
        <v>0</v>
      </c>
      <c r="AF83" s="59">
        <v>6700.64</v>
      </c>
      <c r="AG83" s="59">
        <v>0</v>
      </c>
      <c r="AH83" s="59">
        <v>0</v>
      </c>
      <c r="AI83" s="59">
        <v>0</v>
      </c>
      <c r="AJ83" s="59">
        <v>6700.64</v>
      </c>
      <c r="AK83" s="59">
        <v>0</v>
      </c>
      <c r="AL83" s="59">
        <v>0</v>
      </c>
      <c r="AM83" s="59">
        <v>0</v>
      </c>
      <c r="AN83" s="59">
        <v>0</v>
      </c>
      <c r="AO83" s="59">
        <v>0</v>
      </c>
      <c r="AP83" s="59">
        <v>0</v>
      </c>
      <c r="AQ83" s="59">
        <v>0</v>
      </c>
      <c r="AR83" s="59">
        <v>0</v>
      </c>
      <c r="AS83" s="59">
        <v>0</v>
      </c>
      <c r="AT83" s="59">
        <v>0</v>
      </c>
      <c r="AU83" s="59">
        <v>0</v>
      </c>
      <c r="AV83" s="59">
        <v>0</v>
      </c>
      <c r="AW83" s="59">
        <v>20.0044</v>
      </c>
      <c r="AX83" s="59">
        <v>36.9741</v>
      </c>
      <c r="AY83" s="59">
        <v>13.100300000000001</v>
      </c>
      <c r="AZ83" s="59">
        <v>0</v>
      </c>
      <c r="BA83" s="59">
        <v>1.38971</v>
      </c>
      <c r="BB83" s="59">
        <v>2.4334199999999999</v>
      </c>
      <c r="BC83" s="59">
        <v>41.410699999999999</v>
      </c>
      <c r="BD83" s="59">
        <v>115.313</v>
      </c>
      <c r="BE83" s="59">
        <v>0</v>
      </c>
      <c r="BF83" s="59"/>
      <c r="BG83" s="59">
        <v>0</v>
      </c>
      <c r="BH83" s="59">
        <v>1.5</v>
      </c>
      <c r="BI83" s="59" t="s">
        <v>168</v>
      </c>
      <c r="BJ83" s="59">
        <v>0</v>
      </c>
      <c r="BK83" s="59" t="s">
        <v>166</v>
      </c>
      <c r="BL83" s="59" t="s">
        <v>166</v>
      </c>
      <c r="BM83" s="59" t="s">
        <v>222</v>
      </c>
      <c r="BN83" s="59">
        <v>39.640599999999999</v>
      </c>
      <c r="BO83" s="59">
        <v>41652.699999999997</v>
      </c>
      <c r="BP83" s="59">
        <v>39820.6</v>
      </c>
      <c r="BQ83" s="59">
        <v>0</v>
      </c>
      <c r="BR83" s="59">
        <v>2778.51</v>
      </c>
      <c r="BS83" s="59">
        <v>0</v>
      </c>
      <c r="BT83" s="59">
        <v>90621.6</v>
      </c>
      <c r="BU83" s="59">
        <v>174913</v>
      </c>
      <c r="BV83" s="59">
        <v>229701</v>
      </c>
      <c r="BW83" s="59">
        <v>0</v>
      </c>
      <c r="BX83" s="59">
        <v>0</v>
      </c>
      <c r="BY83" s="59">
        <v>404614</v>
      </c>
      <c r="BZ83" s="59">
        <v>6493.78</v>
      </c>
      <c r="CA83" s="59">
        <v>0</v>
      </c>
      <c r="CB83" s="59">
        <v>0</v>
      </c>
      <c r="CC83" s="59">
        <v>0</v>
      </c>
      <c r="CD83" s="59">
        <v>0</v>
      </c>
      <c r="CE83" s="59">
        <v>784.07</v>
      </c>
      <c r="CF83" s="59">
        <v>0</v>
      </c>
      <c r="CG83" s="59">
        <v>7277.85</v>
      </c>
      <c r="CH83" s="59">
        <v>0</v>
      </c>
      <c r="CI83" s="59">
        <v>0</v>
      </c>
      <c r="CJ83" s="59">
        <v>0</v>
      </c>
      <c r="CK83" s="59">
        <v>7277.85</v>
      </c>
      <c r="CL83" s="59">
        <v>0</v>
      </c>
      <c r="CM83" s="59">
        <v>0</v>
      </c>
      <c r="CN83" s="59">
        <v>0</v>
      </c>
      <c r="CO83" s="59">
        <v>0</v>
      </c>
      <c r="CP83" s="59">
        <v>0</v>
      </c>
      <c r="CQ83" s="59">
        <v>0</v>
      </c>
      <c r="CR83" s="59">
        <v>0</v>
      </c>
      <c r="CS83" s="59">
        <v>0</v>
      </c>
      <c r="CT83" s="59">
        <v>0</v>
      </c>
      <c r="CU83" s="59">
        <v>0</v>
      </c>
      <c r="CV83" s="59">
        <v>0</v>
      </c>
      <c r="CW83" s="59">
        <v>0</v>
      </c>
      <c r="CX83" s="59">
        <v>21.9331</v>
      </c>
      <c r="CY83" s="59">
        <v>34.291400000000003</v>
      </c>
      <c r="CZ83" s="59">
        <v>19.322600000000001</v>
      </c>
      <c r="DA83" s="59">
        <v>0</v>
      </c>
      <c r="DB83" s="59">
        <v>0.92561599999999999</v>
      </c>
      <c r="DC83" s="59">
        <v>2.4334099999999999</v>
      </c>
      <c r="DD83" s="59">
        <v>41.410699999999999</v>
      </c>
      <c r="DE83" s="59">
        <v>120.31699999999999</v>
      </c>
      <c r="DF83" s="59">
        <v>0</v>
      </c>
      <c r="DG83" s="59"/>
      <c r="DH83" s="59">
        <v>0</v>
      </c>
      <c r="DI83" s="59">
        <v>8.25</v>
      </c>
      <c r="DJ83" s="59" t="s">
        <v>170</v>
      </c>
      <c r="DK83" s="59">
        <v>0</v>
      </c>
      <c r="DL83" s="59" t="s">
        <v>171</v>
      </c>
      <c r="DM83" s="59" t="s">
        <v>172</v>
      </c>
      <c r="DN83" s="59" t="s">
        <v>173</v>
      </c>
      <c r="DO83" s="59" t="s">
        <v>174</v>
      </c>
      <c r="DP83" s="59">
        <v>8.1</v>
      </c>
      <c r="DQ83" s="59" t="s">
        <v>175</v>
      </c>
      <c r="DR83" s="59" t="s">
        <v>176</v>
      </c>
      <c r="DS83" s="59" t="s">
        <v>306</v>
      </c>
      <c r="DT83" s="59"/>
      <c r="DU83" s="59"/>
      <c r="DV83" s="59"/>
      <c r="DW83" s="59"/>
      <c r="DX83" s="59"/>
      <c r="DY83" s="59"/>
      <c r="DZ83" s="59"/>
      <c r="EA83" s="59"/>
      <c r="EB83" s="59"/>
    </row>
    <row r="84" spans="1:132" x14ac:dyDescent="0.25">
      <c r="A84" s="37"/>
      <c r="B84" s="59" t="s">
        <v>386</v>
      </c>
      <c r="C84" s="59" t="s">
        <v>104</v>
      </c>
      <c r="D84" s="59">
        <v>303216</v>
      </c>
      <c r="E84" s="59" t="s">
        <v>163</v>
      </c>
      <c r="F84" s="59" t="s">
        <v>164</v>
      </c>
      <c r="G84" s="60">
        <v>8.6111111111111124E-2</v>
      </c>
      <c r="H84" s="59" t="s">
        <v>165</v>
      </c>
      <c r="I84" s="59">
        <v>13.8</v>
      </c>
      <c r="J84" s="59" t="s">
        <v>166</v>
      </c>
      <c r="K84" s="59" t="s">
        <v>166</v>
      </c>
      <c r="L84" s="59" t="s">
        <v>221</v>
      </c>
      <c r="M84" s="59">
        <v>40.171500000000002</v>
      </c>
      <c r="N84" s="59">
        <v>44512.800000000003</v>
      </c>
      <c r="O84" s="59">
        <v>26142.6</v>
      </c>
      <c r="P84" s="59">
        <v>0</v>
      </c>
      <c r="Q84" s="59">
        <v>4290.8500000000004</v>
      </c>
      <c r="R84" s="59">
        <v>0</v>
      </c>
      <c r="S84" s="59">
        <v>72497.3</v>
      </c>
      <c r="T84" s="59">
        <v>147484</v>
      </c>
      <c r="U84" s="59">
        <v>229701</v>
      </c>
      <c r="V84" s="59">
        <v>0</v>
      </c>
      <c r="W84" s="59">
        <v>0</v>
      </c>
      <c r="X84" s="59">
        <v>377185</v>
      </c>
      <c r="Y84" s="59">
        <v>6174.07</v>
      </c>
      <c r="Z84" s="59">
        <v>0</v>
      </c>
      <c r="AA84" s="59">
        <v>0</v>
      </c>
      <c r="AB84" s="59">
        <v>0</v>
      </c>
      <c r="AC84" s="59">
        <v>0</v>
      </c>
      <c r="AD84" s="59">
        <v>784.07299999999998</v>
      </c>
      <c r="AE84" s="59">
        <v>0</v>
      </c>
      <c r="AF84" s="59">
        <v>6958.14</v>
      </c>
      <c r="AG84" s="59">
        <v>0</v>
      </c>
      <c r="AH84" s="59">
        <v>0</v>
      </c>
      <c r="AI84" s="59">
        <v>0</v>
      </c>
      <c r="AJ84" s="59">
        <v>6958.14</v>
      </c>
      <c r="AK84" s="59">
        <v>0</v>
      </c>
      <c r="AL84" s="59">
        <v>0</v>
      </c>
      <c r="AM84" s="59">
        <v>0</v>
      </c>
      <c r="AN84" s="59">
        <v>0</v>
      </c>
      <c r="AO84" s="59">
        <v>0</v>
      </c>
      <c r="AP84" s="59">
        <v>0</v>
      </c>
      <c r="AQ84" s="59">
        <v>0</v>
      </c>
      <c r="AR84" s="59">
        <v>0</v>
      </c>
      <c r="AS84" s="59">
        <v>0</v>
      </c>
      <c r="AT84" s="59">
        <v>0</v>
      </c>
      <c r="AU84" s="59">
        <v>0</v>
      </c>
      <c r="AV84" s="59">
        <v>0</v>
      </c>
      <c r="AW84" s="59">
        <v>20.858499999999999</v>
      </c>
      <c r="AX84" s="59">
        <v>36.043399999999998</v>
      </c>
      <c r="AY84" s="59">
        <v>12.645</v>
      </c>
      <c r="AZ84" s="59">
        <v>0</v>
      </c>
      <c r="BA84" s="59">
        <v>1.4298999999999999</v>
      </c>
      <c r="BB84" s="59">
        <v>2.4334199999999999</v>
      </c>
      <c r="BC84" s="59">
        <v>33.128599999999999</v>
      </c>
      <c r="BD84" s="59">
        <v>106.539</v>
      </c>
      <c r="BE84" s="59">
        <v>0</v>
      </c>
      <c r="BF84" s="59"/>
      <c r="BG84" s="59">
        <v>0</v>
      </c>
      <c r="BH84" s="59">
        <v>1.5</v>
      </c>
      <c r="BI84" s="59" t="s">
        <v>168</v>
      </c>
      <c r="BJ84" s="59">
        <v>0</v>
      </c>
      <c r="BK84" s="59" t="s">
        <v>166</v>
      </c>
      <c r="BL84" s="59" t="s">
        <v>166</v>
      </c>
      <c r="BM84" s="59" t="s">
        <v>222</v>
      </c>
      <c r="BN84" s="59">
        <v>39.640599999999999</v>
      </c>
      <c r="BO84" s="59">
        <v>41652.699999999997</v>
      </c>
      <c r="BP84" s="59">
        <v>39820.6</v>
      </c>
      <c r="BQ84" s="59">
        <v>0</v>
      </c>
      <c r="BR84" s="59">
        <v>2778.51</v>
      </c>
      <c r="BS84" s="59">
        <v>0</v>
      </c>
      <c r="BT84" s="59">
        <v>90621.6</v>
      </c>
      <c r="BU84" s="59">
        <v>174913</v>
      </c>
      <c r="BV84" s="59">
        <v>229701</v>
      </c>
      <c r="BW84" s="59">
        <v>0</v>
      </c>
      <c r="BX84" s="59">
        <v>0</v>
      </c>
      <c r="BY84" s="59">
        <v>404614</v>
      </c>
      <c r="BZ84" s="59">
        <v>6493.78</v>
      </c>
      <c r="CA84" s="59">
        <v>0</v>
      </c>
      <c r="CB84" s="59">
        <v>0</v>
      </c>
      <c r="CC84" s="59">
        <v>0</v>
      </c>
      <c r="CD84" s="59">
        <v>0</v>
      </c>
      <c r="CE84" s="59">
        <v>784.07</v>
      </c>
      <c r="CF84" s="59">
        <v>0</v>
      </c>
      <c r="CG84" s="59">
        <v>7277.85</v>
      </c>
      <c r="CH84" s="59">
        <v>0</v>
      </c>
      <c r="CI84" s="59">
        <v>0</v>
      </c>
      <c r="CJ84" s="59">
        <v>0</v>
      </c>
      <c r="CK84" s="59">
        <v>7277.85</v>
      </c>
      <c r="CL84" s="59">
        <v>0</v>
      </c>
      <c r="CM84" s="59">
        <v>0</v>
      </c>
      <c r="CN84" s="59">
        <v>0</v>
      </c>
      <c r="CO84" s="59">
        <v>0</v>
      </c>
      <c r="CP84" s="59">
        <v>0</v>
      </c>
      <c r="CQ84" s="59">
        <v>0</v>
      </c>
      <c r="CR84" s="59">
        <v>0</v>
      </c>
      <c r="CS84" s="59">
        <v>0</v>
      </c>
      <c r="CT84" s="59">
        <v>0</v>
      </c>
      <c r="CU84" s="59">
        <v>0</v>
      </c>
      <c r="CV84" s="59">
        <v>0</v>
      </c>
      <c r="CW84" s="59">
        <v>0</v>
      </c>
      <c r="CX84" s="59">
        <v>21.9331</v>
      </c>
      <c r="CY84" s="59">
        <v>34.291400000000003</v>
      </c>
      <c r="CZ84" s="59">
        <v>19.322600000000001</v>
      </c>
      <c r="DA84" s="59">
        <v>0</v>
      </c>
      <c r="DB84" s="59">
        <v>0.92561599999999999</v>
      </c>
      <c r="DC84" s="59">
        <v>2.4334099999999999</v>
      </c>
      <c r="DD84" s="59">
        <v>41.410699999999999</v>
      </c>
      <c r="DE84" s="59">
        <v>120.31699999999999</v>
      </c>
      <c r="DF84" s="59">
        <v>0</v>
      </c>
      <c r="DG84" s="59"/>
      <c r="DH84" s="59">
        <v>0</v>
      </c>
      <c r="DI84" s="59">
        <v>8.25</v>
      </c>
      <c r="DJ84" s="59" t="s">
        <v>170</v>
      </c>
      <c r="DK84" s="59">
        <v>0</v>
      </c>
      <c r="DL84" s="59" t="s">
        <v>171</v>
      </c>
      <c r="DM84" s="59" t="s">
        <v>172</v>
      </c>
      <c r="DN84" s="59" t="s">
        <v>173</v>
      </c>
      <c r="DO84" s="59" t="s">
        <v>174</v>
      </c>
      <c r="DP84" s="59">
        <v>8.1</v>
      </c>
      <c r="DQ84" s="59" t="s">
        <v>175</v>
      </c>
      <c r="DR84" s="59" t="s">
        <v>176</v>
      </c>
      <c r="DS84" s="59" t="s">
        <v>306</v>
      </c>
      <c r="DT84" s="59"/>
      <c r="DU84" s="59"/>
      <c r="DV84" s="59"/>
      <c r="DW84" s="59"/>
      <c r="DX84" s="59"/>
      <c r="DY84" s="59"/>
      <c r="DZ84" s="59"/>
      <c r="EA84" s="59"/>
      <c r="EB84" s="59"/>
    </row>
    <row r="85" spans="1:132" x14ac:dyDescent="0.25">
      <c r="A85" s="37"/>
      <c r="B85" s="59" t="s">
        <v>387</v>
      </c>
      <c r="C85" s="59" t="s">
        <v>105</v>
      </c>
      <c r="D85" s="59">
        <v>303316</v>
      </c>
      <c r="E85" s="59" t="s">
        <v>163</v>
      </c>
      <c r="F85" s="59" t="s">
        <v>164</v>
      </c>
      <c r="G85" s="60">
        <v>8.6805555555555566E-2</v>
      </c>
      <c r="H85" s="59" t="s">
        <v>187</v>
      </c>
      <c r="I85" s="59">
        <v>-3.9</v>
      </c>
      <c r="J85" s="59" t="s">
        <v>166</v>
      </c>
      <c r="K85" s="59" t="s">
        <v>166</v>
      </c>
      <c r="L85" s="59" t="s">
        <v>221</v>
      </c>
      <c r="M85" s="59">
        <v>36.918799999999997</v>
      </c>
      <c r="N85" s="59">
        <v>46719.199999999997</v>
      </c>
      <c r="O85" s="59">
        <v>27676.799999999999</v>
      </c>
      <c r="P85" s="59">
        <v>0</v>
      </c>
      <c r="Q85" s="59">
        <v>4028.65</v>
      </c>
      <c r="R85" s="59">
        <v>0</v>
      </c>
      <c r="S85" s="59">
        <v>108746</v>
      </c>
      <c r="T85" s="59">
        <v>187208</v>
      </c>
      <c r="U85" s="59">
        <v>229701</v>
      </c>
      <c r="V85" s="59">
        <v>0</v>
      </c>
      <c r="W85" s="59">
        <v>0</v>
      </c>
      <c r="X85" s="59">
        <v>416909</v>
      </c>
      <c r="Y85" s="59">
        <v>5674.15</v>
      </c>
      <c r="Z85" s="59">
        <v>0</v>
      </c>
      <c r="AA85" s="59">
        <v>0</v>
      </c>
      <c r="AB85" s="59">
        <v>0</v>
      </c>
      <c r="AC85" s="59">
        <v>0</v>
      </c>
      <c r="AD85" s="59">
        <v>784.07299999999998</v>
      </c>
      <c r="AE85" s="59">
        <v>0</v>
      </c>
      <c r="AF85" s="59">
        <v>6458.22</v>
      </c>
      <c r="AG85" s="59">
        <v>0</v>
      </c>
      <c r="AH85" s="59">
        <v>0</v>
      </c>
      <c r="AI85" s="59">
        <v>0</v>
      </c>
      <c r="AJ85" s="59">
        <v>6458.22</v>
      </c>
      <c r="AK85" s="59">
        <v>0</v>
      </c>
      <c r="AL85" s="59">
        <v>0</v>
      </c>
      <c r="AM85" s="59">
        <v>0</v>
      </c>
      <c r="AN85" s="59">
        <v>0</v>
      </c>
      <c r="AO85" s="59">
        <v>0</v>
      </c>
      <c r="AP85" s="59">
        <v>0</v>
      </c>
      <c r="AQ85" s="59">
        <v>0</v>
      </c>
      <c r="AR85" s="59">
        <v>0</v>
      </c>
      <c r="AS85" s="59">
        <v>0</v>
      </c>
      <c r="AT85" s="59">
        <v>0</v>
      </c>
      <c r="AU85" s="59">
        <v>0</v>
      </c>
      <c r="AV85" s="59">
        <v>0</v>
      </c>
      <c r="AW85" s="59">
        <v>19.197900000000001</v>
      </c>
      <c r="AX85" s="59">
        <v>37.923499999999997</v>
      </c>
      <c r="AY85" s="59">
        <v>13.5802</v>
      </c>
      <c r="AZ85" s="59">
        <v>0</v>
      </c>
      <c r="BA85" s="59">
        <v>1.34256</v>
      </c>
      <c r="BB85" s="59">
        <v>2.4334199999999999</v>
      </c>
      <c r="BC85" s="59">
        <v>49.692900000000002</v>
      </c>
      <c r="BD85" s="59">
        <v>124.17</v>
      </c>
      <c r="BE85" s="59">
        <v>0</v>
      </c>
      <c r="BF85" s="59"/>
      <c r="BG85" s="59">
        <v>0</v>
      </c>
      <c r="BH85" s="59">
        <v>1.5</v>
      </c>
      <c r="BI85" s="59" t="s">
        <v>168</v>
      </c>
      <c r="BJ85" s="59">
        <v>0</v>
      </c>
      <c r="BK85" s="59" t="s">
        <v>166</v>
      </c>
      <c r="BL85" s="59" t="s">
        <v>166</v>
      </c>
      <c r="BM85" s="59" t="s">
        <v>222</v>
      </c>
      <c r="BN85" s="59">
        <v>39.640599999999999</v>
      </c>
      <c r="BO85" s="59">
        <v>41652.699999999997</v>
      </c>
      <c r="BP85" s="59">
        <v>39820.6</v>
      </c>
      <c r="BQ85" s="59">
        <v>0</v>
      </c>
      <c r="BR85" s="59">
        <v>2778.51</v>
      </c>
      <c r="BS85" s="59">
        <v>0</v>
      </c>
      <c r="BT85" s="59">
        <v>90621.6</v>
      </c>
      <c r="BU85" s="59">
        <v>174913</v>
      </c>
      <c r="BV85" s="59">
        <v>229701</v>
      </c>
      <c r="BW85" s="59">
        <v>0</v>
      </c>
      <c r="BX85" s="59">
        <v>0</v>
      </c>
      <c r="BY85" s="59">
        <v>404614</v>
      </c>
      <c r="BZ85" s="59">
        <v>6493.78</v>
      </c>
      <c r="CA85" s="59">
        <v>0</v>
      </c>
      <c r="CB85" s="59">
        <v>0</v>
      </c>
      <c r="CC85" s="59">
        <v>0</v>
      </c>
      <c r="CD85" s="59">
        <v>0</v>
      </c>
      <c r="CE85" s="59">
        <v>784.07</v>
      </c>
      <c r="CF85" s="59">
        <v>0</v>
      </c>
      <c r="CG85" s="59">
        <v>7277.85</v>
      </c>
      <c r="CH85" s="59">
        <v>0</v>
      </c>
      <c r="CI85" s="59">
        <v>0</v>
      </c>
      <c r="CJ85" s="59">
        <v>0</v>
      </c>
      <c r="CK85" s="59">
        <v>7277.85</v>
      </c>
      <c r="CL85" s="59">
        <v>0</v>
      </c>
      <c r="CM85" s="59">
        <v>0</v>
      </c>
      <c r="CN85" s="59">
        <v>0</v>
      </c>
      <c r="CO85" s="59">
        <v>0</v>
      </c>
      <c r="CP85" s="59">
        <v>0</v>
      </c>
      <c r="CQ85" s="59">
        <v>0</v>
      </c>
      <c r="CR85" s="59">
        <v>0</v>
      </c>
      <c r="CS85" s="59">
        <v>0</v>
      </c>
      <c r="CT85" s="59">
        <v>0</v>
      </c>
      <c r="CU85" s="59">
        <v>0</v>
      </c>
      <c r="CV85" s="59">
        <v>0</v>
      </c>
      <c r="CW85" s="59">
        <v>0</v>
      </c>
      <c r="CX85" s="59">
        <v>21.9331</v>
      </c>
      <c r="CY85" s="59">
        <v>34.291400000000003</v>
      </c>
      <c r="CZ85" s="59">
        <v>19.322600000000001</v>
      </c>
      <c r="DA85" s="59">
        <v>0</v>
      </c>
      <c r="DB85" s="59">
        <v>0.92561599999999999</v>
      </c>
      <c r="DC85" s="59">
        <v>2.4334099999999999</v>
      </c>
      <c r="DD85" s="59">
        <v>41.410699999999999</v>
      </c>
      <c r="DE85" s="59">
        <v>120.31699999999999</v>
      </c>
      <c r="DF85" s="59">
        <v>0</v>
      </c>
      <c r="DG85" s="59"/>
      <c r="DH85" s="59">
        <v>0</v>
      </c>
      <c r="DI85" s="59">
        <v>8.25</v>
      </c>
      <c r="DJ85" s="59" t="s">
        <v>170</v>
      </c>
      <c r="DK85" s="59">
        <v>0</v>
      </c>
      <c r="DL85" s="59" t="s">
        <v>171</v>
      </c>
      <c r="DM85" s="59" t="s">
        <v>172</v>
      </c>
      <c r="DN85" s="59" t="s">
        <v>173</v>
      </c>
      <c r="DO85" s="59" t="s">
        <v>174</v>
      </c>
      <c r="DP85" s="59">
        <v>8.1</v>
      </c>
      <c r="DQ85" s="59" t="s">
        <v>175</v>
      </c>
      <c r="DR85" s="59" t="s">
        <v>176</v>
      </c>
      <c r="DS85" s="59" t="s">
        <v>306</v>
      </c>
      <c r="DT85" s="59"/>
      <c r="DU85" s="59"/>
      <c r="DV85" s="59"/>
      <c r="DW85" s="59"/>
      <c r="DX85" s="59"/>
      <c r="DY85" s="59"/>
      <c r="DZ85" s="59"/>
      <c r="EA85" s="59"/>
      <c r="EB85" s="59"/>
    </row>
    <row r="86" spans="1:132" x14ac:dyDescent="0.25">
      <c r="B86" s="59" t="s">
        <v>388</v>
      </c>
      <c r="C86" s="59" t="s">
        <v>109</v>
      </c>
      <c r="D86" s="59">
        <v>307216</v>
      </c>
      <c r="E86" s="59" t="s">
        <v>163</v>
      </c>
      <c r="F86" s="59" t="s">
        <v>164</v>
      </c>
      <c r="G86" s="60">
        <v>8.6111111111111124E-2</v>
      </c>
      <c r="H86" s="59" t="s">
        <v>165</v>
      </c>
      <c r="I86" s="59">
        <v>8.8000000000000007</v>
      </c>
      <c r="J86" s="59" t="s">
        <v>166</v>
      </c>
      <c r="K86" s="59" t="s">
        <v>166</v>
      </c>
      <c r="L86" s="59" t="s">
        <v>221</v>
      </c>
      <c r="M86" s="59">
        <v>39.069000000000003</v>
      </c>
      <c r="N86" s="59">
        <v>44709.4</v>
      </c>
      <c r="O86" s="59">
        <v>19542.7</v>
      </c>
      <c r="P86" s="59">
        <v>0</v>
      </c>
      <c r="Q86" s="59">
        <v>4189.2700000000004</v>
      </c>
      <c r="R86" s="59">
        <v>0</v>
      </c>
      <c r="S86" s="59">
        <v>90621.6</v>
      </c>
      <c r="T86" s="59">
        <v>159102</v>
      </c>
      <c r="U86" s="59">
        <v>229701</v>
      </c>
      <c r="V86" s="59">
        <v>0</v>
      </c>
      <c r="W86" s="59">
        <v>0</v>
      </c>
      <c r="X86" s="59">
        <v>388803</v>
      </c>
      <c r="Y86" s="59">
        <v>6004.63</v>
      </c>
      <c r="Z86" s="59">
        <v>0</v>
      </c>
      <c r="AA86" s="59">
        <v>0</v>
      </c>
      <c r="AB86" s="59">
        <v>0</v>
      </c>
      <c r="AC86" s="59">
        <v>0</v>
      </c>
      <c r="AD86" s="59">
        <v>784.07299999999998</v>
      </c>
      <c r="AE86" s="59">
        <v>0</v>
      </c>
      <c r="AF86" s="59">
        <v>6788.7</v>
      </c>
      <c r="AG86" s="59">
        <v>0</v>
      </c>
      <c r="AH86" s="59">
        <v>0</v>
      </c>
      <c r="AI86" s="59">
        <v>0</v>
      </c>
      <c r="AJ86" s="59">
        <v>6788.7</v>
      </c>
      <c r="AK86" s="59">
        <v>0</v>
      </c>
      <c r="AL86" s="59">
        <v>0</v>
      </c>
      <c r="AM86" s="59">
        <v>0</v>
      </c>
      <c r="AN86" s="59">
        <v>0</v>
      </c>
      <c r="AO86" s="59">
        <v>0</v>
      </c>
      <c r="AP86" s="59">
        <v>0</v>
      </c>
      <c r="AQ86" s="59">
        <v>0</v>
      </c>
      <c r="AR86" s="59">
        <v>0</v>
      </c>
      <c r="AS86" s="59">
        <v>0</v>
      </c>
      <c r="AT86" s="59">
        <v>0</v>
      </c>
      <c r="AU86" s="59">
        <v>0</v>
      </c>
      <c r="AV86" s="59">
        <v>0</v>
      </c>
      <c r="AW86" s="59">
        <v>20.300799999999999</v>
      </c>
      <c r="AX86" s="59">
        <v>36.386699999999998</v>
      </c>
      <c r="AY86" s="59">
        <v>9.5250599999999999</v>
      </c>
      <c r="AZ86" s="59">
        <v>0</v>
      </c>
      <c r="BA86" s="59">
        <v>1.39585</v>
      </c>
      <c r="BB86" s="59">
        <v>2.4334199999999999</v>
      </c>
      <c r="BC86" s="59">
        <v>41.410699999999999</v>
      </c>
      <c r="BD86" s="59">
        <v>111.453</v>
      </c>
      <c r="BE86" s="59">
        <v>0</v>
      </c>
      <c r="BF86" s="59"/>
      <c r="BG86" s="59">
        <v>0</v>
      </c>
      <c r="BH86" s="59">
        <v>1.5</v>
      </c>
      <c r="BI86" s="59" t="s">
        <v>168</v>
      </c>
      <c r="BJ86" s="59">
        <v>0</v>
      </c>
      <c r="BK86" s="59" t="s">
        <v>166</v>
      </c>
      <c r="BL86" s="59" t="s">
        <v>166</v>
      </c>
      <c r="BM86" s="59" t="s">
        <v>222</v>
      </c>
      <c r="BN86" s="59">
        <v>39.640599999999999</v>
      </c>
      <c r="BO86" s="59">
        <v>41652.699999999997</v>
      </c>
      <c r="BP86" s="59">
        <v>39820.6</v>
      </c>
      <c r="BQ86" s="59">
        <v>0</v>
      </c>
      <c r="BR86" s="59">
        <v>2778.51</v>
      </c>
      <c r="BS86" s="59">
        <v>0</v>
      </c>
      <c r="BT86" s="59">
        <v>90621.6</v>
      </c>
      <c r="BU86" s="59">
        <v>174913</v>
      </c>
      <c r="BV86" s="59">
        <v>229701</v>
      </c>
      <c r="BW86" s="59">
        <v>0</v>
      </c>
      <c r="BX86" s="59">
        <v>0</v>
      </c>
      <c r="BY86" s="59">
        <v>404614</v>
      </c>
      <c r="BZ86" s="59">
        <v>6493.78</v>
      </c>
      <c r="CA86" s="59">
        <v>0</v>
      </c>
      <c r="CB86" s="59">
        <v>0</v>
      </c>
      <c r="CC86" s="59">
        <v>0</v>
      </c>
      <c r="CD86" s="59">
        <v>0</v>
      </c>
      <c r="CE86" s="59">
        <v>784.07</v>
      </c>
      <c r="CF86" s="59">
        <v>0</v>
      </c>
      <c r="CG86" s="59">
        <v>7277.85</v>
      </c>
      <c r="CH86" s="59">
        <v>0</v>
      </c>
      <c r="CI86" s="59">
        <v>0</v>
      </c>
      <c r="CJ86" s="59">
        <v>0</v>
      </c>
      <c r="CK86" s="59">
        <v>7277.85</v>
      </c>
      <c r="CL86" s="59">
        <v>0</v>
      </c>
      <c r="CM86" s="59">
        <v>0</v>
      </c>
      <c r="CN86" s="59">
        <v>0</v>
      </c>
      <c r="CO86" s="59">
        <v>0</v>
      </c>
      <c r="CP86" s="59">
        <v>0</v>
      </c>
      <c r="CQ86" s="59">
        <v>0</v>
      </c>
      <c r="CR86" s="59">
        <v>0</v>
      </c>
      <c r="CS86" s="59">
        <v>0</v>
      </c>
      <c r="CT86" s="59">
        <v>0</v>
      </c>
      <c r="CU86" s="59">
        <v>0</v>
      </c>
      <c r="CV86" s="59">
        <v>0</v>
      </c>
      <c r="CW86" s="59">
        <v>0</v>
      </c>
      <c r="CX86" s="59">
        <v>21.9331</v>
      </c>
      <c r="CY86" s="59">
        <v>34.291400000000003</v>
      </c>
      <c r="CZ86" s="59">
        <v>19.322600000000001</v>
      </c>
      <c r="DA86" s="59">
        <v>0</v>
      </c>
      <c r="DB86" s="59">
        <v>0.92561599999999999</v>
      </c>
      <c r="DC86" s="59">
        <v>2.4334099999999999</v>
      </c>
      <c r="DD86" s="59">
        <v>41.410699999999999</v>
      </c>
      <c r="DE86" s="59">
        <v>120.31699999999999</v>
      </c>
      <c r="DF86" s="59">
        <v>0</v>
      </c>
      <c r="DG86" s="59"/>
      <c r="DH86" s="59">
        <v>0</v>
      </c>
      <c r="DI86" s="59">
        <v>8.25</v>
      </c>
      <c r="DJ86" s="59" t="s">
        <v>170</v>
      </c>
      <c r="DK86" s="59">
        <v>0</v>
      </c>
      <c r="DL86" s="59" t="s">
        <v>171</v>
      </c>
      <c r="DM86" s="59" t="s">
        <v>172</v>
      </c>
      <c r="DN86" s="59" t="s">
        <v>173</v>
      </c>
      <c r="DO86" s="59" t="s">
        <v>174</v>
      </c>
      <c r="DP86" s="59">
        <v>8.1</v>
      </c>
      <c r="DQ86" s="59" t="s">
        <v>175</v>
      </c>
      <c r="DR86" s="59" t="s">
        <v>176</v>
      </c>
      <c r="DS86" s="59" t="s">
        <v>306</v>
      </c>
      <c r="DT86" s="59"/>
      <c r="DU86" s="59"/>
      <c r="DV86" s="59"/>
      <c r="DW86" s="59"/>
      <c r="DX86" s="59"/>
      <c r="DY86" s="59"/>
      <c r="DZ86" s="59"/>
      <c r="EA86" s="59"/>
      <c r="EB86" s="59"/>
    </row>
    <row r="87" spans="1:132" s="38" customFormat="1" x14ac:dyDescent="0.25">
      <c r="B87" s="59" t="s">
        <v>389</v>
      </c>
      <c r="C87" s="59" t="s">
        <v>110</v>
      </c>
      <c r="D87" s="59">
        <v>307316</v>
      </c>
      <c r="E87" s="59" t="s">
        <v>163</v>
      </c>
      <c r="F87" s="59" t="s">
        <v>164</v>
      </c>
      <c r="G87" s="60">
        <v>0.10208333333333335</v>
      </c>
      <c r="H87" s="59" t="s">
        <v>187</v>
      </c>
      <c r="I87" s="59">
        <v>-4.8</v>
      </c>
      <c r="J87" s="59" t="s">
        <v>166</v>
      </c>
      <c r="K87" s="59" t="s">
        <v>166</v>
      </c>
      <c r="L87" s="59" t="s">
        <v>221</v>
      </c>
      <c r="M87" s="59">
        <v>48.748899999999999</v>
      </c>
      <c r="N87" s="59">
        <v>65699.199999999997</v>
      </c>
      <c r="O87" s="59">
        <v>23244.799999999999</v>
      </c>
      <c r="P87" s="59">
        <v>0</v>
      </c>
      <c r="Q87" s="59">
        <v>5028.5</v>
      </c>
      <c r="R87" s="59">
        <v>0</v>
      </c>
      <c r="S87" s="59">
        <v>90621.6</v>
      </c>
      <c r="T87" s="59">
        <v>184643</v>
      </c>
      <c r="U87" s="59">
        <v>229701</v>
      </c>
      <c r="V87" s="59">
        <v>0</v>
      </c>
      <c r="W87" s="59">
        <v>0</v>
      </c>
      <c r="X87" s="59">
        <v>414344</v>
      </c>
      <c r="Y87" s="59">
        <v>7492.37</v>
      </c>
      <c r="Z87" s="59">
        <v>0</v>
      </c>
      <c r="AA87" s="59">
        <v>0</v>
      </c>
      <c r="AB87" s="59">
        <v>0</v>
      </c>
      <c r="AC87" s="59">
        <v>0</v>
      </c>
      <c r="AD87" s="59">
        <v>784.07500000000005</v>
      </c>
      <c r="AE87" s="59">
        <v>0</v>
      </c>
      <c r="AF87" s="59">
        <v>8276.44</v>
      </c>
      <c r="AG87" s="59">
        <v>0</v>
      </c>
      <c r="AH87" s="59">
        <v>0</v>
      </c>
      <c r="AI87" s="59">
        <v>0</v>
      </c>
      <c r="AJ87" s="59">
        <v>8276.44</v>
      </c>
      <c r="AK87" s="59">
        <v>0</v>
      </c>
      <c r="AL87" s="59">
        <v>0</v>
      </c>
      <c r="AM87" s="59">
        <v>0</v>
      </c>
      <c r="AN87" s="59">
        <v>0</v>
      </c>
      <c r="AO87" s="59">
        <v>0</v>
      </c>
      <c r="AP87" s="59">
        <v>0</v>
      </c>
      <c r="AQ87" s="59">
        <v>0</v>
      </c>
      <c r="AR87" s="59">
        <v>0</v>
      </c>
      <c r="AS87" s="59">
        <v>0</v>
      </c>
      <c r="AT87" s="59">
        <v>0</v>
      </c>
      <c r="AU87" s="59">
        <v>0</v>
      </c>
      <c r="AV87" s="59">
        <v>0</v>
      </c>
      <c r="AW87" s="59">
        <v>24.591899999999999</v>
      </c>
      <c r="AX87" s="59">
        <v>45.020099999999999</v>
      </c>
      <c r="AY87" s="59">
        <v>9.8679100000000002</v>
      </c>
      <c r="AZ87" s="59">
        <v>0</v>
      </c>
      <c r="BA87" s="59">
        <v>1.7435700000000001</v>
      </c>
      <c r="BB87" s="59">
        <v>2.43343</v>
      </c>
      <c r="BC87" s="59">
        <v>41.410699999999999</v>
      </c>
      <c r="BD87" s="59">
        <v>125.068</v>
      </c>
      <c r="BE87" s="59">
        <v>12.5</v>
      </c>
      <c r="BF87" s="59" t="s">
        <v>265</v>
      </c>
      <c r="BG87" s="59">
        <v>0</v>
      </c>
      <c r="BH87" s="59">
        <v>1</v>
      </c>
      <c r="BI87" s="59" t="s">
        <v>168</v>
      </c>
      <c r="BJ87" s="59">
        <v>0</v>
      </c>
      <c r="BK87" s="59" t="s">
        <v>166</v>
      </c>
      <c r="BL87" s="59" t="s">
        <v>166</v>
      </c>
      <c r="BM87" s="59" t="s">
        <v>222</v>
      </c>
      <c r="BN87" s="59">
        <v>39.640599999999999</v>
      </c>
      <c r="BO87" s="59">
        <v>41652.699999999997</v>
      </c>
      <c r="BP87" s="59">
        <v>39820.6</v>
      </c>
      <c r="BQ87" s="59">
        <v>0</v>
      </c>
      <c r="BR87" s="59">
        <v>2778.51</v>
      </c>
      <c r="BS87" s="59">
        <v>0</v>
      </c>
      <c r="BT87" s="59">
        <v>90621.6</v>
      </c>
      <c r="BU87" s="59">
        <v>174913</v>
      </c>
      <c r="BV87" s="59">
        <v>229701</v>
      </c>
      <c r="BW87" s="59">
        <v>0</v>
      </c>
      <c r="BX87" s="59">
        <v>0</v>
      </c>
      <c r="BY87" s="59">
        <v>404614</v>
      </c>
      <c r="BZ87" s="59">
        <v>6493.78</v>
      </c>
      <c r="CA87" s="59">
        <v>0</v>
      </c>
      <c r="CB87" s="59">
        <v>0</v>
      </c>
      <c r="CC87" s="59">
        <v>0</v>
      </c>
      <c r="CD87" s="59">
        <v>0</v>
      </c>
      <c r="CE87" s="59">
        <v>784.07</v>
      </c>
      <c r="CF87" s="59">
        <v>0</v>
      </c>
      <c r="CG87" s="59">
        <v>7277.85</v>
      </c>
      <c r="CH87" s="59">
        <v>0</v>
      </c>
      <c r="CI87" s="59">
        <v>0</v>
      </c>
      <c r="CJ87" s="59">
        <v>0</v>
      </c>
      <c r="CK87" s="59">
        <v>7277.85</v>
      </c>
      <c r="CL87" s="59">
        <v>0</v>
      </c>
      <c r="CM87" s="59">
        <v>0</v>
      </c>
      <c r="CN87" s="59">
        <v>0</v>
      </c>
      <c r="CO87" s="59">
        <v>0</v>
      </c>
      <c r="CP87" s="59">
        <v>0</v>
      </c>
      <c r="CQ87" s="59">
        <v>0</v>
      </c>
      <c r="CR87" s="59">
        <v>0</v>
      </c>
      <c r="CS87" s="59">
        <v>0</v>
      </c>
      <c r="CT87" s="59">
        <v>0</v>
      </c>
      <c r="CU87" s="59">
        <v>0</v>
      </c>
      <c r="CV87" s="59">
        <v>0</v>
      </c>
      <c r="CW87" s="59">
        <v>0</v>
      </c>
      <c r="CX87" s="59">
        <v>21.9331</v>
      </c>
      <c r="CY87" s="59">
        <v>34.291400000000003</v>
      </c>
      <c r="CZ87" s="59">
        <v>19.322600000000001</v>
      </c>
      <c r="DA87" s="59">
        <v>0</v>
      </c>
      <c r="DB87" s="59">
        <v>0.92561599999999999</v>
      </c>
      <c r="DC87" s="59">
        <v>2.4334099999999999</v>
      </c>
      <c r="DD87" s="59">
        <v>41.410699999999999</v>
      </c>
      <c r="DE87" s="59">
        <v>120.31699999999999</v>
      </c>
      <c r="DF87" s="59">
        <v>0</v>
      </c>
      <c r="DG87" s="59"/>
      <c r="DH87" s="59">
        <v>0</v>
      </c>
      <c r="DI87" s="59">
        <v>8.25</v>
      </c>
      <c r="DJ87" s="59" t="s">
        <v>170</v>
      </c>
      <c r="DK87" s="59">
        <v>0</v>
      </c>
      <c r="DL87" s="59" t="s">
        <v>171</v>
      </c>
      <c r="DM87" s="59" t="s">
        <v>172</v>
      </c>
      <c r="DN87" s="59" t="s">
        <v>173</v>
      </c>
      <c r="DO87" s="59" t="s">
        <v>174</v>
      </c>
      <c r="DP87" s="59">
        <v>8.1</v>
      </c>
      <c r="DQ87" s="59" t="s">
        <v>175</v>
      </c>
      <c r="DR87" s="59" t="s">
        <v>176</v>
      </c>
      <c r="DS87" s="59" t="s">
        <v>306</v>
      </c>
      <c r="DT87" s="59"/>
      <c r="DU87" s="59"/>
      <c r="DV87" s="59"/>
      <c r="DW87" s="59"/>
      <c r="DX87" s="59"/>
      <c r="DY87" s="59"/>
      <c r="DZ87" s="59"/>
      <c r="EA87" s="59"/>
      <c r="EB87" s="59"/>
    </row>
    <row r="88" spans="1:132" s="38" customFormat="1" x14ac:dyDescent="0.25">
      <c r="A88" s="3"/>
      <c r="B88" s="59" t="s">
        <v>390</v>
      </c>
      <c r="C88" s="59" t="s">
        <v>111</v>
      </c>
      <c r="D88" s="59">
        <v>307516</v>
      </c>
      <c r="E88" s="59" t="s">
        <v>163</v>
      </c>
      <c r="F88" s="59" t="s">
        <v>164</v>
      </c>
      <c r="G88" s="60">
        <v>8.6805555555555566E-2</v>
      </c>
      <c r="H88" s="59" t="s">
        <v>165</v>
      </c>
      <c r="I88" s="59">
        <v>4.7</v>
      </c>
      <c r="J88" s="59" t="s">
        <v>166</v>
      </c>
      <c r="K88" s="59" t="s">
        <v>166</v>
      </c>
      <c r="L88" s="59" t="s">
        <v>221</v>
      </c>
      <c r="M88" s="59">
        <v>38.495800000000003</v>
      </c>
      <c r="N88" s="59">
        <v>46168.3</v>
      </c>
      <c r="O88" s="59">
        <v>26883.3</v>
      </c>
      <c r="P88" s="59">
        <v>0</v>
      </c>
      <c r="Q88" s="59">
        <v>4170.67</v>
      </c>
      <c r="R88" s="59">
        <v>0</v>
      </c>
      <c r="S88" s="59">
        <v>90621.6</v>
      </c>
      <c r="T88" s="59">
        <v>167882</v>
      </c>
      <c r="U88" s="59">
        <v>229701</v>
      </c>
      <c r="V88" s="59">
        <v>0</v>
      </c>
      <c r="W88" s="59">
        <v>0</v>
      </c>
      <c r="X88" s="59">
        <v>397584</v>
      </c>
      <c r="Y88" s="59">
        <v>5916.53</v>
      </c>
      <c r="Z88" s="59">
        <v>0</v>
      </c>
      <c r="AA88" s="59">
        <v>0</v>
      </c>
      <c r="AB88" s="59">
        <v>0</v>
      </c>
      <c r="AC88" s="59">
        <v>0</v>
      </c>
      <c r="AD88" s="59">
        <v>784.07299999999998</v>
      </c>
      <c r="AE88" s="59">
        <v>0</v>
      </c>
      <c r="AF88" s="59">
        <v>6700.61</v>
      </c>
      <c r="AG88" s="59">
        <v>0</v>
      </c>
      <c r="AH88" s="59">
        <v>0</v>
      </c>
      <c r="AI88" s="59">
        <v>0</v>
      </c>
      <c r="AJ88" s="59">
        <v>6700.61</v>
      </c>
      <c r="AK88" s="59">
        <v>0</v>
      </c>
      <c r="AL88" s="59">
        <v>0</v>
      </c>
      <c r="AM88" s="59">
        <v>0</v>
      </c>
      <c r="AN88" s="59">
        <v>0</v>
      </c>
      <c r="AO88" s="59">
        <v>0</v>
      </c>
      <c r="AP88" s="59">
        <v>0</v>
      </c>
      <c r="AQ88" s="59">
        <v>0</v>
      </c>
      <c r="AR88" s="59">
        <v>0</v>
      </c>
      <c r="AS88" s="59">
        <v>0</v>
      </c>
      <c r="AT88" s="59">
        <v>0</v>
      </c>
      <c r="AU88" s="59">
        <v>0</v>
      </c>
      <c r="AV88" s="59">
        <v>0</v>
      </c>
      <c r="AW88" s="59">
        <v>20.004300000000001</v>
      </c>
      <c r="AX88" s="59">
        <v>37.163200000000003</v>
      </c>
      <c r="AY88" s="59">
        <v>13.1022</v>
      </c>
      <c r="AZ88" s="59">
        <v>0</v>
      </c>
      <c r="BA88" s="59">
        <v>1.3896599999999999</v>
      </c>
      <c r="BB88" s="59">
        <v>2.4334199999999999</v>
      </c>
      <c r="BC88" s="59">
        <v>41.410699999999999</v>
      </c>
      <c r="BD88" s="59">
        <v>115.503</v>
      </c>
      <c r="BE88" s="59">
        <v>0</v>
      </c>
      <c r="BF88" s="59"/>
      <c r="BG88" s="59">
        <v>0</v>
      </c>
      <c r="BH88" s="59">
        <v>1.5</v>
      </c>
      <c r="BI88" s="59" t="s">
        <v>168</v>
      </c>
      <c r="BJ88" s="59">
        <v>0</v>
      </c>
      <c r="BK88" s="59" t="s">
        <v>166</v>
      </c>
      <c r="BL88" s="59" t="s">
        <v>166</v>
      </c>
      <c r="BM88" s="59" t="s">
        <v>222</v>
      </c>
      <c r="BN88" s="59">
        <v>39.640599999999999</v>
      </c>
      <c r="BO88" s="59">
        <v>41652.699999999997</v>
      </c>
      <c r="BP88" s="59">
        <v>39820.6</v>
      </c>
      <c r="BQ88" s="59">
        <v>0</v>
      </c>
      <c r="BR88" s="59">
        <v>2778.51</v>
      </c>
      <c r="BS88" s="59">
        <v>0</v>
      </c>
      <c r="BT88" s="59">
        <v>90621.6</v>
      </c>
      <c r="BU88" s="59">
        <v>174913</v>
      </c>
      <c r="BV88" s="59">
        <v>229701</v>
      </c>
      <c r="BW88" s="59">
        <v>0</v>
      </c>
      <c r="BX88" s="59">
        <v>0</v>
      </c>
      <c r="BY88" s="59">
        <v>404614</v>
      </c>
      <c r="BZ88" s="59">
        <v>6493.78</v>
      </c>
      <c r="CA88" s="59">
        <v>0</v>
      </c>
      <c r="CB88" s="59">
        <v>0</v>
      </c>
      <c r="CC88" s="59">
        <v>0</v>
      </c>
      <c r="CD88" s="59">
        <v>0</v>
      </c>
      <c r="CE88" s="59">
        <v>784.07</v>
      </c>
      <c r="CF88" s="59">
        <v>0</v>
      </c>
      <c r="CG88" s="59">
        <v>7277.85</v>
      </c>
      <c r="CH88" s="59">
        <v>0</v>
      </c>
      <c r="CI88" s="59">
        <v>0</v>
      </c>
      <c r="CJ88" s="59">
        <v>0</v>
      </c>
      <c r="CK88" s="59">
        <v>7277.85</v>
      </c>
      <c r="CL88" s="59">
        <v>0</v>
      </c>
      <c r="CM88" s="59">
        <v>0</v>
      </c>
      <c r="CN88" s="59">
        <v>0</v>
      </c>
      <c r="CO88" s="59">
        <v>0</v>
      </c>
      <c r="CP88" s="59">
        <v>0</v>
      </c>
      <c r="CQ88" s="59">
        <v>0</v>
      </c>
      <c r="CR88" s="59">
        <v>0</v>
      </c>
      <c r="CS88" s="59">
        <v>0</v>
      </c>
      <c r="CT88" s="59">
        <v>0</v>
      </c>
      <c r="CU88" s="59">
        <v>0</v>
      </c>
      <c r="CV88" s="59">
        <v>0</v>
      </c>
      <c r="CW88" s="59">
        <v>0</v>
      </c>
      <c r="CX88" s="59">
        <v>21.9331</v>
      </c>
      <c r="CY88" s="59">
        <v>34.291400000000003</v>
      </c>
      <c r="CZ88" s="59">
        <v>19.322600000000001</v>
      </c>
      <c r="DA88" s="59">
        <v>0</v>
      </c>
      <c r="DB88" s="59">
        <v>0.92561599999999999</v>
      </c>
      <c r="DC88" s="59">
        <v>2.4334099999999999</v>
      </c>
      <c r="DD88" s="59">
        <v>41.410699999999999</v>
      </c>
      <c r="DE88" s="59">
        <v>120.31699999999999</v>
      </c>
      <c r="DF88" s="59">
        <v>0</v>
      </c>
      <c r="DG88" s="59"/>
      <c r="DH88" s="59">
        <v>0</v>
      </c>
      <c r="DI88" s="59">
        <v>8.25</v>
      </c>
      <c r="DJ88" s="59" t="s">
        <v>170</v>
      </c>
      <c r="DK88" s="59">
        <v>0</v>
      </c>
      <c r="DL88" s="59" t="s">
        <v>171</v>
      </c>
      <c r="DM88" s="59" t="s">
        <v>172</v>
      </c>
      <c r="DN88" s="59" t="s">
        <v>173</v>
      </c>
      <c r="DO88" s="59" t="s">
        <v>174</v>
      </c>
      <c r="DP88" s="59">
        <v>8.1</v>
      </c>
      <c r="DQ88" s="59" t="s">
        <v>175</v>
      </c>
      <c r="DR88" s="59" t="s">
        <v>176</v>
      </c>
      <c r="DS88" s="59" t="s">
        <v>306</v>
      </c>
      <c r="DT88" s="59"/>
      <c r="DU88" s="59"/>
      <c r="DV88" s="59"/>
      <c r="DW88" s="59"/>
      <c r="DX88" s="59"/>
      <c r="DY88" s="59"/>
      <c r="DZ88" s="59"/>
      <c r="EA88" s="59"/>
      <c r="EB88" s="59"/>
    </row>
    <row r="89" spans="1:132" s="38" customFormat="1" x14ac:dyDescent="0.25">
      <c r="B89" s="59" t="s">
        <v>391</v>
      </c>
      <c r="C89" s="59" t="s">
        <v>112</v>
      </c>
      <c r="D89" s="59">
        <v>314116</v>
      </c>
      <c r="E89" s="59" t="s">
        <v>163</v>
      </c>
      <c r="F89" s="59" t="s">
        <v>164</v>
      </c>
      <c r="G89" s="60">
        <v>9.0277777777777776E-2</v>
      </c>
      <c r="H89" s="59" t="s">
        <v>187</v>
      </c>
      <c r="I89" s="59">
        <v>-24</v>
      </c>
      <c r="J89" s="59" t="s">
        <v>166</v>
      </c>
      <c r="K89" s="59" t="s">
        <v>166</v>
      </c>
      <c r="L89" s="59" t="s">
        <v>221</v>
      </c>
      <c r="M89" s="59">
        <v>30.1327</v>
      </c>
      <c r="N89" s="59">
        <v>49129.5</v>
      </c>
      <c r="O89" s="59">
        <v>103475</v>
      </c>
      <c r="P89" s="59">
        <v>0</v>
      </c>
      <c r="Q89" s="59">
        <v>2662.25</v>
      </c>
      <c r="R89" s="59">
        <v>0</v>
      </c>
      <c r="S89" s="59">
        <v>90621.6</v>
      </c>
      <c r="T89" s="59">
        <v>245919</v>
      </c>
      <c r="U89" s="59">
        <v>229701</v>
      </c>
      <c r="V89" s="59">
        <v>0</v>
      </c>
      <c r="W89" s="59">
        <v>0</v>
      </c>
      <c r="X89" s="59">
        <v>475620</v>
      </c>
      <c r="Y89" s="59">
        <v>4631.1899999999996</v>
      </c>
      <c r="Z89" s="59">
        <v>0</v>
      </c>
      <c r="AA89" s="59">
        <v>0</v>
      </c>
      <c r="AB89" s="59">
        <v>0</v>
      </c>
      <c r="AC89" s="59">
        <v>0</v>
      </c>
      <c r="AD89" s="59">
        <v>784.07100000000003</v>
      </c>
      <c r="AE89" s="59">
        <v>0</v>
      </c>
      <c r="AF89" s="59">
        <v>5415.26</v>
      </c>
      <c r="AG89" s="59">
        <v>0</v>
      </c>
      <c r="AH89" s="59">
        <v>0</v>
      </c>
      <c r="AI89" s="59">
        <v>0</v>
      </c>
      <c r="AJ89" s="59">
        <v>5415.26</v>
      </c>
      <c r="AK89" s="59">
        <v>0</v>
      </c>
      <c r="AL89" s="59">
        <v>0</v>
      </c>
      <c r="AM89" s="59">
        <v>0</v>
      </c>
      <c r="AN89" s="59">
        <v>0</v>
      </c>
      <c r="AO89" s="59">
        <v>0</v>
      </c>
      <c r="AP89" s="59">
        <v>0</v>
      </c>
      <c r="AQ89" s="59">
        <v>0</v>
      </c>
      <c r="AR89" s="59">
        <v>0</v>
      </c>
      <c r="AS89" s="59">
        <v>0</v>
      </c>
      <c r="AT89" s="59">
        <v>0</v>
      </c>
      <c r="AU89" s="59">
        <v>0</v>
      </c>
      <c r="AV89" s="59">
        <v>0</v>
      </c>
      <c r="AW89" s="59">
        <v>15.7361</v>
      </c>
      <c r="AX89" s="59">
        <v>39.682200000000002</v>
      </c>
      <c r="AY89" s="59">
        <v>44.077199999999998</v>
      </c>
      <c r="AZ89" s="59">
        <v>0</v>
      </c>
      <c r="BA89" s="59">
        <v>0.88595800000000002</v>
      </c>
      <c r="BB89" s="59">
        <v>2.4334199999999999</v>
      </c>
      <c r="BC89" s="59">
        <v>41.410699999999999</v>
      </c>
      <c r="BD89" s="59">
        <v>144.226</v>
      </c>
      <c r="BE89" s="59">
        <v>0</v>
      </c>
      <c r="BF89" s="59"/>
      <c r="BG89" s="59">
        <v>0</v>
      </c>
      <c r="BH89" s="59">
        <v>1.5</v>
      </c>
      <c r="BI89" s="59" t="s">
        <v>168</v>
      </c>
      <c r="BJ89" s="59">
        <v>0</v>
      </c>
      <c r="BK89" s="59" t="s">
        <v>166</v>
      </c>
      <c r="BL89" s="59" t="s">
        <v>166</v>
      </c>
      <c r="BM89" s="59" t="s">
        <v>222</v>
      </c>
      <c r="BN89" s="59">
        <v>39.640599999999999</v>
      </c>
      <c r="BO89" s="59">
        <v>41652.699999999997</v>
      </c>
      <c r="BP89" s="59">
        <v>39820.6</v>
      </c>
      <c r="BQ89" s="59">
        <v>0</v>
      </c>
      <c r="BR89" s="59">
        <v>2778.51</v>
      </c>
      <c r="BS89" s="59">
        <v>0</v>
      </c>
      <c r="BT89" s="59">
        <v>90621.6</v>
      </c>
      <c r="BU89" s="59">
        <v>174913</v>
      </c>
      <c r="BV89" s="59">
        <v>229701</v>
      </c>
      <c r="BW89" s="59">
        <v>0</v>
      </c>
      <c r="BX89" s="59">
        <v>0</v>
      </c>
      <c r="BY89" s="59">
        <v>404614</v>
      </c>
      <c r="BZ89" s="59">
        <v>6493.78</v>
      </c>
      <c r="CA89" s="59">
        <v>0</v>
      </c>
      <c r="CB89" s="59">
        <v>0</v>
      </c>
      <c r="CC89" s="59">
        <v>0</v>
      </c>
      <c r="CD89" s="59">
        <v>0</v>
      </c>
      <c r="CE89" s="59">
        <v>784.07</v>
      </c>
      <c r="CF89" s="59">
        <v>0</v>
      </c>
      <c r="CG89" s="59">
        <v>7277.85</v>
      </c>
      <c r="CH89" s="59">
        <v>0</v>
      </c>
      <c r="CI89" s="59">
        <v>0</v>
      </c>
      <c r="CJ89" s="59">
        <v>0</v>
      </c>
      <c r="CK89" s="59">
        <v>7277.85</v>
      </c>
      <c r="CL89" s="59">
        <v>0</v>
      </c>
      <c r="CM89" s="59">
        <v>0</v>
      </c>
      <c r="CN89" s="59">
        <v>0</v>
      </c>
      <c r="CO89" s="59">
        <v>0</v>
      </c>
      <c r="CP89" s="59">
        <v>0</v>
      </c>
      <c r="CQ89" s="59">
        <v>0</v>
      </c>
      <c r="CR89" s="59">
        <v>0</v>
      </c>
      <c r="CS89" s="59">
        <v>0</v>
      </c>
      <c r="CT89" s="59">
        <v>0</v>
      </c>
      <c r="CU89" s="59">
        <v>0</v>
      </c>
      <c r="CV89" s="59">
        <v>0</v>
      </c>
      <c r="CW89" s="59">
        <v>0</v>
      </c>
      <c r="CX89" s="59">
        <v>21.9331</v>
      </c>
      <c r="CY89" s="59">
        <v>34.291400000000003</v>
      </c>
      <c r="CZ89" s="59">
        <v>19.322600000000001</v>
      </c>
      <c r="DA89" s="59">
        <v>0</v>
      </c>
      <c r="DB89" s="59">
        <v>0.92561599999999999</v>
      </c>
      <c r="DC89" s="59">
        <v>2.4334099999999999</v>
      </c>
      <c r="DD89" s="59">
        <v>41.410699999999999</v>
      </c>
      <c r="DE89" s="59">
        <v>120.31699999999999</v>
      </c>
      <c r="DF89" s="59">
        <v>0</v>
      </c>
      <c r="DG89" s="59"/>
      <c r="DH89" s="59">
        <v>0</v>
      </c>
      <c r="DI89" s="59">
        <v>8.25</v>
      </c>
      <c r="DJ89" s="59" t="s">
        <v>170</v>
      </c>
      <c r="DK89" s="59">
        <v>0</v>
      </c>
      <c r="DL89" s="59" t="s">
        <v>171</v>
      </c>
      <c r="DM89" s="59" t="s">
        <v>172</v>
      </c>
      <c r="DN89" s="59" t="s">
        <v>173</v>
      </c>
      <c r="DO89" s="59" t="s">
        <v>174</v>
      </c>
      <c r="DP89" s="59">
        <v>8.1</v>
      </c>
      <c r="DQ89" s="59" t="s">
        <v>175</v>
      </c>
      <c r="DR89" s="59" t="s">
        <v>176</v>
      </c>
      <c r="DS89" s="59" t="s">
        <v>306</v>
      </c>
      <c r="DT89" s="59"/>
      <c r="DU89" s="59"/>
      <c r="DV89" s="59"/>
      <c r="DW89" s="59"/>
      <c r="DX89" s="59"/>
      <c r="DY89" s="59"/>
      <c r="DZ89" s="59"/>
      <c r="EA89" s="59"/>
      <c r="EB89" s="59"/>
    </row>
    <row r="90" spans="1:132" s="38" customFormat="1" x14ac:dyDescent="0.25">
      <c r="B90" s="59" t="s">
        <v>392</v>
      </c>
      <c r="C90" s="59" t="s">
        <v>113</v>
      </c>
      <c r="D90" s="59">
        <v>312616</v>
      </c>
      <c r="E90" s="59" t="s">
        <v>163</v>
      </c>
      <c r="F90" s="59" t="s">
        <v>164</v>
      </c>
      <c r="G90" s="60">
        <v>8.6111111111111124E-2</v>
      </c>
      <c r="H90" s="59" t="s">
        <v>165</v>
      </c>
      <c r="I90" s="59">
        <v>6.4</v>
      </c>
      <c r="J90" s="59" t="s">
        <v>166</v>
      </c>
      <c r="K90" s="59" t="s">
        <v>166</v>
      </c>
      <c r="L90" s="59" t="s">
        <v>221</v>
      </c>
      <c r="M90" s="59">
        <v>37.936999999999998</v>
      </c>
      <c r="N90" s="59">
        <v>44839.4</v>
      </c>
      <c r="O90" s="59">
        <v>26115.599999999999</v>
      </c>
      <c r="P90" s="59">
        <v>0</v>
      </c>
      <c r="Q90" s="59">
        <v>4324.8100000000004</v>
      </c>
      <c r="R90" s="59">
        <v>0</v>
      </c>
      <c r="S90" s="59">
        <v>90621.6</v>
      </c>
      <c r="T90" s="59">
        <v>165939</v>
      </c>
      <c r="U90" s="59">
        <v>229701</v>
      </c>
      <c r="V90" s="59">
        <v>0</v>
      </c>
      <c r="W90" s="59">
        <v>0</v>
      </c>
      <c r="X90" s="59">
        <v>395641</v>
      </c>
      <c r="Y90" s="59">
        <v>5830.65</v>
      </c>
      <c r="Z90" s="59">
        <v>0</v>
      </c>
      <c r="AA90" s="59">
        <v>0</v>
      </c>
      <c r="AB90" s="59">
        <v>0</v>
      </c>
      <c r="AC90" s="59">
        <v>0</v>
      </c>
      <c r="AD90" s="59">
        <v>784.07</v>
      </c>
      <c r="AE90" s="59">
        <v>0</v>
      </c>
      <c r="AF90" s="59">
        <v>6614.72</v>
      </c>
      <c r="AG90" s="59">
        <v>0</v>
      </c>
      <c r="AH90" s="59">
        <v>0</v>
      </c>
      <c r="AI90" s="59">
        <v>0</v>
      </c>
      <c r="AJ90" s="59">
        <v>6614.72</v>
      </c>
      <c r="AK90" s="59">
        <v>0</v>
      </c>
      <c r="AL90" s="59">
        <v>0</v>
      </c>
      <c r="AM90" s="59">
        <v>0</v>
      </c>
      <c r="AN90" s="59">
        <v>0</v>
      </c>
      <c r="AO90" s="59">
        <v>0</v>
      </c>
      <c r="AP90" s="59">
        <v>0</v>
      </c>
      <c r="AQ90" s="59">
        <v>0</v>
      </c>
      <c r="AR90" s="59">
        <v>0</v>
      </c>
      <c r="AS90" s="59">
        <v>0</v>
      </c>
      <c r="AT90" s="59">
        <v>0</v>
      </c>
      <c r="AU90" s="59">
        <v>0</v>
      </c>
      <c r="AV90" s="59">
        <v>0</v>
      </c>
      <c r="AW90" s="59">
        <v>19.661300000000001</v>
      </c>
      <c r="AX90" s="59">
        <v>36.535499999999999</v>
      </c>
      <c r="AY90" s="59">
        <v>12.388</v>
      </c>
      <c r="AZ90" s="59">
        <v>0</v>
      </c>
      <c r="BA90" s="59">
        <v>1.4427000000000001</v>
      </c>
      <c r="BB90" s="59">
        <v>2.4334099999999999</v>
      </c>
      <c r="BC90" s="59">
        <v>41.410699999999999</v>
      </c>
      <c r="BD90" s="59">
        <v>113.872</v>
      </c>
      <c r="BE90" s="59">
        <v>0</v>
      </c>
      <c r="BF90" s="59"/>
      <c r="BG90" s="59">
        <v>0</v>
      </c>
      <c r="BH90" s="59">
        <v>1.25</v>
      </c>
      <c r="BI90" s="59" t="s">
        <v>168</v>
      </c>
      <c r="BJ90" s="59">
        <v>0</v>
      </c>
      <c r="BK90" s="59" t="s">
        <v>166</v>
      </c>
      <c r="BL90" s="59" t="s">
        <v>166</v>
      </c>
      <c r="BM90" s="59" t="s">
        <v>222</v>
      </c>
      <c r="BN90" s="59">
        <v>39.640599999999999</v>
      </c>
      <c r="BO90" s="59">
        <v>41652.699999999997</v>
      </c>
      <c r="BP90" s="59">
        <v>39820.6</v>
      </c>
      <c r="BQ90" s="59">
        <v>0</v>
      </c>
      <c r="BR90" s="59">
        <v>2778.51</v>
      </c>
      <c r="BS90" s="59">
        <v>0</v>
      </c>
      <c r="BT90" s="59">
        <v>90621.6</v>
      </c>
      <c r="BU90" s="59">
        <v>174913</v>
      </c>
      <c r="BV90" s="59">
        <v>229701</v>
      </c>
      <c r="BW90" s="59">
        <v>0</v>
      </c>
      <c r="BX90" s="59">
        <v>0</v>
      </c>
      <c r="BY90" s="59">
        <v>404614</v>
      </c>
      <c r="BZ90" s="59">
        <v>6493.78</v>
      </c>
      <c r="CA90" s="59">
        <v>0</v>
      </c>
      <c r="CB90" s="59">
        <v>0</v>
      </c>
      <c r="CC90" s="59">
        <v>0</v>
      </c>
      <c r="CD90" s="59">
        <v>0</v>
      </c>
      <c r="CE90" s="59">
        <v>784.07</v>
      </c>
      <c r="CF90" s="59">
        <v>0</v>
      </c>
      <c r="CG90" s="59">
        <v>7277.85</v>
      </c>
      <c r="CH90" s="59">
        <v>0</v>
      </c>
      <c r="CI90" s="59">
        <v>0</v>
      </c>
      <c r="CJ90" s="59">
        <v>0</v>
      </c>
      <c r="CK90" s="59">
        <v>7277.85</v>
      </c>
      <c r="CL90" s="59">
        <v>0</v>
      </c>
      <c r="CM90" s="59">
        <v>0</v>
      </c>
      <c r="CN90" s="59">
        <v>0</v>
      </c>
      <c r="CO90" s="59">
        <v>0</v>
      </c>
      <c r="CP90" s="59">
        <v>0</v>
      </c>
      <c r="CQ90" s="59">
        <v>0</v>
      </c>
      <c r="CR90" s="59">
        <v>0</v>
      </c>
      <c r="CS90" s="59">
        <v>0</v>
      </c>
      <c r="CT90" s="59">
        <v>0</v>
      </c>
      <c r="CU90" s="59">
        <v>0</v>
      </c>
      <c r="CV90" s="59">
        <v>0</v>
      </c>
      <c r="CW90" s="59">
        <v>0</v>
      </c>
      <c r="CX90" s="59">
        <v>21.9331</v>
      </c>
      <c r="CY90" s="59">
        <v>34.291400000000003</v>
      </c>
      <c r="CZ90" s="59">
        <v>19.322600000000001</v>
      </c>
      <c r="DA90" s="59">
        <v>0</v>
      </c>
      <c r="DB90" s="59">
        <v>0.92561599999999999</v>
      </c>
      <c r="DC90" s="59">
        <v>2.4334099999999999</v>
      </c>
      <c r="DD90" s="59">
        <v>41.410699999999999</v>
      </c>
      <c r="DE90" s="59">
        <v>120.31699999999999</v>
      </c>
      <c r="DF90" s="59">
        <v>0</v>
      </c>
      <c r="DG90" s="59"/>
      <c r="DH90" s="59">
        <v>0</v>
      </c>
      <c r="DI90" s="59">
        <v>8.25</v>
      </c>
      <c r="DJ90" s="59" t="s">
        <v>170</v>
      </c>
      <c r="DK90" s="59">
        <v>0</v>
      </c>
      <c r="DL90" s="59" t="s">
        <v>171</v>
      </c>
      <c r="DM90" s="59" t="s">
        <v>172</v>
      </c>
      <c r="DN90" s="59" t="s">
        <v>173</v>
      </c>
      <c r="DO90" s="59" t="s">
        <v>174</v>
      </c>
      <c r="DP90" s="59">
        <v>8.1</v>
      </c>
      <c r="DQ90" s="59" t="s">
        <v>175</v>
      </c>
      <c r="DR90" s="59" t="s">
        <v>176</v>
      </c>
      <c r="DS90" s="59" t="s">
        <v>306</v>
      </c>
      <c r="DT90" s="59"/>
      <c r="DU90" s="59"/>
      <c r="DV90" s="59"/>
      <c r="DW90" s="59"/>
      <c r="DX90" s="59"/>
      <c r="DY90" s="59"/>
      <c r="DZ90" s="59"/>
      <c r="EA90" s="59"/>
      <c r="EB90" s="59"/>
    </row>
    <row r="91" spans="1:132" s="38" customFormat="1" x14ac:dyDescent="0.25">
      <c r="B91" s="59" t="s">
        <v>393</v>
      </c>
      <c r="C91" s="59" t="s">
        <v>106</v>
      </c>
      <c r="D91" s="59">
        <v>300006</v>
      </c>
      <c r="E91" s="59" t="s">
        <v>178</v>
      </c>
      <c r="F91" s="59" t="s">
        <v>164</v>
      </c>
      <c r="G91" s="60">
        <v>7.5694444444444439E-2</v>
      </c>
      <c r="H91" s="59" t="s">
        <v>165</v>
      </c>
      <c r="I91" s="59">
        <v>4.2</v>
      </c>
      <c r="J91" s="59" t="s">
        <v>166</v>
      </c>
      <c r="K91" s="59" t="s">
        <v>166</v>
      </c>
      <c r="L91" s="59" t="s">
        <v>221</v>
      </c>
      <c r="M91" s="59">
        <v>8.0788700000000002</v>
      </c>
      <c r="N91" s="59">
        <v>82401</v>
      </c>
      <c r="O91" s="59">
        <v>23257.200000000001</v>
      </c>
      <c r="P91" s="59">
        <v>0</v>
      </c>
      <c r="Q91" s="59">
        <v>1666.4</v>
      </c>
      <c r="R91" s="59">
        <v>0</v>
      </c>
      <c r="S91" s="59">
        <v>90621.6</v>
      </c>
      <c r="T91" s="59">
        <v>197954</v>
      </c>
      <c r="U91" s="59">
        <v>229701</v>
      </c>
      <c r="V91" s="59">
        <v>0</v>
      </c>
      <c r="W91" s="59">
        <v>0</v>
      </c>
      <c r="X91" s="59">
        <v>427656</v>
      </c>
      <c r="Y91" s="59">
        <v>1241.67</v>
      </c>
      <c r="Z91" s="59">
        <v>0</v>
      </c>
      <c r="AA91" s="59">
        <v>0</v>
      </c>
      <c r="AB91" s="59">
        <v>0</v>
      </c>
      <c r="AC91" s="59">
        <v>0</v>
      </c>
      <c r="AD91" s="59">
        <v>678.54899999999998</v>
      </c>
      <c r="AE91" s="59">
        <v>0</v>
      </c>
      <c r="AF91" s="59">
        <v>1920.22</v>
      </c>
      <c r="AG91" s="59">
        <v>0</v>
      </c>
      <c r="AH91" s="59">
        <v>0</v>
      </c>
      <c r="AI91" s="59">
        <v>0</v>
      </c>
      <c r="AJ91" s="59">
        <v>1920.22</v>
      </c>
      <c r="AK91" s="59">
        <v>0</v>
      </c>
      <c r="AL91" s="59">
        <v>0</v>
      </c>
      <c r="AM91" s="59">
        <v>0</v>
      </c>
      <c r="AN91" s="59">
        <v>0</v>
      </c>
      <c r="AO91" s="59">
        <v>0</v>
      </c>
      <c r="AP91" s="59">
        <v>0</v>
      </c>
      <c r="AQ91" s="59">
        <v>0</v>
      </c>
      <c r="AR91" s="59">
        <v>0</v>
      </c>
      <c r="AS91" s="59">
        <v>0</v>
      </c>
      <c r="AT91" s="59">
        <v>0</v>
      </c>
      <c r="AU91" s="59">
        <v>0</v>
      </c>
      <c r="AV91" s="59">
        <v>0</v>
      </c>
      <c r="AW91" s="59">
        <v>4.2637400000000003</v>
      </c>
      <c r="AX91" s="59">
        <v>53.241300000000003</v>
      </c>
      <c r="AY91" s="59">
        <v>11.138999999999999</v>
      </c>
      <c r="AZ91" s="59">
        <v>0</v>
      </c>
      <c r="BA91" s="59">
        <v>0.56057199999999996</v>
      </c>
      <c r="BB91" s="59">
        <v>2.10168</v>
      </c>
      <c r="BC91" s="59">
        <v>41.963500000000003</v>
      </c>
      <c r="BD91" s="59">
        <v>113.27</v>
      </c>
      <c r="BE91" s="59">
        <v>0</v>
      </c>
      <c r="BF91" s="59"/>
      <c r="BG91" s="59">
        <v>0</v>
      </c>
      <c r="BH91" s="59">
        <v>0</v>
      </c>
      <c r="BI91" s="59"/>
      <c r="BJ91" s="59">
        <v>0</v>
      </c>
      <c r="BK91" s="59" t="s">
        <v>166</v>
      </c>
      <c r="BL91" s="59" t="s">
        <v>166</v>
      </c>
      <c r="BM91" s="59" t="s">
        <v>202</v>
      </c>
      <c r="BN91" s="59">
        <v>9.1600400000000004</v>
      </c>
      <c r="BO91" s="59">
        <v>77729.5</v>
      </c>
      <c r="BP91" s="59">
        <v>37485.599999999999</v>
      </c>
      <c r="BQ91" s="59">
        <v>0</v>
      </c>
      <c r="BR91" s="59">
        <v>1339.44</v>
      </c>
      <c r="BS91" s="59">
        <v>0</v>
      </c>
      <c r="BT91" s="59">
        <v>90621.6</v>
      </c>
      <c r="BU91" s="59">
        <v>207185</v>
      </c>
      <c r="BV91" s="59">
        <v>229701</v>
      </c>
      <c r="BW91" s="59">
        <v>0</v>
      </c>
      <c r="BX91" s="59">
        <v>0</v>
      </c>
      <c r="BY91" s="59">
        <v>436887</v>
      </c>
      <c r="BZ91" s="59">
        <v>1613.59</v>
      </c>
      <c r="CA91" s="59">
        <v>0</v>
      </c>
      <c r="CB91" s="59">
        <v>0</v>
      </c>
      <c r="CC91" s="59">
        <v>0</v>
      </c>
      <c r="CD91" s="59">
        <v>0</v>
      </c>
      <c r="CE91" s="59">
        <v>678.54700000000003</v>
      </c>
      <c r="CF91" s="59">
        <v>0</v>
      </c>
      <c r="CG91" s="59">
        <v>2292.14</v>
      </c>
      <c r="CH91" s="59">
        <v>0</v>
      </c>
      <c r="CI91" s="59">
        <v>0</v>
      </c>
      <c r="CJ91" s="59">
        <v>0</v>
      </c>
      <c r="CK91" s="59">
        <v>2292.14</v>
      </c>
      <c r="CL91" s="59">
        <v>0</v>
      </c>
      <c r="CM91" s="59">
        <v>0</v>
      </c>
      <c r="CN91" s="59">
        <v>0</v>
      </c>
      <c r="CO91" s="59">
        <v>0</v>
      </c>
      <c r="CP91" s="59">
        <v>0</v>
      </c>
      <c r="CQ91" s="59">
        <v>0</v>
      </c>
      <c r="CR91" s="59">
        <v>0</v>
      </c>
      <c r="CS91" s="59">
        <v>0</v>
      </c>
      <c r="CT91" s="59">
        <v>0</v>
      </c>
      <c r="CU91" s="59">
        <v>0</v>
      </c>
      <c r="CV91" s="59">
        <v>0</v>
      </c>
      <c r="CW91" s="59">
        <v>0</v>
      </c>
      <c r="CX91" s="59">
        <v>5.5385200000000001</v>
      </c>
      <c r="CY91" s="59">
        <v>49.4619</v>
      </c>
      <c r="CZ91" s="59">
        <v>17.889199999999999</v>
      </c>
      <c r="DA91" s="59">
        <v>0</v>
      </c>
      <c r="DB91" s="59">
        <v>0.45160299999999998</v>
      </c>
      <c r="DC91" s="59">
        <v>2.1016699999999999</v>
      </c>
      <c r="DD91" s="59">
        <v>41.963500000000003</v>
      </c>
      <c r="DE91" s="59">
        <v>117.40600000000001</v>
      </c>
      <c r="DF91" s="59">
        <v>0</v>
      </c>
      <c r="DG91" s="59"/>
      <c r="DH91" s="59">
        <v>0</v>
      </c>
      <c r="DI91" s="59">
        <v>0</v>
      </c>
      <c r="DJ91" s="59"/>
      <c r="DK91" s="59">
        <v>0</v>
      </c>
      <c r="DL91" s="59" t="s">
        <v>171</v>
      </c>
      <c r="DM91" s="59" t="s">
        <v>172</v>
      </c>
      <c r="DN91" s="59" t="s">
        <v>173</v>
      </c>
      <c r="DO91" s="59" t="s">
        <v>174</v>
      </c>
      <c r="DP91" s="59">
        <v>8.1</v>
      </c>
      <c r="DQ91" s="59" t="s">
        <v>175</v>
      </c>
      <c r="DR91" s="59" t="s">
        <v>176</v>
      </c>
      <c r="DS91" s="59" t="s">
        <v>306</v>
      </c>
      <c r="DT91" s="59"/>
      <c r="DU91" s="59"/>
      <c r="DV91" s="59"/>
      <c r="DW91" s="59"/>
      <c r="DX91" s="59"/>
      <c r="DY91" s="59"/>
      <c r="DZ91" s="59"/>
      <c r="EA91" s="59"/>
      <c r="EB91" s="59"/>
    </row>
    <row r="92" spans="1:132" x14ac:dyDescent="0.25">
      <c r="B92" s="59" t="s">
        <v>394</v>
      </c>
      <c r="C92" s="59" t="s">
        <v>107</v>
      </c>
      <c r="D92" s="59">
        <v>303406</v>
      </c>
      <c r="E92" s="59" t="s">
        <v>178</v>
      </c>
      <c r="F92" s="59" t="s">
        <v>164</v>
      </c>
      <c r="G92" s="60">
        <v>7.6388888888888895E-2</v>
      </c>
      <c r="H92" s="59" t="s">
        <v>165</v>
      </c>
      <c r="I92" s="59">
        <v>14.1</v>
      </c>
      <c r="J92" s="59" t="s">
        <v>166</v>
      </c>
      <c r="K92" s="59" t="s">
        <v>166</v>
      </c>
      <c r="L92" s="59" t="s">
        <v>221</v>
      </c>
      <c r="M92" s="59">
        <v>8.77121</v>
      </c>
      <c r="N92" s="59">
        <v>80043.899999999994</v>
      </c>
      <c r="O92" s="59">
        <v>22452.2</v>
      </c>
      <c r="P92" s="59">
        <v>0</v>
      </c>
      <c r="Q92" s="59">
        <v>1764.18</v>
      </c>
      <c r="R92" s="59">
        <v>0</v>
      </c>
      <c r="S92" s="59">
        <v>72497.3</v>
      </c>
      <c r="T92" s="59">
        <v>176766</v>
      </c>
      <c r="U92" s="59">
        <v>229701</v>
      </c>
      <c r="V92" s="59">
        <v>0</v>
      </c>
      <c r="W92" s="59">
        <v>0</v>
      </c>
      <c r="X92" s="59">
        <v>406468</v>
      </c>
      <c r="Y92" s="59">
        <v>1348.08</v>
      </c>
      <c r="Z92" s="59">
        <v>0</v>
      </c>
      <c r="AA92" s="59">
        <v>0</v>
      </c>
      <c r="AB92" s="59">
        <v>0</v>
      </c>
      <c r="AC92" s="59">
        <v>0</v>
      </c>
      <c r="AD92" s="59">
        <v>678.54899999999998</v>
      </c>
      <c r="AE92" s="59">
        <v>0</v>
      </c>
      <c r="AF92" s="59">
        <v>2026.63</v>
      </c>
      <c r="AG92" s="59">
        <v>0</v>
      </c>
      <c r="AH92" s="59">
        <v>0</v>
      </c>
      <c r="AI92" s="59">
        <v>0</v>
      </c>
      <c r="AJ92" s="59">
        <v>2026.63</v>
      </c>
      <c r="AK92" s="59">
        <v>0</v>
      </c>
      <c r="AL92" s="59">
        <v>0</v>
      </c>
      <c r="AM92" s="59">
        <v>0</v>
      </c>
      <c r="AN92" s="59">
        <v>0</v>
      </c>
      <c r="AO92" s="59">
        <v>0</v>
      </c>
      <c r="AP92" s="59">
        <v>0</v>
      </c>
      <c r="AQ92" s="59">
        <v>0</v>
      </c>
      <c r="AR92" s="59">
        <v>0</v>
      </c>
      <c r="AS92" s="59">
        <v>0</v>
      </c>
      <c r="AT92" s="59">
        <v>0</v>
      </c>
      <c r="AU92" s="59">
        <v>0</v>
      </c>
      <c r="AV92" s="59">
        <v>0</v>
      </c>
      <c r="AW92" s="59">
        <v>4.6166600000000004</v>
      </c>
      <c r="AX92" s="59">
        <v>51.790799999999997</v>
      </c>
      <c r="AY92" s="59">
        <v>10.687799999999999</v>
      </c>
      <c r="AZ92" s="59">
        <v>0</v>
      </c>
      <c r="BA92" s="59">
        <v>0.59425399999999995</v>
      </c>
      <c r="BB92" s="59">
        <v>2.10168</v>
      </c>
      <c r="BC92" s="59">
        <v>33.570799999999998</v>
      </c>
      <c r="BD92" s="59">
        <v>103.36199999999999</v>
      </c>
      <c r="BE92" s="59">
        <v>0</v>
      </c>
      <c r="BF92" s="59"/>
      <c r="BG92" s="59">
        <v>0</v>
      </c>
      <c r="BH92" s="59">
        <v>0</v>
      </c>
      <c r="BI92" s="59"/>
      <c r="BJ92" s="59">
        <v>0</v>
      </c>
      <c r="BK92" s="59" t="s">
        <v>166</v>
      </c>
      <c r="BL92" s="59" t="s">
        <v>166</v>
      </c>
      <c r="BM92" s="59" t="s">
        <v>202</v>
      </c>
      <c r="BN92" s="59">
        <v>9.1600400000000004</v>
      </c>
      <c r="BO92" s="59">
        <v>77729.5</v>
      </c>
      <c r="BP92" s="59">
        <v>37485.599999999999</v>
      </c>
      <c r="BQ92" s="59">
        <v>0</v>
      </c>
      <c r="BR92" s="59">
        <v>1339.44</v>
      </c>
      <c r="BS92" s="59">
        <v>0</v>
      </c>
      <c r="BT92" s="59">
        <v>90621.6</v>
      </c>
      <c r="BU92" s="59">
        <v>207185</v>
      </c>
      <c r="BV92" s="59">
        <v>229701</v>
      </c>
      <c r="BW92" s="59">
        <v>0</v>
      </c>
      <c r="BX92" s="59">
        <v>0</v>
      </c>
      <c r="BY92" s="59">
        <v>436887</v>
      </c>
      <c r="BZ92" s="59">
        <v>1613.59</v>
      </c>
      <c r="CA92" s="59">
        <v>0</v>
      </c>
      <c r="CB92" s="59">
        <v>0</v>
      </c>
      <c r="CC92" s="59">
        <v>0</v>
      </c>
      <c r="CD92" s="59">
        <v>0</v>
      </c>
      <c r="CE92" s="59">
        <v>678.54700000000003</v>
      </c>
      <c r="CF92" s="59">
        <v>0</v>
      </c>
      <c r="CG92" s="59">
        <v>2292.14</v>
      </c>
      <c r="CH92" s="59">
        <v>0</v>
      </c>
      <c r="CI92" s="59">
        <v>0</v>
      </c>
      <c r="CJ92" s="59">
        <v>0</v>
      </c>
      <c r="CK92" s="59">
        <v>2292.14</v>
      </c>
      <c r="CL92" s="59">
        <v>0</v>
      </c>
      <c r="CM92" s="59">
        <v>0</v>
      </c>
      <c r="CN92" s="59">
        <v>0</v>
      </c>
      <c r="CO92" s="59">
        <v>0</v>
      </c>
      <c r="CP92" s="59">
        <v>0</v>
      </c>
      <c r="CQ92" s="59">
        <v>0</v>
      </c>
      <c r="CR92" s="59">
        <v>0</v>
      </c>
      <c r="CS92" s="59">
        <v>0</v>
      </c>
      <c r="CT92" s="59">
        <v>0</v>
      </c>
      <c r="CU92" s="59">
        <v>0</v>
      </c>
      <c r="CV92" s="59">
        <v>0</v>
      </c>
      <c r="CW92" s="59">
        <v>0</v>
      </c>
      <c r="CX92" s="59">
        <v>5.5385200000000001</v>
      </c>
      <c r="CY92" s="59">
        <v>49.4619</v>
      </c>
      <c r="CZ92" s="59">
        <v>17.889199999999999</v>
      </c>
      <c r="DA92" s="59">
        <v>0</v>
      </c>
      <c r="DB92" s="59">
        <v>0.45160299999999998</v>
      </c>
      <c r="DC92" s="59">
        <v>2.1016699999999999</v>
      </c>
      <c r="DD92" s="59">
        <v>41.963500000000003</v>
      </c>
      <c r="DE92" s="59">
        <v>117.40600000000001</v>
      </c>
      <c r="DF92" s="59">
        <v>0</v>
      </c>
      <c r="DG92" s="59"/>
      <c r="DH92" s="59">
        <v>0</v>
      </c>
      <c r="DI92" s="59">
        <v>0</v>
      </c>
      <c r="DJ92" s="59"/>
      <c r="DK92" s="59">
        <v>0</v>
      </c>
      <c r="DL92" s="59" t="s">
        <v>171</v>
      </c>
      <c r="DM92" s="59" t="s">
        <v>172</v>
      </c>
      <c r="DN92" s="59" t="s">
        <v>173</v>
      </c>
      <c r="DO92" s="59" t="s">
        <v>174</v>
      </c>
      <c r="DP92" s="59">
        <v>8.1</v>
      </c>
      <c r="DQ92" s="59" t="s">
        <v>175</v>
      </c>
      <c r="DR92" s="59" t="s">
        <v>176</v>
      </c>
      <c r="DS92" s="59" t="s">
        <v>306</v>
      </c>
      <c r="DT92" s="59"/>
      <c r="DU92" s="59"/>
      <c r="DV92" s="59"/>
      <c r="DW92" s="59"/>
      <c r="DX92" s="59"/>
      <c r="DY92" s="59"/>
      <c r="DZ92" s="59"/>
      <c r="EA92" s="59"/>
      <c r="EB92" s="59"/>
    </row>
    <row r="93" spans="1:132" x14ac:dyDescent="0.25">
      <c r="B93" s="59" t="s">
        <v>395</v>
      </c>
      <c r="C93" s="59" t="s">
        <v>108</v>
      </c>
      <c r="D93" s="59">
        <v>303506</v>
      </c>
      <c r="E93" s="59" t="s">
        <v>178</v>
      </c>
      <c r="F93" s="59" t="s">
        <v>164</v>
      </c>
      <c r="G93" s="60">
        <v>7.5694444444444439E-2</v>
      </c>
      <c r="H93" s="59" t="s">
        <v>187</v>
      </c>
      <c r="I93" s="59">
        <v>-5.7</v>
      </c>
      <c r="J93" s="59" t="s">
        <v>166</v>
      </c>
      <c r="K93" s="59" t="s">
        <v>166</v>
      </c>
      <c r="L93" s="59" t="s">
        <v>221</v>
      </c>
      <c r="M93" s="59">
        <v>7.4582899999999999</v>
      </c>
      <c r="N93" s="59">
        <v>84792.1</v>
      </c>
      <c r="O93" s="59">
        <v>24122.3</v>
      </c>
      <c r="P93" s="59">
        <v>0</v>
      </c>
      <c r="Q93" s="59">
        <v>1574.71</v>
      </c>
      <c r="R93" s="59">
        <v>0</v>
      </c>
      <c r="S93" s="59">
        <v>108746</v>
      </c>
      <c r="T93" s="59">
        <v>219243</v>
      </c>
      <c r="U93" s="59">
        <v>229701</v>
      </c>
      <c r="V93" s="59">
        <v>0</v>
      </c>
      <c r="W93" s="59">
        <v>0</v>
      </c>
      <c r="X93" s="59">
        <v>448944</v>
      </c>
      <c r="Y93" s="59">
        <v>1146.29</v>
      </c>
      <c r="Z93" s="59">
        <v>0</v>
      </c>
      <c r="AA93" s="59">
        <v>0</v>
      </c>
      <c r="AB93" s="59">
        <v>0</v>
      </c>
      <c r="AC93" s="59">
        <v>0</v>
      </c>
      <c r="AD93" s="59">
        <v>678.54899999999998</v>
      </c>
      <c r="AE93" s="59">
        <v>0</v>
      </c>
      <c r="AF93" s="59">
        <v>1824.84</v>
      </c>
      <c r="AG93" s="59">
        <v>0</v>
      </c>
      <c r="AH93" s="59">
        <v>0</v>
      </c>
      <c r="AI93" s="59">
        <v>0</v>
      </c>
      <c r="AJ93" s="59">
        <v>1824.84</v>
      </c>
      <c r="AK93" s="59">
        <v>0</v>
      </c>
      <c r="AL93" s="59">
        <v>0</v>
      </c>
      <c r="AM93" s="59">
        <v>0</v>
      </c>
      <c r="AN93" s="59">
        <v>0</v>
      </c>
      <c r="AO93" s="59">
        <v>0</v>
      </c>
      <c r="AP93" s="59">
        <v>0</v>
      </c>
      <c r="AQ93" s="59">
        <v>0</v>
      </c>
      <c r="AR93" s="59">
        <v>0</v>
      </c>
      <c r="AS93" s="59">
        <v>0</v>
      </c>
      <c r="AT93" s="59">
        <v>0</v>
      </c>
      <c r="AU93" s="59">
        <v>0</v>
      </c>
      <c r="AV93" s="59">
        <v>0</v>
      </c>
      <c r="AW93" s="59">
        <v>3.9464800000000002</v>
      </c>
      <c r="AX93" s="59">
        <v>54.709699999999998</v>
      </c>
      <c r="AY93" s="59">
        <v>11.6168</v>
      </c>
      <c r="AZ93" s="59">
        <v>0</v>
      </c>
      <c r="BA93" s="59">
        <v>0.52915699999999999</v>
      </c>
      <c r="BB93" s="59">
        <v>2.10168</v>
      </c>
      <c r="BC93" s="59">
        <v>50.356200000000001</v>
      </c>
      <c r="BD93" s="59">
        <v>123.26</v>
      </c>
      <c r="BE93" s="59">
        <v>0</v>
      </c>
      <c r="BF93" s="59"/>
      <c r="BG93" s="59">
        <v>0</v>
      </c>
      <c r="BH93" s="59">
        <v>0</v>
      </c>
      <c r="BI93" s="59"/>
      <c r="BJ93" s="59">
        <v>0</v>
      </c>
      <c r="BK93" s="59" t="s">
        <v>166</v>
      </c>
      <c r="BL93" s="59" t="s">
        <v>166</v>
      </c>
      <c r="BM93" s="59" t="s">
        <v>202</v>
      </c>
      <c r="BN93" s="59">
        <v>9.1600400000000004</v>
      </c>
      <c r="BO93" s="59">
        <v>77729.5</v>
      </c>
      <c r="BP93" s="59">
        <v>37485.599999999999</v>
      </c>
      <c r="BQ93" s="59">
        <v>0</v>
      </c>
      <c r="BR93" s="59">
        <v>1339.44</v>
      </c>
      <c r="BS93" s="59">
        <v>0</v>
      </c>
      <c r="BT93" s="59">
        <v>90621.6</v>
      </c>
      <c r="BU93" s="59">
        <v>207185</v>
      </c>
      <c r="BV93" s="59">
        <v>229701</v>
      </c>
      <c r="BW93" s="59">
        <v>0</v>
      </c>
      <c r="BX93" s="59">
        <v>0</v>
      </c>
      <c r="BY93" s="59">
        <v>436887</v>
      </c>
      <c r="BZ93" s="59">
        <v>1613.59</v>
      </c>
      <c r="CA93" s="59">
        <v>0</v>
      </c>
      <c r="CB93" s="59">
        <v>0</v>
      </c>
      <c r="CC93" s="59">
        <v>0</v>
      </c>
      <c r="CD93" s="59">
        <v>0</v>
      </c>
      <c r="CE93" s="59">
        <v>678.54700000000003</v>
      </c>
      <c r="CF93" s="59">
        <v>0</v>
      </c>
      <c r="CG93" s="59">
        <v>2292.14</v>
      </c>
      <c r="CH93" s="59">
        <v>0</v>
      </c>
      <c r="CI93" s="59">
        <v>0</v>
      </c>
      <c r="CJ93" s="59">
        <v>0</v>
      </c>
      <c r="CK93" s="59">
        <v>2292.14</v>
      </c>
      <c r="CL93" s="59">
        <v>0</v>
      </c>
      <c r="CM93" s="59">
        <v>0</v>
      </c>
      <c r="CN93" s="59">
        <v>0</v>
      </c>
      <c r="CO93" s="59">
        <v>0</v>
      </c>
      <c r="CP93" s="59">
        <v>0</v>
      </c>
      <c r="CQ93" s="59">
        <v>0</v>
      </c>
      <c r="CR93" s="59">
        <v>0</v>
      </c>
      <c r="CS93" s="59">
        <v>0</v>
      </c>
      <c r="CT93" s="59">
        <v>0</v>
      </c>
      <c r="CU93" s="59">
        <v>0</v>
      </c>
      <c r="CV93" s="59">
        <v>0</v>
      </c>
      <c r="CW93" s="59">
        <v>0</v>
      </c>
      <c r="CX93" s="59">
        <v>5.5385200000000001</v>
      </c>
      <c r="CY93" s="59">
        <v>49.4619</v>
      </c>
      <c r="CZ93" s="59">
        <v>17.889199999999999</v>
      </c>
      <c r="DA93" s="59">
        <v>0</v>
      </c>
      <c r="DB93" s="59">
        <v>0.45160299999999998</v>
      </c>
      <c r="DC93" s="59">
        <v>2.1016699999999999</v>
      </c>
      <c r="DD93" s="59">
        <v>41.963500000000003</v>
      </c>
      <c r="DE93" s="59">
        <v>117.40600000000001</v>
      </c>
      <c r="DF93" s="59">
        <v>0</v>
      </c>
      <c r="DG93" s="59"/>
      <c r="DH93" s="59">
        <v>0</v>
      </c>
      <c r="DI93" s="59">
        <v>0</v>
      </c>
      <c r="DJ93" s="59"/>
      <c r="DK93" s="59">
        <v>0</v>
      </c>
      <c r="DL93" s="59" t="s">
        <v>171</v>
      </c>
      <c r="DM93" s="59" t="s">
        <v>172</v>
      </c>
      <c r="DN93" s="59" t="s">
        <v>173</v>
      </c>
      <c r="DO93" s="59" t="s">
        <v>174</v>
      </c>
      <c r="DP93" s="59">
        <v>8.1</v>
      </c>
      <c r="DQ93" s="59" t="s">
        <v>175</v>
      </c>
      <c r="DR93" s="59" t="s">
        <v>176</v>
      </c>
      <c r="DS93" s="59" t="s">
        <v>306</v>
      </c>
      <c r="DT93" s="59"/>
      <c r="DU93" s="59"/>
      <c r="DV93" s="59"/>
      <c r="DW93" s="59"/>
      <c r="DX93" s="59"/>
      <c r="DY93" s="59"/>
      <c r="DZ93" s="59"/>
      <c r="EA93" s="59"/>
      <c r="EB93" s="59"/>
    </row>
    <row r="94" spans="1:132" x14ac:dyDescent="0.25">
      <c r="B94" s="59" t="s">
        <v>396</v>
      </c>
      <c r="C94" s="59" t="s">
        <v>116</v>
      </c>
      <c r="D94" s="59">
        <v>307606</v>
      </c>
      <c r="E94" s="59" t="s">
        <v>178</v>
      </c>
      <c r="F94" s="59" t="s">
        <v>164</v>
      </c>
      <c r="G94" s="60">
        <v>7.5694444444444439E-2</v>
      </c>
      <c r="H94" s="59" t="s">
        <v>165</v>
      </c>
      <c r="I94" s="59">
        <v>8</v>
      </c>
      <c r="J94" s="59" t="s">
        <v>166</v>
      </c>
      <c r="K94" s="59" t="s">
        <v>166</v>
      </c>
      <c r="L94" s="59" t="s">
        <v>221</v>
      </c>
      <c r="M94" s="59">
        <v>8.2220099999999992</v>
      </c>
      <c r="N94" s="59">
        <v>80746.899999999994</v>
      </c>
      <c r="O94" s="59">
        <v>16908.5</v>
      </c>
      <c r="P94" s="59">
        <v>0</v>
      </c>
      <c r="Q94" s="59">
        <v>1673.61</v>
      </c>
      <c r="R94" s="59">
        <v>0</v>
      </c>
      <c r="S94" s="59">
        <v>90621.6</v>
      </c>
      <c r="T94" s="59">
        <v>189959</v>
      </c>
      <c r="U94" s="59">
        <v>229701</v>
      </c>
      <c r="V94" s="59">
        <v>0</v>
      </c>
      <c r="W94" s="59">
        <v>0</v>
      </c>
      <c r="X94" s="59">
        <v>419660</v>
      </c>
      <c r="Y94" s="59">
        <v>1263.67</v>
      </c>
      <c r="Z94" s="59">
        <v>0</v>
      </c>
      <c r="AA94" s="59">
        <v>0</v>
      </c>
      <c r="AB94" s="59">
        <v>0</v>
      </c>
      <c r="AC94" s="59">
        <v>0</v>
      </c>
      <c r="AD94" s="59">
        <v>678.54899999999998</v>
      </c>
      <c r="AE94" s="59">
        <v>0</v>
      </c>
      <c r="AF94" s="59">
        <v>1942.22</v>
      </c>
      <c r="AG94" s="59">
        <v>0</v>
      </c>
      <c r="AH94" s="59">
        <v>0</v>
      </c>
      <c r="AI94" s="59">
        <v>0</v>
      </c>
      <c r="AJ94" s="59">
        <v>1942.22</v>
      </c>
      <c r="AK94" s="59">
        <v>0</v>
      </c>
      <c r="AL94" s="59">
        <v>0</v>
      </c>
      <c r="AM94" s="59">
        <v>0</v>
      </c>
      <c r="AN94" s="59">
        <v>0</v>
      </c>
      <c r="AO94" s="59">
        <v>0</v>
      </c>
      <c r="AP94" s="59">
        <v>0</v>
      </c>
      <c r="AQ94" s="59">
        <v>0</v>
      </c>
      <c r="AR94" s="59">
        <v>0</v>
      </c>
      <c r="AS94" s="59">
        <v>0</v>
      </c>
      <c r="AT94" s="59">
        <v>0</v>
      </c>
      <c r="AU94" s="59">
        <v>0</v>
      </c>
      <c r="AV94" s="59">
        <v>0</v>
      </c>
      <c r="AW94" s="59">
        <v>4.3398300000000001</v>
      </c>
      <c r="AX94" s="59">
        <v>52.4101</v>
      </c>
      <c r="AY94" s="59">
        <v>8.0984499999999997</v>
      </c>
      <c r="AZ94" s="59">
        <v>0</v>
      </c>
      <c r="BA94" s="59">
        <v>0.56303000000000003</v>
      </c>
      <c r="BB94" s="59">
        <v>2.10168</v>
      </c>
      <c r="BC94" s="59">
        <v>41.963500000000003</v>
      </c>
      <c r="BD94" s="59">
        <v>109.477</v>
      </c>
      <c r="BE94" s="59">
        <v>0</v>
      </c>
      <c r="BF94" s="59"/>
      <c r="BG94" s="59">
        <v>0</v>
      </c>
      <c r="BH94" s="59">
        <v>0</v>
      </c>
      <c r="BI94" s="59"/>
      <c r="BJ94" s="59">
        <v>0</v>
      </c>
      <c r="BK94" s="59" t="s">
        <v>166</v>
      </c>
      <c r="BL94" s="59" t="s">
        <v>166</v>
      </c>
      <c r="BM94" s="59" t="s">
        <v>202</v>
      </c>
      <c r="BN94" s="59">
        <v>9.1600400000000004</v>
      </c>
      <c r="BO94" s="59">
        <v>77729.5</v>
      </c>
      <c r="BP94" s="59">
        <v>37485.599999999999</v>
      </c>
      <c r="BQ94" s="59">
        <v>0</v>
      </c>
      <c r="BR94" s="59">
        <v>1339.44</v>
      </c>
      <c r="BS94" s="59">
        <v>0</v>
      </c>
      <c r="BT94" s="59">
        <v>90621.6</v>
      </c>
      <c r="BU94" s="59">
        <v>207185</v>
      </c>
      <c r="BV94" s="59">
        <v>229701</v>
      </c>
      <c r="BW94" s="59">
        <v>0</v>
      </c>
      <c r="BX94" s="59">
        <v>0</v>
      </c>
      <c r="BY94" s="59">
        <v>436887</v>
      </c>
      <c r="BZ94" s="59">
        <v>1613.59</v>
      </c>
      <c r="CA94" s="59">
        <v>0</v>
      </c>
      <c r="CB94" s="59">
        <v>0</v>
      </c>
      <c r="CC94" s="59">
        <v>0</v>
      </c>
      <c r="CD94" s="59">
        <v>0</v>
      </c>
      <c r="CE94" s="59">
        <v>678.54700000000003</v>
      </c>
      <c r="CF94" s="59">
        <v>0</v>
      </c>
      <c r="CG94" s="59">
        <v>2292.14</v>
      </c>
      <c r="CH94" s="59">
        <v>0</v>
      </c>
      <c r="CI94" s="59">
        <v>0</v>
      </c>
      <c r="CJ94" s="59">
        <v>0</v>
      </c>
      <c r="CK94" s="59">
        <v>2292.14</v>
      </c>
      <c r="CL94" s="59">
        <v>0</v>
      </c>
      <c r="CM94" s="59">
        <v>0</v>
      </c>
      <c r="CN94" s="59">
        <v>0</v>
      </c>
      <c r="CO94" s="59">
        <v>0</v>
      </c>
      <c r="CP94" s="59">
        <v>0</v>
      </c>
      <c r="CQ94" s="59">
        <v>0</v>
      </c>
      <c r="CR94" s="59">
        <v>0</v>
      </c>
      <c r="CS94" s="59">
        <v>0</v>
      </c>
      <c r="CT94" s="59">
        <v>0</v>
      </c>
      <c r="CU94" s="59">
        <v>0</v>
      </c>
      <c r="CV94" s="59">
        <v>0</v>
      </c>
      <c r="CW94" s="59">
        <v>0</v>
      </c>
      <c r="CX94" s="59">
        <v>5.5385200000000001</v>
      </c>
      <c r="CY94" s="59">
        <v>49.4619</v>
      </c>
      <c r="CZ94" s="59">
        <v>17.889199999999999</v>
      </c>
      <c r="DA94" s="59">
        <v>0</v>
      </c>
      <c r="DB94" s="59">
        <v>0.45160299999999998</v>
      </c>
      <c r="DC94" s="59">
        <v>2.1016699999999999</v>
      </c>
      <c r="DD94" s="59">
        <v>41.963500000000003</v>
      </c>
      <c r="DE94" s="59">
        <v>117.40600000000001</v>
      </c>
      <c r="DF94" s="59">
        <v>0</v>
      </c>
      <c r="DG94" s="59"/>
      <c r="DH94" s="59">
        <v>0</v>
      </c>
      <c r="DI94" s="59">
        <v>0</v>
      </c>
      <c r="DJ94" s="59"/>
      <c r="DK94" s="59">
        <v>0</v>
      </c>
      <c r="DL94" s="59" t="s">
        <v>171</v>
      </c>
      <c r="DM94" s="59" t="s">
        <v>172</v>
      </c>
      <c r="DN94" s="59" t="s">
        <v>173</v>
      </c>
      <c r="DO94" s="59" t="s">
        <v>174</v>
      </c>
      <c r="DP94" s="59">
        <v>8.1</v>
      </c>
      <c r="DQ94" s="59" t="s">
        <v>175</v>
      </c>
      <c r="DR94" s="59" t="s">
        <v>176</v>
      </c>
      <c r="DS94" s="59" t="s">
        <v>306</v>
      </c>
      <c r="DT94" s="59"/>
      <c r="DU94" s="59"/>
      <c r="DV94" s="59"/>
      <c r="DW94" s="59"/>
      <c r="DX94" s="59"/>
      <c r="DY94" s="59"/>
      <c r="DZ94" s="59"/>
      <c r="EA94" s="59"/>
      <c r="EB94" s="59"/>
    </row>
    <row r="95" spans="1:132" x14ac:dyDescent="0.25">
      <c r="B95" s="59" t="s">
        <v>397</v>
      </c>
      <c r="C95" s="59" t="s">
        <v>117</v>
      </c>
      <c r="D95" s="59">
        <v>307706</v>
      </c>
      <c r="E95" s="59" t="s">
        <v>178</v>
      </c>
      <c r="F95" s="59" t="s">
        <v>164</v>
      </c>
      <c r="G95" s="60">
        <v>7.8472222222222221E-2</v>
      </c>
      <c r="H95" s="59" t="s">
        <v>187</v>
      </c>
      <c r="I95" s="59">
        <v>-21.6</v>
      </c>
      <c r="J95" s="59" t="s">
        <v>166</v>
      </c>
      <c r="K95" s="59" t="s">
        <v>166</v>
      </c>
      <c r="L95" s="59" t="s">
        <v>221</v>
      </c>
      <c r="M95" s="59">
        <v>24.896999999999998</v>
      </c>
      <c r="N95" s="59">
        <v>137609</v>
      </c>
      <c r="O95" s="59">
        <v>17651.400000000001</v>
      </c>
      <c r="P95" s="59">
        <v>0</v>
      </c>
      <c r="Q95" s="59">
        <v>2893.73</v>
      </c>
      <c r="R95" s="59">
        <v>0</v>
      </c>
      <c r="S95" s="59">
        <v>90621.6</v>
      </c>
      <c r="T95" s="59">
        <v>248801</v>
      </c>
      <c r="U95" s="59">
        <v>229701</v>
      </c>
      <c r="V95" s="59">
        <v>0</v>
      </c>
      <c r="W95" s="59">
        <v>0</v>
      </c>
      <c r="X95" s="59">
        <v>478502</v>
      </c>
      <c r="Y95" s="59">
        <v>3826.5</v>
      </c>
      <c r="Z95" s="59">
        <v>0</v>
      </c>
      <c r="AA95" s="59">
        <v>0</v>
      </c>
      <c r="AB95" s="59">
        <v>0</v>
      </c>
      <c r="AC95" s="59">
        <v>0</v>
      </c>
      <c r="AD95" s="59">
        <v>678.55100000000004</v>
      </c>
      <c r="AE95" s="59">
        <v>0</v>
      </c>
      <c r="AF95" s="59">
        <v>4505.05</v>
      </c>
      <c r="AG95" s="59">
        <v>0</v>
      </c>
      <c r="AH95" s="59">
        <v>0</v>
      </c>
      <c r="AI95" s="59">
        <v>0</v>
      </c>
      <c r="AJ95" s="59">
        <v>4505.05</v>
      </c>
      <c r="AK95" s="59">
        <v>0</v>
      </c>
      <c r="AL95" s="59">
        <v>0</v>
      </c>
      <c r="AM95" s="59">
        <v>0</v>
      </c>
      <c r="AN95" s="59">
        <v>0</v>
      </c>
      <c r="AO95" s="59">
        <v>0</v>
      </c>
      <c r="AP95" s="59">
        <v>0</v>
      </c>
      <c r="AQ95" s="59">
        <v>0</v>
      </c>
      <c r="AR95" s="59">
        <v>0</v>
      </c>
      <c r="AS95" s="59">
        <v>0</v>
      </c>
      <c r="AT95" s="59">
        <v>0</v>
      </c>
      <c r="AU95" s="59">
        <v>0</v>
      </c>
      <c r="AV95" s="59">
        <v>0</v>
      </c>
      <c r="AW95" s="59">
        <v>12.088800000000001</v>
      </c>
      <c r="AX95" s="59">
        <v>74.214200000000005</v>
      </c>
      <c r="AY95" s="59">
        <v>7.6714399999999996</v>
      </c>
      <c r="AZ95" s="59">
        <v>0</v>
      </c>
      <c r="BA95" s="59">
        <v>1.02406</v>
      </c>
      <c r="BB95" s="59">
        <v>2.10168</v>
      </c>
      <c r="BC95" s="59">
        <v>41.963500000000003</v>
      </c>
      <c r="BD95" s="59">
        <v>139.06399999999999</v>
      </c>
      <c r="BE95" s="59">
        <v>0</v>
      </c>
      <c r="BF95" s="59"/>
      <c r="BG95" s="59">
        <v>0</v>
      </c>
      <c r="BH95" s="59">
        <v>0</v>
      </c>
      <c r="BI95" s="59"/>
      <c r="BJ95" s="59">
        <v>0</v>
      </c>
      <c r="BK95" s="59" t="s">
        <v>166</v>
      </c>
      <c r="BL95" s="59" t="s">
        <v>166</v>
      </c>
      <c r="BM95" s="59" t="s">
        <v>202</v>
      </c>
      <c r="BN95" s="59">
        <v>9.1600400000000004</v>
      </c>
      <c r="BO95" s="59">
        <v>77729.5</v>
      </c>
      <c r="BP95" s="59">
        <v>37485.599999999999</v>
      </c>
      <c r="BQ95" s="59">
        <v>0</v>
      </c>
      <c r="BR95" s="59">
        <v>1339.44</v>
      </c>
      <c r="BS95" s="59">
        <v>0</v>
      </c>
      <c r="BT95" s="59">
        <v>90621.6</v>
      </c>
      <c r="BU95" s="59">
        <v>207185</v>
      </c>
      <c r="BV95" s="59">
        <v>229701</v>
      </c>
      <c r="BW95" s="59">
        <v>0</v>
      </c>
      <c r="BX95" s="59">
        <v>0</v>
      </c>
      <c r="BY95" s="59">
        <v>436887</v>
      </c>
      <c r="BZ95" s="59">
        <v>1613.59</v>
      </c>
      <c r="CA95" s="59">
        <v>0</v>
      </c>
      <c r="CB95" s="59">
        <v>0</v>
      </c>
      <c r="CC95" s="59">
        <v>0</v>
      </c>
      <c r="CD95" s="59">
        <v>0</v>
      </c>
      <c r="CE95" s="59">
        <v>678.54700000000003</v>
      </c>
      <c r="CF95" s="59">
        <v>0</v>
      </c>
      <c r="CG95" s="59">
        <v>2292.14</v>
      </c>
      <c r="CH95" s="59">
        <v>0</v>
      </c>
      <c r="CI95" s="59">
        <v>0</v>
      </c>
      <c r="CJ95" s="59">
        <v>0</v>
      </c>
      <c r="CK95" s="59">
        <v>2292.14</v>
      </c>
      <c r="CL95" s="59">
        <v>0</v>
      </c>
      <c r="CM95" s="59">
        <v>0</v>
      </c>
      <c r="CN95" s="59">
        <v>0</v>
      </c>
      <c r="CO95" s="59">
        <v>0</v>
      </c>
      <c r="CP95" s="59">
        <v>0</v>
      </c>
      <c r="CQ95" s="59">
        <v>0</v>
      </c>
      <c r="CR95" s="59">
        <v>0</v>
      </c>
      <c r="CS95" s="59">
        <v>0</v>
      </c>
      <c r="CT95" s="59">
        <v>0</v>
      </c>
      <c r="CU95" s="59">
        <v>0</v>
      </c>
      <c r="CV95" s="59">
        <v>0</v>
      </c>
      <c r="CW95" s="59">
        <v>0</v>
      </c>
      <c r="CX95" s="59">
        <v>5.5385200000000001</v>
      </c>
      <c r="CY95" s="59">
        <v>49.4619</v>
      </c>
      <c r="CZ95" s="59">
        <v>17.889199999999999</v>
      </c>
      <c r="DA95" s="59">
        <v>0</v>
      </c>
      <c r="DB95" s="59">
        <v>0.45160299999999998</v>
      </c>
      <c r="DC95" s="59">
        <v>2.1016699999999999</v>
      </c>
      <c r="DD95" s="59">
        <v>41.963500000000003</v>
      </c>
      <c r="DE95" s="59">
        <v>117.40600000000001</v>
      </c>
      <c r="DF95" s="59">
        <v>0</v>
      </c>
      <c r="DG95" s="59"/>
      <c r="DH95" s="59">
        <v>0</v>
      </c>
      <c r="DI95" s="59">
        <v>0</v>
      </c>
      <c r="DJ95" s="59"/>
      <c r="DK95" s="59">
        <v>0</v>
      </c>
      <c r="DL95" s="59" t="s">
        <v>171</v>
      </c>
      <c r="DM95" s="59" t="s">
        <v>172</v>
      </c>
      <c r="DN95" s="59" t="s">
        <v>173</v>
      </c>
      <c r="DO95" s="59" t="s">
        <v>174</v>
      </c>
      <c r="DP95" s="59">
        <v>8.1</v>
      </c>
      <c r="DQ95" s="59" t="s">
        <v>175</v>
      </c>
      <c r="DR95" s="59" t="s">
        <v>176</v>
      </c>
      <c r="DS95" s="59" t="s">
        <v>306</v>
      </c>
      <c r="DT95" s="59"/>
      <c r="DU95" s="59"/>
      <c r="DV95" s="59"/>
      <c r="DW95" s="59"/>
      <c r="DX95" s="59"/>
      <c r="DY95" s="59"/>
      <c r="DZ95" s="59"/>
      <c r="EA95" s="59"/>
      <c r="EB95" s="59"/>
    </row>
    <row r="96" spans="1:132" x14ac:dyDescent="0.25">
      <c r="B96" s="59" t="s">
        <v>398</v>
      </c>
      <c r="C96" s="59" t="s">
        <v>118</v>
      </c>
      <c r="D96" s="59">
        <v>307906</v>
      </c>
      <c r="E96" s="59" t="s">
        <v>178</v>
      </c>
      <c r="F96" s="59" t="s">
        <v>164</v>
      </c>
      <c r="G96" s="60">
        <v>7.6388888888888895E-2</v>
      </c>
      <c r="H96" s="59" t="s">
        <v>165</v>
      </c>
      <c r="I96" s="59">
        <v>5.0999999999999996</v>
      </c>
      <c r="J96" s="59" t="s">
        <v>166</v>
      </c>
      <c r="K96" s="59" t="s">
        <v>166</v>
      </c>
      <c r="L96" s="59" t="s">
        <v>221</v>
      </c>
      <c r="M96" s="59">
        <v>8.0785999999999998</v>
      </c>
      <c r="N96" s="59">
        <v>81114</v>
      </c>
      <c r="O96" s="59">
        <v>23270.2</v>
      </c>
      <c r="P96" s="59">
        <v>0</v>
      </c>
      <c r="Q96" s="59">
        <v>1666.4</v>
      </c>
      <c r="R96" s="59">
        <v>0</v>
      </c>
      <c r="S96" s="59">
        <v>90621.6</v>
      </c>
      <c r="T96" s="59">
        <v>196680</v>
      </c>
      <c r="U96" s="59">
        <v>229701</v>
      </c>
      <c r="V96" s="59">
        <v>0</v>
      </c>
      <c r="W96" s="59">
        <v>0</v>
      </c>
      <c r="X96" s="59">
        <v>426382</v>
      </c>
      <c r="Y96" s="59">
        <v>1241.6300000000001</v>
      </c>
      <c r="Z96" s="59">
        <v>0</v>
      </c>
      <c r="AA96" s="59">
        <v>0</v>
      </c>
      <c r="AB96" s="59">
        <v>0</v>
      </c>
      <c r="AC96" s="59">
        <v>0</v>
      </c>
      <c r="AD96" s="59">
        <v>678.54899999999998</v>
      </c>
      <c r="AE96" s="59">
        <v>0</v>
      </c>
      <c r="AF96" s="59">
        <v>1920.18</v>
      </c>
      <c r="AG96" s="59">
        <v>0</v>
      </c>
      <c r="AH96" s="59">
        <v>0</v>
      </c>
      <c r="AI96" s="59">
        <v>0</v>
      </c>
      <c r="AJ96" s="59">
        <v>1920.18</v>
      </c>
      <c r="AK96" s="59">
        <v>0</v>
      </c>
      <c r="AL96" s="59">
        <v>0</v>
      </c>
      <c r="AM96" s="59">
        <v>0</v>
      </c>
      <c r="AN96" s="59">
        <v>0</v>
      </c>
      <c r="AO96" s="59">
        <v>0</v>
      </c>
      <c r="AP96" s="59">
        <v>0</v>
      </c>
      <c r="AQ96" s="59">
        <v>0</v>
      </c>
      <c r="AR96" s="59">
        <v>0</v>
      </c>
      <c r="AS96" s="59">
        <v>0</v>
      </c>
      <c r="AT96" s="59">
        <v>0</v>
      </c>
      <c r="AU96" s="59">
        <v>0</v>
      </c>
      <c r="AV96" s="59">
        <v>0</v>
      </c>
      <c r="AW96" s="59">
        <v>4.2636200000000004</v>
      </c>
      <c r="AX96" s="59">
        <v>52.299300000000002</v>
      </c>
      <c r="AY96" s="59">
        <v>11.1462</v>
      </c>
      <c r="AZ96" s="59">
        <v>0</v>
      </c>
      <c r="BA96" s="59">
        <v>0.56056700000000004</v>
      </c>
      <c r="BB96" s="59">
        <v>2.10168</v>
      </c>
      <c r="BC96" s="59">
        <v>41.963500000000003</v>
      </c>
      <c r="BD96" s="59">
        <v>112.33499999999999</v>
      </c>
      <c r="BE96" s="59">
        <v>0</v>
      </c>
      <c r="BF96" s="59"/>
      <c r="BG96" s="59">
        <v>0</v>
      </c>
      <c r="BH96" s="59">
        <v>0</v>
      </c>
      <c r="BI96" s="59"/>
      <c r="BJ96" s="59">
        <v>0</v>
      </c>
      <c r="BK96" s="59" t="s">
        <v>166</v>
      </c>
      <c r="BL96" s="59" t="s">
        <v>166</v>
      </c>
      <c r="BM96" s="59" t="s">
        <v>202</v>
      </c>
      <c r="BN96" s="59">
        <v>9.1600400000000004</v>
      </c>
      <c r="BO96" s="59">
        <v>77729.5</v>
      </c>
      <c r="BP96" s="59">
        <v>37485.599999999999</v>
      </c>
      <c r="BQ96" s="59">
        <v>0</v>
      </c>
      <c r="BR96" s="59">
        <v>1339.44</v>
      </c>
      <c r="BS96" s="59">
        <v>0</v>
      </c>
      <c r="BT96" s="59">
        <v>90621.6</v>
      </c>
      <c r="BU96" s="59">
        <v>207185</v>
      </c>
      <c r="BV96" s="59">
        <v>229701</v>
      </c>
      <c r="BW96" s="59">
        <v>0</v>
      </c>
      <c r="BX96" s="59">
        <v>0</v>
      </c>
      <c r="BY96" s="59">
        <v>436887</v>
      </c>
      <c r="BZ96" s="59">
        <v>1613.59</v>
      </c>
      <c r="CA96" s="59">
        <v>0</v>
      </c>
      <c r="CB96" s="59">
        <v>0</v>
      </c>
      <c r="CC96" s="59">
        <v>0</v>
      </c>
      <c r="CD96" s="59">
        <v>0</v>
      </c>
      <c r="CE96" s="59">
        <v>678.54700000000003</v>
      </c>
      <c r="CF96" s="59">
        <v>0</v>
      </c>
      <c r="CG96" s="59">
        <v>2292.14</v>
      </c>
      <c r="CH96" s="59">
        <v>0</v>
      </c>
      <c r="CI96" s="59">
        <v>0</v>
      </c>
      <c r="CJ96" s="59">
        <v>0</v>
      </c>
      <c r="CK96" s="59">
        <v>2292.14</v>
      </c>
      <c r="CL96" s="59">
        <v>0</v>
      </c>
      <c r="CM96" s="59">
        <v>0</v>
      </c>
      <c r="CN96" s="59">
        <v>0</v>
      </c>
      <c r="CO96" s="59">
        <v>0</v>
      </c>
      <c r="CP96" s="59">
        <v>0</v>
      </c>
      <c r="CQ96" s="59">
        <v>0</v>
      </c>
      <c r="CR96" s="59">
        <v>0</v>
      </c>
      <c r="CS96" s="59">
        <v>0</v>
      </c>
      <c r="CT96" s="59">
        <v>0</v>
      </c>
      <c r="CU96" s="59">
        <v>0</v>
      </c>
      <c r="CV96" s="59">
        <v>0</v>
      </c>
      <c r="CW96" s="59">
        <v>0</v>
      </c>
      <c r="CX96" s="59">
        <v>5.5385200000000001</v>
      </c>
      <c r="CY96" s="59">
        <v>49.4619</v>
      </c>
      <c r="CZ96" s="59">
        <v>17.889199999999999</v>
      </c>
      <c r="DA96" s="59">
        <v>0</v>
      </c>
      <c r="DB96" s="59">
        <v>0.45160299999999998</v>
      </c>
      <c r="DC96" s="59">
        <v>2.1016699999999999</v>
      </c>
      <c r="DD96" s="59">
        <v>41.963500000000003</v>
      </c>
      <c r="DE96" s="59">
        <v>117.40600000000001</v>
      </c>
      <c r="DF96" s="59">
        <v>0</v>
      </c>
      <c r="DG96" s="59"/>
      <c r="DH96" s="59">
        <v>0</v>
      </c>
      <c r="DI96" s="59">
        <v>0</v>
      </c>
      <c r="DJ96" s="59"/>
      <c r="DK96" s="59">
        <v>0</v>
      </c>
      <c r="DL96" s="59" t="s">
        <v>171</v>
      </c>
      <c r="DM96" s="59" t="s">
        <v>172</v>
      </c>
      <c r="DN96" s="59" t="s">
        <v>173</v>
      </c>
      <c r="DO96" s="59" t="s">
        <v>174</v>
      </c>
      <c r="DP96" s="59">
        <v>8.1</v>
      </c>
      <c r="DQ96" s="59" t="s">
        <v>175</v>
      </c>
      <c r="DR96" s="59" t="s">
        <v>176</v>
      </c>
      <c r="DS96" s="59" t="s">
        <v>306</v>
      </c>
      <c r="DT96" s="59"/>
      <c r="DU96" s="59"/>
      <c r="DV96" s="59"/>
      <c r="DW96" s="59"/>
      <c r="DX96" s="59"/>
      <c r="DY96" s="59"/>
      <c r="DZ96" s="59"/>
      <c r="EA96" s="59"/>
      <c r="EB96" s="59"/>
    </row>
    <row r="97" spans="2:132" x14ac:dyDescent="0.25">
      <c r="B97" s="59" t="s">
        <v>399</v>
      </c>
      <c r="C97" s="59" t="s">
        <v>119</v>
      </c>
      <c r="D97" s="59">
        <v>314206</v>
      </c>
      <c r="E97" s="59" t="s">
        <v>178</v>
      </c>
      <c r="F97" s="59" t="s">
        <v>164</v>
      </c>
      <c r="G97" s="60">
        <v>7.7083333333333337E-2</v>
      </c>
      <c r="H97" s="59" t="s">
        <v>187</v>
      </c>
      <c r="I97" s="59">
        <v>-19.5</v>
      </c>
      <c r="J97" s="59" t="s">
        <v>166</v>
      </c>
      <c r="K97" s="59" t="s">
        <v>166</v>
      </c>
      <c r="L97" s="59" t="s">
        <v>221</v>
      </c>
      <c r="M97" s="59">
        <v>5.0671499999999998</v>
      </c>
      <c r="N97" s="59">
        <v>87727.2</v>
      </c>
      <c r="O97" s="59">
        <v>77839.600000000006</v>
      </c>
      <c r="P97" s="59">
        <v>0</v>
      </c>
      <c r="Q97" s="59">
        <v>887.50099999999998</v>
      </c>
      <c r="R97" s="59">
        <v>0</v>
      </c>
      <c r="S97" s="59">
        <v>90621.6</v>
      </c>
      <c r="T97" s="59">
        <v>257081</v>
      </c>
      <c r="U97" s="59">
        <v>229701</v>
      </c>
      <c r="V97" s="59">
        <v>0</v>
      </c>
      <c r="W97" s="59">
        <v>0</v>
      </c>
      <c r="X97" s="59">
        <v>486782</v>
      </c>
      <c r="Y97" s="59">
        <v>778.78800000000001</v>
      </c>
      <c r="Z97" s="59">
        <v>0</v>
      </c>
      <c r="AA97" s="59">
        <v>0</v>
      </c>
      <c r="AB97" s="59">
        <v>0</v>
      </c>
      <c r="AC97" s="59">
        <v>0</v>
      </c>
      <c r="AD97" s="59">
        <v>678.548</v>
      </c>
      <c r="AE97" s="59">
        <v>0</v>
      </c>
      <c r="AF97" s="59">
        <v>1457.34</v>
      </c>
      <c r="AG97" s="59">
        <v>0</v>
      </c>
      <c r="AH97" s="59">
        <v>0</v>
      </c>
      <c r="AI97" s="59">
        <v>0</v>
      </c>
      <c r="AJ97" s="59">
        <v>1457.34</v>
      </c>
      <c r="AK97" s="59">
        <v>0</v>
      </c>
      <c r="AL97" s="59">
        <v>0</v>
      </c>
      <c r="AM97" s="59">
        <v>0</v>
      </c>
      <c r="AN97" s="59">
        <v>0</v>
      </c>
      <c r="AO97" s="59">
        <v>0</v>
      </c>
      <c r="AP97" s="59">
        <v>0</v>
      </c>
      <c r="AQ97" s="59">
        <v>0</v>
      </c>
      <c r="AR97" s="59">
        <v>0</v>
      </c>
      <c r="AS97" s="59">
        <v>0</v>
      </c>
      <c r="AT97" s="59">
        <v>0</v>
      </c>
      <c r="AU97" s="59">
        <v>0</v>
      </c>
      <c r="AV97" s="59">
        <v>0</v>
      </c>
      <c r="AW97" s="59">
        <v>2.7186499999999998</v>
      </c>
      <c r="AX97" s="59">
        <v>56.414200000000001</v>
      </c>
      <c r="AY97" s="59">
        <v>33.497900000000001</v>
      </c>
      <c r="AZ97" s="59">
        <v>0</v>
      </c>
      <c r="BA97" s="59">
        <v>0.29897600000000002</v>
      </c>
      <c r="BB97" s="59">
        <v>2.1016699999999999</v>
      </c>
      <c r="BC97" s="59">
        <v>41.963500000000003</v>
      </c>
      <c r="BD97" s="59">
        <v>136.995</v>
      </c>
      <c r="BE97" s="59">
        <v>0</v>
      </c>
      <c r="BF97" s="59"/>
      <c r="BG97" s="59">
        <v>0</v>
      </c>
      <c r="BH97" s="59">
        <v>0</v>
      </c>
      <c r="BI97" s="59"/>
      <c r="BJ97" s="59">
        <v>0</v>
      </c>
      <c r="BK97" s="59" t="s">
        <v>166</v>
      </c>
      <c r="BL97" s="59" t="s">
        <v>166</v>
      </c>
      <c r="BM97" s="59" t="s">
        <v>202</v>
      </c>
      <c r="BN97" s="59">
        <v>9.1600400000000004</v>
      </c>
      <c r="BO97" s="59">
        <v>77729.5</v>
      </c>
      <c r="BP97" s="59">
        <v>37485.599999999999</v>
      </c>
      <c r="BQ97" s="59">
        <v>0</v>
      </c>
      <c r="BR97" s="59">
        <v>1339.44</v>
      </c>
      <c r="BS97" s="59">
        <v>0</v>
      </c>
      <c r="BT97" s="59">
        <v>90621.6</v>
      </c>
      <c r="BU97" s="59">
        <v>207185</v>
      </c>
      <c r="BV97" s="59">
        <v>229701</v>
      </c>
      <c r="BW97" s="59">
        <v>0</v>
      </c>
      <c r="BX97" s="59">
        <v>0</v>
      </c>
      <c r="BY97" s="59">
        <v>436887</v>
      </c>
      <c r="BZ97" s="59">
        <v>1613.59</v>
      </c>
      <c r="CA97" s="59">
        <v>0</v>
      </c>
      <c r="CB97" s="59">
        <v>0</v>
      </c>
      <c r="CC97" s="59">
        <v>0</v>
      </c>
      <c r="CD97" s="59">
        <v>0</v>
      </c>
      <c r="CE97" s="59">
        <v>678.54700000000003</v>
      </c>
      <c r="CF97" s="59">
        <v>0</v>
      </c>
      <c r="CG97" s="59">
        <v>2292.14</v>
      </c>
      <c r="CH97" s="59">
        <v>0</v>
      </c>
      <c r="CI97" s="59">
        <v>0</v>
      </c>
      <c r="CJ97" s="59">
        <v>0</v>
      </c>
      <c r="CK97" s="59">
        <v>2292.14</v>
      </c>
      <c r="CL97" s="59">
        <v>0</v>
      </c>
      <c r="CM97" s="59">
        <v>0</v>
      </c>
      <c r="CN97" s="59">
        <v>0</v>
      </c>
      <c r="CO97" s="59">
        <v>0</v>
      </c>
      <c r="CP97" s="59">
        <v>0</v>
      </c>
      <c r="CQ97" s="59">
        <v>0</v>
      </c>
      <c r="CR97" s="59">
        <v>0</v>
      </c>
      <c r="CS97" s="59">
        <v>0</v>
      </c>
      <c r="CT97" s="59">
        <v>0</v>
      </c>
      <c r="CU97" s="59">
        <v>0</v>
      </c>
      <c r="CV97" s="59">
        <v>0</v>
      </c>
      <c r="CW97" s="59">
        <v>0</v>
      </c>
      <c r="CX97" s="59">
        <v>5.5385200000000001</v>
      </c>
      <c r="CY97" s="59">
        <v>49.4619</v>
      </c>
      <c r="CZ97" s="59">
        <v>17.889199999999999</v>
      </c>
      <c r="DA97" s="59">
        <v>0</v>
      </c>
      <c r="DB97" s="59">
        <v>0.45160299999999998</v>
      </c>
      <c r="DC97" s="59">
        <v>2.1016699999999999</v>
      </c>
      <c r="DD97" s="59">
        <v>41.963500000000003</v>
      </c>
      <c r="DE97" s="59">
        <v>117.40600000000001</v>
      </c>
      <c r="DF97" s="59">
        <v>0</v>
      </c>
      <c r="DG97" s="59"/>
      <c r="DH97" s="59">
        <v>0</v>
      </c>
      <c r="DI97" s="59">
        <v>0</v>
      </c>
      <c r="DJ97" s="59"/>
      <c r="DK97" s="59">
        <v>0</v>
      </c>
      <c r="DL97" s="59" t="s">
        <v>171</v>
      </c>
      <c r="DM97" s="59" t="s">
        <v>172</v>
      </c>
      <c r="DN97" s="59" t="s">
        <v>173</v>
      </c>
      <c r="DO97" s="59" t="s">
        <v>174</v>
      </c>
      <c r="DP97" s="59">
        <v>8.1</v>
      </c>
      <c r="DQ97" s="59" t="s">
        <v>175</v>
      </c>
      <c r="DR97" s="59" t="s">
        <v>176</v>
      </c>
      <c r="DS97" s="59" t="s">
        <v>306</v>
      </c>
      <c r="DT97" s="59"/>
      <c r="DU97" s="59"/>
      <c r="DV97" s="59"/>
      <c r="DW97" s="59"/>
      <c r="DX97" s="59"/>
      <c r="DY97" s="59"/>
      <c r="DZ97" s="59"/>
      <c r="EA97" s="59"/>
      <c r="EB97" s="59"/>
    </row>
    <row r="98" spans="2:132" x14ac:dyDescent="0.25">
      <c r="B98" s="59" t="s">
        <v>400</v>
      </c>
      <c r="C98" s="59" t="s">
        <v>120</v>
      </c>
      <c r="D98" s="59">
        <v>312706</v>
      </c>
      <c r="E98" s="59" t="s">
        <v>178</v>
      </c>
      <c r="F98" s="59" t="s">
        <v>164</v>
      </c>
      <c r="G98" s="60">
        <v>7.3611111111111113E-2</v>
      </c>
      <c r="H98" s="59" t="s">
        <v>165</v>
      </c>
      <c r="I98" s="59">
        <v>5.2</v>
      </c>
      <c r="J98" s="59" t="s">
        <v>166</v>
      </c>
      <c r="K98" s="59" t="s">
        <v>166</v>
      </c>
      <c r="L98" s="59" t="s">
        <v>221</v>
      </c>
      <c r="M98" s="59">
        <v>8.6775699999999993</v>
      </c>
      <c r="N98" s="59">
        <v>80826.2</v>
      </c>
      <c r="O98" s="59">
        <v>22317.7</v>
      </c>
      <c r="P98" s="59">
        <v>0</v>
      </c>
      <c r="Q98" s="59">
        <v>1835.85</v>
      </c>
      <c r="R98" s="59">
        <v>0</v>
      </c>
      <c r="S98" s="59">
        <v>90621.6</v>
      </c>
      <c r="T98" s="59">
        <v>195610</v>
      </c>
      <c r="U98" s="59">
        <v>229701</v>
      </c>
      <c r="V98" s="59">
        <v>0</v>
      </c>
      <c r="W98" s="59">
        <v>0</v>
      </c>
      <c r="X98" s="59">
        <v>425311</v>
      </c>
      <c r="Y98" s="59">
        <v>1333.69</v>
      </c>
      <c r="Z98" s="59">
        <v>0</v>
      </c>
      <c r="AA98" s="59">
        <v>0</v>
      </c>
      <c r="AB98" s="59">
        <v>0</v>
      </c>
      <c r="AC98" s="59">
        <v>0</v>
      </c>
      <c r="AD98" s="59">
        <v>678.54499999999996</v>
      </c>
      <c r="AE98" s="59">
        <v>0</v>
      </c>
      <c r="AF98" s="59">
        <v>2012.23</v>
      </c>
      <c r="AG98" s="59">
        <v>0</v>
      </c>
      <c r="AH98" s="59">
        <v>0</v>
      </c>
      <c r="AI98" s="59">
        <v>0</v>
      </c>
      <c r="AJ98" s="59">
        <v>2012.23</v>
      </c>
      <c r="AK98" s="59">
        <v>0</v>
      </c>
      <c r="AL98" s="59">
        <v>0</v>
      </c>
      <c r="AM98" s="59">
        <v>0</v>
      </c>
      <c r="AN98" s="59">
        <v>0</v>
      </c>
      <c r="AO98" s="59">
        <v>0</v>
      </c>
      <c r="AP98" s="59">
        <v>0</v>
      </c>
      <c r="AQ98" s="59">
        <v>0</v>
      </c>
      <c r="AR98" s="59">
        <v>0</v>
      </c>
      <c r="AS98" s="59">
        <v>0</v>
      </c>
      <c r="AT98" s="59">
        <v>0</v>
      </c>
      <c r="AU98" s="59">
        <v>0</v>
      </c>
      <c r="AV98" s="59">
        <v>0</v>
      </c>
      <c r="AW98" s="59">
        <v>4.5321600000000002</v>
      </c>
      <c r="AX98" s="59">
        <v>52.679099999999998</v>
      </c>
      <c r="AY98" s="59">
        <v>10.446999999999999</v>
      </c>
      <c r="AZ98" s="59">
        <v>0</v>
      </c>
      <c r="BA98" s="59">
        <v>0.61932600000000004</v>
      </c>
      <c r="BB98" s="59">
        <v>2.1016699999999999</v>
      </c>
      <c r="BC98" s="59">
        <v>41.963500000000003</v>
      </c>
      <c r="BD98" s="59">
        <v>112.343</v>
      </c>
      <c r="BE98" s="59">
        <v>0</v>
      </c>
      <c r="BF98" s="59"/>
      <c r="BG98" s="59">
        <v>0</v>
      </c>
      <c r="BH98" s="59">
        <v>0</v>
      </c>
      <c r="BI98" s="59"/>
      <c r="BJ98" s="59">
        <v>0</v>
      </c>
      <c r="BK98" s="59" t="s">
        <v>166</v>
      </c>
      <c r="BL98" s="59" t="s">
        <v>166</v>
      </c>
      <c r="BM98" s="59" t="s">
        <v>202</v>
      </c>
      <c r="BN98" s="59">
        <v>9.1600400000000004</v>
      </c>
      <c r="BO98" s="59">
        <v>77729.5</v>
      </c>
      <c r="BP98" s="59">
        <v>37485.599999999999</v>
      </c>
      <c r="BQ98" s="59">
        <v>0</v>
      </c>
      <c r="BR98" s="59">
        <v>1339.44</v>
      </c>
      <c r="BS98" s="59">
        <v>0</v>
      </c>
      <c r="BT98" s="59">
        <v>90621.6</v>
      </c>
      <c r="BU98" s="59">
        <v>207185</v>
      </c>
      <c r="BV98" s="59">
        <v>229701</v>
      </c>
      <c r="BW98" s="59">
        <v>0</v>
      </c>
      <c r="BX98" s="59">
        <v>0</v>
      </c>
      <c r="BY98" s="59">
        <v>436887</v>
      </c>
      <c r="BZ98" s="59">
        <v>1613.59</v>
      </c>
      <c r="CA98" s="59">
        <v>0</v>
      </c>
      <c r="CB98" s="59">
        <v>0</v>
      </c>
      <c r="CC98" s="59">
        <v>0</v>
      </c>
      <c r="CD98" s="59">
        <v>0</v>
      </c>
      <c r="CE98" s="59">
        <v>678.54700000000003</v>
      </c>
      <c r="CF98" s="59">
        <v>0</v>
      </c>
      <c r="CG98" s="59">
        <v>2292.14</v>
      </c>
      <c r="CH98" s="59">
        <v>0</v>
      </c>
      <c r="CI98" s="59">
        <v>0</v>
      </c>
      <c r="CJ98" s="59">
        <v>0</v>
      </c>
      <c r="CK98" s="59">
        <v>2292.14</v>
      </c>
      <c r="CL98" s="59">
        <v>0</v>
      </c>
      <c r="CM98" s="59">
        <v>0</v>
      </c>
      <c r="CN98" s="59">
        <v>0</v>
      </c>
      <c r="CO98" s="59">
        <v>0</v>
      </c>
      <c r="CP98" s="59">
        <v>0</v>
      </c>
      <c r="CQ98" s="59">
        <v>0</v>
      </c>
      <c r="CR98" s="59">
        <v>0</v>
      </c>
      <c r="CS98" s="59">
        <v>0</v>
      </c>
      <c r="CT98" s="59">
        <v>0</v>
      </c>
      <c r="CU98" s="59">
        <v>0</v>
      </c>
      <c r="CV98" s="59">
        <v>0</v>
      </c>
      <c r="CW98" s="59">
        <v>0</v>
      </c>
      <c r="CX98" s="59">
        <v>5.5385200000000001</v>
      </c>
      <c r="CY98" s="59">
        <v>49.4619</v>
      </c>
      <c r="CZ98" s="59">
        <v>17.889199999999999</v>
      </c>
      <c r="DA98" s="59">
        <v>0</v>
      </c>
      <c r="DB98" s="59">
        <v>0.45160299999999998</v>
      </c>
      <c r="DC98" s="59">
        <v>2.1016699999999999</v>
      </c>
      <c r="DD98" s="59">
        <v>41.963500000000003</v>
      </c>
      <c r="DE98" s="59">
        <v>117.40600000000001</v>
      </c>
      <c r="DF98" s="59">
        <v>0</v>
      </c>
      <c r="DG98" s="59"/>
      <c r="DH98" s="59">
        <v>0</v>
      </c>
      <c r="DI98" s="59">
        <v>0</v>
      </c>
      <c r="DJ98" s="59"/>
      <c r="DK98" s="59">
        <v>0</v>
      </c>
      <c r="DL98" s="59" t="s">
        <v>171</v>
      </c>
      <c r="DM98" s="59" t="s">
        <v>172</v>
      </c>
      <c r="DN98" s="59" t="s">
        <v>173</v>
      </c>
      <c r="DO98" s="59" t="s">
        <v>174</v>
      </c>
      <c r="DP98" s="59">
        <v>8.1</v>
      </c>
      <c r="DQ98" s="59" t="s">
        <v>175</v>
      </c>
      <c r="DR98" s="59" t="s">
        <v>176</v>
      </c>
      <c r="DS98" s="59" t="s">
        <v>306</v>
      </c>
      <c r="DT98" s="59"/>
      <c r="DU98" s="59"/>
      <c r="DV98" s="59"/>
      <c r="DW98" s="59"/>
      <c r="DX98" s="59"/>
      <c r="DY98" s="59"/>
      <c r="DZ98" s="59"/>
      <c r="EA98" s="59"/>
      <c r="EB98" s="59"/>
    </row>
    <row r="99" spans="2:132" x14ac:dyDescent="0.25">
      <c r="B99" s="59" t="s">
        <v>401</v>
      </c>
      <c r="C99" s="59" t="s">
        <v>114</v>
      </c>
      <c r="D99" s="59">
        <v>314716</v>
      </c>
      <c r="E99" s="59" t="s">
        <v>163</v>
      </c>
      <c r="F99" s="59" t="s">
        <v>164</v>
      </c>
      <c r="G99" s="60">
        <v>9.5833333333333326E-2</v>
      </c>
      <c r="H99" s="59" t="s">
        <v>187</v>
      </c>
      <c r="I99" s="59">
        <v>-87.1</v>
      </c>
      <c r="J99" s="59" t="s">
        <v>166</v>
      </c>
      <c r="K99" s="59" t="s">
        <v>166</v>
      </c>
      <c r="L99" s="59" t="s">
        <v>221</v>
      </c>
      <c r="M99" s="59">
        <v>291.59199999999998</v>
      </c>
      <c r="N99" s="59">
        <v>91652</v>
      </c>
      <c r="O99" s="59">
        <v>161241</v>
      </c>
      <c r="P99" s="59">
        <v>0</v>
      </c>
      <c r="Q99" s="59">
        <v>18289.400000000001</v>
      </c>
      <c r="R99" s="59">
        <v>0</v>
      </c>
      <c r="S99" s="59">
        <v>127650</v>
      </c>
      <c r="T99" s="59">
        <v>399123</v>
      </c>
      <c r="U99" s="59">
        <v>235375</v>
      </c>
      <c r="V99" s="59">
        <v>23370.400000000001</v>
      </c>
      <c r="W99" s="59">
        <v>0</v>
      </c>
      <c r="X99" s="59">
        <v>657869</v>
      </c>
      <c r="Y99" s="59">
        <v>44815.8</v>
      </c>
      <c r="Z99" s="59">
        <v>0</v>
      </c>
      <c r="AA99" s="59">
        <v>0</v>
      </c>
      <c r="AB99" s="59">
        <v>0</v>
      </c>
      <c r="AC99" s="59">
        <v>0</v>
      </c>
      <c r="AD99" s="59">
        <v>643.38</v>
      </c>
      <c r="AE99" s="59">
        <v>0</v>
      </c>
      <c r="AF99" s="59">
        <v>45459.199999999997</v>
      </c>
      <c r="AG99" s="59">
        <v>2888.07</v>
      </c>
      <c r="AH99" s="59">
        <v>0</v>
      </c>
      <c r="AI99" s="59">
        <v>0</v>
      </c>
      <c r="AJ99" s="59">
        <v>48347.199999999997</v>
      </c>
      <c r="AK99" s="59">
        <v>0</v>
      </c>
      <c r="AL99" s="59">
        <v>0</v>
      </c>
      <c r="AM99" s="59">
        <v>0</v>
      </c>
      <c r="AN99" s="59">
        <v>0</v>
      </c>
      <c r="AO99" s="59">
        <v>0</v>
      </c>
      <c r="AP99" s="59">
        <v>0</v>
      </c>
      <c r="AQ99" s="59">
        <v>0</v>
      </c>
      <c r="AR99" s="59">
        <v>0</v>
      </c>
      <c r="AS99" s="59">
        <v>0</v>
      </c>
      <c r="AT99" s="59">
        <v>0</v>
      </c>
      <c r="AU99" s="59">
        <v>0</v>
      </c>
      <c r="AV99" s="59">
        <v>0</v>
      </c>
      <c r="AW99" s="59">
        <v>146.65199999999999</v>
      </c>
      <c r="AX99" s="59">
        <v>65.3142</v>
      </c>
      <c r="AY99" s="59">
        <v>65.2316</v>
      </c>
      <c r="AZ99" s="59">
        <v>0</v>
      </c>
      <c r="BA99" s="59">
        <v>7.1357900000000001</v>
      </c>
      <c r="BB99" s="59">
        <v>1.99665</v>
      </c>
      <c r="BC99" s="59">
        <v>57.784500000000001</v>
      </c>
      <c r="BD99" s="59">
        <v>344.11399999999998</v>
      </c>
      <c r="BE99" s="59">
        <v>0</v>
      </c>
      <c r="BF99" s="59"/>
      <c r="BG99" s="59">
        <v>0</v>
      </c>
      <c r="BH99" s="59">
        <v>1</v>
      </c>
      <c r="BI99" s="59" t="s">
        <v>168</v>
      </c>
      <c r="BJ99" s="59">
        <v>0</v>
      </c>
      <c r="BK99" s="59" t="s">
        <v>166</v>
      </c>
      <c r="BL99" s="59" t="s">
        <v>166</v>
      </c>
      <c r="BM99" s="59" t="s">
        <v>223</v>
      </c>
      <c r="BN99" s="59">
        <v>154.358</v>
      </c>
      <c r="BO99" s="59">
        <v>63993</v>
      </c>
      <c r="BP99" s="59">
        <v>138605</v>
      </c>
      <c r="BQ99" s="59">
        <v>0</v>
      </c>
      <c r="BR99" s="59">
        <v>10296.6</v>
      </c>
      <c r="BS99" s="59">
        <v>0</v>
      </c>
      <c r="BT99" s="59">
        <v>127650</v>
      </c>
      <c r="BU99" s="59">
        <v>340699</v>
      </c>
      <c r="BV99" s="59">
        <v>235375</v>
      </c>
      <c r="BW99" s="59">
        <v>23370.400000000001</v>
      </c>
      <c r="BX99" s="59">
        <v>0</v>
      </c>
      <c r="BY99" s="59">
        <v>599444</v>
      </c>
      <c r="BZ99" s="59">
        <v>25110</v>
      </c>
      <c r="CA99" s="59">
        <v>0</v>
      </c>
      <c r="CB99" s="59">
        <v>0</v>
      </c>
      <c r="CC99" s="59">
        <v>0</v>
      </c>
      <c r="CD99" s="59">
        <v>0</v>
      </c>
      <c r="CE99" s="59">
        <v>643.37599999999998</v>
      </c>
      <c r="CF99" s="59">
        <v>0</v>
      </c>
      <c r="CG99" s="59">
        <v>25753.3</v>
      </c>
      <c r="CH99" s="59">
        <v>2888.07</v>
      </c>
      <c r="CI99" s="59">
        <v>0</v>
      </c>
      <c r="CJ99" s="59">
        <v>0</v>
      </c>
      <c r="CK99" s="59">
        <v>28641.4</v>
      </c>
      <c r="CL99" s="59">
        <v>0</v>
      </c>
      <c r="CM99" s="59">
        <v>0</v>
      </c>
      <c r="CN99" s="59">
        <v>0</v>
      </c>
      <c r="CO99" s="59">
        <v>0</v>
      </c>
      <c r="CP99" s="59">
        <v>0</v>
      </c>
      <c r="CQ99" s="59">
        <v>0</v>
      </c>
      <c r="CR99" s="59">
        <v>0</v>
      </c>
      <c r="CS99" s="59">
        <v>0</v>
      </c>
      <c r="CT99" s="59">
        <v>0</v>
      </c>
      <c r="CU99" s="59">
        <v>0</v>
      </c>
      <c r="CV99" s="59">
        <v>0</v>
      </c>
      <c r="CW99" s="59">
        <v>0</v>
      </c>
      <c r="CX99" s="59">
        <v>82.747</v>
      </c>
      <c r="CY99" s="59">
        <v>50.334000000000003</v>
      </c>
      <c r="CZ99" s="59">
        <v>60.293300000000002</v>
      </c>
      <c r="DA99" s="59">
        <v>0</v>
      </c>
      <c r="DB99" s="59">
        <v>3.8559100000000002</v>
      </c>
      <c r="DC99" s="59">
        <v>1.99664</v>
      </c>
      <c r="DD99" s="59">
        <v>57.784500000000001</v>
      </c>
      <c r="DE99" s="59">
        <v>257.01100000000002</v>
      </c>
      <c r="DF99" s="59">
        <v>0</v>
      </c>
      <c r="DG99" s="59"/>
      <c r="DH99" s="59">
        <v>0</v>
      </c>
      <c r="DI99" s="59">
        <v>7.25</v>
      </c>
      <c r="DJ99" s="59" t="s">
        <v>170</v>
      </c>
      <c r="DK99" s="59">
        <v>0</v>
      </c>
      <c r="DL99" s="59" t="s">
        <v>171</v>
      </c>
      <c r="DM99" s="59" t="s">
        <v>172</v>
      </c>
      <c r="DN99" s="59" t="s">
        <v>173</v>
      </c>
      <c r="DO99" s="59" t="s">
        <v>174</v>
      </c>
      <c r="DP99" s="59">
        <v>8.1</v>
      </c>
      <c r="DQ99" s="59" t="s">
        <v>175</v>
      </c>
      <c r="DR99" s="59" t="s">
        <v>176</v>
      </c>
      <c r="DS99" s="59" t="s">
        <v>306</v>
      </c>
      <c r="DT99" s="59"/>
      <c r="DU99" s="59"/>
      <c r="DV99" s="59"/>
      <c r="DW99" s="59"/>
      <c r="DX99" s="59"/>
      <c r="DY99" s="59"/>
      <c r="DZ99" s="59"/>
      <c r="EA99" s="59"/>
      <c r="EB99" s="59"/>
    </row>
    <row r="100" spans="2:132" x14ac:dyDescent="0.25">
      <c r="B100" s="59" t="s">
        <v>402</v>
      </c>
      <c r="C100" s="59" t="s">
        <v>121</v>
      </c>
      <c r="D100" s="59">
        <v>314806</v>
      </c>
      <c r="E100" s="59" t="s">
        <v>178</v>
      </c>
      <c r="F100" s="59" t="s">
        <v>164</v>
      </c>
      <c r="G100" s="60">
        <v>8.1944444444444445E-2</v>
      </c>
      <c r="H100" s="59" t="s">
        <v>187</v>
      </c>
      <c r="I100" s="59">
        <v>-79.8</v>
      </c>
      <c r="J100" s="59" t="s">
        <v>166</v>
      </c>
      <c r="K100" s="59" t="s">
        <v>166</v>
      </c>
      <c r="L100" s="59" t="s">
        <v>221</v>
      </c>
      <c r="M100" s="59">
        <v>181.02600000000001</v>
      </c>
      <c r="N100" s="59">
        <v>193461</v>
      </c>
      <c r="O100" s="59">
        <v>158712</v>
      </c>
      <c r="P100" s="59">
        <v>0</v>
      </c>
      <c r="Q100" s="59">
        <v>17058.900000000001</v>
      </c>
      <c r="R100" s="59">
        <v>0</v>
      </c>
      <c r="S100" s="59">
        <v>127650</v>
      </c>
      <c r="T100" s="59">
        <v>497062</v>
      </c>
      <c r="U100" s="59">
        <v>235375</v>
      </c>
      <c r="V100" s="59">
        <v>23370.400000000001</v>
      </c>
      <c r="W100" s="59">
        <v>0</v>
      </c>
      <c r="X100" s="59">
        <v>755808</v>
      </c>
      <c r="Y100" s="59">
        <v>27822.400000000001</v>
      </c>
      <c r="Z100" s="59">
        <v>0</v>
      </c>
      <c r="AA100" s="59">
        <v>0</v>
      </c>
      <c r="AB100" s="59">
        <v>0</v>
      </c>
      <c r="AC100" s="59">
        <v>0</v>
      </c>
      <c r="AD100" s="59">
        <v>558.71</v>
      </c>
      <c r="AE100" s="59">
        <v>0</v>
      </c>
      <c r="AF100" s="59">
        <v>28381.1</v>
      </c>
      <c r="AG100" s="59">
        <v>2888.07</v>
      </c>
      <c r="AH100" s="59">
        <v>0</v>
      </c>
      <c r="AI100" s="59">
        <v>0</v>
      </c>
      <c r="AJ100" s="59">
        <v>31269.200000000001</v>
      </c>
      <c r="AK100" s="59">
        <v>0</v>
      </c>
      <c r="AL100" s="59">
        <v>0</v>
      </c>
      <c r="AM100" s="59">
        <v>0</v>
      </c>
      <c r="AN100" s="59">
        <v>0</v>
      </c>
      <c r="AO100" s="59">
        <v>0</v>
      </c>
      <c r="AP100" s="59">
        <v>0</v>
      </c>
      <c r="AQ100" s="59">
        <v>0</v>
      </c>
      <c r="AR100" s="59">
        <v>0</v>
      </c>
      <c r="AS100" s="59">
        <v>0</v>
      </c>
      <c r="AT100" s="59">
        <v>0</v>
      </c>
      <c r="AU100" s="59">
        <v>0</v>
      </c>
      <c r="AV100" s="59">
        <v>0</v>
      </c>
      <c r="AW100" s="59">
        <v>88.776300000000006</v>
      </c>
      <c r="AX100" s="59">
        <v>110.873</v>
      </c>
      <c r="AY100" s="59">
        <v>64.501400000000004</v>
      </c>
      <c r="AZ100" s="59">
        <v>0</v>
      </c>
      <c r="BA100" s="59">
        <v>6.6801300000000001</v>
      </c>
      <c r="BB100" s="59">
        <v>1.73047</v>
      </c>
      <c r="BC100" s="59">
        <v>58.4514</v>
      </c>
      <c r="BD100" s="59">
        <v>331.012</v>
      </c>
      <c r="BE100" s="59">
        <v>1.25</v>
      </c>
      <c r="BF100" s="59" t="s">
        <v>190</v>
      </c>
      <c r="BG100" s="59">
        <v>0</v>
      </c>
      <c r="BH100" s="59">
        <v>0</v>
      </c>
      <c r="BI100" s="59"/>
      <c r="BJ100" s="59">
        <v>0</v>
      </c>
      <c r="BK100" s="59" t="s">
        <v>166</v>
      </c>
      <c r="BL100" s="59" t="s">
        <v>166</v>
      </c>
      <c r="BM100" s="59" t="s">
        <v>206</v>
      </c>
      <c r="BN100" s="59">
        <v>80.581900000000005</v>
      </c>
      <c r="BO100" s="59">
        <v>132601</v>
      </c>
      <c r="BP100" s="59">
        <v>136551</v>
      </c>
      <c r="BQ100" s="59">
        <v>0</v>
      </c>
      <c r="BR100" s="59">
        <v>8524.99</v>
      </c>
      <c r="BS100" s="59">
        <v>0</v>
      </c>
      <c r="BT100" s="59">
        <v>127650</v>
      </c>
      <c r="BU100" s="59">
        <v>405407</v>
      </c>
      <c r="BV100" s="59">
        <v>235375</v>
      </c>
      <c r="BW100" s="59">
        <v>23370.400000000001</v>
      </c>
      <c r="BX100" s="59">
        <v>0</v>
      </c>
      <c r="BY100" s="59">
        <v>664152</v>
      </c>
      <c r="BZ100" s="59">
        <v>14333.2</v>
      </c>
      <c r="CA100" s="59">
        <v>0</v>
      </c>
      <c r="CB100" s="59">
        <v>0</v>
      </c>
      <c r="CC100" s="59">
        <v>0</v>
      </c>
      <c r="CD100" s="59">
        <v>0</v>
      </c>
      <c r="CE100" s="59">
        <v>558.70699999999999</v>
      </c>
      <c r="CF100" s="59">
        <v>0</v>
      </c>
      <c r="CG100" s="59">
        <v>14891.9</v>
      </c>
      <c r="CH100" s="59">
        <v>2888.07</v>
      </c>
      <c r="CI100" s="59">
        <v>0</v>
      </c>
      <c r="CJ100" s="59">
        <v>0</v>
      </c>
      <c r="CK100" s="59">
        <v>17780</v>
      </c>
      <c r="CL100" s="59">
        <v>0</v>
      </c>
      <c r="CM100" s="59">
        <v>0</v>
      </c>
      <c r="CN100" s="59">
        <v>0</v>
      </c>
      <c r="CO100" s="59">
        <v>0</v>
      </c>
      <c r="CP100" s="59">
        <v>0</v>
      </c>
      <c r="CQ100" s="59">
        <v>0</v>
      </c>
      <c r="CR100" s="59">
        <v>0</v>
      </c>
      <c r="CS100" s="59">
        <v>0</v>
      </c>
      <c r="CT100" s="59">
        <v>0</v>
      </c>
      <c r="CU100" s="59">
        <v>0</v>
      </c>
      <c r="CV100" s="59">
        <v>0</v>
      </c>
      <c r="CW100" s="59">
        <v>0</v>
      </c>
      <c r="CX100" s="59">
        <v>46.086399999999998</v>
      </c>
      <c r="CY100" s="59">
        <v>82.567899999999995</v>
      </c>
      <c r="CZ100" s="59">
        <v>59.0839</v>
      </c>
      <c r="DA100" s="59">
        <v>0</v>
      </c>
      <c r="DB100" s="59">
        <v>3.3441999999999998</v>
      </c>
      <c r="DC100" s="59">
        <v>1.7304600000000001</v>
      </c>
      <c r="DD100" s="59">
        <v>58.4514</v>
      </c>
      <c r="DE100" s="59">
        <v>251.26400000000001</v>
      </c>
      <c r="DF100" s="59">
        <v>0</v>
      </c>
      <c r="DG100" s="59"/>
      <c r="DH100" s="59">
        <v>0</v>
      </c>
      <c r="DI100" s="59">
        <v>3.5</v>
      </c>
      <c r="DJ100" s="59" t="s">
        <v>190</v>
      </c>
      <c r="DK100" s="59">
        <v>0</v>
      </c>
      <c r="DL100" s="59" t="s">
        <v>171</v>
      </c>
      <c r="DM100" s="59" t="s">
        <v>172</v>
      </c>
      <c r="DN100" s="59" t="s">
        <v>173</v>
      </c>
      <c r="DO100" s="59" t="s">
        <v>174</v>
      </c>
      <c r="DP100" s="59">
        <v>8.1</v>
      </c>
      <c r="DQ100" s="59" t="s">
        <v>175</v>
      </c>
      <c r="DR100" s="59" t="s">
        <v>176</v>
      </c>
      <c r="DS100" s="59" t="s">
        <v>306</v>
      </c>
      <c r="DT100" s="59"/>
      <c r="DU100" s="59"/>
      <c r="DV100" s="59"/>
      <c r="DW100" s="59"/>
      <c r="DX100" s="59"/>
      <c r="DY100" s="59"/>
      <c r="DZ100" s="59"/>
      <c r="EA100" s="59"/>
      <c r="EB100" s="59"/>
    </row>
    <row r="101" spans="2:132" x14ac:dyDescent="0.25">
      <c r="B101" s="59" t="s">
        <v>403</v>
      </c>
      <c r="C101" s="59" t="s">
        <v>122</v>
      </c>
      <c r="D101" s="59">
        <v>313606</v>
      </c>
      <c r="E101" s="59" t="s">
        <v>178</v>
      </c>
      <c r="F101" s="59" t="s">
        <v>164</v>
      </c>
      <c r="G101" s="60">
        <v>8.1944444444444445E-2</v>
      </c>
      <c r="H101" s="59" t="s">
        <v>187</v>
      </c>
      <c r="I101" s="59">
        <v>-22.5</v>
      </c>
      <c r="J101" s="59" t="s">
        <v>166</v>
      </c>
      <c r="K101" s="59" t="s">
        <v>166</v>
      </c>
      <c r="L101" s="59" t="s">
        <v>179</v>
      </c>
      <c r="M101" s="59">
        <v>129.107</v>
      </c>
      <c r="N101" s="59">
        <v>84953.1</v>
      </c>
      <c r="O101" s="59">
        <v>200454</v>
      </c>
      <c r="P101" s="59">
        <v>0</v>
      </c>
      <c r="Q101" s="59">
        <v>7890.58</v>
      </c>
      <c r="R101" s="59">
        <v>0</v>
      </c>
      <c r="S101" s="59">
        <v>127650</v>
      </c>
      <c r="T101" s="59">
        <v>421077</v>
      </c>
      <c r="U101" s="59">
        <v>235375</v>
      </c>
      <c r="V101" s="59">
        <v>23370.400000000001</v>
      </c>
      <c r="W101" s="59">
        <v>0</v>
      </c>
      <c r="X101" s="59">
        <v>679823</v>
      </c>
      <c r="Y101" s="59">
        <v>19842.900000000001</v>
      </c>
      <c r="Z101" s="59">
        <v>0</v>
      </c>
      <c r="AA101" s="59">
        <v>0</v>
      </c>
      <c r="AB101" s="59">
        <v>0</v>
      </c>
      <c r="AC101" s="59">
        <v>0</v>
      </c>
      <c r="AD101" s="59">
        <v>558.71</v>
      </c>
      <c r="AE101" s="59">
        <v>0</v>
      </c>
      <c r="AF101" s="59">
        <v>20401.599999999999</v>
      </c>
      <c r="AG101" s="59">
        <v>2888.07</v>
      </c>
      <c r="AH101" s="59">
        <v>0</v>
      </c>
      <c r="AI101" s="59">
        <v>0</v>
      </c>
      <c r="AJ101" s="59">
        <v>23289.7</v>
      </c>
      <c r="AK101" s="59">
        <v>0</v>
      </c>
      <c r="AL101" s="59">
        <v>0</v>
      </c>
      <c r="AM101" s="59">
        <v>0</v>
      </c>
      <c r="AN101" s="59">
        <v>0</v>
      </c>
      <c r="AO101" s="59">
        <v>0</v>
      </c>
      <c r="AP101" s="59">
        <v>0</v>
      </c>
      <c r="AQ101" s="59">
        <v>0</v>
      </c>
      <c r="AR101" s="59">
        <v>0</v>
      </c>
      <c r="AS101" s="59">
        <v>0</v>
      </c>
      <c r="AT101" s="59">
        <v>0</v>
      </c>
      <c r="AU101" s="59">
        <v>0</v>
      </c>
      <c r="AV101" s="59">
        <v>0</v>
      </c>
      <c r="AW101" s="59">
        <v>66.3279</v>
      </c>
      <c r="AX101" s="59">
        <v>63.655000000000001</v>
      </c>
      <c r="AY101" s="59">
        <v>81.013300000000001</v>
      </c>
      <c r="AZ101" s="59">
        <v>0</v>
      </c>
      <c r="BA101" s="59">
        <v>2.63104</v>
      </c>
      <c r="BB101" s="59">
        <v>1.73047</v>
      </c>
      <c r="BC101" s="59">
        <v>58.4514</v>
      </c>
      <c r="BD101" s="59">
        <v>273.80900000000003</v>
      </c>
      <c r="BE101" s="59">
        <v>0</v>
      </c>
      <c r="BF101" s="59"/>
      <c r="BG101" s="59">
        <v>0</v>
      </c>
      <c r="BH101" s="59">
        <v>0.75</v>
      </c>
      <c r="BI101" s="59" t="s">
        <v>190</v>
      </c>
      <c r="BJ101" s="59">
        <v>0</v>
      </c>
      <c r="BK101" s="59" t="s">
        <v>166</v>
      </c>
      <c r="BL101" s="59" t="s">
        <v>166</v>
      </c>
      <c r="BM101" s="59" t="s">
        <v>206</v>
      </c>
      <c r="BN101" s="59">
        <v>80.581900000000005</v>
      </c>
      <c r="BO101" s="59">
        <v>132601</v>
      </c>
      <c r="BP101" s="59">
        <v>136551</v>
      </c>
      <c r="BQ101" s="59">
        <v>0</v>
      </c>
      <c r="BR101" s="59">
        <v>8524.99</v>
      </c>
      <c r="BS101" s="59">
        <v>0</v>
      </c>
      <c r="BT101" s="59">
        <v>127650</v>
      </c>
      <c r="BU101" s="59">
        <v>405407</v>
      </c>
      <c r="BV101" s="59">
        <v>235375</v>
      </c>
      <c r="BW101" s="59">
        <v>23370.400000000001</v>
      </c>
      <c r="BX101" s="59">
        <v>0</v>
      </c>
      <c r="BY101" s="59">
        <v>664152</v>
      </c>
      <c r="BZ101" s="59">
        <v>14333.2</v>
      </c>
      <c r="CA101" s="59">
        <v>0</v>
      </c>
      <c r="CB101" s="59">
        <v>0</v>
      </c>
      <c r="CC101" s="59">
        <v>0</v>
      </c>
      <c r="CD101" s="59">
        <v>0</v>
      </c>
      <c r="CE101" s="59">
        <v>558.70699999999999</v>
      </c>
      <c r="CF101" s="59">
        <v>0</v>
      </c>
      <c r="CG101" s="59">
        <v>14891.9</v>
      </c>
      <c r="CH101" s="59">
        <v>2888.07</v>
      </c>
      <c r="CI101" s="59">
        <v>0</v>
      </c>
      <c r="CJ101" s="59">
        <v>0</v>
      </c>
      <c r="CK101" s="59">
        <v>17780</v>
      </c>
      <c r="CL101" s="59">
        <v>0</v>
      </c>
      <c r="CM101" s="59">
        <v>0</v>
      </c>
      <c r="CN101" s="59">
        <v>0</v>
      </c>
      <c r="CO101" s="59">
        <v>0</v>
      </c>
      <c r="CP101" s="59">
        <v>0</v>
      </c>
      <c r="CQ101" s="59">
        <v>0</v>
      </c>
      <c r="CR101" s="59">
        <v>0</v>
      </c>
      <c r="CS101" s="59">
        <v>0</v>
      </c>
      <c r="CT101" s="59">
        <v>0</v>
      </c>
      <c r="CU101" s="59">
        <v>0</v>
      </c>
      <c r="CV101" s="59">
        <v>0</v>
      </c>
      <c r="CW101" s="59">
        <v>0</v>
      </c>
      <c r="CX101" s="59">
        <v>46.086399999999998</v>
      </c>
      <c r="CY101" s="59">
        <v>82.567899999999995</v>
      </c>
      <c r="CZ101" s="59">
        <v>59.0839</v>
      </c>
      <c r="DA101" s="59">
        <v>0</v>
      </c>
      <c r="DB101" s="59">
        <v>3.3441999999999998</v>
      </c>
      <c r="DC101" s="59">
        <v>1.7304600000000001</v>
      </c>
      <c r="DD101" s="59">
        <v>58.4514</v>
      </c>
      <c r="DE101" s="59">
        <v>251.26400000000001</v>
      </c>
      <c r="DF101" s="59">
        <v>0</v>
      </c>
      <c r="DG101" s="59"/>
      <c r="DH101" s="59">
        <v>0</v>
      </c>
      <c r="DI101" s="59">
        <v>3.5</v>
      </c>
      <c r="DJ101" s="59" t="s">
        <v>190</v>
      </c>
      <c r="DK101" s="59">
        <v>0</v>
      </c>
      <c r="DL101" s="59" t="s">
        <v>171</v>
      </c>
      <c r="DM101" s="59" t="s">
        <v>172</v>
      </c>
      <c r="DN101" s="59" t="s">
        <v>173</v>
      </c>
      <c r="DO101" s="59" t="s">
        <v>174</v>
      </c>
      <c r="DP101" s="59">
        <v>8.1</v>
      </c>
      <c r="DQ101" s="59" t="s">
        <v>175</v>
      </c>
      <c r="DR101" s="59" t="s">
        <v>176</v>
      </c>
      <c r="DS101" s="59" t="s">
        <v>306</v>
      </c>
      <c r="DT101" s="59"/>
      <c r="DU101" s="59"/>
      <c r="DV101" s="59"/>
      <c r="DW101" s="59"/>
      <c r="DX101" s="59"/>
      <c r="DY101" s="59"/>
      <c r="DZ101" s="59"/>
      <c r="EA101" s="59"/>
      <c r="EB101" s="59"/>
    </row>
    <row r="102" spans="2:132" x14ac:dyDescent="0.25">
      <c r="B102" s="59" t="s">
        <v>404</v>
      </c>
      <c r="C102" s="59" t="s">
        <v>123</v>
      </c>
      <c r="D102" s="59">
        <v>400016</v>
      </c>
      <c r="E102" s="59" t="s">
        <v>163</v>
      </c>
      <c r="F102" s="59" t="s">
        <v>164</v>
      </c>
      <c r="G102" s="60">
        <v>0.20902777777777778</v>
      </c>
      <c r="H102" s="59" t="s">
        <v>165</v>
      </c>
      <c r="I102" s="59">
        <v>4.2</v>
      </c>
      <c r="J102" s="59" t="s">
        <v>166</v>
      </c>
      <c r="K102" s="59" t="s">
        <v>166</v>
      </c>
      <c r="L102" s="59" t="s">
        <v>224</v>
      </c>
      <c r="M102" s="59">
        <v>306.839</v>
      </c>
      <c r="N102" s="59">
        <v>174937</v>
      </c>
      <c r="O102" s="59">
        <v>285496</v>
      </c>
      <c r="P102" s="59">
        <v>3807.85</v>
      </c>
      <c r="Q102" s="59">
        <v>145721</v>
      </c>
      <c r="R102" s="59">
        <v>0</v>
      </c>
      <c r="S102" s="59">
        <v>842528</v>
      </c>
      <c r="T102" s="58">
        <v>1452800</v>
      </c>
      <c r="U102" s="58">
        <v>2135580</v>
      </c>
      <c r="V102" s="59">
        <v>0</v>
      </c>
      <c r="W102" s="59">
        <v>0</v>
      </c>
      <c r="X102" s="58">
        <v>3588380</v>
      </c>
      <c r="Y102" s="59">
        <v>47159.1</v>
      </c>
      <c r="Z102" s="59">
        <v>0</v>
      </c>
      <c r="AA102" s="59">
        <v>0</v>
      </c>
      <c r="AB102" s="59">
        <v>0</v>
      </c>
      <c r="AC102" s="59">
        <v>0</v>
      </c>
      <c r="AD102" s="59">
        <v>6390.57</v>
      </c>
      <c r="AE102" s="59">
        <v>0</v>
      </c>
      <c r="AF102" s="59">
        <v>53549.7</v>
      </c>
      <c r="AG102" s="59">
        <v>0</v>
      </c>
      <c r="AH102" s="59">
        <v>0</v>
      </c>
      <c r="AI102" s="59">
        <v>0</v>
      </c>
      <c r="AJ102" s="59">
        <v>53549.7</v>
      </c>
      <c r="AK102" s="59">
        <v>0</v>
      </c>
      <c r="AL102" s="59">
        <v>0</v>
      </c>
      <c r="AM102" s="59">
        <v>0</v>
      </c>
      <c r="AN102" s="59">
        <v>0</v>
      </c>
      <c r="AO102" s="59">
        <v>0</v>
      </c>
      <c r="AP102" s="59">
        <v>0</v>
      </c>
      <c r="AQ102" s="59">
        <v>0</v>
      </c>
      <c r="AR102" s="59">
        <v>0</v>
      </c>
      <c r="AS102" s="59">
        <v>0</v>
      </c>
      <c r="AT102" s="59">
        <v>0</v>
      </c>
      <c r="AU102" s="59">
        <v>0</v>
      </c>
      <c r="AV102" s="59">
        <v>0</v>
      </c>
      <c r="AW102" s="59">
        <v>17.025700000000001</v>
      </c>
      <c r="AX102" s="59">
        <v>14.5191</v>
      </c>
      <c r="AY102" s="59">
        <v>14.132400000000001</v>
      </c>
      <c r="AZ102" s="59">
        <v>0.51702800000000004</v>
      </c>
      <c r="BA102" s="59">
        <v>8.1935199999999995</v>
      </c>
      <c r="BB102" s="59">
        <v>2.1337799999999998</v>
      </c>
      <c r="BC102" s="59">
        <v>41.410699999999999</v>
      </c>
      <c r="BD102" s="59">
        <v>97.932199999999995</v>
      </c>
      <c r="BE102" s="59">
        <v>41.25</v>
      </c>
      <c r="BF102" s="59" t="s">
        <v>194</v>
      </c>
      <c r="BG102" s="59">
        <v>0</v>
      </c>
      <c r="BH102" s="59">
        <v>1.25</v>
      </c>
      <c r="BI102" s="59" t="s">
        <v>195</v>
      </c>
      <c r="BJ102" s="59">
        <v>0</v>
      </c>
      <c r="BK102" s="59" t="s">
        <v>166</v>
      </c>
      <c r="BL102" s="59" t="s">
        <v>166</v>
      </c>
      <c r="BM102" s="59" t="s">
        <v>225</v>
      </c>
      <c r="BN102" s="59">
        <v>303.13499999999999</v>
      </c>
      <c r="BO102" s="59">
        <v>150181</v>
      </c>
      <c r="BP102" s="59">
        <v>440150</v>
      </c>
      <c r="BQ102" s="59">
        <v>7478.15</v>
      </c>
      <c r="BR102" s="59">
        <v>64520.800000000003</v>
      </c>
      <c r="BS102" s="59">
        <v>0</v>
      </c>
      <c r="BT102" s="59">
        <v>842528</v>
      </c>
      <c r="BU102" s="58">
        <v>1505160</v>
      </c>
      <c r="BV102" s="58">
        <v>2135580</v>
      </c>
      <c r="BW102" s="59">
        <v>0</v>
      </c>
      <c r="BX102" s="59">
        <v>0</v>
      </c>
      <c r="BY102" s="58">
        <v>3640740</v>
      </c>
      <c r="BZ102" s="59">
        <v>48875.1</v>
      </c>
      <c r="CA102" s="59">
        <v>0</v>
      </c>
      <c r="CB102" s="59">
        <v>0</v>
      </c>
      <c r="CC102" s="59">
        <v>0</v>
      </c>
      <c r="CD102" s="59">
        <v>0</v>
      </c>
      <c r="CE102" s="59">
        <v>6552.74</v>
      </c>
      <c r="CF102" s="59">
        <v>0</v>
      </c>
      <c r="CG102" s="59">
        <v>55427.8</v>
      </c>
      <c r="CH102" s="59">
        <v>0</v>
      </c>
      <c r="CI102" s="59">
        <v>0</v>
      </c>
      <c r="CJ102" s="59">
        <v>0</v>
      </c>
      <c r="CK102" s="59">
        <v>55427.8</v>
      </c>
      <c r="CL102" s="59">
        <v>0</v>
      </c>
      <c r="CM102" s="59">
        <v>0</v>
      </c>
      <c r="CN102" s="59">
        <v>0</v>
      </c>
      <c r="CO102" s="59">
        <v>0</v>
      </c>
      <c r="CP102" s="59">
        <v>0</v>
      </c>
      <c r="CQ102" s="59">
        <v>0</v>
      </c>
      <c r="CR102" s="59">
        <v>0</v>
      </c>
      <c r="CS102" s="59">
        <v>0</v>
      </c>
      <c r="CT102" s="59">
        <v>0</v>
      </c>
      <c r="CU102" s="59">
        <v>0</v>
      </c>
      <c r="CV102" s="59">
        <v>0</v>
      </c>
      <c r="CW102" s="59">
        <v>0</v>
      </c>
      <c r="CX102" s="59">
        <v>17.611899999999999</v>
      </c>
      <c r="CY102" s="59">
        <v>13.7575</v>
      </c>
      <c r="CZ102" s="59">
        <v>22.459199999999999</v>
      </c>
      <c r="DA102" s="59">
        <v>0.845221</v>
      </c>
      <c r="DB102" s="59">
        <v>3.73936</v>
      </c>
      <c r="DC102" s="59">
        <v>2.1879300000000002</v>
      </c>
      <c r="DD102" s="59">
        <v>41.410699999999999</v>
      </c>
      <c r="DE102" s="59">
        <v>102.012</v>
      </c>
      <c r="DF102" s="59">
        <v>0</v>
      </c>
      <c r="DG102" s="59"/>
      <c r="DH102" s="59">
        <v>0</v>
      </c>
      <c r="DI102" s="59">
        <v>15.25</v>
      </c>
      <c r="DJ102" s="59" t="s">
        <v>180</v>
      </c>
      <c r="DK102" s="59">
        <v>0</v>
      </c>
      <c r="DL102" s="59" t="s">
        <v>171</v>
      </c>
      <c r="DM102" s="59" t="s">
        <v>172</v>
      </c>
      <c r="DN102" s="59" t="s">
        <v>173</v>
      </c>
      <c r="DO102" s="59" t="s">
        <v>174</v>
      </c>
      <c r="DP102" s="59">
        <v>8.1</v>
      </c>
      <c r="DQ102" s="59" t="s">
        <v>175</v>
      </c>
      <c r="DR102" s="59" t="s">
        <v>176</v>
      </c>
      <c r="DS102" s="59" t="s">
        <v>306</v>
      </c>
      <c r="DT102" s="59"/>
      <c r="DU102" s="59"/>
      <c r="DV102" s="59"/>
      <c r="DW102" s="59"/>
      <c r="DX102" s="59"/>
      <c r="DY102" s="59"/>
      <c r="DZ102" s="59"/>
      <c r="EA102" s="59"/>
      <c r="EB102" s="59"/>
    </row>
    <row r="103" spans="2:132" x14ac:dyDescent="0.25">
      <c r="B103" s="59" t="s">
        <v>405</v>
      </c>
      <c r="C103" s="59" t="s">
        <v>124</v>
      </c>
      <c r="D103" s="59">
        <v>408416</v>
      </c>
      <c r="E103" s="59" t="s">
        <v>163</v>
      </c>
      <c r="F103" s="59" t="s">
        <v>164</v>
      </c>
      <c r="G103" s="60">
        <v>0.18541666666666667</v>
      </c>
      <c r="H103" s="59" t="s">
        <v>165</v>
      </c>
      <c r="I103" s="59">
        <v>7.4</v>
      </c>
      <c r="J103" s="59" t="s">
        <v>166</v>
      </c>
      <c r="K103" s="59" t="s">
        <v>166</v>
      </c>
      <c r="L103" s="59" t="s">
        <v>224</v>
      </c>
      <c r="M103" s="59">
        <v>306.839</v>
      </c>
      <c r="N103" s="59">
        <v>138760</v>
      </c>
      <c r="O103" s="59">
        <v>285496</v>
      </c>
      <c r="P103" s="59">
        <v>3736.45</v>
      </c>
      <c r="Q103" s="59">
        <v>142019</v>
      </c>
      <c r="R103" s="59">
        <v>0</v>
      </c>
      <c r="S103" s="59">
        <v>842528</v>
      </c>
      <c r="T103" s="58">
        <v>1412850</v>
      </c>
      <c r="U103" s="58">
        <v>2135580</v>
      </c>
      <c r="V103" s="59">
        <v>0</v>
      </c>
      <c r="W103" s="59">
        <v>0</v>
      </c>
      <c r="X103" s="58">
        <v>3548430</v>
      </c>
      <c r="Y103" s="59">
        <v>47159.1</v>
      </c>
      <c r="Z103" s="59">
        <v>0</v>
      </c>
      <c r="AA103" s="59">
        <v>0</v>
      </c>
      <c r="AB103" s="59">
        <v>0</v>
      </c>
      <c r="AC103" s="59">
        <v>0</v>
      </c>
      <c r="AD103" s="59">
        <v>6390.57</v>
      </c>
      <c r="AE103" s="59">
        <v>0</v>
      </c>
      <c r="AF103" s="59">
        <v>53549.7</v>
      </c>
      <c r="AG103" s="59">
        <v>0</v>
      </c>
      <c r="AH103" s="59">
        <v>0</v>
      </c>
      <c r="AI103" s="59">
        <v>0</v>
      </c>
      <c r="AJ103" s="59">
        <v>53549.7</v>
      </c>
      <c r="AK103" s="59">
        <v>0</v>
      </c>
      <c r="AL103" s="59">
        <v>0</v>
      </c>
      <c r="AM103" s="59">
        <v>0</v>
      </c>
      <c r="AN103" s="59">
        <v>0</v>
      </c>
      <c r="AO103" s="59">
        <v>0</v>
      </c>
      <c r="AP103" s="59">
        <v>0</v>
      </c>
      <c r="AQ103" s="59">
        <v>0</v>
      </c>
      <c r="AR103" s="59">
        <v>0</v>
      </c>
      <c r="AS103" s="59">
        <v>0</v>
      </c>
      <c r="AT103" s="59">
        <v>0</v>
      </c>
      <c r="AU103" s="59">
        <v>0</v>
      </c>
      <c r="AV103" s="59">
        <v>0</v>
      </c>
      <c r="AW103" s="59">
        <v>17.025700000000001</v>
      </c>
      <c r="AX103" s="59">
        <v>11.516299999999999</v>
      </c>
      <c r="AY103" s="59">
        <v>14.132400000000001</v>
      </c>
      <c r="AZ103" s="59">
        <v>0.50667099999999998</v>
      </c>
      <c r="BA103" s="59">
        <v>7.9774099999999999</v>
      </c>
      <c r="BB103" s="59">
        <v>2.1337799999999998</v>
      </c>
      <c r="BC103" s="59">
        <v>41.410699999999999</v>
      </c>
      <c r="BD103" s="59">
        <v>94.7029</v>
      </c>
      <c r="BE103" s="59">
        <v>41.25</v>
      </c>
      <c r="BF103" s="59" t="s">
        <v>194</v>
      </c>
      <c r="BG103" s="59">
        <v>0</v>
      </c>
      <c r="BH103" s="59">
        <v>1.25</v>
      </c>
      <c r="BI103" s="59" t="s">
        <v>195</v>
      </c>
      <c r="BJ103" s="59">
        <v>0</v>
      </c>
      <c r="BK103" s="59" t="s">
        <v>166</v>
      </c>
      <c r="BL103" s="59" t="s">
        <v>166</v>
      </c>
      <c r="BM103" s="59" t="s">
        <v>225</v>
      </c>
      <c r="BN103" s="59">
        <v>303.13499999999999</v>
      </c>
      <c r="BO103" s="59">
        <v>150181</v>
      </c>
      <c r="BP103" s="59">
        <v>440150</v>
      </c>
      <c r="BQ103" s="59">
        <v>7478.15</v>
      </c>
      <c r="BR103" s="59">
        <v>64520.800000000003</v>
      </c>
      <c r="BS103" s="59">
        <v>0</v>
      </c>
      <c r="BT103" s="59">
        <v>842528</v>
      </c>
      <c r="BU103" s="58">
        <v>1505160</v>
      </c>
      <c r="BV103" s="58">
        <v>2135580</v>
      </c>
      <c r="BW103" s="59">
        <v>0</v>
      </c>
      <c r="BX103" s="59">
        <v>0</v>
      </c>
      <c r="BY103" s="58">
        <v>3640740</v>
      </c>
      <c r="BZ103" s="59">
        <v>48875.1</v>
      </c>
      <c r="CA103" s="59">
        <v>0</v>
      </c>
      <c r="CB103" s="59">
        <v>0</v>
      </c>
      <c r="CC103" s="59">
        <v>0</v>
      </c>
      <c r="CD103" s="59">
        <v>0</v>
      </c>
      <c r="CE103" s="59">
        <v>6552.74</v>
      </c>
      <c r="CF103" s="59">
        <v>0</v>
      </c>
      <c r="CG103" s="59">
        <v>55427.8</v>
      </c>
      <c r="CH103" s="59">
        <v>0</v>
      </c>
      <c r="CI103" s="59">
        <v>0</v>
      </c>
      <c r="CJ103" s="59">
        <v>0</v>
      </c>
      <c r="CK103" s="59">
        <v>55427.8</v>
      </c>
      <c r="CL103" s="59">
        <v>0</v>
      </c>
      <c r="CM103" s="59">
        <v>0</v>
      </c>
      <c r="CN103" s="59">
        <v>0</v>
      </c>
      <c r="CO103" s="59">
        <v>0</v>
      </c>
      <c r="CP103" s="59">
        <v>0</v>
      </c>
      <c r="CQ103" s="59">
        <v>0</v>
      </c>
      <c r="CR103" s="59">
        <v>0</v>
      </c>
      <c r="CS103" s="59">
        <v>0</v>
      </c>
      <c r="CT103" s="59">
        <v>0</v>
      </c>
      <c r="CU103" s="59">
        <v>0</v>
      </c>
      <c r="CV103" s="59">
        <v>0</v>
      </c>
      <c r="CW103" s="59">
        <v>0</v>
      </c>
      <c r="CX103" s="59">
        <v>17.611899999999999</v>
      </c>
      <c r="CY103" s="59">
        <v>13.7575</v>
      </c>
      <c r="CZ103" s="59">
        <v>22.459199999999999</v>
      </c>
      <c r="DA103" s="59">
        <v>0.845221</v>
      </c>
      <c r="DB103" s="59">
        <v>3.73936</v>
      </c>
      <c r="DC103" s="59">
        <v>2.1879300000000002</v>
      </c>
      <c r="DD103" s="59">
        <v>41.410699999999999</v>
      </c>
      <c r="DE103" s="59">
        <v>102.012</v>
      </c>
      <c r="DF103" s="59">
        <v>0</v>
      </c>
      <c r="DG103" s="59"/>
      <c r="DH103" s="59">
        <v>0</v>
      </c>
      <c r="DI103" s="59">
        <v>15.25</v>
      </c>
      <c r="DJ103" s="59" t="s">
        <v>180</v>
      </c>
      <c r="DK103" s="59">
        <v>0</v>
      </c>
      <c r="DL103" s="59" t="s">
        <v>171</v>
      </c>
      <c r="DM103" s="59" t="s">
        <v>172</v>
      </c>
      <c r="DN103" s="59" t="s">
        <v>173</v>
      </c>
      <c r="DO103" s="59" t="s">
        <v>174</v>
      </c>
      <c r="DP103" s="59">
        <v>8.1</v>
      </c>
      <c r="DQ103" s="59" t="s">
        <v>175</v>
      </c>
      <c r="DR103" s="59" t="s">
        <v>176</v>
      </c>
      <c r="DS103" s="59" t="s">
        <v>306</v>
      </c>
      <c r="DT103" s="59"/>
      <c r="DU103" s="59"/>
      <c r="DV103" s="59"/>
      <c r="DW103" s="59"/>
      <c r="DX103" s="59"/>
      <c r="DY103" s="59"/>
      <c r="DZ103" s="59"/>
      <c r="EA103" s="59"/>
      <c r="EB103" s="59"/>
    </row>
    <row r="104" spans="2:132" x14ac:dyDescent="0.25">
      <c r="B104" s="59" t="s">
        <v>406</v>
      </c>
      <c r="C104" s="59" t="s">
        <v>125</v>
      </c>
      <c r="D104" s="59">
        <v>408516</v>
      </c>
      <c r="E104" s="59" t="s">
        <v>163</v>
      </c>
      <c r="F104" s="59" t="s">
        <v>164</v>
      </c>
      <c r="G104" s="60">
        <v>0.18472222222222223</v>
      </c>
      <c r="H104" s="59" t="s">
        <v>165</v>
      </c>
      <c r="I104" s="59">
        <v>5.4</v>
      </c>
      <c r="J104" s="59" t="s">
        <v>166</v>
      </c>
      <c r="K104" s="59" t="s">
        <v>166</v>
      </c>
      <c r="L104" s="59" t="s">
        <v>224</v>
      </c>
      <c r="M104" s="59">
        <v>306.81900000000002</v>
      </c>
      <c r="N104" s="59">
        <v>164008</v>
      </c>
      <c r="O104" s="59">
        <v>285586</v>
      </c>
      <c r="P104" s="59">
        <v>3672.41</v>
      </c>
      <c r="Q104" s="59">
        <v>146004</v>
      </c>
      <c r="R104" s="59">
        <v>0</v>
      </c>
      <c r="S104" s="59">
        <v>842528</v>
      </c>
      <c r="T104" s="58">
        <v>1442110</v>
      </c>
      <c r="U104" s="58">
        <v>2135580</v>
      </c>
      <c r="V104" s="59">
        <v>0</v>
      </c>
      <c r="W104" s="59">
        <v>0</v>
      </c>
      <c r="X104" s="58">
        <v>3577690</v>
      </c>
      <c r="Y104" s="59">
        <v>47156.1</v>
      </c>
      <c r="Z104" s="59">
        <v>0</v>
      </c>
      <c r="AA104" s="59">
        <v>0</v>
      </c>
      <c r="AB104" s="59">
        <v>0</v>
      </c>
      <c r="AC104" s="59">
        <v>0</v>
      </c>
      <c r="AD104" s="59">
        <v>6390.57</v>
      </c>
      <c r="AE104" s="59">
        <v>0</v>
      </c>
      <c r="AF104" s="59">
        <v>53546.7</v>
      </c>
      <c r="AG104" s="59">
        <v>0</v>
      </c>
      <c r="AH104" s="59">
        <v>0</v>
      </c>
      <c r="AI104" s="59">
        <v>0</v>
      </c>
      <c r="AJ104" s="59">
        <v>53546.7</v>
      </c>
      <c r="AK104" s="59">
        <v>0</v>
      </c>
      <c r="AL104" s="59">
        <v>0</v>
      </c>
      <c r="AM104" s="59">
        <v>0</v>
      </c>
      <c r="AN104" s="59">
        <v>0</v>
      </c>
      <c r="AO104" s="59">
        <v>0</v>
      </c>
      <c r="AP104" s="59">
        <v>0</v>
      </c>
      <c r="AQ104" s="59">
        <v>0</v>
      </c>
      <c r="AR104" s="59">
        <v>0</v>
      </c>
      <c r="AS104" s="59">
        <v>0</v>
      </c>
      <c r="AT104" s="59">
        <v>0</v>
      </c>
      <c r="AU104" s="59">
        <v>0</v>
      </c>
      <c r="AV104" s="59">
        <v>0</v>
      </c>
      <c r="AW104" s="59">
        <v>17.024699999999999</v>
      </c>
      <c r="AX104" s="59">
        <v>13.281599999999999</v>
      </c>
      <c r="AY104" s="59">
        <v>14.1477</v>
      </c>
      <c r="AZ104" s="59">
        <v>0.50446100000000005</v>
      </c>
      <c r="BA104" s="59">
        <v>8.17577</v>
      </c>
      <c r="BB104" s="59">
        <v>2.1337799999999998</v>
      </c>
      <c r="BC104" s="59">
        <v>41.410699999999999</v>
      </c>
      <c r="BD104" s="59">
        <v>96.678799999999995</v>
      </c>
      <c r="BE104" s="59">
        <v>44.5</v>
      </c>
      <c r="BF104" s="59" t="s">
        <v>194</v>
      </c>
      <c r="BG104" s="59">
        <v>0</v>
      </c>
      <c r="BH104" s="59">
        <v>1.25</v>
      </c>
      <c r="BI104" s="59" t="s">
        <v>195</v>
      </c>
      <c r="BJ104" s="59">
        <v>0</v>
      </c>
      <c r="BK104" s="59" t="s">
        <v>166</v>
      </c>
      <c r="BL104" s="59" t="s">
        <v>166</v>
      </c>
      <c r="BM104" s="59" t="s">
        <v>225</v>
      </c>
      <c r="BN104" s="59">
        <v>303.13499999999999</v>
      </c>
      <c r="BO104" s="59">
        <v>150181</v>
      </c>
      <c r="BP104" s="59">
        <v>440150</v>
      </c>
      <c r="BQ104" s="59">
        <v>7478.15</v>
      </c>
      <c r="BR104" s="59">
        <v>64520.800000000003</v>
      </c>
      <c r="BS104" s="59">
        <v>0</v>
      </c>
      <c r="BT104" s="59">
        <v>842528</v>
      </c>
      <c r="BU104" s="58">
        <v>1505160</v>
      </c>
      <c r="BV104" s="58">
        <v>2135580</v>
      </c>
      <c r="BW104" s="59">
        <v>0</v>
      </c>
      <c r="BX104" s="59">
        <v>0</v>
      </c>
      <c r="BY104" s="58">
        <v>3640740</v>
      </c>
      <c r="BZ104" s="59">
        <v>48875.1</v>
      </c>
      <c r="CA104" s="59">
        <v>0</v>
      </c>
      <c r="CB104" s="59">
        <v>0</v>
      </c>
      <c r="CC104" s="59">
        <v>0</v>
      </c>
      <c r="CD104" s="59">
        <v>0</v>
      </c>
      <c r="CE104" s="59">
        <v>6552.74</v>
      </c>
      <c r="CF104" s="59">
        <v>0</v>
      </c>
      <c r="CG104" s="59">
        <v>55427.8</v>
      </c>
      <c r="CH104" s="59">
        <v>0</v>
      </c>
      <c r="CI104" s="59">
        <v>0</v>
      </c>
      <c r="CJ104" s="59">
        <v>0</v>
      </c>
      <c r="CK104" s="59">
        <v>55427.8</v>
      </c>
      <c r="CL104" s="59">
        <v>0</v>
      </c>
      <c r="CM104" s="59">
        <v>0</v>
      </c>
      <c r="CN104" s="59">
        <v>0</v>
      </c>
      <c r="CO104" s="59">
        <v>0</v>
      </c>
      <c r="CP104" s="59">
        <v>0</v>
      </c>
      <c r="CQ104" s="59">
        <v>0</v>
      </c>
      <c r="CR104" s="59">
        <v>0</v>
      </c>
      <c r="CS104" s="59">
        <v>0</v>
      </c>
      <c r="CT104" s="59">
        <v>0</v>
      </c>
      <c r="CU104" s="59">
        <v>0</v>
      </c>
      <c r="CV104" s="59">
        <v>0</v>
      </c>
      <c r="CW104" s="59">
        <v>0</v>
      </c>
      <c r="CX104" s="59">
        <v>17.611899999999999</v>
      </c>
      <c r="CY104" s="59">
        <v>13.7575</v>
      </c>
      <c r="CZ104" s="59">
        <v>22.459199999999999</v>
      </c>
      <c r="DA104" s="59">
        <v>0.845221</v>
      </c>
      <c r="DB104" s="59">
        <v>3.73936</v>
      </c>
      <c r="DC104" s="59">
        <v>2.1879300000000002</v>
      </c>
      <c r="DD104" s="59">
        <v>41.410699999999999</v>
      </c>
      <c r="DE104" s="59">
        <v>102.012</v>
      </c>
      <c r="DF104" s="59">
        <v>0</v>
      </c>
      <c r="DG104" s="59"/>
      <c r="DH104" s="59">
        <v>0</v>
      </c>
      <c r="DI104" s="59">
        <v>15.25</v>
      </c>
      <c r="DJ104" s="59" t="s">
        <v>180</v>
      </c>
      <c r="DK104" s="59">
        <v>0</v>
      </c>
      <c r="DL104" s="59" t="s">
        <v>171</v>
      </c>
      <c r="DM104" s="59" t="s">
        <v>172</v>
      </c>
      <c r="DN104" s="59" t="s">
        <v>173</v>
      </c>
      <c r="DO104" s="59" t="s">
        <v>174</v>
      </c>
      <c r="DP104" s="59">
        <v>8.1</v>
      </c>
      <c r="DQ104" s="59" t="s">
        <v>175</v>
      </c>
      <c r="DR104" s="59" t="s">
        <v>176</v>
      </c>
      <c r="DS104" s="59" t="s">
        <v>306</v>
      </c>
      <c r="DT104" s="59"/>
      <c r="DU104" s="59"/>
      <c r="DV104" s="59"/>
      <c r="DW104" s="59"/>
      <c r="DX104" s="59"/>
      <c r="DY104" s="59"/>
      <c r="DZ104" s="59"/>
      <c r="EA104" s="59"/>
      <c r="EB104" s="59"/>
    </row>
    <row r="105" spans="2:132" x14ac:dyDescent="0.25">
      <c r="B105" s="59" t="s">
        <v>407</v>
      </c>
      <c r="C105" s="59" t="s">
        <v>126</v>
      </c>
      <c r="D105" s="59">
        <v>400006</v>
      </c>
      <c r="E105" s="59" t="s">
        <v>178</v>
      </c>
      <c r="F105" s="59" t="s">
        <v>164</v>
      </c>
      <c r="G105" s="60">
        <v>0.17361111111111113</v>
      </c>
      <c r="H105" s="59" t="s">
        <v>165</v>
      </c>
      <c r="I105" s="59">
        <v>1</v>
      </c>
      <c r="J105" s="59" t="s">
        <v>166</v>
      </c>
      <c r="K105" s="59" t="s">
        <v>166</v>
      </c>
      <c r="L105" s="59" t="s">
        <v>224</v>
      </c>
      <c r="M105" s="59">
        <v>104.258</v>
      </c>
      <c r="N105" s="59">
        <v>364974</v>
      </c>
      <c r="O105" s="59">
        <v>254141</v>
      </c>
      <c r="P105" s="59">
        <v>2324.58</v>
      </c>
      <c r="Q105" s="59">
        <v>229590</v>
      </c>
      <c r="R105" s="59">
        <v>0</v>
      </c>
      <c r="S105" s="59">
        <v>842528</v>
      </c>
      <c r="T105" s="58">
        <v>1693660</v>
      </c>
      <c r="U105" s="58">
        <v>2135580</v>
      </c>
      <c r="V105" s="59">
        <v>0</v>
      </c>
      <c r="W105" s="59">
        <v>0</v>
      </c>
      <c r="X105" s="58">
        <v>3829240</v>
      </c>
      <c r="Y105" s="59">
        <v>16023.8</v>
      </c>
      <c r="Z105" s="59">
        <v>0</v>
      </c>
      <c r="AA105" s="59">
        <v>0</v>
      </c>
      <c r="AB105" s="59">
        <v>0</v>
      </c>
      <c r="AC105" s="59">
        <v>0</v>
      </c>
      <c r="AD105" s="59">
        <v>5454.5</v>
      </c>
      <c r="AE105" s="59">
        <v>0</v>
      </c>
      <c r="AF105" s="59">
        <v>21478.3</v>
      </c>
      <c r="AG105" s="59">
        <v>0</v>
      </c>
      <c r="AH105" s="59">
        <v>0</v>
      </c>
      <c r="AI105" s="59">
        <v>0</v>
      </c>
      <c r="AJ105" s="59">
        <v>21478.3</v>
      </c>
      <c r="AK105" s="59">
        <v>0</v>
      </c>
      <c r="AL105" s="59">
        <v>0</v>
      </c>
      <c r="AM105" s="59">
        <v>0</v>
      </c>
      <c r="AN105" s="59">
        <v>0</v>
      </c>
      <c r="AO105" s="59">
        <v>0</v>
      </c>
      <c r="AP105" s="59">
        <v>0</v>
      </c>
      <c r="AQ105" s="59">
        <v>0</v>
      </c>
      <c r="AR105" s="59">
        <v>0</v>
      </c>
      <c r="AS105" s="59">
        <v>0</v>
      </c>
      <c r="AT105" s="59">
        <v>0</v>
      </c>
      <c r="AU105" s="59">
        <v>0</v>
      </c>
      <c r="AV105" s="59">
        <v>0</v>
      </c>
      <c r="AW105" s="59">
        <v>5.6894299999999998</v>
      </c>
      <c r="AX105" s="59">
        <v>25.891100000000002</v>
      </c>
      <c r="AY105" s="59">
        <v>12.609299999999999</v>
      </c>
      <c r="AZ105" s="59">
        <v>0.26001600000000002</v>
      </c>
      <c r="BA105" s="59">
        <v>11.153600000000001</v>
      </c>
      <c r="BB105" s="59">
        <v>1.8172600000000001</v>
      </c>
      <c r="BC105" s="59">
        <v>41.963500000000003</v>
      </c>
      <c r="BD105" s="59">
        <v>99.384200000000007</v>
      </c>
      <c r="BE105" s="59">
        <v>0.5</v>
      </c>
      <c r="BF105" s="59" t="s">
        <v>226</v>
      </c>
      <c r="BG105" s="59">
        <v>0</v>
      </c>
      <c r="BH105" s="59">
        <v>0</v>
      </c>
      <c r="BI105" s="59"/>
      <c r="BJ105" s="59">
        <v>0</v>
      </c>
      <c r="BK105" s="59" t="s">
        <v>166</v>
      </c>
      <c r="BL105" s="59" t="s">
        <v>166</v>
      </c>
      <c r="BM105" s="59" t="s">
        <v>227</v>
      </c>
      <c r="BN105" s="59">
        <v>90.684899999999999</v>
      </c>
      <c r="BO105" s="59">
        <v>292522</v>
      </c>
      <c r="BP105" s="59">
        <v>409902</v>
      </c>
      <c r="BQ105" s="59">
        <v>39741.699999999997</v>
      </c>
      <c r="BR105" s="59">
        <v>98895.2</v>
      </c>
      <c r="BS105" s="59">
        <v>0</v>
      </c>
      <c r="BT105" s="59">
        <v>842528</v>
      </c>
      <c r="BU105" s="58">
        <v>1683680</v>
      </c>
      <c r="BV105" s="58">
        <v>2135580</v>
      </c>
      <c r="BW105" s="59">
        <v>0</v>
      </c>
      <c r="BX105" s="59">
        <v>0</v>
      </c>
      <c r="BY105" s="58">
        <v>3819260</v>
      </c>
      <c r="BZ105" s="59">
        <v>15464.9</v>
      </c>
      <c r="CA105" s="59">
        <v>0</v>
      </c>
      <c r="CB105" s="59">
        <v>0</v>
      </c>
      <c r="CC105" s="59">
        <v>0</v>
      </c>
      <c r="CD105" s="59">
        <v>0</v>
      </c>
      <c r="CE105" s="59">
        <v>5592.67</v>
      </c>
      <c r="CF105" s="59">
        <v>0</v>
      </c>
      <c r="CG105" s="59">
        <v>21057.5</v>
      </c>
      <c r="CH105" s="59">
        <v>0</v>
      </c>
      <c r="CI105" s="59">
        <v>0</v>
      </c>
      <c r="CJ105" s="59">
        <v>0</v>
      </c>
      <c r="CK105" s="59">
        <v>21057.5</v>
      </c>
      <c r="CL105" s="59">
        <v>0</v>
      </c>
      <c r="CM105" s="59">
        <v>0</v>
      </c>
      <c r="CN105" s="59">
        <v>0</v>
      </c>
      <c r="CO105" s="59">
        <v>0</v>
      </c>
      <c r="CP105" s="59">
        <v>0</v>
      </c>
      <c r="CQ105" s="59">
        <v>0</v>
      </c>
      <c r="CR105" s="59">
        <v>0</v>
      </c>
      <c r="CS105" s="59">
        <v>0</v>
      </c>
      <c r="CT105" s="59">
        <v>0</v>
      </c>
      <c r="CU105" s="59">
        <v>0</v>
      </c>
      <c r="CV105" s="59">
        <v>0</v>
      </c>
      <c r="CW105" s="59">
        <v>0</v>
      </c>
      <c r="CX105" s="59">
        <v>5.5660800000000004</v>
      </c>
      <c r="CY105" s="59">
        <v>21.9192</v>
      </c>
      <c r="CZ105" s="59">
        <v>20.843299999999999</v>
      </c>
      <c r="DA105" s="59">
        <v>2.8949699999999998</v>
      </c>
      <c r="DB105" s="59">
        <v>5.39513</v>
      </c>
      <c r="DC105" s="59">
        <v>1.8632899999999999</v>
      </c>
      <c r="DD105" s="59">
        <v>41.963500000000003</v>
      </c>
      <c r="DE105" s="59">
        <v>100.44499999999999</v>
      </c>
      <c r="DF105" s="59">
        <v>0</v>
      </c>
      <c r="DG105" s="59"/>
      <c r="DH105" s="59">
        <v>0</v>
      </c>
      <c r="DI105" s="59">
        <v>1.5</v>
      </c>
      <c r="DJ105" s="59" t="s">
        <v>180</v>
      </c>
      <c r="DK105" s="59">
        <v>0</v>
      </c>
      <c r="DL105" s="59" t="s">
        <v>171</v>
      </c>
      <c r="DM105" s="59" t="s">
        <v>172</v>
      </c>
      <c r="DN105" s="59" t="s">
        <v>173</v>
      </c>
      <c r="DO105" s="59" t="s">
        <v>174</v>
      </c>
      <c r="DP105" s="59">
        <v>8.1</v>
      </c>
      <c r="DQ105" s="59" t="s">
        <v>175</v>
      </c>
      <c r="DR105" s="59" t="s">
        <v>176</v>
      </c>
      <c r="DS105" s="59" t="s">
        <v>306</v>
      </c>
      <c r="DT105" s="59"/>
      <c r="DU105" s="59"/>
      <c r="DV105" s="59"/>
      <c r="DW105" s="59"/>
      <c r="DX105" s="59"/>
      <c r="DY105" s="59"/>
      <c r="DZ105" s="59"/>
      <c r="EA105" s="59"/>
      <c r="EB105" s="59"/>
    </row>
    <row r="106" spans="2:132" x14ac:dyDescent="0.25">
      <c r="B106" s="59" t="s">
        <v>408</v>
      </c>
      <c r="C106" s="59" t="s">
        <v>127</v>
      </c>
      <c r="D106" s="59">
        <v>408806</v>
      </c>
      <c r="E106" s="59" t="s">
        <v>178</v>
      </c>
      <c r="F106" s="59" t="s">
        <v>164</v>
      </c>
      <c r="G106" s="60">
        <v>0.17361111111111113</v>
      </c>
      <c r="H106" s="59" t="s">
        <v>165</v>
      </c>
      <c r="I106" s="59">
        <v>6.8</v>
      </c>
      <c r="J106" s="59" t="s">
        <v>166</v>
      </c>
      <c r="K106" s="59" t="s">
        <v>166</v>
      </c>
      <c r="L106" s="59" t="s">
        <v>224</v>
      </c>
      <c r="M106" s="59">
        <v>104.258</v>
      </c>
      <c r="N106" s="59">
        <v>289518</v>
      </c>
      <c r="O106" s="59">
        <v>254141</v>
      </c>
      <c r="P106" s="59">
        <v>2276.91</v>
      </c>
      <c r="Q106" s="59">
        <v>223230</v>
      </c>
      <c r="R106" s="59">
        <v>0</v>
      </c>
      <c r="S106" s="59">
        <v>842528</v>
      </c>
      <c r="T106" s="58">
        <v>1611800</v>
      </c>
      <c r="U106" s="58">
        <v>2135580</v>
      </c>
      <c r="V106" s="59">
        <v>0</v>
      </c>
      <c r="W106" s="59">
        <v>0</v>
      </c>
      <c r="X106" s="58">
        <v>3747380</v>
      </c>
      <c r="Y106" s="59">
        <v>16023.8</v>
      </c>
      <c r="Z106" s="59">
        <v>0</v>
      </c>
      <c r="AA106" s="59">
        <v>0</v>
      </c>
      <c r="AB106" s="59">
        <v>0</v>
      </c>
      <c r="AC106" s="59">
        <v>0</v>
      </c>
      <c r="AD106" s="59">
        <v>5454.5</v>
      </c>
      <c r="AE106" s="59">
        <v>0</v>
      </c>
      <c r="AF106" s="59">
        <v>21478.3</v>
      </c>
      <c r="AG106" s="59">
        <v>0</v>
      </c>
      <c r="AH106" s="59">
        <v>0</v>
      </c>
      <c r="AI106" s="59">
        <v>0</v>
      </c>
      <c r="AJ106" s="59">
        <v>21478.3</v>
      </c>
      <c r="AK106" s="59">
        <v>0</v>
      </c>
      <c r="AL106" s="59">
        <v>0</v>
      </c>
      <c r="AM106" s="59">
        <v>0</v>
      </c>
      <c r="AN106" s="59">
        <v>0</v>
      </c>
      <c r="AO106" s="59">
        <v>0</v>
      </c>
      <c r="AP106" s="59">
        <v>0</v>
      </c>
      <c r="AQ106" s="59">
        <v>0</v>
      </c>
      <c r="AR106" s="59">
        <v>0</v>
      </c>
      <c r="AS106" s="59">
        <v>0</v>
      </c>
      <c r="AT106" s="59">
        <v>0</v>
      </c>
      <c r="AU106" s="59">
        <v>0</v>
      </c>
      <c r="AV106" s="59">
        <v>0</v>
      </c>
      <c r="AW106" s="59">
        <v>5.6894299999999998</v>
      </c>
      <c r="AX106" s="59">
        <v>20.537299999999998</v>
      </c>
      <c r="AY106" s="59">
        <v>12.609400000000001</v>
      </c>
      <c r="AZ106" s="59">
        <v>0.25381199999999998</v>
      </c>
      <c r="BA106" s="59">
        <v>10.845700000000001</v>
      </c>
      <c r="BB106" s="59">
        <v>1.8172600000000001</v>
      </c>
      <c r="BC106" s="59">
        <v>41.963500000000003</v>
      </c>
      <c r="BD106" s="59">
        <v>93.716300000000004</v>
      </c>
      <c r="BE106" s="59">
        <v>0.5</v>
      </c>
      <c r="BF106" s="59" t="s">
        <v>226</v>
      </c>
      <c r="BG106" s="59">
        <v>0</v>
      </c>
      <c r="BH106" s="59">
        <v>0</v>
      </c>
      <c r="BI106" s="59"/>
      <c r="BJ106" s="59">
        <v>0</v>
      </c>
      <c r="BK106" s="59" t="s">
        <v>166</v>
      </c>
      <c r="BL106" s="59" t="s">
        <v>166</v>
      </c>
      <c r="BM106" s="59" t="s">
        <v>227</v>
      </c>
      <c r="BN106" s="59">
        <v>90.684899999999999</v>
      </c>
      <c r="BO106" s="59">
        <v>292522</v>
      </c>
      <c r="BP106" s="59">
        <v>409902</v>
      </c>
      <c r="BQ106" s="59">
        <v>39741.699999999997</v>
      </c>
      <c r="BR106" s="59">
        <v>98895.2</v>
      </c>
      <c r="BS106" s="59">
        <v>0</v>
      </c>
      <c r="BT106" s="59">
        <v>842528</v>
      </c>
      <c r="BU106" s="58">
        <v>1683680</v>
      </c>
      <c r="BV106" s="58">
        <v>2135580</v>
      </c>
      <c r="BW106" s="59">
        <v>0</v>
      </c>
      <c r="BX106" s="59">
        <v>0</v>
      </c>
      <c r="BY106" s="58">
        <v>3819260</v>
      </c>
      <c r="BZ106" s="59">
        <v>15464.9</v>
      </c>
      <c r="CA106" s="59">
        <v>0</v>
      </c>
      <c r="CB106" s="59">
        <v>0</v>
      </c>
      <c r="CC106" s="59">
        <v>0</v>
      </c>
      <c r="CD106" s="59">
        <v>0</v>
      </c>
      <c r="CE106" s="59">
        <v>5592.67</v>
      </c>
      <c r="CF106" s="59">
        <v>0</v>
      </c>
      <c r="CG106" s="59">
        <v>21057.5</v>
      </c>
      <c r="CH106" s="59">
        <v>0</v>
      </c>
      <c r="CI106" s="59">
        <v>0</v>
      </c>
      <c r="CJ106" s="59">
        <v>0</v>
      </c>
      <c r="CK106" s="59">
        <v>21057.5</v>
      </c>
      <c r="CL106" s="59">
        <v>0</v>
      </c>
      <c r="CM106" s="59">
        <v>0</v>
      </c>
      <c r="CN106" s="59">
        <v>0</v>
      </c>
      <c r="CO106" s="59">
        <v>0</v>
      </c>
      <c r="CP106" s="59">
        <v>0</v>
      </c>
      <c r="CQ106" s="59">
        <v>0</v>
      </c>
      <c r="CR106" s="59">
        <v>0</v>
      </c>
      <c r="CS106" s="59">
        <v>0</v>
      </c>
      <c r="CT106" s="59">
        <v>0</v>
      </c>
      <c r="CU106" s="59">
        <v>0</v>
      </c>
      <c r="CV106" s="59">
        <v>0</v>
      </c>
      <c r="CW106" s="59">
        <v>0</v>
      </c>
      <c r="CX106" s="59">
        <v>5.5660800000000004</v>
      </c>
      <c r="CY106" s="59">
        <v>21.9192</v>
      </c>
      <c r="CZ106" s="59">
        <v>20.843299999999999</v>
      </c>
      <c r="DA106" s="59">
        <v>2.8949699999999998</v>
      </c>
      <c r="DB106" s="59">
        <v>5.39513</v>
      </c>
      <c r="DC106" s="59">
        <v>1.8632899999999999</v>
      </c>
      <c r="DD106" s="59">
        <v>41.963500000000003</v>
      </c>
      <c r="DE106" s="59">
        <v>100.44499999999999</v>
      </c>
      <c r="DF106" s="59">
        <v>0</v>
      </c>
      <c r="DG106" s="59"/>
      <c r="DH106" s="59">
        <v>0</v>
      </c>
      <c r="DI106" s="59">
        <v>1.5</v>
      </c>
      <c r="DJ106" s="59" t="s">
        <v>180</v>
      </c>
      <c r="DK106" s="59">
        <v>0</v>
      </c>
      <c r="DL106" s="59" t="s">
        <v>171</v>
      </c>
      <c r="DM106" s="59" t="s">
        <v>172</v>
      </c>
      <c r="DN106" s="59" t="s">
        <v>173</v>
      </c>
      <c r="DO106" s="59" t="s">
        <v>174</v>
      </c>
      <c r="DP106" s="59">
        <v>8.1</v>
      </c>
      <c r="DQ106" s="59" t="s">
        <v>175</v>
      </c>
      <c r="DR106" s="59" t="s">
        <v>176</v>
      </c>
      <c r="DS106" s="59" t="s">
        <v>306</v>
      </c>
      <c r="DT106" s="59"/>
      <c r="DU106" s="59"/>
      <c r="DV106" s="59"/>
      <c r="DW106" s="59"/>
      <c r="DX106" s="59"/>
      <c r="DY106" s="59"/>
      <c r="DZ106" s="59"/>
      <c r="EA106" s="59"/>
      <c r="EB106" s="59"/>
    </row>
    <row r="107" spans="2:132" x14ac:dyDescent="0.25">
      <c r="B107" s="59" t="s">
        <v>409</v>
      </c>
      <c r="C107" s="59" t="s">
        <v>128</v>
      </c>
      <c r="D107" s="59">
        <v>408906</v>
      </c>
      <c r="E107" s="59" t="s">
        <v>178</v>
      </c>
      <c r="F107" s="59" t="s">
        <v>164</v>
      </c>
      <c r="G107" s="60">
        <v>0.16874999999999998</v>
      </c>
      <c r="H107" s="59" t="s">
        <v>165</v>
      </c>
      <c r="I107" s="59">
        <v>5.3</v>
      </c>
      <c r="J107" s="59" t="s">
        <v>166</v>
      </c>
      <c r="K107" s="59" t="s">
        <v>166</v>
      </c>
      <c r="L107" s="59" t="s">
        <v>224</v>
      </c>
      <c r="M107" s="59">
        <v>104.267</v>
      </c>
      <c r="N107" s="59">
        <v>314801</v>
      </c>
      <c r="O107" s="59">
        <v>254156</v>
      </c>
      <c r="P107" s="59">
        <v>2000.04</v>
      </c>
      <c r="Q107" s="59">
        <v>230152</v>
      </c>
      <c r="R107" s="59">
        <v>0</v>
      </c>
      <c r="S107" s="59">
        <v>842528</v>
      </c>
      <c r="T107" s="58">
        <v>1643740</v>
      </c>
      <c r="U107" s="58">
        <v>2135580</v>
      </c>
      <c r="V107" s="59">
        <v>0</v>
      </c>
      <c r="W107" s="59">
        <v>0</v>
      </c>
      <c r="X107" s="58">
        <v>3779320</v>
      </c>
      <c r="Y107" s="59">
        <v>16025.1</v>
      </c>
      <c r="Z107" s="59">
        <v>0</v>
      </c>
      <c r="AA107" s="59">
        <v>0</v>
      </c>
      <c r="AB107" s="59">
        <v>0</v>
      </c>
      <c r="AC107" s="59">
        <v>0</v>
      </c>
      <c r="AD107" s="59">
        <v>5454.5</v>
      </c>
      <c r="AE107" s="59">
        <v>0</v>
      </c>
      <c r="AF107" s="59">
        <v>21479.599999999999</v>
      </c>
      <c r="AG107" s="59">
        <v>0</v>
      </c>
      <c r="AH107" s="59">
        <v>0</v>
      </c>
      <c r="AI107" s="59">
        <v>0</v>
      </c>
      <c r="AJ107" s="59">
        <v>21479.599999999999</v>
      </c>
      <c r="AK107" s="59">
        <v>0</v>
      </c>
      <c r="AL107" s="59">
        <v>0</v>
      </c>
      <c r="AM107" s="59">
        <v>0</v>
      </c>
      <c r="AN107" s="59">
        <v>0</v>
      </c>
      <c r="AO107" s="59">
        <v>0</v>
      </c>
      <c r="AP107" s="59">
        <v>0</v>
      </c>
      <c r="AQ107" s="59">
        <v>0</v>
      </c>
      <c r="AR107" s="59">
        <v>0</v>
      </c>
      <c r="AS107" s="59">
        <v>0</v>
      </c>
      <c r="AT107" s="59">
        <v>0</v>
      </c>
      <c r="AU107" s="59">
        <v>0</v>
      </c>
      <c r="AV107" s="59">
        <v>0</v>
      </c>
      <c r="AW107" s="59">
        <v>5.6898200000000001</v>
      </c>
      <c r="AX107" s="59">
        <v>21.835899999999999</v>
      </c>
      <c r="AY107" s="59">
        <v>12.608700000000001</v>
      </c>
      <c r="AZ107" s="59">
        <v>0.23590700000000001</v>
      </c>
      <c r="BA107" s="59">
        <v>11.1492</v>
      </c>
      <c r="BB107" s="59">
        <v>1.8172600000000001</v>
      </c>
      <c r="BC107" s="59">
        <v>41.963500000000003</v>
      </c>
      <c r="BD107" s="59">
        <v>95.300200000000004</v>
      </c>
      <c r="BE107" s="59">
        <v>1.5</v>
      </c>
      <c r="BF107" s="59" t="s">
        <v>226</v>
      </c>
      <c r="BG107" s="59">
        <v>0</v>
      </c>
      <c r="BH107" s="59">
        <v>0</v>
      </c>
      <c r="BI107" s="59"/>
      <c r="BJ107" s="59">
        <v>0</v>
      </c>
      <c r="BK107" s="59" t="s">
        <v>166</v>
      </c>
      <c r="BL107" s="59" t="s">
        <v>166</v>
      </c>
      <c r="BM107" s="59" t="s">
        <v>227</v>
      </c>
      <c r="BN107" s="59">
        <v>90.684899999999999</v>
      </c>
      <c r="BO107" s="59">
        <v>292522</v>
      </c>
      <c r="BP107" s="59">
        <v>409902</v>
      </c>
      <c r="BQ107" s="59">
        <v>39741.699999999997</v>
      </c>
      <c r="BR107" s="59">
        <v>98895.2</v>
      </c>
      <c r="BS107" s="59">
        <v>0</v>
      </c>
      <c r="BT107" s="59">
        <v>842528</v>
      </c>
      <c r="BU107" s="58">
        <v>1683680</v>
      </c>
      <c r="BV107" s="58">
        <v>2135580</v>
      </c>
      <c r="BW107" s="59">
        <v>0</v>
      </c>
      <c r="BX107" s="59">
        <v>0</v>
      </c>
      <c r="BY107" s="58">
        <v>3819260</v>
      </c>
      <c r="BZ107" s="59">
        <v>15464.9</v>
      </c>
      <c r="CA107" s="59">
        <v>0</v>
      </c>
      <c r="CB107" s="59">
        <v>0</v>
      </c>
      <c r="CC107" s="59">
        <v>0</v>
      </c>
      <c r="CD107" s="59">
        <v>0</v>
      </c>
      <c r="CE107" s="59">
        <v>5592.67</v>
      </c>
      <c r="CF107" s="59">
        <v>0</v>
      </c>
      <c r="CG107" s="59">
        <v>21057.5</v>
      </c>
      <c r="CH107" s="59">
        <v>0</v>
      </c>
      <c r="CI107" s="59">
        <v>0</v>
      </c>
      <c r="CJ107" s="59">
        <v>0</v>
      </c>
      <c r="CK107" s="59">
        <v>21057.5</v>
      </c>
      <c r="CL107" s="59">
        <v>0</v>
      </c>
      <c r="CM107" s="59">
        <v>0</v>
      </c>
      <c r="CN107" s="59">
        <v>0</v>
      </c>
      <c r="CO107" s="59">
        <v>0</v>
      </c>
      <c r="CP107" s="59">
        <v>0</v>
      </c>
      <c r="CQ107" s="59">
        <v>0</v>
      </c>
      <c r="CR107" s="59">
        <v>0</v>
      </c>
      <c r="CS107" s="59">
        <v>0</v>
      </c>
      <c r="CT107" s="59">
        <v>0</v>
      </c>
      <c r="CU107" s="59">
        <v>0</v>
      </c>
      <c r="CV107" s="59">
        <v>0</v>
      </c>
      <c r="CW107" s="59">
        <v>0</v>
      </c>
      <c r="CX107" s="59">
        <v>5.5660800000000004</v>
      </c>
      <c r="CY107" s="59">
        <v>21.9192</v>
      </c>
      <c r="CZ107" s="59">
        <v>20.843299999999999</v>
      </c>
      <c r="DA107" s="59">
        <v>2.8949699999999998</v>
      </c>
      <c r="DB107" s="59">
        <v>5.39513</v>
      </c>
      <c r="DC107" s="59">
        <v>1.8632899999999999</v>
      </c>
      <c r="DD107" s="59">
        <v>41.963500000000003</v>
      </c>
      <c r="DE107" s="59">
        <v>100.44499999999999</v>
      </c>
      <c r="DF107" s="59">
        <v>0</v>
      </c>
      <c r="DG107" s="59"/>
      <c r="DH107" s="59">
        <v>0</v>
      </c>
      <c r="DI107" s="59">
        <v>1.5</v>
      </c>
      <c r="DJ107" s="59" t="s">
        <v>180</v>
      </c>
      <c r="DK107" s="59">
        <v>0</v>
      </c>
      <c r="DL107" s="59" t="s">
        <v>171</v>
      </c>
      <c r="DM107" s="59" t="s">
        <v>172</v>
      </c>
      <c r="DN107" s="59" t="s">
        <v>173</v>
      </c>
      <c r="DO107" s="59" t="s">
        <v>174</v>
      </c>
      <c r="DP107" s="59">
        <v>8.1</v>
      </c>
      <c r="DQ107" s="59" t="s">
        <v>175</v>
      </c>
      <c r="DR107" s="59" t="s">
        <v>176</v>
      </c>
      <c r="DS107" s="59" t="s">
        <v>306</v>
      </c>
      <c r="DT107" s="59"/>
      <c r="DU107" s="59"/>
      <c r="DV107" s="59"/>
      <c r="DW107" s="59"/>
      <c r="DX107" s="59"/>
      <c r="DY107" s="59"/>
      <c r="DZ107" s="59"/>
      <c r="EA107" s="59"/>
      <c r="EB107" s="59"/>
    </row>
    <row r="108" spans="2:132" x14ac:dyDescent="0.25">
      <c r="B108" s="59" t="s">
        <v>410</v>
      </c>
      <c r="C108" s="59" t="s">
        <v>129</v>
      </c>
      <c r="D108" s="59">
        <v>1000015</v>
      </c>
      <c r="E108" s="59" t="s">
        <v>201</v>
      </c>
      <c r="F108" s="59" t="s">
        <v>164</v>
      </c>
      <c r="G108" s="60">
        <v>5.5555555555555552E-2</v>
      </c>
      <c r="H108" s="59" t="s">
        <v>187</v>
      </c>
      <c r="I108" s="59">
        <v>-50</v>
      </c>
      <c r="J108" s="59" t="s">
        <v>166</v>
      </c>
      <c r="K108" s="59" t="s">
        <v>166</v>
      </c>
      <c r="L108" s="59" t="s">
        <v>215</v>
      </c>
      <c r="M108" s="59">
        <v>0</v>
      </c>
      <c r="N108" s="59">
        <v>107938</v>
      </c>
      <c r="O108" s="59">
        <v>84038.3</v>
      </c>
      <c r="P108" s="59">
        <v>0</v>
      </c>
      <c r="Q108" s="59">
        <v>0</v>
      </c>
      <c r="R108" s="59">
        <v>0</v>
      </c>
      <c r="S108" s="59">
        <v>93403.8</v>
      </c>
      <c r="T108" s="59">
        <v>285380</v>
      </c>
      <c r="U108" s="59">
        <v>81817.899999999994</v>
      </c>
      <c r="V108" s="59">
        <v>0</v>
      </c>
      <c r="W108" s="59">
        <v>0</v>
      </c>
      <c r="X108" s="59">
        <v>367198</v>
      </c>
      <c r="Y108" s="59">
        <v>52.652799999999999</v>
      </c>
      <c r="Z108" s="59">
        <v>0</v>
      </c>
      <c r="AA108" s="59">
        <v>0</v>
      </c>
      <c r="AB108" s="59">
        <v>0</v>
      </c>
      <c r="AC108" s="59">
        <v>0</v>
      </c>
      <c r="AD108" s="59">
        <v>1149.75</v>
      </c>
      <c r="AE108" s="59">
        <v>0</v>
      </c>
      <c r="AF108" s="59">
        <v>1202.4000000000001</v>
      </c>
      <c r="AG108" s="59">
        <v>0</v>
      </c>
      <c r="AH108" s="59">
        <v>0</v>
      </c>
      <c r="AI108" s="59">
        <v>0</v>
      </c>
      <c r="AJ108" s="59">
        <v>1202.4000000000001</v>
      </c>
      <c r="AK108" s="59">
        <v>0</v>
      </c>
      <c r="AL108" s="59">
        <v>0</v>
      </c>
      <c r="AM108" s="59">
        <v>0</v>
      </c>
      <c r="AN108" s="59">
        <v>0</v>
      </c>
      <c r="AO108" s="59">
        <v>0</v>
      </c>
      <c r="AP108" s="59">
        <v>0</v>
      </c>
      <c r="AQ108" s="59">
        <v>0</v>
      </c>
      <c r="AR108" s="59">
        <v>0</v>
      </c>
      <c r="AS108" s="59">
        <v>0</v>
      </c>
      <c r="AT108" s="59">
        <v>0</v>
      </c>
      <c r="AU108" s="59">
        <v>0</v>
      </c>
      <c r="AV108" s="59">
        <v>0</v>
      </c>
      <c r="AW108" s="59">
        <v>0.43052299999999999</v>
      </c>
      <c r="AX108" s="59">
        <v>151.934</v>
      </c>
      <c r="AY108" s="59">
        <v>87.275400000000005</v>
      </c>
      <c r="AZ108" s="59">
        <v>0</v>
      </c>
      <c r="BA108" s="59">
        <v>0</v>
      </c>
      <c r="BB108" s="59">
        <v>8.5403900000000004</v>
      </c>
      <c r="BC108" s="59">
        <v>101.40600000000001</v>
      </c>
      <c r="BD108" s="59">
        <v>349.58600000000001</v>
      </c>
      <c r="BE108" s="59">
        <v>0</v>
      </c>
      <c r="BF108" s="59"/>
      <c r="BG108" s="59">
        <v>0</v>
      </c>
      <c r="BH108" s="59">
        <v>0</v>
      </c>
      <c r="BI108" s="59"/>
      <c r="BJ108" s="59">
        <v>0</v>
      </c>
      <c r="BK108" s="59" t="s">
        <v>166</v>
      </c>
      <c r="BL108" s="59" t="s">
        <v>166</v>
      </c>
      <c r="BM108" s="59" t="s">
        <v>228</v>
      </c>
      <c r="BN108" s="59">
        <v>1.25925</v>
      </c>
      <c r="BO108" s="59">
        <v>113867</v>
      </c>
      <c r="BP108" s="59">
        <v>24881.3</v>
      </c>
      <c r="BQ108" s="59">
        <v>0</v>
      </c>
      <c r="BR108" s="59">
        <v>208.315</v>
      </c>
      <c r="BS108" s="59">
        <v>0</v>
      </c>
      <c r="BT108" s="59">
        <v>93403.8</v>
      </c>
      <c r="BU108" s="59">
        <v>232362</v>
      </c>
      <c r="BV108" s="59">
        <v>81817.899999999994</v>
      </c>
      <c r="BW108" s="59">
        <v>0</v>
      </c>
      <c r="BX108" s="59">
        <v>0</v>
      </c>
      <c r="BY108" s="59">
        <v>314179</v>
      </c>
      <c r="BZ108" s="59">
        <v>226.09899999999999</v>
      </c>
      <c r="CA108" s="59">
        <v>0</v>
      </c>
      <c r="CB108" s="59">
        <v>0</v>
      </c>
      <c r="CC108" s="59">
        <v>0</v>
      </c>
      <c r="CD108" s="59">
        <v>0</v>
      </c>
      <c r="CE108" s="59">
        <v>1149.75</v>
      </c>
      <c r="CF108" s="59">
        <v>0</v>
      </c>
      <c r="CG108" s="59">
        <v>1375.85</v>
      </c>
      <c r="CH108" s="59">
        <v>0</v>
      </c>
      <c r="CI108" s="59">
        <v>0</v>
      </c>
      <c r="CJ108" s="59">
        <v>0</v>
      </c>
      <c r="CK108" s="59">
        <v>1375.85</v>
      </c>
      <c r="CL108" s="59">
        <v>0</v>
      </c>
      <c r="CM108" s="59">
        <v>0</v>
      </c>
      <c r="CN108" s="59">
        <v>0</v>
      </c>
      <c r="CO108" s="59">
        <v>0</v>
      </c>
      <c r="CP108" s="59">
        <v>0</v>
      </c>
      <c r="CQ108" s="59">
        <v>0</v>
      </c>
      <c r="CR108" s="59">
        <v>0</v>
      </c>
      <c r="CS108" s="59">
        <v>0</v>
      </c>
      <c r="CT108" s="59">
        <v>0</v>
      </c>
      <c r="CU108" s="59">
        <v>0</v>
      </c>
      <c r="CV108" s="59">
        <v>0</v>
      </c>
      <c r="CW108" s="59">
        <v>0</v>
      </c>
      <c r="CX108" s="59">
        <v>1.9186000000000001</v>
      </c>
      <c r="CY108" s="59">
        <v>156.87299999999999</v>
      </c>
      <c r="CZ108" s="59">
        <v>30.620100000000001</v>
      </c>
      <c r="DA108" s="59">
        <v>0</v>
      </c>
      <c r="DB108" s="59">
        <v>0.16866200000000001</v>
      </c>
      <c r="DC108" s="59">
        <v>8.5403900000000004</v>
      </c>
      <c r="DD108" s="59">
        <v>101.40600000000001</v>
      </c>
      <c r="DE108" s="59">
        <v>299.52600000000001</v>
      </c>
      <c r="DF108" s="59">
        <v>0</v>
      </c>
      <c r="DG108" s="59"/>
      <c r="DH108" s="59">
        <v>0</v>
      </c>
      <c r="DI108" s="59">
        <v>0</v>
      </c>
      <c r="DJ108" s="59"/>
      <c r="DK108" s="59">
        <v>0</v>
      </c>
      <c r="DL108" s="59" t="s">
        <v>171</v>
      </c>
      <c r="DM108" s="59" t="s">
        <v>172</v>
      </c>
      <c r="DN108" s="59" t="s">
        <v>173</v>
      </c>
      <c r="DO108" s="59" t="s">
        <v>174</v>
      </c>
      <c r="DP108" s="59">
        <v>8.1</v>
      </c>
      <c r="DQ108" s="59" t="s">
        <v>175</v>
      </c>
      <c r="DR108" s="59" t="s">
        <v>176</v>
      </c>
      <c r="DS108" s="59" t="s">
        <v>306</v>
      </c>
      <c r="DT108" s="59"/>
      <c r="DU108" s="59"/>
      <c r="DV108" s="59"/>
      <c r="DW108" s="59"/>
      <c r="DX108" s="59"/>
      <c r="DY108" s="59"/>
      <c r="DZ108" s="59"/>
      <c r="EA108" s="59"/>
      <c r="EB108" s="59"/>
    </row>
    <row r="109" spans="2:132" x14ac:dyDescent="0.25">
      <c r="B109" s="59" t="s">
        <v>411</v>
      </c>
      <c r="C109" s="59" t="s">
        <v>130</v>
      </c>
      <c r="D109" s="59">
        <v>1009215</v>
      </c>
      <c r="E109" s="59" t="s">
        <v>201</v>
      </c>
      <c r="F109" s="59" t="s">
        <v>164</v>
      </c>
      <c r="G109" s="60">
        <v>5.5555555555555552E-2</v>
      </c>
      <c r="H109" s="59" t="s">
        <v>187</v>
      </c>
      <c r="I109" s="59">
        <v>-25.5</v>
      </c>
      <c r="J109" s="59" t="s">
        <v>166</v>
      </c>
      <c r="K109" s="59" t="s">
        <v>166</v>
      </c>
      <c r="L109" s="59" t="s">
        <v>215</v>
      </c>
      <c r="M109" s="59">
        <v>0</v>
      </c>
      <c r="N109" s="59">
        <v>90515.5</v>
      </c>
      <c r="O109" s="59">
        <v>84038.3</v>
      </c>
      <c r="P109" s="59">
        <v>0</v>
      </c>
      <c r="Q109" s="59">
        <v>0</v>
      </c>
      <c r="R109" s="59">
        <v>0</v>
      </c>
      <c r="S109" s="59">
        <v>93403.8</v>
      </c>
      <c r="T109" s="59">
        <v>267958</v>
      </c>
      <c r="U109" s="59">
        <v>81817.899999999994</v>
      </c>
      <c r="V109" s="59">
        <v>0</v>
      </c>
      <c r="W109" s="59">
        <v>0</v>
      </c>
      <c r="X109" s="59">
        <v>349776</v>
      </c>
      <c r="Y109" s="59">
        <v>52.652799999999999</v>
      </c>
      <c r="Z109" s="59">
        <v>0</v>
      </c>
      <c r="AA109" s="59">
        <v>0</v>
      </c>
      <c r="AB109" s="59">
        <v>0</v>
      </c>
      <c r="AC109" s="59">
        <v>0</v>
      </c>
      <c r="AD109" s="59">
        <v>1149.75</v>
      </c>
      <c r="AE109" s="59">
        <v>0</v>
      </c>
      <c r="AF109" s="59">
        <v>1202.4000000000001</v>
      </c>
      <c r="AG109" s="59">
        <v>0</v>
      </c>
      <c r="AH109" s="59">
        <v>0</v>
      </c>
      <c r="AI109" s="59">
        <v>0</v>
      </c>
      <c r="AJ109" s="59">
        <v>1202.4000000000001</v>
      </c>
      <c r="AK109" s="59">
        <v>0</v>
      </c>
      <c r="AL109" s="59">
        <v>0</v>
      </c>
      <c r="AM109" s="59">
        <v>0</v>
      </c>
      <c r="AN109" s="59">
        <v>0</v>
      </c>
      <c r="AO109" s="59">
        <v>0</v>
      </c>
      <c r="AP109" s="59">
        <v>0</v>
      </c>
      <c r="AQ109" s="59">
        <v>0</v>
      </c>
      <c r="AR109" s="59">
        <v>0</v>
      </c>
      <c r="AS109" s="59">
        <v>0</v>
      </c>
      <c r="AT109" s="59">
        <v>0</v>
      </c>
      <c r="AU109" s="59">
        <v>0</v>
      </c>
      <c r="AV109" s="59">
        <v>0</v>
      </c>
      <c r="AW109" s="59">
        <v>0.43052299999999999</v>
      </c>
      <c r="AX109" s="59">
        <v>127.41</v>
      </c>
      <c r="AY109" s="59">
        <v>87.275400000000005</v>
      </c>
      <c r="AZ109" s="59">
        <v>0</v>
      </c>
      <c r="BA109" s="59">
        <v>0</v>
      </c>
      <c r="BB109" s="59">
        <v>8.5403900000000004</v>
      </c>
      <c r="BC109" s="59">
        <v>101.40600000000001</v>
      </c>
      <c r="BD109" s="59">
        <v>325.06200000000001</v>
      </c>
      <c r="BE109" s="59">
        <v>0</v>
      </c>
      <c r="BF109" s="59"/>
      <c r="BG109" s="59">
        <v>0</v>
      </c>
      <c r="BH109" s="59">
        <v>0</v>
      </c>
      <c r="BI109" s="59"/>
      <c r="BJ109" s="59">
        <v>0</v>
      </c>
      <c r="BK109" s="59" t="s">
        <v>166</v>
      </c>
      <c r="BL109" s="59" t="s">
        <v>166</v>
      </c>
      <c r="BM109" s="59" t="s">
        <v>228</v>
      </c>
      <c r="BN109" s="59">
        <v>1.25925</v>
      </c>
      <c r="BO109" s="59">
        <v>113867</v>
      </c>
      <c r="BP109" s="59">
        <v>24881.3</v>
      </c>
      <c r="BQ109" s="59">
        <v>0</v>
      </c>
      <c r="BR109" s="59">
        <v>208.315</v>
      </c>
      <c r="BS109" s="59">
        <v>0</v>
      </c>
      <c r="BT109" s="59">
        <v>93403.8</v>
      </c>
      <c r="BU109" s="59">
        <v>232362</v>
      </c>
      <c r="BV109" s="59">
        <v>81817.899999999994</v>
      </c>
      <c r="BW109" s="59">
        <v>0</v>
      </c>
      <c r="BX109" s="59">
        <v>0</v>
      </c>
      <c r="BY109" s="59">
        <v>314179</v>
      </c>
      <c r="BZ109" s="59">
        <v>226.09899999999999</v>
      </c>
      <c r="CA109" s="59">
        <v>0</v>
      </c>
      <c r="CB109" s="59">
        <v>0</v>
      </c>
      <c r="CC109" s="59">
        <v>0</v>
      </c>
      <c r="CD109" s="59">
        <v>0</v>
      </c>
      <c r="CE109" s="59">
        <v>1149.75</v>
      </c>
      <c r="CF109" s="59">
        <v>0</v>
      </c>
      <c r="CG109" s="59">
        <v>1375.85</v>
      </c>
      <c r="CH109" s="59">
        <v>0</v>
      </c>
      <c r="CI109" s="59">
        <v>0</v>
      </c>
      <c r="CJ109" s="59">
        <v>0</v>
      </c>
      <c r="CK109" s="59">
        <v>1375.85</v>
      </c>
      <c r="CL109" s="59">
        <v>0</v>
      </c>
      <c r="CM109" s="59">
        <v>0</v>
      </c>
      <c r="CN109" s="59">
        <v>0</v>
      </c>
      <c r="CO109" s="59">
        <v>0</v>
      </c>
      <c r="CP109" s="59">
        <v>0</v>
      </c>
      <c r="CQ109" s="59">
        <v>0</v>
      </c>
      <c r="CR109" s="59">
        <v>0</v>
      </c>
      <c r="CS109" s="59">
        <v>0</v>
      </c>
      <c r="CT109" s="59">
        <v>0</v>
      </c>
      <c r="CU109" s="59">
        <v>0</v>
      </c>
      <c r="CV109" s="59">
        <v>0</v>
      </c>
      <c r="CW109" s="59">
        <v>0</v>
      </c>
      <c r="CX109" s="59">
        <v>1.9186000000000001</v>
      </c>
      <c r="CY109" s="59">
        <v>156.87299999999999</v>
      </c>
      <c r="CZ109" s="59">
        <v>30.620100000000001</v>
      </c>
      <c r="DA109" s="59">
        <v>0</v>
      </c>
      <c r="DB109" s="59">
        <v>0.16866200000000001</v>
      </c>
      <c r="DC109" s="59">
        <v>8.5403900000000004</v>
      </c>
      <c r="DD109" s="59">
        <v>101.40600000000001</v>
      </c>
      <c r="DE109" s="59">
        <v>299.52600000000001</v>
      </c>
      <c r="DF109" s="59">
        <v>0</v>
      </c>
      <c r="DG109" s="59"/>
      <c r="DH109" s="59">
        <v>0</v>
      </c>
      <c r="DI109" s="59">
        <v>0</v>
      </c>
      <c r="DJ109" s="59"/>
      <c r="DK109" s="59">
        <v>0</v>
      </c>
      <c r="DL109" s="59" t="s">
        <v>171</v>
      </c>
      <c r="DM109" s="59" t="s">
        <v>172</v>
      </c>
      <c r="DN109" s="59" t="s">
        <v>173</v>
      </c>
      <c r="DO109" s="59" t="s">
        <v>174</v>
      </c>
      <c r="DP109" s="59">
        <v>8.1</v>
      </c>
      <c r="DQ109" s="59" t="s">
        <v>175</v>
      </c>
      <c r="DR109" s="59" t="s">
        <v>176</v>
      </c>
      <c r="DS109" s="59" t="s">
        <v>306</v>
      </c>
      <c r="DT109" s="59"/>
      <c r="DU109" s="59"/>
      <c r="DV109" s="59"/>
      <c r="DW109" s="59"/>
      <c r="DX109" s="59"/>
      <c r="DY109" s="59"/>
      <c r="DZ109" s="59"/>
      <c r="EA109" s="59"/>
      <c r="EB109" s="59"/>
    </row>
    <row r="110" spans="2:132" x14ac:dyDescent="0.25">
      <c r="B110" s="59" t="s">
        <v>412</v>
      </c>
      <c r="C110" s="59" t="s">
        <v>131</v>
      </c>
      <c r="D110" s="59">
        <v>1009315</v>
      </c>
      <c r="E110" s="59" t="s">
        <v>201</v>
      </c>
      <c r="F110" s="59" t="s">
        <v>164</v>
      </c>
      <c r="G110" s="60">
        <v>5.5555555555555552E-2</v>
      </c>
      <c r="H110" s="59" t="s">
        <v>187</v>
      </c>
      <c r="I110" s="59">
        <v>-50</v>
      </c>
      <c r="J110" s="59" t="s">
        <v>166</v>
      </c>
      <c r="K110" s="59" t="s">
        <v>166</v>
      </c>
      <c r="L110" s="59" t="s">
        <v>215</v>
      </c>
      <c r="M110" s="59">
        <v>0</v>
      </c>
      <c r="N110" s="59">
        <v>107938</v>
      </c>
      <c r="O110" s="59">
        <v>84038.3</v>
      </c>
      <c r="P110" s="59">
        <v>0</v>
      </c>
      <c r="Q110" s="59">
        <v>0</v>
      </c>
      <c r="R110" s="59">
        <v>0</v>
      </c>
      <c r="S110" s="59">
        <v>93403.8</v>
      </c>
      <c r="T110" s="59">
        <v>285380</v>
      </c>
      <c r="U110" s="59">
        <v>81817.899999999994</v>
      </c>
      <c r="V110" s="59">
        <v>0</v>
      </c>
      <c r="W110" s="59">
        <v>0</v>
      </c>
      <c r="X110" s="59">
        <v>367198</v>
      </c>
      <c r="Y110" s="59">
        <v>47.972499999999997</v>
      </c>
      <c r="Z110" s="59">
        <v>0</v>
      </c>
      <c r="AA110" s="59">
        <v>0</v>
      </c>
      <c r="AB110" s="59">
        <v>0</v>
      </c>
      <c r="AC110" s="59">
        <v>0</v>
      </c>
      <c r="AD110" s="59">
        <v>1149.75</v>
      </c>
      <c r="AE110" s="59">
        <v>0</v>
      </c>
      <c r="AF110" s="59">
        <v>1197.72</v>
      </c>
      <c r="AG110" s="59">
        <v>0</v>
      </c>
      <c r="AH110" s="59">
        <v>0</v>
      </c>
      <c r="AI110" s="59">
        <v>0</v>
      </c>
      <c r="AJ110" s="59">
        <v>1197.72</v>
      </c>
      <c r="AK110" s="59">
        <v>0</v>
      </c>
      <c r="AL110" s="59">
        <v>0</v>
      </c>
      <c r="AM110" s="59">
        <v>0</v>
      </c>
      <c r="AN110" s="59">
        <v>0</v>
      </c>
      <c r="AO110" s="59">
        <v>0</v>
      </c>
      <c r="AP110" s="59">
        <v>0</v>
      </c>
      <c r="AQ110" s="59">
        <v>0</v>
      </c>
      <c r="AR110" s="59">
        <v>0</v>
      </c>
      <c r="AS110" s="59">
        <v>0</v>
      </c>
      <c r="AT110" s="59">
        <v>0</v>
      </c>
      <c r="AU110" s="59">
        <v>0</v>
      </c>
      <c r="AV110" s="59">
        <v>0</v>
      </c>
      <c r="AW110" s="59">
        <v>0.39225399999999999</v>
      </c>
      <c r="AX110" s="59">
        <v>151.934</v>
      </c>
      <c r="AY110" s="59">
        <v>87.275400000000005</v>
      </c>
      <c r="AZ110" s="59">
        <v>0</v>
      </c>
      <c r="BA110" s="59">
        <v>0</v>
      </c>
      <c r="BB110" s="59">
        <v>8.5403900000000004</v>
      </c>
      <c r="BC110" s="59">
        <v>101.40600000000001</v>
      </c>
      <c r="BD110" s="59">
        <v>349.54700000000003</v>
      </c>
      <c r="BE110" s="59">
        <v>0</v>
      </c>
      <c r="BF110" s="59"/>
      <c r="BG110" s="59">
        <v>0</v>
      </c>
      <c r="BH110" s="59">
        <v>0</v>
      </c>
      <c r="BI110" s="59"/>
      <c r="BJ110" s="59">
        <v>0</v>
      </c>
      <c r="BK110" s="59" t="s">
        <v>166</v>
      </c>
      <c r="BL110" s="59" t="s">
        <v>166</v>
      </c>
      <c r="BM110" s="59" t="s">
        <v>228</v>
      </c>
      <c r="BN110" s="59">
        <v>1.25925</v>
      </c>
      <c r="BO110" s="59">
        <v>113867</v>
      </c>
      <c r="BP110" s="59">
        <v>24881.3</v>
      </c>
      <c r="BQ110" s="59">
        <v>0</v>
      </c>
      <c r="BR110" s="59">
        <v>208.315</v>
      </c>
      <c r="BS110" s="59">
        <v>0</v>
      </c>
      <c r="BT110" s="59">
        <v>93403.8</v>
      </c>
      <c r="BU110" s="59">
        <v>232362</v>
      </c>
      <c r="BV110" s="59">
        <v>81817.899999999994</v>
      </c>
      <c r="BW110" s="59">
        <v>0</v>
      </c>
      <c r="BX110" s="59">
        <v>0</v>
      </c>
      <c r="BY110" s="59">
        <v>314179</v>
      </c>
      <c r="BZ110" s="59">
        <v>226.09899999999999</v>
      </c>
      <c r="CA110" s="59">
        <v>0</v>
      </c>
      <c r="CB110" s="59">
        <v>0</v>
      </c>
      <c r="CC110" s="59">
        <v>0</v>
      </c>
      <c r="CD110" s="59">
        <v>0</v>
      </c>
      <c r="CE110" s="59">
        <v>1149.75</v>
      </c>
      <c r="CF110" s="59">
        <v>0</v>
      </c>
      <c r="CG110" s="59">
        <v>1375.85</v>
      </c>
      <c r="CH110" s="59">
        <v>0</v>
      </c>
      <c r="CI110" s="59">
        <v>0</v>
      </c>
      <c r="CJ110" s="59">
        <v>0</v>
      </c>
      <c r="CK110" s="59">
        <v>1375.85</v>
      </c>
      <c r="CL110" s="59">
        <v>0</v>
      </c>
      <c r="CM110" s="59">
        <v>0</v>
      </c>
      <c r="CN110" s="59">
        <v>0</v>
      </c>
      <c r="CO110" s="59">
        <v>0</v>
      </c>
      <c r="CP110" s="59">
        <v>0</v>
      </c>
      <c r="CQ110" s="59">
        <v>0</v>
      </c>
      <c r="CR110" s="59">
        <v>0</v>
      </c>
      <c r="CS110" s="59">
        <v>0</v>
      </c>
      <c r="CT110" s="59">
        <v>0</v>
      </c>
      <c r="CU110" s="59">
        <v>0</v>
      </c>
      <c r="CV110" s="59">
        <v>0</v>
      </c>
      <c r="CW110" s="59">
        <v>0</v>
      </c>
      <c r="CX110" s="59">
        <v>1.9186000000000001</v>
      </c>
      <c r="CY110" s="59">
        <v>156.87299999999999</v>
      </c>
      <c r="CZ110" s="59">
        <v>30.620100000000001</v>
      </c>
      <c r="DA110" s="59">
        <v>0</v>
      </c>
      <c r="DB110" s="59">
        <v>0.16866200000000001</v>
      </c>
      <c r="DC110" s="59">
        <v>8.5403900000000004</v>
      </c>
      <c r="DD110" s="59">
        <v>101.40600000000001</v>
      </c>
      <c r="DE110" s="59">
        <v>299.52600000000001</v>
      </c>
      <c r="DF110" s="59">
        <v>0</v>
      </c>
      <c r="DG110" s="59"/>
      <c r="DH110" s="59">
        <v>0</v>
      </c>
      <c r="DI110" s="59">
        <v>0</v>
      </c>
      <c r="DJ110" s="59"/>
      <c r="DK110" s="59">
        <v>0</v>
      </c>
      <c r="DL110" s="59" t="s">
        <v>171</v>
      </c>
      <c r="DM110" s="59" t="s">
        <v>172</v>
      </c>
      <c r="DN110" s="59" t="s">
        <v>173</v>
      </c>
      <c r="DO110" s="59" t="s">
        <v>174</v>
      </c>
      <c r="DP110" s="59">
        <v>8.1</v>
      </c>
      <c r="DQ110" s="59" t="s">
        <v>175</v>
      </c>
      <c r="DR110" s="59" t="s">
        <v>176</v>
      </c>
      <c r="DS110" s="59" t="s">
        <v>306</v>
      </c>
      <c r="DT110" s="59"/>
      <c r="DU110" s="59"/>
      <c r="DV110" s="59"/>
      <c r="DW110" s="59"/>
      <c r="DX110" s="59"/>
      <c r="DY110" s="59"/>
      <c r="DZ110" s="59"/>
      <c r="EA110" s="59"/>
      <c r="EB110" s="59"/>
    </row>
    <row r="111" spans="2:132" x14ac:dyDescent="0.25">
      <c r="B111" s="59" t="s">
        <v>413</v>
      </c>
      <c r="C111" s="59" t="s">
        <v>132</v>
      </c>
      <c r="D111" s="59">
        <v>1009415</v>
      </c>
      <c r="E111" s="59" t="s">
        <v>201</v>
      </c>
      <c r="F111" s="59" t="s">
        <v>164</v>
      </c>
      <c r="G111" s="60">
        <v>5.6944444444444443E-2</v>
      </c>
      <c r="H111" s="59" t="s">
        <v>187</v>
      </c>
      <c r="I111" s="59">
        <v>-60.7</v>
      </c>
      <c r="J111" s="59" t="s">
        <v>166</v>
      </c>
      <c r="K111" s="59" t="s">
        <v>166</v>
      </c>
      <c r="L111" s="59" t="s">
        <v>215</v>
      </c>
      <c r="M111" s="59">
        <v>0</v>
      </c>
      <c r="N111" s="59">
        <v>121257</v>
      </c>
      <c r="O111" s="59">
        <v>84038.3</v>
      </c>
      <c r="P111" s="59">
        <v>0</v>
      </c>
      <c r="Q111" s="59">
        <v>0</v>
      </c>
      <c r="R111" s="59">
        <v>0</v>
      </c>
      <c r="S111" s="59">
        <v>93403.8</v>
      </c>
      <c r="T111" s="59">
        <v>298699</v>
      </c>
      <c r="U111" s="59">
        <v>81817.899999999994</v>
      </c>
      <c r="V111" s="59">
        <v>0</v>
      </c>
      <c r="W111" s="59">
        <v>0</v>
      </c>
      <c r="X111" s="59">
        <v>380517</v>
      </c>
      <c r="Y111" s="59">
        <v>52.671900000000001</v>
      </c>
      <c r="Z111" s="59">
        <v>0</v>
      </c>
      <c r="AA111" s="59">
        <v>0</v>
      </c>
      <c r="AB111" s="59">
        <v>0</v>
      </c>
      <c r="AC111" s="59">
        <v>0</v>
      </c>
      <c r="AD111" s="59">
        <v>1149.75</v>
      </c>
      <c r="AE111" s="59">
        <v>0</v>
      </c>
      <c r="AF111" s="59">
        <v>1202.42</v>
      </c>
      <c r="AG111" s="59">
        <v>0</v>
      </c>
      <c r="AH111" s="59">
        <v>0</v>
      </c>
      <c r="AI111" s="59">
        <v>0</v>
      </c>
      <c r="AJ111" s="59">
        <v>1202.42</v>
      </c>
      <c r="AK111" s="59">
        <v>0</v>
      </c>
      <c r="AL111" s="59">
        <v>0</v>
      </c>
      <c r="AM111" s="59">
        <v>0</v>
      </c>
      <c r="AN111" s="59">
        <v>0</v>
      </c>
      <c r="AO111" s="59">
        <v>0</v>
      </c>
      <c r="AP111" s="59">
        <v>0</v>
      </c>
      <c r="AQ111" s="59">
        <v>0</v>
      </c>
      <c r="AR111" s="59">
        <v>0</v>
      </c>
      <c r="AS111" s="59">
        <v>0</v>
      </c>
      <c r="AT111" s="59">
        <v>0</v>
      </c>
      <c r="AU111" s="59">
        <v>0</v>
      </c>
      <c r="AV111" s="59">
        <v>0</v>
      </c>
      <c r="AW111" s="59">
        <v>0.430676</v>
      </c>
      <c r="AX111" s="59">
        <v>162.58199999999999</v>
      </c>
      <c r="AY111" s="59">
        <v>87.275400000000005</v>
      </c>
      <c r="AZ111" s="59">
        <v>0</v>
      </c>
      <c r="BA111" s="59">
        <v>0</v>
      </c>
      <c r="BB111" s="59">
        <v>8.5403900000000004</v>
      </c>
      <c r="BC111" s="59">
        <v>101.40600000000001</v>
      </c>
      <c r="BD111" s="59">
        <v>360.23399999999998</v>
      </c>
      <c r="BE111" s="59">
        <v>0</v>
      </c>
      <c r="BF111" s="59"/>
      <c r="BG111" s="59">
        <v>0</v>
      </c>
      <c r="BH111" s="59">
        <v>0</v>
      </c>
      <c r="BI111" s="59"/>
      <c r="BJ111" s="59">
        <v>0</v>
      </c>
      <c r="BK111" s="59" t="s">
        <v>166</v>
      </c>
      <c r="BL111" s="59" t="s">
        <v>166</v>
      </c>
      <c r="BM111" s="59" t="s">
        <v>228</v>
      </c>
      <c r="BN111" s="59">
        <v>1.25925</v>
      </c>
      <c r="BO111" s="59">
        <v>113867</v>
      </c>
      <c r="BP111" s="59">
        <v>24881.3</v>
      </c>
      <c r="BQ111" s="59">
        <v>0</v>
      </c>
      <c r="BR111" s="59">
        <v>208.315</v>
      </c>
      <c r="BS111" s="59">
        <v>0</v>
      </c>
      <c r="BT111" s="59">
        <v>93403.8</v>
      </c>
      <c r="BU111" s="59">
        <v>232362</v>
      </c>
      <c r="BV111" s="59">
        <v>81817.899999999994</v>
      </c>
      <c r="BW111" s="59">
        <v>0</v>
      </c>
      <c r="BX111" s="59">
        <v>0</v>
      </c>
      <c r="BY111" s="59">
        <v>314179</v>
      </c>
      <c r="BZ111" s="59">
        <v>226.09899999999999</v>
      </c>
      <c r="CA111" s="59">
        <v>0</v>
      </c>
      <c r="CB111" s="59">
        <v>0</v>
      </c>
      <c r="CC111" s="59">
        <v>0</v>
      </c>
      <c r="CD111" s="59">
        <v>0</v>
      </c>
      <c r="CE111" s="59">
        <v>1149.75</v>
      </c>
      <c r="CF111" s="59">
        <v>0</v>
      </c>
      <c r="CG111" s="59">
        <v>1375.85</v>
      </c>
      <c r="CH111" s="59">
        <v>0</v>
      </c>
      <c r="CI111" s="59">
        <v>0</v>
      </c>
      <c r="CJ111" s="59">
        <v>0</v>
      </c>
      <c r="CK111" s="59">
        <v>1375.85</v>
      </c>
      <c r="CL111" s="59">
        <v>0</v>
      </c>
      <c r="CM111" s="59">
        <v>0</v>
      </c>
      <c r="CN111" s="59">
        <v>0</v>
      </c>
      <c r="CO111" s="59">
        <v>0</v>
      </c>
      <c r="CP111" s="59">
        <v>0</v>
      </c>
      <c r="CQ111" s="59">
        <v>0</v>
      </c>
      <c r="CR111" s="59">
        <v>0</v>
      </c>
      <c r="CS111" s="59">
        <v>0</v>
      </c>
      <c r="CT111" s="59">
        <v>0</v>
      </c>
      <c r="CU111" s="59">
        <v>0</v>
      </c>
      <c r="CV111" s="59">
        <v>0</v>
      </c>
      <c r="CW111" s="59">
        <v>0</v>
      </c>
      <c r="CX111" s="59">
        <v>1.9186000000000001</v>
      </c>
      <c r="CY111" s="59">
        <v>156.87299999999999</v>
      </c>
      <c r="CZ111" s="59">
        <v>30.620100000000001</v>
      </c>
      <c r="DA111" s="59">
        <v>0</v>
      </c>
      <c r="DB111" s="59">
        <v>0.16866200000000001</v>
      </c>
      <c r="DC111" s="59">
        <v>8.5403900000000004</v>
      </c>
      <c r="DD111" s="59">
        <v>101.40600000000001</v>
      </c>
      <c r="DE111" s="59">
        <v>299.52600000000001</v>
      </c>
      <c r="DF111" s="59">
        <v>0</v>
      </c>
      <c r="DG111" s="59"/>
      <c r="DH111" s="59">
        <v>0</v>
      </c>
      <c r="DI111" s="59">
        <v>0</v>
      </c>
      <c r="DJ111" s="59"/>
      <c r="DK111" s="59">
        <v>0</v>
      </c>
      <c r="DL111" s="59" t="s">
        <v>171</v>
      </c>
      <c r="DM111" s="59" t="s">
        <v>172</v>
      </c>
      <c r="DN111" s="59" t="s">
        <v>173</v>
      </c>
      <c r="DO111" s="59" t="s">
        <v>174</v>
      </c>
      <c r="DP111" s="59">
        <v>8.1</v>
      </c>
      <c r="DQ111" s="59" t="s">
        <v>175</v>
      </c>
      <c r="DR111" s="59" t="s">
        <v>176</v>
      </c>
      <c r="DS111" s="59" t="s">
        <v>306</v>
      </c>
      <c r="DT111" s="59"/>
      <c r="DU111" s="59"/>
      <c r="DV111" s="59"/>
      <c r="DW111" s="59"/>
      <c r="DX111" s="59"/>
      <c r="DY111" s="59"/>
      <c r="DZ111" s="59"/>
      <c r="EA111" s="59"/>
      <c r="EB111" s="59"/>
    </row>
    <row r="112" spans="2:132" x14ac:dyDescent="0.25">
      <c r="B112" s="59" t="s">
        <v>414</v>
      </c>
      <c r="C112" s="59" t="s">
        <v>133</v>
      </c>
      <c r="D112" s="59">
        <v>1013715</v>
      </c>
      <c r="E112" s="59" t="s">
        <v>201</v>
      </c>
      <c r="F112" s="59" t="s">
        <v>164</v>
      </c>
      <c r="G112" s="60">
        <v>5.6250000000000001E-2</v>
      </c>
      <c r="H112" s="59" t="s">
        <v>187</v>
      </c>
      <c r="I112" s="59">
        <v>-10.8</v>
      </c>
      <c r="J112" s="59" t="s">
        <v>166</v>
      </c>
      <c r="K112" s="59" t="s">
        <v>166</v>
      </c>
      <c r="L112" s="59" t="s">
        <v>202</v>
      </c>
      <c r="M112" s="59">
        <v>0</v>
      </c>
      <c r="N112" s="59">
        <v>69679.100000000006</v>
      </c>
      <c r="O112" s="59">
        <v>84038.3</v>
      </c>
      <c r="P112" s="59">
        <v>0</v>
      </c>
      <c r="Q112" s="59">
        <v>0</v>
      </c>
      <c r="R112" s="59">
        <v>0</v>
      </c>
      <c r="S112" s="59">
        <v>93403.8</v>
      </c>
      <c r="T112" s="59">
        <v>247121</v>
      </c>
      <c r="U112" s="59">
        <v>81817.899999999994</v>
      </c>
      <c r="V112" s="59">
        <v>0</v>
      </c>
      <c r="W112" s="59">
        <v>0</v>
      </c>
      <c r="X112" s="59">
        <v>328939</v>
      </c>
      <c r="Y112" s="59">
        <v>50.950499999999998</v>
      </c>
      <c r="Z112" s="59">
        <v>0</v>
      </c>
      <c r="AA112" s="59">
        <v>0</v>
      </c>
      <c r="AB112" s="59">
        <v>0</v>
      </c>
      <c r="AC112" s="59">
        <v>0</v>
      </c>
      <c r="AD112" s="59">
        <v>1149.75</v>
      </c>
      <c r="AE112" s="59">
        <v>0</v>
      </c>
      <c r="AF112" s="59">
        <v>1200.7</v>
      </c>
      <c r="AG112" s="59">
        <v>0</v>
      </c>
      <c r="AH112" s="59">
        <v>0</v>
      </c>
      <c r="AI112" s="59">
        <v>0</v>
      </c>
      <c r="AJ112" s="59">
        <v>1200.7</v>
      </c>
      <c r="AK112" s="59">
        <v>0</v>
      </c>
      <c r="AL112" s="59">
        <v>0</v>
      </c>
      <c r="AM112" s="59">
        <v>0</v>
      </c>
      <c r="AN112" s="59">
        <v>0</v>
      </c>
      <c r="AO112" s="59">
        <v>0</v>
      </c>
      <c r="AP112" s="59">
        <v>0</v>
      </c>
      <c r="AQ112" s="59">
        <v>0</v>
      </c>
      <c r="AR112" s="59">
        <v>0</v>
      </c>
      <c r="AS112" s="59">
        <v>0</v>
      </c>
      <c r="AT112" s="59">
        <v>0</v>
      </c>
      <c r="AU112" s="59">
        <v>0</v>
      </c>
      <c r="AV112" s="59">
        <v>0</v>
      </c>
      <c r="AW112" s="59">
        <v>0.419377</v>
      </c>
      <c r="AX112" s="59">
        <v>112.685</v>
      </c>
      <c r="AY112" s="59">
        <v>87.275400000000005</v>
      </c>
      <c r="AZ112" s="59">
        <v>0</v>
      </c>
      <c r="BA112" s="59">
        <v>0</v>
      </c>
      <c r="BB112" s="59">
        <v>8.5403900000000004</v>
      </c>
      <c r="BC112" s="59">
        <v>101.40600000000001</v>
      </c>
      <c r="BD112" s="59">
        <v>310.32499999999999</v>
      </c>
      <c r="BE112" s="59">
        <v>0</v>
      </c>
      <c r="BF112" s="59"/>
      <c r="BG112" s="59">
        <v>0</v>
      </c>
      <c r="BH112" s="59">
        <v>0</v>
      </c>
      <c r="BI112" s="59"/>
      <c r="BJ112" s="59">
        <v>0</v>
      </c>
      <c r="BK112" s="59" t="s">
        <v>166</v>
      </c>
      <c r="BL112" s="59" t="s">
        <v>166</v>
      </c>
      <c r="BM112" s="59" t="s">
        <v>228</v>
      </c>
      <c r="BN112" s="59">
        <v>1.25925</v>
      </c>
      <c r="BO112" s="59">
        <v>113867</v>
      </c>
      <c r="BP112" s="59">
        <v>24881.3</v>
      </c>
      <c r="BQ112" s="59">
        <v>0</v>
      </c>
      <c r="BR112" s="59">
        <v>208.315</v>
      </c>
      <c r="BS112" s="59">
        <v>0</v>
      </c>
      <c r="BT112" s="59">
        <v>93403.8</v>
      </c>
      <c r="BU112" s="59">
        <v>232362</v>
      </c>
      <c r="BV112" s="59">
        <v>81817.899999999994</v>
      </c>
      <c r="BW112" s="59">
        <v>0</v>
      </c>
      <c r="BX112" s="59">
        <v>0</v>
      </c>
      <c r="BY112" s="59">
        <v>314179</v>
      </c>
      <c r="BZ112" s="59">
        <v>226.09899999999999</v>
      </c>
      <c r="CA112" s="59">
        <v>0</v>
      </c>
      <c r="CB112" s="59">
        <v>0</v>
      </c>
      <c r="CC112" s="59">
        <v>0</v>
      </c>
      <c r="CD112" s="59">
        <v>0</v>
      </c>
      <c r="CE112" s="59">
        <v>1149.75</v>
      </c>
      <c r="CF112" s="59">
        <v>0</v>
      </c>
      <c r="CG112" s="59">
        <v>1375.85</v>
      </c>
      <c r="CH112" s="59">
        <v>0</v>
      </c>
      <c r="CI112" s="59">
        <v>0</v>
      </c>
      <c r="CJ112" s="59">
        <v>0</v>
      </c>
      <c r="CK112" s="59">
        <v>1375.85</v>
      </c>
      <c r="CL112" s="59">
        <v>0</v>
      </c>
      <c r="CM112" s="59">
        <v>0</v>
      </c>
      <c r="CN112" s="59">
        <v>0</v>
      </c>
      <c r="CO112" s="59">
        <v>0</v>
      </c>
      <c r="CP112" s="59">
        <v>0</v>
      </c>
      <c r="CQ112" s="59">
        <v>0</v>
      </c>
      <c r="CR112" s="59">
        <v>0</v>
      </c>
      <c r="CS112" s="59">
        <v>0</v>
      </c>
      <c r="CT112" s="59">
        <v>0</v>
      </c>
      <c r="CU112" s="59">
        <v>0</v>
      </c>
      <c r="CV112" s="59">
        <v>0</v>
      </c>
      <c r="CW112" s="59">
        <v>0</v>
      </c>
      <c r="CX112" s="59">
        <v>1.9186000000000001</v>
      </c>
      <c r="CY112" s="59">
        <v>156.87299999999999</v>
      </c>
      <c r="CZ112" s="59">
        <v>30.620100000000001</v>
      </c>
      <c r="DA112" s="59">
        <v>0</v>
      </c>
      <c r="DB112" s="59">
        <v>0.16866200000000001</v>
      </c>
      <c r="DC112" s="59">
        <v>8.5403900000000004</v>
      </c>
      <c r="DD112" s="59">
        <v>101.40600000000001</v>
      </c>
      <c r="DE112" s="59">
        <v>299.52600000000001</v>
      </c>
      <c r="DF112" s="59">
        <v>0</v>
      </c>
      <c r="DG112" s="59"/>
      <c r="DH112" s="59">
        <v>0</v>
      </c>
      <c r="DI112" s="59">
        <v>0</v>
      </c>
      <c r="DJ112" s="59"/>
      <c r="DK112" s="59">
        <v>0</v>
      </c>
      <c r="DL112" s="59" t="s">
        <v>171</v>
      </c>
      <c r="DM112" s="59" t="s">
        <v>172</v>
      </c>
      <c r="DN112" s="59" t="s">
        <v>173</v>
      </c>
      <c r="DO112" s="59" t="s">
        <v>174</v>
      </c>
      <c r="DP112" s="59">
        <v>8.1</v>
      </c>
      <c r="DQ112" s="59" t="s">
        <v>175</v>
      </c>
      <c r="DR112" s="59" t="s">
        <v>176</v>
      </c>
      <c r="DS112" s="59" t="s">
        <v>306</v>
      </c>
      <c r="DT112" s="59"/>
      <c r="DU112" s="59"/>
      <c r="DV112" s="59"/>
      <c r="DW112" s="59"/>
      <c r="DX112" s="59"/>
      <c r="DY112" s="59"/>
      <c r="DZ112" s="59"/>
      <c r="EA112" s="59"/>
      <c r="EB112" s="59"/>
    </row>
    <row r="113" spans="2:132" x14ac:dyDescent="0.25">
      <c r="B113" s="59" t="s">
        <v>415</v>
      </c>
      <c r="C113" s="59" t="s">
        <v>134</v>
      </c>
      <c r="D113" s="59">
        <v>1000006</v>
      </c>
      <c r="E113" s="59" t="s">
        <v>178</v>
      </c>
      <c r="F113" s="59" t="s">
        <v>164</v>
      </c>
      <c r="G113" s="60">
        <v>5.2777777777777778E-2</v>
      </c>
      <c r="H113" s="59" t="s">
        <v>187</v>
      </c>
      <c r="I113" s="59">
        <v>-32.1</v>
      </c>
      <c r="J113" s="59" t="s">
        <v>166</v>
      </c>
      <c r="K113" s="59" t="s">
        <v>166</v>
      </c>
      <c r="L113" s="59" t="s">
        <v>215</v>
      </c>
      <c r="M113" s="59">
        <v>0</v>
      </c>
      <c r="N113" s="59">
        <v>30364.2</v>
      </c>
      <c r="O113" s="59">
        <v>64644.1</v>
      </c>
      <c r="P113" s="59">
        <v>0</v>
      </c>
      <c r="Q113" s="59">
        <v>0</v>
      </c>
      <c r="R113" s="59">
        <v>0</v>
      </c>
      <c r="S113" s="59">
        <v>93403.8</v>
      </c>
      <c r="T113" s="59">
        <v>188412</v>
      </c>
      <c r="U113" s="59">
        <v>81817.899999999994</v>
      </c>
      <c r="V113" s="59">
        <v>0</v>
      </c>
      <c r="W113" s="59">
        <v>0</v>
      </c>
      <c r="X113" s="59">
        <v>270230</v>
      </c>
      <c r="Y113" s="59">
        <v>86.664699999999996</v>
      </c>
      <c r="Z113" s="59">
        <v>0</v>
      </c>
      <c r="AA113" s="59">
        <v>0</v>
      </c>
      <c r="AB113" s="59">
        <v>0</v>
      </c>
      <c r="AC113" s="59">
        <v>0</v>
      </c>
      <c r="AD113" s="59">
        <v>1324.11</v>
      </c>
      <c r="AE113" s="59">
        <v>0</v>
      </c>
      <c r="AF113" s="59">
        <v>1410.77</v>
      </c>
      <c r="AG113" s="59">
        <v>0</v>
      </c>
      <c r="AH113" s="59">
        <v>0</v>
      </c>
      <c r="AI113" s="59">
        <v>0</v>
      </c>
      <c r="AJ113" s="59">
        <v>1410.77</v>
      </c>
      <c r="AK113" s="59">
        <v>0</v>
      </c>
      <c r="AL113" s="59">
        <v>0</v>
      </c>
      <c r="AM113" s="59">
        <v>0</v>
      </c>
      <c r="AN113" s="59">
        <v>0</v>
      </c>
      <c r="AO113" s="59">
        <v>0</v>
      </c>
      <c r="AP113" s="59">
        <v>0</v>
      </c>
      <c r="AQ113" s="59">
        <v>0</v>
      </c>
      <c r="AR113" s="59">
        <v>0</v>
      </c>
      <c r="AS113" s="59">
        <v>0</v>
      </c>
      <c r="AT113" s="59">
        <v>0</v>
      </c>
      <c r="AU113" s="59">
        <v>0</v>
      </c>
      <c r="AV113" s="59">
        <v>0</v>
      </c>
      <c r="AW113" s="59">
        <v>0.71570800000000001</v>
      </c>
      <c r="AX113" s="59">
        <v>54.067700000000002</v>
      </c>
      <c r="AY113" s="59">
        <v>67.6815</v>
      </c>
      <c r="AZ113" s="59">
        <v>0</v>
      </c>
      <c r="BA113" s="59">
        <v>0</v>
      </c>
      <c r="BB113" s="59">
        <v>9.7835000000000001</v>
      </c>
      <c r="BC113" s="59">
        <v>102.557</v>
      </c>
      <c r="BD113" s="59">
        <v>234.80600000000001</v>
      </c>
      <c r="BE113" s="59">
        <v>0</v>
      </c>
      <c r="BF113" s="59"/>
      <c r="BG113" s="59">
        <v>0</v>
      </c>
      <c r="BH113" s="59">
        <v>0</v>
      </c>
      <c r="BI113" s="59"/>
      <c r="BJ113" s="59">
        <v>0</v>
      </c>
      <c r="BK113" s="59" t="s">
        <v>166</v>
      </c>
      <c r="BL113" s="59" t="s">
        <v>166</v>
      </c>
      <c r="BM113" s="59" t="s">
        <v>229</v>
      </c>
      <c r="BN113" s="59">
        <v>2.4051300000000002</v>
      </c>
      <c r="BO113" s="59">
        <v>41516.400000000001</v>
      </c>
      <c r="BP113" s="59">
        <v>18125.900000000001</v>
      </c>
      <c r="BQ113" s="59">
        <v>0</v>
      </c>
      <c r="BR113" s="59">
        <v>485.43299999999999</v>
      </c>
      <c r="BS113" s="59">
        <v>0</v>
      </c>
      <c r="BT113" s="59">
        <v>93403.8</v>
      </c>
      <c r="BU113" s="59">
        <v>153534</v>
      </c>
      <c r="BV113" s="59">
        <v>81817.899999999994</v>
      </c>
      <c r="BW113" s="59">
        <v>0</v>
      </c>
      <c r="BX113" s="59">
        <v>0</v>
      </c>
      <c r="BY113" s="59">
        <v>235352</v>
      </c>
      <c r="BZ113" s="59">
        <v>432.57499999999999</v>
      </c>
      <c r="CA113" s="59">
        <v>0</v>
      </c>
      <c r="CB113" s="59">
        <v>0</v>
      </c>
      <c r="CC113" s="59">
        <v>0</v>
      </c>
      <c r="CD113" s="59">
        <v>0</v>
      </c>
      <c r="CE113" s="59">
        <v>1324.11</v>
      </c>
      <c r="CF113" s="59">
        <v>0</v>
      </c>
      <c r="CG113" s="59">
        <v>1756.68</v>
      </c>
      <c r="CH113" s="59">
        <v>0</v>
      </c>
      <c r="CI113" s="59">
        <v>0</v>
      </c>
      <c r="CJ113" s="59">
        <v>0</v>
      </c>
      <c r="CK113" s="59">
        <v>1756.68</v>
      </c>
      <c r="CL113" s="59">
        <v>0</v>
      </c>
      <c r="CM113" s="59">
        <v>0</v>
      </c>
      <c r="CN113" s="59">
        <v>0</v>
      </c>
      <c r="CO113" s="59">
        <v>0</v>
      </c>
      <c r="CP113" s="59">
        <v>0</v>
      </c>
      <c r="CQ113" s="59">
        <v>0</v>
      </c>
      <c r="CR113" s="59">
        <v>0</v>
      </c>
      <c r="CS113" s="59">
        <v>0</v>
      </c>
      <c r="CT113" s="59">
        <v>0</v>
      </c>
      <c r="CU113" s="59">
        <v>0</v>
      </c>
      <c r="CV113" s="59">
        <v>0</v>
      </c>
      <c r="CW113" s="59">
        <v>0</v>
      </c>
      <c r="CX113" s="59">
        <v>3.6075300000000001</v>
      </c>
      <c r="CY113" s="59">
        <v>64.331900000000005</v>
      </c>
      <c r="CZ113" s="59">
        <v>22.105399999999999</v>
      </c>
      <c r="DA113" s="59">
        <v>0</v>
      </c>
      <c r="DB113" s="59">
        <v>0.39581</v>
      </c>
      <c r="DC113" s="59">
        <v>9.7835000000000001</v>
      </c>
      <c r="DD113" s="59">
        <v>102.557</v>
      </c>
      <c r="DE113" s="59">
        <v>202.78100000000001</v>
      </c>
      <c r="DF113" s="59">
        <v>0</v>
      </c>
      <c r="DG113" s="59"/>
      <c r="DH113" s="59">
        <v>0</v>
      </c>
      <c r="DI113" s="59">
        <v>0</v>
      </c>
      <c r="DJ113" s="59"/>
      <c r="DK113" s="59">
        <v>0</v>
      </c>
      <c r="DL113" s="59" t="s">
        <v>171</v>
      </c>
      <c r="DM113" s="59" t="s">
        <v>172</v>
      </c>
      <c r="DN113" s="59" t="s">
        <v>173</v>
      </c>
      <c r="DO113" s="59" t="s">
        <v>174</v>
      </c>
      <c r="DP113" s="59">
        <v>8.1</v>
      </c>
      <c r="DQ113" s="59" t="s">
        <v>175</v>
      </c>
      <c r="DR113" s="59" t="s">
        <v>176</v>
      </c>
      <c r="DS113" s="59" t="s">
        <v>306</v>
      </c>
      <c r="DT113" s="59"/>
      <c r="DU113" s="59"/>
      <c r="DV113" s="59"/>
      <c r="DW113" s="59"/>
      <c r="DX113" s="59"/>
      <c r="DY113" s="59"/>
      <c r="DZ113" s="59"/>
      <c r="EA113" s="59"/>
      <c r="EB113" s="59"/>
    </row>
    <row r="114" spans="2:132" x14ac:dyDescent="0.25">
      <c r="B114" s="59" t="s">
        <v>416</v>
      </c>
      <c r="C114" s="59" t="s">
        <v>135</v>
      </c>
      <c r="D114" s="59">
        <v>1009806</v>
      </c>
      <c r="E114" s="59" t="s">
        <v>178</v>
      </c>
      <c r="F114" s="59" t="s">
        <v>164</v>
      </c>
      <c r="G114" s="60">
        <v>5.486111111111111E-2</v>
      </c>
      <c r="H114" s="59" t="s">
        <v>187</v>
      </c>
      <c r="I114" s="59">
        <v>-26.1</v>
      </c>
      <c r="J114" s="59" t="s">
        <v>166</v>
      </c>
      <c r="K114" s="59" t="s">
        <v>166</v>
      </c>
      <c r="L114" s="59" t="s">
        <v>215</v>
      </c>
      <c r="M114" s="59">
        <v>0</v>
      </c>
      <c r="N114" s="59">
        <v>27459.4</v>
      </c>
      <c r="O114" s="59">
        <v>64644.1</v>
      </c>
      <c r="P114" s="59">
        <v>0</v>
      </c>
      <c r="Q114" s="59">
        <v>0</v>
      </c>
      <c r="R114" s="59">
        <v>0</v>
      </c>
      <c r="S114" s="59">
        <v>93403.8</v>
      </c>
      <c r="T114" s="59">
        <v>185507</v>
      </c>
      <c r="U114" s="59">
        <v>81817.899999999994</v>
      </c>
      <c r="V114" s="59">
        <v>0</v>
      </c>
      <c r="W114" s="59">
        <v>0</v>
      </c>
      <c r="X114" s="59">
        <v>267325</v>
      </c>
      <c r="Y114" s="59">
        <v>86.664699999999996</v>
      </c>
      <c r="Z114" s="59">
        <v>0</v>
      </c>
      <c r="AA114" s="59">
        <v>0</v>
      </c>
      <c r="AB114" s="59">
        <v>0</v>
      </c>
      <c r="AC114" s="59">
        <v>0</v>
      </c>
      <c r="AD114" s="59">
        <v>1324.11</v>
      </c>
      <c r="AE114" s="59">
        <v>0</v>
      </c>
      <c r="AF114" s="59">
        <v>1410.77</v>
      </c>
      <c r="AG114" s="59">
        <v>0</v>
      </c>
      <c r="AH114" s="59">
        <v>0</v>
      </c>
      <c r="AI114" s="59">
        <v>0</v>
      </c>
      <c r="AJ114" s="59">
        <v>1410.77</v>
      </c>
      <c r="AK114" s="59">
        <v>0</v>
      </c>
      <c r="AL114" s="59">
        <v>0</v>
      </c>
      <c r="AM114" s="59">
        <v>0</v>
      </c>
      <c r="AN114" s="59">
        <v>0</v>
      </c>
      <c r="AO114" s="59">
        <v>0</v>
      </c>
      <c r="AP114" s="59">
        <v>0</v>
      </c>
      <c r="AQ114" s="59">
        <v>0</v>
      </c>
      <c r="AR114" s="59">
        <v>0</v>
      </c>
      <c r="AS114" s="59">
        <v>0</v>
      </c>
      <c r="AT114" s="59">
        <v>0</v>
      </c>
      <c r="AU114" s="59">
        <v>0</v>
      </c>
      <c r="AV114" s="59">
        <v>0</v>
      </c>
      <c r="AW114" s="59">
        <v>0.71570800000000001</v>
      </c>
      <c r="AX114" s="59">
        <v>48.073799999999999</v>
      </c>
      <c r="AY114" s="59">
        <v>67.6815</v>
      </c>
      <c r="AZ114" s="59">
        <v>0</v>
      </c>
      <c r="BA114" s="59">
        <v>0</v>
      </c>
      <c r="BB114" s="59">
        <v>9.7835000000000001</v>
      </c>
      <c r="BC114" s="59">
        <v>102.557</v>
      </c>
      <c r="BD114" s="59">
        <v>228.81200000000001</v>
      </c>
      <c r="BE114" s="59">
        <v>0</v>
      </c>
      <c r="BF114" s="59"/>
      <c r="BG114" s="59">
        <v>0</v>
      </c>
      <c r="BH114" s="59">
        <v>0</v>
      </c>
      <c r="BI114" s="59"/>
      <c r="BJ114" s="59">
        <v>0</v>
      </c>
      <c r="BK114" s="59" t="s">
        <v>166</v>
      </c>
      <c r="BL114" s="59" t="s">
        <v>166</v>
      </c>
      <c r="BM114" s="59" t="s">
        <v>229</v>
      </c>
      <c r="BN114" s="59">
        <v>2.4051300000000002</v>
      </c>
      <c r="BO114" s="59">
        <v>41516.400000000001</v>
      </c>
      <c r="BP114" s="59">
        <v>18125.900000000001</v>
      </c>
      <c r="BQ114" s="59">
        <v>0</v>
      </c>
      <c r="BR114" s="59">
        <v>485.43299999999999</v>
      </c>
      <c r="BS114" s="59">
        <v>0</v>
      </c>
      <c r="BT114" s="59">
        <v>93403.8</v>
      </c>
      <c r="BU114" s="59">
        <v>153534</v>
      </c>
      <c r="BV114" s="59">
        <v>81817.899999999994</v>
      </c>
      <c r="BW114" s="59">
        <v>0</v>
      </c>
      <c r="BX114" s="59">
        <v>0</v>
      </c>
      <c r="BY114" s="59">
        <v>235352</v>
      </c>
      <c r="BZ114" s="59">
        <v>432.57499999999999</v>
      </c>
      <c r="CA114" s="59">
        <v>0</v>
      </c>
      <c r="CB114" s="59">
        <v>0</v>
      </c>
      <c r="CC114" s="59">
        <v>0</v>
      </c>
      <c r="CD114" s="59">
        <v>0</v>
      </c>
      <c r="CE114" s="59">
        <v>1324.11</v>
      </c>
      <c r="CF114" s="59">
        <v>0</v>
      </c>
      <c r="CG114" s="59">
        <v>1756.68</v>
      </c>
      <c r="CH114" s="59">
        <v>0</v>
      </c>
      <c r="CI114" s="59">
        <v>0</v>
      </c>
      <c r="CJ114" s="59">
        <v>0</v>
      </c>
      <c r="CK114" s="59">
        <v>1756.68</v>
      </c>
      <c r="CL114" s="59">
        <v>0</v>
      </c>
      <c r="CM114" s="59">
        <v>0</v>
      </c>
      <c r="CN114" s="59">
        <v>0</v>
      </c>
      <c r="CO114" s="59">
        <v>0</v>
      </c>
      <c r="CP114" s="59">
        <v>0</v>
      </c>
      <c r="CQ114" s="59">
        <v>0</v>
      </c>
      <c r="CR114" s="59">
        <v>0</v>
      </c>
      <c r="CS114" s="59">
        <v>0</v>
      </c>
      <c r="CT114" s="59">
        <v>0</v>
      </c>
      <c r="CU114" s="59">
        <v>0</v>
      </c>
      <c r="CV114" s="59">
        <v>0</v>
      </c>
      <c r="CW114" s="59">
        <v>0</v>
      </c>
      <c r="CX114" s="59">
        <v>3.6075300000000001</v>
      </c>
      <c r="CY114" s="59">
        <v>64.331900000000005</v>
      </c>
      <c r="CZ114" s="59">
        <v>22.105399999999999</v>
      </c>
      <c r="DA114" s="59">
        <v>0</v>
      </c>
      <c r="DB114" s="59">
        <v>0.39581</v>
      </c>
      <c r="DC114" s="59">
        <v>9.7835000000000001</v>
      </c>
      <c r="DD114" s="59">
        <v>102.557</v>
      </c>
      <c r="DE114" s="59">
        <v>202.78100000000001</v>
      </c>
      <c r="DF114" s="59">
        <v>0</v>
      </c>
      <c r="DG114" s="59"/>
      <c r="DH114" s="59">
        <v>0</v>
      </c>
      <c r="DI114" s="59">
        <v>0</v>
      </c>
      <c r="DJ114" s="59"/>
      <c r="DK114" s="59">
        <v>0</v>
      </c>
      <c r="DL114" s="59" t="s">
        <v>171</v>
      </c>
      <c r="DM114" s="59" t="s">
        <v>172</v>
      </c>
      <c r="DN114" s="59" t="s">
        <v>173</v>
      </c>
      <c r="DO114" s="59" t="s">
        <v>174</v>
      </c>
      <c r="DP114" s="59">
        <v>8.1</v>
      </c>
      <c r="DQ114" s="59" t="s">
        <v>175</v>
      </c>
      <c r="DR114" s="59" t="s">
        <v>176</v>
      </c>
      <c r="DS114" s="59" t="s">
        <v>306</v>
      </c>
      <c r="DT114" s="59"/>
      <c r="DU114" s="59"/>
      <c r="DV114" s="59"/>
      <c r="DW114" s="59"/>
      <c r="DX114" s="59"/>
      <c r="DY114" s="59"/>
      <c r="DZ114" s="59"/>
      <c r="EA114" s="59"/>
      <c r="EB114" s="59"/>
    </row>
    <row r="115" spans="2:132" x14ac:dyDescent="0.25">
      <c r="B115" s="59" t="s">
        <v>417</v>
      </c>
      <c r="C115" s="59" t="s">
        <v>136</v>
      </c>
      <c r="D115" s="59">
        <v>1009906</v>
      </c>
      <c r="E115" s="59" t="s">
        <v>178</v>
      </c>
      <c r="F115" s="59" t="s">
        <v>164</v>
      </c>
      <c r="G115" s="60">
        <v>5.4166666666666669E-2</v>
      </c>
      <c r="H115" s="59" t="s">
        <v>187</v>
      </c>
      <c r="I115" s="59">
        <v>-32.1</v>
      </c>
      <c r="J115" s="59" t="s">
        <v>166</v>
      </c>
      <c r="K115" s="59" t="s">
        <v>166</v>
      </c>
      <c r="L115" s="59" t="s">
        <v>215</v>
      </c>
      <c r="M115" s="59">
        <v>0</v>
      </c>
      <c r="N115" s="59">
        <v>30364.2</v>
      </c>
      <c r="O115" s="59">
        <v>64644.1</v>
      </c>
      <c r="P115" s="59">
        <v>0</v>
      </c>
      <c r="Q115" s="59">
        <v>0</v>
      </c>
      <c r="R115" s="59">
        <v>0</v>
      </c>
      <c r="S115" s="59">
        <v>93403.8</v>
      </c>
      <c r="T115" s="59">
        <v>188412</v>
      </c>
      <c r="U115" s="59">
        <v>81817.899999999994</v>
      </c>
      <c r="V115" s="59">
        <v>0</v>
      </c>
      <c r="W115" s="59">
        <v>0</v>
      </c>
      <c r="X115" s="59">
        <v>270230</v>
      </c>
      <c r="Y115" s="59">
        <v>78.961100000000002</v>
      </c>
      <c r="Z115" s="59">
        <v>0</v>
      </c>
      <c r="AA115" s="59">
        <v>0</v>
      </c>
      <c r="AB115" s="59">
        <v>0</v>
      </c>
      <c r="AC115" s="59">
        <v>0</v>
      </c>
      <c r="AD115" s="59">
        <v>1324.11</v>
      </c>
      <c r="AE115" s="59">
        <v>0</v>
      </c>
      <c r="AF115" s="59">
        <v>1403.07</v>
      </c>
      <c r="AG115" s="59">
        <v>0</v>
      </c>
      <c r="AH115" s="59">
        <v>0</v>
      </c>
      <c r="AI115" s="59">
        <v>0</v>
      </c>
      <c r="AJ115" s="59">
        <v>1403.07</v>
      </c>
      <c r="AK115" s="59">
        <v>0</v>
      </c>
      <c r="AL115" s="59">
        <v>0</v>
      </c>
      <c r="AM115" s="59">
        <v>0</v>
      </c>
      <c r="AN115" s="59">
        <v>0</v>
      </c>
      <c r="AO115" s="59">
        <v>0</v>
      </c>
      <c r="AP115" s="59">
        <v>0</v>
      </c>
      <c r="AQ115" s="59">
        <v>0</v>
      </c>
      <c r="AR115" s="59">
        <v>0</v>
      </c>
      <c r="AS115" s="59">
        <v>0</v>
      </c>
      <c r="AT115" s="59">
        <v>0</v>
      </c>
      <c r="AU115" s="59">
        <v>0</v>
      </c>
      <c r="AV115" s="59">
        <v>0</v>
      </c>
      <c r="AW115" s="59">
        <v>0.65208999999999995</v>
      </c>
      <c r="AX115" s="59">
        <v>54.067700000000002</v>
      </c>
      <c r="AY115" s="59">
        <v>67.6815</v>
      </c>
      <c r="AZ115" s="59">
        <v>0</v>
      </c>
      <c r="BA115" s="59">
        <v>0</v>
      </c>
      <c r="BB115" s="59">
        <v>9.7835000000000001</v>
      </c>
      <c r="BC115" s="59">
        <v>102.557</v>
      </c>
      <c r="BD115" s="59">
        <v>234.74199999999999</v>
      </c>
      <c r="BE115" s="59">
        <v>0</v>
      </c>
      <c r="BF115" s="59"/>
      <c r="BG115" s="59">
        <v>0</v>
      </c>
      <c r="BH115" s="59">
        <v>0</v>
      </c>
      <c r="BI115" s="59"/>
      <c r="BJ115" s="59">
        <v>0</v>
      </c>
      <c r="BK115" s="59" t="s">
        <v>166</v>
      </c>
      <c r="BL115" s="59" t="s">
        <v>166</v>
      </c>
      <c r="BM115" s="59" t="s">
        <v>229</v>
      </c>
      <c r="BN115" s="59">
        <v>2.4051300000000002</v>
      </c>
      <c r="BO115" s="59">
        <v>41516.400000000001</v>
      </c>
      <c r="BP115" s="59">
        <v>18125.900000000001</v>
      </c>
      <c r="BQ115" s="59">
        <v>0</v>
      </c>
      <c r="BR115" s="59">
        <v>485.43299999999999</v>
      </c>
      <c r="BS115" s="59">
        <v>0</v>
      </c>
      <c r="BT115" s="59">
        <v>93403.8</v>
      </c>
      <c r="BU115" s="59">
        <v>153534</v>
      </c>
      <c r="BV115" s="59">
        <v>81817.899999999994</v>
      </c>
      <c r="BW115" s="59">
        <v>0</v>
      </c>
      <c r="BX115" s="59">
        <v>0</v>
      </c>
      <c r="BY115" s="59">
        <v>235352</v>
      </c>
      <c r="BZ115" s="59">
        <v>432.57499999999999</v>
      </c>
      <c r="CA115" s="59">
        <v>0</v>
      </c>
      <c r="CB115" s="59">
        <v>0</v>
      </c>
      <c r="CC115" s="59">
        <v>0</v>
      </c>
      <c r="CD115" s="59">
        <v>0</v>
      </c>
      <c r="CE115" s="59">
        <v>1324.11</v>
      </c>
      <c r="CF115" s="59">
        <v>0</v>
      </c>
      <c r="CG115" s="59">
        <v>1756.68</v>
      </c>
      <c r="CH115" s="59">
        <v>0</v>
      </c>
      <c r="CI115" s="59">
        <v>0</v>
      </c>
      <c r="CJ115" s="59">
        <v>0</v>
      </c>
      <c r="CK115" s="59">
        <v>1756.68</v>
      </c>
      <c r="CL115" s="59">
        <v>0</v>
      </c>
      <c r="CM115" s="59">
        <v>0</v>
      </c>
      <c r="CN115" s="59">
        <v>0</v>
      </c>
      <c r="CO115" s="59">
        <v>0</v>
      </c>
      <c r="CP115" s="59">
        <v>0</v>
      </c>
      <c r="CQ115" s="59">
        <v>0</v>
      </c>
      <c r="CR115" s="59">
        <v>0</v>
      </c>
      <c r="CS115" s="59">
        <v>0</v>
      </c>
      <c r="CT115" s="59">
        <v>0</v>
      </c>
      <c r="CU115" s="59">
        <v>0</v>
      </c>
      <c r="CV115" s="59">
        <v>0</v>
      </c>
      <c r="CW115" s="59">
        <v>0</v>
      </c>
      <c r="CX115" s="59">
        <v>3.6075300000000001</v>
      </c>
      <c r="CY115" s="59">
        <v>64.331900000000005</v>
      </c>
      <c r="CZ115" s="59">
        <v>22.105399999999999</v>
      </c>
      <c r="DA115" s="59">
        <v>0</v>
      </c>
      <c r="DB115" s="59">
        <v>0.39581</v>
      </c>
      <c r="DC115" s="59">
        <v>9.7835000000000001</v>
      </c>
      <c r="DD115" s="59">
        <v>102.557</v>
      </c>
      <c r="DE115" s="59">
        <v>202.78100000000001</v>
      </c>
      <c r="DF115" s="59">
        <v>0</v>
      </c>
      <c r="DG115" s="59"/>
      <c r="DH115" s="59">
        <v>0</v>
      </c>
      <c r="DI115" s="59">
        <v>0</v>
      </c>
      <c r="DJ115" s="59"/>
      <c r="DK115" s="59">
        <v>0</v>
      </c>
      <c r="DL115" s="59" t="s">
        <v>171</v>
      </c>
      <c r="DM115" s="59" t="s">
        <v>172</v>
      </c>
      <c r="DN115" s="59" t="s">
        <v>173</v>
      </c>
      <c r="DO115" s="59" t="s">
        <v>174</v>
      </c>
      <c r="DP115" s="59">
        <v>8.1</v>
      </c>
      <c r="DQ115" s="59" t="s">
        <v>175</v>
      </c>
      <c r="DR115" s="59" t="s">
        <v>176</v>
      </c>
      <c r="DS115" s="59" t="s">
        <v>306</v>
      </c>
      <c r="DT115" s="59"/>
      <c r="DU115" s="59"/>
      <c r="DV115" s="59"/>
      <c r="DW115" s="59"/>
      <c r="DX115" s="59"/>
      <c r="DY115" s="59"/>
      <c r="DZ115" s="59"/>
      <c r="EA115" s="59"/>
      <c r="EB115" s="59"/>
    </row>
    <row r="116" spans="2:132" s="39" customFormat="1" x14ac:dyDescent="0.25">
      <c r="B116" s="59" t="s">
        <v>418</v>
      </c>
      <c r="C116" s="59" t="s">
        <v>137</v>
      </c>
      <c r="D116" s="59">
        <v>1010006</v>
      </c>
      <c r="E116" s="59" t="s">
        <v>178</v>
      </c>
      <c r="F116" s="59" t="s">
        <v>164</v>
      </c>
      <c r="G116" s="60">
        <v>5.4166666666666669E-2</v>
      </c>
      <c r="H116" s="59" t="s">
        <v>187</v>
      </c>
      <c r="I116" s="59">
        <v>-51.1</v>
      </c>
      <c r="J116" s="59" t="s">
        <v>166</v>
      </c>
      <c r="K116" s="59" t="s">
        <v>166</v>
      </c>
      <c r="L116" s="59" t="s">
        <v>215</v>
      </c>
      <c r="M116" s="59">
        <v>0</v>
      </c>
      <c r="N116" s="59">
        <v>53458.5</v>
      </c>
      <c r="O116" s="59">
        <v>64644.1</v>
      </c>
      <c r="P116" s="59">
        <v>0</v>
      </c>
      <c r="Q116" s="59">
        <v>0</v>
      </c>
      <c r="R116" s="59">
        <v>0</v>
      </c>
      <c r="S116" s="59">
        <v>93403.8</v>
      </c>
      <c r="T116" s="59">
        <v>211506</v>
      </c>
      <c r="U116" s="59">
        <v>81817.899999999994</v>
      </c>
      <c r="V116" s="59">
        <v>0</v>
      </c>
      <c r="W116" s="59">
        <v>0</v>
      </c>
      <c r="X116" s="59">
        <v>293324</v>
      </c>
      <c r="Y116" s="59">
        <v>86.594399999999993</v>
      </c>
      <c r="Z116" s="59">
        <v>0</v>
      </c>
      <c r="AA116" s="59">
        <v>0</v>
      </c>
      <c r="AB116" s="59">
        <v>0</v>
      </c>
      <c r="AC116" s="59">
        <v>0</v>
      </c>
      <c r="AD116" s="59">
        <v>1324.11</v>
      </c>
      <c r="AE116" s="59">
        <v>0</v>
      </c>
      <c r="AF116" s="59">
        <v>1410.7</v>
      </c>
      <c r="AG116" s="59">
        <v>0</v>
      </c>
      <c r="AH116" s="59">
        <v>0</v>
      </c>
      <c r="AI116" s="59">
        <v>0</v>
      </c>
      <c r="AJ116" s="59">
        <v>1410.7</v>
      </c>
      <c r="AK116" s="59">
        <v>0</v>
      </c>
      <c r="AL116" s="59">
        <v>0</v>
      </c>
      <c r="AM116" s="59">
        <v>0</v>
      </c>
      <c r="AN116" s="59">
        <v>0</v>
      </c>
      <c r="AO116" s="59">
        <v>0</v>
      </c>
      <c r="AP116" s="59">
        <v>0</v>
      </c>
      <c r="AQ116" s="59">
        <v>0</v>
      </c>
      <c r="AR116" s="59">
        <v>0</v>
      </c>
      <c r="AS116" s="59">
        <v>0</v>
      </c>
      <c r="AT116" s="59">
        <v>0</v>
      </c>
      <c r="AU116" s="59">
        <v>0</v>
      </c>
      <c r="AV116" s="59">
        <v>0</v>
      </c>
      <c r="AW116" s="59">
        <v>0.71567499999999995</v>
      </c>
      <c r="AX116" s="59">
        <v>73.133799999999994</v>
      </c>
      <c r="AY116" s="59">
        <v>67.6815</v>
      </c>
      <c r="AZ116" s="59">
        <v>0</v>
      </c>
      <c r="BA116" s="59">
        <v>0</v>
      </c>
      <c r="BB116" s="59">
        <v>9.7835000000000001</v>
      </c>
      <c r="BC116" s="59">
        <v>102.557</v>
      </c>
      <c r="BD116" s="59">
        <v>253.87200000000001</v>
      </c>
      <c r="BE116" s="59">
        <v>0</v>
      </c>
      <c r="BF116" s="59"/>
      <c r="BG116" s="59">
        <v>0</v>
      </c>
      <c r="BH116" s="59">
        <v>0</v>
      </c>
      <c r="BI116" s="59"/>
      <c r="BJ116" s="59">
        <v>0</v>
      </c>
      <c r="BK116" s="59" t="s">
        <v>166</v>
      </c>
      <c r="BL116" s="59" t="s">
        <v>166</v>
      </c>
      <c r="BM116" s="59" t="s">
        <v>229</v>
      </c>
      <c r="BN116" s="59">
        <v>2.4051300000000002</v>
      </c>
      <c r="BO116" s="59">
        <v>41516.400000000001</v>
      </c>
      <c r="BP116" s="59">
        <v>18125.900000000001</v>
      </c>
      <c r="BQ116" s="59">
        <v>0</v>
      </c>
      <c r="BR116" s="59">
        <v>485.43299999999999</v>
      </c>
      <c r="BS116" s="59">
        <v>0</v>
      </c>
      <c r="BT116" s="59">
        <v>93403.8</v>
      </c>
      <c r="BU116" s="59">
        <v>153534</v>
      </c>
      <c r="BV116" s="59">
        <v>81817.899999999994</v>
      </c>
      <c r="BW116" s="59">
        <v>0</v>
      </c>
      <c r="BX116" s="59">
        <v>0</v>
      </c>
      <c r="BY116" s="59">
        <v>235352</v>
      </c>
      <c r="BZ116" s="59">
        <v>432.57499999999999</v>
      </c>
      <c r="CA116" s="59">
        <v>0</v>
      </c>
      <c r="CB116" s="59">
        <v>0</v>
      </c>
      <c r="CC116" s="59">
        <v>0</v>
      </c>
      <c r="CD116" s="59">
        <v>0</v>
      </c>
      <c r="CE116" s="59">
        <v>1324.11</v>
      </c>
      <c r="CF116" s="59">
        <v>0</v>
      </c>
      <c r="CG116" s="59">
        <v>1756.68</v>
      </c>
      <c r="CH116" s="59">
        <v>0</v>
      </c>
      <c r="CI116" s="59">
        <v>0</v>
      </c>
      <c r="CJ116" s="59">
        <v>0</v>
      </c>
      <c r="CK116" s="59">
        <v>1756.68</v>
      </c>
      <c r="CL116" s="59">
        <v>0</v>
      </c>
      <c r="CM116" s="59">
        <v>0</v>
      </c>
      <c r="CN116" s="59">
        <v>0</v>
      </c>
      <c r="CO116" s="59">
        <v>0</v>
      </c>
      <c r="CP116" s="59">
        <v>0</v>
      </c>
      <c r="CQ116" s="59">
        <v>0</v>
      </c>
      <c r="CR116" s="59">
        <v>0</v>
      </c>
      <c r="CS116" s="59">
        <v>0</v>
      </c>
      <c r="CT116" s="59">
        <v>0</v>
      </c>
      <c r="CU116" s="59">
        <v>0</v>
      </c>
      <c r="CV116" s="59">
        <v>0</v>
      </c>
      <c r="CW116" s="59">
        <v>0</v>
      </c>
      <c r="CX116" s="59">
        <v>3.6075300000000001</v>
      </c>
      <c r="CY116" s="59">
        <v>64.331900000000005</v>
      </c>
      <c r="CZ116" s="59">
        <v>22.105399999999999</v>
      </c>
      <c r="DA116" s="59">
        <v>0</v>
      </c>
      <c r="DB116" s="59">
        <v>0.39581</v>
      </c>
      <c r="DC116" s="59">
        <v>9.7835000000000001</v>
      </c>
      <c r="DD116" s="59">
        <v>102.557</v>
      </c>
      <c r="DE116" s="59">
        <v>202.78100000000001</v>
      </c>
      <c r="DF116" s="59">
        <v>0</v>
      </c>
      <c r="DG116" s="59"/>
      <c r="DH116" s="59">
        <v>0</v>
      </c>
      <c r="DI116" s="59">
        <v>0</v>
      </c>
      <c r="DJ116" s="59"/>
      <c r="DK116" s="59">
        <v>0</v>
      </c>
      <c r="DL116" s="59" t="s">
        <v>171</v>
      </c>
      <c r="DM116" s="59" t="s">
        <v>172</v>
      </c>
      <c r="DN116" s="59" t="s">
        <v>173</v>
      </c>
      <c r="DO116" s="59" t="s">
        <v>174</v>
      </c>
      <c r="DP116" s="59">
        <v>8.1</v>
      </c>
      <c r="DQ116" s="59" t="s">
        <v>175</v>
      </c>
      <c r="DR116" s="59" t="s">
        <v>176</v>
      </c>
      <c r="DS116" s="59" t="s">
        <v>306</v>
      </c>
      <c r="DT116" s="59"/>
      <c r="DU116" s="59"/>
      <c r="DV116" s="59"/>
      <c r="DW116" s="59"/>
      <c r="DX116" s="59"/>
      <c r="DY116" s="59"/>
      <c r="DZ116" s="59"/>
      <c r="EA116" s="59"/>
      <c r="EB116" s="59"/>
    </row>
    <row r="117" spans="2:132" s="39" customFormat="1" x14ac:dyDescent="0.25">
      <c r="B117" s="59" t="s">
        <v>419</v>
      </c>
      <c r="C117" s="59" t="s">
        <v>138</v>
      </c>
      <c r="D117" s="59">
        <v>1013906</v>
      </c>
      <c r="E117" s="59" t="s">
        <v>178</v>
      </c>
      <c r="F117" s="59" t="s">
        <v>164</v>
      </c>
      <c r="G117" s="60">
        <v>5.4166666666666669E-2</v>
      </c>
      <c r="H117" s="59" t="s">
        <v>187</v>
      </c>
      <c r="I117" s="59">
        <v>-10.8</v>
      </c>
      <c r="J117" s="59" t="s">
        <v>166</v>
      </c>
      <c r="K117" s="59" t="s">
        <v>166</v>
      </c>
      <c r="L117" s="59" t="s">
        <v>215</v>
      </c>
      <c r="M117" s="59">
        <v>0</v>
      </c>
      <c r="N117" s="59">
        <v>14968.4</v>
      </c>
      <c r="O117" s="59">
        <v>64644.1</v>
      </c>
      <c r="P117" s="59">
        <v>0</v>
      </c>
      <c r="Q117" s="59">
        <v>0</v>
      </c>
      <c r="R117" s="59">
        <v>0</v>
      </c>
      <c r="S117" s="59">
        <v>93403.8</v>
      </c>
      <c r="T117" s="59">
        <v>173016</v>
      </c>
      <c r="U117" s="59">
        <v>81817.899999999994</v>
      </c>
      <c r="V117" s="59">
        <v>0</v>
      </c>
      <c r="W117" s="59">
        <v>0</v>
      </c>
      <c r="X117" s="59">
        <v>254834</v>
      </c>
      <c r="Y117" s="59">
        <v>86.722099999999998</v>
      </c>
      <c r="Z117" s="59">
        <v>0</v>
      </c>
      <c r="AA117" s="59">
        <v>0</v>
      </c>
      <c r="AB117" s="59">
        <v>0</v>
      </c>
      <c r="AC117" s="59">
        <v>0</v>
      </c>
      <c r="AD117" s="59">
        <v>1324.11</v>
      </c>
      <c r="AE117" s="59">
        <v>0</v>
      </c>
      <c r="AF117" s="59">
        <v>1410.83</v>
      </c>
      <c r="AG117" s="59">
        <v>0</v>
      </c>
      <c r="AH117" s="59">
        <v>0</v>
      </c>
      <c r="AI117" s="59">
        <v>0</v>
      </c>
      <c r="AJ117" s="59">
        <v>1410.83</v>
      </c>
      <c r="AK117" s="59">
        <v>0</v>
      </c>
      <c r="AL117" s="59">
        <v>0</v>
      </c>
      <c r="AM117" s="59">
        <v>0</v>
      </c>
      <c r="AN117" s="59">
        <v>0</v>
      </c>
      <c r="AO117" s="59">
        <v>0</v>
      </c>
      <c r="AP117" s="59">
        <v>0</v>
      </c>
      <c r="AQ117" s="59">
        <v>0</v>
      </c>
      <c r="AR117" s="59">
        <v>0</v>
      </c>
      <c r="AS117" s="59">
        <v>0</v>
      </c>
      <c r="AT117" s="59">
        <v>0</v>
      </c>
      <c r="AU117" s="59">
        <v>0</v>
      </c>
      <c r="AV117" s="59">
        <v>0</v>
      </c>
      <c r="AW117" s="59">
        <v>0.716082</v>
      </c>
      <c r="AX117" s="59">
        <v>32.782299999999999</v>
      </c>
      <c r="AY117" s="59">
        <v>67.6815</v>
      </c>
      <c r="AZ117" s="59">
        <v>0</v>
      </c>
      <c r="BA117" s="59">
        <v>0</v>
      </c>
      <c r="BB117" s="59">
        <v>9.7835000000000001</v>
      </c>
      <c r="BC117" s="59">
        <v>102.557</v>
      </c>
      <c r="BD117" s="59">
        <v>213.52099999999999</v>
      </c>
      <c r="BE117" s="59">
        <v>0</v>
      </c>
      <c r="BF117" s="59"/>
      <c r="BG117" s="59">
        <v>0</v>
      </c>
      <c r="BH117" s="59">
        <v>0</v>
      </c>
      <c r="BI117" s="59"/>
      <c r="BJ117" s="59">
        <v>0</v>
      </c>
      <c r="BK117" s="59" t="s">
        <v>166</v>
      </c>
      <c r="BL117" s="59" t="s">
        <v>166</v>
      </c>
      <c r="BM117" s="59" t="s">
        <v>229</v>
      </c>
      <c r="BN117" s="59">
        <v>2.4051300000000002</v>
      </c>
      <c r="BO117" s="59">
        <v>41516.400000000001</v>
      </c>
      <c r="BP117" s="59">
        <v>18125.900000000001</v>
      </c>
      <c r="BQ117" s="59">
        <v>0</v>
      </c>
      <c r="BR117" s="59">
        <v>485.43299999999999</v>
      </c>
      <c r="BS117" s="59">
        <v>0</v>
      </c>
      <c r="BT117" s="59">
        <v>93403.8</v>
      </c>
      <c r="BU117" s="59">
        <v>153534</v>
      </c>
      <c r="BV117" s="59">
        <v>81817.899999999994</v>
      </c>
      <c r="BW117" s="59">
        <v>0</v>
      </c>
      <c r="BX117" s="59">
        <v>0</v>
      </c>
      <c r="BY117" s="59">
        <v>235352</v>
      </c>
      <c r="BZ117" s="59">
        <v>432.57499999999999</v>
      </c>
      <c r="CA117" s="59">
        <v>0</v>
      </c>
      <c r="CB117" s="59">
        <v>0</v>
      </c>
      <c r="CC117" s="59">
        <v>0</v>
      </c>
      <c r="CD117" s="59">
        <v>0</v>
      </c>
      <c r="CE117" s="59">
        <v>1324.11</v>
      </c>
      <c r="CF117" s="59">
        <v>0</v>
      </c>
      <c r="CG117" s="59">
        <v>1756.68</v>
      </c>
      <c r="CH117" s="59">
        <v>0</v>
      </c>
      <c r="CI117" s="59">
        <v>0</v>
      </c>
      <c r="CJ117" s="59">
        <v>0</v>
      </c>
      <c r="CK117" s="59">
        <v>1756.68</v>
      </c>
      <c r="CL117" s="59">
        <v>0</v>
      </c>
      <c r="CM117" s="59">
        <v>0</v>
      </c>
      <c r="CN117" s="59">
        <v>0</v>
      </c>
      <c r="CO117" s="59">
        <v>0</v>
      </c>
      <c r="CP117" s="59">
        <v>0</v>
      </c>
      <c r="CQ117" s="59">
        <v>0</v>
      </c>
      <c r="CR117" s="59">
        <v>0</v>
      </c>
      <c r="CS117" s="59">
        <v>0</v>
      </c>
      <c r="CT117" s="59">
        <v>0</v>
      </c>
      <c r="CU117" s="59">
        <v>0</v>
      </c>
      <c r="CV117" s="59">
        <v>0</v>
      </c>
      <c r="CW117" s="59">
        <v>0</v>
      </c>
      <c r="CX117" s="59">
        <v>3.6075300000000001</v>
      </c>
      <c r="CY117" s="59">
        <v>64.331900000000005</v>
      </c>
      <c r="CZ117" s="59">
        <v>22.105399999999999</v>
      </c>
      <c r="DA117" s="59">
        <v>0</v>
      </c>
      <c r="DB117" s="59">
        <v>0.39581</v>
      </c>
      <c r="DC117" s="59">
        <v>9.7835000000000001</v>
      </c>
      <c r="DD117" s="59">
        <v>102.557</v>
      </c>
      <c r="DE117" s="59">
        <v>202.78100000000001</v>
      </c>
      <c r="DF117" s="59">
        <v>0</v>
      </c>
      <c r="DG117" s="59"/>
      <c r="DH117" s="59">
        <v>0</v>
      </c>
      <c r="DI117" s="59">
        <v>0</v>
      </c>
      <c r="DJ117" s="59"/>
      <c r="DK117" s="59">
        <v>0</v>
      </c>
      <c r="DL117" s="59" t="s">
        <v>171</v>
      </c>
      <c r="DM117" s="59" t="s">
        <v>172</v>
      </c>
      <c r="DN117" s="59" t="s">
        <v>173</v>
      </c>
      <c r="DO117" s="59" t="s">
        <v>174</v>
      </c>
      <c r="DP117" s="59">
        <v>8.1</v>
      </c>
      <c r="DQ117" s="59" t="s">
        <v>175</v>
      </c>
      <c r="DR117" s="59" t="s">
        <v>176</v>
      </c>
      <c r="DS117" s="59" t="s">
        <v>306</v>
      </c>
      <c r="DT117" s="59"/>
      <c r="DU117" s="59"/>
      <c r="DV117" s="59"/>
      <c r="DW117" s="59"/>
      <c r="DX117" s="59"/>
      <c r="DY117" s="59"/>
      <c r="DZ117" s="59"/>
      <c r="EA117" s="59"/>
      <c r="EB117" s="59"/>
    </row>
    <row r="118" spans="2:132" x14ac:dyDescent="0.25">
      <c r="B118" s="59" t="s">
        <v>420</v>
      </c>
      <c r="C118" s="59" t="s">
        <v>139</v>
      </c>
      <c r="D118" s="59">
        <v>1000015</v>
      </c>
      <c r="E118" s="59" t="s">
        <v>201</v>
      </c>
      <c r="F118" s="59" t="s">
        <v>164</v>
      </c>
      <c r="G118" s="60">
        <v>5.0694444444444452E-2</v>
      </c>
      <c r="H118" s="59" t="s">
        <v>187</v>
      </c>
      <c r="I118" s="59">
        <v>-8.5</v>
      </c>
      <c r="J118" s="59" t="s">
        <v>166</v>
      </c>
      <c r="K118" s="59" t="s">
        <v>166</v>
      </c>
      <c r="L118" s="59" t="s">
        <v>230</v>
      </c>
      <c r="M118" s="59">
        <v>1649.08</v>
      </c>
      <c r="N118" s="59">
        <v>103331</v>
      </c>
      <c r="O118" s="59">
        <v>48072.5</v>
      </c>
      <c r="P118" s="59">
        <v>0</v>
      </c>
      <c r="Q118" s="59">
        <v>0</v>
      </c>
      <c r="R118" s="59">
        <v>0</v>
      </c>
      <c r="S118" s="59">
        <v>93403.8</v>
      </c>
      <c r="T118" s="59">
        <v>246457</v>
      </c>
      <c r="U118" s="59">
        <v>81817.899999999994</v>
      </c>
      <c r="V118" s="59">
        <v>0</v>
      </c>
      <c r="W118" s="59">
        <v>0</v>
      </c>
      <c r="X118" s="59">
        <v>328275</v>
      </c>
      <c r="Y118" s="59">
        <v>0</v>
      </c>
      <c r="Z118" s="59">
        <v>0</v>
      </c>
      <c r="AA118" s="59">
        <v>0</v>
      </c>
      <c r="AB118" s="59">
        <v>0</v>
      </c>
      <c r="AC118" s="59">
        <v>0</v>
      </c>
      <c r="AD118" s="59">
        <v>1149.75</v>
      </c>
      <c r="AE118" s="59">
        <v>0</v>
      </c>
      <c r="AF118" s="59">
        <v>1149.75</v>
      </c>
      <c r="AG118" s="59">
        <v>0</v>
      </c>
      <c r="AH118" s="59">
        <v>0</v>
      </c>
      <c r="AI118" s="59">
        <v>0</v>
      </c>
      <c r="AJ118" s="59">
        <v>1149.75</v>
      </c>
      <c r="AK118" s="59">
        <v>0</v>
      </c>
      <c r="AL118" s="59">
        <v>0</v>
      </c>
      <c r="AM118" s="59">
        <v>0</v>
      </c>
      <c r="AN118" s="59">
        <v>0</v>
      </c>
      <c r="AO118" s="59">
        <v>0</v>
      </c>
      <c r="AP118" s="59">
        <v>0</v>
      </c>
      <c r="AQ118" s="59">
        <v>0</v>
      </c>
      <c r="AR118" s="59">
        <v>0</v>
      </c>
      <c r="AS118" s="59">
        <v>0</v>
      </c>
      <c r="AT118" s="59">
        <v>0</v>
      </c>
      <c r="AU118" s="59">
        <v>0</v>
      </c>
      <c r="AV118" s="59">
        <v>0</v>
      </c>
      <c r="AW118" s="59">
        <v>1.3163</v>
      </c>
      <c r="AX118" s="59">
        <v>146.923</v>
      </c>
      <c r="AY118" s="59">
        <v>49.874499999999998</v>
      </c>
      <c r="AZ118" s="59">
        <v>0</v>
      </c>
      <c r="BA118" s="59">
        <v>0</v>
      </c>
      <c r="BB118" s="59">
        <v>8.5403900000000004</v>
      </c>
      <c r="BC118" s="59">
        <v>101.40600000000001</v>
      </c>
      <c r="BD118" s="59">
        <v>308.05900000000003</v>
      </c>
      <c r="BE118" s="59">
        <v>0</v>
      </c>
      <c r="BF118" s="59"/>
      <c r="BG118" s="59">
        <v>0</v>
      </c>
      <c r="BH118" s="59">
        <v>0</v>
      </c>
      <c r="BI118" s="59"/>
      <c r="BJ118" s="59">
        <v>0</v>
      </c>
      <c r="BK118" s="59" t="s">
        <v>166</v>
      </c>
      <c r="BL118" s="59" t="s">
        <v>166</v>
      </c>
      <c r="BM118" s="59" t="s">
        <v>228</v>
      </c>
      <c r="BN118" s="59">
        <v>1.25925</v>
      </c>
      <c r="BO118" s="59">
        <v>113867</v>
      </c>
      <c r="BP118" s="59">
        <v>24881.3</v>
      </c>
      <c r="BQ118" s="59">
        <v>0</v>
      </c>
      <c r="BR118" s="59">
        <v>208.315</v>
      </c>
      <c r="BS118" s="59">
        <v>0</v>
      </c>
      <c r="BT118" s="59">
        <v>93403.8</v>
      </c>
      <c r="BU118" s="59">
        <v>232362</v>
      </c>
      <c r="BV118" s="59">
        <v>81817.899999999994</v>
      </c>
      <c r="BW118" s="59">
        <v>0</v>
      </c>
      <c r="BX118" s="59">
        <v>0</v>
      </c>
      <c r="BY118" s="59">
        <v>314179</v>
      </c>
      <c r="BZ118" s="59">
        <v>226.09899999999999</v>
      </c>
      <c r="CA118" s="59">
        <v>0</v>
      </c>
      <c r="CB118" s="59">
        <v>0</v>
      </c>
      <c r="CC118" s="59">
        <v>0</v>
      </c>
      <c r="CD118" s="59">
        <v>0</v>
      </c>
      <c r="CE118" s="59">
        <v>1149.75</v>
      </c>
      <c r="CF118" s="59">
        <v>0</v>
      </c>
      <c r="CG118" s="59">
        <v>1375.85</v>
      </c>
      <c r="CH118" s="59">
        <v>0</v>
      </c>
      <c r="CI118" s="59">
        <v>0</v>
      </c>
      <c r="CJ118" s="59">
        <v>0</v>
      </c>
      <c r="CK118" s="59">
        <v>1375.85</v>
      </c>
      <c r="CL118" s="59">
        <v>0</v>
      </c>
      <c r="CM118" s="59">
        <v>0</v>
      </c>
      <c r="CN118" s="59">
        <v>0</v>
      </c>
      <c r="CO118" s="59">
        <v>0</v>
      </c>
      <c r="CP118" s="59">
        <v>0</v>
      </c>
      <c r="CQ118" s="59">
        <v>0</v>
      </c>
      <c r="CR118" s="59">
        <v>0</v>
      </c>
      <c r="CS118" s="59">
        <v>0</v>
      </c>
      <c r="CT118" s="59">
        <v>0</v>
      </c>
      <c r="CU118" s="59">
        <v>0</v>
      </c>
      <c r="CV118" s="59">
        <v>0</v>
      </c>
      <c r="CW118" s="59">
        <v>0</v>
      </c>
      <c r="CX118" s="59">
        <v>1.9186000000000001</v>
      </c>
      <c r="CY118" s="59">
        <v>156.87299999999999</v>
      </c>
      <c r="CZ118" s="59">
        <v>30.620100000000001</v>
      </c>
      <c r="DA118" s="59">
        <v>0</v>
      </c>
      <c r="DB118" s="59">
        <v>0.16866200000000001</v>
      </c>
      <c r="DC118" s="59">
        <v>8.5403900000000004</v>
      </c>
      <c r="DD118" s="59">
        <v>101.40600000000001</v>
      </c>
      <c r="DE118" s="59">
        <v>299.52600000000001</v>
      </c>
      <c r="DF118" s="59">
        <v>0</v>
      </c>
      <c r="DG118" s="59"/>
      <c r="DH118" s="59">
        <v>0</v>
      </c>
      <c r="DI118" s="59">
        <v>0</v>
      </c>
      <c r="DJ118" s="59"/>
      <c r="DK118" s="59">
        <v>0</v>
      </c>
      <c r="DL118" s="59" t="s">
        <v>171</v>
      </c>
      <c r="DM118" s="59" t="s">
        <v>172</v>
      </c>
      <c r="DN118" s="59" t="s">
        <v>173</v>
      </c>
      <c r="DO118" s="59" t="s">
        <v>174</v>
      </c>
      <c r="DP118" s="59">
        <v>8.1</v>
      </c>
      <c r="DQ118" s="59" t="s">
        <v>175</v>
      </c>
      <c r="DR118" s="59" t="s">
        <v>176</v>
      </c>
      <c r="DS118" s="59" t="s">
        <v>306</v>
      </c>
      <c r="DT118" s="59"/>
      <c r="DU118" s="59"/>
      <c r="DV118" s="59"/>
      <c r="DW118" s="59"/>
      <c r="DX118" s="59"/>
      <c r="DY118" s="59"/>
      <c r="DZ118" s="59"/>
      <c r="EA118" s="59"/>
      <c r="EB118" s="59"/>
    </row>
    <row r="119" spans="2:132" s="39" customFormat="1" x14ac:dyDescent="0.25">
      <c r="B119" s="59" t="s">
        <v>421</v>
      </c>
      <c r="C119" s="59" t="s">
        <v>140</v>
      </c>
      <c r="D119" s="59">
        <v>1010115</v>
      </c>
      <c r="E119" s="59" t="s">
        <v>201</v>
      </c>
      <c r="F119" s="59" t="s">
        <v>164</v>
      </c>
      <c r="G119" s="60">
        <v>5.1388888888888894E-2</v>
      </c>
      <c r="H119" s="59" t="s">
        <v>165</v>
      </c>
      <c r="I119" s="59">
        <v>15.2</v>
      </c>
      <c r="J119" s="59" t="s">
        <v>166</v>
      </c>
      <c r="K119" s="59" t="s">
        <v>166</v>
      </c>
      <c r="L119" s="59" t="s">
        <v>230</v>
      </c>
      <c r="M119" s="59">
        <v>1649.08</v>
      </c>
      <c r="N119" s="59">
        <v>86652.6</v>
      </c>
      <c r="O119" s="59">
        <v>48072.5</v>
      </c>
      <c r="P119" s="59">
        <v>0</v>
      </c>
      <c r="Q119" s="59">
        <v>0</v>
      </c>
      <c r="R119" s="59">
        <v>0</v>
      </c>
      <c r="S119" s="59">
        <v>93403.8</v>
      </c>
      <c r="T119" s="59">
        <v>229778</v>
      </c>
      <c r="U119" s="59">
        <v>81817.899999999994</v>
      </c>
      <c r="V119" s="59">
        <v>0</v>
      </c>
      <c r="W119" s="59">
        <v>0</v>
      </c>
      <c r="X119" s="59">
        <v>311596</v>
      </c>
      <c r="Y119" s="59">
        <v>0</v>
      </c>
      <c r="Z119" s="59">
        <v>0</v>
      </c>
      <c r="AA119" s="59">
        <v>0</v>
      </c>
      <c r="AB119" s="59">
        <v>0</v>
      </c>
      <c r="AC119" s="59">
        <v>0</v>
      </c>
      <c r="AD119" s="59">
        <v>1149.75</v>
      </c>
      <c r="AE119" s="59">
        <v>0</v>
      </c>
      <c r="AF119" s="59">
        <v>1149.75</v>
      </c>
      <c r="AG119" s="59">
        <v>0</v>
      </c>
      <c r="AH119" s="59">
        <v>0</v>
      </c>
      <c r="AI119" s="59">
        <v>0</v>
      </c>
      <c r="AJ119" s="59">
        <v>1149.75</v>
      </c>
      <c r="AK119" s="59">
        <v>0</v>
      </c>
      <c r="AL119" s="59">
        <v>0</v>
      </c>
      <c r="AM119" s="59">
        <v>0</v>
      </c>
      <c r="AN119" s="59">
        <v>0</v>
      </c>
      <c r="AO119" s="59">
        <v>0</v>
      </c>
      <c r="AP119" s="59">
        <v>0</v>
      </c>
      <c r="AQ119" s="59">
        <v>0</v>
      </c>
      <c r="AR119" s="59">
        <v>0</v>
      </c>
      <c r="AS119" s="59">
        <v>0</v>
      </c>
      <c r="AT119" s="59">
        <v>0</v>
      </c>
      <c r="AU119" s="59">
        <v>0</v>
      </c>
      <c r="AV119" s="59">
        <v>0</v>
      </c>
      <c r="AW119" s="59">
        <v>1.3163</v>
      </c>
      <c r="AX119" s="59">
        <v>123.208</v>
      </c>
      <c r="AY119" s="59">
        <v>49.874499999999998</v>
      </c>
      <c r="AZ119" s="59">
        <v>0</v>
      </c>
      <c r="BA119" s="59">
        <v>0</v>
      </c>
      <c r="BB119" s="59">
        <v>8.5403900000000004</v>
      </c>
      <c r="BC119" s="59">
        <v>101.40600000000001</v>
      </c>
      <c r="BD119" s="59">
        <v>284.34399999999999</v>
      </c>
      <c r="BE119" s="59">
        <v>0</v>
      </c>
      <c r="BF119" s="59"/>
      <c r="BG119" s="59">
        <v>0</v>
      </c>
      <c r="BH119" s="59">
        <v>0</v>
      </c>
      <c r="BI119" s="59"/>
      <c r="BJ119" s="59">
        <v>0</v>
      </c>
      <c r="BK119" s="59" t="s">
        <v>166</v>
      </c>
      <c r="BL119" s="59" t="s">
        <v>166</v>
      </c>
      <c r="BM119" s="59" t="s">
        <v>228</v>
      </c>
      <c r="BN119" s="59">
        <v>1.25925</v>
      </c>
      <c r="BO119" s="59">
        <v>113867</v>
      </c>
      <c r="BP119" s="59">
        <v>24881.3</v>
      </c>
      <c r="BQ119" s="59">
        <v>0</v>
      </c>
      <c r="BR119" s="59">
        <v>208.315</v>
      </c>
      <c r="BS119" s="59">
        <v>0</v>
      </c>
      <c r="BT119" s="59">
        <v>93403.8</v>
      </c>
      <c r="BU119" s="59">
        <v>232362</v>
      </c>
      <c r="BV119" s="59">
        <v>81817.899999999994</v>
      </c>
      <c r="BW119" s="59">
        <v>0</v>
      </c>
      <c r="BX119" s="59">
        <v>0</v>
      </c>
      <c r="BY119" s="59">
        <v>314179</v>
      </c>
      <c r="BZ119" s="59">
        <v>226.09899999999999</v>
      </c>
      <c r="CA119" s="59">
        <v>0</v>
      </c>
      <c r="CB119" s="59">
        <v>0</v>
      </c>
      <c r="CC119" s="59">
        <v>0</v>
      </c>
      <c r="CD119" s="59">
        <v>0</v>
      </c>
      <c r="CE119" s="59">
        <v>1149.75</v>
      </c>
      <c r="CF119" s="59">
        <v>0</v>
      </c>
      <c r="CG119" s="59">
        <v>1375.85</v>
      </c>
      <c r="CH119" s="59">
        <v>0</v>
      </c>
      <c r="CI119" s="59">
        <v>0</v>
      </c>
      <c r="CJ119" s="59">
        <v>0</v>
      </c>
      <c r="CK119" s="59">
        <v>1375.85</v>
      </c>
      <c r="CL119" s="59">
        <v>0</v>
      </c>
      <c r="CM119" s="59">
        <v>0</v>
      </c>
      <c r="CN119" s="59">
        <v>0</v>
      </c>
      <c r="CO119" s="59">
        <v>0</v>
      </c>
      <c r="CP119" s="59">
        <v>0</v>
      </c>
      <c r="CQ119" s="59">
        <v>0</v>
      </c>
      <c r="CR119" s="59">
        <v>0</v>
      </c>
      <c r="CS119" s="59">
        <v>0</v>
      </c>
      <c r="CT119" s="59">
        <v>0</v>
      </c>
      <c r="CU119" s="59">
        <v>0</v>
      </c>
      <c r="CV119" s="59">
        <v>0</v>
      </c>
      <c r="CW119" s="59">
        <v>0</v>
      </c>
      <c r="CX119" s="59">
        <v>1.9186000000000001</v>
      </c>
      <c r="CY119" s="59">
        <v>156.87299999999999</v>
      </c>
      <c r="CZ119" s="59">
        <v>30.620100000000001</v>
      </c>
      <c r="DA119" s="59">
        <v>0</v>
      </c>
      <c r="DB119" s="59">
        <v>0.16866200000000001</v>
      </c>
      <c r="DC119" s="59">
        <v>8.5403900000000004</v>
      </c>
      <c r="DD119" s="59">
        <v>101.40600000000001</v>
      </c>
      <c r="DE119" s="59">
        <v>299.52600000000001</v>
      </c>
      <c r="DF119" s="59">
        <v>0</v>
      </c>
      <c r="DG119" s="59"/>
      <c r="DH119" s="59">
        <v>0</v>
      </c>
      <c r="DI119" s="59">
        <v>0</v>
      </c>
      <c r="DJ119" s="59"/>
      <c r="DK119" s="59">
        <v>0</v>
      </c>
      <c r="DL119" s="59" t="s">
        <v>171</v>
      </c>
      <c r="DM119" s="59" t="s">
        <v>172</v>
      </c>
      <c r="DN119" s="59" t="s">
        <v>173</v>
      </c>
      <c r="DO119" s="59" t="s">
        <v>174</v>
      </c>
      <c r="DP119" s="59">
        <v>8.1</v>
      </c>
      <c r="DQ119" s="59" t="s">
        <v>175</v>
      </c>
      <c r="DR119" s="59" t="s">
        <v>176</v>
      </c>
      <c r="DS119" s="59" t="s">
        <v>306</v>
      </c>
      <c r="DT119" s="59"/>
      <c r="DU119" s="59"/>
      <c r="DV119" s="59"/>
      <c r="DW119" s="59"/>
      <c r="DX119" s="59"/>
      <c r="DY119" s="59"/>
      <c r="DZ119" s="59"/>
      <c r="EA119" s="59"/>
      <c r="EB119" s="59"/>
    </row>
    <row r="120" spans="2:132" x14ac:dyDescent="0.25">
      <c r="B120" s="59" t="s">
        <v>422</v>
      </c>
      <c r="C120" s="59" t="s">
        <v>141</v>
      </c>
      <c r="D120" s="59">
        <v>1010515</v>
      </c>
      <c r="E120" s="59" t="s">
        <v>201</v>
      </c>
      <c r="F120" s="59" t="s">
        <v>164</v>
      </c>
      <c r="G120" s="60">
        <v>0.10069444444444443</v>
      </c>
      <c r="H120" s="59" t="s">
        <v>165</v>
      </c>
      <c r="I120" s="59">
        <v>11</v>
      </c>
      <c r="J120" s="59" t="s">
        <v>166</v>
      </c>
      <c r="K120" s="59" t="s">
        <v>166</v>
      </c>
      <c r="L120" s="59" t="s">
        <v>231</v>
      </c>
      <c r="M120" s="59">
        <v>0.42265999999999998</v>
      </c>
      <c r="N120" s="59">
        <v>70452.899999999994</v>
      </c>
      <c r="O120" s="59">
        <v>60843.4</v>
      </c>
      <c r="P120" s="59">
        <v>848.98800000000006</v>
      </c>
      <c r="Q120" s="59">
        <v>27114.400000000001</v>
      </c>
      <c r="R120" s="59">
        <v>0</v>
      </c>
      <c r="S120" s="59">
        <v>93403.8</v>
      </c>
      <c r="T120" s="59">
        <v>252664</v>
      </c>
      <c r="U120" s="59">
        <v>81817.899999999994</v>
      </c>
      <c r="V120" s="59">
        <v>0</v>
      </c>
      <c r="W120" s="59">
        <v>0</v>
      </c>
      <c r="X120" s="59">
        <v>334482</v>
      </c>
      <c r="Y120" s="59">
        <v>80.5505</v>
      </c>
      <c r="Z120" s="59">
        <v>0</v>
      </c>
      <c r="AA120" s="59">
        <v>0</v>
      </c>
      <c r="AB120" s="59">
        <v>0</v>
      </c>
      <c r="AC120" s="59">
        <v>0</v>
      </c>
      <c r="AD120" s="59">
        <v>1149.75</v>
      </c>
      <c r="AE120" s="59">
        <v>0</v>
      </c>
      <c r="AF120" s="59">
        <v>1230.3</v>
      </c>
      <c r="AG120" s="59">
        <v>0</v>
      </c>
      <c r="AH120" s="59">
        <v>0</v>
      </c>
      <c r="AI120" s="59">
        <v>0</v>
      </c>
      <c r="AJ120" s="59">
        <v>1230.3</v>
      </c>
      <c r="AK120" s="59">
        <v>0</v>
      </c>
      <c r="AL120" s="59">
        <v>0</v>
      </c>
      <c r="AM120" s="59">
        <v>0</v>
      </c>
      <c r="AN120" s="59">
        <v>0</v>
      </c>
      <c r="AO120" s="59">
        <v>0</v>
      </c>
      <c r="AP120" s="59">
        <v>0</v>
      </c>
      <c r="AQ120" s="59">
        <v>0</v>
      </c>
      <c r="AR120" s="59">
        <v>0</v>
      </c>
      <c r="AS120" s="59">
        <v>0</v>
      </c>
      <c r="AT120" s="59">
        <v>0</v>
      </c>
      <c r="AU120" s="59">
        <v>0</v>
      </c>
      <c r="AV120" s="59">
        <v>0</v>
      </c>
      <c r="AW120" s="59">
        <v>0.64988999999999997</v>
      </c>
      <c r="AX120" s="59">
        <v>84.915700000000001</v>
      </c>
      <c r="AY120" s="59">
        <v>62.851799999999997</v>
      </c>
      <c r="AZ120" s="59">
        <v>1.5951299999999999</v>
      </c>
      <c r="BA120" s="59">
        <v>28.639600000000002</v>
      </c>
      <c r="BB120" s="59">
        <v>8.5403900000000004</v>
      </c>
      <c r="BC120" s="59">
        <v>101.40600000000001</v>
      </c>
      <c r="BD120" s="59">
        <v>288.59800000000001</v>
      </c>
      <c r="BE120" s="59">
        <v>0</v>
      </c>
      <c r="BF120" s="59"/>
      <c r="BG120" s="59">
        <v>0</v>
      </c>
      <c r="BH120" s="59">
        <v>0</v>
      </c>
      <c r="BI120" s="59"/>
      <c r="BJ120" s="59">
        <v>0</v>
      </c>
      <c r="BK120" s="59" t="s">
        <v>166</v>
      </c>
      <c r="BL120" s="59" t="s">
        <v>166</v>
      </c>
      <c r="BM120" s="59" t="s">
        <v>228</v>
      </c>
      <c r="BN120" s="59">
        <v>1.25925</v>
      </c>
      <c r="BO120" s="59">
        <v>113867</v>
      </c>
      <c r="BP120" s="59">
        <v>24881.3</v>
      </c>
      <c r="BQ120" s="59">
        <v>0</v>
      </c>
      <c r="BR120" s="59">
        <v>208.315</v>
      </c>
      <c r="BS120" s="59">
        <v>0</v>
      </c>
      <c r="BT120" s="59">
        <v>93403.8</v>
      </c>
      <c r="BU120" s="59">
        <v>232362</v>
      </c>
      <c r="BV120" s="59">
        <v>81817.899999999994</v>
      </c>
      <c r="BW120" s="59">
        <v>0</v>
      </c>
      <c r="BX120" s="59">
        <v>0</v>
      </c>
      <c r="BY120" s="59">
        <v>314179</v>
      </c>
      <c r="BZ120" s="59">
        <v>226.09899999999999</v>
      </c>
      <c r="CA120" s="59">
        <v>0</v>
      </c>
      <c r="CB120" s="59">
        <v>0</v>
      </c>
      <c r="CC120" s="59">
        <v>0</v>
      </c>
      <c r="CD120" s="59">
        <v>0</v>
      </c>
      <c r="CE120" s="59">
        <v>1149.75</v>
      </c>
      <c r="CF120" s="59">
        <v>0</v>
      </c>
      <c r="CG120" s="59">
        <v>1375.85</v>
      </c>
      <c r="CH120" s="59">
        <v>0</v>
      </c>
      <c r="CI120" s="59">
        <v>0</v>
      </c>
      <c r="CJ120" s="59">
        <v>0</v>
      </c>
      <c r="CK120" s="59">
        <v>1375.85</v>
      </c>
      <c r="CL120" s="59">
        <v>0</v>
      </c>
      <c r="CM120" s="59">
        <v>0</v>
      </c>
      <c r="CN120" s="59">
        <v>0</v>
      </c>
      <c r="CO120" s="59">
        <v>0</v>
      </c>
      <c r="CP120" s="59">
        <v>0</v>
      </c>
      <c r="CQ120" s="59">
        <v>0</v>
      </c>
      <c r="CR120" s="59">
        <v>0</v>
      </c>
      <c r="CS120" s="59">
        <v>0</v>
      </c>
      <c r="CT120" s="59">
        <v>0</v>
      </c>
      <c r="CU120" s="59">
        <v>0</v>
      </c>
      <c r="CV120" s="59">
        <v>0</v>
      </c>
      <c r="CW120" s="59">
        <v>0</v>
      </c>
      <c r="CX120" s="59">
        <v>1.9186000000000001</v>
      </c>
      <c r="CY120" s="59">
        <v>156.87299999999999</v>
      </c>
      <c r="CZ120" s="59">
        <v>30.620100000000001</v>
      </c>
      <c r="DA120" s="59">
        <v>0</v>
      </c>
      <c r="DB120" s="59">
        <v>0.16866200000000001</v>
      </c>
      <c r="DC120" s="59">
        <v>8.5403900000000004</v>
      </c>
      <c r="DD120" s="59">
        <v>101.40600000000001</v>
      </c>
      <c r="DE120" s="59">
        <v>299.52600000000001</v>
      </c>
      <c r="DF120" s="59">
        <v>0</v>
      </c>
      <c r="DG120" s="59"/>
      <c r="DH120" s="59">
        <v>0</v>
      </c>
      <c r="DI120" s="59">
        <v>0</v>
      </c>
      <c r="DJ120" s="59"/>
      <c r="DK120" s="59">
        <v>0</v>
      </c>
      <c r="DL120" s="59" t="s">
        <v>171</v>
      </c>
      <c r="DM120" s="59" t="s">
        <v>172</v>
      </c>
      <c r="DN120" s="59" t="s">
        <v>173</v>
      </c>
      <c r="DO120" s="59" t="s">
        <v>174</v>
      </c>
      <c r="DP120" s="59">
        <v>8.1</v>
      </c>
      <c r="DQ120" s="59" t="s">
        <v>175</v>
      </c>
      <c r="DR120" s="59" t="s">
        <v>176</v>
      </c>
      <c r="DS120" s="59" t="s">
        <v>306</v>
      </c>
      <c r="DT120" s="59"/>
      <c r="DU120" s="59"/>
      <c r="DV120" s="59"/>
      <c r="DW120" s="59"/>
      <c r="DX120" s="59"/>
      <c r="DY120" s="59"/>
      <c r="DZ120" s="59"/>
      <c r="EA120" s="59"/>
      <c r="EB120" s="59"/>
    </row>
    <row r="121" spans="2:132" x14ac:dyDescent="0.25">
      <c r="B121" s="59" t="s">
        <v>423</v>
      </c>
      <c r="C121" s="59" t="s">
        <v>142</v>
      </c>
      <c r="D121" s="59">
        <v>1014315</v>
      </c>
      <c r="E121" s="59" t="s">
        <v>201</v>
      </c>
      <c r="F121" s="59" t="s">
        <v>164</v>
      </c>
      <c r="G121" s="60">
        <v>5.486111111111111E-2</v>
      </c>
      <c r="H121" s="59" t="s">
        <v>187</v>
      </c>
      <c r="I121" s="59">
        <v>-4.3</v>
      </c>
      <c r="J121" s="59" t="s">
        <v>166</v>
      </c>
      <c r="K121" s="59" t="s">
        <v>166</v>
      </c>
      <c r="L121" s="59" t="s">
        <v>209</v>
      </c>
      <c r="M121" s="59">
        <v>35.431800000000003</v>
      </c>
      <c r="N121" s="59">
        <v>99368.3</v>
      </c>
      <c r="O121" s="59">
        <v>37001.1</v>
      </c>
      <c r="P121" s="59">
        <v>0.18166599999999999</v>
      </c>
      <c r="Q121" s="59">
        <v>13444.3</v>
      </c>
      <c r="R121" s="59">
        <v>0</v>
      </c>
      <c r="S121" s="59">
        <v>93403.8</v>
      </c>
      <c r="T121" s="59">
        <v>243253</v>
      </c>
      <c r="U121" s="59">
        <v>81817.899999999994</v>
      </c>
      <c r="V121" s="59">
        <v>0</v>
      </c>
      <c r="W121" s="59">
        <v>0</v>
      </c>
      <c r="X121" s="59">
        <v>325071</v>
      </c>
      <c r="Y121" s="59">
        <v>83.909499999999994</v>
      </c>
      <c r="Z121" s="59">
        <v>0</v>
      </c>
      <c r="AA121" s="59">
        <v>0</v>
      </c>
      <c r="AB121" s="59">
        <v>0</v>
      </c>
      <c r="AC121" s="59">
        <v>0</v>
      </c>
      <c r="AD121" s="59">
        <v>1149.75</v>
      </c>
      <c r="AE121" s="59">
        <v>0</v>
      </c>
      <c r="AF121" s="59">
        <v>1233.6600000000001</v>
      </c>
      <c r="AG121" s="59">
        <v>0</v>
      </c>
      <c r="AH121" s="59">
        <v>0</v>
      </c>
      <c r="AI121" s="59">
        <v>0</v>
      </c>
      <c r="AJ121" s="59">
        <v>1233.6600000000001</v>
      </c>
      <c r="AK121" s="59">
        <v>0</v>
      </c>
      <c r="AL121" s="59">
        <v>0</v>
      </c>
      <c r="AM121" s="59">
        <v>0</v>
      </c>
      <c r="AN121" s="59">
        <v>0</v>
      </c>
      <c r="AO121" s="59">
        <v>0</v>
      </c>
      <c r="AP121" s="59">
        <v>0</v>
      </c>
      <c r="AQ121" s="59">
        <v>0</v>
      </c>
      <c r="AR121" s="59">
        <v>0</v>
      </c>
      <c r="AS121" s="59">
        <v>0</v>
      </c>
      <c r="AT121" s="59">
        <v>0</v>
      </c>
      <c r="AU121" s="59">
        <v>0</v>
      </c>
      <c r="AV121" s="59">
        <v>0</v>
      </c>
      <c r="AW121" s="59">
        <v>0.71479199999999998</v>
      </c>
      <c r="AX121" s="59">
        <v>140.52799999999999</v>
      </c>
      <c r="AY121" s="59">
        <v>38.488700000000001</v>
      </c>
      <c r="AZ121" s="59">
        <v>1.4174599999999999E-4</v>
      </c>
      <c r="BA121" s="59">
        <v>14.1806</v>
      </c>
      <c r="BB121" s="59">
        <v>8.5404</v>
      </c>
      <c r="BC121" s="59">
        <v>101.40600000000001</v>
      </c>
      <c r="BD121" s="59">
        <v>303.858</v>
      </c>
      <c r="BE121" s="59">
        <v>0</v>
      </c>
      <c r="BF121" s="59"/>
      <c r="BG121" s="59">
        <v>0</v>
      </c>
      <c r="BH121" s="59">
        <v>0</v>
      </c>
      <c r="BI121" s="59"/>
      <c r="BJ121" s="59">
        <v>0</v>
      </c>
      <c r="BK121" s="59" t="s">
        <v>166</v>
      </c>
      <c r="BL121" s="59" t="s">
        <v>166</v>
      </c>
      <c r="BM121" s="59" t="s">
        <v>228</v>
      </c>
      <c r="BN121" s="59">
        <v>1.25925</v>
      </c>
      <c r="BO121" s="59">
        <v>113867</v>
      </c>
      <c r="BP121" s="59">
        <v>24881.3</v>
      </c>
      <c r="BQ121" s="59">
        <v>0</v>
      </c>
      <c r="BR121" s="59">
        <v>208.315</v>
      </c>
      <c r="BS121" s="59">
        <v>0</v>
      </c>
      <c r="BT121" s="59">
        <v>93403.8</v>
      </c>
      <c r="BU121" s="59">
        <v>232362</v>
      </c>
      <c r="BV121" s="59">
        <v>81817.899999999994</v>
      </c>
      <c r="BW121" s="59">
        <v>0</v>
      </c>
      <c r="BX121" s="59">
        <v>0</v>
      </c>
      <c r="BY121" s="59">
        <v>314179</v>
      </c>
      <c r="BZ121" s="59">
        <v>226.09899999999999</v>
      </c>
      <c r="CA121" s="59">
        <v>0</v>
      </c>
      <c r="CB121" s="59">
        <v>0</v>
      </c>
      <c r="CC121" s="59">
        <v>0</v>
      </c>
      <c r="CD121" s="59">
        <v>0</v>
      </c>
      <c r="CE121" s="59">
        <v>1149.75</v>
      </c>
      <c r="CF121" s="59">
        <v>0</v>
      </c>
      <c r="CG121" s="59">
        <v>1375.85</v>
      </c>
      <c r="CH121" s="59">
        <v>0</v>
      </c>
      <c r="CI121" s="59">
        <v>0</v>
      </c>
      <c r="CJ121" s="59">
        <v>0</v>
      </c>
      <c r="CK121" s="59">
        <v>1375.85</v>
      </c>
      <c r="CL121" s="59">
        <v>0</v>
      </c>
      <c r="CM121" s="59">
        <v>0</v>
      </c>
      <c r="CN121" s="59">
        <v>0</v>
      </c>
      <c r="CO121" s="59">
        <v>0</v>
      </c>
      <c r="CP121" s="59">
        <v>0</v>
      </c>
      <c r="CQ121" s="59">
        <v>0</v>
      </c>
      <c r="CR121" s="59">
        <v>0</v>
      </c>
      <c r="CS121" s="59">
        <v>0</v>
      </c>
      <c r="CT121" s="59">
        <v>0</v>
      </c>
      <c r="CU121" s="59">
        <v>0</v>
      </c>
      <c r="CV121" s="59">
        <v>0</v>
      </c>
      <c r="CW121" s="59">
        <v>0</v>
      </c>
      <c r="CX121" s="59">
        <v>1.9186000000000001</v>
      </c>
      <c r="CY121" s="59">
        <v>156.87299999999999</v>
      </c>
      <c r="CZ121" s="59">
        <v>30.620100000000001</v>
      </c>
      <c r="DA121" s="59">
        <v>0</v>
      </c>
      <c r="DB121" s="59">
        <v>0.16866200000000001</v>
      </c>
      <c r="DC121" s="59">
        <v>8.5403900000000004</v>
      </c>
      <c r="DD121" s="59">
        <v>101.40600000000001</v>
      </c>
      <c r="DE121" s="59">
        <v>299.52600000000001</v>
      </c>
      <c r="DF121" s="59">
        <v>0</v>
      </c>
      <c r="DG121" s="59"/>
      <c r="DH121" s="59">
        <v>0</v>
      </c>
      <c r="DI121" s="59">
        <v>0</v>
      </c>
      <c r="DJ121" s="59"/>
      <c r="DK121" s="59">
        <v>0</v>
      </c>
      <c r="DL121" s="59" t="s">
        <v>171</v>
      </c>
      <c r="DM121" s="59" t="s">
        <v>172</v>
      </c>
      <c r="DN121" s="59" t="s">
        <v>173</v>
      </c>
      <c r="DO121" s="59" t="s">
        <v>174</v>
      </c>
      <c r="DP121" s="59">
        <v>8.1</v>
      </c>
      <c r="DQ121" s="59" t="s">
        <v>175</v>
      </c>
      <c r="DR121" s="59" t="s">
        <v>176</v>
      </c>
      <c r="DS121" s="59" t="s">
        <v>306</v>
      </c>
      <c r="DT121" s="59"/>
      <c r="DU121" s="59"/>
      <c r="DV121" s="59"/>
      <c r="DW121" s="59"/>
      <c r="DX121" s="59"/>
      <c r="DY121" s="59"/>
      <c r="DZ121" s="59"/>
      <c r="EA121" s="59"/>
      <c r="EB121" s="59"/>
    </row>
    <row r="122" spans="2:132" x14ac:dyDescent="0.25">
      <c r="B122" s="59" t="s">
        <v>424</v>
      </c>
      <c r="C122" s="59" t="s">
        <v>143</v>
      </c>
      <c r="D122" s="59">
        <v>1000006</v>
      </c>
      <c r="E122" s="59" t="s">
        <v>178</v>
      </c>
      <c r="F122" s="59" t="s">
        <v>164</v>
      </c>
      <c r="G122" s="60">
        <v>4.9999999999999996E-2</v>
      </c>
      <c r="H122" s="59" t="s">
        <v>187</v>
      </c>
      <c r="I122" s="59">
        <v>-8</v>
      </c>
      <c r="J122" s="59" t="s">
        <v>166</v>
      </c>
      <c r="K122" s="59" t="s">
        <v>166</v>
      </c>
      <c r="L122" s="59" t="s">
        <v>230</v>
      </c>
      <c r="M122" s="59">
        <v>2557.7399999999998</v>
      </c>
      <c r="N122" s="59">
        <v>32634.799999999999</v>
      </c>
      <c r="O122" s="59">
        <v>37242.300000000003</v>
      </c>
      <c r="P122" s="59">
        <v>0</v>
      </c>
      <c r="Q122" s="59">
        <v>0</v>
      </c>
      <c r="R122" s="59">
        <v>0</v>
      </c>
      <c r="S122" s="59">
        <v>93403.8</v>
      </c>
      <c r="T122" s="59">
        <v>165839</v>
      </c>
      <c r="U122" s="59">
        <v>81817.899999999994</v>
      </c>
      <c r="V122" s="59">
        <v>0</v>
      </c>
      <c r="W122" s="59">
        <v>0</v>
      </c>
      <c r="X122" s="59">
        <v>247657</v>
      </c>
      <c r="Y122" s="59">
        <v>0</v>
      </c>
      <c r="Z122" s="59">
        <v>0</v>
      </c>
      <c r="AA122" s="59">
        <v>0</v>
      </c>
      <c r="AB122" s="59">
        <v>0</v>
      </c>
      <c r="AC122" s="59">
        <v>0</v>
      </c>
      <c r="AD122" s="59">
        <v>1324.11</v>
      </c>
      <c r="AE122" s="59">
        <v>0</v>
      </c>
      <c r="AF122" s="59">
        <v>1324.11</v>
      </c>
      <c r="AG122" s="59">
        <v>0</v>
      </c>
      <c r="AH122" s="59">
        <v>0</v>
      </c>
      <c r="AI122" s="59">
        <v>0</v>
      </c>
      <c r="AJ122" s="59">
        <v>1324.11</v>
      </c>
      <c r="AK122" s="59">
        <v>0</v>
      </c>
      <c r="AL122" s="59">
        <v>0</v>
      </c>
      <c r="AM122" s="59">
        <v>0</v>
      </c>
      <c r="AN122" s="59">
        <v>0</v>
      </c>
      <c r="AO122" s="59">
        <v>0</v>
      </c>
      <c r="AP122" s="59">
        <v>0</v>
      </c>
      <c r="AQ122" s="59">
        <v>0</v>
      </c>
      <c r="AR122" s="59">
        <v>0</v>
      </c>
      <c r="AS122" s="59">
        <v>0</v>
      </c>
      <c r="AT122" s="59">
        <v>0</v>
      </c>
      <c r="AU122" s="59">
        <v>0</v>
      </c>
      <c r="AV122" s="59">
        <v>0</v>
      </c>
      <c r="AW122" s="59">
        <v>2.0620400000000001</v>
      </c>
      <c r="AX122" s="59">
        <v>57.286700000000003</v>
      </c>
      <c r="AY122" s="59">
        <v>38.968400000000003</v>
      </c>
      <c r="AZ122" s="59">
        <v>0</v>
      </c>
      <c r="BA122" s="59">
        <v>0</v>
      </c>
      <c r="BB122" s="59">
        <v>9.7835000000000001</v>
      </c>
      <c r="BC122" s="59">
        <v>102.557</v>
      </c>
      <c r="BD122" s="59">
        <v>210.65799999999999</v>
      </c>
      <c r="BE122" s="59">
        <v>0</v>
      </c>
      <c r="BF122" s="59"/>
      <c r="BG122" s="59">
        <v>0</v>
      </c>
      <c r="BH122" s="59">
        <v>0</v>
      </c>
      <c r="BI122" s="59"/>
      <c r="BJ122" s="59">
        <v>0</v>
      </c>
      <c r="BK122" s="59" t="s">
        <v>166</v>
      </c>
      <c r="BL122" s="59" t="s">
        <v>166</v>
      </c>
      <c r="BM122" s="59" t="s">
        <v>229</v>
      </c>
      <c r="BN122" s="59">
        <v>2.4051300000000002</v>
      </c>
      <c r="BO122" s="59">
        <v>41516.400000000001</v>
      </c>
      <c r="BP122" s="59">
        <v>18125.900000000001</v>
      </c>
      <c r="BQ122" s="59">
        <v>0</v>
      </c>
      <c r="BR122" s="59">
        <v>485.43299999999999</v>
      </c>
      <c r="BS122" s="59">
        <v>0</v>
      </c>
      <c r="BT122" s="59">
        <v>93403.8</v>
      </c>
      <c r="BU122" s="59">
        <v>153534</v>
      </c>
      <c r="BV122" s="59">
        <v>81817.899999999994</v>
      </c>
      <c r="BW122" s="59">
        <v>0</v>
      </c>
      <c r="BX122" s="59">
        <v>0</v>
      </c>
      <c r="BY122" s="59">
        <v>235352</v>
      </c>
      <c r="BZ122" s="59">
        <v>432.57499999999999</v>
      </c>
      <c r="CA122" s="59">
        <v>0</v>
      </c>
      <c r="CB122" s="59">
        <v>0</v>
      </c>
      <c r="CC122" s="59">
        <v>0</v>
      </c>
      <c r="CD122" s="59">
        <v>0</v>
      </c>
      <c r="CE122" s="59">
        <v>1324.11</v>
      </c>
      <c r="CF122" s="59">
        <v>0</v>
      </c>
      <c r="CG122" s="59">
        <v>1756.68</v>
      </c>
      <c r="CH122" s="59">
        <v>0</v>
      </c>
      <c r="CI122" s="59">
        <v>0</v>
      </c>
      <c r="CJ122" s="59">
        <v>0</v>
      </c>
      <c r="CK122" s="59">
        <v>1756.68</v>
      </c>
      <c r="CL122" s="59">
        <v>0</v>
      </c>
      <c r="CM122" s="59">
        <v>0</v>
      </c>
      <c r="CN122" s="59">
        <v>0</v>
      </c>
      <c r="CO122" s="59">
        <v>0</v>
      </c>
      <c r="CP122" s="59">
        <v>0</v>
      </c>
      <c r="CQ122" s="59">
        <v>0</v>
      </c>
      <c r="CR122" s="59">
        <v>0</v>
      </c>
      <c r="CS122" s="59">
        <v>0</v>
      </c>
      <c r="CT122" s="59">
        <v>0</v>
      </c>
      <c r="CU122" s="59">
        <v>0</v>
      </c>
      <c r="CV122" s="59">
        <v>0</v>
      </c>
      <c r="CW122" s="59">
        <v>0</v>
      </c>
      <c r="CX122" s="59">
        <v>3.6075300000000001</v>
      </c>
      <c r="CY122" s="59">
        <v>64.331900000000005</v>
      </c>
      <c r="CZ122" s="59">
        <v>22.105399999999999</v>
      </c>
      <c r="DA122" s="59">
        <v>0</v>
      </c>
      <c r="DB122" s="59">
        <v>0.39581</v>
      </c>
      <c r="DC122" s="59">
        <v>9.7835000000000001</v>
      </c>
      <c r="DD122" s="59">
        <v>102.557</v>
      </c>
      <c r="DE122" s="59">
        <v>202.78100000000001</v>
      </c>
      <c r="DF122" s="59">
        <v>0</v>
      </c>
      <c r="DG122" s="59"/>
      <c r="DH122" s="59">
        <v>0</v>
      </c>
      <c r="DI122" s="59">
        <v>0</v>
      </c>
      <c r="DJ122" s="59"/>
      <c r="DK122" s="59">
        <v>0</v>
      </c>
      <c r="DL122" s="59" t="s">
        <v>171</v>
      </c>
      <c r="DM122" s="59" t="s">
        <v>172</v>
      </c>
      <c r="DN122" s="59" t="s">
        <v>173</v>
      </c>
      <c r="DO122" s="59" t="s">
        <v>174</v>
      </c>
      <c r="DP122" s="59">
        <v>8.1</v>
      </c>
      <c r="DQ122" s="59" t="s">
        <v>175</v>
      </c>
      <c r="DR122" s="59" t="s">
        <v>176</v>
      </c>
      <c r="DS122" s="59" t="s">
        <v>306</v>
      </c>
      <c r="DT122" s="59"/>
      <c r="DU122" s="59"/>
      <c r="DV122" s="59"/>
      <c r="DW122" s="59"/>
      <c r="DX122" s="59"/>
      <c r="DY122" s="59"/>
      <c r="DZ122" s="59"/>
      <c r="EA122" s="59"/>
      <c r="EB122" s="59"/>
    </row>
    <row r="123" spans="2:132" x14ac:dyDescent="0.25">
      <c r="B123" s="59" t="s">
        <v>425</v>
      </c>
      <c r="C123" s="59" t="s">
        <v>144</v>
      </c>
      <c r="D123" s="59">
        <v>1010306</v>
      </c>
      <c r="E123" s="59" t="s">
        <v>178</v>
      </c>
      <c r="F123" s="59" t="s">
        <v>164</v>
      </c>
      <c r="G123" s="60">
        <v>4.9999999999999996E-2</v>
      </c>
      <c r="H123" s="59" t="s">
        <v>165</v>
      </c>
      <c r="I123" s="59">
        <v>1</v>
      </c>
      <c r="J123" s="59" t="s">
        <v>166</v>
      </c>
      <c r="K123" s="59" t="s">
        <v>166</v>
      </c>
      <c r="L123" s="59" t="s">
        <v>230</v>
      </c>
      <c r="M123" s="59">
        <v>2557.7399999999998</v>
      </c>
      <c r="N123" s="59">
        <v>27622.9</v>
      </c>
      <c r="O123" s="59">
        <v>37242.300000000003</v>
      </c>
      <c r="P123" s="59">
        <v>0</v>
      </c>
      <c r="Q123" s="59">
        <v>0</v>
      </c>
      <c r="R123" s="59">
        <v>0</v>
      </c>
      <c r="S123" s="59">
        <v>93403.8</v>
      </c>
      <c r="T123" s="59">
        <v>160827</v>
      </c>
      <c r="U123" s="59">
        <v>81817.899999999994</v>
      </c>
      <c r="V123" s="59">
        <v>0</v>
      </c>
      <c r="W123" s="59">
        <v>0</v>
      </c>
      <c r="X123" s="59">
        <v>242645</v>
      </c>
      <c r="Y123" s="59">
        <v>0</v>
      </c>
      <c r="Z123" s="59">
        <v>0</v>
      </c>
      <c r="AA123" s="59">
        <v>0</v>
      </c>
      <c r="AB123" s="59">
        <v>0</v>
      </c>
      <c r="AC123" s="59">
        <v>0</v>
      </c>
      <c r="AD123" s="59">
        <v>1324.11</v>
      </c>
      <c r="AE123" s="59">
        <v>0</v>
      </c>
      <c r="AF123" s="59">
        <v>1324.11</v>
      </c>
      <c r="AG123" s="59">
        <v>0</v>
      </c>
      <c r="AH123" s="59">
        <v>0</v>
      </c>
      <c r="AI123" s="59">
        <v>0</v>
      </c>
      <c r="AJ123" s="59">
        <v>1324.11</v>
      </c>
      <c r="AK123" s="59">
        <v>0</v>
      </c>
      <c r="AL123" s="59">
        <v>0</v>
      </c>
      <c r="AM123" s="59">
        <v>0</v>
      </c>
      <c r="AN123" s="59">
        <v>0</v>
      </c>
      <c r="AO123" s="59">
        <v>0</v>
      </c>
      <c r="AP123" s="59">
        <v>0</v>
      </c>
      <c r="AQ123" s="59">
        <v>0</v>
      </c>
      <c r="AR123" s="59">
        <v>0</v>
      </c>
      <c r="AS123" s="59">
        <v>0</v>
      </c>
      <c r="AT123" s="59">
        <v>0</v>
      </c>
      <c r="AU123" s="59">
        <v>0</v>
      </c>
      <c r="AV123" s="59">
        <v>0</v>
      </c>
      <c r="AW123" s="59">
        <v>2.0620400000000001</v>
      </c>
      <c r="AX123" s="59">
        <v>48.278700000000001</v>
      </c>
      <c r="AY123" s="59">
        <v>38.968400000000003</v>
      </c>
      <c r="AZ123" s="59">
        <v>0</v>
      </c>
      <c r="BA123" s="59">
        <v>0</v>
      </c>
      <c r="BB123" s="59">
        <v>9.7835000000000001</v>
      </c>
      <c r="BC123" s="59">
        <v>102.557</v>
      </c>
      <c r="BD123" s="59">
        <v>201.65</v>
      </c>
      <c r="BE123" s="59">
        <v>0</v>
      </c>
      <c r="BF123" s="59"/>
      <c r="BG123" s="59">
        <v>0</v>
      </c>
      <c r="BH123" s="59">
        <v>0</v>
      </c>
      <c r="BI123" s="59"/>
      <c r="BJ123" s="59">
        <v>0</v>
      </c>
      <c r="BK123" s="59" t="s">
        <v>166</v>
      </c>
      <c r="BL123" s="59" t="s">
        <v>166</v>
      </c>
      <c r="BM123" s="59" t="s">
        <v>229</v>
      </c>
      <c r="BN123" s="59">
        <v>2.4051300000000002</v>
      </c>
      <c r="BO123" s="59">
        <v>41516.400000000001</v>
      </c>
      <c r="BP123" s="59">
        <v>18125.900000000001</v>
      </c>
      <c r="BQ123" s="59">
        <v>0</v>
      </c>
      <c r="BR123" s="59">
        <v>485.43299999999999</v>
      </c>
      <c r="BS123" s="59">
        <v>0</v>
      </c>
      <c r="BT123" s="59">
        <v>93403.8</v>
      </c>
      <c r="BU123" s="59">
        <v>153534</v>
      </c>
      <c r="BV123" s="59">
        <v>81817.899999999994</v>
      </c>
      <c r="BW123" s="59">
        <v>0</v>
      </c>
      <c r="BX123" s="59">
        <v>0</v>
      </c>
      <c r="BY123" s="59">
        <v>235352</v>
      </c>
      <c r="BZ123" s="59">
        <v>432.57499999999999</v>
      </c>
      <c r="CA123" s="59">
        <v>0</v>
      </c>
      <c r="CB123" s="59">
        <v>0</v>
      </c>
      <c r="CC123" s="59">
        <v>0</v>
      </c>
      <c r="CD123" s="59">
        <v>0</v>
      </c>
      <c r="CE123" s="59">
        <v>1324.11</v>
      </c>
      <c r="CF123" s="59">
        <v>0</v>
      </c>
      <c r="CG123" s="59">
        <v>1756.68</v>
      </c>
      <c r="CH123" s="59">
        <v>0</v>
      </c>
      <c r="CI123" s="59">
        <v>0</v>
      </c>
      <c r="CJ123" s="59">
        <v>0</v>
      </c>
      <c r="CK123" s="59">
        <v>1756.68</v>
      </c>
      <c r="CL123" s="59">
        <v>0</v>
      </c>
      <c r="CM123" s="59">
        <v>0</v>
      </c>
      <c r="CN123" s="59">
        <v>0</v>
      </c>
      <c r="CO123" s="59">
        <v>0</v>
      </c>
      <c r="CP123" s="59">
        <v>0</v>
      </c>
      <c r="CQ123" s="59">
        <v>0</v>
      </c>
      <c r="CR123" s="59">
        <v>0</v>
      </c>
      <c r="CS123" s="59">
        <v>0</v>
      </c>
      <c r="CT123" s="59">
        <v>0</v>
      </c>
      <c r="CU123" s="59">
        <v>0</v>
      </c>
      <c r="CV123" s="59">
        <v>0</v>
      </c>
      <c r="CW123" s="59">
        <v>0</v>
      </c>
      <c r="CX123" s="59">
        <v>3.6075300000000001</v>
      </c>
      <c r="CY123" s="59">
        <v>64.331900000000005</v>
      </c>
      <c r="CZ123" s="59">
        <v>22.105399999999999</v>
      </c>
      <c r="DA123" s="59">
        <v>0</v>
      </c>
      <c r="DB123" s="59">
        <v>0.39581</v>
      </c>
      <c r="DC123" s="59">
        <v>9.7835000000000001</v>
      </c>
      <c r="DD123" s="59">
        <v>102.557</v>
      </c>
      <c r="DE123" s="59">
        <v>202.78100000000001</v>
      </c>
      <c r="DF123" s="59">
        <v>0</v>
      </c>
      <c r="DG123" s="59"/>
      <c r="DH123" s="59">
        <v>0</v>
      </c>
      <c r="DI123" s="59">
        <v>0</v>
      </c>
      <c r="DJ123" s="59"/>
      <c r="DK123" s="59">
        <v>0</v>
      </c>
      <c r="DL123" s="59" t="s">
        <v>171</v>
      </c>
      <c r="DM123" s="59" t="s">
        <v>172</v>
      </c>
      <c r="DN123" s="59" t="s">
        <v>173</v>
      </c>
      <c r="DO123" s="59" t="s">
        <v>174</v>
      </c>
      <c r="DP123" s="59">
        <v>8.1</v>
      </c>
      <c r="DQ123" s="59" t="s">
        <v>175</v>
      </c>
      <c r="DR123" s="59" t="s">
        <v>176</v>
      </c>
      <c r="DS123" s="59" t="s">
        <v>306</v>
      </c>
      <c r="DT123" s="59"/>
      <c r="DU123" s="59"/>
      <c r="DV123" s="59"/>
      <c r="DW123" s="59"/>
      <c r="DX123" s="59"/>
      <c r="DY123" s="59"/>
      <c r="DZ123" s="59"/>
      <c r="EA123" s="59"/>
      <c r="EB123" s="59"/>
    </row>
    <row r="124" spans="2:132" x14ac:dyDescent="0.25">
      <c r="B124" s="59" t="s">
        <v>426</v>
      </c>
      <c r="C124" s="59" t="s">
        <v>145</v>
      </c>
      <c r="D124" s="59">
        <v>1010606</v>
      </c>
      <c r="E124" s="59" t="s">
        <v>178</v>
      </c>
      <c r="F124" s="59" t="s">
        <v>164</v>
      </c>
      <c r="G124" s="60">
        <v>9.6527777777777768E-2</v>
      </c>
      <c r="H124" s="59" t="s">
        <v>187</v>
      </c>
      <c r="I124" s="59">
        <v>-10.8</v>
      </c>
      <c r="J124" s="59" t="s">
        <v>166</v>
      </c>
      <c r="K124" s="59" t="s">
        <v>166</v>
      </c>
      <c r="L124" s="59" t="s">
        <v>215</v>
      </c>
      <c r="M124" s="59">
        <v>0.71282900000000005</v>
      </c>
      <c r="N124" s="59">
        <v>26879.4</v>
      </c>
      <c r="O124" s="59">
        <v>38794</v>
      </c>
      <c r="P124" s="59">
        <v>86.453100000000006</v>
      </c>
      <c r="Q124" s="59">
        <v>17644.8</v>
      </c>
      <c r="R124" s="59">
        <v>0</v>
      </c>
      <c r="S124" s="59">
        <v>93403.8</v>
      </c>
      <c r="T124" s="59">
        <v>176809</v>
      </c>
      <c r="U124" s="59">
        <v>81817.899999999994</v>
      </c>
      <c r="V124" s="59">
        <v>0</v>
      </c>
      <c r="W124" s="59">
        <v>0</v>
      </c>
      <c r="X124" s="59">
        <v>258627</v>
      </c>
      <c r="Y124" s="59">
        <v>135.851</v>
      </c>
      <c r="Z124" s="59">
        <v>0</v>
      </c>
      <c r="AA124" s="59">
        <v>0</v>
      </c>
      <c r="AB124" s="59">
        <v>0</v>
      </c>
      <c r="AC124" s="59">
        <v>0</v>
      </c>
      <c r="AD124" s="59">
        <v>1324.11</v>
      </c>
      <c r="AE124" s="59">
        <v>0</v>
      </c>
      <c r="AF124" s="59">
        <v>1459.96</v>
      </c>
      <c r="AG124" s="59">
        <v>0</v>
      </c>
      <c r="AH124" s="59">
        <v>0</v>
      </c>
      <c r="AI124" s="59">
        <v>0</v>
      </c>
      <c r="AJ124" s="59">
        <v>1459.96</v>
      </c>
      <c r="AK124" s="59">
        <v>0</v>
      </c>
      <c r="AL124" s="59">
        <v>0</v>
      </c>
      <c r="AM124" s="59">
        <v>0</v>
      </c>
      <c r="AN124" s="59">
        <v>0</v>
      </c>
      <c r="AO124" s="59">
        <v>0</v>
      </c>
      <c r="AP124" s="59">
        <v>0</v>
      </c>
      <c r="AQ124" s="59">
        <v>0</v>
      </c>
      <c r="AR124" s="59">
        <v>0</v>
      </c>
      <c r="AS124" s="59">
        <v>0</v>
      </c>
      <c r="AT124" s="59">
        <v>0</v>
      </c>
      <c r="AU124" s="59">
        <v>0</v>
      </c>
      <c r="AV124" s="59">
        <v>0</v>
      </c>
      <c r="AW124" s="59">
        <v>1.10904</v>
      </c>
      <c r="AX124" s="59">
        <v>40.095399999999998</v>
      </c>
      <c r="AY124" s="59">
        <v>40.5289</v>
      </c>
      <c r="AZ124" s="59">
        <v>0.27285300000000001</v>
      </c>
      <c r="BA124" s="59">
        <v>19.199200000000001</v>
      </c>
      <c r="BB124" s="59">
        <v>9.7835000000000001</v>
      </c>
      <c r="BC124" s="59">
        <v>102.557</v>
      </c>
      <c r="BD124" s="59">
        <v>213.54599999999999</v>
      </c>
      <c r="BE124" s="59">
        <v>0</v>
      </c>
      <c r="BF124" s="59"/>
      <c r="BG124" s="59">
        <v>0</v>
      </c>
      <c r="BH124" s="59">
        <v>0</v>
      </c>
      <c r="BI124" s="59"/>
      <c r="BJ124" s="59">
        <v>0</v>
      </c>
      <c r="BK124" s="59" t="s">
        <v>166</v>
      </c>
      <c r="BL124" s="59" t="s">
        <v>166</v>
      </c>
      <c r="BM124" s="59" t="s">
        <v>229</v>
      </c>
      <c r="BN124" s="59">
        <v>2.4051300000000002</v>
      </c>
      <c r="BO124" s="59">
        <v>41516.400000000001</v>
      </c>
      <c r="BP124" s="59">
        <v>18125.900000000001</v>
      </c>
      <c r="BQ124" s="59">
        <v>0</v>
      </c>
      <c r="BR124" s="59">
        <v>485.43299999999999</v>
      </c>
      <c r="BS124" s="59">
        <v>0</v>
      </c>
      <c r="BT124" s="59">
        <v>93403.8</v>
      </c>
      <c r="BU124" s="59">
        <v>153534</v>
      </c>
      <c r="BV124" s="59">
        <v>81817.899999999994</v>
      </c>
      <c r="BW124" s="59">
        <v>0</v>
      </c>
      <c r="BX124" s="59">
        <v>0</v>
      </c>
      <c r="BY124" s="59">
        <v>235352</v>
      </c>
      <c r="BZ124" s="59">
        <v>432.57499999999999</v>
      </c>
      <c r="CA124" s="59">
        <v>0</v>
      </c>
      <c r="CB124" s="59">
        <v>0</v>
      </c>
      <c r="CC124" s="59">
        <v>0</v>
      </c>
      <c r="CD124" s="59">
        <v>0</v>
      </c>
      <c r="CE124" s="59">
        <v>1324.11</v>
      </c>
      <c r="CF124" s="59">
        <v>0</v>
      </c>
      <c r="CG124" s="59">
        <v>1756.68</v>
      </c>
      <c r="CH124" s="59">
        <v>0</v>
      </c>
      <c r="CI124" s="59">
        <v>0</v>
      </c>
      <c r="CJ124" s="59">
        <v>0</v>
      </c>
      <c r="CK124" s="59">
        <v>1756.68</v>
      </c>
      <c r="CL124" s="59">
        <v>0</v>
      </c>
      <c r="CM124" s="59">
        <v>0</v>
      </c>
      <c r="CN124" s="59">
        <v>0</v>
      </c>
      <c r="CO124" s="59">
        <v>0</v>
      </c>
      <c r="CP124" s="59">
        <v>0</v>
      </c>
      <c r="CQ124" s="59">
        <v>0</v>
      </c>
      <c r="CR124" s="59">
        <v>0</v>
      </c>
      <c r="CS124" s="59">
        <v>0</v>
      </c>
      <c r="CT124" s="59">
        <v>0</v>
      </c>
      <c r="CU124" s="59">
        <v>0</v>
      </c>
      <c r="CV124" s="59">
        <v>0</v>
      </c>
      <c r="CW124" s="59">
        <v>0</v>
      </c>
      <c r="CX124" s="59">
        <v>3.6075300000000001</v>
      </c>
      <c r="CY124" s="59">
        <v>64.331900000000005</v>
      </c>
      <c r="CZ124" s="59">
        <v>22.105399999999999</v>
      </c>
      <c r="DA124" s="59">
        <v>0</v>
      </c>
      <c r="DB124" s="59">
        <v>0.39581</v>
      </c>
      <c r="DC124" s="59">
        <v>9.7835000000000001</v>
      </c>
      <c r="DD124" s="59">
        <v>102.557</v>
      </c>
      <c r="DE124" s="59">
        <v>202.78100000000001</v>
      </c>
      <c r="DF124" s="59">
        <v>0</v>
      </c>
      <c r="DG124" s="59"/>
      <c r="DH124" s="59">
        <v>0</v>
      </c>
      <c r="DI124" s="59">
        <v>0</v>
      </c>
      <c r="DJ124" s="59"/>
      <c r="DK124" s="59">
        <v>0</v>
      </c>
      <c r="DL124" s="59" t="s">
        <v>171</v>
      </c>
      <c r="DM124" s="59" t="s">
        <v>172</v>
      </c>
      <c r="DN124" s="59" t="s">
        <v>173</v>
      </c>
      <c r="DO124" s="59" t="s">
        <v>174</v>
      </c>
      <c r="DP124" s="59">
        <v>8.1</v>
      </c>
      <c r="DQ124" s="59" t="s">
        <v>175</v>
      </c>
      <c r="DR124" s="59" t="s">
        <v>176</v>
      </c>
      <c r="DS124" s="59" t="s">
        <v>306</v>
      </c>
      <c r="DT124" s="59"/>
      <c r="DU124" s="59"/>
      <c r="DV124" s="59"/>
      <c r="DW124" s="59"/>
      <c r="DX124" s="59"/>
      <c r="DY124" s="59"/>
      <c r="DZ124" s="59"/>
      <c r="EA124" s="59"/>
      <c r="EB124" s="59"/>
    </row>
    <row r="125" spans="2:132" x14ac:dyDescent="0.25">
      <c r="B125" s="59" t="s">
        <v>427</v>
      </c>
      <c r="C125" s="59" t="s">
        <v>146</v>
      </c>
      <c r="D125" s="59">
        <v>1014506</v>
      </c>
      <c r="E125" s="59" t="s">
        <v>178</v>
      </c>
      <c r="F125" s="59" t="s">
        <v>164</v>
      </c>
      <c r="G125" s="60">
        <v>5.2777777777777778E-2</v>
      </c>
      <c r="H125" s="59" t="s">
        <v>187</v>
      </c>
      <c r="I125" s="59">
        <v>-20.399999999999999</v>
      </c>
      <c r="J125" s="59" t="s">
        <v>166</v>
      </c>
      <c r="K125" s="59" t="s">
        <v>166</v>
      </c>
      <c r="L125" s="59" t="s">
        <v>232</v>
      </c>
      <c r="M125" s="59">
        <v>61.306399999999996</v>
      </c>
      <c r="N125" s="59">
        <v>32486.799999999999</v>
      </c>
      <c r="O125" s="59">
        <v>36768.300000000003</v>
      </c>
      <c r="P125" s="59">
        <v>0.21252499999999999</v>
      </c>
      <c r="Q125" s="59">
        <v>12668.8</v>
      </c>
      <c r="R125" s="59">
        <v>0</v>
      </c>
      <c r="S125" s="59">
        <v>93403.8</v>
      </c>
      <c r="T125" s="59">
        <v>175389</v>
      </c>
      <c r="U125" s="59">
        <v>81817.899999999994</v>
      </c>
      <c r="V125" s="59">
        <v>0</v>
      </c>
      <c r="W125" s="59">
        <v>0</v>
      </c>
      <c r="X125" s="59">
        <v>257207</v>
      </c>
      <c r="Y125" s="59">
        <v>121.02800000000001</v>
      </c>
      <c r="Z125" s="59">
        <v>0</v>
      </c>
      <c r="AA125" s="59">
        <v>0</v>
      </c>
      <c r="AB125" s="59">
        <v>0</v>
      </c>
      <c r="AC125" s="59">
        <v>0</v>
      </c>
      <c r="AD125" s="59">
        <v>1324.11</v>
      </c>
      <c r="AE125" s="59">
        <v>0</v>
      </c>
      <c r="AF125" s="59">
        <v>1445.14</v>
      </c>
      <c r="AG125" s="59">
        <v>0</v>
      </c>
      <c r="AH125" s="59">
        <v>0</v>
      </c>
      <c r="AI125" s="59">
        <v>0</v>
      </c>
      <c r="AJ125" s="59">
        <v>1445.14</v>
      </c>
      <c r="AK125" s="59">
        <v>0</v>
      </c>
      <c r="AL125" s="59">
        <v>0</v>
      </c>
      <c r="AM125" s="59">
        <v>0</v>
      </c>
      <c r="AN125" s="59">
        <v>0</v>
      </c>
      <c r="AO125" s="59">
        <v>0</v>
      </c>
      <c r="AP125" s="59">
        <v>0</v>
      </c>
      <c r="AQ125" s="59">
        <v>0</v>
      </c>
      <c r="AR125" s="59">
        <v>0</v>
      </c>
      <c r="AS125" s="59">
        <v>0</v>
      </c>
      <c r="AT125" s="59">
        <v>0</v>
      </c>
      <c r="AU125" s="59">
        <v>0</v>
      </c>
      <c r="AV125" s="59">
        <v>0</v>
      </c>
      <c r="AW125" s="59">
        <v>1.0324599999999999</v>
      </c>
      <c r="AX125" s="59">
        <v>57.485399999999998</v>
      </c>
      <c r="AY125" s="59">
        <v>38.497199999999999</v>
      </c>
      <c r="AZ125" s="59">
        <v>1.7153099999999999E-4</v>
      </c>
      <c r="BA125" s="59">
        <v>13.7685</v>
      </c>
      <c r="BB125" s="59">
        <v>9.7835000000000001</v>
      </c>
      <c r="BC125" s="59">
        <v>102.557</v>
      </c>
      <c r="BD125" s="59">
        <v>223.125</v>
      </c>
      <c r="BE125" s="59">
        <v>0</v>
      </c>
      <c r="BF125" s="59"/>
      <c r="BG125" s="59">
        <v>0</v>
      </c>
      <c r="BH125" s="59">
        <v>0</v>
      </c>
      <c r="BI125" s="59"/>
      <c r="BJ125" s="59">
        <v>0</v>
      </c>
      <c r="BK125" s="59" t="s">
        <v>166</v>
      </c>
      <c r="BL125" s="59" t="s">
        <v>166</v>
      </c>
      <c r="BM125" s="59" t="s">
        <v>229</v>
      </c>
      <c r="BN125" s="59">
        <v>2.4051300000000002</v>
      </c>
      <c r="BO125" s="59">
        <v>41516.400000000001</v>
      </c>
      <c r="BP125" s="59">
        <v>18125.900000000001</v>
      </c>
      <c r="BQ125" s="59">
        <v>0</v>
      </c>
      <c r="BR125" s="59">
        <v>485.43299999999999</v>
      </c>
      <c r="BS125" s="59">
        <v>0</v>
      </c>
      <c r="BT125" s="59">
        <v>93403.8</v>
      </c>
      <c r="BU125" s="59">
        <v>153534</v>
      </c>
      <c r="BV125" s="59">
        <v>81817.899999999994</v>
      </c>
      <c r="BW125" s="59">
        <v>0</v>
      </c>
      <c r="BX125" s="59">
        <v>0</v>
      </c>
      <c r="BY125" s="59">
        <v>235352</v>
      </c>
      <c r="BZ125" s="59">
        <v>432.57499999999999</v>
      </c>
      <c r="CA125" s="59">
        <v>0</v>
      </c>
      <c r="CB125" s="59">
        <v>0</v>
      </c>
      <c r="CC125" s="59">
        <v>0</v>
      </c>
      <c r="CD125" s="59">
        <v>0</v>
      </c>
      <c r="CE125" s="59">
        <v>1324.11</v>
      </c>
      <c r="CF125" s="59">
        <v>0</v>
      </c>
      <c r="CG125" s="59">
        <v>1756.68</v>
      </c>
      <c r="CH125" s="59">
        <v>0</v>
      </c>
      <c r="CI125" s="59">
        <v>0</v>
      </c>
      <c r="CJ125" s="59">
        <v>0</v>
      </c>
      <c r="CK125" s="59">
        <v>1756.68</v>
      </c>
      <c r="CL125" s="59">
        <v>0</v>
      </c>
      <c r="CM125" s="59">
        <v>0</v>
      </c>
      <c r="CN125" s="59">
        <v>0</v>
      </c>
      <c r="CO125" s="59">
        <v>0</v>
      </c>
      <c r="CP125" s="59">
        <v>0</v>
      </c>
      <c r="CQ125" s="59">
        <v>0</v>
      </c>
      <c r="CR125" s="59">
        <v>0</v>
      </c>
      <c r="CS125" s="59">
        <v>0</v>
      </c>
      <c r="CT125" s="59">
        <v>0</v>
      </c>
      <c r="CU125" s="59">
        <v>0</v>
      </c>
      <c r="CV125" s="59">
        <v>0</v>
      </c>
      <c r="CW125" s="59">
        <v>0</v>
      </c>
      <c r="CX125" s="59">
        <v>3.6075300000000001</v>
      </c>
      <c r="CY125" s="59">
        <v>64.331900000000005</v>
      </c>
      <c r="CZ125" s="59">
        <v>22.105399999999999</v>
      </c>
      <c r="DA125" s="59">
        <v>0</v>
      </c>
      <c r="DB125" s="59">
        <v>0.39581</v>
      </c>
      <c r="DC125" s="59">
        <v>9.7835000000000001</v>
      </c>
      <c r="DD125" s="59">
        <v>102.557</v>
      </c>
      <c r="DE125" s="59">
        <v>202.78100000000001</v>
      </c>
      <c r="DF125" s="59">
        <v>0</v>
      </c>
      <c r="DG125" s="59"/>
      <c r="DH125" s="59">
        <v>0</v>
      </c>
      <c r="DI125" s="59">
        <v>0</v>
      </c>
      <c r="DJ125" s="59"/>
      <c r="DK125" s="59">
        <v>0</v>
      </c>
      <c r="DL125" s="59" t="s">
        <v>171</v>
      </c>
      <c r="DM125" s="59" t="s">
        <v>172</v>
      </c>
      <c r="DN125" s="59" t="s">
        <v>173</v>
      </c>
      <c r="DO125" s="59" t="s">
        <v>174</v>
      </c>
      <c r="DP125" s="59">
        <v>8.1</v>
      </c>
      <c r="DQ125" s="59" t="s">
        <v>175</v>
      </c>
      <c r="DR125" s="59" t="s">
        <v>176</v>
      </c>
      <c r="DS125" s="59" t="s">
        <v>306</v>
      </c>
      <c r="DT125" s="59"/>
      <c r="DU125" s="59"/>
      <c r="DV125" s="59"/>
      <c r="DW125" s="59"/>
      <c r="DX125" s="59"/>
      <c r="DY125" s="59"/>
      <c r="DZ125" s="59"/>
      <c r="EA125" s="59"/>
      <c r="EB125" s="59"/>
    </row>
    <row r="126" spans="2:132" x14ac:dyDescent="0.25">
      <c r="B126" s="59" t="s">
        <v>428</v>
      </c>
      <c r="C126" s="59" t="s">
        <v>151</v>
      </c>
      <c r="D126" s="59">
        <v>400016</v>
      </c>
      <c r="E126" s="59" t="s">
        <v>163</v>
      </c>
      <c r="F126" s="59" t="s">
        <v>164</v>
      </c>
      <c r="G126" s="60">
        <v>0.22569444444444445</v>
      </c>
      <c r="H126" s="59" t="s">
        <v>165</v>
      </c>
      <c r="I126" s="59">
        <v>1.4</v>
      </c>
      <c r="J126" s="59" t="s">
        <v>166</v>
      </c>
      <c r="K126" s="59" t="s">
        <v>166</v>
      </c>
      <c r="L126" s="59" t="s">
        <v>212</v>
      </c>
      <c r="M126" s="59">
        <v>277.22899999999998</v>
      </c>
      <c r="N126" s="59">
        <v>238730</v>
      </c>
      <c r="O126" s="59">
        <v>558457</v>
      </c>
      <c r="P126" s="59">
        <v>5321.85</v>
      </c>
      <c r="Q126" s="59">
        <v>190003</v>
      </c>
      <c r="R126" s="59">
        <v>0</v>
      </c>
      <c r="S126" s="59">
        <v>863247</v>
      </c>
      <c r="T126" s="58">
        <v>1856040</v>
      </c>
      <c r="U126" s="58">
        <v>5008450</v>
      </c>
      <c r="V126" s="59">
        <v>0</v>
      </c>
      <c r="W126" s="59">
        <v>0</v>
      </c>
      <c r="X126" s="58">
        <v>6864490</v>
      </c>
      <c r="Y126" s="59">
        <v>42608.3</v>
      </c>
      <c r="Z126" s="59">
        <v>0</v>
      </c>
      <c r="AA126" s="59">
        <v>0</v>
      </c>
      <c r="AB126" s="59">
        <v>0</v>
      </c>
      <c r="AC126" s="59">
        <v>0</v>
      </c>
      <c r="AD126" s="59">
        <v>6184.93</v>
      </c>
      <c r="AE126" s="59">
        <v>0</v>
      </c>
      <c r="AF126" s="59">
        <v>48793.2</v>
      </c>
      <c r="AG126" s="59">
        <v>0</v>
      </c>
      <c r="AH126" s="59">
        <v>0</v>
      </c>
      <c r="AI126" s="59">
        <v>0</v>
      </c>
      <c r="AJ126" s="59">
        <v>48793.2</v>
      </c>
      <c r="AK126" s="59">
        <v>0</v>
      </c>
      <c r="AL126" s="59">
        <v>0</v>
      </c>
      <c r="AM126" s="59">
        <v>0</v>
      </c>
      <c r="AN126" s="59">
        <v>0</v>
      </c>
      <c r="AO126" s="59">
        <v>0</v>
      </c>
      <c r="AP126" s="59">
        <v>0</v>
      </c>
      <c r="AQ126" s="59">
        <v>0</v>
      </c>
      <c r="AR126" s="59">
        <v>0</v>
      </c>
      <c r="AS126" s="59">
        <v>0</v>
      </c>
      <c r="AT126" s="59">
        <v>0</v>
      </c>
      <c r="AU126" s="59">
        <v>0</v>
      </c>
      <c r="AV126" s="59">
        <v>0</v>
      </c>
      <c r="AW126" s="59">
        <v>15.3965</v>
      </c>
      <c r="AX126" s="59">
        <v>19.169899999999998</v>
      </c>
      <c r="AY126" s="59">
        <v>26.1724</v>
      </c>
      <c r="AZ126" s="59">
        <v>0.67846600000000001</v>
      </c>
      <c r="BA126" s="59">
        <v>10.2685</v>
      </c>
      <c r="BB126" s="59">
        <v>2.0651000000000002</v>
      </c>
      <c r="BC126" s="59">
        <v>42.442500000000003</v>
      </c>
      <c r="BD126" s="59">
        <v>116.193</v>
      </c>
      <c r="BE126" s="59">
        <v>47.25</v>
      </c>
      <c r="BF126" s="59" t="s">
        <v>226</v>
      </c>
      <c r="BG126" s="59">
        <v>0</v>
      </c>
      <c r="BH126" s="59">
        <v>1.25</v>
      </c>
      <c r="BI126" s="59" t="s">
        <v>195</v>
      </c>
      <c r="BJ126" s="59">
        <v>0</v>
      </c>
      <c r="BK126" s="59" t="s">
        <v>166</v>
      </c>
      <c r="BL126" s="59" t="s">
        <v>166</v>
      </c>
      <c r="BM126" s="59" t="s">
        <v>233</v>
      </c>
      <c r="BN126" s="59">
        <v>271.19200000000001</v>
      </c>
      <c r="BO126" s="59">
        <v>281885</v>
      </c>
      <c r="BP126" s="59">
        <v>597751</v>
      </c>
      <c r="BQ126" s="59">
        <v>7236.84</v>
      </c>
      <c r="BR126" s="59">
        <v>60508.1</v>
      </c>
      <c r="BS126" s="59">
        <v>0</v>
      </c>
      <c r="BT126" s="59">
        <v>863247</v>
      </c>
      <c r="BU126" s="58">
        <v>1810900</v>
      </c>
      <c r="BV126" s="58">
        <v>5008450</v>
      </c>
      <c r="BW126" s="59">
        <v>0</v>
      </c>
      <c r="BX126" s="59">
        <v>0</v>
      </c>
      <c r="BY126" s="58">
        <v>6819350</v>
      </c>
      <c r="BZ126" s="59">
        <v>43806.1</v>
      </c>
      <c r="CA126" s="59">
        <v>0</v>
      </c>
      <c r="CB126" s="59">
        <v>0</v>
      </c>
      <c r="CC126" s="59">
        <v>0</v>
      </c>
      <c r="CD126" s="59">
        <v>0</v>
      </c>
      <c r="CE126" s="59">
        <v>6341.84</v>
      </c>
      <c r="CF126" s="59">
        <v>0</v>
      </c>
      <c r="CG126" s="59">
        <v>50147.9</v>
      </c>
      <c r="CH126" s="59">
        <v>0</v>
      </c>
      <c r="CI126" s="59">
        <v>0</v>
      </c>
      <c r="CJ126" s="59">
        <v>0</v>
      </c>
      <c r="CK126" s="59">
        <v>50147.9</v>
      </c>
      <c r="CL126" s="59">
        <v>0</v>
      </c>
      <c r="CM126" s="59">
        <v>0</v>
      </c>
      <c r="CN126" s="59">
        <v>0</v>
      </c>
      <c r="CO126" s="59">
        <v>0</v>
      </c>
      <c r="CP126" s="59">
        <v>0</v>
      </c>
      <c r="CQ126" s="59">
        <v>0</v>
      </c>
      <c r="CR126" s="59">
        <v>0</v>
      </c>
      <c r="CS126" s="59">
        <v>0</v>
      </c>
      <c r="CT126" s="59">
        <v>0</v>
      </c>
      <c r="CU126" s="59">
        <v>0</v>
      </c>
      <c r="CV126" s="59">
        <v>0</v>
      </c>
      <c r="CW126" s="59">
        <v>0</v>
      </c>
      <c r="CX126" s="59">
        <v>15.802</v>
      </c>
      <c r="CY126" s="59">
        <v>23.650700000000001</v>
      </c>
      <c r="CZ126" s="59">
        <v>29.412099999999999</v>
      </c>
      <c r="DA126" s="59">
        <v>0.815361</v>
      </c>
      <c r="DB126" s="59">
        <v>3.5480499999999999</v>
      </c>
      <c r="DC126" s="59">
        <v>2.1174900000000001</v>
      </c>
      <c r="DD126" s="59">
        <v>42.442500000000003</v>
      </c>
      <c r="DE126" s="59">
        <v>117.788</v>
      </c>
      <c r="DF126" s="59">
        <v>3</v>
      </c>
      <c r="DG126" s="59" t="s">
        <v>226</v>
      </c>
      <c r="DH126" s="59">
        <v>0</v>
      </c>
      <c r="DI126" s="59">
        <v>28</v>
      </c>
      <c r="DJ126" s="59" t="s">
        <v>199</v>
      </c>
      <c r="DK126" s="59">
        <v>0</v>
      </c>
      <c r="DL126" s="59" t="s">
        <v>171</v>
      </c>
      <c r="DM126" s="59" t="s">
        <v>172</v>
      </c>
      <c r="DN126" s="59" t="s">
        <v>173</v>
      </c>
      <c r="DO126" s="59" t="s">
        <v>174</v>
      </c>
      <c r="DP126" s="59">
        <v>8.1</v>
      </c>
      <c r="DQ126" s="59" t="s">
        <v>175</v>
      </c>
      <c r="DR126" s="59" t="s">
        <v>176</v>
      </c>
      <c r="DS126" s="59" t="s">
        <v>306</v>
      </c>
      <c r="DT126" s="59"/>
      <c r="DU126" s="59"/>
      <c r="DV126" s="59"/>
      <c r="DW126" s="59"/>
      <c r="DX126" s="59"/>
      <c r="DY126" s="59"/>
      <c r="DZ126" s="59"/>
      <c r="EA126" s="59"/>
      <c r="EB126" s="59"/>
    </row>
    <row r="127" spans="2:132" x14ac:dyDescent="0.25">
      <c r="B127" s="59" t="s">
        <v>429</v>
      </c>
      <c r="C127" s="59" t="s">
        <v>152</v>
      </c>
      <c r="D127" s="59">
        <v>413216</v>
      </c>
      <c r="E127" s="59" t="s">
        <v>163</v>
      </c>
      <c r="F127" s="59" t="s">
        <v>164</v>
      </c>
      <c r="G127" s="60">
        <v>0.22569444444444445</v>
      </c>
      <c r="H127" s="59" t="s">
        <v>187</v>
      </c>
      <c r="I127" s="59">
        <v>-4.0999999999999996</v>
      </c>
      <c r="J127" s="59" t="s">
        <v>166</v>
      </c>
      <c r="K127" s="59" t="s">
        <v>166</v>
      </c>
      <c r="L127" s="59" t="s">
        <v>167</v>
      </c>
      <c r="M127" s="59">
        <v>277.22899999999998</v>
      </c>
      <c r="N127" s="59">
        <v>321835</v>
      </c>
      <c r="O127" s="59">
        <v>582322</v>
      </c>
      <c r="P127" s="59">
        <v>3343.41</v>
      </c>
      <c r="Q127" s="59">
        <v>161809</v>
      </c>
      <c r="R127" s="59">
        <v>0</v>
      </c>
      <c r="S127" s="59">
        <v>863247</v>
      </c>
      <c r="T127" s="58">
        <v>1932830</v>
      </c>
      <c r="U127" s="58">
        <v>5008450</v>
      </c>
      <c r="V127" s="59">
        <v>0</v>
      </c>
      <c r="W127" s="59">
        <v>0</v>
      </c>
      <c r="X127" s="58">
        <v>6941280</v>
      </c>
      <c r="Y127" s="59">
        <v>42608.2</v>
      </c>
      <c r="Z127" s="59">
        <v>0</v>
      </c>
      <c r="AA127" s="59">
        <v>0</v>
      </c>
      <c r="AB127" s="59">
        <v>0</v>
      </c>
      <c r="AC127" s="59">
        <v>0</v>
      </c>
      <c r="AD127" s="59">
        <v>6184.93</v>
      </c>
      <c r="AE127" s="59">
        <v>0</v>
      </c>
      <c r="AF127" s="59">
        <v>48793.1</v>
      </c>
      <c r="AG127" s="59">
        <v>0</v>
      </c>
      <c r="AH127" s="59">
        <v>0</v>
      </c>
      <c r="AI127" s="59">
        <v>0</v>
      </c>
      <c r="AJ127" s="59">
        <v>48793.1</v>
      </c>
      <c r="AK127" s="59">
        <v>0</v>
      </c>
      <c r="AL127" s="59">
        <v>0</v>
      </c>
      <c r="AM127" s="59">
        <v>0</v>
      </c>
      <c r="AN127" s="59">
        <v>0</v>
      </c>
      <c r="AO127" s="59">
        <v>0</v>
      </c>
      <c r="AP127" s="59">
        <v>0</v>
      </c>
      <c r="AQ127" s="59">
        <v>0</v>
      </c>
      <c r="AR127" s="59">
        <v>0</v>
      </c>
      <c r="AS127" s="59">
        <v>0</v>
      </c>
      <c r="AT127" s="59">
        <v>0</v>
      </c>
      <c r="AU127" s="59">
        <v>0</v>
      </c>
      <c r="AV127" s="59">
        <v>0</v>
      </c>
      <c r="AW127" s="59">
        <v>15.3965</v>
      </c>
      <c r="AX127" s="59">
        <v>24.873999999999999</v>
      </c>
      <c r="AY127" s="59">
        <v>27.3538</v>
      </c>
      <c r="AZ127" s="59">
        <v>0.475327</v>
      </c>
      <c r="BA127" s="59">
        <v>9.1320099999999993</v>
      </c>
      <c r="BB127" s="59">
        <v>2.0651000000000002</v>
      </c>
      <c r="BC127" s="59">
        <v>42.442500000000003</v>
      </c>
      <c r="BD127" s="59">
        <v>121.739</v>
      </c>
      <c r="BE127" s="59">
        <v>47.25</v>
      </c>
      <c r="BF127" s="59" t="s">
        <v>226</v>
      </c>
      <c r="BG127" s="59">
        <v>0</v>
      </c>
      <c r="BH127" s="59">
        <v>1.25</v>
      </c>
      <c r="BI127" s="59" t="s">
        <v>195</v>
      </c>
      <c r="BJ127" s="59">
        <v>0</v>
      </c>
      <c r="BK127" s="59" t="s">
        <v>166</v>
      </c>
      <c r="BL127" s="59" t="s">
        <v>166</v>
      </c>
      <c r="BM127" s="59" t="s">
        <v>233</v>
      </c>
      <c r="BN127" s="59">
        <v>271.19200000000001</v>
      </c>
      <c r="BO127" s="59">
        <v>281885</v>
      </c>
      <c r="BP127" s="59">
        <v>597751</v>
      </c>
      <c r="BQ127" s="59">
        <v>7236.84</v>
      </c>
      <c r="BR127" s="59">
        <v>60508.1</v>
      </c>
      <c r="BS127" s="59">
        <v>0</v>
      </c>
      <c r="BT127" s="59">
        <v>863247</v>
      </c>
      <c r="BU127" s="58">
        <v>1810900</v>
      </c>
      <c r="BV127" s="58">
        <v>5008450</v>
      </c>
      <c r="BW127" s="59">
        <v>0</v>
      </c>
      <c r="BX127" s="59">
        <v>0</v>
      </c>
      <c r="BY127" s="58">
        <v>6819350</v>
      </c>
      <c r="BZ127" s="59">
        <v>43806.1</v>
      </c>
      <c r="CA127" s="59">
        <v>0</v>
      </c>
      <c r="CB127" s="59">
        <v>0</v>
      </c>
      <c r="CC127" s="59">
        <v>0</v>
      </c>
      <c r="CD127" s="59">
        <v>0</v>
      </c>
      <c r="CE127" s="59">
        <v>6341.84</v>
      </c>
      <c r="CF127" s="59">
        <v>0</v>
      </c>
      <c r="CG127" s="59">
        <v>50147.9</v>
      </c>
      <c r="CH127" s="59">
        <v>0</v>
      </c>
      <c r="CI127" s="59">
        <v>0</v>
      </c>
      <c r="CJ127" s="59">
        <v>0</v>
      </c>
      <c r="CK127" s="59">
        <v>50147.9</v>
      </c>
      <c r="CL127" s="59">
        <v>0</v>
      </c>
      <c r="CM127" s="59">
        <v>0</v>
      </c>
      <c r="CN127" s="59">
        <v>0</v>
      </c>
      <c r="CO127" s="59">
        <v>0</v>
      </c>
      <c r="CP127" s="59">
        <v>0</v>
      </c>
      <c r="CQ127" s="59">
        <v>0</v>
      </c>
      <c r="CR127" s="59">
        <v>0</v>
      </c>
      <c r="CS127" s="59">
        <v>0</v>
      </c>
      <c r="CT127" s="59">
        <v>0</v>
      </c>
      <c r="CU127" s="59">
        <v>0</v>
      </c>
      <c r="CV127" s="59">
        <v>0</v>
      </c>
      <c r="CW127" s="59">
        <v>0</v>
      </c>
      <c r="CX127" s="59">
        <v>15.802</v>
      </c>
      <c r="CY127" s="59">
        <v>23.650700000000001</v>
      </c>
      <c r="CZ127" s="59">
        <v>29.412099999999999</v>
      </c>
      <c r="DA127" s="59">
        <v>0.815361</v>
      </c>
      <c r="DB127" s="59">
        <v>3.5480499999999999</v>
      </c>
      <c r="DC127" s="59">
        <v>2.1174900000000001</v>
      </c>
      <c r="DD127" s="59">
        <v>42.442500000000003</v>
      </c>
      <c r="DE127" s="59">
        <v>117.788</v>
      </c>
      <c r="DF127" s="59">
        <v>3</v>
      </c>
      <c r="DG127" s="59" t="s">
        <v>226</v>
      </c>
      <c r="DH127" s="59">
        <v>0</v>
      </c>
      <c r="DI127" s="59">
        <v>28</v>
      </c>
      <c r="DJ127" s="59" t="s">
        <v>199</v>
      </c>
      <c r="DK127" s="59">
        <v>0</v>
      </c>
      <c r="DL127" s="59" t="s">
        <v>171</v>
      </c>
      <c r="DM127" s="59" t="s">
        <v>172</v>
      </c>
      <c r="DN127" s="59" t="s">
        <v>173</v>
      </c>
      <c r="DO127" s="59" t="s">
        <v>174</v>
      </c>
      <c r="DP127" s="59">
        <v>8.1</v>
      </c>
      <c r="DQ127" s="59" t="s">
        <v>175</v>
      </c>
      <c r="DR127" s="59" t="s">
        <v>176</v>
      </c>
      <c r="DS127" s="59" t="s">
        <v>306</v>
      </c>
      <c r="DT127" s="59"/>
      <c r="DU127" s="59"/>
      <c r="DV127" s="59"/>
      <c r="DW127" s="59"/>
      <c r="DX127" s="59"/>
      <c r="DY127" s="59"/>
      <c r="DZ127" s="59"/>
      <c r="EA127" s="59"/>
      <c r="EB127" s="59"/>
    </row>
    <row r="128" spans="2:132" x14ac:dyDescent="0.25">
      <c r="B128" s="59" t="s">
        <v>430</v>
      </c>
      <c r="C128" s="59" t="s">
        <v>153</v>
      </c>
      <c r="D128" s="59">
        <v>400006</v>
      </c>
      <c r="E128" s="59" t="s">
        <v>178</v>
      </c>
      <c r="F128" s="59" t="s">
        <v>164</v>
      </c>
      <c r="G128" s="60">
        <v>0.19999999999999998</v>
      </c>
      <c r="H128" s="59" t="s">
        <v>165</v>
      </c>
      <c r="I128" s="59">
        <v>1.6</v>
      </c>
      <c r="J128" s="59" t="s">
        <v>166</v>
      </c>
      <c r="K128" s="59" t="s">
        <v>166</v>
      </c>
      <c r="L128" s="59" t="s">
        <v>224</v>
      </c>
      <c r="M128" s="59">
        <v>92.843800000000002</v>
      </c>
      <c r="N128" s="59">
        <v>474912</v>
      </c>
      <c r="O128" s="59">
        <v>448711</v>
      </c>
      <c r="P128" s="59">
        <v>3139.59</v>
      </c>
      <c r="Q128" s="59">
        <v>290088</v>
      </c>
      <c r="R128" s="59">
        <v>0</v>
      </c>
      <c r="S128" s="59">
        <v>863247</v>
      </c>
      <c r="T128" s="58">
        <v>2080190</v>
      </c>
      <c r="U128" s="58">
        <v>5008450</v>
      </c>
      <c r="V128" s="59">
        <v>0</v>
      </c>
      <c r="W128" s="59">
        <v>0</v>
      </c>
      <c r="X128" s="58">
        <v>7088640</v>
      </c>
      <c r="Y128" s="59">
        <v>14269.5</v>
      </c>
      <c r="Z128" s="59">
        <v>0</v>
      </c>
      <c r="AA128" s="59">
        <v>0</v>
      </c>
      <c r="AB128" s="59">
        <v>0</v>
      </c>
      <c r="AC128" s="59">
        <v>0</v>
      </c>
      <c r="AD128" s="59">
        <v>5279.41</v>
      </c>
      <c r="AE128" s="59">
        <v>0</v>
      </c>
      <c r="AF128" s="59">
        <v>19548.900000000001</v>
      </c>
      <c r="AG128" s="59">
        <v>0</v>
      </c>
      <c r="AH128" s="59">
        <v>0</v>
      </c>
      <c r="AI128" s="59">
        <v>0</v>
      </c>
      <c r="AJ128" s="59">
        <v>19548.900000000001</v>
      </c>
      <c r="AK128" s="59">
        <v>0</v>
      </c>
      <c r="AL128" s="59">
        <v>0</v>
      </c>
      <c r="AM128" s="59">
        <v>0</v>
      </c>
      <c r="AN128" s="59">
        <v>0</v>
      </c>
      <c r="AO128" s="59">
        <v>0</v>
      </c>
      <c r="AP128" s="59">
        <v>0</v>
      </c>
      <c r="AQ128" s="59">
        <v>0</v>
      </c>
      <c r="AR128" s="59">
        <v>0</v>
      </c>
      <c r="AS128" s="59">
        <v>0</v>
      </c>
      <c r="AT128" s="59">
        <v>0</v>
      </c>
      <c r="AU128" s="59">
        <v>0</v>
      </c>
      <c r="AV128" s="59">
        <v>0</v>
      </c>
      <c r="AW128" s="59">
        <v>5.0688599999999999</v>
      </c>
      <c r="AX128" s="59">
        <v>32.466999999999999</v>
      </c>
      <c r="AY128" s="59">
        <v>22.0379</v>
      </c>
      <c r="AZ128" s="59">
        <v>0.32224900000000001</v>
      </c>
      <c r="BA128" s="59">
        <v>13.829800000000001</v>
      </c>
      <c r="BB128" s="59">
        <v>1.75891</v>
      </c>
      <c r="BC128" s="59">
        <v>43</v>
      </c>
      <c r="BD128" s="59">
        <v>118.485</v>
      </c>
      <c r="BE128" s="59">
        <v>27.25</v>
      </c>
      <c r="BF128" s="59" t="s">
        <v>184</v>
      </c>
      <c r="BG128" s="59">
        <v>0</v>
      </c>
      <c r="BH128" s="59">
        <v>0</v>
      </c>
      <c r="BI128" s="59"/>
      <c r="BJ128" s="59">
        <v>0</v>
      </c>
      <c r="BK128" s="59" t="s">
        <v>166</v>
      </c>
      <c r="BL128" s="59" t="s">
        <v>166</v>
      </c>
      <c r="BM128" s="59" t="s">
        <v>234</v>
      </c>
      <c r="BN128" s="59">
        <v>78.833200000000005</v>
      </c>
      <c r="BO128" s="59">
        <v>487051</v>
      </c>
      <c r="BP128" s="59">
        <v>587758</v>
      </c>
      <c r="BQ128" s="59">
        <v>38347.300000000003</v>
      </c>
      <c r="BR128" s="59">
        <v>95526.3</v>
      </c>
      <c r="BS128" s="59">
        <v>0</v>
      </c>
      <c r="BT128" s="59">
        <v>863247</v>
      </c>
      <c r="BU128" s="58">
        <v>2072010</v>
      </c>
      <c r="BV128" s="58">
        <v>5008450</v>
      </c>
      <c r="BW128" s="59">
        <v>0</v>
      </c>
      <c r="BX128" s="59">
        <v>0</v>
      </c>
      <c r="BY128" s="58">
        <v>7080460</v>
      </c>
      <c r="BZ128" s="59">
        <v>13652.3</v>
      </c>
      <c r="CA128" s="59">
        <v>0</v>
      </c>
      <c r="CB128" s="59">
        <v>0</v>
      </c>
      <c r="CC128" s="59">
        <v>0</v>
      </c>
      <c r="CD128" s="59">
        <v>0</v>
      </c>
      <c r="CE128" s="59">
        <v>5413.1</v>
      </c>
      <c r="CF128" s="59">
        <v>0</v>
      </c>
      <c r="CG128" s="59">
        <v>19065.400000000001</v>
      </c>
      <c r="CH128" s="59">
        <v>0</v>
      </c>
      <c r="CI128" s="59">
        <v>0</v>
      </c>
      <c r="CJ128" s="59">
        <v>0</v>
      </c>
      <c r="CK128" s="59">
        <v>19065.400000000001</v>
      </c>
      <c r="CL128" s="59">
        <v>0</v>
      </c>
      <c r="CM128" s="59">
        <v>0</v>
      </c>
      <c r="CN128" s="59">
        <v>0</v>
      </c>
      <c r="CO128" s="59">
        <v>0</v>
      </c>
      <c r="CP128" s="59">
        <v>0</v>
      </c>
      <c r="CQ128" s="59">
        <v>0</v>
      </c>
      <c r="CR128" s="59">
        <v>0</v>
      </c>
      <c r="CS128" s="59">
        <v>0</v>
      </c>
      <c r="CT128" s="59">
        <v>0</v>
      </c>
      <c r="CU128" s="59">
        <v>0</v>
      </c>
      <c r="CV128" s="59">
        <v>0</v>
      </c>
      <c r="CW128" s="59">
        <v>0</v>
      </c>
      <c r="CX128" s="59">
        <v>4.9169700000000001</v>
      </c>
      <c r="CY128" s="59">
        <v>33.621000000000002</v>
      </c>
      <c r="CZ128" s="59">
        <v>28.778600000000001</v>
      </c>
      <c r="DA128" s="59">
        <v>2.78674</v>
      </c>
      <c r="DB128" s="59">
        <v>5.2098599999999999</v>
      </c>
      <c r="DC128" s="59">
        <v>1.80345</v>
      </c>
      <c r="DD128" s="59">
        <v>43</v>
      </c>
      <c r="DE128" s="59">
        <v>120.117</v>
      </c>
      <c r="DF128" s="59">
        <v>3.75</v>
      </c>
      <c r="DG128" s="59" t="s">
        <v>226</v>
      </c>
      <c r="DH128" s="59">
        <v>0</v>
      </c>
      <c r="DI128" s="59">
        <v>1.75</v>
      </c>
      <c r="DJ128" s="59" t="s">
        <v>194</v>
      </c>
      <c r="DK128" s="59">
        <v>0</v>
      </c>
      <c r="DL128" s="59" t="s">
        <v>171</v>
      </c>
      <c r="DM128" s="59" t="s">
        <v>172</v>
      </c>
      <c r="DN128" s="59" t="s">
        <v>173</v>
      </c>
      <c r="DO128" s="59" t="s">
        <v>174</v>
      </c>
      <c r="DP128" s="59">
        <v>8.1</v>
      </c>
      <c r="DQ128" s="59" t="s">
        <v>175</v>
      </c>
      <c r="DR128" s="59" t="s">
        <v>176</v>
      </c>
      <c r="DS128" s="59" t="s">
        <v>306</v>
      </c>
      <c r="DT128" s="59"/>
      <c r="DU128" s="59"/>
      <c r="DV128" s="59"/>
      <c r="DW128" s="59"/>
      <c r="DX128" s="59"/>
      <c r="DY128" s="59"/>
      <c r="DZ128" s="59"/>
      <c r="EA128" s="59"/>
      <c r="EB128" s="59"/>
    </row>
    <row r="129" spans="2:132" x14ac:dyDescent="0.25">
      <c r="B129" s="59" t="s">
        <v>431</v>
      </c>
      <c r="C129" s="59" t="s">
        <v>154</v>
      </c>
      <c r="D129" s="59">
        <v>413306</v>
      </c>
      <c r="E129" s="59" t="s">
        <v>178</v>
      </c>
      <c r="F129" s="59" t="s">
        <v>164</v>
      </c>
      <c r="G129" s="60">
        <v>0.21041666666666667</v>
      </c>
      <c r="H129" s="59" t="s">
        <v>187</v>
      </c>
      <c r="I129" s="59">
        <v>-2.2000000000000002</v>
      </c>
      <c r="J129" s="59" t="s">
        <v>166</v>
      </c>
      <c r="K129" s="59" t="s">
        <v>166</v>
      </c>
      <c r="L129" s="59" t="s">
        <v>432</v>
      </c>
      <c r="M129" s="59">
        <v>92.840299999999999</v>
      </c>
      <c r="N129" s="59">
        <v>573374</v>
      </c>
      <c r="O129" s="59">
        <v>475805</v>
      </c>
      <c r="P129" s="59">
        <v>1829.41</v>
      </c>
      <c r="Q129" s="59">
        <v>262267</v>
      </c>
      <c r="R129" s="59">
        <v>0</v>
      </c>
      <c r="S129" s="59">
        <v>863247</v>
      </c>
      <c r="T129" s="58">
        <v>2176610</v>
      </c>
      <c r="U129" s="58">
        <v>5008450</v>
      </c>
      <c r="V129" s="59">
        <v>0</v>
      </c>
      <c r="W129" s="59">
        <v>0</v>
      </c>
      <c r="X129" s="58">
        <v>7185060</v>
      </c>
      <c r="Y129" s="59">
        <v>14268.9</v>
      </c>
      <c r="Z129" s="59">
        <v>0</v>
      </c>
      <c r="AA129" s="59">
        <v>0</v>
      </c>
      <c r="AB129" s="59">
        <v>0</v>
      </c>
      <c r="AC129" s="59">
        <v>0</v>
      </c>
      <c r="AD129" s="59">
        <v>5279.41</v>
      </c>
      <c r="AE129" s="59">
        <v>0</v>
      </c>
      <c r="AF129" s="59">
        <v>19548.3</v>
      </c>
      <c r="AG129" s="59">
        <v>0</v>
      </c>
      <c r="AH129" s="59">
        <v>0</v>
      </c>
      <c r="AI129" s="59">
        <v>0</v>
      </c>
      <c r="AJ129" s="59">
        <v>19548.3</v>
      </c>
      <c r="AK129" s="59">
        <v>0</v>
      </c>
      <c r="AL129" s="59">
        <v>0</v>
      </c>
      <c r="AM129" s="59">
        <v>0</v>
      </c>
      <c r="AN129" s="59">
        <v>0</v>
      </c>
      <c r="AO129" s="59">
        <v>0</v>
      </c>
      <c r="AP129" s="59">
        <v>0</v>
      </c>
      <c r="AQ129" s="59">
        <v>0</v>
      </c>
      <c r="AR129" s="59">
        <v>0</v>
      </c>
      <c r="AS129" s="59">
        <v>0</v>
      </c>
      <c r="AT129" s="59">
        <v>0</v>
      </c>
      <c r="AU129" s="59">
        <v>0</v>
      </c>
      <c r="AV129" s="59">
        <v>0</v>
      </c>
      <c r="AW129" s="59">
        <v>5.06874</v>
      </c>
      <c r="AX129" s="59">
        <v>37.359400000000001</v>
      </c>
      <c r="AY129" s="59">
        <v>22.071100000000001</v>
      </c>
      <c r="AZ129" s="59">
        <v>0.22201799999999999</v>
      </c>
      <c r="BA129" s="59">
        <v>12.6959</v>
      </c>
      <c r="BB129" s="59">
        <v>1.75891</v>
      </c>
      <c r="BC129" s="59">
        <v>43</v>
      </c>
      <c r="BD129" s="59">
        <v>122.176</v>
      </c>
      <c r="BE129" s="59">
        <v>27</v>
      </c>
      <c r="BF129" s="59" t="s">
        <v>184</v>
      </c>
      <c r="BG129" s="59">
        <v>0</v>
      </c>
      <c r="BH129" s="59">
        <v>0</v>
      </c>
      <c r="BI129" s="59"/>
      <c r="BJ129" s="59">
        <v>0</v>
      </c>
      <c r="BK129" s="59" t="s">
        <v>166</v>
      </c>
      <c r="BL129" s="59" t="s">
        <v>166</v>
      </c>
      <c r="BM129" s="59" t="s">
        <v>234</v>
      </c>
      <c r="BN129" s="59">
        <v>78.833200000000005</v>
      </c>
      <c r="BO129" s="59">
        <v>487051</v>
      </c>
      <c r="BP129" s="59">
        <v>587758</v>
      </c>
      <c r="BQ129" s="59">
        <v>38347.300000000003</v>
      </c>
      <c r="BR129" s="59">
        <v>95526.3</v>
      </c>
      <c r="BS129" s="59">
        <v>0</v>
      </c>
      <c r="BT129" s="59">
        <v>863247</v>
      </c>
      <c r="BU129" s="58">
        <v>2072010</v>
      </c>
      <c r="BV129" s="58">
        <v>5008450</v>
      </c>
      <c r="BW129" s="59">
        <v>0</v>
      </c>
      <c r="BX129" s="59">
        <v>0</v>
      </c>
      <c r="BY129" s="58">
        <v>7080460</v>
      </c>
      <c r="BZ129" s="59">
        <v>13652.3</v>
      </c>
      <c r="CA129" s="59">
        <v>0</v>
      </c>
      <c r="CB129" s="59">
        <v>0</v>
      </c>
      <c r="CC129" s="59">
        <v>0</v>
      </c>
      <c r="CD129" s="59">
        <v>0</v>
      </c>
      <c r="CE129" s="59">
        <v>5413.1</v>
      </c>
      <c r="CF129" s="59">
        <v>0</v>
      </c>
      <c r="CG129" s="59">
        <v>19065.400000000001</v>
      </c>
      <c r="CH129" s="59">
        <v>0</v>
      </c>
      <c r="CI129" s="59">
        <v>0</v>
      </c>
      <c r="CJ129" s="59">
        <v>0</v>
      </c>
      <c r="CK129" s="59">
        <v>19065.400000000001</v>
      </c>
      <c r="CL129" s="59">
        <v>0</v>
      </c>
      <c r="CM129" s="59">
        <v>0</v>
      </c>
      <c r="CN129" s="59">
        <v>0</v>
      </c>
      <c r="CO129" s="59">
        <v>0</v>
      </c>
      <c r="CP129" s="59">
        <v>0</v>
      </c>
      <c r="CQ129" s="59">
        <v>0</v>
      </c>
      <c r="CR129" s="59">
        <v>0</v>
      </c>
      <c r="CS129" s="59">
        <v>0</v>
      </c>
      <c r="CT129" s="59">
        <v>0</v>
      </c>
      <c r="CU129" s="59">
        <v>0</v>
      </c>
      <c r="CV129" s="59">
        <v>0</v>
      </c>
      <c r="CW129" s="59">
        <v>0</v>
      </c>
      <c r="CX129" s="59">
        <v>4.9169700000000001</v>
      </c>
      <c r="CY129" s="59">
        <v>33.621000000000002</v>
      </c>
      <c r="CZ129" s="59">
        <v>28.778600000000001</v>
      </c>
      <c r="DA129" s="59">
        <v>2.78674</v>
      </c>
      <c r="DB129" s="59">
        <v>5.2098599999999999</v>
      </c>
      <c r="DC129" s="59">
        <v>1.80345</v>
      </c>
      <c r="DD129" s="59">
        <v>43</v>
      </c>
      <c r="DE129" s="59">
        <v>120.117</v>
      </c>
      <c r="DF129" s="59">
        <v>3.75</v>
      </c>
      <c r="DG129" s="59" t="s">
        <v>226</v>
      </c>
      <c r="DH129" s="59">
        <v>0</v>
      </c>
      <c r="DI129" s="59">
        <v>1.75</v>
      </c>
      <c r="DJ129" s="59" t="s">
        <v>194</v>
      </c>
      <c r="DK129" s="59">
        <v>0</v>
      </c>
      <c r="DL129" s="59" t="s">
        <v>171</v>
      </c>
      <c r="DM129" s="59" t="s">
        <v>172</v>
      </c>
      <c r="DN129" s="59" t="s">
        <v>173</v>
      </c>
      <c r="DO129" s="59" t="s">
        <v>174</v>
      </c>
      <c r="DP129" s="59">
        <v>8.1</v>
      </c>
      <c r="DQ129" s="59" t="s">
        <v>175</v>
      </c>
      <c r="DR129" s="59" t="s">
        <v>176</v>
      </c>
      <c r="DS129" s="59" t="s">
        <v>306</v>
      </c>
      <c r="DT129" s="59"/>
      <c r="DU129" s="59"/>
      <c r="DV129" s="59"/>
      <c r="DW129" s="59"/>
      <c r="DX129" s="59"/>
      <c r="DY129" s="59"/>
      <c r="DZ129" s="59"/>
      <c r="EA129" s="59"/>
      <c r="EB129" s="59"/>
    </row>
    <row r="130" spans="2:132" x14ac:dyDescent="0.25">
      <c r="B130" s="59" t="s">
        <v>433</v>
      </c>
      <c r="C130" s="59" t="s">
        <v>77</v>
      </c>
      <c r="D130" s="59">
        <v>300016</v>
      </c>
      <c r="E130" s="59" t="s">
        <v>163</v>
      </c>
      <c r="F130" s="59" t="s">
        <v>164</v>
      </c>
      <c r="G130" s="60">
        <v>8.5416666666666655E-2</v>
      </c>
      <c r="H130" s="59" t="s">
        <v>165</v>
      </c>
      <c r="I130" s="59">
        <v>5.7</v>
      </c>
      <c r="J130" s="59" t="s">
        <v>166</v>
      </c>
      <c r="K130" s="59" t="s">
        <v>166</v>
      </c>
      <c r="L130" s="59" t="s">
        <v>235</v>
      </c>
      <c r="M130" s="59">
        <v>38.609699999999997</v>
      </c>
      <c r="N130" s="59">
        <v>44616</v>
      </c>
      <c r="O130" s="59">
        <v>25466.2</v>
      </c>
      <c r="P130" s="59">
        <v>0</v>
      </c>
      <c r="Q130" s="59">
        <v>3339.29</v>
      </c>
      <c r="R130" s="59">
        <v>0</v>
      </c>
      <c r="S130" s="59">
        <v>90621.7</v>
      </c>
      <c r="T130" s="59">
        <v>164082</v>
      </c>
      <c r="U130" s="59">
        <v>229701</v>
      </c>
      <c r="V130" s="59">
        <v>0</v>
      </c>
      <c r="W130" s="59">
        <v>0</v>
      </c>
      <c r="X130" s="59">
        <v>393783</v>
      </c>
      <c r="Y130" s="59">
        <v>5934.06</v>
      </c>
      <c r="Z130" s="59">
        <v>0</v>
      </c>
      <c r="AA130" s="59">
        <v>0</v>
      </c>
      <c r="AB130" s="59">
        <v>0</v>
      </c>
      <c r="AC130" s="59">
        <v>0</v>
      </c>
      <c r="AD130" s="59">
        <v>784.072</v>
      </c>
      <c r="AE130" s="59">
        <v>0</v>
      </c>
      <c r="AF130" s="59">
        <v>6718.14</v>
      </c>
      <c r="AG130" s="59">
        <v>0</v>
      </c>
      <c r="AH130" s="59">
        <v>0</v>
      </c>
      <c r="AI130" s="59">
        <v>0</v>
      </c>
      <c r="AJ130" s="59">
        <v>6718.14</v>
      </c>
      <c r="AK130" s="59">
        <v>0</v>
      </c>
      <c r="AL130" s="59">
        <v>0</v>
      </c>
      <c r="AM130" s="59">
        <v>0</v>
      </c>
      <c r="AN130" s="59">
        <v>0</v>
      </c>
      <c r="AO130" s="59">
        <v>0</v>
      </c>
      <c r="AP130" s="59">
        <v>0</v>
      </c>
      <c r="AQ130" s="59">
        <v>0</v>
      </c>
      <c r="AR130" s="59">
        <v>0</v>
      </c>
      <c r="AS130" s="59">
        <v>0</v>
      </c>
      <c r="AT130" s="59">
        <v>0</v>
      </c>
      <c r="AU130" s="59">
        <v>0</v>
      </c>
      <c r="AV130" s="59">
        <v>0</v>
      </c>
      <c r="AW130" s="59">
        <v>20.101099999999999</v>
      </c>
      <c r="AX130" s="59">
        <v>36.721899999999998</v>
      </c>
      <c r="AY130" s="59">
        <v>12.658799999999999</v>
      </c>
      <c r="AZ130" s="59">
        <v>0</v>
      </c>
      <c r="BA130" s="59">
        <v>1.11273</v>
      </c>
      <c r="BB130" s="59">
        <v>2.4334199999999999</v>
      </c>
      <c r="BC130" s="59">
        <v>41.410800000000002</v>
      </c>
      <c r="BD130" s="59">
        <v>114.43899999999999</v>
      </c>
      <c r="BE130" s="59">
        <v>43.75</v>
      </c>
      <c r="BF130" s="59" t="s">
        <v>194</v>
      </c>
      <c r="BG130" s="59">
        <v>0</v>
      </c>
      <c r="BH130" s="59">
        <v>1.5</v>
      </c>
      <c r="BI130" s="59" t="s">
        <v>168</v>
      </c>
      <c r="BJ130" s="59">
        <v>0</v>
      </c>
      <c r="BK130" s="59" t="s">
        <v>166</v>
      </c>
      <c r="BL130" s="59" t="s">
        <v>166</v>
      </c>
      <c r="BM130" s="59" t="s">
        <v>236</v>
      </c>
      <c r="BN130" s="59">
        <v>39.4771</v>
      </c>
      <c r="BO130" s="59">
        <v>41622</v>
      </c>
      <c r="BP130" s="59">
        <v>39821.5</v>
      </c>
      <c r="BQ130" s="59">
        <v>0</v>
      </c>
      <c r="BR130" s="59">
        <v>2769.12</v>
      </c>
      <c r="BS130" s="59">
        <v>0</v>
      </c>
      <c r="BT130" s="59">
        <v>90621.7</v>
      </c>
      <c r="BU130" s="59">
        <v>174874</v>
      </c>
      <c r="BV130" s="59">
        <v>229701</v>
      </c>
      <c r="BW130" s="59">
        <v>0</v>
      </c>
      <c r="BX130" s="59">
        <v>0</v>
      </c>
      <c r="BY130" s="59">
        <v>404575</v>
      </c>
      <c r="BZ130" s="59">
        <v>6469.03</v>
      </c>
      <c r="CA130" s="59">
        <v>0</v>
      </c>
      <c r="CB130" s="59">
        <v>0</v>
      </c>
      <c r="CC130" s="59">
        <v>0</v>
      </c>
      <c r="CD130" s="59">
        <v>0</v>
      </c>
      <c r="CE130" s="59">
        <v>784.06799999999998</v>
      </c>
      <c r="CF130" s="59">
        <v>0</v>
      </c>
      <c r="CG130" s="59">
        <v>7253.1</v>
      </c>
      <c r="CH130" s="59">
        <v>0</v>
      </c>
      <c r="CI130" s="59">
        <v>0</v>
      </c>
      <c r="CJ130" s="59">
        <v>0</v>
      </c>
      <c r="CK130" s="59">
        <v>7253.1</v>
      </c>
      <c r="CL130" s="59">
        <v>0</v>
      </c>
      <c r="CM130" s="59">
        <v>0</v>
      </c>
      <c r="CN130" s="59">
        <v>0</v>
      </c>
      <c r="CO130" s="59">
        <v>0</v>
      </c>
      <c r="CP130" s="59">
        <v>0</v>
      </c>
      <c r="CQ130" s="59">
        <v>0</v>
      </c>
      <c r="CR130" s="59">
        <v>0</v>
      </c>
      <c r="CS130" s="59">
        <v>0</v>
      </c>
      <c r="CT130" s="59">
        <v>0</v>
      </c>
      <c r="CU130" s="59">
        <v>0</v>
      </c>
      <c r="CV130" s="59">
        <v>0</v>
      </c>
      <c r="CW130" s="59">
        <v>0</v>
      </c>
      <c r="CX130" s="59">
        <v>21.848400000000002</v>
      </c>
      <c r="CY130" s="59">
        <v>34.264099999999999</v>
      </c>
      <c r="CZ130" s="59">
        <v>19.316800000000001</v>
      </c>
      <c r="DA130" s="59">
        <v>0</v>
      </c>
      <c r="DB130" s="59">
        <v>0.92239199999999999</v>
      </c>
      <c r="DC130" s="59">
        <v>2.4334099999999999</v>
      </c>
      <c r="DD130" s="59">
        <v>41.410800000000002</v>
      </c>
      <c r="DE130" s="59">
        <v>120.196</v>
      </c>
      <c r="DF130" s="59">
        <v>0</v>
      </c>
      <c r="DG130" s="59"/>
      <c r="DH130" s="59">
        <v>0</v>
      </c>
      <c r="DI130" s="59">
        <v>10.75</v>
      </c>
      <c r="DJ130" s="59" t="s">
        <v>170</v>
      </c>
      <c r="DK130" s="59">
        <v>0</v>
      </c>
      <c r="DL130" s="59" t="s">
        <v>171</v>
      </c>
      <c r="DM130" s="59" t="s">
        <v>172</v>
      </c>
      <c r="DN130" s="59" t="s">
        <v>173</v>
      </c>
      <c r="DO130" s="59" t="s">
        <v>174</v>
      </c>
      <c r="DP130" s="59">
        <v>8.1</v>
      </c>
      <c r="DQ130" s="59" t="s">
        <v>175</v>
      </c>
      <c r="DR130" s="59" t="s">
        <v>176</v>
      </c>
      <c r="DS130" s="59" t="s">
        <v>434</v>
      </c>
      <c r="DT130" s="59"/>
      <c r="DU130" s="59"/>
      <c r="DV130" s="59"/>
      <c r="DW130" s="59"/>
      <c r="DX130" s="59"/>
      <c r="DY130" s="59"/>
      <c r="DZ130" s="59"/>
      <c r="EA130" s="59"/>
      <c r="EB130" s="59"/>
    </row>
    <row r="131" spans="2:132" x14ac:dyDescent="0.25">
      <c r="B131" s="59" t="s">
        <v>435</v>
      </c>
      <c r="C131" s="59" t="s">
        <v>81</v>
      </c>
      <c r="D131" s="59">
        <v>311816</v>
      </c>
      <c r="E131" s="59" t="s">
        <v>163</v>
      </c>
      <c r="F131" s="59" t="s">
        <v>164</v>
      </c>
      <c r="G131" s="84">
        <v>6.8694444444444445</v>
      </c>
      <c r="H131" s="59" t="s">
        <v>165</v>
      </c>
      <c r="I131" s="59">
        <v>6.5</v>
      </c>
      <c r="J131" s="59" t="s">
        <v>166</v>
      </c>
      <c r="K131" s="59" t="s">
        <v>166</v>
      </c>
      <c r="L131" s="59" t="s">
        <v>235</v>
      </c>
      <c r="M131" s="59">
        <v>39.835099999999997</v>
      </c>
      <c r="N131" s="59">
        <v>46522.3</v>
      </c>
      <c r="O131" s="59">
        <v>25516</v>
      </c>
      <c r="P131" s="59">
        <v>0</v>
      </c>
      <c r="Q131" s="59">
        <v>3416.93</v>
      </c>
      <c r="R131" s="59">
        <v>0</v>
      </c>
      <c r="S131" s="59">
        <v>90621.7</v>
      </c>
      <c r="T131" s="59">
        <v>166117</v>
      </c>
      <c r="U131" s="59">
        <v>229701</v>
      </c>
      <c r="V131" s="59">
        <v>0</v>
      </c>
      <c r="W131" s="59">
        <v>0</v>
      </c>
      <c r="X131" s="59">
        <v>395818</v>
      </c>
      <c r="Y131" s="59">
        <v>6122.4</v>
      </c>
      <c r="Z131" s="59">
        <v>0</v>
      </c>
      <c r="AA131" s="59">
        <v>0</v>
      </c>
      <c r="AB131" s="59">
        <v>0</v>
      </c>
      <c r="AC131" s="59">
        <v>0</v>
      </c>
      <c r="AD131" s="59">
        <v>784.07299999999998</v>
      </c>
      <c r="AE131" s="59">
        <v>0</v>
      </c>
      <c r="AF131" s="59">
        <v>6906.47</v>
      </c>
      <c r="AG131" s="59">
        <v>0</v>
      </c>
      <c r="AH131" s="59">
        <v>0</v>
      </c>
      <c r="AI131" s="59">
        <v>0</v>
      </c>
      <c r="AJ131" s="59">
        <v>6906.47</v>
      </c>
      <c r="AK131" s="59">
        <v>0</v>
      </c>
      <c r="AL131" s="59">
        <v>0</v>
      </c>
      <c r="AM131" s="59">
        <v>0</v>
      </c>
      <c r="AN131" s="59">
        <v>0</v>
      </c>
      <c r="AO131" s="59">
        <v>0</v>
      </c>
      <c r="AP131" s="59">
        <v>0</v>
      </c>
      <c r="AQ131" s="59">
        <v>0</v>
      </c>
      <c r="AR131" s="59">
        <v>0</v>
      </c>
      <c r="AS131" s="59">
        <v>0</v>
      </c>
      <c r="AT131" s="59">
        <v>0</v>
      </c>
      <c r="AU131" s="59">
        <v>0</v>
      </c>
      <c r="AV131" s="59">
        <v>0</v>
      </c>
      <c r="AW131" s="59">
        <v>20.7437</v>
      </c>
      <c r="AX131" s="59">
        <v>38.028399999999998</v>
      </c>
      <c r="AY131" s="59">
        <v>12.5844</v>
      </c>
      <c r="AZ131" s="59">
        <v>0</v>
      </c>
      <c r="BA131" s="59">
        <v>1.13794</v>
      </c>
      <c r="BB131" s="59">
        <v>2.4334199999999999</v>
      </c>
      <c r="BC131" s="59">
        <v>41.410800000000002</v>
      </c>
      <c r="BD131" s="59">
        <v>116.339</v>
      </c>
      <c r="BE131" s="59">
        <v>184.75</v>
      </c>
      <c r="BF131" s="59" t="s">
        <v>194</v>
      </c>
      <c r="BG131" s="59">
        <v>1</v>
      </c>
      <c r="BH131" s="59">
        <v>2</v>
      </c>
      <c r="BI131" s="59" t="s">
        <v>436</v>
      </c>
      <c r="BJ131" s="59">
        <v>0</v>
      </c>
      <c r="BK131" s="59" t="s">
        <v>166</v>
      </c>
      <c r="BL131" s="59" t="s">
        <v>166</v>
      </c>
      <c r="BM131" s="59" t="s">
        <v>236</v>
      </c>
      <c r="BN131" s="59">
        <v>40.691000000000003</v>
      </c>
      <c r="BO131" s="59">
        <v>43021</v>
      </c>
      <c r="BP131" s="59">
        <v>41106.300000000003</v>
      </c>
      <c r="BQ131" s="59">
        <v>0</v>
      </c>
      <c r="BR131" s="59">
        <v>3048.94</v>
      </c>
      <c r="BS131" s="59">
        <v>0</v>
      </c>
      <c r="BT131" s="59">
        <v>90621.7</v>
      </c>
      <c r="BU131" s="59">
        <v>177839</v>
      </c>
      <c r="BV131" s="59">
        <v>229701</v>
      </c>
      <c r="BW131" s="59">
        <v>0</v>
      </c>
      <c r="BX131" s="59">
        <v>0</v>
      </c>
      <c r="BY131" s="59">
        <v>407540</v>
      </c>
      <c r="BZ131" s="59">
        <v>6699.67</v>
      </c>
      <c r="CA131" s="59">
        <v>0</v>
      </c>
      <c r="CB131" s="59">
        <v>0</v>
      </c>
      <c r="CC131" s="59">
        <v>0</v>
      </c>
      <c r="CD131" s="59">
        <v>0</v>
      </c>
      <c r="CE131" s="59">
        <v>784.07</v>
      </c>
      <c r="CF131" s="59">
        <v>0</v>
      </c>
      <c r="CG131" s="59">
        <v>7483.74</v>
      </c>
      <c r="CH131" s="59">
        <v>0</v>
      </c>
      <c r="CI131" s="59">
        <v>0</v>
      </c>
      <c r="CJ131" s="59">
        <v>0</v>
      </c>
      <c r="CK131" s="59">
        <v>7483.74</v>
      </c>
      <c r="CL131" s="59">
        <v>0</v>
      </c>
      <c r="CM131" s="59">
        <v>0</v>
      </c>
      <c r="CN131" s="59">
        <v>0</v>
      </c>
      <c r="CO131" s="59">
        <v>0</v>
      </c>
      <c r="CP131" s="59">
        <v>0</v>
      </c>
      <c r="CQ131" s="59">
        <v>0</v>
      </c>
      <c r="CR131" s="59">
        <v>0</v>
      </c>
      <c r="CS131" s="59">
        <v>0</v>
      </c>
      <c r="CT131" s="59">
        <v>0</v>
      </c>
      <c r="CU131" s="59">
        <v>0</v>
      </c>
      <c r="CV131" s="59">
        <v>0</v>
      </c>
      <c r="CW131" s="59">
        <v>0</v>
      </c>
      <c r="CX131" s="59">
        <v>22.6297</v>
      </c>
      <c r="CY131" s="59">
        <v>35.347700000000003</v>
      </c>
      <c r="CZ131" s="59">
        <v>20.022600000000001</v>
      </c>
      <c r="DA131" s="59">
        <v>0</v>
      </c>
      <c r="DB131" s="59">
        <v>1.01539</v>
      </c>
      <c r="DC131" s="59">
        <v>2.4334099999999999</v>
      </c>
      <c r="DD131" s="59">
        <v>41.410800000000002</v>
      </c>
      <c r="DE131" s="59">
        <v>122.86</v>
      </c>
      <c r="DF131" s="59">
        <v>0</v>
      </c>
      <c r="DG131" s="59"/>
      <c r="DH131" s="59">
        <v>0</v>
      </c>
      <c r="DI131" s="59">
        <v>7.5</v>
      </c>
      <c r="DJ131" s="59" t="s">
        <v>170</v>
      </c>
      <c r="DK131" s="59">
        <v>0</v>
      </c>
      <c r="DL131" s="59" t="s">
        <v>171</v>
      </c>
      <c r="DM131" s="59" t="s">
        <v>172</v>
      </c>
      <c r="DN131" s="59" t="s">
        <v>173</v>
      </c>
      <c r="DO131" s="59" t="s">
        <v>174</v>
      </c>
      <c r="DP131" s="59">
        <v>8.1</v>
      </c>
      <c r="DQ131" s="59" t="s">
        <v>175</v>
      </c>
      <c r="DR131" s="59" t="s">
        <v>176</v>
      </c>
      <c r="DS131" s="59" t="s">
        <v>434</v>
      </c>
      <c r="DT131" s="59"/>
      <c r="DU131" s="59"/>
      <c r="DV131" s="59"/>
      <c r="DW131" s="59"/>
      <c r="DX131" s="59"/>
      <c r="DY131" s="59"/>
      <c r="DZ131" s="59"/>
      <c r="EA131" s="59"/>
      <c r="EB131" s="59"/>
    </row>
    <row r="132" spans="2:132" x14ac:dyDescent="0.25">
      <c r="B132" s="59" t="s">
        <v>437</v>
      </c>
      <c r="C132" s="59" t="s">
        <v>82</v>
      </c>
      <c r="D132" s="59">
        <v>311916</v>
      </c>
      <c r="E132" s="59" t="s">
        <v>163</v>
      </c>
      <c r="F132" s="59" t="s">
        <v>164</v>
      </c>
      <c r="G132" s="60">
        <v>8.2638888888888887E-2</v>
      </c>
      <c r="H132" s="59" t="s">
        <v>165</v>
      </c>
      <c r="I132" s="59">
        <v>4.5</v>
      </c>
      <c r="J132" s="59" t="s">
        <v>166</v>
      </c>
      <c r="K132" s="59" t="s">
        <v>166</v>
      </c>
      <c r="L132" s="59" t="s">
        <v>235</v>
      </c>
      <c r="M132" s="59">
        <v>35.982500000000002</v>
      </c>
      <c r="N132" s="59">
        <v>41135.699999999997</v>
      </c>
      <c r="O132" s="59">
        <v>24880.3</v>
      </c>
      <c r="P132" s="59">
        <v>0</v>
      </c>
      <c r="Q132" s="59">
        <v>3313.49</v>
      </c>
      <c r="R132" s="59">
        <v>0</v>
      </c>
      <c r="S132" s="59">
        <v>90621.7</v>
      </c>
      <c r="T132" s="59">
        <v>159987</v>
      </c>
      <c r="U132" s="59">
        <v>229701</v>
      </c>
      <c r="V132" s="59">
        <v>0</v>
      </c>
      <c r="W132" s="59">
        <v>0</v>
      </c>
      <c r="X132" s="59">
        <v>389689</v>
      </c>
      <c r="Y132" s="59">
        <v>5530.28</v>
      </c>
      <c r="Z132" s="59">
        <v>0</v>
      </c>
      <c r="AA132" s="59">
        <v>0</v>
      </c>
      <c r="AB132" s="59">
        <v>0</v>
      </c>
      <c r="AC132" s="59">
        <v>0</v>
      </c>
      <c r="AD132" s="59">
        <v>784.07</v>
      </c>
      <c r="AE132" s="59">
        <v>0</v>
      </c>
      <c r="AF132" s="59">
        <v>6314.35</v>
      </c>
      <c r="AG132" s="59">
        <v>0</v>
      </c>
      <c r="AH132" s="59">
        <v>0</v>
      </c>
      <c r="AI132" s="59">
        <v>0</v>
      </c>
      <c r="AJ132" s="59">
        <v>6314.35</v>
      </c>
      <c r="AK132" s="59">
        <v>0</v>
      </c>
      <c r="AL132" s="59">
        <v>0</v>
      </c>
      <c r="AM132" s="59">
        <v>0</v>
      </c>
      <c r="AN132" s="59">
        <v>0</v>
      </c>
      <c r="AO132" s="59">
        <v>0</v>
      </c>
      <c r="AP132" s="59">
        <v>0</v>
      </c>
      <c r="AQ132" s="59">
        <v>0</v>
      </c>
      <c r="AR132" s="59">
        <v>0</v>
      </c>
      <c r="AS132" s="59">
        <v>0</v>
      </c>
      <c r="AT132" s="59">
        <v>0</v>
      </c>
      <c r="AU132" s="59">
        <v>0</v>
      </c>
      <c r="AV132" s="59">
        <v>0</v>
      </c>
      <c r="AW132" s="59">
        <v>18.727399999999999</v>
      </c>
      <c r="AX132" s="59">
        <v>33.9377</v>
      </c>
      <c r="AY132" s="59">
        <v>12.712999999999999</v>
      </c>
      <c r="AZ132" s="59">
        <v>0</v>
      </c>
      <c r="BA132" s="59">
        <v>1.10442</v>
      </c>
      <c r="BB132" s="59">
        <v>2.4334099999999999</v>
      </c>
      <c r="BC132" s="59">
        <v>41.410800000000002</v>
      </c>
      <c r="BD132" s="59">
        <v>110.327</v>
      </c>
      <c r="BE132" s="59">
        <v>0</v>
      </c>
      <c r="BF132" s="59"/>
      <c r="BG132" s="59">
        <v>0</v>
      </c>
      <c r="BH132" s="59">
        <v>1</v>
      </c>
      <c r="BI132" s="59" t="s">
        <v>168</v>
      </c>
      <c r="BJ132" s="59">
        <v>0</v>
      </c>
      <c r="BK132" s="59" t="s">
        <v>166</v>
      </c>
      <c r="BL132" s="59" t="s">
        <v>166</v>
      </c>
      <c r="BM132" s="59" t="s">
        <v>236</v>
      </c>
      <c r="BN132" s="59">
        <v>37.268999999999998</v>
      </c>
      <c r="BO132" s="59">
        <v>38442.400000000001</v>
      </c>
      <c r="BP132" s="59">
        <v>37139.300000000003</v>
      </c>
      <c r="BQ132" s="59">
        <v>0</v>
      </c>
      <c r="BR132" s="59">
        <v>2486.9699999999998</v>
      </c>
      <c r="BS132" s="59">
        <v>0</v>
      </c>
      <c r="BT132" s="59">
        <v>90621.7</v>
      </c>
      <c r="BU132" s="59">
        <v>168728</v>
      </c>
      <c r="BV132" s="59">
        <v>229701</v>
      </c>
      <c r="BW132" s="59">
        <v>0</v>
      </c>
      <c r="BX132" s="59">
        <v>0</v>
      </c>
      <c r="BY132" s="59">
        <v>398429</v>
      </c>
      <c r="BZ132" s="59">
        <v>6114.21</v>
      </c>
      <c r="CA132" s="59">
        <v>0</v>
      </c>
      <c r="CB132" s="59">
        <v>0</v>
      </c>
      <c r="CC132" s="59">
        <v>0</v>
      </c>
      <c r="CD132" s="59">
        <v>0</v>
      </c>
      <c r="CE132" s="59">
        <v>784.06600000000003</v>
      </c>
      <c r="CF132" s="59">
        <v>0</v>
      </c>
      <c r="CG132" s="59">
        <v>6898.27</v>
      </c>
      <c r="CH132" s="59">
        <v>0</v>
      </c>
      <c r="CI132" s="59">
        <v>0</v>
      </c>
      <c r="CJ132" s="59">
        <v>0</v>
      </c>
      <c r="CK132" s="59">
        <v>6898.27</v>
      </c>
      <c r="CL132" s="59">
        <v>0</v>
      </c>
      <c r="CM132" s="59">
        <v>0</v>
      </c>
      <c r="CN132" s="59">
        <v>0</v>
      </c>
      <c r="CO132" s="59">
        <v>0</v>
      </c>
      <c r="CP132" s="59">
        <v>0</v>
      </c>
      <c r="CQ132" s="59">
        <v>0</v>
      </c>
      <c r="CR132" s="59">
        <v>0</v>
      </c>
      <c r="CS132" s="59">
        <v>0</v>
      </c>
      <c r="CT132" s="59">
        <v>0</v>
      </c>
      <c r="CU132" s="59">
        <v>0</v>
      </c>
      <c r="CV132" s="59">
        <v>0</v>
      </c>
      <c r="CW132" s="59">
        <v>0</v>
      </c>
      <c r="CX132" s="59">
        <v>20.646899999999999</v>
      </c>
      <c r="CY132" s="59">
        <v>31.74</v>
      </c>
      <c r="CZ132" s="59">
        <v>17.8048</v>
      </c>
      <c r="DA132" s="59">
        <v>0</v>
      </c>
      <c r="DB132" s="59">
        <v>0.82918499999999995</v>
      </c>
      <c r="DC132" s="59">
        <v>2.4333999999999998</v>
      </c>
      <c r="DD132" s="59">
        <v>41.410800000000002</v>
      </c>
      <c r="DE132" s="59">
        <v>114.86499999999999</v>
      </c>
      <c r="DF132" s="59">
        <v>0</v>
      </c>
      <c r="DG132" s="59"/>
      <c r="DH132" s="59">
        <v>0</v>
      </c>
      <c r="DI132" s="59">
        <v>13.25</v>
      </c>
      <c r="DJ132" s="59" t="s">
        <v>170</v>
      </c>
      <c r="DK132" s="59">
        <v>0</v>
      </c>
      <c r="DL132" s="59" t="s">
        <v>171</v>
      </c>
      <c r="DM132" s="59" t="s">
        <v>172</v>
      </c>
      <c r="DN132" s="59" t="s">
        <v>173</v>
      </c>
      <c r="DO132" s="59" t="s">
        <v>174</v>
      </c>
      <c r="DP132" s="59">
        <v>8.1</v>
      </c>
      <c r="DQ132" s="59" t="s">
        <v>175</v>
      </c>
      <c r="DR132" s="59" t="s">
        <v>176</v>
      </c>
      <c r="DS132" s="59" t="s">
        <v>434</v>
      </c>
      <c r="DT132" s="59"/>
      <c r="DU132" s="59"/>
      <c r="DV132" s="59"/>
      <c r="DW132" s="59"/>
      <c r="DX132" s="59"/>
      <c r="DY132" s="59"/>
      <c r="DZ132" s="59"/>
      <c r="EA132" s="59"/>
      <c r="EB132" s="59"/>
    </row>
    <row r="133" spans="2:132" x14ac:dyDescent="0.25">
      <c r="B133" s="59" t="s">
        <v>438</v>
      </c>
      <c r="C133" s="59" t="s">
        <v>79</v>
      </c>
      <c r="D133" s="59">
        <v>312316</v>
      </c>
      <c r="E133" s="59" t="s">
        <v>163</v>
      </c>
      <c r="F133" s="59" t="s">
        <v>164</v>
      </c>
      <c r="G133" s="60">
        <v>8.4027777777777771E-2</v>
      </c>
      <c r="H133" s="59" t="s">
        <v>165</v>
      </c>
      <c r="I133" s="59">
        <v>8.1</v>
      </c>
      <c r="J133" s="59" t="s">
        <v>166</v>
      </c>
      <c r="K133" s="59" t="s">
        <v>166</v>
      </c>
      <c r="L133" s="59" t="s">
        <v>235</v>
      </c>
      <c r="M133" s="59">
        <v>37.426900000000003</v>
      </c>
      <c r="N133" s="59">
        <v>42458.3</v>
      </c>
      <c r="O133" s="59">
        <v>24972.6</v>
      </c>
      <c r="P133" s="59">
        <v>0</v>
      </c>
      <c r="Q133" s="59">
        <v>3346.1</v>
      </c>
      <c r="R133" s="59">
        <v>0</v>
      </c>
      <c r="S133" s="59">
        <v>90621.7</v>
      </c>
      <c r="T133" s="59">
        <v>161436</v>
      </c>
      <c r="U133" s="59">
        <v>229701</v>
      </c>
      <c r="V133" s="59">
        <v>0</v>
      </c>
      <c r="W133" s="59">
        <v>0</v>
      </c>
      <c r="X133" s="59">
        <v>391138</v>
      </c>
      <c r="Y133" s="59">
        <v>5752.29</v>
      </c>
      <c r="Z133" s="59">
        <v>0</v>
      </c>
      <c r="AA133" s="59">
        <v>0</v>
      </c>
      <c r="AB133" s="59">
        <v>0</v>
      </c>
      <c r="AC133" s="59">
        <v>0</v>
      </c>
      <c r="AD133" s="59">
        <v>784.07100000000003</v>
      </c>
      <c r="AE133" s="59">
        <v>0</v>
      </c>
      <c r="AF133" s="59">
        <v>6536.36</v>
      </c>
      <c r="AG133" s="59">
        <v>0</v>
      </c>
      <c r="AH133" s="59">
        <v>0</v>
      </c>
      <c r="AI133" s="59">
        <v>0</v>
      </c>
      <c r="AJ133" s="59">
        <v>6536.36</v>
      </c>
      <c r="AK133" s="59">
        <v>0</v>
      </c>
      <c r="AL133" s="59">
        <v>0</v>
      </c>
      <c r="AM133" s="59">
        <v>0</v>
      </c>
      <c r="AN133" s="59">
        <v>0</v>
      </c>
      <c r="AO133" s="59">
        <v>0</v>
      </c>
      <c r="AP133" s="59">
        <v>0</v>
      </c>
      <c r="AQ133" s="59">
        <v>0</v>
      </c>
      <c r="AR133" s="59">
        <v>0</v>
      </c>
      <c r="AS133" s="59">
        <v>0</v>
      </c>
      <c r="AT133" s="59">
        <v>0</v>
      </c>
      <c r="AU133" s="59">
        <v>0</v>
      </c>
      <c r="AV133" s="59">
        <v>0</v>
      </c>
      <c r="AW133" s="59">
        <v>19.481000000000002</v>
      </c>
      <c r="AX133" s="59">
        <v>35.061700000000002</v>
      </c>
      <c r="AY133" s="59">
        <v>12.4992</v>
      </c>
      <c r="AZ133" s="59">
        <v>0</v>
      </c>
      <c r="BA133" s="59">
        <v>1.1150100000000001</v>
      </c>
      <c r="BB133" s="59">
        <v>2.4334199999999999</v>
      </c>
      <c r="BC133" s="59">
        <v>41.410800000000002</v>
      </c>
      <c r="BD133" s="59">
        <v>112.001</v>
      </c>
      <c r="BE133" s="59">
        <v>0</v>
      </c>
      <c r="BF133" s="59"/>
      <c r="BG133" s="59">
        <v>0</v>
      </c>
      <c r="BH133" s="59">
        <v>1.25</v>
      </c>
      <c r="BI133" s="59" t="s">
        <v>168</v>
      </c>
      <c r="BJ133" s="59">
        <v>0</v>
      </c>
      <c r="BK133" s="59" t="s">
        <v>166</v>
      </c>
      <c r="BL133" s="59" t="s">
        <v>166</v>
      </c>
      <c r="BM133" s="59" t="s">
        <v>236</v>
      </c>
      <c r="BN133" s="59">
        <v>39.4771</v>
      </c>
      <c r="BO133" s="59">
        <v>41622</v>
      </c>
      <c r="BP133" s="59">
        <v>39821.5</v>
      </c>
      <c r="BQ133" s="59">
        <v>0</v>
      </c>
      <c r="BR133" s="59">
        <v>2769.12</v>
      </c>
      <c r="BS133" s="59">
        <v>0</v>
      </c>
      <c r="BT133" s="59">
        <v>90621.7</v>
      </c>
      <c r="BU133" s="59">
        <v>174874</v>
      </c>
      <c r="BV133" s="59">
        <v>229701</v>
      </c>
      <c r="BW133" s="59">
        <v>0</v>
      </c>
      <c r="BX133" s="59">
        <v>0</v>
      </c>
      <c r="BY133" s="59">
        <v>404575</v>
      </c>
      <c r="BZ133" s="59">
        <v>6469.03</v>
      </c>
      <c r="CA133" s="59">
        <v>0</v>
      </c>
      <c r="CB133" s="59">
        <v>0</v>
      </c>
      <c r="CC133" s="59">
        <v>0</v>
      </c>
      <c r="CD133" s="59">
        <v>0</v>
      </c>
      <c r="CE133" s="59">
        <v>784.06799999999998</v>
      </c>
      <c r="CF133" s="59">
        <v>0</v>
      </c>
      <c r="CG133" s="59">
        <v>7253.1</v>
      </c>
      <c r="CH133" s="59">
        <v>0</v>
      </c>
      <c r="CI133" s="59">
        <v>0</v>
      </c>
      <c r="CJ133" s="59">
        <v>0</v>
      </c>
      <c r="CK133" s="59">
        <v>7253.1</v>
      </c>
      <c r="CL133" s="59">
        <v>0</v>
      </c>
      <c r="CM133" s="59">
        <v>0</v>
      </c>
      <c r="CN133" s="59">
        <v>0</v>
      </c>
      <c r="CO133" s="59">
        <v>0</v>
      </c>
      <c r="CP133" s="59">
        <v>0</v>
      </c>
      <c r="CQ133" s="59">
        <v>0</v>
      </c>
      <c r="CR133" s="59">
        <v>0</v>
      </c>
      <c r="CS133" s="59">
        <v>0</v>
      </c>
      <c r="CT133" s="59">
        <v>0</v>
      </c>
      <c r="CU133" s="59">
        <v>0</v>
      </c>
      <c r="CV133" s="59">
        <v>0</v>
      </c>
      <c r="CW133" s="59">
        <v>0</v>
      </c>
      <c r="CX133" s="59">
        <v>21.848400000000002</v>
      </c>
      <c r="CY133" s="59">
        <v>34.264099999999999</v>
      </c>
      <c r="CZ133" s="59">
        <v>19.316800000000001</v>
      </c>
      <c r="DA133" s="59">
        <v>0</v>
      </c>
      <c r="DB133" s="59">
        <v>0.92239199999999999</v>
      </c>
      <c r="DC133" s="59">
        <v>2.4334099999999999</v>
      </c>
      <c r="DD133" s="59">
        <v>41.410800000000002</v>
      </c>
      <c r="DE133" s="59">
        <v>120.196</v>
      </c>
      <c r="DF133" s="59">
        <v>0</v>
      </c>
      <c r="DG133" s="59"/>
      <c r="DH133" s="59">
        <v>0</v>
      </c>
      <c r="DI133" s="59">
        <v>10.75</v>
      </c>
      <c r="DJ133" s="59" t="s">
        <v>170</v>
      </c>
      <c r="DK133" s="59">
        <v>0</v>
      </c>
      <c r="DL133" s="59" t="s">
        <v>171</v>
      </c>
      <c r="DM133" s="59" t="s">
        <v>172</v>
      </c>
      <c r="DN133" s="59" t="s">
        <v>173</v>
      </c>
      <c r="DO133" s="59" t="s">
        <v>174</v>
      </c>
      <c r="DP133" s="59">
        <v>8.1</v>
      </c>
      <c r="DQ133" s="59" t="s">
        <v>175</v>
      </c>
      <c r="DR133" s="59" t="s">
        <v>176</v>
      </c>
      <c r="DS133" s="59" t="s">
        <v>434</v>
      </c>
      <c r="DT133" s="59"/>
      <c r="DU133" s="59"/>
      <c r="DV133" s="59"/>
      <c r="DW133" s="59"/>
      <c r="DX133" s="59"/>
      <c r="DY133" s="59"/>
      <c r="DZ133" s="59"/>
      <c r="EA133" s="59"/>
      <c r="EB133" s="59"/>
    </row>
    <row r="134" spans="2:132" x14ac:dyDescent="0.25">
      <c r="B134" s="59" t="s">
        <v>439</v>
      </c>
      <c r="C134" s="59" t="s">
        <v>78</v>
      </c>
      <c r="D134" s="59">
        <v>300006</v>
      </c>
      <c r="E134" s="59" t="s">
        <v>178</v>
      </c>
      <c r="F134" s="59" t="s">
        <v>164</v>
      </c>
      <c r="G134" s="60">
        <v>7.1527777777777787E-2</v>
      </c>
      <c r="H134" s="59" t="s">
        <v>165</v>
      </c>
      <c r="I134" s="59">
        <v>4.5</v>
      </c>
      <c r="J134" s="59" t="s">
        <v>166</v>
      </c>
      <c r="K134" s="59" t="s">
        <v>166</v>
      </c>
      <c r="L134" s="59" t="s">
        <v>235</v>
      </c>
      <c r="M134" s="59">
        <v>7.7232700000000003</v>
      </c>
      <c r="N134" s="59">
        <v>81786.899999999994</v>
      </c>
      <c r="O134" s="59">
        <v>23182.9</v>
      </c>
      <c r="P134" s="59">
        <v>0</v>
      </c>
      <c r="Q134" s="59">
        <v>1525.87</v>
      </c>
      <c r="R134" s="59">
        <v>0</v>
      </c>
      <c r="S134" s="59">
        <v>90621.7</v>
      </c>
      <c r="T134" s="59">
        <v>197125</v>
      </c>
      <c r="U134" s="59">
        <v>229701</v>
      </c>
      <c r="V134" s="59">
        <v>0</v>
      </c>
      <c r="W134" s="59">
        <v>0</v>
      </c>
      <c r="X134" s="59">
        <v>426827</v>
      </c>
      <c r="Y134" s="59">
        <v>1187.02</v>
      </c>
      <c r="Z134" s="59">
        <v>0</v>
      </c>
      <c r="AA134" s="59">
        <v>0</v>
      </c>
      <c r="AB134" s="59">
        <v>0</v>
      </c>
      <c r="AC134" s="59">
        <v>0</v>
      </c>
      <c r="AD134" s="59">
        <v>678.54700000000003</v>
      </c>
      <c r="AE134" s="59">
        <v>0</v>
      </c>
      <c r="AF134" s="59">
        <v>1865.57</v>
      </c>
      <c r="AG134" s="59">
        <v>0</v>
      </c>
      <c r="AH134" s="59">
        <v>0</v>
      </c>
      <c r="AI134" s="59">
        <v>0</v>
      </c>
      <c r="AJ134" s="59">
        <v>1865.57</v>
      </c>
      <c r="AK134" s="59">
        <v>0</v>
      </c>
      <c r="AL134" s="59">
        <v>0</v>
      </c>
      <c r="AM134" s="59">
        <v>0</v>
      </c>
      <c r="AN134" s="59">
        <v>0</v>
      </c>
      <c r="AO134" s="59">
        <v>0</v>
      </c>
      <c r="AP134" s="59">
        <v>0</v>
      </c>
      <c r="AQ134" s="59">
        <v>0</v>
      </c>
      <c r="AR134" s="59">
        <v>0</v>
      </c>
      <c r="AS134" s="59">
        <v>0</v>
      </c>
      <c r="AT134" s="59">
        <v>0</v>
      </c>
      <c r="AU134" s="59">
        <v>0</v>
      </c>
      <c r="AV134" s="59">
        <v>0</v>
      </c>
      <c r="AW134" s="59">
        <v>4.0952299999999999</v>
      </c>
      <c r="AX134" s="59">
        <v>53.004199999999997</v>
      </c>
      <c r="AY134" s="59">
        <v>11.1241</v>
      </c>
      <c r="AZ134" s="59">
        <v>0</v>
      </c>
      <c r="BA134" s="59">
        <v>0.51335900000000001</v>
      </c>
      <c r="BB134" s="59">
        <v>2.1016699999999999</v>
      </c>
      <c r="BC134" s="59">
        <v>41.9636</v>
      </c>
      <c r="BD134" s="59">
        <v>112.80200000000001</v>
      </c>
      <c r="BE134" s="59">
        <v>0</v>
      </c>
      <c r="BF134" s="59"/>
      <c r="BG134" s="59">
        <v>0</v>
      </c>
      <c r="BH134" s="59">
        <v>0</v>
      </c>
      <c r="BI134" s="59"/>
      <c r="BJ134" s="59">
        <v>0</v>
      </c>
      <c r="BK134" s="59" t="s">
        <v>166</v>
      </c>
      <c r="BL134" s="59" t="s">
        <v>166</v>
      </c>
      <c r="BM134" s="59" t="s">
        <v>237</v>
      </c>
      <c r="BN134" s="59">
        <v>9.1348099999999999</v>
      </c>
      <c r="BO134" s="59">
        <v>77690.100000000006</v>
      </c>
      <c r="BP134" s="59">
        <v>37473.1</v>
      </c>
      <c r="BQ134" s="59">
        <v>0</v>
      </c>
      <c r="BR134" s="59">
        <v>1333.82</v>
      </c>
      <c r="BS134" s="59">
        <v>0</v>
      </c>
      <c r="BT134" s="59">
        <v>90621.7</v>
      </c>
      <c r="BU134" s="59">
        <v>207128</v>
      </c>
      <c r="BV134" s="59">
        <v>229701</v>
      </c>
      <c r="BW134" s="59">
        <v>0</v>
      </c>
      <c r="BX134" s="59">
        <v>0</v>
      </c>
      <c r="BY134" s="59">
        <v>436829</v>
      </c>
      <c r="BZ134" s="59">
        <v>1609.02</v>
      </c>
      <c r="CA134" s="59">
        <v>0</v>
      </c>
      <c r="CB134" s="59">
        <v>0</v>
      </c>
      <c r="CC134" s="59">
        <v>0</v>
      </c>
      <c r="CD134" s="59">
        <v>0</v>
      </c>
      <c r="CE134" s="59">
        <v>678.54600000000005</v>
      </c>
      <c r="CF134" s="59">
        <v>0</v>
      </c>
      <c r="CG134" s="59">
        <v>2287.56</v>
      </c>
      <c r="CH134" s="59">
        <v>0</v>
      </c>
      <c r="CI134" s="59">
        <v>0</v>
      </c>
      <c r="CJ134" s="59">
        <v>0</v>
      </c>
      <c r="CK134" s="59">
        <v>2287.56</v>
      </c>
      <c r="CL134" s="59">
        <v>0</v>
      </c>
      <c r="CM134" s="59">
        <v>0</v>
      </c>
      <c r="CN134" s="59">
        <v>0</v>
      </c>
      <c r="CO134" s="59">
        <v>0</v>
      </c>
      <c r="CP134" s="59">
        <v>0</v>
      </c>
      <c r="CQ134" s="59">
        <v>0</v>
      </c>
      <c r="CR134" s="59">
        <v>0</v>
      </c>
      <c r="CS134" s="59">
        <v>0</v>
      </c>
      <c r="CT134" s="59">
        <v>0</v>
      </c>
      <c r="CU134" s="59">
        <v>0</v>
      </c>
      <c r="CV134" s="59">
        <v>0</v>
      </c>
      <c r="CW134" s="59">
        <v>0</v>
      </c>
      <c r="CX134" s="59">
        <v>5.5229799999999996</v>
      </c>
      <c r="CY134" s="59">
        <v>49.431699999999999</v>
      </c>
      <c r="CZ134" s="59">
        <v>17.8796</v>
      </c>
      <c r="DA134" s="59">
        <v>0</v>
      </c>
      <c r="DB134" s="59">
        <v>0.44969999999999999</v>
      </c>
      <c r="DC134" s="59">
        <v>2.1016699999999999</v>
      </c>
      <c r="DD134" s="59">
        <v>41.9636</v>
      </c>
      <c r="DE134" s="59">
        <v>117.349</v>
      </c>
      <c r="DF134" s="59">
        <v>0</v>
      </c>
      <c r="DG134" s="59"/>
      <c r="DH134" s="59">
        <v>0</v>
      </c>
      <c r="DI134" s="59">
        <v>0</v>
      </c>
      <c r="DJ134" s="59"/>
      <c r="DK134" s="59">
        <v>0</v>
      </c>
      <c r="DL134" s="59" t="s">
        <v>171</v>
      </c>
      <c r="DM134" s="59" t="s">
        <v>172</v>
      </c>
      <c r="DN134" s="59" t="s">
        <v>173</v>
      </c>
      <c r="DO134" s="59" t="s">
        <v>174</v>
      </c>
      <c r="DP134" s="59">
        <v>8.1</v>
      </c>
      <c r="DQ134" s="59" t="s">
        <v>175</v>
      </c>
      <c r="DR134" s="59" t="s">
        <v>176</v>
      </c>
      <c r="DS134" s="59" t="s">
        <v>434</v>
      </c>
      <c r="DT134" s="59"/>
      <c r="DU134" s="59"/>
      <c r="DV134" s="59"/>
      <c r="DW134" s="59"/>
      <c r="DX134" s="59"/>
      <c r="DY134" s="59"/>
      <c r="DZ134" s="59"/>
      <c r="EA134" s="59"/>
      <c r="EB134" s="59"/>
    </row>
    <row r="135" spans="2:132" x14ac:dyDescent="0.25">
      <c r="B135" s="59" t="s">
        <v>440</v>
      </c>
      <c r="C135" s="59" t="s">
        <v>83</v>
      </c>
      <c r="D135" s="59">
        <v>312006</v>
      </c>
      <c r="E135" s="59" t="s">
        <v>178</v>
      </c>
      <c r="F135" s="59" t="s">
        <v>164</v>
      </c>
      <c r="G135" s="60">
        <v>7.1527777777777787E-2</v>
      </c>
      <c r="H135" s="59" t="s">
        <v>165</v>
      </c>
      <c r="I135" s="59">
        <v>4.8</v>
      </c>
      <c r="J135" s="59" t="s">
        <v>166</v>
      </c>
      <c r="K135" s="59" t="s">
        <v>166</v>
      </c>
      <c r="L135" s="59" t="s">
        <v>235</v>
      </c>
      <c r="M135" s="59">
        <v>8.0267099999999996</v>
      </c>
      <c r="N135" s="59">
        <v>84334.8</v>
      </c>
      <c r="O135" s="59">
        <v>23373.5</v>
      </c>
      <c r="P135" s="59">
        <v>0</v>
      </c>
      <c r="Q135" s="59">
        <v>1553.1</v>
      </c>
      <c r="R135" s="59">
        <v>0</v>
      </c>
      <c r="S135" s="59">
        <v>90621.7</v>
      </c>
      <c r="T135" s="59">
        <v>199891</v>
      </c>
      <c r="U135" s="59">
        <v>229701</v>
      </c>
      <c r="V135" s="59">
        <v>0</v>
      </c>
      <c r="W135" s="59">
        <v>0</v>
      </c>
      <c r="X135" s="59">
        <v>429593</v>
      </c>
      <c r="Y135" s="59">
        <v>1233.6600000000001</v>
      </c>
      <c r="Z135" s="59">
        <v>0</v>
      </c>
      <c r="AA135" s="59">
        <v>0</v>
      </c>
      <c r="AB135" s="59">
        <v>0</v>
      </c>
      <c r="AC135" s="59">
        <v>0</v>
      </c>
      <c r="AD135" s="59">
        <v>678.54899999999998</v>
      </c>
      <c r="AE135" s="59">
        <v>0</v>
      </c>
      <c r="AF135" s="59">
        <v>1912.2</v>
      </c>
      <c r="AG135" s="59">
        <v>0</v>
      </c>
      <c r="AH135" s="59">
        <v>0</v>
      </c>
      <c r="AI135" s="59">
        <v>0</v>
      </c>
      <c r="AJ135" s="59">
        <v>1912.2</v>
      </c>
      <c r="AK135" s="59">
        <v>0</v>
      </c>
      <c r="AL135" s="59">
        <v>0</v>
      </c>
      <c r="AM135" s="59">
        <v>0</v>
      </c>
      <c r="AN135" s="59">
        <v>0</v>
      </c>
      <c r="AO135" s="59">
        <v>0</v>
      </c>
      <c r="AP135" s="59">
        <v>0</v>
      </c>
      <c r="AQ135" s="59">
        <v>0</v>
      </c>
      <c r="AR135" s="59">
        <v>0</v>
      </c>
      <c r="AS135" s="59">
        <v>0</v>
      </c>
      <c r="AT135" s="59">
        <v>0</v>
      </c>
      <c r="AU135" s="59">
        <v>0</v>
      </c>
      <c r="AV135" s="59">
        <v>0</v>
      </c>
      <c r="AW135" s="59">
        <v>4.2560200000000004</v>
      </c>
      <c r="AX135" s="59">
        <v>54.586100000000002</v>
      </c>
      <c r="AY135" s="59">
        <v>11.149800000000001</v>
      </c>
      <c r="AZ135" s="59">
        <v>0</v>
      </c>
      <c r="BA135" s="59">
        <v>0.522644</v>
      </c>
      <c r="BB135" s="59">
        <v>2.10168</v>
      </c>
      <c r="BC135" s="59">
        <v>41.9636</v>
      </c>
      <c r="BD135" s="59">
        <v>114.58</v>
      </c>
      <c r="BE135" s="59">
        <v>5</v>
      </c>
      <c r="BF135" s="59" t="s">
        <v>226</v>
      </c>
      <c r="BG135" s="59">
        <v>0</v>
      </c>
      <c r="BH135" s="59">
        <v>0</v>
      </c>
      <c r="BI135" s="59"/>
      <c r="BJ135" s="59">
        <v>0</v>
      </c>
      <c r="BK135" s="59" t="s">
        <v>166</v>
      </c>
      <c r="BL135" s="59" t="s">
        <v>166</v>
      </c>
      <c r="BM135" s="59" t="s">
        <v>237</v>
      </c>
      <c r="BN135" s="59">
        <v>9.4868799999999993</v>
      </c>
      <c r="BO135" s="59">
        <v>79738.5</v>
      </c>
      <c r="BP135" s="59">
        <v>38608.1</v>
      </c>
      <c r="BQ135" s="59">
        <v>0</v>
      </c>
      <c r="BR135" s="59">
        <v>1429.04</v>
      </c>
      <c r="BS135" s="59">
        <v>0</v>
      </c>
      <c r="BT135" s="59">
        <v>90621.7</v>
      </c>
      <c r="BU135" s="59">
        <v>210407</v>
      </c>
      <c r="BV135" s="59">
        <v>229701</v>
      </c>
      <c r="BW135" s="59">
        <v>0</v>
      </c>
      <c r="BX135" s="59">
        <v>0</v>
      </c>
      <c r="BY135" s="59">
        <v>440108</v>
      </c>
      <c r="BZ135" s="59">
        <v>1673.04</v>
      </c>
      <c r="CA135" s="59">
        <v>0</v>
      </c>
      <c r="CB135" s="59">
        <v>0</v>
      </c>
      <c r="CC135" s="59">
        <v>0</v>
      </c>
      <c r="CD135" s="59">
        <v>0</v>
      </c>
      <c r="CE135" s="59">
        <v>678.54600000000005</v>
      </c>
      <c r="CF135" s="59">
        <v>0</v>
      </c>
      <c r="CG135" s="59">
        <v>2351.59</v>
      </c>
      <c r="CH135" s="59">
        <v>0</v>
      </c>
      <c r="CI135" s="59">
        <v>0</v>
      </c>
      <c r="CJ135" s="59">
        <v>0</v>
      </c>
      <c r="CK135" s="59">
        <v>2351.59</v>
      </c>
      <c r="CL135" s="59">
        <v>0</v>
      </c>
      <c r="CM135" s="59">
        <v>0</v>
      </c>
      <c r="CN135" s="59">
        <v>0</v>
      </c>
      <c r="CO135" s="59">
        <v>0</v>
      </c>
      <c r="CP135" s="59">
        <v>0</v>
      </c>
      <c r="CQ135" s="59">
        <v>0</v>
      </c>
      <c r="CR135" s="59">
        <v>0</v>
      </c>
      <c r="CS135" s="59">
        <v>0</v>
      </c>
      <c r="CT135" s="59">
        <v>0</v>
      </c>
      <c r="CU135" s="59">
        <v>0</v>
      </c>
      <c r="CV135" s="59">
        <v>0</v>
      </c>
      <c r="CW135" s="59">
        <v>0</v>
      </c>
      <c r="CX135" s="59">
        <v>5.7302</v>
      </c>
      <c r="CY135" s="59">
        <v>50.646900000000002</v>
      </c>
      <c r="CZ135" s="59">
        <v>18.485499999999998</v>
      </c>
      <c r="DA135" s="59">
        <v>0</v>
      </c>
      <c r="DB135" s="59">
        <v>0.48236400000000001</v>
      </c>
      <c r="DC135" s="59">
        <v>2.1016699999999999</v>
      </c>
      <c r="DD135" s="59">
        <v>41.9636</v>
      </c>
      <c r="DE135" s="59">
        <v>119.41</v>
      </c>
      <c r="DF135" s="59">
        <v>0</v>
      </c>
      <c r="DG135" s="59"/>
      <c r="DH135" s="59">
        <v>0</v>
      </c>
      <c r="DI135" s="59">
        <v>0.25</v>
      </c>
      <c r="DJ135" s="59" t="s">
        <v>168</v>
      </c>
      <c r="DK135" s="59">
        <v>0</v>
      </c>
      <c r="DL135" s="59" t="s">
        <v>171</v>
      </c>
      <c r="DM135" s="59" t="s">
        <v>172</v>
      </c>
      <c r="DN135" s="59" t="s">
        <v>173</v>
      </c>
      <c r="DO135" s="59" t="s">
        <v>174</v>
      </c>
      <c r="DP135" s="59">
        <v>8.1</v>
      </c>
      <c r="DQ135" s="59" t="s">
        <v>175</v>
      </c>
      <c r="DR135" s="59" t="s">
        <v>176</v>
      </c>
      <c r="DS135" s="59" t="s">
        <v>434</v>
      </c>
      <c r="DT135" s="59"/>
      <c r="DU135" s="59"/>
      <c r="DV135" s="59"/>
      <c r="DW135" s="59"/>
      <c r="DX135" s="59"/>
      <c r="DY135" s="59"/>
      <c r="DZ135" s="59"/>
      <c r="EA135" s="59"/>
      <c r="EB135" s="59"/>
    </row>
    <row r="136" spans="2:132" x14ac:dyDescent="0.25">
      <c r="B136" s="59" t="s">
        <v>441</v>
      </c>
      <c r="C136" s="59" t="s">
        <v>84</v>
      </c>
      <c r="D136" s="59">
        <v>312106</v>
      </c>
      <c r="E136" s="59" t="s">
        <v>178</v>
      </c>
      <c r="F136" s="59" t="s">
        <v>164</v>
      </c>
      <c r="G136" s="60">
        <v>6.9444444444444434E-2</v>
      </c>
      <c r="H136" s="59" t="s">
        <v>165</v>
      </c>
      <c r="I136" s="59">
        <v>3.7</v>
      </c>
      <c r="J136" s="59" t="s">
        <v>166</v>
      </c>
      <c r="K136" s="59" t="s">
        <v>166</v>
      </c>
      <c r="L136" s="59" t="s">
        <v>235</v>
      </c>
      <c r="M136" s="59">
        <v>7.1409099999999999</v>
      </c>
      <c r="N136" s="59">
        <v>77266</v>
      </c>
      <c r="O136" s="59">
        <v>22090.2</v>
      </c>
      <c r="P136" s="59">
        <v>0</v>
      </c>
      <c r="Q136" s="59">
        <v>1499.55</v>
      </c>
      <c r="R136" s="59">
        <v>0</v>
      </c>
      <c r="S136" s="59">
        <v>90621.7</v>
      </c>
      <c r="T136" s="59">
        <v>191485</v>
      </c>
      <c r="U136" s="59">
        <v>229701</v>
      </c>
      <c r="V136" s="59">
        <v>0</v>
      </c>
      <c r="W136" s="59">
        <v>0</v>
      </c>
      <c r="X136" s="59">
        <v>421186</v>
      </c>
      <c r="Y136" s="59">
        <v>1097.51</v>
      </c>
      <c r="Z136" s="59">
        <v>0</v>
      </c>
      <c r="AA136" s="59">
        <v>0</v>
      </c>
      <c r="AB136" s="59">
        <v>0</v>
      </c>
      <c r="AC136" s="59">
        <v>0</v>
      </c>
      <c r="AD136" s="59">
        <v>678.54600000000005</v>
      </c>
      <c r="AE136" s="59">
        <v>0</v>
      </c>
      <c r="AF136" s="59">
        <v>1776.06</v>
      </c>
      <c r="AG136" s="59">
        <v>0</v>
      </c>
      <c r="AH136" s="59">
        <v>0</v>
      </c>
      <c r="AI136" s="59">
        <v>0</v>
      </c>
      <c r="AJ136" s="59">
        <v>1776.06</v>
      </c>
      <c r="AK136" s="59">
        <v>0</v>
      </c>
      <c r="AL136" s="59">
        <v>0</v>
      </c>
      <c r="AM136" s="59">
        <v>0</v>
      </c>
      <c r="AN136" s="59">
        <v>0</v>
      </c>
      <c r="AO136" s="59">
        <v>0</v>
      </c>
      <c r="AP136" s="59">
        <v>0</v>
      </c>
      <c r="AQ136" s="59">
        <v>0</v>
      </c>
      <c r="AR136" s="59">
        <v>0</v>
      </c>
      <c r="AS136" s="59">
        <v>0</v>
      </c>
      <c r="AT136" s="59">
        <v>0</v>
      </c>
      <c r="AU136" s="59">
        <v>0</v>
      </c>
      <c r="AV136" s="59">
        <v>0</v>
      </c>
      <c r="AW136" s="59">
        <v>3.78654</v>
      </c>
      <c r="AX136" s="59">
        <v>50.021299999999997</v>
      </c>
      <c r="AY136" s="59">
        <v>10.5527</v>
      </c>
      <c r="AZ136" s="59">
        <v>0</v>
      </c>
      <c r="BA136" s="59">
        <v>0.50446400000000002</v>
      </c>
      <c r="BB136" s="59">
        <v>2.1016699999999999</v>
      </c>
      <c r="BC136" s="59">
        <v>41.9636</v>
      </c>
      <c r="BD136" s="59">
        <v>108.93</v>
      </c>
      <c r="BE136" s="59">
        <v>0</v>
      </c>
      <c r="BF136" s="59"/>
      <c r="BG136" s="59">
        <v>0</v>
      </c>
      <c r="BH136" s="59">
        <v>0</v>
      </c>
      <c r="BI136" s="59"/>
      <c r="BJ136" s="59">
        <v>0</v>
      </c>
      <c r="BK136" s="59" t="s">
        <v>166</v>
      </c>
      <c r="BL136" s="59" t="s">
        <v>166</v>
      </c>
      <c r="BM136" s="59" t="s">
        <v>237</v>
      </c>
      <c r="BN136" s="59">
        <v>8.5938700000000008</v>
      </c>
      <c r="BO136" s="59">
        <v>73284.600000000006</v>
      </c>
      <c r="BP136" s="59">
        <v>34656</v>
      </c>
      <c r="BQ136" s="59">
        <v>0</v>
      </c>
      <c r="BR136" s="59">
        <v>1173.44</v>
      </c>
      <c r="BS136" s="59">
        <v>0</v>
      </c>
      <c r="BT136" s="59">
        <v>90621.7</v>
      </c>
      <c r="BU136" s="59">
        <v>199744</v>
      </c>
      <c r="BV136" s="59">
        <v>229701</v>
      </c>
      <c r="BW136" s="59">
        <v>0</v>
      </c>
      <c r="BX136" s="59">
        <v>0</v>
      </c>
      <c r="BY136" s="59">
        <v>429446</v>
      </c>
      <c r="BZ136" s="59">
        <v>1516.66</v>
      </c>
      <c r="CA136" s="59">
        <v>0</v>
      </c>
      <c r="CB136" s="59">
        <v>0</v>
      </c>
      <c r="CC136" s="59">
        <v>0</v>
      </c>
      <c r="CD136" s="59">
        <v>0</v>
      </c>
      <c r="CE136" s="59">
        <v>678.54300000000001</v>
      </c>
      <c r="CF136" s="59">
        <v>0</v>
      </c>
      <c r="CG136" s="59">
        <v>2195.1999999999998</v>
      </c>
      <c r="CH136" s="59">
        <v>0</v>
      </c>
      <c r="CI136" s="59">
        <v>0</v>
      </c>
      <c r="CJ136" s="59">
        <v>0</v>
      </c>
      <c r="CK136" s="59">
        <v>2195.1999999999998</v>
      </c>
      <c r="CL136" s="59">
        <v>0</v>
      </c>
      <c r="CM136" s="59">
        <v>0</v>
      </c>
      <c r="CN136" s="59">
        <v>0</v>
      </c>
      <c r="CO136" s="59">
        <v>0</v>
      </c>
      <c r="CP136" s="59">
        <v>0</v>
      </c>
      <c r="CQ136" s="59">
        <v>0</v>
      </c>
      <c r="CR136" s="59">
        <v>0</v>
      </c>
      <c r="CS136" s="59">
        <v>0</v>
      </c>
      <c r="CT136" s="59">
        <v>0</v>
      </c>
      <c r="CU136" s="59">
        <v>0</v>
      </c>
      <c r="CV136" s="59">
        <v>0</v>
      </c>
      <c r="CW136" s="59">
        <v>0</v>
      </c>
      <c r="CX136" s="59">
        <v>5.22133</v>
      </c>
      <c r="CY136" s="59">
        <v>46.812199999999997</v>
      </c>
      <c r="CZ136" s="59">
        <v>16.2272</v>
      </c>
      <c r="DA136" s="59">
        <v>0</v>
      </c>
      <c r="DB136" s="59">
        <v>0.39565800000000001</v>
      </c>
      <c r="DC136" s="59">
        <v>2.1016599999999999</v>
      </c>
      <c r="DD136" s="59">
        <v>41.9636</v>
      </c>
      <c r="DE136" s="59">
        <v>112.72199999999999</v>
      </c>
      <c r="DF136" s="59">
        <v>0</v>
      </c>
      <c r="DG136" s="59"/>
      <c r="DH136" s="59">
        <v>0</v>
      </c>
      <c r="DI136" s="59">
        <v>0</v>
      </c>
      <c r="DJ136" s="59"/>
      <c r="DK136" s="59">
        <v>0</v>
      </c>
      <c r="DL136" s="59" t="s">
        <v>171</v>
      </c>
      <c r="DM136" s="59" t="s">
        <v>172</v>
      </c>
      <c r="DN136" s="59" t="s">
        <v>173</v>
      </c>
      <c r="DO136" s="59" t="s">
        <v>174</v>
      </c>
      <c r="DP136" s="59">
        <v>8.1</v>
      </c>
      <c r="DQ136" s="59" t="s">
        <v>175</v>
      </c>
      <c r="DR136" s="59" t="s">
        <v>176</v>
      </c>
      <c r="DS136" s="59" t="s">
        <v>434</v>
      </c>
      <c r="DT136" s="59"/>
      <c r="DU136" s="59"/>
      <c r="DV136" s="59"/>
      <c r="DW136" s="59"/>
      <c r="DX136" s="59"/>
      <c r="DY136" s="59"/>
      <c r="DZ136" s="59"/>
      <c r="EA136" s="59"/>
      <c r="EB136" s="59"/>
    </row>
    <row r="137" spans="2:132" x14ac:dyDescent="0.25">
      <c r="B137" s="59" t="s">
        <v>442</v>
      </c>
      <c r="C137" s="59" t="s">
        <v>80</v>
      </c>
      <c r="D137" s="59">
        <v>312406</v>
      </c>
      <c r="E137" s="59" t="s">
        <v>178</v>
      </c>
      <c r="F137" s="59" t="s">
        <v>164</v>
      </c>
      <c r="G137" s="60">
        <v>7.013888888888889E-2</v>
      </c>
      <c r="H137" s="59" t="s">
        <v>165</v>
      </c>
      <c r="I137" s="59">
        <v>6.8</v>
      </c>
      <c r="J137" s="59" t="s">
        <v>166</v>
      </c>
      <c r="K137" s="59" t="s">
        <v>166</v>
      </c>
      <c r="L137" s="59" t="s">
        <v>235</v>
      </c>
      <c r="M137" s="59">
        <v>7.5584899999999999</v>
      </c>
      <c r="N137" s="59">
        <v>78890.8</v>
      </c>
      <c r="O137" s="59">
        <v>22528.2</v>
      </c>
      <c r="P137" s="59">
        <v>0</v>
      </c>
      <c r="Q137" s="59">
        <v>1523.46</v>
      </c>
      <c r="R137" s="59">
        <v>0</v>
      </c>
      <c r="S137" s="59">
        <v>90621.7</v>
      </c>
      <c r="T137" s="59">
        <v>193572</v>
      </c>
      <c r="U137" s="59">
        <v>229701</v>
      </c>
      <c r="V137" s="59">
        <v>0</v>
      </c>
      <c r="W137" s="59">
        <v>0</v>
      </c>
      <c r="X137" s="59">
        <v>423273</v>
      </c>
      <c r="Y137" s="59">
        <v>1161.69</v>
      </c>
      <c r="Z137" s="59">
        <v>0</v>
      </c>
      <c r="AA137" s="59">
        <v>0</v>
      </c>
      <c r="AB137" s="59">
        <v>0</v>
      </c>
      <c r="AC137" s="59">
        <v>0</v>
      </c>
      <c r="AD137" s="59">
        <v>678.54700000000003</v>
      </c>
      <c r="AE137" s="59">
        <v>0</v>
      </c>
      <c r="AF137" s="59">
        <v>1840.24</v>
      </c>
      <c r="AG137" s="59">
        <v>0</v>
      </c>
      <c r="AH137" s="59">
        <v>0</v>
      </c>
      <c r="AI137" s="59">
        <v>0</v>
      </c>
      <c r="AJ137" s="59">
        <v>1840.24</v>
      </c>
      <c r="AK137" s="59">
        <v>0</v>
      </c>
      <c r="AL137" s="59">
        <v>0</v>
      </c>
      <c r="AM137" s="59">
        <v>0</v>
      </c>
      <c r="AN137" s="59">
        <v>0</v>
      </c>
      <c r="AO137" s="59">
        <v>0</v>
      </c>
      <c r="AP137" s="59">
        <v>0</v>
      </c>
      <c r="AQ137" s="59">
        <v>0</v>
      </c>
      <c r="AR137" s="59">
        <v>0</v>
      </c>
      <c r="AS137" s="59">
        <v>0</v>
      </c>
      <c r="AT137" s="59">
        <v>0</v>
      </c>
      <c r="AU137" s="59">
        <v>0</v>
      </c>
      <c r="AV137" s="59">
        <v>0</v>
      </c>
      <c r="AW137" s="59">
        <v>4.0059199999999997</v>
      </c>
      <c r="AX137" s="59">
        <v>51.088500000000003</v>
      </c>
      <c r="AY137" s="59">
        <v>10.791</v>
      </c>
      <c r="AZ137" s="59">
        <v>0</v>
      </c>
      <c r="BA137" s="59">
        <v>0.51259699999999997</v>
      </c>
      <c r="BB137" s="59">
        <v>2.1016699999999999</v>
      </c>
      <c r="BC137" s="59">
        <v>41.9636</v>
      </c>
      <c r="BD137" s="59">
        <v>110.46299999999999</v>
      </c>
      <c r="BE137" s="59">
        <v>0</v>
      </c>
      <c r="BF137" s="59"/>
      <c r="BG137" s="59">
        <v>0</v>
      </c>
      <c r="BH137" s="59">
        <v>0</v>
      </c>
      <c r="BI137" s="59"/>
      <c r="BJ137" s="59">
        <v>0</v>
      </c>
      <c r="BK137" s="59" t="s">
        <v>166</v>
      </c>
      <c r="BL137" s="59" t="s">
        <v>166</v>
      </c>
      <c r="BM137" s="59" t="s">
        <v>237</v>
      </c>
      <c r="BN137" s="59">
        <v>9.1348099999999999</v>
      </c>
      <c r="BO137" s="59">
        <v>77690.100000000006</v>
      </c>
      <c r="BP137" s="59">
        <v>37473.1</v>
      </c>
      <c r="BQ137" s="59">
        <v>0</v>
      </c>
      <c r="BR137" s="59">
        <v>1333.82</v>
      </c>
      <c r="BS137" s="59">
        <v>0</v>
      </c>
      <c r="BT137" s="59">
        <v>90621.7</v>
      </c>
      <c r="BU137" s="59">
        <v>207128</v>
      </c>
      <c r="BV137" s="59">
        <v>229701</v>
      </c>
      <c r="BW137" s="59">
        <v>0</v>
      </c>
      <c r="BX137" s="59">
        <v>0</v>
      </c>
      <c r="BY137" s="59">
        <v>436829</v>
      </c>
      <c r="BZ137" s="59">
        <v>1609.02</v>
      </c>
      <c r="CA137" s="59">
        <v>0</v>
      </c>
      <c r="CB137" s="59">
        <v>0</v>
      </c>
      <c r="CC137" s="59">
        <v>0</v>
      </c>
      <c r="CD137" s="59">
        <v>0</v>
      </c>
      <c r="CE137" s="59">
        <v>678.54600000000005</v>
      </c>
      <c r="CF137" s="59">
        <v>0</v>
      </c>
      <c r="CG137" s="59">
        <v>2287.56</v>
      </c>
      <c r="CH137" s="59">
        <v>0</v>
      </c>
      <c r="CI137" s="59">
        <v>0</v>
      </c>
      <c r="CJ137" s="59">
        <v>0</v>
      </c>
      <c r="CK137" s="59">
        <v>2287.56</v>
      </c>
      <c r="CL137" s="59">
        <v>0</v>
      </c>
      <c r="CM137" s="59">
        <v>0</v>
      </c>
      <c r="CN137" s="59">
        <v>0</v>
      </c>
      <c r="CO137" s="59">
        <v>0</v>
      </c>
      <c r="CP137" s="59">
        <v>0</v>
      </c>
      <c r="CQ137" s="59">
        <v>0</v>
      </c>
      <c r="CR137" s="59">
        <v>0</v>
      </c>
      <c r="CS137" s="59">
        <v>0</v>
      </c>
      <c r="CT137" s="59">
        <v>0</v>
      </c>
      <c r="CU137" s="59">
        <v>0</v>
      </c>
      <c r="CV137" s="59">
        <v>0</v>
      </c>
      <c r="CW137" s="59">
        <v>0</v>
      </c>
      <c r="CX137" s="59">
        <v>5.5229799999999996</v>
      </c>
      <c r="CY137" s="59">
        <v>49.431699999999999</v>
      </c>
      <c r="CZ137" s="59">
        <v>17.8796</v>
      </c>
      <c r="DA137" s="59">
        <v>0</v>
      </c>
      <c r="DB137" s="59">
        <v>0.44969999999999999</v>
      </c>
      <c r="DC137" s="59">
        <v>2.1016699999999999</v>
      </c>
      <c r="DD137" s="59">
        <v>41.9636</v>
      </c>
      <c r="DE137" s="59">
        <v>117.349</v>
      </c>
      <c r="DF137" s="59">
        <v>0</v>
      </c>
      <c r="DG137" s="59"/>
      <c r="DH137" s="59">
        <v>0</v>
      </c>
      <c r="DI137" s="59">
        <v>0</v>
      </c>
      <c r="DJ137" s="59"/>
      <c r="DK137" s="59">
        <v>0</v>
      </c>
      <c r="DL137" s="59" t="s">
        <v>171</v>
      </c>
      <c r="DM137" s="59" t="s">
        <v>172</v>
      </c>
      <c r="DN137" s="59" t="s">
        <v>173</v>
      </c>
      <c r="DO137" s="59" t="s">
        <v>174</v>
      </c>
      <c r="DP137" s="59">
        <v>8.1</v>
      </c>
      <c r="DQ137" s="59" t="s">
        <v>175</v>
      </c>
      <c r="DR137" s="59" t="s">
        <v>176</v>
      </c>
      <c r="DS137" s="59" t="s">
        <v>434</v>
      </c>
      <c r="DT137" s="59"/>
      <c r="DU137" s="59"/>
      <c r="DV137" s="59"/>
      <c r="DW137" s="59"/>
      <c r="DX137" s="59"/>
      <c r="DY137" s="59"/>
      <c r="DZ137" s="59"/>
      <c r="EA137" s="59"/>
      <c r="EB137" s="59"/>
    </row>
    <row r="138" spans="2:132" x14ac:dyDescent="0.25">
      <c r="B138" s="59" t="s">
        <v>443</v>
      </c>
      <c r="C138" s="59" t="s">
        <v>100</v>
      </c>
      <c r="D138" s="59">
        <v>500015</v>
      </c>
      <c r="E138" s="59" t="s">
        <v>201</v>
      </c>
      <c r="F138" s="59" t="s">
        <v>164</v>
      </c>
      <c r="G138" s="60">
        <v>4.4444444444444446E-2</v>
      </c>
      <c r="H138" s="59" t="s">
        <v>187</v>
      </c>
      <c r="I138" s="59">
        <v>-72.900000000000006</v>
      </c>
      <c r="J138" s="59" t="s">
        <v>166</v>
      </c>
      <c r="K138" s="59" t="s">
        <v>166</v>
      </c>
      <c r="L138" s="59" t="s">
        <v>238</v>
      </c>
      <c r="M138" s="59">
        <v>0</v>
      </c>
      <c r="N138" s="59">
        <v>111888</v>
      </c>
      <c r="O138" s="59">
        <v>105859</v>
      </c>
      <c r="P138" s="59">
        <v>0</v>
      </c>
      <c r="Q138" s="59">
        <v>0</v>
      </c>
      <c r="R138" s="59">
        <v>0</v>
      </c>
      <c r="S138" s="59">
        <v>93480.7</v>
      </c>
      <c r="T138" s="59">
        <v>311228</v>
      </c>
      <c r="U138" s="59">
        <v>77659.3</v>
      </c>
      <c r="V138" s="59">
        <v>0</v>
      </c>
      <c r="W138" s="59">
        <v>424.54500000000002</v>
      </c>
      <c r="X138" s="59">
        <v>389312</v>
      </c>
      <c r="Y138" s="59">
        <v>55.315800000000003</v>
      </c>
      <c r="Z138" s="59">
        <v>0</v>
      </c>
      <c r="AA138" s="59">
        <v>0</v>
      </c>
      <c r="AB138" s="59">
        <v>0</v>
      </c>
      <c r="AC138" s="59">
        <v>0</v>
      </c>
      <c r="AD138" s="59">
        <v>1072.01</v>
      </c>
      <c r="AE138" s="59">
        <v>0</v>
      </c>
      <c r="AF138" s="59">
        <v>1127.33</v>
      </c>
      <c r="AG138" s="59">
        <v>0</v>
      </c>
      <c r="AH138" s="59">
        <v>0</v>
      </c>
      <c r="AI138" s="59">
        <v>0</v>
      </c>
      <c r="AJ138" s="59">
        <v>1127.33</v>
      </c>
      <c r="AK138" s="59">
        <v>0</v>
      </c>
      <c r="AL138" s="59">
        <v>0</v>
      </c>
      <c r="AM138" s="59">
        <v>0</v>
      </c>
      <c r="AN138" s="59">
        <v>0</v>
      </c>
      <c r="AO138" s="59">
        <v>0</v>
      </c>
      <c r="AP138" s="59">
        <v>0</v>
      </c>
      <c r="AQ138" s="59">
        <v>0</v>
      </c>
      <c r="AR138" s="59">
        <v>0</v>
      </c>
      <c r="AS138" s="59">
        <v>0</v>
      </c>
      <c r="AT138" s="59">
        <v>0</v>
      </c>
      <c r="AU138" s="59">
        <v>0</v>
      </c>
      <c r="AV138" s="59">
        <v>0</v>
      </c>
      <c r="AW138" s="59">
        <v>0.39447399999999999</v>
      </c>
      <c r="AX138" s="59">
        <v>144.262</v>
      </c>
      <c r="AY138" s="59">
        <v>100.703</v>
      </c>
      <c r="AZ138" s="59">
        <v>0</v>
      </c>
      <c r="BA138" s="59">
        <v>0</v>
      </c>
      <c r="BB138" s="59">
        <v>7.2938999999999998</v>
      </c>
      <c r="BC138" s="59">
        <v>92.964799999999997</v>
      </c>
      <c r="BD138" s="59">
        <v>345.61900000000003</v>
      </c>
      <c r="BE138" s="59">
        <v>0</v>
      </c>
      <c r="BF138" s="59"/>
      <c r="BG138" s="59">
        <v>0</v>
      </c>
      <c r="BH138" s="59">
        <v>0</v>
      </c>
      <c r="BI138" s="59"/>
      <c r="BJ138" s="59">
        <v>0</v>
      </c>
      <c r="BK138" s="59" t="s">
        <v>166</v>
      </c>
      <c r="BL138" s="59" t="s">
        <v>166</v>
      </c>
      <c r="BM138" s="59" t="s">
        <v>239</v>
      </c>
      <c r="BN138" s="59">
        <v>1.4295100000000001</v>
      </c>
      <c r="BO138" s="59">
        <v>116781</v>
      </c>
      <c r="BP138" s="59">
        <v>21429.7</v>
      </c>
      <c r="BQ138" s="59">
        <v>0</v>
      </c>
      <c r="BR138" s="59">
        <v>527.66800000000001</v>
      </c>
      <c r="BS138" s="59">
        <v>0</v>
      </c>
      <c r="BT138" s="59">
        <v>93480.7</v>
      </c>
      <c r="BU138" s="59">
        <v>232220</v>
      </c>
      <c r="BV138" s="59">
        <v>77659.3</v>
      </c>
      <c r="BW138" s="59">
        <v>0</v>
      </c>
      <c r="BX138" s="59">
        <v>424.54500000000002</v>
      </c>
      <c r="BY138" s="59">
        <v>310304</v>
      </c>
      <c r="BZ138" s="59">
        <v>251.916</v>
      </c>
      <c r="CA138" s="59">
        <v>0</v>
      </c>
      <c r="CB138" s="59">
        <v>0</v>
      </c>
      <c r="CC138" s="59">
        <v>0</v>
      </c>
      <c r="CD138" s="59">
        <v>0</v>
      </c>
      <c r="CE138" s="59">
        <v>1072.06</v>
      </c>
      <c r="CF138" s="59">
        <v>0</v>
      </c>
      <c r="CG138" s="59">
        <v>1323.98</v>
      </c>
      <c r="CH138" s="59">
        <v>0</v>
      </c>
      <c r="CI138" s="59">
        <v>0</v>
      </c>
      <c r="CJ138" s="59">
        <v>0</v>
      </c>
      <c r="CK138" s="59">
        <v>1323.98</v>
      </c>
      <c r="CL138" s="59">
        <v>0</v>
      </c>
      <c r="CM138" s="59">
        <v>0</v>
      </c>
      <c r="CN138" s="59">
        <v>0</v>
      </c>
      <c r="CO138" s="59">
        <v>0</v>
      </c>
      <c r="CP138" s="59">
        <v>0</v>
      </c>
      <c r="CQ138" s="59">
        <v>0</v>
      </c>
      <c r="CR138" s="59">
        <v>0</v>
      </c>
      <c r="CS138" s="59">
        <v>0</v>
      </c>
      <c r="CT138" s="59">
        <v>0</v>
      </c>
      <c r="CU138" s="59">
        <v>0</v>
      </c>
      <c r="CV138" s="59">
        <v>0</v>
      </c>
      <c r="CW138" s="59">
        <v>0</v>
      </c>
      <c r="CX138" s="59">
        <v>1.9698100000000001</v>
      </c>
      <c r="CY138" s="59">
        <v>147.791</v>
      </c>
      <c r="CZ138" s="59">
        <v>22.28</v>
      </c>
      <c r="DA138" s="59">
        <v>0</v>
      </c>
      <c r="DB138" s="59">
        <v>0.39329599999999998</v>
      </c>
      <c r="DC138" s="59">
        <v>7.2942099999999996</v>
      </c>
      <c r="DD138" s="59">
        <v>92.964799999999997</v>
      </c>
      <c r="DE138" s="59">
        <v>272.69400000000002</v>
      </c>
      <c r="DF138" s="59">
        <v>0</v>
      </c>
      <c r="DG138" s="59"/>
      <c r="DH138" s="59">
        <v>0</v>
      </c>
      <c r="DI138" s="59">
        <v>0</v>
      </c>
      <c r="DJ138" s="59"/>
      <c r="DK138" s="59">
        <v>0</v>
      </c>
      <c r="DL138" s="59" t="s">
        <v>171</v>
      </c>
      <c r="DM138" s="59" t="s">
        <v>172</v>
      </c>
      <c r="DN138" s="59" t="s">
        <v>173</v>
      </c>
      <c r="DO138" s="59" t="s">
        <v>174</v>
      </c>
      <c r="DP138" s="59">
        <v>8.1</v>
      </c>
      <c r="DQ138" s="59" t="s">
        <v>175</v>
      </c>
      <c r="DR138" s="59" t="s">
        <v>176</v>
      </c>
      <c r="DS138" s="59" t="s">
        <v>434</v>
      </c>
      <c r="DT138" s="59"/>
      <c r="DU138" s="59"/>
      <c r="DV138" s="59"/>
      <c r="DW138" s="59"/>
      <c r="DX138" s="59"/>
      <c r="DY138" s="59"/>
      <c r="DZ138" s="59"/>
      <c r="EA138" s="59"/>
      <c r="EB138" s="59"/>
    </row>
    <row r="139" spans="2:132" x14ac:dyDescent="0.25">
      <c r="B139" s="59" t="s">
        <v>444</v>
      </c>
      <c r="C139" s="59" t="s">
        <v>85</v>
      </c>
      <c r="D139" s="59">
        <v>511615</v>
      </c>
      <c r="E139" s="59" t="s">
        <v>201</v>
      </c>
      <c r="F139" s="59" t="s">
        <v>164</v>
      </c>
      <c r="G139" s="60">
        <v>4.4444444444444446E-2</v>
      </c>
      <c r="H139" s="59" t="s">
        <v>187</v>
      </c>
      <c r="I139" s="59">
        <v>-70.400000000000006</v>
      </c>
      <c r="J139" s="59" t="s">
        <v>166</v>
      </c>
      <c r="K139" s="59" t="s">
        <v>166</v>
      </c>
      <c r="L139" s="59" t="s">
        <v>238</v>
      </c>
      <c r="M139" s="59">
        <v>0</v>
      </c>
      <c r="N139" s="59">
        <v>116400</v>
      </c>
      <c r="O139" s="59">
        <v>105860</v>
      </c>
      <c r="P139" s="59">
        <v>0</v>
      </c>
      <c r="Q139" s="59">
        <v>0</v>
      </c>
      <c r="R139" s="59">
        <v>0</v>
      </c>
      <c r="S139" s="59">
        <v>93480.7</v>
      </c>
      <c r="T139" s="59">
        <v>315741</v>
      </c>
      <c r="U139" s="59">
        <v>77659.3</v>
      </c>
      <c r="V139" s="59">
        <v>0</v>
      </c>
      <c r="W139" s="59">
        <v>424.54500000000002</v>
      </c>
      <c r="X139" s="59">
        <v>393824</v>
      </c>
      <c r="Y139" s="59">
        <v>63.801200000000001</v>
      </c>
      <c r="Z139" s="59">
        <v>0</v>
      </c>
      <c r="AA139" s="59">
        <v>0</v>
      </c>
      <c r="AB139" s="59">
        <v>0</v>
      </c>
      <c r="AC139" s="59">
        <v>0</v>
      </c>
      <c r="AD139" s="59">
        <v>1072.01</v>
      </c>
      <c r="AE139" s="59">
        <v>0</v>
      </c>
      <c r="AF139" s="59">
        <v>1135.82</v>
      </c>
      <c r="AG139" s="59">
        <v>0</v>
      </c>
      <c r="AH139" s="59">
        <v>0</v>
      </c>
      <c r="AI139" s="59">
        <v>0</v>
      </c>
      <c r="AJ139" s="59">
        <v>1135.82</v>
      </c>
      <c r="AK139" s="59">
        <v>0</v>
      </c>
      <c r="AL139" s="59">
        <v>0</v>
      </c>
      <c r="AM139" s="59">
        <v>0</v>
      </c>
      <c r="AN139" s="59">
        <v>0</v>
      </c>
      <c r="AO139" s="59">
        <v>0</v>
      </c>
      <c r="AP139" s="59">
        <v>0</v>
      </c>
      <c r="AQ139" s="59">
        <v>0</v>
      </c>
      <c r="AR139" s="59">
        <v>0</v>
      </c>
      <c r="AS139" s="59">
        <v>0</v>
      </c>
      <c r="AT139" s="59">
        <v>0</v>
      </c>
      <c r="AU139" s="59">
        <v>0</v>
      </c>
      <c r="AV139" s="59">
        <v>0</v>
      </c>
      <c r="AW139" s="59">
        <v>0.46204600000000001</v>
      </c>
      <c r="AX139" s="59">
        <v>150.00800000000001</v>
      </c>
      <c r="AY139" s="59">
        <v>100.703</v>
      </c>
      <c r="AZ139" s="59">
        <v>0</v>
      </c>
      <c r="BA139" s="59">
        <v>0</v>
      </c>
      <c r="BB139" s="59">
        <v>7.2938999999999998</v>
      </c>
      <c r="BC139" s="59">
        <v>92.964799999999997</v>
      </c>
      <c r="BD139" s="59">
        <v>351.43200000000002</v>
      </c>
      <c r="BE139" s="59">
        <v>0</v>
      </c>
      <c r="BF139" s="59"/>
      <c r="BG139" s="59">
        <v>0</v>
      </c>
      <c r="BH139" s="59">
        <v>0</v>
      </c>
      <c r="BI139" s="59"/>
      <c r="BJ139" s="59">
        <v>0</v>
      </c>
      <c r="BK139" s="59" t="s">
        <v>166</v>
      </c>
      <c r="BL139" s="59" t="s">
        <v>166</v>
      </c>
      <c r="BM139" s="59" t="s">
        <v>239</v>
      </c>
      <c r="BN139" s="59">
        <v>1.7579499999999999</v>
      </c>
      <c r="BO139" s="59">
        <v>121990</v>
      </c>
      <c r="BP139" s="59">
        <v>22805.200000000001</v>
      </c>
      <c r="BQ139" s="59">
        <v>0</v>
      </c>
      <c r="BR139" s="59">
        <v>596.00800000000004</v>
      </c>
      <c r="BS139" s="59">
        <v>0</v>
      </c>
      <c r="BT139" s="59">
        <v>93480.7</v>
      </c>
      <c r="BU139" s="59">
        <v>238873</v>
      </c>
      <c r="BV139" s="59">
        <v>77659.3</v>
      </c>
      <c r="BW139" s="59">
        <v>0</v>
      </c>
      <c r="BX139" s="59">
        <v>424.54500000000002</v>
      </c>
      <c r="BY139" s="59">
        <v>316957</v>
      </c>
      <c r="BZ139" s="59">
        <v>308.62299999999999</v>
      </c>
      <c r="CA139" s="59">
        <v>0</v>
      </c>
      <c r="CB139" s="59">
        <v>0</v>
      </c>
      <c r="CC139" s="59">
        <v>0</v>
      </c>
      <c r="CD139" s="59">
        <v>0</v>
      </c>
      <c r="CE139" s="59">
        <v>1072.06</v>
      </c>
      <c r="CF139" s="59">
        <v>0</v>
      </c>
      <c r="CG139" s="59">
        <v>1380.68</v>
      </c>
      <c r="CH139" s="59">
        <v>0</v>
      </c>
      <c r="CI139" s="59">
        <v>0</v>
      </c>
      <c r="CJ139" s="59">
        <v>0</v>
      </c>
      <c r="CK139" s="59">
        <v>1380.68</v>
      </c>
      <c r="CL139" s="59">
        <v>0</v>
      </c>
      <c r="CM139" s="59">
        <v>0</v>
      </c>
      <c r="CN139" s="59">
        <v>0</v>
      </c>
      <c r="CO139" s="59">
        <v>0</v>
      </c>
      <c r="CP139" s="59">
        <v>0</v>
      </c>
      <c r="CQ139" s="59">
        <v>0</v>
      </c>
      <c r="CR139" s="59">
        <v>0</v>
      </c>
      <c r="CS139" s="59">
        <v>0</v>
      </c>
      <c r="CT139" s="59">
        <v>0</v>
      </c>
      <c r="CU139" s="59">
        <v>0</v>
      </c>
      <c r="CV139" s="59">
        <v>0</v>
      </c>
      <c r="CW139" s="59">
        <v>0</v>
      </c>
      <c r="CX139" s="59">
        <v>2.4130099999999999</v>
      </c>
      <c r="CY139" s="59">
        <v>153.96600000000001</v>
      </c>
      <c r="CZ139" s="59">
        <v>24.007300000000001</v>
      </c>
      <c r="DA139" s="59">
        <v>0</v>
      </c>
      <c r="DB139" s="59">
        <v>0.44429999999999997</v>
      </c>
      <c r="DC139" s="59">
        <v>7.2942099999999996</v>
      </c>
      <c r="DD139" s="59">
        <v>92.964799999999997</v>
      </c>
      <c r="DE139" s="59">
        <v>281.08999999999997</v>
      </c>
      <c r="DF139" s="59">
        <v>0</v>
      </c>
      <c r="DG139" s="59"/>
      <c r="DH139" s="59">
        <v>0</v>
      </c>
      <c r="DI139" s="59">
        <v>0</v>
      </c>
      <c r="DJ139" s="59"/>
      <c r="DK139" s="59">
        <v>0</v>
      </c>
      <c r="DL139" s="59" t="s">
        <v>171</v>
      </c>
      <c r="DM139" s="59" t="s">
        <v>172</v>
      </c>
      <c r="DN139" s="59" t="s">
        <v>173</v>
      </c>
      <c r="DO139" s="59" t="s">
        <v>174</v>
      </c>
      <c r="DP139" s="59">
        <v>8.1</v>
      </c>
      <c r="DQ139" s="59" t="s">
        <v>175</v>
      </c>
      <c r="DR139" s="59" t="s">
        <v>176</v>
      </c>
      <c r="DS139" s="59" t="s">
        <v>434</v>
      </c>
      <c r="DT139" s="59"/>
      <c r="DU139" s="59"/>
      <c r="DV139" s="59"/>
      <c r="DW139" s="59"/>
      <c r="DX139" s="59"/>
      <c r="DY139" s="59"/>
      <c r="DZ139" s="59"/>
      <c r="EA139" s="59"/>
      <c r="EB139" s="59"/>
    </row>
    <row r="140" spans="2:132" x14ac:dyDescent="0.25">
      <c r="B140" s="59" t="s">
        <v>445</v>
      </c>
      <c r="C140" s="59" t="s">
        <v>86</v>
      </c>
      <c r="D140" s="59">
        <v>511915</v>
      </c>
      <c r="E140" s="59" t="s">
        <v>201</v>
      </c>
      <c r="F140" s="59" t="s">
        <v>164</v>
      </c>
      <c r="G140" s="60">
        <v>4.4444444444444446E-2</v>
      </c>
      <c r="H140" s="59" t="s">
        <v>187</v>
      </c>
      <c r="I140" s="59">
        <v>-74</v>
      </c>
      <c r="J140" s="59" t="s">
        <v>166</v>
      </c>
      <c r="K140" s="59" t="s">
        <v>166</v>
      </c>
      <c r="L140" s="59" t="s">
        <v>238</v>
      </c>
      <c r="M140" s="59">
        <v>0</v>
      </c>
      <c r="N140" s="59">
        <v>110153</v>
      </c>
      <c r="O140" s="59">
        <v>105859</v>
      </c>
      <c r="P140" s="59">
        <v>0</v>
      </c>
      <c r="Q140" s="59">
        <v>0</v>
      </c>
      <c r="R140" s="59">
        <v>0</v>
      </c>
      <c r="S140" s="59">
        <v>93480.7</v>
      </c>
      <c r="T140" s="59">
        <v>309493</v>
      </c>
      <c r="U140" s="59">
        <v>77659.3</v>
      </c>
      <c r="V140" s="59">
        <v>0</v>
      </c>
      <c r="W140" s="59">
        <v>424.54500000000002</v>
      </c>
      <c r="X140" s="59">
        <v>387576</v>
      </c>
      <c r="Y140" s="59">
        <v>52.313000000000002</v>
      </c>
      <c r="Z140" s="59">
        <v>0</v>
      </c>
      <c r="AA140" s="59">
        <v>0</v>
      </c>
      <c r="AB140" s="59">
        <v>0</v>
      </c>
      <c r="AC140" s="59">
        <v>0</v>
      </c>
      <c r="AD140" s="59">
        <v>1072.01</v>
      </c>
      <c r="AE140" s="59">
        <v>0</v>
      </c>
      <c r="AF140" s="59">
        <v>1124.33</v>
      </c>
      <c r="AG140" s="59">
        <v>0</v>
      </c>
      <c r="AH140" s="59">
        <v>0</v>
      </c>
      <c r="AI140" s="59">
        <v>0</v>
      </c>
      <c r="AJ140" s="59">
        <v>1124.33</v>
      </c>
      <c r="AK140" s="59">
        <v>0</v>
      </c>
      <c r="AL140" s="59">
        <v>0</v>
      </c>
      <c r="AM140" s="59">
        <v>0</v>
      </c>
      <c r="AN140" s="59">
        <v>0</v>
      </c>
      <c r="AO140" s="59">
        <v>0</v>
      </c>
      <c r="AP140" s="59">
        <v>0</v>
      </c>
      <c r="AQ140" s="59">
        <v>0</v>
      </c>
      <c r="AR140" s="59">
        <v>0</v>
      </c>
      <c r="AS140" s="59">
        <v>0</v>
      </c>
      <c r="AT140" s="59">
        <v>0</v>
      </c>
      <c r="AU140" s="59">
        <v>0</v>
      </c>
      <c r="AV140" s="59">
        <v>0</v>
      </c>
      <c r="AW140" s="59">
        <v>0.37079299999999998</v>
      </c>
      <c r="AX140" s="59">
        <v>142.05199999999999</v>
      </c>
      <c r="AY140" s="59">
        <v>100.703</v>
      </c>
      <c r="AZ140" s="59">
        <v>0</v>
      </c>
      <c r="BA140" s="59">
        <v>0</v>
      </c>
      <c r="BB140" s="59">
        <v>7.2938900000000002</v>
      </c>
      <c r="BC140" s="59">
        <v>92.964799999999997</v>
      </c>
      <c r="BD140" s="59">
        <v>343.38499999999999</v>
      </c>
      <c r="BE140" s="59">
        <v>0</v>
      </c>
      <c r="BF140" s="59"/>
      <c r="BG140" s="59">
        <v>0</v>
      </c>
      <c r="BH140" s="59">
        <v>0</v>
      </c>
      <c r="BI140" s="59"/>
      <c r="BJ140" s="59">
        <v>0</v>
      </c>
      <c r="BK140" s="59" t="s">
        <v>166</v>
      </c>
      <c r="BL140" s="59" t="s">
        <v>166</v>
      </c>
      <c r="BM140" s="59" t="s">
        <v>239</v>
      </c>
      <c r="BN140" s="59">
        <v>1.30332</v>
      </c>
      <c r="BO140" s="59">
        <v>114755</v>
      </c>
      <c r="BP140" s="59">
        <v>20905.599999999999</v>
      </c>
      <c r="BQ140" s="59">
        <v>0</v>
      </c>
      <c r="BR140" s="59">
        <v>502.28699999999998</v>
      </c>
      <c r="BS140" s="59">
        <v>0</v>
      </c>
      <c r="BT140" s="59">
        <v>93480.7</v>
      </c>
      <c r="BU140" s="59">
        <v>229645</v>
      </c>
      <c r="BV140" s="59">
        <v>77659.3</v>
      </c>
      <c r="BW140" s="59">
        <v>0</v>
      </c>
      <c r="BX140" s="59">
        <v>424.54500000000002</v>
      </c>
      <c r="BY140" s="59">
        <v>307729</v>
      </c>
      <c r="BZ140" s="59">
        <v>230.21799999999999</v>
      </c>
      <c r="CA140" s="59">
        <v>0</v>
      </c>
      <c r="CB140" s="59">
        <v>0</v>
      </c>
      <c r="CC140" s="59">
        <v>0</v>
      </c>
      <c r="CD140" s="59">
        <v>0</v>
      </c>
      <c r="CE140" s="59">
        <v>1072.06</v>
      </c>
      <c r="CF140" s="59">
        <v>0</v>
      </c>
      <c r="CG140" s="59">
        <v>1302.28</v>
      </c>
      <c r="CH140" s="59">
        <v>0</v>
      </c>
      <c r="CI140" s="59">
        <v>0</v>
      </c>
      <c r="CJ140" s="59">
        <v>0</v>
      </c>
      <c r="CK140" s="59">
        <v>1302.28</v>
      </c>
      <c r="CL140" s="59">
        <v>0</v>
      </c>
      <c r="CM140" s="59">
        <v>0</v>
      </c>
      <c r="CN140" s="59">
        <v>0</v>
      </c>
      <c r="CO140" s="59">
        <v>0</v>
      </c>
      <c r="CP140" s="59">
        <v>0</v>
      </c>
      <c r="CQ140" s="59">
        <v>0</v>
      </c>
      <c r="CR140" s="59">
        <v>0</v>
      </c>
      <c r="CS140" s="59">
        <v>0</v>
      </c>
      <c r="CT140" s="59">
        <v>0</v>
      </c>
      <c r="CU140" s="59">
        <v>0</v>
      </c>
      <c r="CV140" s="59">
        <v>0</v>
      </c>
      <c r="CW140" s="59">
        <v>0</v>
      </c>
      <c r="CX140" s="59">
        <v>1.80016</v>
      </c>
      <c r="CY140" s="59">
        <v>145.39400000000001</v>
      </c>
      <c r="CZ140" s="59">
        <v>21.625299999999999</v>
      </c>
      <c r="DA140" s="59">
        <v>0</v>
      </c>
      <c r="DB140" s="59">
        <v>0.37439800000000001</v>
      </c>
      <c r="DC140" s="59">
        <v>7.2942099999999996</v>
      </c>
      <c r="DD140" s="59">
        <v>92.964799999999997</v>
      </c>
      <c r="DE140" s="59">
        <v>269.45299999999997</v>
      </c>
      <c r="DF140" s="59">
        <v>0</v>
      </c>
      <c r="DG140" s="59"/>
      <c r="DH140" s="59">
        <v>0</v>
      </c>
      <c r="DI140" s="59">
        <v>0</v>
      </c>
      <c r="DJ140" s="59"/>
      <c r="DK140" s="59">
        <v>0</v>
      </c>
      <c r="DL140" s="59" t="s">
        <v>171</v>
      </c>
      <c r="DM140" s="59" t="s">
        <v>172</v>
      </c>
      <c r="DN140" s="59" t="s">
        <v>173</v>
      </c>
      <c r="DO140" s="59" t="s">
        <v>174</v>
      </c>
      <c r="DP140" s="59">
        <v>8.1</v>
      </c>
      <c r="DQ140" s="59" t="s">
        <v>175</v>
      </c>
      <c r="DR140" s="59" t="s">
        <v>176</v>
      </c>
      <c r="DS140" s="59" t="s">
        <v>434</v>
      </c>
      <c r="DT140" s="59"/>
      <c r="DU140" s="59"/>
      <c r="DV140" s="59"/>
      <c r="DW140" s="59"/>
      <c r="DX140" s="59"/>
      <c r="DY140" s="59"/>
      <c r="DZ140" s="59"/>
      <c r="EA140" s="59"/>
      <c r="EB140" s="59"/>
    </row>
    <row r="141" spans="2:132" x14ac:dyDescent="0.25">
      <c r="B141" s="59" t="s">
        <v>446</v>
      </c>
      <c r="C141" s="59" t="s">
        <v>155</v>
      </c>
      <c r="D141" s="59">
        <v>512215</v>
      </c>
      <c r="E141" s="59" t="s">
        <v>201</v>
      </c>
      <c r="F141" s="59" t="s">
        <v>164</v>
      </c>
      <c r="G141" s="60">
        <v>4.5138888888888888E-2</v>
      </c>
      <c r="H141" s="59" t="s">
        <v>187</v>
      </c>
      <c r="I141" s="59">
        <v>-72.900000000000006</v>
      </c>
      <c r="J141" s="59" t="s">
        <v>166</v>
      </c>
      <c r="K141" s="59" t="s">
        <v>166</v>
      </c>
      <c r="L141" s="59" t="s">
        <v>238</v>
      </c>
      <c r="M141" s="59">
        <v>0</v>
      </c>
      <c r="N141" s="59">
        <v>111961</v>
      </c>
      <c r="O141" s="59">
        <v>105859</v>
      </c>
      <c r="P141" s="59">
        <v>0</v>
      </c>
      <c r="Q141" s="59">
        <v>0</v>
      </c>
      <c r="R141" s="59">
        <v>0</v>
      </c>
      <c r="S141" s="59">
        <v>93480.7</v>
      </c>
      <c r="T141" s="59">
        <v>311301</v>
      </c>
      <c r="U141" s="59">
        <v>77659.3</v>
      </c>
      <c r="V141" s="59">
        <v>0</v>
      </c>
      <c r="W141" s="59">
        <v>424.54500000000002</v>
      </c>
      <c r="X141" s="59">
        <v>389385</v>
      </c>
      <c r="Y141" s="59">
        <v>54.064300000000003</v>
      </c>
      <c r="Z141" s="59">
        <v>0</v>
      </c>
      <c r="AA141" s="59">
        <v>0</v>
      </c>
      <c r="AB141" s="59">
        <v>0</v>
      </c>
      <c r="AC141" s="59">
        <v>0</v>
      </c>
      <c r="AD141" s="59">
        <v>1072.01</v>
      </c>
      <c r="AE141" s="59">
        <v>0</v>
      </c>
      <c r="AF141" s="59">
        <v>1126.08</v>
      </c>
      <c r="AG141" s="59">
        <v>0</v>
      </c>
      <c r="AH141" s="59">
        <v>0</v>
      </c>
      <c r="AI141" s="59">
        <v>0</v>
      </c>
      <c r="AJ141" s="59">
        <v>1126.08</v>
      </c>
      <c r="AK141" s="59">
        <v>0</v>
      </c>
      <c r="AL141" s="59">
        <v>0</v>
      </c>
      <c r="AM141" s="59">
        <v>0</v>
      </c>
      <c r="AN141" s="59">
        <v>0</v>
      </c>
      <c r="AO141" s="59">
        <v>0</v>
      </c>
      <c r="AP141" s="59">
        <v>0</v>
      </c>
      <c r="AQ141" s="59">
        <v>0</v>
      </c>
      <c r="AR141" s="59">
        <v>0</v>
      </c>
      <c r="AS141" s="59">
        <v>0</v>
      </c>
      <c r="AT141" s="59">
        <v>0</v>
      </c>
      <c r="AU141" s="59">
        <v>0</v>
      </c>
      <c r="AV141" s="59">
        <v>0</v>
      </c>
      <c r="AW141" s="59">
        <v>0.38422499999999998</v>
      </c>
      <c r="AX141" s="59">
        <v>144.26400000000001</v>
      </c>
      <c r="AY141" s="59">
        <v>100.703</v>
      </c>
      <c r="AZ141" s="59">
        <v>0</v>
      </c>
      <c r="BA141" s="59">
        <v>0</v>
      </c>
      <c r="BB141" s="59">
        <v>7.2938999999999998</v>
      </c>
      <c r="BC141" s="59">
        <v>92.964799999999997</v>
      </c>
      <c r="BD141" s="59">
        <v>345.61</v>
      </c>
      <c r="BE141" s="59">
        <v>0</v>
      </c>
      <c r="BF141" s="59"/>
      <c r="BG141" s="59">
        <v>0</v>
      </c>
      <c r="BH141" s="59">
        <v>0</v>
      </c>
      <c r="BI141" s="59"/>
      <c r="BJ141" s="59">
        <v>0</v>
      </c>
      <c r="BK141" s="59" t="s">
        <v>166</v>
      </c>
      <c r="BL141" s="59" t="s">
        <v>166</v>
      </c>
      <c r="BM141" s="59" t="s">
        <v>239</v>
      </c>
      <c r="BN141" s="59">
        <v>1.4295100000000001</v>
      </c>
      <c r="BO141" s="59">
        <v>116781</v>
      </c>
      <c r="BP141" s="59">
        <v>21429.7</v>
      </c>
      <c r="BQ141" s="59">
        <v>0</v>
      </c>
      <c r="BR141" s="59">
        <v>527.66800000000001</v>
      </c>
      <c r="BS141" s="59">
        <v>0</v>
      </c>
      <c r="BT141" s="59">
        <v>93480.7</v>
      </c>
      <c r="BU141" s="59">
        <v>232220</v>
      </c>
      <c r="BV141" s="59">
        <v>77659.3</v>
      </c>
      <c r="BW141" s="59">
        <v>0</v>
      </c>
      <c r="BX141" s="59">
        <v>424.54500000000002</v>
      </c>
      <c r="BY141" s="59">
        <v>310304</v>
      </c>
      <c r="BZ141" s="59">
        <v>251.916</v>
      </c>
      <c r="CA141" s="59">
        <v>0</v>
      </c>
      <c r="CB141" s="59">
        <v>0</v>
      </c>
      <c r="CC141" s="59">
        <v>0</v>
      </c>
      <c r="CD141" s="59">
        <v>0</v>
      </c>
      <c r="CE141" s="59">
        <v>1072.06</v>
      </c>
      <c r="CF141" s="59">
        <v>0</v>
      </c>
      <c r="CG141" s="59">
        <v>1323.98</v>
      </c>
      <c r="CH141" s="59">
        <v>0</v>
      </c>
      <c r="CI141" s="59">
        <v>0</v>
      </c>
      <c r="CJ141" s="59">
        <v>0</v>
      </c>
      <c r="CK141" s="59">
        <v>1323.98</v>
      </c>
      <c r="CL141" s="59">
        <v>0</v>
      </c>
      <c r="CM141" s="59">
        <v>0</v>
      </c>
      <c r="CN141" s="59">
        <v>0</v>
      </c>
      <c r="CO141" s="59">
        <v>0</v>
      </c>
      <c r="CP141" s="59">
        <v>0</v>
      </c>
      <c r="CQ141" s="59">
        <v>0</v>
      </c>
      <c r="CR141" s="59">
        <v>0</v>
      </c>
      <c r="CS141" s="59">
        <v>0</v>
      </c>
      <c r="CT141" s="59">
        <v>0</v>
      </c>
      <c r="CU141" s="59">
        <v>0</v>
      </c>
      <c r="CV141" s="59">
        <v>0</v>
      </c>
      <c r="CW141" s="59">
        <v>0</v>
      </c>
      <c r="CX141" s="59">
        <v>1.9698100000000001</v>
      </c>
      <c r="CY141" s="59">
        <v>147.791</v>
      </c>
      <c r="CZ141" s="59">
        <v>22.28</v>
      </c>
      <c r="DA141" s="59">
        <v>0</v>
      </c>
      <c r="DB141" s="59">
        <v>0.39329599999999998</v>
      </c>
      <c r="DC141" s="59">
        <v>7.2942099999999996</v>
      </c>
      <c r="DD141" s="59">
        <v>92.964799999999997</v>
      </c>
      <c r="DE141" s="59">
        <v>272.69400000000002</v>
      </c>
      <c r="DF141" s="59">
        <v>0</v>
      </c>
      <c r="DG141" s="59"/>
      <c r="DH141" s="59">
        <v>0</v>
      </c>
      <c r="DI141" s="59">
        <v>0</v>
      </c>
      <c r="DJ141" s="59"/>
      <c r="DK141" s="59">
        <v>0</v>
      </c>
      <c r="DL141" s="59" t="s">
        <v>171</v>
      </c>
      <c r="DM141" s="59" t="s">
        <v>172</v>
      </c>
      <c r="DN141" s="59" t="s">
        <v>173</v>
      </c>
      <c r="DO141" s="59" t="s">
        <v>174</v>
      </c>
      <c r="DP141" s="59">
        <v>8.1</v>
      </c>
      <c r="DQ141" s="59" t="s">
        <v>175</v>
      </c>
      <c r="DR141" s="59" t="s">
        <v>176</v>
      </c>
      <c r="DS141" s="59" t="s">
        <v>434</v>
      </c>
      <c r="DT141" s="59"/>
      <c r="DU141" s="59"/>
      <c r="DV141" s="59"/>
      <c r="DW141" s="59"/>
      <c r="DX141" s="59"/>
      <c r="DY141" s="59"/>
      <c r="DZ141" s="59"/>
      <c r="EA141" s="59"/>
      <c r="EB141" s="59"/>
    </row>
    <row r="142" spans="2:132" x14ac:dyDescent="0.25">
      <c r="B142" s="59" t="s">
        <v>447</v>
      </c>
      <c r="C142" s="59" t="s">
        <v>101</v>
      </c>
      <c r="D142" s="59">
        <v>500006</v>
      </c>
      <c r="E142" s="59" t="s">
        <v>178</v>
      </c>
      <c r="F142" s="59" t="s">
        <v>164</v>
      </c>
      <c r="G142" s="60">
        <v>4.1666666666666664E-2</v>
      </c>
      <c r="H142" s="59" t="s">
        <v>187</v>
      </c>
      <c r="I142" s="59">
        <v>-33.299999999999997</v>
      </c>
      <c r="J142" s="59" t="s">
        <v>166</v>
      </c>
      <c r="K142" s="59" t="s">
        <v>166</v>
      </c>
      <c r="L142" s="59" t="s">
        <v>238</v>
      </c>
      <c r="M142" s="59">
        <v>0</v>
      </c>
      <c r="N142" s="59">
        <v>32227.4</v>
      </c>
      <c r="O142" s="59">
        <v>70571.5</v>
      </c>
      <c r="P142" s="59">
        <v>0</v>
      </c>
      <c r="Q142" s="59">
        <v>0</v>
      </c>
      <c r="R142" s="59">
        <v>0</v>
      </c>
      <c r="S142" s="59">
        <v>93480.7</v>
      </c>
      <c r="T142" s="59">
        <v>196280</v>
      </c>
      <c r="U142" s="59">
        <v>77659.3</v>
      </c>
      <c r="V142" s="59">
        <v>0</v>
      </c>
      <c r="W142" s="59">
        <v>424.54500000000002</v>
      </c>
      <c r="X142" s="59">
        <v>274363</v>
      </c>
      <c r="Y142" s="59">
        <v>92.734700000000004</v>
      </c>
      <c r="Z142" s="59">
        <v>0</v>
      </c>
      <c r="AA142" s="59">
        <v>0</v>
      </c>
      <c r="AB142" s="59">
        <v>0</v>
      </c>
      <c r="AC142" s="59">
        <v>0</v>
      </c>
      <c r="AD142" s="59">
        <v>1233.8</v>
      </c>
      <c r="AE142" s="59">
        <v>0</v>
      </c>
      <c r="AF142" s="59">
        <v>1326.54</v>
      </c>
      <c r="AG142" s="59">
        <v>0</v>
      </c>
      <c r="AH142" s="59">
        <v>0</v>
      </c>
      <c r="AI142" s="59">
        <v>0</v>
      </c>
      <c r="AJ142" s="59">
        <v>1326.54</v>
      </c>
      <c r="AK142" s="59">
        <v>0</v>
      </c>
      <c r="AL142" s="59">
        <v>0</v>
      </c>
      <c r="AM142" s="59">
        <v>0</v>
      </c>
      <c r="AN142" s="59">
        <v>0</v>
      </c>
      <c r="AO142" s="59">
        <v>0</v>
      </c>
      <c r="AP142" s="59">
        <v>0</v>
      </c>
      <c r="AQ142" s="59">
        <v>0</v>
      </c>
      <c r="AR142" s="59">
        <v>0</v>
      </c>
      <c r="AS142" s="59">
        <v>0</v>
      </c>
      <c r="AT142" s="59">
        <v>0</v>
      </c>
      <c r="AU142" s="59">
        <v>0</v>
      </c>
      <c r="AV142" s="59">
        <v>0</v>
      </c>
      <c r="AW142" s="59">
        <v>0.69390600000000002</v>
      </c>
      <c r="AX142" s="59">
        <v>53.066099999999999</v>
      </c>
      <c r="AY142" s="59">
        <v>67.6815</v>
      </c>
      <c r="AZ142" s="59">
        <v>0</v>
      </c>
      <c r="BA142" s="59">
        <v>0</v>
      </c>
      <c r="BB142" s="59">
        <v>8.3505000000000003</v>
      </c>
      <c r="BC142" s="59">
        <v>94.020600000000002</v>
      </c>
      <c r="BD142" s="59">
        <v>223.81299999999999</v>
      </c>
      <c r="BE142" s="59">
        <v>0</v>
      </c>
      <c r="BF142" s="59"/>
      <c r="BG142" s="59">
        <v>0</v>
      </c>
      <c r="BH142" s="59">
        <v>0</v>
      </c>
      <c r="BI142" s="59"/>
      <c r="BJ142" s="59">
        <v>0</v>
      </c>
      <c r="BK142" s="59" t="s">
        <v>166</v>
      </c>
      <c r="BL142" s="59" t="s">
        <v>166</v>
      </c>
      <c r="BM142" s="59" t="s">
        <v>240</v>
      </c>
      <c r="BN142" s="59">
        <v>2.8986299999999998</v>
      </c>
      <c r="BO142" s="59">
        <v>46543.9</v>
      </c>
      <c r="BP142" s="59">
        <v>17458.5</v>
      </c>
      <c r="BQ142" s="59">
        <v>0</v>
      </c>
      <c r="BR142" s="59">
        <v>1021.01</v>
      </c>
      <c r="BS142" s="59">
        <v>0</v>
      </c>
      <c r="BT142" s="59">
        <v>93480.7</v>
      </c>
      <c r="BU142" s="59">
        <v>158507</v>
      </c>
      <c r="BV142" s="59">
        <v>77659.3</v>
      </c>
      <c r="BW142" s="59">
        <v>0</v>
      </c>
      <c r="BX142" s="59">
        <v>424.54500000000002</v>
      </c>
      <c r="BY142" s="59">
        <v>236591</v>
      </c>
      <c r="BZ142" s="59">
        <v>515.03800000000001</v>
      </c>
      <c r="CA142" s="59">
        <v>0</v>
      </c>
      <c r="CB142" s="59">
        <v>0</v>
      </c>
      <c r="CC142" s="59">
        <v>0</v>
      </c>
      <c r="CD142" s="59">
        <v>0</v>
      </c>
      <c r="CE142" s="59">
        <v>1233.8499999999999</v>
      </c>
      <c r="CF142" s="59">
        <v>0</v>
      </c>
      <c r="CG142" s="59">
        <v>1748.89</v>
      </c>
      <c r="CH142" s="59">
        <v>0</v>
      </c>
      <c r="CI142" s="59">
        <v>0</v>
      </c>
      <c r="CJ142" s="59">
        <v>0</v>
      </c>
      <c r="CK142" s="59">
        <v>1748.89</v>
      </c>
      <c r="CL142" s="59">
        <v>0</v>
      </c>
      <c r="CM142" s="59">
        <v>0</v>
      </c>
      <c r="CN142" s="59">
        <v>0</v>
      </c>
      <c r="CO142" s="59">
        <v>0</v>
      </c>
      <c r="CP142" s="59">
        <v>0</v>
      </c>
      <c r="CQ142" s="59">
        <v>0</v>
      </c>
      <c r="CR142" s="59">
        <v>0</v>
      </c>
      <c r="CS142" s="59">
        <v>0</v>
      </c>
      <c r="CT142" s="59">
        <v>0</v>
      </c>
      <c r="CU142" s="59">
        <v>0</v>
      </c>
      <c r="CV142" s="59">
        <v>0</v>
      </c>
      <c r="CW142" s="59">
        <v>0</v>
      </c>
      <c r="CX142" s="59">
        <v>3.9559099999999998</v>
      </c>
      <c r="CY142" s="59">
        <v>65.777199999999993</v>
      </c>
      <c r="CZ142" s="59">
        <v>17.6127</v>
      </c>
      <c r="DA142" s="59">
        <v>0</v>
      </c>
      <c r="DB142" s="59">
        <v>0.76255399999999995</v>
      </c>
      <c r="DC142" s="59">
        <v>8.3508099999999992</v>
      </c>
      <c r="DD142" s="59">
        <v>94.020600000000002</v>
      </c>
      <c r="DE142" s="59">
        <v>190.48</v>
      </c>
      <c r="DF142" s="59">
        <v>0</v>
      </c>
      <c r="DG142" s="59"/>
      <c r="DH142" s="59">
        <v>0</v>
      </c>
      <c r="DI142" s="59">
        <v>0</v>
      </c>
      <c r="DJ142" s="59"/>
      <c r="DK142" s="59">
        <v>0</v>
      </c>
      <c r="DL142" s="59" t="s">
        <v>171</v>
      </c>
      <c r="DM142" s="59" t="s">
        <v>172</v>
      </c>
      <c r="DN142" s="59" t="s">
        <v>173</v>
      </c>
      <c r="DO142" s="59" t="s">
        <v>174</v>
      </c>
      <c r="DP142" s="59">
        <v>8.1</v>
      </c>
      <c r="DQ142" s="59" t="s">
        <v>175</v>
      </c>
      <c r="DR142" s="59" t="s">
        <v>176</v>
      </c>
      <c r="DS142" s="59" t="s">
        <v>434</v>
      </c>
      <c r="DT142" s="59"/>
      <c r="DU142" s="59"/>
      <c r="DV142" s="59"/>
      <c r="DW142" s="59"/>
      <c r="DX142" s="59"/>
      <c r="DY142" s="59"/>
      <c r="DZ142" s="59"/>
      <c r="EA142" s="59"/>
      <c r="EB142" s="59"/>
    </row>
    <row r="143" spans="2:132" x14ac:dyDescent="0.25">
      <c r="B143" s="59" t="s">
        <v>448</v>
      </c>
      <c r="C143" s="59" t="s">
        <v>87</v>
      </c>
      <c r="D143" s="59">
        <v>511806</v>
      </c>
      <c r="E143" s="59" t="s">
        <v>178</v>
      </c>
      <c r="F143" s="59" t="s">
        <v>164</v>
      </c>
      <c r="G143" s="60">
        <v>4.0972222222222222E-2</v>
      </c>
      <c r="H143" s="59" t="s">
        <v>187</v>
      </c>
      <c r="I143" s="59">
        <v>-31.9</v>
      </c>
      <c r="J143" s="59" t="s">
        <v>166</v>
      </c>
      <c r="K143" s="59" t="s">
        <v>166</v>
      </c>
      <c r="L143" s="59" t="s">
        <v>238</v>
      </c>
      <c r="M143" s="59">
        <v>0</v>
      </c>
      <c r="N143" s="59">
        <v>34437.300000000003</v>
      </c>
      <c r="O143" s="59">
        <v>70571.5</v>
      </c>
      <c r="P143" s="59">
        <v>0</v>
      </c>
      <c r="Q143" s="59">
        <v>0</v>
      </c>
      <c r="R143" s="59">
        <v>0</v>
      </c>
      <c r="S143" s="59">
        <v>93480.7</v>
      </c>
      <c r="T143" s="59">
        <v>198490</v>
      </c>
      <c r="U143" s="59">
        <v>77659.3</v>
      </c>
      <c r="V143" s="59">
        <v>0</v>
      </c>
      <c r="W143" s="59">
        <v>424.54500000000002</v>
      </c>
      <c r="X143" s="59">
        <v>276573</v>
      </c>
      <c r="Y143" s="59">
        <v>110.90600000000001</v>
      </c>
      <c r="Z143" s="59">
        <v>0</v>
      </c>
      <c r="AA143" s="59">
        <v>0</v>
      </c>
      <c r="AB143" s="59">
        <v>0</v>
      </c>
      <c r="AC143" s="59">
        <v>0</v>
      </c>
      <c r="AD143" s="59">
        <v>1233.8</v>
      </c>
      <c r="AE143" s="59">
        <v>0</v>
      </c>
      <c r="AF143" s="59">
        <v>1344.71</v>
      </c>
      <c r="AG143" s="59">
        <v>0</v>
      </c>
      <c r="AH143" s="59">
        <v>0</v>
      </c>
      <c r="AI143" s="59">
        <v>0</v>
      </c>
      <c r="AJ143" s="59">
        <v>1344.71</v>
      </c>
      <c r="AK143" s="59">
        <v>0</v>
      </c>
      <c r="AL143" s="59">
        <v>0</v>
      </c>
      <c r="AM143" s="59">
        <v>0</v>
      </c>
      <c r="AN143" s="59">
        <v>0</v>
      </c>
      <c r="AO143" s="59">
        <v>0</v>
      </c>
      <c r="AP143" s="59">
        <v>0</v>
      </c>
      <c r="AQ143" s="59">
        <v>0</v>
      </c>
      <c r="AR143" s="59">
        <v>0</v>
      </c>
      <c r="AS143" s="59">
        <v>0</v>
      </c>
      <c r="AT143" s="59">
        <v>0</v>
      </c>
      <c r="AU143" s="59">
        <v>0</v>
      </c>
      <c r="AV143" s="59">
        <v>0</v>
      </c>
      <c r="AW143" s="59">
        <v>0.83632600000000001</v>
      </c>
      <c r="AX143" s="59">
        <v>56.0503</v>
      </c>
      <c r="AY143" s="59">
        <v>67.6815</v>
      </c>
      <c r="AZ143" s="59">
        <v>0</v>
      </c>
      <c r="BA143" s="59">
        <v>0</v>
      </c>
      <c r="BB143" s="59">
        <v>8.3505000000000003</v>
      </c>
      <c r="BC143" s="59">
        <v>94.020600000000002</v>
      </c>
      <c r="BD143" s="59">
        <v>226.93899999999999</v>
      </c>
      <c r="BE143" s="59">
        <v>0</v>
      </c>
      <c r="BF143" s="59"/>
      <c r="BG143" s="59">
        <v>0</v>
      </c>
      <c r="BH143" s="59">
        <v>0</v>
      </c>
      <c r="BI143" s="59"/>
      <c r="BJ143" s="59">
        <v>0</v>
      </c>
      <c r="BK143" s="59" t="s">
        <v>166</v>
      </c>
      <c r="BL143" s="59" t="s">
        <v>166</v>
      </c>
      <c r="BM143" s="59" t="s">
        <v>240</v>
      </c>
      <c r="BN143" s="59">
        <v>3.1893199999999999</v>
      </c>
      <c r="BO143" s="59">
        <v>48965.599999999999</v>
      </c>
      <c r="BP143" s="59">
        <v>18091.099999999999</v>
      </c>
      <c r="BQ143" s="59">
        <v>0</v>
      </c>
      <c r="BR143" s="59">
        <v>1033.75</v>
      </c>
      <c r="BS143" s="59">
        <v>0</v>
      </c>
      <c r="BT143" s="59">
        <v>93480.7</v>
      </c>
      <c r="BU143" s="59">
        <v>161574</v>
      </c>
      <c r="BV143" s="59">
        <v>77659.3</v>
      </c>
      <c r="BW143" s="59">
        <v>0</v>
      </c>
      <c r="BX143" s="59">
        <v>424.54500000000002</v>
      </c>
      <c r="BY143" s="59">
        <v>239658</v>
      </c>
      <c r="BZ143" s="59">
        <v>562.678</v>
      </c>
      <c r="CA143" s="59">
        <v>0</v>
      </c>
      <c r="CB143" s="59">
        <v>0</v>
      </c>
      <c r="CC143" s="59">
        <v>0</v>
      </c>
      <c r="CD143" s="59">
        <v>0</v>
      </c>
      <c r="CE143" s="59">
        <v>1233.8499999999999</v>
      </c>
      <c r="CF143" s="59">
        <v>0</v>
      </c>
      <c r="CG143" s="59">
        <v>1796.53</v>
      </c>
      <c r="CH143" s="59">
        <v>0</v>
      </c>
      <c r="CI143" s="59">
        <v>0</v>
      </c>
      <c r="CJ143" s="59">
        <v>0</v>
      </c>
      <c r="CK143" s="59">
        <v>1796.53</v>
      </c>
      <c r="CL143" s="59">
        <v>0</v>
      </c>
      <c r="CM143" s="59">
        <v>0</v>
      </c>
      <c r="CN143" s="59">
        <v>0</v>
      </c>
      <c r="CO143" s="59">
        <v>0</v>
      </c>
      <c r="CP143" s="59">
        <v>0</v>
      </c>
      <c r="CQ143" s="59">
        <v>0</v>
      </c>
      <c r="CR143" s="59">
        <v>0</v>
      </c>
      <c r="CS143" s="59">
        <v>0</v>
      </c>
      <c r="CT143" s="59">
        <v>0</v>
      </c>
      <c r="CU143" s="59">
        <v>0</v>
      </c>
      <c r="CV143" s="59">
        <v>0</v>
      </c>
      <c r="CW143" s="59">
        <v>0</v>
      </c>
      <c r="CX143" s="59">
        <v>4.3293799999999996</v>
      </c>
      <c r="CY143" s="59">
        <v>69.138099999999994</v>
      </c>
      <c r="CZ143" s="59">
        <v>18.468900000000001</v>
      </c>
      <c r="DA143" s="59">
        <v>0</v>
      </c>
      <c r="DB143" s="59">
        <v>0.77258700000000002</v>
      </c>
      <c r="DC143" s="59">
        <v>8.3508099999999992</v>
      </c>
      <c r="DD143" s="59">
        <v>94.020600000000002</v>
      </c>
      <c r="DE143" s="59">
        <v>195.08</v>
      </c>
      <c r="DF143" s="59">
        <v>0</v>
      </c>
      <c r="DG143" s="59"/>
      <c r="DH143" s="59">
        <v>0</v>
      </c>
      <c r="DI143" s="59">
        <v>0</v>
      </c>
      <c r="DJ143" s="59"/>
      <c r="DK143" s="59">
        <v>0</v>
      </c>
      <c r="DL143" s="59" t="s">
        <v>171</v>
      </c>
      <c r="DM143" s="59" t="s">
        <v>172</v>
      </c>
      <c r="DN143" s="59" t="s">
        <v>173</v>
      </c>
      <c r="DO143" s="59" t="s">
        <v>174</v>
      </c>
      <c r="DP143" s="59">
        <v>8.1</v>
      </c>
      <c r="DQ143" s="59" t="s">
        <v>175</v>
      </c>
      <c r="DR143" s="59" t="s">
        <v>176</v>
      </c>
      <c r="DS143" s="59" t="s">
        <v>434</v>
      </c>
      <c r="DT143" s="59"/>
      <c r="DU143" s="59"/>
      <c r="DV143" s="59"/>
      <c r="DW143" s="59"/>
      <c r="DX143" s="59"/>
      <c r="DY143" s="59"/>
      <c r="DZ143" s="59"/>
      <c r="EA143" s="59"/>
      <c r="EB143" s="59"/>
    </row>
    <row r="144" spans="2:132" x14ac:dyDescent="0.25">
      <c r="B144" s="59" t="s">
        <v>449</v>
      </c>
      <c r="C144" s="59" t="s">
        <v>88</v>
      </c>
      <c r="D144" s="59">
        <v>512106</v>
      </c>
      <c r="E144" s="59" t="s">
        <v>178</v>
      </c>
      <c r="F144" s="59" t="s">
        <v>164</v>
      </c>
      <c r="G144" s="60">
        <v>4.0972222222222222E-2</v>
      </c>
      <c r="H144" s="59" t="s">
        <v>187</v>
      </c>
      <c r="I144" s="59">
        <v>-33.9</v>
      </c>
      <c r="J144" s="59" t="s">
        <v>166</v>
      </c>
      <c r="K144" s="59" t="s">
        <v>166</v>
      </c>
      <c r="L144" s="59" t="s">
        <v>238</v>
      </c>
      <c r="M144" s="59">
        <v>0</v>
      </c>
      <c r="N144" s="59">
        <v>31396.3</v>
      </c>
      <c r="O144" s="59">
        <v>70571.5</v>
      </c>
      <c r="P144" s="59">
        <v>0</v>
      </c>
      <c r="Q144" s="59">
        <v>0</v>
      </c>
      <c r="R144" s="59">
        <v>0</v>
      </c>
      <c r="S144" s="59">
        <v>93480.7</v>
      </c>
      <c r="T144" s="59">
        <v>195448</v>
      </c>
      <c r="U144" s="59">
        <v>77659.3</v>
      </c>
      <c r="V144" s="59">
        <v>0</v>
      </c>
      <c r="W144" s="59">
        <v>424.54500000000002</v>
      </c>
      <c r="X144" s="59">
        <v>273532</v>
      </c>
      <c r="Y144" s="59">
        <v>87.580799999999996</v>
      </c>
      <c r="Z144" s="59">
        <v>0</v>
      </c>
      <c r="AA144" s="59">
        <v>0</v>
      </c>
      <c r="AB144" s="59">
        <v>0</v>
      </c>
      <c r="AC144" s="59">
        <v>0</v>
      </c>
      <c r="AD144" s="59">
        <v>1233.8</v>
      </c>
      <c r="AE144" s="59">
        <v>0</v>
      </c>
      <c r="AF144" s="59">
        <v>1321.38</v>
      </c>
      <c r="AG144" s="59">
        <v>0</v>
      </c>
      <c r="AH144" s="59">
        <v>0</v>
      </c>
      <c r="AI144" s="59">
        <v>0</v>
      </c>
      <c r="AJ144" s="59">
        <v>1321.38</v>
      </c>
      <c r="AK144" s="59">
        <v>0</v>
      </c>
      <c r="AL144" s="59">
        <v>0</v>
      </c>
      <c r="AM144" s="59">
        <v>0</v>
      </c>
      <c r="AN144" s="59">
        <v>0</v>
      </c>
      <c r="AO144" s="59">
        <v>0</v>
      </c>
      <c r="AP144" s="59">
        <v>0</v>
      </c>
      <c r="AQ144" s="59">
        <v>0</v>
      </c>
      <c r="AR144" s="59">
        <v>0</v>
      </c>
      <c r="AS144" s="59">
        <v>0</v>
      </c>
      <c r="AT144" s="59">
        <v>0</v>
      </c>
      <c r="AU144" s="59">
        <v>0</v>
      </c>
      <c r="AV144" s="59">
        <v>0</v>
      </c>
      <c r="AW144" s="59">
        <v>0.65311399999999997</v>
      </c>
      <c r="AX144" s="59">
        <v>51.933900000000001</v>
      </c>
      <c r="AY144" s="59">
        <v>67.6815</v>
      </c>
      <c r="AZ144" s="59">
        <v>0</v>
      </c>
      <c r="BA144" s="59">
        <v>0</v>
      </c>
      <c r="BB144" s="59">
        <v>8.3505000000000003</v>
      </c>
      <c r="BC144" s="59">
        <v>94.020600000000002</v>
      </c>
      <c r="BD144" s="59">
        <v>222.64</v>
      </c>
      <c r="BE144" s="59">
        <v>0</v>
      </c>
      <c r="BF144" s="59"/>
      <c r="BG144" s="59">
        <v>0</v>
      </c>
      <c r="BH144" s="59">
        <v>0</v>
      </c>
      <c r="BI144" s="59"/>
      <c r="BJ144" s="59">
        <v>0</v>
      </c>
      <c r="BK144" s="59" t="s">
        <v>166</v>
      </c>
      <c r="BL144" s="59" t="s">
        <v>166</v>
      </c>
      <c r="BM144" s="59" t="s">
        <v>240</v>
      </c>
      <c r="BN144" s="59">
        <v>2.79861</v>
      </c>
      <c r="BO144" s="59">
        <v>45625.1</v>
      </c>
      <c r="BP144" s="59">
        <v>17238.400000000001</v>
      </c>
      <c r="BQ144" s="59">
        <v>0</v>
      </c>
      <c r="BR144" s="59">
        <v>1015.35</v>
      </c>
      <c r="BS144" s="59">
        <v>0</v>
      </c>
      <c r="BT144" s="59">
        <v>93480.7</v>
      </c>
      <c r="BU144" s="59">
        <v>157362</v>
      </c>
      <c r="BV144" s="59">
        <v>77659.3</v>
      </c>
      <c r="BW144" s="59">
        <v>0</v>
      </c>
      <c r="BX144" s="59">
        <v>424.54500000000002</v>
      </c>
      <c r="BY144" s="59">
        <v>235446</v>
      </c>
      <c r="BZ144" s="59">
        <v>498.61200000000002</v>
      </c>
      <c r="CA144" s="59">
        <v>0</v>
      </c>
      <c r="CB144" s="59">
        <v>0</v>
      </c>
      <c r="CC144" s="59">
        <v>0</v>
      </c>
      <c r="CD144" s="59">
        <v>0</v>
      </c>
      <c r="CE144" s="59">
        <v>1233.8499999999999</v>
      </c>
      <c r="CF144" s="59">
        <v>0</v>
      </c>
      <c r="CG144" s="59">
        <v>1732.46</v>
      </c>
      <c r="CH144" s="59">
        <v>0</v>
      </c>
      <c r="CI144" s="59">
        <v>0</v>
      </c>
      <c r="CJ144" s="59">
        <v>0</v>
      </c>
      <c r="CK144" s="59">
        <v>1732.46</v>
      </c>
      <c r="CL144" s="59">
        <v>0</v>
      </c>
      <c r="CM144" s="59">
        <v>0</v>
      </c>
      <c r="CN144" s="59">
        <v>0</v>
      </c>
      <c r="CO144" s="59">
        <v>0</v>
      </c>
      <c r="CP144" s="59">
        <v>0</v>
      </c>
      <c r="CQ144" s="59">
        <v>0</v>
      </c>
      <c r="CR144" s="59">
        <v>0</v>
      </c>
      <c r="CS144" s="59">
        <v>0</v>
      </c>
      <c r="CT144" s="59">
        <v>0</v>
      </c>
      <c r="CU144" s="59">
        <v>0</v>
      </c>
      <c r="CV144" s="59">
        <v>0</v>
      </c>
      <c r="CW144" s="59">
        <v>0</v>
      </c>
      <c r="CX144" s="59">
        <v>3.8253300000000001</v>
      </c>
      <c r="CY144" s="59">
        <v>64.492400000000004</v>
      </c>
      <c r="CZ144" s="59">
        <v>17.3141</v>
      </c>
      <c r="DA144" s="59">
        <v>0</v>
      </c>
      <c r="DB144" s="59">
        <v>0.75812800000000002</v>
      </c>
      <c r="DC144" s="59">
        <v>8.3508099999999992</v>
      </c>
      <c r="DD144" s="59">
        <v>94.020600000000002</v>
      </c>
      <c r="DE144" s="59">
        <v>188.761</v>
      </c>
      <c r="DF144" s="59">
        <v>0</v>
      </c>
      <c r="DG144" s="59"/>
      <c r="DH144" s="59">
        <v>0</v>
      </c>
      <c r="DI144" s="59">
        <v>0</v>
      </c>
      <c r="DJ144" s="59"/>
      <c r="DK144" s="59">
        <v>0</v>
      </c>
      <c r="DL144" s="59" t="s">
        <v>171</v>
      </c>
      <c r="DM144" s="59" t="s">
        <v>172</v>
      </c>
      <c r="DN144" s="59" t="s">
        <v>173</v>
      </c>
      <c r="DO144" s="59" t="s">
        <v>174</v>
      </c>
      <c r="DP144" s="59">
        <v>8.1</v>
      </c>
      <c r="DQ144" s="59" t="s">
        <v>175</v>
      </c>
      <c r="DR144" s="59" t="s">
        <v>176</v>
      </c>
      <c r="DS144" s="59" t="s">
        <v>434</v>
      </c>
      <c r="DT144" s="59"/>
      <c r="DU144" s="59"/>
      <c r="DV144" s="59"/>
      <c r="DW144" s="59"/>
      <c r="DX144" s="59"/>
      <c r="DY144" s="59"/>
      <c r="DZ144" s="59"/>
      <c r="EA144" s="59"/>
      <c r="EB144" s="59"/>
    </row>
    <row r="145" spans="1:132" x14ac:dyDescent="0.25">
      <c r="A145" s="3"/>
      <c r="B145" s="59" t="s">
        <v>450</v>
      </c>
      <c r="C145" s="59" t="s">
        <v>156</v>
      </c>
      <c r="D145" s="59">
        <v>512406</v>
      </c>
      <c r="E145" s="59" t="s">
        <v>178</v>
      </c>
      <c r="F145" s="59" t="s">
        <v>164</v>
      </c>
      <c r="G145" s="60">
        <v>4.1666666666666664E-2</v>
      </c>
      <c r="H145" s="59" t="s">
        <v>187</v>
      </c>
      <c r="I145" s="59">
        <v>-33.5</v>
      </c>
      <c r="J145" s="59" t="s">
        <v>166</v>
      </c>
      <c r="K145" s="59" t="s">
        <v>166</v>
      </c>
      <c r="L145" s="59" t="s">
        <v>238</v>
      </c>
      <c r="M145" s="59">
        <v>0</v>
      </c>
      <c r="N145" s="59">
        <v>32417.3</v>
      </c>
      <c r="O145" s="59">
        <v>70571.5</v>
      </c>
      <c r="P145" s="59">
        <v>0</v>
      </c>
      <c r="Q145" s="59">
        <v>0</v>
      </c>
      <c r="R145" s="59">
        <v>0</v>
      </c>
      <c r="S145" s="59">
        <v>93480.7</v>
      </c>
      <c r="T145" s="59">
        <v>196470</v>
      </c>
      <c r="U145" s="59">
        <v>77659.3</v>
      </c>
      <c r="V145" s="59">
        <v>0</v>
      </c>
      <c r="W145" s="59">
        <v>424.54500000000002</v>
      </c>
      <c r="X145" s="59">
        <v>274553</v>
      </c>
      <c r="Y145" s="59">
        <v>89.628200000000007</v>
      </c>
      <c r="Z145" s="59">
        <v>0</v>
      </c>
      <c r="AA145" s="59">
        <v>0</v>
      </c>
      <c r="AB145" s="59">
        <v>0</v>
      </c>
      <c r="AC145" s="59">
        <v>0</v>
      </c>
      <c r="AD145" s="59">
        <v>1233.8</v>
      </c>
      <c r="AE145" s="59">
        <v>0</v>
      </c>
      <c r="AF145" s="59">
        <v>1323.43</v>
      </c>
      <c r="AG145" s="59">
        <v>0</v>
      </c>
      <c r="AH145" s="59">
        <v>0</v>
      </c>
      <c r="AI145" s="59">
        <v>0</v>
      </c>
      <c r="AJ145" s="59">
        <v>1323.43</v>
      </c>
      <c r="AK145" s="59">
        <v>0</v>
      </c>
      <c r="AL145" s="59">
        <v>0</v>
      </c>
      <c r="AM145" s="59">
        <v>0</v>
      </c>
      <c r="AN145" s="59">
        <v>0</v>
      </c>
      <c r="AO145" s="59">
        <v>0</v>
      </c>
      <c r="AP145" s="59">
        <v>0</v>
      </c>
      <c r="AQ145" s="59">
        <v>0</v>
      </c>
      <c r="AR145" s="59">
        <v>0</v>
      </c>
      <c r="AS145" s="59">
        <v>0</v>
      </c>
      <c r="AT145" s="59">
        <v>0</v>
      </c>
      <c r="AU145" s="59">
        <v>0</v>
      </c>
      <c r="AV145" s="59">
        <v>0</v>
      </c>
      <c r="AW145" s="59">
        <v>0.66920800000000003</v>
      </c>
      <c r="AX145" s="59">
        <v>53.273699999999998</v>
      </c>
      <c r="AY145" s="59">
        <v>67.6815</v>
      </c>
      <c r="AZ145" s="59">
        <v>0</v>
      </c>
      <c r="BA145" s="59">
        <v>0</v>
      </c>
      <c r="BB145" s="59">
        <v>8.3505000000000003</v>
      </c>
      <c r="BC145" s="59">
        <v>94.020600000000002</v>
      </c>
      <c r="BD145" s="59">
        <v>223.995</v>
      </c>
      <c r="BE145" s="59">
        <v>0</v>
      </c>
      <c r="BF145" s="59"/>
      <c r="BG145" s="59">
        <v>0</v>
      </c>
      <c r="BH145" s="59">
        <v>0</v>
      </c>
      <c r="BI145" s="59"/>
      <c r="BJ145" s="59">
        <v>0</v>
      </c>
      <c r="BK145" s="59" t="s">
        <v>166</v>
      </c>
      <c r="BL145" s="59" t="s">
        <v>166</v>
      </c>
      <c r="BM145" s="59" t="s">
        <v>240</v>
      </c>
      <c r="BN145" s="59">
        <v>2.8986299999999998</v>
      </c>
      <c r="BO145" s="59">
        <v>46543.9</v>
      </c>
      <c r="BP145" s="59">
        <v>17458.5</v>
      </c>
      <c r="BQ145" s="59">
        <v>0</v>
      </c>
      <c r="BR145" s="59">
        <v>1021.01</v>
      </c>
      <c r="BS145" s="59">
        <v>0</v>
      </c>
      <c r="BT145" s="59">
        <v>93480.7</v>
      </c>
      <c r="BU145" s="59">
        <v>158507</v>
      </c>
      <c r="BV145" s="59">
        <v>77659.3</v>
      </c>
      <c r="BW145" s="59">
        <v>0</v>
      </c>
      <c r="BX145" s="59">
        <v>424.54500000000002</v>
      </c>
      <c r="BY145" s="59">
        <v>236591</v>
      </c>
      <c r="BZ145" s="59">
        <v>515.03800000000001</v>
      </c>
      <c r="CA145" s="59">
        <v>0</v>
      </c>
      <c r="CB145" s="59">
        <v>0</v>
      </c>
      <c r="CC145" s="59">
        <v>0</v>
      </c>
      <c r="CD145" s="59">
        <v>0</v>
      </c>
      <c r="CE145" s="59">
        <v>1233.8499999999999</v>
      </c>
      <c r="CF145" s="59">
        <v>0</v>
      </c>
      <c r="CG145" s="59">
        <v>1748.89</v>
      </c>
      <c r="CH145" s="59">
        <v>0</v>
      </c>
      <c r="CI145" s="59">
        <v>0</v>
      </c>
      <c r="CJ145" s="59">
        <v>0</v>
      </c>
      <c r="CK145" s="59">
        <v>1748.89</v>
      </c>
      <c r="CL145" s="59">
        <v>0</v>
      </c>
      <c r="CM145" s="59">
        <v>0</v>
      </c>
      <c r="CN145" s="59">
        <v>0</v>
      </c>
      <c r="CO145" s="59">
        <v>0</v>
      </c>
      <c r="CP145" s="59">
        <v>0</v>
      </c>
      <c r="CQ145" s="59">
        <v>0</v>
      </c>
      <c r="CR145" s="59">
        <v>0</v>
      </c>
      <c r="CS145" s="59">
        <v>0</v>
      </c>
      <c r="CT145" s="59">
        <v>0</v>
      </c>
      <c r="CU145" s="59">
        <v>0</v>
      </c>
      <c r="CV145" s="59">
        <v>0</v>
      </c>
      <c r="CW145" s="59">
        <v>0</v>
      </c>
      <c r="CX145" s="59">
        <v>3.9559099999999998</v>
      </c>
      <c r="CY145" s="59">
        <v>65.777199999999993</v>
      </c>
      <c r="CZ145" s="59">
        <v>17.6127</v>
      </c>
      <c r="DA145" s="59">
        <v>0</v>
      </c>
      <c r="DB145" s="59">
        <v>0.76255399999999995</v>
      </c>
      <c r="DC145" s="59">
        <v>8.3508099999999992</v>
      </c>
      <c r="DD145" s="59">
        <v>94.020600000000002</v>
      </c>
      <c r="DE145" s="59">
        <v>190.48</v>
      </c>
      <c r="DF145" s="59">
        <v>0</v>
      </c>
      <c r="DG145" s="59"/>
      <c r="DH145" s="59">
        <v>0</v>
      </c>
      <c r="DI145" s="59">
        <v>0</v>
      </c>
      <c r="DJ145" s="59"/>
      <c r="DK145" s="59">
        <v>0</v>
      </c>
      <c r="DL145" s="59" t="s">
        <v>171</v>
      </c>
      <c r="DM145" s="59" t="s">
        <v>172</v>
      </c>
      <c r="DN145" s="59" t="s">
        <v>173</v>
      </c>
      <c r="DO145" s="59" t="s">
        <v>174</v>
      </c>
      <c r="DP145" s="59">
        <v>8.1</v>
      </c>
      <c r="DQ145" s="59" t="s">
        <v>175</v>
      </c>
      <c r="DR145" s="59" t="s">
        <v>176</v>
      </c>
      <c r="DS145" s="59" t="s">
        <v>434</v>
      </c>
      <c r="DT145" s="59"/>
      <c r="DU145" s="59"/>
      <c r="DV145" s="59"/>
      <c r="DW145" s="59"/>
      <c r="DX145" s="59"/>
      <c r="DY145" s="59"/>
      <c r="DZ145" s="59"/>
      <c r="EA145" s="59"/>
      <c r="EB145" s="59"/>
    </row>
    <row r="146" spans="1:132" x14ac:dyDescent="0.25">
      <c r="B146" s="59" t="s">
        <v>451</v>
      </c>
      <c r="C146" s="59" t="s">
        <v>133</v>
      </c>
      <c r="D146" s="59">
        <v>1013715</v>
      </c>
      <c r="E146" s="59" t="s">
        <v>201</v>
      </c>
      <c r="F146" s="59" t="s">
        <v>164</v>
      </c>
      <c r="G146" s="60">
        <v>5.7638888888888885E-2</v>
      </c>
      <c r="H146" s="59" t="s">
        <v>187</v>
      </c>
      <c r="I146" s="59">
        <v>-10.8</v>
      </c>
      <c r="J146" s="59" t="s">
        <v>166</v>
      </c>
      <c r="K146" s="59" t="s">
        <v>166</v>
      </c>
      <c r="L146" s="59" t="s">
        <v>202</v>
      </c>
      <c r="M146" s="59">
        <v>0</v>
      </c>
      <c r="N146" s="59">
        <v>69679.100000000006</v>
      </c>
      <c r="O146" s="59">
        <v>84038.3</v>
      </c>
      <c r="P146" s="59">
        <v>0</v>
      </c>
      <c r="Q146" s="59">
        <v>0</v>
      </c>
      <c r="R146" s="59">
        <v>0</v>
      </c>
      <c r="S146" s="59">
        <v>93403.8</v>
      </c>
      <c r="T146" s="59">
        <v>247121</v>
      </c>
      <c r="U146" s="59">
        <v>81817.899999999994</v>
      </c>
      <c r="V146" s="59">
        <v>0</v>
      </c>
      <c r="W146" s="59">
        <v>0</v>
      </c>
      <c r="X146" s="59">
        <v>328939</v>
      </c>
      <c r="Y146" s="59">
        <v>50.950499999999998</v>
      </c>
      <c r="Z146" s="59">
        <v>0</v>
      </c>
      <c r="AA146" s="59">
        <v>0</v>
      </c>
      <c r="AB146" s="59">
        <v>0</v>
      </c>
      <c r="AC146" s="59">
        <v>0</v>
      </c>
      <c r="AD146" s="59">
        <v>1149.75</v>
      </c>
      <c r="AE146" s="59">
        <v>0</v>
      </c>
      <c r="AF146" s="59">
        <v>1200.7</v>
      </c>
      <c r="AG146" s="59">
        <v>0</v>
      </c>
      <c r="AH146" s="59">
        <v>0</v>
      </c>
      <c r="AI146" s="59">
        <v>0</v>
      </c>
      <c r="AJ146" s="59">
        <v>1200.7</v>
      </c>
      <c r="AK146" s="59">
        <v>0</v>
      </c>
      <c r="AL146" s="59">
        <v>0</v>
      </c>
      <c r="AM146" s="59">
        <v>0</v>
      </c>
      <c r="AN146" s="59">
        <v>0</v>
      </c>
      <c r="AO146" s="59">
        <v>0</v>
      </c>
      <c r="AP146" s="59">
        <v>0</v>
      </c>
      <c r="AQ146" s="59">
        <v>0</v>
      </c>
      <c r="AR146" s="59">
        <v>0</v>
      </c>
      <c r="AS146" s="59">
        <v>0</v>
      </c>
      <c r="AT146" s="59">
        <v>0</v>
      </c>
      <c r="AU146" s="59">
        <v>0</v>
      </c>
      <c r="AV146" s="59">
        <v>0</v>
      </c>
      <c r="AW146" s="59">
        <v>0.419377</v>
      </c>
      <c r="AX146" s="59">
        <v>112.685</v>
      </c>
      <c r="AY146" s="59">
        <v>87.275400000000005</v>
      </c>
      <c r="AZ146" s="59">
        <v>0</v>
      </c>
      <c r="BA146" s="59">
        <v>0</v>
      </c>
      <c r="BB146" s="59">
        <v>8.5403900000000004</v>
      </c>
      <c r="BC146" s="59">
        <v>101.40600000000001</v>
      </c>
      <c r="BD146" s="59">
        <v>310.32499999999999</v>
      </c>
      <c r="BE146" s="59">
        <v>0</v>
      </c>
      <c r="BF146" s="59"/>
      <c r="BG146" s="59">
        <v>0</v>
      </c>
      <c r="BH146" s="59">
        <v>0</v>
      </c>
      <c r="BI146" s="59"/>
      <c r="BJ146" s="59">
        <v>0</v>
      </c>
      <c r="BK146" s="59" t="s">
        <v>166</v>
      </c>
      <c r="BL146" s="59" t="s">
        <v>166</v>
      </c>
      <c r="BM146" s="59" t="s">
        <v>228</v>
      </c>
      <c r="BN146" s="59">
        <v>1.25925</v>
      </c>
      <c r="BO146" s="59">
        <v>113867</v>
      </c>
      <c r="BP146" s="59">
        <v>24881.3</v>
      </c>
      <c r="BQ146" s="59">
        <v>0</v>
      </c>
      <c r="BR146" s="59">
        <v>208.315</v>
      </c>
      <c r="BS146" s="59">
        <v>0</v>
      </c>
      <c r="BT146" s="59">
        <v>93403.8</v>
      </c>
      <c r="BU146" s="59">
        <v>232362</v>
      </c>
      <c r="BV146" s="59">
        <v>81817.899999999994</v>
      </c>
      <c r="BW146" s="59">
        <v>0</v>
      </c>
      <c r="BX146" s="59">
        <v>0</v>
      </c>
      <c r="BY146" s="59">
        <v>314179</v>
      </c>
      <c r="BZ146" s="59">
        <v>226.09899999999999</v>
      </c>
      <c r="CA146" s="59">
        <v>0</v>
      </c>
      <c r="CB146" s="59">
        <v>0</v>
      </c>
      <c r="CC146" s="59">
        <v>0</v>
      </c>
      <c r="CD146" s="59">
        <v>0</v>
      </c>
      <c r="CE146" s="59">
        <v>1149.75</v>
      </c>
      <c r="CF146" s="59">
        <v>0</v>
      </c>
      <c r="CG146" s="59">
        <v>1375.85</v>
      </c>
      <c r="CH146" s="59">
        <v>0</v>
      </c>
      <c r="CI146" s="59">
        <v>0</v>
      </c>
      <c r="CJ146" s="59">
        <v>0</v>
      </c>
      <c r="CK146" s="59">
        <v>1375.85</v>
      </c>
      <c r="CL146" s="59">
        <v>0</v>
      </c>
      <c r="CM146" s="59">
        <v>0</v>
      </c>
      <c r="CN146" s="59">
        <v>0</v>
      </c>
      <c r="CO146" s="59">
        <v>0</v>
      </c>
      <c r="CP146" s="59">
        <v>0</v>
      </c>
      <c r="CQ146" s="59">
        <v>0</v>
      </c>
      <c r="CR146" s="59">
        <v>0</v>
      </c>
      <c r="CS146" s="59">
        <v>0</v>
      </c>
      <c r="CT146" s="59">
        <v>0</v>
      </c>
      <c r="CU146" s="59">
        <v>0</v>
      </c>
      <c r="CV146" s="59">
        <v>0</v>
      </c>
      <c r="CW146" s="59">
        <v>0</v>
      </c>
      <c r="CX146" s="59">
        <v>1.9186000000000001</v>
      </c>
      <c r="CY146" s="59">
        <v>156.87299999999999</v>
      </c>
      <c r="CZ146" s="59">
        <v>30.620100000000001</v>
      </c>
      <c r="DA146" s="59">
        <v>0</v>
      </c>
      <c r="DB146" s="59">
        <v>0.16866200000000001</v>
      </c>
      <c r="DC146" s="59">
        <v>8.5403900000000004</v>
      </c>
      <c r="DD146" s="59">
        <v>101.40600000000001</v>
      </c>
      <c r="DE146" s="59">
        <v>299.52600000000001</v>
      </c>
      <c r="DF146" s="59">
        <v>0</v>
      </c>
      <c r="DG146" s="59"/>
      <c r="DH146" s="59">
        <v>0</v>
      </c>
      <c r="DI146" s="59">
        <v>0</v>
      </c>
      <c r="DJ146" s="59"/>
      <c r="DK146" s="59">
        <v>0</v>
      </c>
      <c r="DL146" s="59" t="s">
        <v>171</v>
      </c>
      <c r="DM146" s="59" t="s">
        <v>172</v>
      </c>
      <c r="DN146" s="59" t="s">
        <v>173</v>
      </c>
      <c r="DO146" s="59" t="s">
        <v>174</v>
      </c>
      <c r="DP146" s="59">
        <v>8.1</v>
      </c>
      <c r="DQ146" s="59" t="s">
        <v>175</v>
      </c>
      <c r="DR146" s="59" t="s">
        <v>176</v>
      </c>
      <c r="DS146" s="59" t="s">
        <v>452</v>
      </c>
      <c r="DT146" s="59"/>
      <c r="DU146" s="59"/>
      <c r="DV146" s="59"/>
      <c r="DW146" s="59"/>
      <c r="DX146" s="59"/>
      <c r="DY146" s="59"/>
      <c r="DZ146" s="59"/>
      <c r="EA146" s="59"/>
      <c r="EB146" s="59"/>
    </row>
    <row r="147" spans="1:132" x14ac:dyDescent="0.25">
      <c r="B147" s="59" t="s">
        <v>453</v>
      </c>
      <c r="C147" s="59" t="s">
        <v>77</v>
      </c>
      <c r="D147" s="59">
        <v>300016</v>
      </c>
      <c r="E147" s="59" t="s">
        <v>163</v>
      </c>
      <c r="F147" s="59" t="s">
        <v>164</v>
      </c>
      <c r="G147" s="60">
        <v>8.5416666666666655E-2</v>
      </c>
      <c r="H147" s="59" t="s">
        <v>165</v>
      </c>
      <c r="I147" s="59">
        <v>5.4</v>
      </c>
      <c r="J147" s="59" t="s">
        <v>166</v>
      </c>
      <c r="K147" s="59" t="s">
        <v>166</v>
      </c>
      <c r="L147" s="59" t="s">
        <v>235</v>
      </c>
      <c r="M147" s="59">
        <v>38.408499999999997</v>
      </c>
      <c r="N147" s="59">
        <v>44862.9</v>
      </c>
      <c r="O147" s="59">
        <v>25929.9</v>
      </c>
      <c r="P147" s="59">
        <v>0</v>
      </c>
      <c r="Q147" s="59">
        <v>3576</v>
      </c>
      <c r="R147" s="59">
        <v>0</v>
      </c>
      <c r="S147" s="59">
        <v>90621.7</v>
      </c>
      <c r="T147" s="59">
        <v>165029</v>
      </c>
      <c r="U147" s="59">
        <v>229701</v>
      </c>
      <c r="V147" s="59">
        <v>0</v>
      </c>
      <c r="W147" s="59">
        <v>0</v>
      </c>
      <c r="X147" s="59">
        <v>394730</v>
      </c>
      <c r="Y147" s="59">
        <v>5903.11</v>
      </c>
      <c r="Z147" s="59">
        <v>0</v>
      </c>
      <c r="AA147" s="59">
        <v>0</v>
      </c>
      <c r="AB147" s="59">
        <v>0</v>
      </c>
      <c r="AC147" s="59">
        <v>0</v>
      </c>
      <c r="AD147" s="59">
        <v>784.072</v>
      </c>
      <c r="AE147" s="59">
        <v>0</v>
      </c>
      <c r="AF147" s="59">
        <v>6687.18</v>
      </c>
      <c r="AG147" s="59">
        <v>0</v>
      </c>
      <c r="AH147" s="59">
        <v>0</v>
      </c>
      <c r="AI147" s="59">
        <v>0</v>
      </c>
      <c r="AJ147" s="59">
        <v>6687.18</v>
      </c>
      <c r="AK147" s="59">
        <v>0</v>
      </c>
      <c r="AL147" s="59">
        <v>0</v>
      </c>
      <c r="AM147" s="59">
        <v>0</v>
      </c>
      <c r="AN147" s="59">
        <v>0</v>
      </c>
      <c r="AO147" s="59">
        <v>0</v>
      </c>
      <c r="AP147" s="59">
        <v>0</v>
      </c>
      <c r="AQ147" s="59">
        <v>0</v>
      </c>
      <c r="AR147" s="59">
        <v>0</v>
      </c>
      <c r="AS147" s="59">
        <v>0</v>
      </c>
      <c r="AT147" s="59">
        <v>0</v>
      </c>
      <c r="AU147" s="59">
        <v>0</v>
      </c>
      <c r="AV147" s="59">
        <v>0</v>
      </c>
      <c r="AW147" s="59">
        <v>19.9939</v>
      </c>
      <c r="AX147" s="59">
        <v>36.869199999999999</v>
      </c>
      <c r="AY147" s="59">
        <v>12.7996</v>
      </c>
      <c r="AZ147" s="59">
        <v>0</v>
      </c>
      <c r="BA147" s="59">
        <v>1.1916199999999999</v>
      </c>
      <c r="BB147" s="59">
        <v>2.4334199999999999</v>
      </c>
      <c r="BC147" s="59">
        <v>41.410800000000002</v>
      </c>
      <c r="BD147" s="59">
        <v>114.69799999999999</v>
      </c>
      <c r="BE147" s="59">
        <v>7.5</v>
      </c>
      <c r="BF147" s="59" t="s">
        <v>226</v>
      </c>
      <c r="BG147" s="59">
        <v>0</v>
      </c>
      <c r="BH147" s="59">
        <v>1.5</v>
      </c>
      <c r="BI147" s="59" t="s">
        <v>168</v>
      </c>
      <c r="BJ147" s="59">
        <v>0</v>
      </c>
      <c r="BK147" s="59" t="s">
        <v>166</v>
      </c>
      <c r="BL147" s="59" t="s">
        <v>166</v>
      </c>
      <c r="BM147" s="59" t="s">
        <v>236</v>
      </c>
      <c r="BN147" s="59">
        <v>39.4771</v>
      </c>
      <c r="BO147" s="59">
        <v>41622</v>
      </c>
      <c r="BP147" s="59">
        <v>39821.5</v>
      </c>
      <c r="BQ147" s="59">
        <v>0</v>
      </c>
      <c r="BR147" s="59">
        <v>2769.12</v>
      </c>
      <c r="BS147" s="59">
        <v>0</v>
      </c>
      <c r="BT147" s="59">
        <v>90621.7</v>
      </c>
      <c r="BU147" s="59">
        <v>174874</v>
      </c>
      <c r="BV147" s="59">
        <v>229701</v>
      </c>
      <c r="BW147" s="59">
        <v>0</v>
      </c>
      <c r="BX147" s="59">
        <v>0</v>
      </c>
      <c r="BY147" s="59">
        <v>404575</v>
      </c>
      <c r="BZ147" s="59">
        <v>6469.03</v>
      </c>
      <c r="CA147" s="59">
        <v>0</v>
      </c>
      <c r="CB147" s="59">
        <v>0</v>
      </c>
      <c r="CC147" s="59">
        <v>0</v>
      </c>
      <c r="CD147" s="59">
        <v>0</v>
      </c>
      <c r="CE147" s="59">
        <v>784.06799999999998</v>
      </c>
      <c r="CF147" s="59">
        <v>0</v>
      </c>
      <c r="CG147" s="59">
        <v>7253.1</v>
      </c>
      <c r="CH147" s="59">
        <v>0</v>
      </c>
      <c r="CI147" s="59">
        <v>0</v>
      </c>
      <c r="CJ147" s="59">
        <v>0</v>
      </c>
      <c r="CK147" s="59">
        <v>7253.1</v>
      </c>
      <c r="CL147" s="59">
        <v>0</v>
      </c>
      <c r="CM147" s="59">
        <v>0</v>
      </c>
      <c r="CN147" s="59">
        <v>0</v>
      </c>
      <c r="CO147" s="59">
        <v>0</v>
      </c>
      <c r="CP147" s="59">
        <v>0</v>
      </c>
      <c r="CQ147" s="59">
        <v>0</v>
      </c>
      <c r="CR147" s="59">
        <v>0</v>
      </c>
      <c r="CS147" s="59">
        <v>0</v>
      </c>
      <c r="CT147" s="59">
        <v>0</v>
      </c>
      <c r="CU147" s="59">
        <v>0</v>
      </c>
      <c r="CV147" s="59">
        <v>0</v>
      </c>
      <c r="CW147" s="59">
        <v>0</v>
      </c>
      <c r="CX147" s="59">
        <v>21.848400000000002</v>
      </c>
      <c r="CY147" s="59">
        <v>34.264099999999999</v>
      </c>
      <c r="CZ147" s="59">
        <v>19.316800000000001</v>
      </c>
      <c r="DA147" s="59">
        <v>0</v>
      </c>
      <c r="DB147" s="59">
        <v>0.92239199999999999</v>
      </c>
      <c r="DC147" s="59">
        <v>2.4334099999999999</v>
      </c>
      <c r="DD147" s="59">
        <v>41.410800000000002</v>
      </c>
      <c r="DE147" s="59">
        <v>120.196</v>
      </c>
      <c r="DF147" s="59">
        <v>0</v>
      </c>
      <c r="DG147" s="59"/>
      <c r="DH147" s="59">
        <v>0</v>
      </c>
      <c r="DI147" s="59">
        <v>10.75</v>
      </c>
      <c r="DJ147" s="59" t="s">
        <v>170</v>
      </c>
      <c r="DK147" s="59">
        <v>0</v>
      </c>
      <c r="DL147" s="59" t="s">
        <v>171</v>
      </c>
      <c r="DM147" s="59" t="s">
        <v>172</v>
      </c>
      <c r="DN147" s="59" t="s">
        <v>173</v>
      </c>
      <c r="DO147" s="59" t="s">
        <v>174</v>
      </c>
      <c r="DP147" s="59">
        <v>8.1</v>
      </c>
      <c r="DQ147" s="59" t="s">
        <v>175</v>
      </c>
      <c r="DR147" s="59" t="s">
        <v>176</v>
      </c>
      <c r="DS147" s="59" t="s">
        <v>452</v>
      </c>
      <c r="DT147" s="59"/>
      <c r="DU147" s="59"/>
      <c r="DV147" s="59"/>
      <c r="DW147" s="59"/>
      <c r="DX147" s="59"/>
      <c r="DY147" s="59"/>
      <c r="DZ147" s="59"/>
      <c r="EA147" s="59"/>
      <c r="EB147" s="59"/>
    </row>
    <row r="148" spans="1:132" x14ac:dyDescent="0.25">
      <c r="B148" s="59" t="s">
        <v>454</v>
      </c>
      <c r="C148" s="59" t="s">
        <v>81</v>
      </c>
      <c r="D148" s="59">
        <v>311816</v>
      </c>
      <c r="E148" s="59" t="s">
        <v>163</v>
      </c>
      <c r="F148" s="59" t="s">
        <v>164</v>
      </c>
      <c r="G148" s="60">
        <v>8.6111111111111124E-2</v>
      </c>
      <c r="H148" s="59" t="s">
        <v>165</v>
      </c>
      <c r="I148" s="59">
        <v>6.2</v>
      </c>
      <c r="J148" s="59" t="s">
        <v>166</v>
      </c>
      <c r="K148" s="59" t="s">
        <v>166</v>
      </c>
      <c r="L148" s="59" t="s">
        <v>235</v>
      </c>
      <c r="M148" s="59">
        <v>39.646999999999998</v>
      </c>
      <c r="N148" s="59">
        <v>46717.2</v>
      </c>
      <c r="O148" s="59">
        <v>26059</v>
      </c>
      <c r="P148" s="59">
        <v>0</v>
      </c>
      <c r="Q148" s="59">
        <v>3646.69</v>
      </c>
      <c r="R148" s="59">
        <v>0</v>
      </c>
      <c r="S148" s="59">
        <v>90621.7</v>
      </c>
      <c r="T148" s="59">
        <v>167084</v>
      </c>
      <c r="U148" s="59">
        <v>229701</v>
      </c>
      <c r="V148" s="59">
        <v>0</v>
      </c>
      <c r="W148" s="59">
        <v>0</v>
      </c>
      <c r="X148" s="59">
        <v>396786</v>
      </c>
      <c r="Y148" s="59">
        <v>6093.47</v>
      </c>
      <c r="Z148" s="59">
        <v>0</v>
      </c>
      <c r="AA148" s="59">
        <v>0</v>
      </c>
      <c r="AB148" s="59">
        <v>0</v>
      </c>
      <c r="AC148" s="59">
        <v>0</v>
      </c>
      <c r="AD148" s="59">
        <v>784.07299999999998</v>
      </c>
      <c r="AE148" s="59">
        <v>0</v>
      </c>
      <c r="AF148" s="59">
        <v>6877.54</v>
      </c>
      <c r="AG148" s="59">
        <v>0</v>
      </c>
      <c r="AH148" s="59">
        <v>0</v>
      </c>
      <c r="AI148" s="59">
        <v>0</v>
      </c>
      <c r="AJ148" s="59">
        <v>6877.54</v>
      </c>
      <c r="AK148" s="59">
        <v>0</v>
      </c>
      <c r="AL148" s="59">
        <v>0</v>
      </c>
      <c r="AM148" s="59">
        <v>0</v>
      </c>
      <c r="AN148" s="59">
        <v>0</v>
      </c>
      <c r="AO148" s="59">
        <v>0</v>
      </c>
      <c r="AP148" s="59">
        <v>0</v>
      </c>
      <c r="AQ148" s="59">
        <v>0</v>
      </c>
      <c r="AR148" s="59">
        <v>0</v>
      </c>
      <c r="AS148" s="59">
        <v>0</v>
      </c>
      <c r="AT148" s="59">
        <v>0</v>
      </c>
      <c r="AU148" s="59">
        <v>0</v>
      </c>
      <c r="AV148" s="59">
        <v>0</v>
      </c>
      <c r="AW148" s="59">
        <v>20.642900000000001</v>
      </c>
      <c r="AX148" s="59">
        <v>38.2164</v>
      </c>
      <c r="AY148" s="59">
        <v>12.7256</v>
      </c>
      <c r="AZ148" s="59">
        <v>0</v>
      </c>
      <c r="BA148" s="59">
        <v>1.2143600000000001</v>
      </c>
      <c r="BB148" s="59">
        <v>2.4334199999999999</v>
      </c>
      <c r="BC148" s="59">
        <v>41.410800000000002</v>
      </c>
      <c r="BD148" s="59">
        <v>116.643</v>
      </c>
      <c r="BE148" s="59">
        <v>111.5</v>
      </c>
      <c r="BF148" s="59" t="s">
        <v>226</v>
      </c>
      <c r="BG148" s="59">
        <v>0</v>
      </c>
      <c r="BH148" s="59">
        <v>2</v>
      </c>
      <c r="BI148" s="59" t="s">
        <v>436</v>
      </c>
      <c r="BJ148" s="59">
        <v>0</v>
      </c>
      <c r="BK148" s="59" t="s">
        <v>166</v>
      </c>
      <c r="BL148" s="59" t="s">
        <v>166</v>
      </c>
      <c r="BM148" s="59" t="s">
        <v>236</v>
      </c>
      <c r="BN148" s="59">
        <v>40.691000000000003</v>
      </c>
      <c r="BO148" s="59">
        <v>43021</v>
      </c>
      <c r="BP148" s="59">
        <v>41106.300000000003</v>
      </c>
      <c r="BQ148" s="59">
        <v>0</v>
      </c>
      <c r="BR148" s="59">
        <v>3048.94</v>
      </c>
      <c r="BS148" s="59">
        <v>0</v>
      </c>
      <c r="BT148" s="59">
        <v>90621.7</v>
      </c>
      <c r="BU148" s="59">
        <v>177839</v>
      </c>
      <c r="BV148" s="59">
        <v>229701</v>
      </c>
      <c r="BW148" s="59">
        <v>0</v>
      </c>
      <c r="BX148" s="59">
        <v>0</v>
      </c>
      <c r="BY148" s="59">
        <v>407540</v>
      </c>
      <c r="BZ148" s="59">
        <v>6699.67</v>
      </c>
      <c r="CA148" s="59">
        <v>0</v>
      </c>
      <c r="CB148" s="59">
        <v>0</v>
      </c>
      <c r="CC148" s="59">
        <v>0</v>
      </c>
      <c r="CD148" s="59">
        <v>0</v>
      </c>
      <c r="CE148" s="59">
        <v>784.07</v>
      </c>
      <c r="CF148" s="59">
        <v>0</v>
      </c>
      <c r="CG148" s="59">
        <v>7483.74</v>
      </c>
      <c r="CH148" s="59">
        <v>0</v>
      </c>
      <c r="CI148" s="59">
        <v>0</v>
      </c>
      <c r="CJ148" s="59">
        <v>0</v>
      </c>
      <c r="CK148" s="59">
        <v>7483.74</v>
      </c>
      <c r="CL148" s="59">
        <v>0</v>
      </c>
      <c r="CM148" s="59">
        <v>0</v>
      </c>
      <c r="CN148" s="59">
        <v>0</v>
      </c>
      <c r="CO148" s="59">
        <v>0</v>
      </c>
      <c r="CP148" s="59">
        <v>0</v>
      </c>
      <c r="CQ148" s="59">
        <v>0</v>
      </c>
      <c r="CR148" s="59">
        <v>0</v>
      </c>
      <c r="CS148" s="59">
        <v>0</v>
      </c>
      <c r="CT148" s="59">
        <v>0</v>
      </c>
      <c r="CU148" s="59">
        <v>0</v>
      </c>
      <c r="CV148" s="59">
        <v>0</v>
      </c>
      <c r="CW148" s="59">
        <v>0</v>
      </c>
      <c r="CX148" s="59">
        <v>22.6297</v>
      </c>
      <c r="CY148" s="59">
        <v>35.347700000000003</v>
      </c>
      <c r="CZ148" s="59">
        <v>20.022600000000001</v>
      </c>
      <c r="DA148" s="59">
        <v>0</v>
      </c>
      <c r="DB148" s="59">
        <v>1.01539</v>
      </c>
      <c r="DC148" s="59">
        <v>2.4334099999999999</v>
      </c>
      <c r="DD148" s="59">
        <v>41.410800000000002</v>
      </c>
      <c r="DE148" s="59">
        <v>122.86</v>
      </c>
      <c r="DF148" s="59">
        <v>0</v>
      </c>
      <c r="DG148" s="59"/>
      <c r="DH148" s="59">
        <v>0</v>
      </c>
      <c r="DI148" s="59">
        <v>7.5</v>
      </c>
      <c r="DJ148" s="59" t="s">
        <v>170</v>
      </c>
      <c r="DK148" s="59">
        <v>0</v>
      </c>
      <c r="DL148" s="59" t="s">
        <v>171</v>
      </c>
      <c r="DM148" s="59" t="s">
        <v>172</v>
      </c>
      <c r="DN148" s="59" t="s">
        <v>173</v>
      </c>
      <c r="DO148" s="59" t="s">
        <v>174</v>
      </c>
      <c r="DP148" s="59">
        <v>8.1</v>
      </c>
      <c r="DQ148" s="59" t="s">
        <v>175</v>
      </c>
      <c r="DR148" s="59" t="s">
        <v>176</v>
      </c>
      <c r="DS148" s="59" t="s">
        <v>452</v>
      </c>
      <c r="DT148" s="59"/>
      <c r="DU148" s="59"/>
      <c r="DV148" s="59"/>
      <c r="DW148" s="59"/>
      <c r="DX148" s="59"/>
      <c r="DY148" s="59"/>
      <c r="DZ148" s="59"/>
      <c r="EA148" s="59"/>
      <c r="EB148" s="59"/>
    </row>
    <row r="149" spans="1:132" x14ac:dyDescent="0.25">
      <c r="B149" s="59" t="s">
        <v>455</v>
      </c>
      <c r="C149" s="59" t="s">
        <v>82</v>
      </c>
      <c r="D149" s="59">
        <v>311916</v>
      </c>
      <c r="E149" s="59" t="s">
        <v>163</v>
      </c>
      <c r="F149" s="59" t="s">
        <v>164</v>
      </c>
      <c r="G149" s="60">
        <v>8.4027777777777771E-2</v>
      </c>
      <c r="H149" s="59" t="s">
        <v>165</v>
      </c>
      <c r="I149" s="59">
        <v>4.4000000000000004</v>
      </c>
      <c r="J149" s="59" t="s">
        <v>166</v>
      </c>
      <c r="K149" s="59" t="s">
        <v>166</v>
      </c>
      <c r="L149" s="59" t="s">
        <v>235</v>
      </c>
      <c r="M149" s="59">
        <v>35.7502</v>
      </c>
      <c r="N149" s="59">
        <v>41715.599999999999</v>
      </c>
      <c r="O149" s="59">
        <v>24985</v>
      </c>
      <c r="P149" s="59">
        <v>0</v>
      </c>
      <c r="Q149" s="59">
        <v>3535.88</v>
      </c>
      <c r="R149" s="59">
        <v>0</v>
      </c>
      <c r="S149" s="59">
        <v>90621.7</v>
      </c>
      <c r="T149" s="59">
        <v>160894</v>
      </c>
      <c r="U149" s="59">
        <v>229701</v>
      </c>
      <c r="V149" s="59">
        <v>0</v>
      </c>
      <c r="W149" s="59">
        <v>0</v>
      </c>
      <c r="X149" s="59">
        <v>390595</v>
      </c>
      <c r="Y149" s="59">
        <v>5494.56</v>
      </c>
      <c r="Z149" s="59">
        <v>0</v>
      </c>
      <c r="AA149" s="59">
        <v>0</v>
      </c>
      <c r="AB149" s="59">
        <v>0</v>
      </c>
      <c r="AC149" s="59">
        <v>0</v>
      </c>
      <c r="AD149" s="59">
        <v>784.06899999999996</v>
      </c>
      <c r="AE149" s="59">
        <v>0</v>
      </c>
      <c r="AF149" s="59">
        <v>6278.63</v>
      </c>
      <c r="AG149" s="59">
        <v>0</v>
      </c>
      <c r="AH149" s="59">
        <v>0</v>
      </c>
      <c r="AI149" s="59">
        <v>0</v>
      </c>
      <c r="AJ149" s="59">
        <v>6278.63</v>
      </c>
      <c r="AK149" s="59">
        <v>0</v>
      </c>
      <c r="AL149" s="59">
        <v>0</v>
      </c>
      <c r="AM149" s="59">
        <v>0</v>
      </c>
      <c r="AN149" s="59">
        <v>0</v>
      </c>
      <c r="AO149" s="59">
        <v>0</v>
      </c>
      <c r="AP149" s="59">
        <v>0</v>
      </c>
      <c r="AQ149" s="59">
        <v>0</v>
      </c>
      <c r="AR149" s="59">
        <v>0</v>
      </c>
      <c r="AS149" s="59">
        <v>0</v>
      </c>
      <c r="AT149" s="59">
        <v>0</v>
      </c>
      <c r="AU149" s="59">
        <v>0</v>
      </c>
      <c r="AV149" s="59">
        <v>0</v>
      </c>
      <c r="AW149" s="59">
        <v>18.604399999999998</v>
      </c>
      <c r="AX149" s="59">
        <v>34.231099999999998</v>
      </c>
      <c r="AY149" s="59">
        <v>12.5403</v>
      </c>
      <c r="AZ149" s="59">
        <v>0</v>
      </c>
      <c r="BA149" s="59">
        <v>1.17842</v>
      </c>
      <c r="BB149" s="59">
        <v>2.4334099999999999</v>
      </c>
      <c r="BC149" s="59">
        <v>41.410800000000002</v>
      </c>
      <c r="BD149" s="59">
        <v>110.398</v>
      </c>
      <c r="BE149" s="59">
        <v>0</v>
      </c>
      <c r="BF149" s="59"/>
      <c r="BG149" s="59">
        <v>0</v>
      </c>
      <c r="BH149" s="59">
        <v>1</v>
      </c>
      <c r="BI149" s="59" t="s">
        <v>168</v>
      </c>
      <c r="BJ149" s="59">
        <v>0</v>
      </c>
      <c r="BK149" s="59" t="s">
        <v>166</v>
      </c>
      <c r="BL149" s="59" t="s">
        <v>166</v>
      </c>
      <c r="BM149" s="59" t="s">
        <v>236</v>
      </c>
      <c r="BN149" s="59">
        <v>37.268999999999998</v>
      </c>
      <c r="BO149" s="59">
        <v>38442.400000000001</v>
      </c>
      <c r="BP149" s="59">
        <v>37139.300000000003</v>
      </c>
      <c r="BQ149" s="59">
        <v>0</v>
      </c>
      <c r="BR149" s="59">
        <v>2486.9699999999998</v>
      </c>
      <c r="BS149" s="59">
        <v>0</v>
      </c>
      <c r="BT149" s="59">
        <v>90621.7</v>
      </c>
      <c r="BU149" s="59">
        <v>168728</v>
      </c>
      <c r="BV149" s="59">
        <v>229701</v>
      </c>
      <c r="BW149" s="59">
        <v>0</v>
      </c>
      <c r="BX149" s="59">
        <v>0</v>
      </c>
      <c r="BY149" s="59">
        <v>398429</v>
      </c>
      <c r="BZ149" s="59">
        <v>6114.21</v>
      </c>
      <c r="CA149" s="59">
        <v>0</v>
      </c>
      <c r="CB149" s="59">
        <v>0</v>
      </c>
      <c r="CC149" s="59">
        <v>0</v>
      </c>
      <c r="CD149" s="59">
        <v>0</v>
      </c>
      <c r="CE149" s="59">
        <v>784.06600000000003</v>
      </c>
      <c r="CF149" s="59">
        <v>0</v>
      </c>
      <c r="CG149" s="59">
        <v>6898.27</v>
      </c>
      <c r="CH149" s="59">
        <v>0</v>
      </c>
      <c r="CI149" s="59">
        <v>0</v>
      </c>
      <c r="CJ149" s="59">
        <v>0</v>
      </c>
      <c r="CK149" s="59">
        <v>6898.27</v>
      </c>
      <c r="CL149" s="59">
        <v>0</v>
      </c>
      <c r="CM149" s="59">
        <v>0</v>
      </c>
      <c r="CN149" s="59">
        <v>0</v>
      </c>
      <c r="CO149" s="59">
        <v>0</v>
      </c>
      <c r="CP149" s="59">
        <v>0</v>
      </c>
      <c r="CQ149" s="59">
        <v>0</v>
      </c>
      <c r="CR149" s="59">
        <v>0</v>
      </c>
      <c r="CS149" s="59">
        <v>0</v>
      </c>
      <c r="CT149" s="59">
        <v>0</v>
      </c>
      <c r="CU149" s="59">
        <v>0</v>
      </c>
      <c r="CV149" s="59">
        <v>0</v>
      </c>
      <c r="CW149" s="59">
        <v>0</v>
      </c>
      <c r="CX149" s="59">
        <v>20.646899999999999</v>
      </c>
      <c r="CY149" s="59">
        <v>31.74</v>
      </c>
      <c r="CZ149" s="59">
        <v>17.8048</v>
      </c>
      <c r="DA149" s="59">
        <v>0</v>
      </c>
      <c r="DB149" s="59">
        <v>0.82918499999999995</v>
      </c>
      <c r="DC149" s="59">
        <v>2.4333999999999998</v>
      </c>
      <c r="DD149" s="59">
        <v>41.410800000000002</v>
      </c>
      <c r="DE149" s="59">
        <v>114.86499999999999</v>
      </c>
      <c r="DF149" s="59">
        <v>0</v>
      </c>
      <c r="DG149" s="59"/>
      <c r="DH149" s="59">
        <v>0</v>
      </c>
      <c r="DI149" s="59">
        <v>13.25</v>
      </c>
      <c r="DJ149" s="59" t="s">
        <v>170</v>
      </c>
      <c r="DK149" s="59">
        <v>0</v>
      </c>
      <c r="DL149" s="59" t="s">
        <v>171</v>
      </c>
      <c r="DM149" s="59" t="s">
        <v>172</v>
      </c>
      <c r="DN149" s="59" t="s">
        <v>173</v>
      </c>
      <c r="DO149" s="59" t="s">
        <v>174</v>
      </c>
      <c r="DP149" s="59">
        <v>8.1</v>
      </c>
      <c r="DQ149" s="59" t="s">
        <v>175</v>
      </c>
      <c r="DR149" s="59" t="s">
        <v>176</v>
      </c>
      <c r="DS149" s="59" t="s">
        <v>452</v>
      </c>
      <c r="DT149" s="59"/>
      <c r="DU149" s="59"/>
      <c r="DV149" s="59"/>
      <c r="DW149" s="59"/>
      <c r="DX149" s="59"/>
      <c r="DY149" s="59"/>
      <c r="DZ149" s="59"/>
      <c r="EA149" s="59"/>
      <c r="EB149" s="59"/>
    </row>
    <row r="150" spans="1:132" x14ac:dyDescent="0.25">
      <c r="A150" s="39"/>
      <c r="B150" s="59" t="s">
        <v>456</v>
      </c>
      <c r="C150" s="59" t="s">
        <v>79</v>
      </c>
      <c r="D150" s="59">
        <v>312316</v>
      </c>
      <c r="E150" s="59" t="s">
        <v>163</v>
      </c>
      <c r="F150" s="59" t="s">
        <v>164</v>
      </c>
      <c r="G150" s="60">
        <v>8.4722222222222213E-2</v>
      </c>
      <c r="H150" s="59" t="s">
        <v>165</v>
      </c>
      <c r="I150" s="59">
        <v>7.9</v>
      </c>
      <c r="J150" s="59" t="s">
        <v>166</v>
      </c>
      <c r="K150" s="59" t="s">
        <v>166</v>
      </c>
      <c r="L150" s="59" t="s">
        <v>235</v>
      </c>
      <c r="M150" s="59">
        <v>37.225900000000003</v>
      </c>
      <c r="N150" s="59">
        <v>42874.2</v>
      </c>
      <c r="O150" s="59">
        <v>25299.200000000001</v>
      </c>
      <c r="P150" s="59">
        <v>0</v>
      </c>
      <c r="Q150" s="59">
        <v>3577.52</v>
      </c>
      <c r="R150" s="59">
        <v>0</v>
      </c>
      <c r="S150" s="59">
        <v>90621.7</v>
      </c>
      <c r="T150" s="59">
        <v>162410</v>
      </c>
      <c r="U150" s="59">
        <v>229701</v>
      </c>
      <c r="V150" s="59">
        <v>0</v>
      </c>
      <c r="W150" s="59">
        <v>0</v>
      </c>
      <c r="X150" s="59">
        <v>392111</v>
      </c>
      <c r="Y150" s="59">
        <v>5721.36</v>
      </c>
      <c r="Z150" s="59">
        <v>0</v>
      </c>
      <c r="AA150" s="59">
        <v>0</v>
      </c>
      <c r="AB150" s="59">
        <v>0</v>
      </c>
      <c r="AC150" s="59">
        <v>0</v>
      </c>
      <c r="AD150" s="59">
        <v>784.07100000000003</v>
      </c>
      <c r="AE150" s="59">
        <v>0</v>
      </c>
      <c r="AF150" s="59">
        <v>6505.43</v>
      </c>
      <c r="AG150" s="59">
        <v>0</v>
      </c>
      <c r="AH150" s="59">
        <v>0</v>
      </c>
      <c r="AI150" s="59">
        <v>0</v>
      </c>
      <c r="AJ150" s="59">
        <v>6505.43</v>
      </c>
      <c r="AK150" s="59">
        <v>0</v>
      </c>
      <c r="AL150" s="59">
        <v>0</v>
      </c>
      <c r="AM150" s="59">
        <v>0</v>
      </c>
      <c r="AN150" s="59">
        <v>0</v>
      </c>
      <c r="AO150" s="59">
        <v>0</v>
      </c>
      <c r="AP150" s="59">
        <v>0</v>
      </c>
      <c r="AQ150" s="59">
        <v>0</v>
      </c>
      <c r="AR150" s="59">
        <v>0</v>
      </c>
      <c r="AS150" s="59">
        <v>0</v>
      </c>
      <c r="AT150" s="59">
        <v>0</v>
      </c>
      <c r="AU150" s="59">
        <v>0</v>
      </c>
      <c r="AV150" s="59">
        <v>0</v>
      </c>
      <c r="AW150" s="59">
        <v>19.372900000000001</v>
      </c>
      <c r="AX150" s="59">
        <v>35.236899999999999</v>
      </c>
      <c r="AY150" s="59">
        <v>12.572900000000001</v>
      </c>
      <c r="AZ150" s="59">
        <v>0</v>
      </c>
      <c r="BA150" s="59">
        <v>1.1920299999999999</v>
      </c>
      <c r="BB150" s="59">
        <v>2.4334199999999999</v>
      </c>
      <c r="BC150" s="59">
        <v>41.410800000000002</v>
      </c>
      <c r="BD150" s="59">
        <v>112.21899999999999</v>
      </c>
      <c r="BE150" s="59">
        <v>0</v>
      </c>
      <c r="BF150" s="59"/>
      <c r="BG150" s="59">
        <v>0</v>
      </c>
      <c r="BH150" s="59">
        <v>1.25</v>
      </c>
      <c r="BI150" s="59" t="s">
        <v>168</v>
      </c>
      <c r="BJ150" s="59">
        <v>0</v>
      </c>
      <c r="BK150" s="59" t="s">
        <v>166</v>
      </c>
      <c r="BL150" s="59" t="s">
        <v>166</v>
      </c>
      <c r="BM150" s="59" t="s">
        <v>236</v>
      </c>
      <c r="BN150" s="59">
        <v>39.4771</v>
      </c>
      <c r="BO150" s="59">
        <v>41622</v>
      </c>
      <c r="BP150" s="59">
        <v>39821.5</v>
      </c>
      <c r="BQ150" s="59">
        <v>0</v>
      </c>
      <c r="BR150" s="59">
        <v>2769.12</v>
      </c>
      <c r="BS150" s="59">
        <v>0</v>
      </c>
      <c r="BT150" s="59">
        <v>90621.7</v>
      </c>
      <c r="BU150" s="59">
        <v>174874</v>
      </c>
      <c r="BV150" s="59">
        <v>229701</v>
      </c>
      <c r="BW150" s="59">
        <v>0</v>
      </c>
      <c r="BX150" s="59">
        <v>0</v>
      </c>
      <c r="BY150" s="59">
        <v>404575</v>
      </c>
      <c r="BZ150" s="59">
        <v>6469.03</v>
      </c>
      <c r="CA150" s="59">
        <v>0</v>
      </c>
      <c r="CB150" s="59">
        <v>0</v>
      </c>
      <c r="CC150" s="59">
        <v>0</v>
      </c>
      <c r="CD150" s="59">
        <v>0</v>
      </c>
      <c r="CE150" s="59">
        <v>784.06799999999998</v>
      </c>
      <c r="CF150" s="59">
        <v>0</v>
      </c>
      <c r="CG150" s="59">
        <v>7253.1</v>
      </c>
      <c r="CH150" s="59">
        <v>0</v>
      </c>
      <c r="CI150" s="59">
        <v>0</v>
      </c>
      <c r="CJ150" s="59">
        <v>0</v>
      </c>
      <c r="CK150" s="59">
        <v>7253.1</v>
      </c>
      <c r="CL150" s="59">
        <v>0</v>
      </c>
      <c r="CM150" s="59">
        <v>0</v>
      </c>
      <c r="CN150" s="59">
        <v>0</v>
      </c>
      <c r="CO150" s="59">
        <v>0</v>
      </c>
      <c r="CP150" s="59">
        <v>0</v>
      </c>
      <c r="CQ150" s="59">
        <v>0</v>
      </c>
      <c r="CR150" s="59">
        <v>0</v>
      </c>
      <c r="CS150" s="59">
        <v>0</v>
      </c>
      <c r="CT150" s="59">
        <v>0</v>
      </c>
      <c r="CU150" s="59">
        <v>0</v>
      </c>
      <c r="CV150" s="59">
        <v>0</v>
      </c>
      <c r="CW150" s="59">
        <v>0</v>
      </c>
      <c r="CX150" s="59">
        <v>21.848400000000002</v>
      </c>
      <c r="CY150" s="59">
        <v>34.264099999999999</v>
      </c>
      <c r="CZ150" s="59">
        <v>19.316800000000001</v>
      </c>
      <c r="DA150" s="59">
        <v>0</v>
      </c>
      <c r="DB150" s="59">
        <v>0.92239199999999999</v>
      </c>
      <c r="DC150" s="59">
        <v>2.4334099999999999</v>
      </c>
      <c r="DD150" s="59">
        <v>41.410800000000002</v>
      </c>
      <c r="DE150" s="59">
        <v>120.196</v>
      </c>
      <c r="DF150" s="59">
        <v>0</v>
      </c>
      <c r="DG150" s="59"/>
      <c r="DH150" s="59">
        <v>0</v>
      </c>
      <c r="DI150" s="59">
        <v>10.75</v>
      </c>
      <c r="DJ150" s="59" t="s">
        <v>170</v>
      </c>
      <c r="DK150" s="59">
        <v>0</v>
      </c>
      <c r="DL150" s="59" t="s">
        <v>171</v>
      </c>
      <c r="DM150" s="59" t="s">
        <v>172</v>
      </c>
      <c r="DN150" s="59" t="s">
        <v>173</v>
      </c>
      <c r="DO150" s="59" t="s">
        <v>174</v>
      </c>
      <c r="DP150" s="59">
        <v>8.1</v>
      </c>
      <c r="DQ150" s="59" t="s">
        <v>175</v>
      </c>
      <c r="DR150" s="59" t="s">
        <v>176</v>
      </c>
      <c r="DS150" s="59" t="s">
        <v>452</v>
      </c>
      <c r="DT150" s="59"/>
      <c r="DU150" s="59"/>
      <c r="DV150" s="59"/>
      <c r="DW150" s="59"/>
      <c r="DX150" s="59"/>
      <c r="DY150" s="59"/>
      <c r="DZ150" s="59"/>
      <c r="EA150" s="59"/>
      <c r="EB150" s="59"/>
    </row>
    <row r="151" spans="1:132" s="59" customFormat="1" x14ac:dyDescent="0.25">
      <c r="B151" s="59" t="s">
        <v>457</v>
      </c>
      <c r="C151" s="59" t="s">
        <v>115</v>
      </c>
      <c r="E151" s="59" t="s">
        <v>163</v>
      </c>
      <c r="F151" s="59" t="s">
        <v>164</v>
      </c>
      <c r="G151" s="60">
        <v>9.7916666666666666E-2</v>
      </c>
      <c r="J151" s="59" t="s">
        <v>166</v>
      </c>
      <c r="K151" s="59" t="s">
        <v>166</v>
      </c>
      <c r="L151" s="59" t="s">
        <v>235</v>
      </c>
      <c r="M151" s="59">
        <v>278.84899999999999</v>
      </c>
      <c r="N151" s="59">
        <v>50421.4</v>
      </c>
      <c r="O151" s="59">
        <v>208017</v>
      </c>
      <c r="P151" s="59">
        <v>0</v>
      </c>
      <c r="Q151" s="59">
        <v>9602.3799999999992</v>
      </c>
      <c r="R151" s="59">
        <v>0</v>
      </c>
      <c r="S151" s="59">
        <v>127650</v>
      </c>
      <c r="T151" s="59">
        <v>395969</v>
      </c>
      <c r="U151" s="59">
        <v>235375</v>
      </c>
      <c r="V151" s="59">
        <v>23370.400000000001</v>
      </c>
      <c r="W151" s="59">
        <v>0</v>
      </c>
      <c r="X151" s="59">
        <v>654715</v>
      </c>
      <c r="Y151" s="59">
        <v>42857.2</v>
      </c>
      <c r="Z151" s="59">
        <v>0</v>
      </c>
      <c r="AA151" s="59">
        <v>0</v>
      </c>
      <c r="AB151" s="59">
        <v>0</v>
      </c>
      <c r="AC151" s="59">
        <v>0</v>
      </c>
      <c r="AD151" s="59">
        <v>643.38</v>
      </c>
      <c r="AE151" s="59">
        <v>0</v>
      </c>
      <c r="AF151" s="59">
        <v>43500.6</v>
      </c>
      <c r="AG151" s="59">
        <v>2888.07</v>
      </c>
      <c r="AH151" s="59">
        <v>0</v>
      </c>
      <c r="AI151" s="59">
        <v>0</v>
      </c>
      <c r="AJ151" s="59">
        <v>46388.7</v>
      </c>
      <c r="AK151" s="59">
        <v>0</v>
      </c>
      <c r="AL151" s="59">
        <v>0</v>
      </c>
      <c r="AM151" s="59">
        <v>0</v>
      </c>
      <c r="AN151" s="59">
        <v>0</v>
      </c>
      <c r="AO151" s="59">
        <v>0</v>
      </c>
      <c r="AP151" s="59">
        <v>0</v>
      </c>
      <c r="AQ151" s="59">
        <v>0</v>
      </c>
      <c r="AR151" s="59">
        <v>0</v>
      </c>
      <c r="AS151" s="59">
        <v>0</v>
      </c>
      <c r="AT151" s="59">
        <v>0</v>
      </c>
      <c r="AU151" s="59">
        <v>0</v>
      </c>
      <c r="AV151" s="59">
        <v>0</v>
      </c>
      <c r="AW151" s="59">
        <v>142.69800000000001</v>
      </c>
      <c r="AX151" s="59">
        <v>45.2639</v>
      </c>
      <c r="AY151" s="59">
        <v>83.324700000000007</v>
      </c>
      <c r="AZ151" s="59">
        <v>0</v>
      </c>
      <c r="BA151" s="59">
        <v>3.1681699999999999</v>
      </c>
      <c r="BB151" s="59">
        <v>1.99665</v>
      </c>
      <c r="BC151" s="59">
        <v>57.784500000000001</v>
      </c>
      <c r="BD151" s="59">
        <v>334.23599999999999</v>
      </c>
      <c r="BE151" s="59">
        <v>0</v>
      </c>
      <c r="BG151" s="59">
        <v>0</v>
      </c>
      <c r="BH151" s="59">
        <v>20.25</v>
      </c>
      <c r="BI151" s="59" t="s">
        <v>190</v>
      </c>
      <c r="BJ151" s="59">
        <v>0</v>
      </c>
      <c r="BK151" s="59" t="s">
        <v>166</v>
      </c>
      <c r="BL151" s="59" t="s">
        <v>166</v>
      </c>
      <c r="BM151" s="59" t="s">
        <v>223</v>
      </c>
      <c r="BN151" s="59">
        <v>154.358</v>
      </c>
      <c r="BO151" s="59">
        <v>63993</v>
      </c>
      <c r="BP151" s="59">
        <v>138605</v>
      </c>
      <c r="BQ151" s="59">
        <v>0</v>
      </c>
      <c r="BR151" s="59">
        <v>10296.6</v>
      </c>
      <c r="BS151" s="59">
        <v>0</v>
      </c>
      <c r="BT151" s="59">
        <v>127650</v>
      </c>
      <c r="BU151" s="59">
        <v>340699</v>
      </c>
      <c r="BV151" s="59">
        <v>235375</v>
      </c>
      <c r="BW151" s="59">
        <v>23370.400000000001</v>
      </c>
      <c r="BX151" s="59">
        <v>0</v>
      </c>
      <c r="BY151" s="59">
        <v>599444</v>
      </c>
      <c r="BZ151" s="59">
        <v>25110</v>
      </c>
      <c r="CA151" s="59">
        <v>0</v>
      </c>
      <c r="CB151" s="59">
        <v>0</v>
      </c>
      <c r="CC151" s="59">
        <v>0</v>
      </c>
      <c r="CD151" s="59">
        <v>0</v>
      </c>
      <c r="CE151" s="59">
        <v>643.37599999999998</v>
      </c>
      <c r="CF151" s="59">
        <v>0</v>
      </c>
      <c r="CG151" s="59">
        <v>25753.3</v>
      </c>
      <c r="CH151" s="59">
        <v>2888.07</v>
      </c>
      <c r="CI151" s="59">
        <v>0</v>
      </c>
      <c r="CJ151" s="59">
        <v>0</v>
      </c>
      <c r="CK151" s="59">
        <v>28641.4</v>
      </c>
      <c r="CL151" s="59">
        <v>0</v>
      </c>
      <c r="CM151" s="59">
        <v>0</v>
      </c>
      <c r="CN151" s="59">
        <v>0</v>
      </c>
      <c r="CO151" s="59">
        <v>0</v>
      </c>
      <c r="CP151" s="59">
        <v>0</v>
      </c>
      <c r="CQ151" s="59">
        <v>0</v>
      </c>
      <c r="CR151" s="59">
        <v>0</v>
      </c>
      <c r="CS151" s="59">
        <v>0</v>
      </c>
      <c r="CT151" s="59">
        <v>0</v>
      </c>
      <c r="CU151" s="59">
        <v>0</v>
      </c>
      <c r="CV151" s="59">
        <v>0</v>
      </c>
      <c r="CW151" s="59">
        <v>0</v>
      </c>
      <c r="CX151" s="59">
        <v>82.747</v>
      </c>
      <c r="CY151" s="59">
        <v>50.334000000000003</v>
      </c>
      <c r="CZ151" s="59">
        <v>60.293300000000002</v>
      </c>
      <c r="DA151" s="59">
        <v>0</v>
      </c>
      <c r="DB151" s="59">
        <v>3.8559100000000002</v>
      </c>
      <c r="DC151" s="59">
        <v>1.99664</v>
      </c>
      <c r="DD151" s="59">
        <v>57.784500000000001</v>
      </c>
      <c r="DE151" s="59">
        <v>257.01100000000002</v>
      </c>
      <c r="DF151" s="59">
        <v>0</v>
      </c>
      <c r="DH151" s="59">
        <v>0</v>
      </c>
      <c r="DI151" s="59">
        <v>7.25</v>
      </c>
      <c r="DJ151" s="59" t="s">
        <v>170</v>
      </c>
      <c r="DK151" s="59">
        <v>0</v>
      </c>
      <c r="DL151" s="59" t="s">
        <v>171</v>
      </c>
      <c r="DM151" s="59" t="s">
        <v>172</v>
      </c>
      <c r="DN151" s="59" t="s">
        <v>173</v>
      </c>
      <c r="DO151" s="59" t="s">
        <v>174</v>
      </c>
      <c r="DP151" s="59">
        <v>8.1</v>
      </c>
      <c r="DQ151" s="59" t="s">
        <v>175</v>
      </c>
      <c r="DR151" s="59" t="s">
        <v>176</v>
      </c>
      <c r="DS151" s="59" t="s">
        <v>458</v>
      </c>
    </row>
    <row r="152" spans="1:132" s="59" customFormat="1" x14ac:dyDescent="0.25">
      <c r="B152" s="59" t="s">
        <v>461</v>
      </c>
      <c r="C152" s="59" t="s">
        <v>459</v>
      </c>
      <c r="E152" s="59" t="s">
        <v>201</v>
      </c>
      <c r="F152" s="59" t="s">
        <v>164</v>
      </c>
      <c r="G152" s="60">
        <v>4.1666666666666664E-2</v>
      </c>
      <c r="J152" s="59" t="s">
        <v>166</v>
      </c>
      <c r="K152" s="59" t="s">
        <v>166</v>
      </c>
      <c r="L152" s="59" t="s">
        <v>238</v>
      </c>
      <c r="M152" s="59">
        <v>0</v>
      </c>
      <c r="N152" s="59">
        <v>110246</v>
      </c>
      <c r="O152" s="59">
        <v>105859</v>
      </c>
      <c r="P152" s="59">
        <v>0</v>
      </c>
      <c r="Q152" s="59">
        <v>0</v>
      </c>
      <c r="R152" s="59">
        <v>0</v>
      </c>
      <c r="S152" s="59">
        <v>93480.7</v>
      </c>
      <c r="T152" s="59">
        <v>309586</v>
      </c>
      <c r="U152" s="59">
        <v>77659.3</v>
      </c>
      <c r="V152" s="59">
        <v>0</v>
      </c>
      <c r="W152" s="59">
        <v>424.54500000000002</v>
      </c>
      <c r="X152" s="59">
        <v>387670</v>
      </c>
      <c r="Y152" s="59">
        <v>52.453499999999998</v>
      </c>
      <c r="Z152" s="59">
        <v>0</v>
      </c>
      <c r="AA152" s="59">
        <v>0</v>
      </c>
      <c r="AB152" s="59">
        <v>0</v>
      </c>
      <c r="AC152" s="59">
        <v>0</v>
      </c>
      <c r="AD152" s="59">
        <v>1072.01</v>
      </c>
      <c r="AE152" s="59">
        <v>0</v>
      </c>
      <c r="AF152" s="59">
        <v>1124.47</v>
      </c>
      <c r="AG152" s="59">
        <v>0</v>
      </c>
      <c r="AH152" s="59">
        <v>0</v>
      </c>
      <c r="AI152" s="59">
        <v>0</v>
      </c>
      <c r="AJ152" s="59">
        <v>1124.47</v>
      </c>
      <c r="AK152" s="59">
        <v>0</v>
      </c>
      <c r="AL152" s="59">
        <v>0</v>
      </c>
      <c r="AM152" s="59">
        <v>0</v>
      </c>
      <c r="AN152" s="59">
        <v>0</v>
      </c>
      <c r="AO152" s="59">
        <v>0</v>
      </c>
      <c r="AP152" s="59">
        <v>0</v>
      </c>
      <c r="AQ152" s="59">
        <v>0</v>
      </c>
      <c r="AR152" s="59">
        <v>0</v>
      </c>
      <c r="AS152" s="59">
        <v>0</v>
      </c>
      <c r="AT152" s="59">
        <v>0</v>
      </c>
      <c r="AU152" s="59">
        <v>0</v>
      </c>
      <c r="AV152" s="59">
        <v>0</v>
      </c>
      <c r="AW152" s="59">
        <v>0.37088700000000002</v>
      </c>
      <c r="AX152" s="59">
        <v>142.25200000000001</v>
      </c>
      <c r="AY152" s="59">
        <v>100.703</v>
      </c>
      <c r="AZ152" s="59">
        <v>0</v>
      </c>
      <c r="BA152" s="59">
        <v>0</v>
      </c>
      <c r="BB152" s="59">
        <v>7.2938900000000002</v>
      </c>
      <c r="BC152" s="59">
        <v>92.964799999999997</v>
      </c>
      <c r="BD152" s="59">
        <v>343.584</v>
      </c>
      <c r="BE152" s="59">
        <v>0</v>
      </c>
      <c r="BG152" s="59">
        <v>0</v>
      </c>
      <c r="BH152" s="59">
        <v>0</v>
      </c>
      <c r="BJ152" s="59">
        <v>0</v>
      </c>
      <c r="BK152" s="59" t="s">
        <v>166</v>
      </c>
      <c r="BL152" s="59" t="s">
        <v>166</v>
      </c>
      <c r="BM152" s="59" t="s">
        <v>239</v>
      </c>
      <c r="BN152" s="59">
        <v>1.4295100000000001</v>
      </c>
      <c r="BO152" s="59">
        <v>116781</v>
      </c>
      <c r="BP152" s="59">
        <v>21429.7</v>
      </c>
      <c r="BQ152" s="59">
        <v>0</v>
      </c>
      <c r="BR152" s="59">
        <v>527.66800000000001</v>
      </c>
      <c r="BS152" s="59">
        <v>0</v>
      </c>
      <c r="BT152" s="59">
        <v>93480.7</v>
      </c>
      <c r="BU152" s="59">
        <v>232220</v>
      </c>
      <c r="BV152" s="59">
        <v>77659.3</v>
      </c>
      <c r="BW152" s="59">
        <v>0</v>
      </c>
      <c r="BX152" s="59">
        <v>424.54500000000002</v>
      </c>
      <c r="BY152" s="59">
        <v>310304</v>
      </c>
      <c r="BZ152" s="59">
        <v>251.916</v>
      </c>
      <c r="CA152" s="59">
        <v>0</v>
      </c>
      <c r="CB152" s="59">
        <v>0</v>
      </c>
      <c r="CC152" s="59">
        <v>0</v>
      </c>
      <c r="CD152" s="59">
        <v>0</v>
      </c>
      <c r="CE152" s="59">
        <v>1072.06</v>
      </c>
      <c r="CF152" s="59">
        <v>0</v>
      </c>
      <c r="CG152" s="59">
        <v>1323.98</v>
      </c>
      <c r="CH152" s="59">
        <v>0</v>
      </c>
      <c r="CI152" s="59">
        <v>0</v>
      </c>
      <c r="CJ152" s="59">
        <v>0</v>
      </c>
      <c r="CK152" s="59">
        <v>1323.98</v>
      </c>
      <c r="CL152" s="59">
        <v>0</v>
      </c>
      <c r="CM152" s="59">
        <v>0</v>
      </c>
      <c r="CN152" s="59">
        <v>0</v>
      </c>
      <c r="CO152" s="59">
        <v>0</v>
      </c>
      <c r="CP152" s="59">
        <v>0</v>
      </c>
      <c r="CQ152" s="59">
        <v>0</v>
      </c>
      <c r="CR152" s="59">
        <v>0</v>
      </c>
      <c r="CS152" s="59">
        <v>0</v>
      </c>
      <c r="CT152" s="59">
        <v>0</v>
      </c>
      <c r="CU152" s="59">
        <v>0</v>
      </c>
      <c r="CV152" s="59">
        <v>0</v>
      </c>
      <c r="CW152" s="59">
        <v>0</v>
      </c>
      <c r="CX152" s="59">
        <v>1.9698100000000001</v>
      </c>
      <c r="CY152" s="59">
        <v>147.791</v>
      </c>
      <c r="CZ152" s="59">
        <v>22.28</v>
      </c>
      <c r="DA152" s="59">
        <v>0</v>
      </c>
      <c r="DB152" s="59">
        <v>0.39329599999999998</v>
      </c>
      <c r="DC152" s="59">
        <v>7.2942099999999996</v>
      </c>
      <c r="DD152" s="59">
        <v>92.964799999999997</v>
      </c>
      <c r="DE152" s="59">
        <v>272.69400000000002</v>
      </c>
      <c r="DF152" s="59">
        <v>0</v>
      </c>
      <c r="DH152" s="59">
        <v>0</v>
      </c>
      <c r="DI152" s="59">
        <v>0</v>
      </c>
      <c r="DK152" s="59">
        <v>0</v>
      </c>
      <c r="DL152" s="59" t="s">
        <v>171</v>
      </c>
      <c r="DM152" s="59" t="s">
        <v>172</v>
      </c>
      <c r="DN152" s="59" t="s">
        <v>173</v>
      </c>
      <c r="DO152" s="59" t="s">
        <v>174</v>
      </c>
      <c r="DP152" s="59">
        <v>8.1</v>
      </c>
      <c r="DQ152" s="59" t="s">
        <v>175</v>
      </c>
      <c r="DR152" s="59" t="s">
        <v>176</v>
      </c>
      <c r="DS152" s="59" t="s">
        <v>458</v>
      </c>
    </row>
    <row r="153" spans="1:132" s="59" customFormat="1" x14ac:dyDescent="0.25">
      <c r="B153" s="59" t="s">
        <v>462</v>
      </c>
      <c r="C153" s="59" t="s">
        <v>460</v>
      </c>
      <c r="E153" s="59" t="s">
        <v>201</v>
      </c>
      <c r="F153" s="59" t="s">
        <v>164</v>
      </c>
      <c r="G153" s="60">
        <v>4.0972222222222222E-2</v>
      </c>
      <c r="J153" s="59" t="s">
        <v>166</v>
      </c>
      <c r="K153" s="59" t="s">
        <v>166</v>
      </c>
      <c r="L153" s="59" t="s">
        <v>238</v>
      </c>
      <c r="M153" s="59">
        <v>0</v>
      </c>
      <c r="N153" s="59">
        <v>110383</v>
      </c>
      <c r="O153" s="59">
        <v>105859</v>
      </c>
      <c r="P153" s="59">
        <v>0</v>
      </c>
      <c r="Q153" s="59">
        <v>0</v>
      </c>
      <c r="R153" s="59">
        <v>0</v>
      </c>
      <c r="S153" s="59">
        <v>93480.7</v>
      </c>
      <c r="T153" s="59">
        <v>309723</v>
      </c>
      <c r="U153" s="59">
        <v>77659.3</v>
      </c>
      <c r="V153" s="59">
        <v>0</v>
      </c>
      <c r="W153" s="59">
        <v>424.54500000000002</v>
      </c>
      <c r="X153" s="59">
        <v>387806</v>
      </c>
      <c r="Y153" s="59">
        <v>48.800600000000003</v>
      </c>
      <c r="Z153" s="59">
        <v>0</v>
      </c>
      <c r="AA153" s="59">
        <v>0</v>
      </c>
      <c r="AB153" s="59">
        <v>0</v>
      </c>
      <c r="AC153" s="59">
        <v>0</v>
      </c>
      <c r="AD153" s="59">
        <v>1072.01</v>
      </c>
      <c r="AE153" s="59">
        <v>0</v>
      </c>
      <c r="AF153" s="59">
        <v>1120.81</v>
      </c>
      <c r="AG153" s="59">
        <v>0</v>
      </c>
      <c r="AH153" s="59">
        <v>0</v>
      </c>
      <c r="AI153" s="59">
        <v>0</v>
      </c>
      <c r="AJ153" s="59">
        <v>1120.81</v>
      </c>
      <c r="AK153" s="59">
        <v>0</v>
      </c>
      <c r="AL153" s="59">
        <v>0</v>
      </c>
      <c r="AM153" s="59">
        <v>0</v>
      </c>
      <c r="AN153" s="59">
        <v>0</v>
      </c>
      <c r="AO153" s="59">
        <v>0</v>
      </c>
      <c r="AP153" s="59">
        <v>0</v>
      </c>
      <c r="AQ153" s="59">
        <v>0</v>
      </c>
      <c r="AR153" s="59">
        <v>0</v>
      </c>
      <c r="AS153" s="59">
        <v>0</v>
      </c>
      <c r="AT153" s="59">
        <v>0</v>
      </c>
      <c r="AU153" s="59">
        <v>0</v>
      </c>
      <c r="AV153" s="59">
        <v>0</v>
      </c>
      <c r="AW153" s="59">
        <v>0.34340300000000001</v>
      </c>
      <c r="AX153" s="59">
        <v>142.209</v>
      </c>
      <c r="AY153" s="59">
        <v>100.703</v>
      </c>
      <c r="AZ153" s="59">
        <v>0</v>
      </c>
      <c r="BA153" s="59">
        <v>0</v>
      </c>
      <c r="BB153" s="59">
        <v>7.2938900000000002</v>
      </c>
      <c r="BC153" s="59">
        <v>92.964799999999997</v>
      </c>
      <c r="BD153" s="59">
        <v>343.51299999999998</v>
      </c>
      <c r="BE153" s="59">
        <v>0</v>
      </c>
      <c r="BG153" s="59">
        <v>0</v>
      </c>
      <c r="BH153" s="59">
        <v>0</v>
      </c>
      <c r="BJ153" s="59">
        <v>0</v>
      </c>
      <c r="BK153" s="59" t="s">
        <v>166</v>
      </c>
      <c r="BL153" s="59" t="s">
        <v>166</v>
      </c>
      <c r="BM153" s="59" t="s">
        <v>239</v>
      </c>
      <c r="BN153" s="59">
        <v>1.4295100000000001</v>
      </c>
      <c r="BO153" s="59">
        <v>116781</v>
      </c>
      <c r="BP153" s="59">
        <v>21429.7</v>
      </c>
      <c r="BQ153" s="59">
        <v>0</v>
      </c>
      <c r="BR153" s="59">
        <v>527.66800000000001</v>
      </c>
      <c r="BS153" s="59">
        <v>0</v>
      </c>
      <c r="BT153" s="59">
        <v>93480.7</v>
      </c>
      <c r="BU153" s="59">
        <v>232220</v>
      </c>
      <c r="BV153" s="59">
        <v>77659.3</v>
      </c>
      <c r="BW153" s="59">
        <v>0</v>
      </c>
      <c r="BX153" s="59">
        <v>424.54500000000002</v>
      </c>
      <c r="BY153" s="59">
        <v>310304</v>
      </c>
      <c r="BZ153" s="59">
        <v>251.916</v>
      </c>
      <c r="CA153" s="59">
        <v>0</v>
      </c>
      <c r="CB153" s="59">
        <v>0</v>
      </c>
      <c r="CC153" s="59">
        <v>0</v>
      </c>
      <c r="CD153" s="59">
        <v>0</v>
      </c>
      <c r="CE153" s="59">
        <v>1072.06</v>
      </c>
      <c r="CF153" s="59">
        <v>0</v>
      </c>
      <c r="CG153" s="59">
        <v>1323.98</v>
      </c>
      <c r="CH153" s="59">
        <v>0</v>
      </c>
      <c r="CI153" s="59">
        <v>0</v>
      </c>
      <c r="CJ153" s="59">
        <v>0</v>
      </c>
      <c r="CK153" s="59">
        <v>1323.98</v>
      </c>
      <c r="CL153" s="59">
        <v>0</v>
      </c>
      <c r="CM153" s="59">
        <v>0</v>
      </c>
      <c r="CN153" s="59">
        <v>0</v>
      </c>
      <c r="CO153" s="59">
        <v>0</v>
      </c>
      <c r="CP153" s="59">
        <v>0</v>
      </c>
      <c r="CQ153" s="59">
        <v>0</v>
      </c>
      <c r="CR153" s="59">
        <v>0</v>
      </c>
      <c r="CS153" s="59">
        <v>0</v>
      </c>
      <c r="CT153" s="59">
        <v>0</v>
      </c>
      <c r="CU153" s="59">
        <v>0</v>
      </c>
      <c r="CV153" s="59">
        <v>0</v>
      </c>
      <c r="CW153" s="59">
        <v>0</v>
      </c>
      <c r="CX153" s="59">
        <v>1.9698100000000001</v>
      </c>
      <c r="CY153" s="59">
        <v>147.791</v>
      </c>
      <c r="CZ153" s="59">
        <v>22.28</v>
      </c>
      <c r="DA153" s="59">
        <v>0</v>
      </c>
      <c r="DB153" s="59">
        <v>0.39329599999999998</v>
      </c>
      <c r="DC153" s="59">
        <v>7.2942099999999996</v>
      </c>
      <c r="DD153" s="59">
        <v>92.964799999999997</v>
      </c>
      <c r="DE153" s="59">
        <v>272.69400000000002</v>
      </c>
      <c r="DF153" s="59">
        <v>0</v>
      </c>
      <c r="DH153" s="59">
        <v>0</v>
      </c>
      <c r="DI153" s="59">
        <v>0</v>
      </c>
      <c r="DK153" s="59">
        <v>0</v>
      </c>
      <c r="DL153" s="59" t="s">
        <v>171</v>
      </c>
      <c r="DM153" s="59" t="s">
        <v>172</v>
      </c>
      <c r="DN153" s="59" t="s">
        <v>173</v>
      </c>
      <c r="DO153" s="59" t="s">
        <v>174</v>
      </c>
      <c r="DP153" s="59">
        <v>8.1</v>
      </c>
      <c r="DQ153" s="59" t="s">
        <v>175</v>
      </c>
      <c r="DR153" s="59" t="s">
        <v>176</v>
      </c>
      <c r="DS153" s="59" t="s">
        <v>458</v>
      </c>
    </row>
    <row r="154" spans="1:132" x14ac:dyDescent="0.25">
      <c r="A154" s="39"/>
      <c r="B154" s="59"/>
      <c r="C154" s="59"/>
      <c r="D154" s="59"/>
      <c r="E154" s="59"/>
      <c r="F154" s="59"/>
      <c r="G154" s="60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  <c r="AF154" s="59"/>
      <c r="AG154" s="59"/>
      <c r="AH154" s="59"/>
      <c r="AI154" s="59"/>
      <c r="AJ154" s="59"/>
      <c r="AK154" s="59"/>
      <c r="AL154" s="59"/>
      <c r="AM154" s="59"/>
      <c r="AN154" s="59"/>
      <c r="AO154" s="59"/>
      <c r="AP154" s="59"/>
      <c r="AQ154" s="59"/>
      <c r="AR154" s="59"/>
      <c r="AS154" s="59"/>
      <c r="AT154" s="59"/>
      <c r="AU154" s="59"/>
      <c r="AV154" s="59"/>
      <c r="AW154" s="59"/>
      <c r="AX154" s="59"/>
      <c r="AY154" s="59"/>
      <c r="AZ154" s="59"/>
      <c r="BA154" s="59"/>
      <c r="BB154" s="59"/>
      <c r="BC154" s="59"/>
      <c r="BD154" s="59"/>
      <c r="BE154" s="59"/>
      <c r="BF154" s="59"/>
      <c r="BG154" s="59"/>
      <c r="BH154" s="59"/>
      <c r="BI154" s="59"/>
      <c r="BJ154" s="59"/>
      <c r="BK154" s="59"/>
      <c r="BL154" s="59"/>
      <c r="BM154" s="59"/>
      <c r="BN154" s="59"/>
      <c r="BO154" s="59"/>
      <c r="BP154" s="59"/>
      <c r="BQ154" s="59"/>
      <c r="BR154" s="59"/>
      <c r="BS154" s="59"/>
      <c r="BT154" s="59"/>
      <c r="BU154" s="59"/>
      <c r="BV154" s="59"/>
      <c r="BW154" s="59"/>
      <c r="BX154" s="59"/>
      <c r="BY154" s="59"/>
      <c r="BZ154" s="59"/>
      <c r="CA154" s="59"/>
      <c r="CB154" s="59"/>
      <c r="CC154" s="59"/>
      <c r="CD154" s="59"/>
      <c r="CE154" s="59"/>
      <c r="CF154" s="59"/>
      <c r="CG154" s="59"/>
      <c r="CH154" s="59"/>
      <c r="CI154" s="59"/>
      <c r="CJ154" s="59"/>
      <c r="CK154" s="59"/>
      <c r="CL154" s="59"/>
      <c r="CM154" s="59"/>
      <c r="CN154" s="59"/>
      <c r="CO154" s="59"/>
      <c r="CP154" s="59"/>
      <c r="CQ154" s="59"/>
      <c r="CR154" s="59"/>
      <c r="CS154" s="59"/>
      <c r="CT154" s="59"/>
      <c r="CU154" s="59"/>
      <c r="CV154" s="59"/>
      <c r="CW154" s="59"/>
      <c r="CX154" s="59"/>
      <c r="CY154" s="59"/>
      <c r="CZ154" s="59"/>
      <c r="DA154" s="59"/>
      <c r="DB154" s="59"/>
      <c r="DC154" s="59"/>
      <c r="DD154" s="59"/>
      <c r="DE154" s="59"/>
      <c r="DF154" s="59"/>
      <c r="DG154" s="59"/>
      <c r="DH154" s="59"/>
      <c r="DI154" s="59"/>
      <c r="DJ154" s="59"/>
      <c r="DK154" s="59"/>
      <c r="DL154" s="59"/>
      <c r="DM154" s="59"/>
      <c r="DN154" s="59"/>
      <c r="DO154" s="59"/>
      <c r="DP154" s="59"/>
      <c r="DQ154" s="59"/>
      <c r="DR154" s="59"/>
      <c r="DS154" s="59"/>
      <c r="DT154" s="59"/>
      <c r="DU154" s="59"/>
      <c r="DV154" s="59"/>
      <c r="DW154" s="59"/>
      <c r="DX154" s="59"/>
      <c r="DY154" s="59"/>
      <c r="DZ154" s="59"/>
      <c r="EA154" s="59"/>
      <c r="EB154" s="59"/>
    </row>
    <row r="155" spans="1:132" x14ac:dyDescent="0.25">
      <c r="A155" s="39"/>
      <c r="B155" s="59"/>
      <c r="C155" s="59"/>
      <c r="D155" s="59"/>
      <c r="E155" s="59"/>
      <c r="F155" s="59"/>
      <c r="G155" s="60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  <c r="AF155" s="59"/>
      <c r="AG155" s="59"/>
      <c r="AH155" s="59"/>
      <c r="AI155" s="59"/>
      <c r="AJ155" s="59"/>
      <c r="AK155" s="59"/>
      <c r="AL155" s="59"/>
      <c r="AM155" s="59"/>
      <c r="AN155" s="59"/>
      <c r="AO155" s="59"/>
      <c r="AP155" s="59"/>
      <c r="AQ155" s="59"/>
      <c r="AR155" s="59"/>
      <c r="AS155" s="59"/>
      <c r="AT155" s="59"/>
      <c r="AU155" s="59"/>
      <c r="AV155" s="59"/>
      <c r="AW155" s="59"/>
      <c r="AX155" s="59"/>
      <c r="AY155" s="59"/>
      <c r="AZ155" s="59"/>
      <c r="BA155" s="59"/>
      <c r="BB155" s="59"/>
      <c r="BC155" s="59"/>
      <c r="BD155" s="59"/>
      <c r="BE155" s="59"/>
      <c r="BF155" s="59"/>
      <c r="BG155" s="59"/>
      <c r="BH155" s="59"/>
      <c r="BI155" s="59"/>
      <c r="BJ155" s="59"/>
      <c r="BK155" s="59"/>
      <c r="BL155" s="59"/>
      <c r="BM155" s="59"/>
      <c r="BN155" s="59"/>
      <c r="BO155" s="59"/>
      <c r="BP155" s="59"/>
      <c r="BQ155" s="59"/>
      <c r="BR155" s="59"/>
      <c r="BS155" s="59"/>
      <c r="BT155" s="59"/>
      <c r="BU155" s="59"/>
      <c r="BV155" s="59"/>
      <c r="BW155" s="59"/>
      <c r="BX155" s="59"/>
      <c r="BY155" s="59"/>
      <c r="BZ155" s="59"/>
      <c r="CA155" s="59"/>
      <c r="CB155" s="59"/>
      <c r="CC155" s="59"/>
      <c r="CD155" s="59"/>
      <c r="CE155" s="59"/>
      <c r="CF155" s="59"/>
      <c r="CG155" s="59"/>
      <c r="CH155" s="59"/>
      <c r="CI155" s="59"/>
      <c r="CJ155" s="59"/>
      <c r="CK155" s="59"/>
      <c r="CL155" s="59"/>
      <c r="CM155" s="59"/>
      <c r="CN155" s="59"/>
      <c r="CO155" s="59"/>
      <c r="CP155" s="59"/>
      <c r="CQ155" s="59"/>
      <c r="CR155" s="59"/>
      <c r="CS155" s="59"/>
      <c r="CT155" s="59"/>
      <c r="CU155" s="59"/>
      <c r="CV155" s="59"/>
      <c r="CW155" s="59"/>
      <c r="CX155" s="59"/>
      <c r="CY155" s="59"/>
      <c r="CZ155" s="59"/>
      <c r="DA155" s="59"/>
      <c r="DB155" s="59"/>
      <c r="DC155" s="59"/>
      <c r="DD155" s="59"/>
      <c r="DE155" s="59"/>
      <c r="DF155" s="59"/>
      <c r="DG155" s="59"/>
      <c r="DH155" s="59"/>
      <c r="DI155" s="59"/>
      <c r="DJ155" s="59"/>
      <c r="DK155" s="59"/>
      <c r="DL155" s="59"/>
      <c r="DM155" s="59"/>
      <c r="DN155" s="59"/>
      <c r="DO155" s="59"/>
      <c r="DP155" s="59"/>
      <c r="DQ155" s="59"/>
      <c r="DR155" s="59"/>
      <c r="DS155" s="59"/>
      <c r="DT155" s="59"/>
      <c r="DU155" s="59"/>
      <c r="DV155" s="59"/>
      <c r="DW155" s="59"/>
      <c r="DX155" s="59"/>
      <c r="DY155" s="59"/>
      <c r="DZ155" s="59"/>
      <c r="EA155" s="59"/>
      <c r="EB155" s="59"/>
    </row>
    <row r="156" spans="1:132" x14ac:dyDescent="0.25">
      <c r="A156" s="39"/>
      <c r="B156" s="59"/>
      <c r="C156" s="59"/>
      <c r="D156" s="59"/>
      <c r="E156" s="59"/>
      <c r="F156" s="59"/>
      <c r="G156" s="60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  <c r="AF156" s="59"/>
      <c r="AG156" s="59"/>
      <c r="AH156" s="59"/>
      <c r="AI156" s="59"/>
      <c r="AJ156" s="59"/>
      <c r="AK156" s="59"/>
      <c r="AL156" s="59"/>
      <c r="AM156" s="59"/>
      <c r="AN156" s="59"/>
      <c r="AO156" s="59"/>
      <c r="AP156" s="59"/>
      <c r="AQ156" s="59"/>
      <c r="AR156" s="59"/>
      <c r="AS156" s="59"/>
      <c r="AT156" s="59"/>
      <c r="AU156" s="59"/>
      <c r="AV156" s="59"/>
      <c r="AW156" s="59"/>
      <c r="AX156" s="59"/>
      <c r="AY156" s="59"/>
      <c r="AZ156" s="59"/>
      <c r="BA156" s="59"/>
      <c r="BB156" s="59"/>
      <c r="BC156" s="59"/>
      <c r="BD156" s="59"/>
      <c r="BE156" s="59"/>
      <c r="BF156" s="59"/>
      <c r="BG156" s="59"/>
      <c r="BH156" s="59"/>
      <c r="BI156" s="59"/>
      <c r="BJ156" s="59"/>
      <c r="BK156" s="59"/>
      <c r="BL156" s="59"/>
      <c r="BM156" s="59"/>
      <c r="BN156" s="59"/>
      <c r="BO156" s="59"/>
      <c r="BP156" s="59"/>
      <c r="BQ156" s="59"/>
      <c r="BR156" s="59"/>
      <c r="BS156" s="59"/>
      <c r="BT156" s="59"/>
      <c r="BU156" s="59"/>
      <c r="BV156" s="59"/>
      <c r="BW156" s="59"/>
      <c r="BX156" s="59"/>
      <c r="BY156" s="59"/>
      <c r="BZ156" s="59"/>
      <c r="CA156" s="59"/>
      <c r="CB156" s="59"/>
      <c r="CC156" s="59"/>
      <c r="CD156" s="59"/>
      <c r="CE156" s="59"/>
      <c r="CF156" s="59"/>
      <c r="CG156" s="59"/>
      <c r="CH156" s="59"/>
      <c r="CI156" s="59"/>
      <c r="CJ156" s="59"/>
      <c r="CK156" s="59"/>
      <c r="CL156" s="59"/>
      <c r="CM156" s="59"/>
      <c r="CN156" s="59"/>
      <c r="CO156" s="59"/>
      <c r="CP156" s="59"/>
      <c r="CQ156" s="59"/>
      <c r="CR156" s="59"/>
      <c r="CS156" s="59"/>
      <c r="CT156" s="59"/>
      <c r="CU156" s="59"/>
      <c r="CV156" s="59"/>
      <c r="CW156" s="59"/>
      <c r="CX156" s="59"/>
      <c r="CY156" s="59"/>
      <c r="CZ156" s="59"/>
      <c r="DA156" s="59"/>
      <c r="DB156" s="59"/>
      <c r="DC156" s="59"/>
      <c r="DD156" s="59"/>
      <c r="DE156" s="59"/>
      <c r="DF156" s="59"/>
      <c r="DG156" s="59"/>
      <c r="DH156" s="59"/>
      <c r="DI156" s="59"/>
      <c r="DJ156" s="59"/>
      <c r="DK156" s="59"/>
      <c r="DL156" s="59"/>
      <c r="DM156" s="59"/>
      <c r="DN156" s="59"/>
      <c r="DO156" s="59"/>
      <c r="DP156" s="59"/>
      <c r="DQ156" s="59"/>
      <c r="DR156" s="59"/>
      <c r="DS156" s="59"/>
      <c r="DT156" s="59"/>
      <c r="DU156" s="59"/>
      <c r="DV156" s="59"/>
      <c r="DW156" s="59"/>
      <c r="DX156" s="59"/>
      <c r="DY156" s="59"/>
      <c r="DZ156" s="59"/>
      <c r="EA156" s="59"/>
      <c r="EB156" s="59"/>
    </row>
    <row r="157" spans="1:132" x14ac:dyDescent="0.25">
      <c r="A157" s="39"/>
      <c r="B157" s="59"/>
      <c r="C157" s="59"/>
      <c r="D157" s="59"/>
      <c r="E157" s="59"/>
      <c r="F157" s="59"/>
      <c r="G157" s="60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  <c r="AF157" s="59"/>
      <c r="AG157" s="59"/>
      <c r="AH157" s="59"/>
      <c r="AI157" s="59"/>
      <c r="AJ157" s="59"/>
      <c r="AK157" s="59"/>
      <c r="AL157" s="59"/>
      <c r="AM157" s="59"/>
      <c r="AN157" s="59"/>
      <c r="AO157" s="59"/>
      <c r="AP157" s="59"/>
      <c r="AQ157" s="59"/>
      <c r="AR157" s="59"/>
      <c r="AS157" s="59"/>
      <c r="AT157" s="59"/>
      <c r="AU157" s="59"/>
      <c r="AV157" s="59"/>
      <c r="AW157" s="59"/>
      <c r="AX157" s="59"/>
      <c r="AY157" s="59"/>
      <c r="AZ157" s="59"/>
      <c r="BA157" s="59"/>
      <c r="BB157" s="59"/>
      <c r="BC157" s="59"/>
      <c r="BD157" s="59"/>
      <c r="BE157" s="59"/>
      <c r="BF157" s="59"/>
      <c r="BG157" s="59"/>
      <c r="BH157" s="59"/>
      <c r="BI157" s="59"/>
      <c r="BJ157" s="59"/>
      <c r="BK157" s="59"/>
      <c r="BL157" s="59"/>
      <c r="BM157" s="59"/>
      <c r="BN157" s="59"/>
      <c r="BO157" s="59"/>
      <c r="BP157" s="59"/>
      <c r="BQ157" s="59"/>
      <c r="BR157" s="59"/>
      <c r="BS157" s="59"/>
      <c r="BT157" s="59"/>
      <c r="BU157" s="59"/>
      <c r="BV157" s="59"/>
      <c r="BW157" s="59"/>
      <c r="BX157" s="59"/>
      <c r="BY157" s="59"/>
      <c r="BZ157" s="59"/>
      <c r="CA157" s="59"/>
      <c r="CB157" s="59"/>
      <c r="CC157" s="59"/>
      <c r="CD157" s="59"/>
      <c r="CE157" s="59"/>
      <c r="CF157" s="59"/>
      <c r="CG157" s="59"/>
      <c r="CH157" s="59"/>
      <c r="CI157" s="59"/>
      <c r="CJ157" s="59"/>
      <c r="CK157" s="59"/>
      <c r="CL157" s="59"/>
      <c r="CM157" s="59"/>
      <c r="CN157" s="59"/>
      <c r="CO157" s="59"/>
      <c r="CP157" s="59"/>
      <c r="CQ157" s="59"/>
      <c r="CR157" s="59"/>
      <c r="CS157" s="59"/>
      <c r="CT157" s="59"/>
      <c r="CU157" s="59"/>
      <c r="CV157" s="59"/>
      <c r="CW157" s="59"/>
      <c r="CX157" s="59"/>
      <c r="CY157" s="59"/>
      <c r="CZ157" s="59"/>
      <c r="DA157" s="59"/>
      <c r="DB157" s="59"/>
      <c r="DC157" s="59"/>
      <c r="DD157" s="59"/>
      <c r="DE157" s="59"/>
      <c r="DF157" s="59"/>
      <c r="DG157" s="59"/>
      <c r="DH157" s="59"/>
      <c r="DI157" s="59"/>
      <c r="DJ157" s="59"/>
      <c r="DK157" s="59"/>
      <c r="DL157" s="59"/>
      <c r="DM157" s="59"/>
      <c r="DN157" s="59"/>
      <c r="DO157" s="59"/>
      <c r="DP157" s="59"/>
      <c r="DQ157" s="59"/>
      <c r="DR157" s="59"/>
      <c r="DS157" s="59"/>
      <c r="DT157" s="59"/>
      <c r="DU157" s="59"/>
      <c r="DV157" s="59"/>
      <c r="DW157" s="59"/>
      <c r="DX157" s="59"/>
      <c r="DY157" s="59"/>
      <c r="DZ157" s="59"/>
      <c r="EA157" s="59"/>
      <c r="EB157" s="59"/>
    </row>
    <row r="158" spans="1:132" x14ac:dyDescent="0.25">
      <c r="A158" s="37"/>
      <c r="B158" s="59"/>
      <c r="C158" s="59"/>
      <c r="D158" s="59"/>
      <c r="E158" s="59"/>
      <c r="F158" s="59"/>
      <c r="G158" s="60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  <c r="AF158" s="59"/>
      <c r="AG158" s="59"/>
      <c r="AH158" s="59"/>
      <c r="AI158" s="59"/>
      <c r="AJ158" s="59"/>
      <c r="AK158" s="59"/>
      <c r="AL158" s="59"/>
      <c r="AM158" s="59"/>
      <c r="AN158" s="59"/>
      <c r="AO158" s="59"/>
      <c r="AP158" s="59"/>
      <c r="AQ158" s="59"/>
      <c r="AR158" s="59"/>
      <c r="AS158" s="59"/>
      <c r="AT158" s="59"/>
      <c r="AU158" s="59"/>
      <c r="AV158" s="59"/>
      <c r="AW158" s="59"/>
      <c r="AX158" s="59"/>
      <c r="AY158" s="59"/>
      <c r="AZ158" s="59"/>
      <c r="BA158" s="59"/>
      <c r="BB158" s="59"/>
      <c r="BC158" s="59"/>
      <c r="BD158" s="59"/>
      <c r="BE158" s="59"/>
      <c r="BF158" s="59"/>
      <c r="BG158" s="59"/>
      <c r="BH158" s="59"/>
      <c r="BI158" s="59"/>
      <c r="BJ158" s="59"/>
      <c r="BK158" s="59"/>
      <c r="BL158" s="59"/>
      <c r="BM158" s="59"/>
      <c r="BN158" s="59"/>
      <c r="BO158" s="59"/>
      <c r="BP158" s="59"/>
      <c r="BQ158" s="59"/>
      <c r="BR158" s="59"/>
      <c r="BS158" s="59"/>
      <c r="BT158" s="59"/>
      <c r="BU158" s="59"/>
      <c r="BV158" s="59"/>
      <c r="BW158" s="59"/>
      <c r="BX158" s="59"/>
      <c r="BY158" s="59"/>
      <c r="BZ158" s="59"/>
      <c r="CA158" s="59"/>
      <c r="CB158" s="59"/>
      <c r="CC158" s="59"/>
      <c r="CD158" s="59"/>
      <c r="CE158" s="59"/>
      <c r="CF158" s="59"/>
      <c r="CG158" s="59"/>
      <c r="CH158" s="59"/>
      <c r="CI158" s="59"/>
      <c r="CJ158" s="59"/>
      <c r="CK158" s="59"/>
      <c r="CL158" s="59"/>
      <c r="CM158" s="59"/>
      <c r="CN158" s="59"/>
      <c r="CO158" s="59"/>
      <c r="CP158" s="59"/>
      <c r="CQ158" s="59"/>
      <c r="CR158" s="59"/>
      <c r="CS158" s="59"/>
      <c r="CT158" s="59"/>
      <c r="CU158" s="59"/>
      <c r="CV158" s="59"/>
      <c r="CW158" s="59"/>
      <c r="CX158" s="59"/>
      <c r="CY158" s="59"/>
      <c r="CZ158" s="59"/>
      <c r="DA158" s="59"/>
      <c r="DB158" s="59"/>
      <c r="DC158" s="59"/>
      <c r="DD158" s="59"/>
      <c r="DE158" s="59"/>
      <c r="DF158" s="59"/>
      <c r="DG158" s="59"/>
      <c r="DH158" s="59"/>
      <c r="DI158" s="59"/>
      <c r="DJ158" s="59"/>
      <c r="DK158" s="59"/>
      <c r="DL158" s="59"/>
      <c r="DM158" s="59"/>
      <c r="DN158" s="59"/>
      <c r="DO158" s="59"/>
      <c r="DP158" s="59"/>
      <c r="DQ158" s="59"/>
      <c r="DR158" s="59"/>
      <c r="DS158" s="59"/>
      <c r="DT158" s="59"/>
      <c r="DU158" s="59"/>
      <c r="DV158" s="59"/>
      <c r="DW158" s="59"/>
      <c r="DX158" s="59"/>
      <c r="DY158" s="59"/>
      <c r="DZ158" s="59"/>
      <c r="EA158" s="59"/>
      <c r="EB158" s="59"/>
    </row>
    <row r="159" spans="1:132" x14ac:dyDescent="0.25">
      <c r="A159" s="37"/>
      <c r="B159" s="59"/>
      <c r="C159" s="59"/>
      <c r="D159" s="59"/>
      <c r="E159" s="59"/>
      <c r="F159" s="59"/>
      <c r="G159" s="60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  <c r="AF159" s="59"/>
      <c r="AG159" s="59"/>
      <c r="AH159" s="59"/>
      <c r="AI159" s="59"/>
      <c r="AJ159" s="59"/>
      <c r="AK159" s="59"/>
      <c r="AL159" s="59"/>
      <c r="AM159" s="59"/>
      <c r="AN159" s="59"/>
      <c r="AO159" s="59"/>
      <c r="AP159" s="59"/>
      <c r="AQ159" s="59"/>
      <c r="AR159" s="59"/>
      <c r="AS159" s="59"/>
      <c r="AT159" s="59"/>
      <c r="AU159" s="59"/>
      <c r="AV159" s="59"/>
      <c r="AW159" s="59"/>
      <c r="AX159" s="59"/>
      <c r="AY159" s="59"/>
      <c r="AZ159" s="59"/>
      <c r="BA159" s="59"/>
      <c r="BB159" s="59"/>
      <c r="BC159" s="59"/>
      <c r="BD159" s="59"/>
      <c r="BE159" s="59"/>
      <c r="BF159" s="59"/>
      <c r="BG159" s="59"/>
      <c r="BH159" s="59"/>
      <c r="BI159" s="59"/>
      <c r="BJ159" s="59"/>
      <c r="BK159" s="59"/>
      <c r="BL159" s="59"/>
      <c r="BM159" s="59"/>
      <c r="BN159" s="59"/>
      <c r="BO159" s="59"/>
      <c r="BP159" s="59"/>
      <c r="BQ159" s="59"/>
      <c r="BR159" s="59"/>
      <c r="BS159" s="59"/>
      <c r="BT159" s="59"/>
      <c r="BU159" s="59"/>
      <c r="BV159" s="59"/>
      <c r="BW159" s="59"/>
      <c r="BX159" s="59"/>
      <c r="BY159" s="59"/>
      <c r="BZ159" s="59"/>
      <c r="CA159" s="59"/>
      <c r="CB159" s="59"/>
      <c r="CC159" s="59"/>
      <c r="CD159" s="59"/>
      <c r="CE159" s="59"/>
      <c r="CF159" s="59"/>
      <c r="CG159" s="59"/>
      <c r="CH159" s="59"/>
      <c r="CI159" s="59"/>
      <c r="CJ159" s="59"/>
      <c r="CK159" s="59"/>
      <c r="CL159" s="59"/>
      <c r="CM159" s="59"/>
      <c r="CN159" s="59"/>
      <c r="CO159" s="59"/>
      <c r="CP159" s="59"/>
      <c r="CQ159" s="59"/>
      <c r="CR159" s="59"/>
      <c r="CS159" s="59"/>
      <c r="CT159" s="59"/>
      <c r="CU159" s="59"/>
      <c r="CV159" s="59"/>
      <c r="CW159" s="59"/>
      <c r="CX159" s="59"/>
      <c r="CY159" s="59"/>
      <c r="CZ159" s="59"/>
      <c r="DA159" s="59"/>
      <c r="DB159" s="59"/>
      <c r="DC159" s="59"/>
      <c r="DD159" s="59"/>
      <c r="DE159" s="59"/>
      <c r="DF159" s="59"/>
      <c r="DG159" s="59"/>
      <c r="DH159" s="59"/>
      <c r="DI159" s="59"/>
      <c r="DJ159" s="59"/>
      <c r="DK159" s="59"/>
      <c r="DL159" s="59"/>
      <c r="DM159" s="59"/>
      <c r="DN159" s="59"/>
      <c r="DO159" s="59"/>
      <c r="DP159" s="59"/>
      <c r="DQ159" s="59"/>
      <c r="DR159" s="59"/>
      <c r="DS159" s="59"/>
      <c r="DT159" s="59"/>
      <c r="DU159" s="59"/>
      <c r="DV159" s="59"/>
      <c r="DW159" s="59"/>
      <c r="DX159" s="59"/>
      <c r="DY159" s="59"/>
      <c r="DZ159" s="59"/>
      <c r="EA159" s="59"/>
      <c r="EB159" s="59"/>
    </row>
    <row r="160" spans="1:132" x14ac:dyDescent="0.25">
      <c r="A160" s="37"/>
      <c r="B160" s="59"/>
      <c r="C160" s="59"/>
      <c r="D160" s="59"/>
      <c r="E160" s="59"/>
      <c r="F160" s="59"/>
      <c r="G160" s="60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8"/>
      <c r="U160" s="58"/>
      <c r="V160" s="59"/>
      <c r="W160" s="59"/>
      <c r="X160" s="58"/>
      <c r="Y160" s="59"/>
      <c r="Z160" s="59"/>
      <c r="AA160" s="59"/>
      <c r="AB160" s="59"/>
      <c r="AC160" s="59"/>
      <c r="AD160" s="59"/>
      <c r="AE160" s="59"/>
      <c r="AF160" s="59"/>
      <c r="AG160" s="59"/>
      <c r="AH160" s="59"/>
      <c r="AI160" s="59"/>
      <c r="AJ160" s="59"/>
      <c r="AK160" s="59"/>
      <c r="AL160" s="59"/>
      <c r="AM160" s="59"/>
      <c r="AN160" s="59"/>
      <c r="AO160" s="59"/>
      <c r="AP160" s="59"/>
      <c r="AQ160" s="59"/>
      <c r="AR160" s="59"/>
      <c r="AS160" s="59"/>
      <c r="AT160" s="59"/>
      <c r="AU160" s="59"/>
      <c r="AV160" s="59"/>
      <c r="AW160" s="59"/>
      <c r="AX160" s="59"/>
      <c r="AY160" s="59"/>
      <c r="AZ160" s="59"/>
      <c r="BA160" s="59"/>
      <c r="BB160" s="59"/>
      <c r="BC160" s="59"/>
      <c r="BD160" s="59"/>
      <c r="BE160" s="59"/>
      <c r="BF160" s="59"/>
      <c r="BG160" s="59"/>
      <c r="BH160" s="59"/>
      <c r="BI160" s="59"/>
      <c r="BJ160" s="59"/>
      <c r="BK160" s="59"/>
      <c r="BL160" s="59"/>
      <c r="BM160" s="59"/>
      <c r="BN160" s="59"/>
      <c r="BO160" s="59"/>
      <c r="BP160" s="59"/>
      <c r="BQ160" s="59"/>
      <c r="BR160" s="59"/>
      <c r="BS160" s="59"/>
      <c r="BT160" s="59"/>
      <c r="BU160" s="58"/>
      <c r="BV160" s="58"/>
      <c r="BW160" s="59"/>
      <c r="BX160" s="59"/>
      <c r="BY160" s="58"/>
      <c r="BZ160" s="59"/>
      <c r="CA160" s="59"/>
      <c r="CB160" s="59"/>
      <c r="CC160" s="59"/>
      <c r="CD160" s="59"/>
      <c r="CE160" s="59"/>
      <c r="CF160" s="59"/>
      <c r="CG160" s="59"/>
      <c r="CH160" s="59"/>
      <c r="CI160" s="59"/>
      <c r="CJ160" s="59"/>
      <c r="CK160" s="59"/>
      <c r="CL160" s="59"/>
      <c r="CM160" s="59"/>
      <c r="CN160" s="59"/>
      <c r="CO160" s="59"/>
      <c r="CP160" s="59"/>
      <c r="CQ160" s="59"/>
      <c r="CR160" s="59"/>
      <c r="CS160" s="59"/>
      <c r="CT160" s="59"/>
      <c r="CU160" s="59"/>
      <c r="CV160" s="59"/>
      <c r="CW160" s="59"/>
      <c r="CX160" s="59"/>
      <c r="CY160" s="59"/>
      <c r="CZ160" s="59"/>
      <c r="DA160" s="59"/>
      <c r="DB160" s="59"/>
      <c r="DC160" s="59"/>
      <c r="DD160" s="59"/>
      <c r="DE160" s="59"/>
      <c r="DF160" s="59"/>
      <c r="DG160" s="59"/>
      <c r="DH160" s="59"/>
      <c r="DI160" s="59"/>
      <c r="DJ160" s="59"/>
      <c r="DK160" s="59"/>
      <c r="DL160" s="59"/>
      <c r="DM160" s="59"/>
      <c r="DN160" s="59"/>
      <c r="DO160" s="59"/>
      <c r="DP160" s="59"/>
      <c r="DQ160" s="59"/>
      <c r="DR160" s="59"/>
      <c r="DS160" s="59"/>
      <c r="DT160" s="59"/>
      <c r="DU160" s="59"/>
      <c r="DV160" s="59"/>
      <c r="DW160" s="59"/>
      <c r="DX160" s="59"/>
      <c r="DY160" s="59"/>
      <c r="DZ160" s="59"/>
      <c r="EA160" s="59"/>
      <c r="EB160" s="59"/>
    </row>
    <row r="161" spans="1:132" x14ac:dyDescent="0.25">
      <c r="A161" s="37"/>
      <c r="B161" s="59"/>
      <c r="C161" s="59"/>
      <c r="D161" s="59"/>
      <c r="E161" s="59"/>
      <c r="F161" s="59"/>
      <c r="G161" s="60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8"/>
      <c r="U161" s="58"/>
      <c r="V161" s="59"/>
      <c r="W161" s="59"/>
      <c r="X161" s="58"/>
      <c r="Y161" s="59"/>
      <c r="Z161" s="59"/>
      <c r="AA161" s="59"/>
      <c r="AB161" s="59"/>
      <c r="AC161" s="59"/>
      <c r="AD161" s="59"/>
      <c r="AE161" s="59"/>
      <c r="AF161" s="59"/>
      <c r="AG161" s="59"/>
      <c r="AH161" s="59"/>
      <c r="AI161" s="59"/>
      <c r="AJ161" s="59"/>
      <c r="AK161" s="59"/>
      <c r="AL161" s="59"/>
      <c r="AM161" s="59"/>
      <c r="AN161" s="59"/>
      <c r="AO161" s="59"/>
      <c r="AP161" s="59"/>
      <c r="AQ161" s="59"/>
      <c r="AR161" s="59"/>
      <c r="AS161" s="59"/>
      <c r="AT161" s="59"/>
      <c r="AU161" s="59"/>
      <c r="AV161" s="59"/>
      <c r="AW161" s="59"/>
      <c r="AX161" s="59"/>
      <c r="AY161" s="59"/>
      <c r="AZ161" s="59"/>
      <c r="BA161" s="59"/>
      <c r="BB161" s="59"/>
      <c r="BC161" s="59"/>
      <c r="BD161" s="59"/>
      <c r="BE161" s="59"/>
      <c r="BF161" s="59"/>
      <c r="BG161" s="59"/>
      <c r="BH161" s="59"/>
      <c r="BI161" s="59"/>
      <c r="BJ161" s="59"/>
      <c r="BK161" s="59"/>
      <c r="BL161" s="59"/>
      <c r="BM161" s="59"/>
      <c r="BN161" s="59"/>
      <c r="BO161" s="59"/>
      <c r="BP161" s="59"/>
      <c r="BQ161" s="59"/>
      <c r="BR161" s="59"/>
      <c r="BS161" s="59"/>
      <c r="BT161" s="59"/>
      <c r="BU161" s="58"/>
      <c r="BV161" s="58"/>
      <c r="BW161" s="59"/>
      <c r="BX161" s="59"/>
      <c r="BY161" s="58"/>
      <c r="BZ161" s="59"/>
      <c r="CA161" s="59"/>
      <c r="CB161" s="59"/>
      <c r="CC161" s="59"/>
      <c r="CD161" s="59"/>
      <c r="CE161" s="59"/>
      <c r="CF161" s="59"/>
      <c r="CG161" s="59"/>
      <c r="CH161" s="59"/>
      <c r="CI161" s="59"/>
      <c r="CJ161" s="59"/>
      <c r="CK161" s="59"/>
      <c r="CL161" s="59"/>
      <c r="CM161" s="59"/>
      <c r="CN161" s="59"/>
      <c r="CO161" s="59"/>
      <c r="CP161" s="59"/>
      <c r="CQ161" s="59"/>
      <c r="CR161" s="59"/>
      <c r="CS161" s="59"/>
      <c r="CT161" s="59"/>
      <c r="CU161" s="59"/>
      <c r="CV161" s="59"/>
      <c r="CW161" s="59"/>
      <c r="CX161" s="59"/>
      <c r="CY161" s="59"/>
      <c r="CZ161" s="59"/>
      <c r="DA161" s="59"/>
      <c r="DB161" s="59"/>
      <c r="DC161" s="59"/>
      <c r="DD161" s="59"/>
      <c r="DE161" s="59"/>
      <c r="DF161" s="59"/>
      <c r="DG161" s="59"/>
      <c r="DH161" s="59"/>
      <c r="DI161" s="59"/>
      <c r="DJ161" s="59"/>
      <c r="DK161" s="59"/>
      <c r="DL161" s="59"/>
      <c r="DM161" s="59"/>
      <c r="DN161" s="59"/>
      <c r="DO161" s="59"/>
      <c r="DP161" s="59"/>
      <c r="DQ161" s="59"/>
      <c r="DR161" s="59"/>
      <c r="DS161" s="59"/>
      <c r="DT161" s="59"/>
      <c r="DU161" s="59"/>
      <c r="DV161" s="59"/>
      <c r="DW161" s="59"/>
      <c r="DX161" s="59"/>
      <c r="DY161" s="59"/>
      <c r="DZ161" s="59"/>
      <c r="EA161" s="59"/>
      <c r="EB161" s="59"/>
    </row>
    <row r="162" spans="1:132" x14ac:dyDescent="0.25">
      <c r="A162" s="37"/>
      <c r="B162" s="59"/>
      <c r="C162" s="59"/>
      <c r="D162" s="59"/>
      <c r="E162" s="59"/>
      <c r="F162" s="59"/>
      <c r="G162" s="60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8"/>
      <c r="U162" s="58"/>
      <c r="V162" s="59"/>
      <c r="W162" s="59"/>
      <c r="X162" s="58"/>
      <c r="Y162" s="59"/>
      <c r="Z162" s="59"/>
      <c r="AA162" s="59"/>
      <c r="AB162" s="59"/>
      <c r="AC162" s="59"/>
      <c r="AD162" s="59"/>
      <c r="AE162" s="59"/>
      <c r="AF162" s="59"/>
      <c r="AG162" s="59"/>
      <c r="AH162" s="59"/>
      <c r="AI162" s="59"/>
      <c r="AJ162" s="59"/>
      <c r="AK162" s="59"/>
      <c r="AL162" s="59"/>
      <c r="AM162" s="59"/>
      <c r="AN162" s="59"/>
      <c r="AO162" s="59"/>
      <c r="AP162" s="59"/>
      <c r="AQ162" s="59"/>
      <c r="AR162" s="59"/>
      <c r="AS162" s="59"/>
      <c r="AT162" s="59"/>
      <c r="AU162" s="59"/>
      <c r="AV162" s="59"/>
      <c r="AW162" s="59"/>
      <c r="AX162" s="59"/>
      <c r="AY162" s="59"/>
      <c r="AZ162" s="59"/>
      <c r="BA162" s="59"/>
      <c r="BB162" s="59"/>
      <c r="BC162" s="59"/>
      <c r="BD162" s="59"/>
      <c r="BE162" s="59"/>
      <c r="BF162" s="59"/>
      <c r="BG162" s="59"/>
      <c r="BH162" s="59"/>
      <c r="BI162" s="59"/>
      <c r="BJ162" s="59"/>
      <c r="BK162" s="59"/>
      <c r="BL162" s="59"/>
      <c r="BM162" s="59"/>
      <c r="BN162" s="59"/>
      <c r="BO162" s="59"/>
      <c r="BP162" s="59"/>
      <c r="BQ162" s="59"/>
      <c r="BR162" s="59"/>
      <c r="BS162" s="59"/>
      <c r="BT162" s="59"/>
      <c r="BU162" s="58"/>
      <c r="BV162" s="58"/>
      <c r="BW162" s="59"/>
      <c r="BX162" s="59"/>
      <c r="BY162" s="58"/>
      <c r="BZ162" s="59"/>
      <c r="CA162" s="59"/>
      <c r="CB162" s="59"/>
      <c r="CC162" s="59"/>
      <c r="CD162" s="59"/>
      <c r="CE162" s="59"/>
      <c r="CF162" s="59"/>
      <c r="CG162" s="59"/>
      <c r="CH162" s="59"/>
      <c r="CI162" s="59"/>
      <c r="CJ162" s="59"/>
      <c r="CK162" s="59"/>
      <c r="CL162" s="59"/>
      <c r="CM162" s="59"/>
      <c r="CN162" s="59"/>
      <c r="CO162" s="59"/>
      <c r="CP162" s="59"/>
      <c r="CQ162" s="59"/>
      <c r="CR162" s="59"/>
      <c r="CS162" s="59"/>
      <c r="CT162" s="59"/>
      <c r="CU162" s="59"/>
      <c r="CV162" s="59"/>
      <c r="CW162" s="59"/>
      <c r="CX162" s="59"/>
      <c r="CY162" s="59"/>
      <c r="CZ162" s="59"/>
      <c r="DA162" s="59"/>
      <c r="DB162" s="59"/>
      <c r="DC162" s="59"/>
      <c r="DD162" s="59"/>
      <c r="DE162" s="59"/>
      <c r="DF162" s="59"/>
      <c r="DG162" s="59"/>
      <c r="DH162" s="59"/>
      <c r="DI162" s="59"/>
      <c r="DJ162" s="59"/>
      <c r="DK162" s="59"/>
      <c r="DL162" s="59"/>
      <c r="DM162" s="59"/>
      <c r="DN162" s="59"/>
      <c r="DO162" s="59"/>
      <c r="DP162" s="59"/>
      <c r="DQ162" s="59"/>
      <c r="DR162" s="59"/>
      <c r="DS162" s="59"/>
      <c r="DT162" s="59"/>
      <c r="DU162" s="59"/>
      <c r="DV162" s="59"/>
      <c r="DW162" s="59"/>
      <c r="DX162" s="59"/>
      <c r="DY162" s="59"/>
      <c r="DZ162" s="59"/>
      <c r="EA162" s="59"/>
      <c r="EB162" s="59"/>
    </row>
    <row r="163" spans="1:132" x14ac:dyDescent="0.25">
      <c r="A163" s="37"/>
      <c r="B163" s="59"/>
      <c r="C163" s="59"/>
      <c r="D163" s="59"/>
      <c r="E163" s="59"/>
      <c r="F163" s="59"/>
      <c r="G163" s="60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8"/>
      <c r="U163" s="58"/>
      <c r="V163" s="59"/>
      <c r="W163" s="59"/>
      <c r="X163" s="58"/>
      <c r="Y163" s="59"/>
      <c r="Z163" s="59"/>
      <c r="AA163" s="59"/>
      <c r="AB163" s="59"/>
      <c r="AC163" s="59"/>
      <c r="AD163" s="59"/>
      <c r="AE163" s="59"/>
      <c r="AF163" s="59"/>
      <c r="AG163" s="59"/>
      <c r="AH163" s="59"/>
      <c r="AI163" s="59"/>
      <c r="AJ163" s="59"/>
      <c r="AK163" s="59"/>
      <c r="AL163" s="59"/>
      <c r="AM163" s="59"/>
      <c r="AN163" s="59"/>
      <c r="AO163" s="59"/>
      <c r="AP163" s="59"/>
      <c r="AQ163" s="59"/>
      <c r="AR163" s="59"/>
      <c r="AS163" s="59"/>
      <c r="AT163" s="59"/>
      <c r="AU163" s="59"/>
      <c r="AV163" s="59"/>
      <c r="AW163" s="59"/>
      <c r="AX163" s="59"/>
      <c r="AY163" s="59"/>
      <c r="AZ163" s="59"/>
      <c r="BA163" s="59"/>
      <c r="BB163" s="59"/>
      <c r="BC163" s="59"/>
      <c r="BD163" s="59"/>
      <c r="BE163" s="59"/>
      <c r="BF163" s="59"/>
      <c r="BG163" s="59"/>
      <c r="BH163" s="59"/>
      <c r="BI163" s="59"/>
      <c r="BJ163" s="59"/>
      <c r="BK163" s="59"/>
      <c r="BL163" s="59"/>
      <c r="BM163" s="59"/>
      <c r="BN163" s="59"/>
      <c r="BO163" s="59"/>
      <c r="BP163" s="59"/>
      <c r="BQ163" s="59"/>
      <c r="BR163" s="59"/>
      <c r="BS163" s="59"/>
      <c r="BT163" s="59"/>
      <c r="BU163" s="58"/>
      <c r="BV163" s="58"/>
      <c r="BW163" s="59"/>
      <c r="BX163" s="59"/>
      <c r="BY163" s="58"/>
      <c r="BZ163" s="59"/>
      <c r="CA163" s="59"/>
      <c r="CB163" s="59"/>
      <c r="CC163" s="59"/>
      <c r="CD163" s="59"/>
      <c r="CE163" s="59"/>
      <c r="CF163" s="59"/>
      <c r="CG163" s="59"/>
      <c r="CH163" s="59"/>
      <c r="CI163" s="59"/>
      <c r="CJ163" s="59"/>
      <c r="CK163" s="59"/>
      <c r="CL163" s="59"/>
      <c r="CM163" s="59"/>
      <c r="CN163" s="59"/>
      <c r="CO163" s="59"/>
      <c r="CP163" s="59"/>
      <c r="CQ163" s="59"/>
      <c r="CR163" s="59"/>
      <c r="CS163" s="59"/>
      <c r="CT163" s="59"/>
      <c r="CU163" s="59"/>
      <c r="CV163" s="59"/>
      <c r="CW163" s="59"/>
      <c r="CX163" s="59"/>
      <c r="CY163" s="59"/>
      <c r="CZ163" s="59"/>
      <c r="DA163" s="59"/>
      <c r="DB163" s="59"/>
      <c r="DC163" s="59"/>
      <c r="DD163" s="59"/>
      <c r="DE163" s="59"/>
      <c r="DF163" s="59"/>
      <c r="DG163" s="59"/>
      <c r="DH163" s="59"/>
      <c r="DI163" s="59"/>
      <c r="DJ163" s="59"/>
      <c r="DK163" s="59"/>
      <c r="DL163" s="59"/>
      <c r="DM163" s="59"/>
      <c r="DN163" s="59"/>
      <c r="DO163" s="59"/>
      <c r="DP163" s="59"/>
      <c r="DQ163" s="59"/>
      <c r="DR163" s="59"/>
      <c r="DS163" s="59"/>
      <c r="DT163" s="59"/>
      <c r="DU163" s="59"/>
      <c r="DV163" s="59"/>
      <c r="DW163" s="59"/>
      <c r="DX163" s="59"/>
      <c r="DY163" s="59"/>
      <c r="DZ163" s="59"/>
      <c r="EA163" s="59"/>
      <c r="EB163" s="59"/>
    </row>
    <row r="164" spans="1:132" x14ac:dyDescent="0.25">
      <c r="A164" s="37"/>
      <c r="B164" s="59"/>
      <c r="C164" s="59"/>
      <c r="D164" s="59"/>
      <c r="E164" s="59"/>
      <c r="F164" s="59"/>
      <c r="G164" s="60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8"/>
      <c r="U164" s="58"/>
      <c r="V164" s="59"/>
      <c r="W164" s="59"/>
      <c r="X164" s="58"/>
      <c r="Y164" s="59"/>
      <c r="Z164" s="59"/>
      <c r="AA164" s="59"/>
      <c r="AB164" s="59"/>
      <c r="AC164" s="59"/>
      <c r="AD164" s="59"/>
      <c r="AE164" s="59"/>
      <c r="AF164" s="59"/>
      <c r="AG164" s="59"/>
      <c r="AH164" s="59"/>
      <c r="AI164" s="59"/>
      <c r="AJ164" s="59"/>
      <c r="AK164" s="59"/>
      <c r="AL164" s="59"/>
      <c r="AM164" s="59"/>
      <c r="AN164" s="59"/>
      <c r="AO164" s="59"/>
      <c r="AP164" s="59"/>
      <c r="AQ164" s="59"/>
      <c r="AR164" s="59"/>
      <c r="AS164" s="59"/>
      <c r="AT164" s="59"/>
      <c r="AU164" s="59"/>
      <c r="AV164" s="59"/>
      <c r="AW164" s="59"/>
      <c r="AX164" s="59"/>
      <c r="AY164" s="59"/>
      <c r="AZ164" s="59"/>
      <c r="BA164" s="59"/>
      <c r="BB164" s="59"/>
      <c r="BC164" s="59"/>
      <c r="BD164" s="59"/>
      <c r="BE164" s="59"/>
      <c r="BF164" s="59"/>
      <c r="BG164" s="59"/>
      <c r="BH164" s="59"/>
      <c r="BI164" s="59"/>
      <c r="BJ164" s="59"/>
      <c r="BK164" s="59"/>
      <c r="BL164" s="59"/>
      <c r="BM164" s="59"/>
      <c r="BN164" s="59"/>
      <c r="BO164" s="59"/>
      <c r="BP164" s="59"/>
      <c r="BQ164" s="59"/>
      <c r="BR164" s="59"/>
      <c r="BS164" s="59"/>
      <c r="BT164" s="59"/>
      <c r="BU164" s="58"/>
      <c r="BV164" s="58"/>
      <c r="BW164" s="59"/>
      <c r="BX164" s="59"/>
      <c r="BY164" s="58"/>
      <c r="BZ164" s="59"/>
      <c r="CA164" s="59"/>
      <c r="CB164" s="59"/>
      <c r="CC164" s="59"/>
      <c r="CD164" s="59"/>
      <c r="CE164" s="59"/>
      <c r="CF164" s="59"/>
      <c r="CG164" s="59"/>
      <c r="CH164" s="59"/>
      <c r="CI164" s="59"/>
      <c r="CJ164" s="59"/>
      <c r="CK164" s="59"/>
      <c r="CL164" s="59"/>
      <c r="CM164" s="59"/>
      <c r="CN164" s="59"/>
      <c r="CO164" s="59"/>
      <c r="CP164" s="59"/>
      <c r="CQ164" s="59"/>
      <c r="CR164" s="59"/>
      <c r="CS164" s="59"/>
      <c r="CT164" s="59"/>
      <c r="CU164" s="59"/>
      <c r="CV164" s="59"/>
      <c r="CW164" s="59"/>
      <c r="CX164" s="59"/>
      <c r="CY164" s="59"/>
      <c r="CZ164" s="59"/>
      <c r="DA164" s="59"/>
      <c r="DB164" s="59"/>
      <c r="DC164" s="59"/>
      <c r="DD164" s="59"/>
      <c r="DE164" s="59"/>
      <c r="DF164" s="59"/>
      <c r="DG164" s="59"/>
      <c r="DH164" s="59"/>
      <c r="DI164" s="59"/>
      <c r="DJ164" s="59"/>
      <c r="DK164" s="59"/>
      <c r="DL164" s="59"/>
      <c r="DM164" s="59"/>
      <c r="DN164" s="59"/>
      <c r="DO164" s="59"/>
      <c r="DP164" s="59"/>
      <c r="DQ164" s="59"/>
      <c r="DR164" s="59"/>
      <c r="DS164" s="59"/>
      <c r="DT164" s="39"/>
      <c r="DU164" s="39"/>
      <c r="DV164" s="39"/>
      <c r="DW164" s="39"/>
      <c r="DX164" s="39"/>
      <c r="DY164" s="39"/>
      <c r="DZ164" s="39"/>
      <c r="EA164" s="39"/>
      <c r="EB164" s="39"/>
    </row>
    <row r="165" spans="1:132" x14ac:dyDescent="0.25">
      <c r="A165" s="37"/>
      <c r="B165" s="59"/>
      <c r="C165" s="59"/>
      <c r="D165" s="59"/>
      <c r="E165" s="59"/>
      <c r="F165" s="59"/>
      <c r="G165" s="60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8"/>
      <c r="U165" s="58"/>
      <c r="V165" s="59"/>
      <c r="W165" s="59"/>
      <c r="X165" s="58"/>
      <c r="Y165" s="59"/>
      <c r="Z165" s="59"/>
      <c r="AA165" s="59"/>
      <c r="AB165" s="59"/>
      <c r="AC165" s="59"/>
      <c r="AD165" s="59"/>
      <c r="AE165" s="59"/>
      <c r="AF165" s="59"/>
      <c r="AG165" s="59"/>
      <c r="AH165" s="59"/>
      <c r="AI165" s="59"/>
      <c r="AJ165" s="59"/>
      <c r="AK165" s="59"/>
      <c r="AL165" s="59"/>
      <c r="AM165" s="59"/>
      <c r="AN165" s="59"/>
      <c r="AO165" s="59"/>
      <c r="AP165" s="59"/>
      <c r="AQ165" s="59"/>
      <c r="AR165" s="59"/>
      <c r="AS165" s="59"/>
      <c r="AT165" s="59"/>
      <c r="AU165" s="59"/>
      <c r="AV165" s="59"/>
      <c r="AW165" s="59"/>
      <c r="AX165" s="59"/>
      <c r="AY165" s="59"/>
      <c r="AZ165" s="59"/>
      <c r="BA165" s="59"/>
      <c r="BB165" s="59"/>
      <c r="BC165" s="59"/>
      <c r="BD165" s="59"/>
      <c r="BE165" s="59"/>
      <c r="BF165" s="59"/>
      <c r="BG165" s="59"/>
      <c r="BH165" s="59"/>
      <c r="BI165" s="59"/>
      <c r="BJ165" s="59"/>
      <c r="BK165" s="59"/>
      <c r="BL165" s="59"/>
      <c r="BM165" s="59"/>
      <c r="BN165" s="59"/>
      <c r="BO165" s="59"/>
      <c r="BP165" s="59"/>
      <c r="BQ165" s="59"/>
      <c r="BR165" s="59"/>
      <c r="BS165" s="59"/>
      <c r="BT165" s="59"/>
      <c r="BU165" s="58"/>
      <c r="BV165" s="58"/>
      <c r="BW165" s="59"/>
      <c r="BX165" s="59"/>
      <c r="BY165" s="58"/>
      <c r="BZ165" s="59"/>
      <c r="CA165" s="59"/>
      <c r="CB165" s="59"/>
      <c r="CC165" s="59"/>
      <c r="CD165" s="59"/>
      <c r="CE165" s="59"/>
      <c r="CF165" s="59"/>
      <c r="CG165" s="59"/>
      <c r="CH165" s="59"/>
      <c r="CI165" s="59"/>
      <c r="CJ165" s="59"/>
      <c r="CK165" s="59"/>
      <c r="CL165" s="59"/>
      <c r="CM165" s="59"/>
      <c r="CN165" s="59"/>
      <c r="CO165" s="59"/>
      <c r="CP165" s="59"/>
      <c r="CQ165" s="59"/>
      <c r="CR165" s="59"/>
      <c r="CS165" s="59"/>
      <c r="CT165" s="59"/>
      <c r="CU165" s="59"/>
      <c r="CV165" s="59"/>
      <c r="CW165" s="59"/>
      <c r="CX165" s="59"/>
      <c r="CY165" s="59"/>
      <c r="CZ165" s="59"/>
      <c r="DA165" s="59"/>
      <c r="DB165" s="59"/>
      <c r="DC165" s="59"/>
      <c r="DD165" s="59"/>
      <c r="DE165" s="59"/>
      <c r="DF165" s="59"/>
      <c r="DG165" s="59"/>
      <c r="DH165" s="59"/>
      <c r="DI165" s="59"/>
      <c r="DJ165" s="59"/>
      <c r="DK165" s="59"/>
      <c r="DL165" s="59"/>
      <c r="DM165" s="59"/>
      <c r="DN165" s="59"/>
      <c r="DO165" s="59"/>
      <c r="DP165" s="59"/>
      <c r="DQ165" s="59"/>
      <c r="DR165" s="59"/>
      <c r="DS165" s="59"/>
      <c r="DT165" s="39"/>
      <c r="DU165" s="39"/>
      <c r="DV165" s="39"/>
      <c r="DW165" s="39"/>
      <c r="DX165" s="39"/>
      <c r="DY165" s="39"/>
      <c r="DZ165" s="39"/>
      <c r="EA165" s="39"/>
      <c r="EB165" s="39"/>
    </row>
    <row r="166" spans="1:132" x14ac:dyDescent="0.25">
      <c r="A166" s="37"/>
      <c r="B166" s="59"/>
      <c r="C166" s="59"/>
      <c r="D166" s="59"/>
      <c r="E166" s="59"/>
      <c r="F166" s="59"/>
      <c r="G166" s="60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8"/>
      <c r="U166" s="58"/>
      <c r="V166" s="59"/>
      <c r="W166" s="59"/>
      <c r="X166" s="58"/>
      <c r="Y166" s="59"/>
      <c r="Z166" s="59"/>
      <c r="AA166" s="59"/>
      <c r="AB166" s="59"/>
      <c r="AC166" s="59"/>
      <c r="AD166" s="59"/>
      <c r="AE166" s="59"/>
      <c r="AF166" s="59"/>
      <c r="AG166" s="59"/>
      <c r="AH166" s="59"/>
      <c r="AI166" s="59"/>
      <c r="AJ166" s="59"/>
      <c r="AK166" s="59"/>
      <c r="AL166" s="59"/>
      <c r="AM166" s="59"/>
      <c r="AN166" s="59"/>
      <c r="AO166" s="59"/>
      <c r="AP166" s="59"/>
      <c r="AQ166" s="59"/>
      <c r="AR166" s="59"/>
      <c r="AS166" s="59"/>
      <c r="AT166" s="59"/>
      <c r="AU166" s="59"/>
      <c r="AV166" s="59"/>
      <c r="AW166" s="59"/>
      <c r="AX166" s="59"/>
      <c r="AY166" s="59"/>
      <c r="AZ166" s="59"/>
      <c r="BA166" s="59"/>
      <c r="BB166" s="59"/>
      <c r="BC166" s="59"/>
      <c r="BD166" s="59"/>
      <c r="BE166" s="59"/>
      <c r="BF166" s="59"/>
      <c r="BG166" s="59"/>
      <c r="BH166" s="59"/>
      <c r="BI166" s="59"/>
      <c r="BJ166" s="59"/>
      <c r="BK166" s="59"/>
      <c r="BL166" s="59"/>
      <c r="BM166" s="59"/>
      <c r="BN166" s="59"/>
      <c r="BO166" s="59"/>
      <c r="BP166" s="59"/>
      <c r="BQ166" s="59"/>
      <c r="BR166" s="59"/>
      <c r="BS166" s="59"/>
      <c r="BT166" s="59"/>
      <c r="BU166" s="58"/>
      <c r="BV166" s="58"/>
      <c r="BW166" s="59"/>
      <c r="BX166" s="59"/>
      <c r="BY166" s="58"/>
      <c r="BZ166" s="59"/>
      <c r="CA166" s="59"/>
      <c r="CB166" s="59"/>
      <c r="CC166" s="59"/>
      <c r="CD166" s="59"/>
      <c r="CE166" s="59"/>
      <c r="CF166" s="59"/>
      <c r="CG166" s="59"/>
      <c r="CH166" s="59"/>
      <c r="CI166" s="59"/>
      <c r="CJ166" s="59"/>
      <c r="CK166" s="59"/>
      <c r="CL166" s="59"/>
      <c r="CM166" s="59"/>
      <c r="CN166" s="59"/>
      <c r="CO166" s="59"/>
      <c r="CP166" s="59"/>
      <c r="CQ166" s="59"/>
      <c r="CR166" s="59"/>
      <c r="CS166" s="59"/>
      <c r="CT166" s="59"/>
      <c r="CU166" s="59"/>
      <c r="CV166" s="59"/>
      <c r="CW166" s="59"/>
      <c r="CX166" s="59"/>
      <c r="CY166" s="59"/>
      <c r="CZ166" s="59"/>
      <c r="DA166" s="59"/>
      <c r="DB166" s="59"/>
      <c r="DC166" s="59"/>
      <c r="DD166" s="59"/>
      <c r="DE166" s="59"/>
      <c r="DF166" s="59"/>
      <c r="DG166" s="59"/>
      <c r="DH166" s="59"/>
      <c r="DI166" s="59"/>
      <c r="DJ166" s="59"/>
      <c r="DK166" s="59"/>
      <c r="DL166" s="59"/>
      <c r="DM166" s="59"/>
      <c r="DN166" s="59"/>
      <c r="DO166" s="59"/>
      <c r="DP166" s="59"/>
      <c r="DQ166" s="59"/>
      <c r="DR166" s="59"/>
      <c r="DS166" s="59"/>
      <c r="DT166" s="39"/>
      <c r="DU166" s="39"/>
      <c r="DV166" s="39"/>
      <c r="DW166" s="39"/>
      <c r="DX166" s="39"/>
      <c r="DY166" s="39"/>
      <c r="DZ166" s="39"/>
      <c r="EA166" s="39"/>
      <c r="EB166" s="39"/>
    </row>
    <row r="167" spans="1:132" x14ac:dyDescent="0.25">
      <c r="A167" s="37"/>
      <c r="B167" s="59"/>
      <c r="C167" s="59"/>
      <c r="D167" s="59"/>
      <c r="E167" s="59"/>
      <c r="F167" s="59"/>
      <c r="G167" s="60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  <c r="AF167" s="59"/>
      <c r="AG167" s="59"/>
      <c r="AH167" s="59"/>
      <c r="AI167" s="59"/>
      <c r="AJ167" s="59"/>
      <c r="AK167" s="59"/>
      <c r="AL167" s="59"/>
      <c r="AM167" s="59"/>
      <c r="AN167" s="59"/>
      <c r="AO167" s="59"/>
      <c r="AP167" s="59"/>
      <c r="AQ167" s="59"/>
      <c r="AR167" s="59"/>
      <c r="AS167" s="59"/>
      <c r="AT167" s="59"/>
      <c r="AU167" s="59"/>
      <c r="AV167" s="59"/>
      <c r="AW167" s="59"/>
      <c r="AX167" s="59"/>
      <c r="AY167" s="59"/>
      <c r="AZ167" s="59"/>
      <c r="BA167" s="59"/>
      <c r="BB167" s="59"/>
      <c r="BC167" s="59"/>
      <c r="BD167" s="59"/>
      <c r="BE167" s="59"/>
      <c r="BF167" s="59"/>
      <c r="BG167" s="59"/>
      <c r="BH167" s="59"/>
      <c r="BI167" s="59"/>
      <c r="BJ167" s="59"/>
      <c r="BK167" s="59"/>
      <c r="BL167" s="59"/>
      <c r="BM167" s="59"/>
      <c r="BN167" s="59"/>
      <c r="BO167" s="59"/>
      <c r="BP167" s="59"/>
      <c r="BQ167" s="59"/>
      <c r="BR167" s="59"/>
      <c r="BS167" s="59"/>
      <c r="BT167" s="59"/>
      <c r="BU167" s="59"/>
      <c r="BV167" s="59"/>
      <c r="BW167" s="59"/>
      <c r="BX167" s="59"/>
      <c r="BY167" s="59"/>
      <c r="BZ167" s="59"/>
      <c r="CA167" s="59"/>
      <c r="CB167" s="59"/>
      <c r="CC167" s="59"/>
      <c r="CD167" s="59"/>
      <c r="CE167" s="59"/>
      <c r="CF167" s="59"/>
      <c r="CG167" s="59"/>
      <c r="CH167" s="59"/>
      <c r="CI167" s="59"/>
      <c r="CJ167" s="59"/>
      <c r="CK167" s="59"/>
      <c r="CL167" s="59"/>
      <c r="CM167" s="59"/>
      <c r="CN167" s="59"/>
      <c r="CO167" s="59"/>
      <c r="CP167" s="59"/>
      <c r="CQ167" s="59"/>
      <c r="CR167" s="59"/>
      <c r="CS167" s="59"/>
      <c r="CT167" s="59"/>
      <c r="CU167" s="59"/>
      <c r="CV167" s="59"/>
      <c r="CW167" s="59"/>
      <c r="CX167" s="59"/>
      <c r="CY167" s="59"/>
      <c r="CZ167" s="59"/>
      <c r="DA167" s="59"/>
      <c r="DB167" s="59"/>
      <c r="DC167" s="59"/>
      <c r="DD167" s="59"/>
      <c r="DE167" s="59"/>
      <c r="DF167" s="59"/>
      <c r="DG167" s="59"/>
      <c r="DH167" s="59"/>
      <c r="DI167" s="59"/>
      <c r="DJ167" s="59"/>
      <c r="DK167" s="59"/>
      <c r="DL167" s="59"/>
      <c r="DM167" s="59"/>
      <c r="DN167" s="59"/>
      <c r="DO167" s="59"/>
      <c r="DP167" s="59"/>
      <c r="DQ167" s="59"/>
      <c r="DR167" s="59"/>
      <c r="DS167" s="59"/>
      <c r="DT167" s="39"/>
      <c r="DU167" s="39"/>
      <c r="DV167" s="39"/>
      <c r="DW167" s="39"/>
      <c r="DX167" s="39"/>
      <c r="DY167" s="39"/>
      <c r="DZ167" s="39"/>
      <c r="EA167" s="39"/>
      <c r="EB167" s="39"/>
    </row>
    <row r="168" spans="1:132" x14ac:dyDescent="0.25">
      <c r="A168" s="37"/>
      <c r="B168" s="59"/>
      <c r="C168" s="59"/>
      <c r="D168" s="59"/>
      <c r="E168" s="59"/>
      <c r="F168" s="59"/>
      <c r="G168" s="60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8"/>
      <c r="U168" s="58"/>
      <c r="V168" s="59"/>
      <c r="W168" s="59"/>
      <c r="X168" s="58"/>
      <c r="Y168" s="59"/>
      <c r="Z168" s="59"/>
      <c r="AA168" s="59"/>
      <c r="AB168" s="59"/>
      <c r="AC168" s="59"/>
      <c r="AD168" s="59"/>
      <c r="AE168" s="59"/>
      <c r="AF168" s="59"/>
      <c r="AG168" s="59"/>
      <c r="AH168" s="59"/>
      <c r="AI168" s="59"/>
      <c r="AJ168" s="59"/>
      <c r="AK168" s="59"/>
      <c r="AL168" s="59"/>
      <c r="AM168" s="59"/>
      <c r="AN168" s="59"/>
      <c r="AO168" s="59"/>
      <c r="AP168" s="59"/>
      <c r="AQ168" s="59"/>
      <c r="AR168" s="59"/>
      <c r="AS168" s="59"/>
      <c r="AT168" s="59"/>
      <c r="AU168" s="59"/>
      <c r="AV168" s="59"/>
      <c r="AW168" s="59"/>
      <c r="AX168" s="59"/>
      <c r="AY168" s="59"/>
      <c r="AZ168" s="59"/>
      <c r="BA168" s="59"/>
      <c r="BB168" s="59"/>
      <c r="BC168" s="59"/>
      <c r="BD168" s="59"/>
      <c r="BE168" s="59"/>
      <c r="BF168" s="59"/>
      <c r="BG168" s="59"/>
      <c r="BH168" s="59"/>
      <c r="BI168" s="59"/>
      <c r="BJ168" s="59"/>
      <c r="BK168" s="59"/>
      <c r="BL168" s="59"/>
      <c r="BM168" s="59"/>
      <c r="BN168" s="59"/>
      <c r="BO168" s="59"/>
      <c r="BP168" s="59"/>
      <c r="BQ168" s="59"/>
      <c r="BR168" s="59"/>
      <c r="BS168" s="59"/>
      <c r="BT168" s="59"/>
      <c r="BU168" s="58"/>
      <c r="BV168" s="58"/>
      <c r="BW168" s="59"/>
      <c r="BX168" s="59"/>
      <c r="BY168" s="58"/>
      <c r="BZ168" s="59"/>
      <c r="CA168" s="59"/>
      <c r="CB168" s="59"/>
      <c r="CC168" s="59"/>
      <c r="CD168" s="59"/>
      <c r="CE168" s="59"/>
      <c r="CF168" s="59"/>
      <c r="CG168" s="59"/>
      <c r="CH168" s="59"/>
      <c r="CI168" s="59"/>
      <c r="CJ168" s="59"/>
      <c r="CK168" s="59"/>
      <c r="CL168" s="59"/>
      <c r="CM168" s="59"/>
      <c r="CN168" s="59"/>
      <c r="CO168" s="59"/>
      <c r="CP168" s="59"/>
      <c r="CQ168" s="59"/>
      <c r="CR168" s="59"/>
      <c r="CS168" s="59"/>
      <c r="CT168" s="59"/>
      <c r="CU168" s="59"/>
      <c r="CV168" s="59"/>
      <c r="CW168" s="59"/>
      <c r="CX168" s="59"/>
      <c r="CY168" s="59"/>
      <c r="CZ168" s="59"/>
      <c r="DA168" s="59"/>
      <c r="DB168" s="59"/>
      <c r="DC168" s="59"/>
      <c r="DD168" s="59"/>
      <c r="DE168" s="59"/>
      <c r="DF168" s="59"/>
      <c r="DG168" s="59"/>
      <c r="DH168" s="59"/>
      <c r="DI168" s="59"/>
      <c r="DJ168" s="59"/>
      <c r="DK168" s="59"/>
      <c r="DL168" s="59"/>
      <c r="DM168" s="59"/>
      <c r="DN168" s="59"/>
      <c r="DO168" s="59"/>
      <c r="DP168" s="59"/>
      <c r="DQ168" s="59"/>
      <c r="DR168" s="59"/>
      <c r="DS168" s="59"/>
      <c r="DT168" s="39"/>
      <c r="DU168" s="39"/>
      <c r="DV168" s="39"/>
      <c r="DW168" s="39"/>
      <c r="DX168" s="39"/>
      <c r="DY168" s="39"/>
      <c r="DZ168" s="39"/>
      <c r="EA168" s="39"/>
      <c r="EB168" s="39"/>
    </row>
    <row r="169" spans="1:132" x14ac:dyDescent="0.25">
      <c r="A169" s="37"/>
      <c r="B169" s="59"/>
      <c r="C169" s="59"/>
      <c r="D169" s="59"/>
      <c r="E169" s="59"/>
      <c r="F169" s="59"/>
      <c r="G169" s="60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8"/>
      <c r="U169" s="58"/>
      <c r="V169" s="59"/>
      <c r="W169" s="59"/>
      <c r="X169" s="58"/>
      <c r="Y169" s="59"/>
      <c r="Z169" s="59"/>
      <c r="AA169" s="59"/>
      <c r="AB169" s="59"/>
      <c r="AC169" s="59"/>
      <c r="AD169" s="59"/>
      <c r="AE169" s="59"/>
      <c r="AF169" s="59"/>
      <c r="AG169" s="59"/>
      <c r="AH169" s="59"/>
      <c r="AI169" s="59"/>
      <c r="AJ169" s="59"/>
      <c r="AK169" s="59"/>
      <c r="AL169" s="59"/>
      <c r="AM169" s="59"/>
      <c r="AN169" s="59"/>
      <c r="AO169" s="59"/>
      <c r="AP169" s="59"/>
      <c r="AQ169" s="59"/>
      <c r="AR169" s="59"/>
      <c r="AS169" s="59"/>
      <c r="AT169" s="59"/>
      <c r="AU169" s="59"/>
      <c r="AV169" s="59"/>
      <c r="AW169" s="59"/>
      <c r="AX169" s="59"/>
      <c r="AY169" s="59"/>
      <c r="AZ169" s="59"/>
      <c r="BA169" s="59"/>
      <c r="BB169" s="59"/>
      <c r="BC169" s="59"/>
      <c r="BD169" s="59"/>
      <c r="BE169" s="59"/>
      <c r="BF169" s="59"/>
      <c r="BG169" s="59"/>
      <c r="BH169" s="59"/>
      <c r="BI169" s="59"/>
      <c r="BJ169" s="59"/>
      <c r="BK169" s="59"/>
      <c r="BL169" s="59"/>
      <c r="BM169" s="59"/>
      <c r="BN169" s="59"/>
      <c r="BO169" s="59"/>
      <c r="BP169" s="59"/>
      <c r="BQ169" s="59"/>
      <c r="BR169" s="59"/>
      <c r="BS169" s="59"/>
      <c r="BT169" s="59"/>
      <c r="BU169" s="58"/>
      <c r="BV169" s="58"/>
      <c r="BW169" s="59"/>
      <c r="BX169" s="59"/>
      <c r="BY169" s="58"/>
      <c r="BZ169" s="59"/>
      <c r="CA169" s="59"/>
      <c r="CB169" s="59"/>
      <c r="CC169" s="59"/>
      <c r="CD169" s="59"/>
      <c r="CE169" s="59"/>
      <c r="CF169" s="59"/>
      <c r="CG169" s="59"/>
      <c r="CH169" s="59"/>
      <c r="CI169" s="59"/>
      <c r="CJ169" s="59"/>
      <c r="CK169" s="59"/>
      <c r="CL169" s="59"/>
      <c r="CM169" s="59"/>
      <c r="CN169" s="59"/>
      <c r="CO169" s="59"/>
      <c r="CP169" s="59"/>
      <c r="CQ169" s="59"/>
      <c r="CR169" s="59"/>
      <c r="CS169" s="59"/>
      <c r="CT169" s="59"/>
      <c r="CU169" s="59"/>
      <c r="CV169" s="59"/>
      <c r="CW169" s="59"/>
      <c r="CX169" s="59"/>
      <c r="CY169" s="59"/>
      <c r="CZ169" s="59"/>
      <c r="DA169" s="59"/>
      <c r="DB169" s="59"/>
      <c r="DC169" s="59"/>
      <c r="DD169" s="59"/>
      <c r="DE169" s="59"/>
      <c r="DF169" s="59"/>
      <c r="DG169" s="59"/>
      <c r="DH169" s="59"/>
      <c r="DI169" s="59"/>
      <c r="DJ169" s="59"/>
      <c r="DK169" s="59"/>
      <c r="DL169" s="59"/>
      <c r="DM169" s="59"/>
      <c r="DN169" s="59"/>
      <c r="DO169" s="59"/>
      <c r="DP169" s="59"/>
      <c r="DQ169" s="59"/>
      <c r="DR169" s="59"/>
      <c r="DS169" s="59"/>
      <c r="DT169" s="39"/>
      <c r="DU169" s="39"/>
      <c r="DV169" s="39"/>
      <c r="DW169" s="39"/>
      <c r="DX169" s="39"/>
      <c r="DY169" s="39"/>
      <c r="DZ169" s="39"/>
      <c r="EA169" s="39"/>
      <c r="EB169" s="39"/>
    </row>
    <row r="170" spans="1:132" x14ac:dyDescent="0.25">
      <c r="B170" s="59"/>
      <c r="C170" s="59"/>
      <c r="D170" s="59"/>
      <c r="E170" s="59"/>
      <c r="F170" s="59"/>
      <c r="G170" s="60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  <c r="AA170" s="59"/>
      <c r="AB170" s="59"/>
      <c r="AC170" s="59"/>
      <c r="AD170" s="59"/>
      <c r="AE170" s="59"/>
      <c r="AF170" s="59"/>
      <c r="AG170" s="59"/>
      <c r="AH170" s="59"/>
      <c r="AI170" s="59"/>
      <c r="AJ170" s="59"/>
      <c r="AK170" s="59"/>
      <c r="AL170" s="59"/>
      <c r="AM170" s="59"/>
      <c r="AN170" s="59"/>
      <c r="AO170" s="59"/>
      <c r="AP170" s="59"/>
      <c r="AQ170" s="59"/>
      <c r="AR170" s="59"/>
      <c r="AS170" s="59"/>
      <c r="AT170" s="59"/>
      <c r="AU170" s="59"/>
      <c r="AV170" s="59"/>
      <c r="AW170" s="59"/>
      <c r="AX170" s="59"/>
      <c r="AY170" s="59"/>
      <c r="AZ170" s="59"/>
      <c r="BA170" s="59"/>
      <c r="BB170" s="59"/>
      <c r="BC170" s="59"/>
      <c r="BD170" s="59"/>
      <c r="BE170" s="59"/>
      <c r="BF170" s="59"/>
      <c r="BG170" s="59"/>
      <c r="BH170" s="59"/>
      <c r="BI170" s="59"/>
      <c r="BJ170" s="59"/>
      <c r="BK170" s="59"/>
      <c r="BL170" s="59"/>
      <c r="BM170" s="59"/>
      <c r="BN170" s="59"/>
      <c r="BO170" s="59"/>
      <c r="BP170" s="59"/>
      <c r="BQ170" s="59"/>
      <c r="BR170" s="59"/>
      <c r="BS170" s="59"/>
      <c r="BT170" s="59"/>
      <c r="BU170" s="59"/>
      <c r="BV170" s="59"/>
      <c r="BW170" s="59"/>
      <c r="BX170" s="59"/>
      <c r="BY170" s="59"/>
      <c r="BZ170" s="59"/>
      <c r="CA170" s="59"/>
      <c r="CB170" s="59"/>
      <c r="CC170" s="59"/>
      <c r="CD170" s="59"/>
      <c r="CE170" s="59"/>
      <c r="CF170" s="59"/>
      <c r="CG170" s="59"/>
      <c r="CH170" s="59"/>
      <c r="CI170" s="59"/>
      <c r="CJ170" s="59"/>
      <c r="CK170" s="59"/>
      <c r="CL170" s="59"/>
      <c r="CM170" s="59"/>
      <c r="CN170" s="59"/>
      <c r="CO170" s="59"/>
      <c r="CP170" s="59"/>
      <c r="CQ170" s="59"/>
      <c r="CR170" s="59"/>
      <c r="CS170" s="59"/>
      <c r="CT170" s="59"/>
      <c r="CU170" s="59"/>
      <c r="CV170" s="59"/>
      <c r="CW170" s="59"/>
      <c r="CX170" s="59"/>
      <c r="CY170" s="59"/>
      <c r="CZ170" s="59"/>
      <c r="DA170" s="59"/>
      <c r="DB170" s="59"/>
      <c r="DC170" s="59"/>
      <c r="DD170" s="59"/>
      <c r="DE170" s="59"/>
      <c r="DF170" s="59"/>
      <c r="DG170" s="59"/>
      <c r="DH170" s="59"/>
      <c r="DI170" s="59"/>
      <c r="DJ170" s="59"/>
      <c r="DK170" s="59"/>
      <c r="DL170" s="59"/>
      <c r="DM170" s="59"/>
      <c r="DN170" s="59"/>
      <c r="DO170" s="59"/>
      <c r="DP170" s="59"/>
      <c r="DQ170" s="59"/>
      <c r="DR170" s="59"/>
      <c r="DS170" s="59"/>
    </row>
    <row r="171" spans="1:132" x14ac:dyDescent="0.25">
      <c r="B171" s="39"/>
      <c r="C171" s="39"/>
      <c r="D171" s="39"/>
      <c r="E171" s="39"/>
      <c r="F171" s="39"/>
      <c r="G171" s="40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  <c r="AX171" s="39"/>
      <c r="AY171" s="39"/>
      <c r="AZ171" s="39"/>
      <c r="BA171" s="39"/>
      <c r="BB171" s="39"/>
      <c r="BC171" s="39"/>
      <c r="BD171" s="39"/>
      <c r="BE171" s="39"/>
      <c r="BF171" s="39"/>
      <c r="BG171" s="39"/>
      <c r="BH171" s="39"/>
      <c r="BI171" s="39"/>
      <c r="BJ171" s="39"/>
      <c r="BK171" s="39"/>
      <c r="BL171" s="39"/>
      <c r="BM171" s="39"/>
      <c r="BN171" s="39"/>
      <c r="BO171" s="39"/>
      <c r="BP171" s="39"/>
      <c r="BQ171" s="39"/>
      <c r="BR171" s="39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39"/>
      <c r="CE171" s="39"/>
      <c r="CF171" s="39"/>
      <c r="CG171" s="39"/>
      <c r="CH171" s="39"/>
      <c r="CI171" s="39"/>
      <c r="CJ171" s="39"/>
      <c r="CK171" s="39"/>
      <c r="CL171" s="39"/>
      <c r="CM171" s="39"/>
      <c r="CN171" s="39"/>
      <c r="CO171" s="39"/>
      <c r="CP171" s="39"/>
      <c r="CQ171" s="39"/>
      <c r="CR171" s="39"/>
      <c r="CS171" s="39"/>
      <c r="CT171" s="39"/>
      <c r="CU171" s="39"/>
      <c r="CV171" s="39"/>
      <c r="CW171" s="39"/>
      <c r="CX171" s="39"/>
      <c r="CY171" s="39"/>
      <c r="CZ171" s="39"/>
      <c r="DA171" s="39"/>
      <c r="DB171" s="39"/>
      <c r="DC171" s="39"/>
      <c r="DD171" s="39"/>
      <c r="DE171" s="39"/>
      <c r="DF171" s="39"/>
      <c r="DG171" s="39"/>
      <c r="DH171" s="39"/>
      <c r="DI171" s="39"/>
      <c r="DJ171" s="39"/>
      <c r="DK171" s="39"/>
      <c r="DL171" s="39"/>
      <c r="DM171" s="39"/>
      <c r="DN171" s="39"/>
      <c r="DO171" s="39"/>
      <c r="DP171" s="39"/>
      <c r="DQ171" s="39"/>
      <c r="DR171" s="39"/>
      <c r="DS171" s="39"/>
    </row>
    <row r="172" spans="1:132" x14ac:dyDescent="0.25">
      <c r="B172" s="39"/>
      <c r="C172" s="39"/>
      <c r="D172" s="39"/>
      <c r="E172" s="39"/>
      <c r="F172" s="39"/>
      <c r="G172" s="40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J172" s="39"/>
      <c r="BK172" s="39"/>
      <c r="BL172" s="39"/>
      <c r="BM172" s="39"/>
      <c r="BN172" s="39"/>
      <c r="BO172" s="39"/>
      <c r="BP172" s="39"/>
      <c r="BQ172" s="39"/>
      <c r="BR172" s="39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39"/>
      <c r="CE172" s="39"/>
      <c r="CF172" s="39"/>
      <c r="CG172" s="39"/>
      <c r="CH172" s="39"/>
      <c r="CI172" s="39"/>
      <c r="CJ172" s="39"/>
      <c r="CK172" s="39"/>
      <c r="CL172" s="39"/>
      <c r="CM172" s="39"/>
      <c r="CN172" s="39"/>
      <c r="CO172" s="39"/>
      <c r="CP172" s="39"/>
      <c r="CQ172" s="39"/>
      <c r="CR172" s="39"/>
      <c r="CS172" s="39"/>
      <c r="CT172" s="39"/>
      <c r="CU172" s="39"/>
      <c r="CV172" s="39"/>
      <c r="CW172" s="39"/>
      <c r="CX172" s="39"/>
      <c r="CY172" s="39"/>
      <c r="CZ172" s="39"/>
      <c r="DA172" s="39"/>
      <c r="DB172" s="39"/>
      <c r="DC172" s="39"/>
      <c r="DD172" s="39"/>
      <c r="DE172" s="39"/>
      <c r="DF172" s="39"/>
      <c r="DG172" s="39"/>
      <c r="DH172" s="39"/>
      <c r="DI172" s="39"/>
      <c r="DJ172" s="39"/>
      <c r="DK172" s="39"/>
      <c r="DL172" s="39"/>
      <c r="DM172" s="39"/>
      <c r="DN172" s="39"/>
      <c r="DO172" s="39"/>
      <c r="DP172" s="39"/>
      <c r="DQ172" s="39"/>
      <c r="DR172" s="39"/>
      <c r="DS172" s="39"/>
    </row>
    <row r="173" spans="1:132" x14ac:dyDescent="0.25">
      <c r="B173" s="39"/>
      <c r="C173" s="39"/>
      <c r="D173" s="39"/>
      <c r="E173" s="39"/>
      <c r="F173" s="39"/>
      <c r="G173" s="40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  <c r="BD173" s="39"/>
      <c r="BE173" s="39"/>
      <c r="BF173" s="39"/>
      <c r="BG173" s="39"/>
      <c r="BH173" s="39"/>
      <c r="BI173" s="39"/>
      <c r="BJ173" s="39"/>
      <c r="BK173" s="39"/>
      <c r="BL173" s="39"/>
      <c r="BM173" s="39"/>
      <c r="BN173" s="39"/>
      <c r="BO173" s="39"/>
      <c r="BP173" s="39"/>
      <c r="BQ173" s="39"/>
      <c r="BR173" s="39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39"/>
      <c r="CE173" s="39"/>
      <c r="CF173" s="39"/>
      <c r="CG173" s="39"/>
      <c r="CH173" s="39"/>
      <c r="CI173" s="39"/>
      <c r="CJ173" s="39"/>
      <c r="CK173" s="39"/>
      <c r="CL173" s="39"/>
      <c r="CM173" s="39"/>
      <c r="CN173" s="39"/>
      <c r="CO173" s="39"/>
      <c r="CP173" s="39"/>
      <c r="CQ173" s="39"/>
      <c r="CR173" s="39"/>
      <c r="CS173" s="39"/>
      <c r="CT173" s="39"/>
      <c r="CU173" s="39"/>
      <c r="CV173" s="39"/>
      <c r="CW173" s="39"/>
      <c r="CX173" s="39"/>
      <c r="CY173" s="39"/>
      <c r="CZ173" s="39"/>
      <c r="DA173" s="39"/>
      <c r="DB173" s="39"/>
      <c r="DC173" s="39"/>
      <c r="DD173" s="39"/>
      <c r="DE173" s="39"/>
      <c r="DF173" s="39"/>
      <c r="DG173" s="39"/>
      <c r="DH173" s="39"/>
      <c r="DI173" s="39"/>
      <c r="DJ173" s="39"/>
      <c r="DK173" s="39"/>
      <c r="DL173" s="39"/>
      <c r="DM173" s="39"/>
      <c r="DN173" s="39"/>
      <c r="DO173" s="39"/>
      <c r="DP173" s="39"/>
      <c r="DQ173" s="39"/>
      <c r="DR173" s="39"/>
      <c r="DS173" s="39"/>
    </row>
    <row r="174" spans="1:132" x14ac:dyDescent="0.25">
      <c r="B174" s="39"/>
      <c r="C174" s="39"/>
      <c r="D174" s="39"/>
      <c r="E174" s="39"/>
      <c r="F174" s="39"/>
      <c r="G174" s="40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  <c r="AT174" s="39"/>
      <c r="AU174" s="39"/>
      <c r="AV174" s="39"/>
      <c r="AW174" s="39"/>
      <c r="AX174" s="39"/>
      <c r="AY174" s="39"/>
      <c r="AZ174" s="39"/>
      <c r="BA174" s="39"/>
      <c r="BB174" s="39"/>
      <c r="BC174" s="39"/>
      <c r="BD174" s="39"/>
      <c r="BE174" s="39"/>
      <c r="BF174" s="39"/>
      <c r="BG174" s="39"/>
      <c r="BH174" s="39"/>
      <c r="BI174" s="39"/>
      <c r="BJ174" s="39"/>
      <c r="BK174" s="39"/>
      <c r="BL174" s="39"/>
      <c r="BM174" s="39"/>
      <c r="BN174" s="39"/>
      <c r="BO174" s="39"/>
      <c r="BP174" s="39"/>
      <c r="BQ174" s="39"/>
      <c r="BR174" s="39"/>
      <c r="BS174" s="39"/>
      <c r="BT174" s="39"/>
      <c r="BU174" s="39"/>
      <c r="BV174" s="39"/>
      <c r="BW174" s="39"/>
      <c r="BX174" s="39"/>
      <c r="BY174" s="39"/>
      <c r="BZ174" s="39"/>
      <c r="CA174" s="39"/>
      <c r="CB174" s="39"/>
      <c r="CC174" s="39"/>
      <c r="CD174" s="39"/>
      <c r="CE174" s="39"/>
      <c r="CF174" s="39"/>
      <c r="CG174" s="39"/>
      <c r="CH174" s="39"/>
      <c r="CI174" s="39"/>
      <c r="CJ174" s="39"/>
      <c r="CK174" s="39"/>
      <c r="CL174" s="39"/>
      <c r="CM174" s="39"/>
      <c r="CN174" s="39"/>
      <c r="CO174" s="39"/>
      <c r="CP174" s="39"/>
      <c r="CQ174" s="39"/>
      <c r="CR174" s="39"/>
      <c r="CS174" s="39"/>
      <c r="CT174" s="39"/>
      <c r="CU174" s="39"/>
      <c r="CV174" s="39"/>
      <c r="CW174" s="39"/>
      <c r="CX174" s="39"/>
      <c r="CY174" s="39"/>
      <c r="CZ174" s="39"/>
      <c r="DA174" s="39"/>
      <c r="DB174" s="39"/>
      <c r="DC174" s="39"/>
      <c r="DD174" s="39"/>
      <c r="DE174" s="39"/>
      <c r="DF174" s="39"/>
      <c r="DG174" s="39"/>
      <c r="DH174" s="39"/>
      <c r="DI174" s="39"/>
      <c r="DJ174" s="39"/>
      <c r="DK174" s="39"/>
      <c r="DL174" s="39"/>
      <c r="DM174" s="39"/>
      <c r="DN174" s="39"/>
      <c r="DO174" s="39"/>
      <c r="DP174" s="39"/>
      <c r="DQ174" s="39"/>
      <c r="DR174" s="39"/>
      <c r="DS174" s="39"/>
    </row>
    <row r="175" spans="1:132" x14ac:dyDescent="0.25">
      <c r="B175" s="39"/>
      <c r="C175" s="39"/>
      <c r="D175" s="39"/>
      <c r="E175" s="39"/>
      <c r="F175" s="39"/>
      <c r="G175" s="40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  <c r="AX175" s="39"/>
      <c r="AY175" s="39"/>
      <c r="AZ175" s="39"/>
      <c r="BA175" s="39"/>
      <c r="BB175" s="39"/>
      <c r="BC175" s="39"/>
      <c r="BD175" s="39"/>
      <c r="BE175" s="39"/>
      <c r="BF175" s="39"/>
      <c r="BG175" s="39"/>
      <c r="BH175" s="39"/>
      <c r="BI175" s="39"/>
      <c r="BJ175" s="39"/>
      <c r="BK175" s="39"/>
      <c r="BL175" s="39"/>
      <c r="BM175" s="39"/>
      <c r="BN175" s="39"/>
      <c r="BO175" s="39"/>
      <c r="BP175" s="39"/>
      <c r="BQ175" s="39"/>
      <c r="BR175" s="39"/>
      <c r="BS175" s="39"/>
      <c r="BT175" s="39"/>
      <c r="BU175" s="39"/>
      <c r="BV175" s="39"/>
      <c r="BW175" s="39"/>
      <c r="BX175" s="39"/>
      <c r="BY175" s="39"/>
      <c r="BZ175" s="39"/>
      <c r="CA175" s="39"/>
      <c r="CB175" s="39"/>
      <c r="CC175" s="39"/>
      <c r="CD175" s="39"/>
      <c r="CE175" s="39"/>
      <c r="CF175" s="39"/>
      <c r="CG175" s="39"/>
      <c r="CH175" s="39"/>
      <c r="CI175" s="39"/>
      <c r="CJ175" s="39"/>
      <c r="CK175" s="39"/>
      <c r="CL175" s="39"/>
      <c r="CM175" s="39"/>
      <c r="CN175" s="39"/>
      <c r="CO175" s="39"/>
      <c r="CP175" s="39"/>
      <c r="CQ175" s="39"/>
      <c r="CR175" s="39"/>
      <c r="CS175" s="39"/>
      <c r="CT175" s="39"/>
      <c r="CU175" s="39"/>
      <c r="CV175" s="39"/>
      <c r="CW175" s="39"/>
      <c r="CX175" s="39"/>
      <c r="CY175" s="39"/>
      <c r="CZ175" s="39"/>
      <c r="DA175" s="39"/>
      <c r="DB175" s="39"/>
      <c r="DC175" s="39"/>
      <c r="DD175" s="39"/>
      <c r="DE175" s="39"/>
      <c r="DF175" s="39"/>
      <c r="DG175" s="39"/>
      <c r="DH175" s="39"/>
      <c r="DI175" s="39"/>
      <c r="DJ175" s="39"/>
      <c r="DK175" s="39"/>
      <c r="DL175" s="39"/>
      <c r="DM175" s="39"/>
      <c r="DN175" s="39"/>
      <c r="DO175" s="39"/>
      <c r="DP175" s="39"/>
      <c r="DQ175" s="39"/>
      <c r="DR175" s="39"/>
      <c r="DS175" s="39"/>
    </row>
    <row r="176" spans="1:132" x14ac:dyDescent="0.25">
      <c r="B176" s="39"/>
      <c r="C176" s="39"/>
      <c r="D176" s="39"/>
      <c r="E176" s="39"/>
      <c r="F176" s="39"/>
      <c r="G176" s="40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  <c r="AT176" s="39"/>
      <c r="AU176" s="39"/>
      <c r="AV176" s="39"/>
      <c r="AW176" s="39"/>
      <c r="AX176" s="39"/>
      <c r="AY176" s="39"/>
      <c r="AZ176" s="39"/>
      <c r="BA176" s="39"/>
      <c r="BB176" s="39"/>
      <c r="BC176" s="39"/>
      <c r="BD176" s="39"/>
      <c r="BE176" s="39"/>
      <c r="BF176" s="39"/>
      <c r="BG176" s="39"/>
      <c r="BH176" s="39"/>
      <c r="BI176" s="39"/>
      <c r="BJ176" s="39"/>
      <c r="BK176" s="39"/>
      <c r="BL176" s="39"/>
      <c r="BM176" s="39"/>
      <c r="BN176" s="39"/>
      <c r="BO176" s="39"/>
      <c r="BP176" s="39"/>
      <c r="BQ176" s="39"/>
      <c r="BR176" s="39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39"/>
      <c r="CE176" s="39"/>
      <c r="CF176" s="39"/>
      <c r="CG176" s="39"/>
      <c r="CH176" s="39"/>
      <c r="CI176" s="39"/>
      <c r="CJ176" s="39"/>
      <c r="CK176" s="39"/>
      <c r="CL176" s="39"/>
      <c r="CM176" s="39"/>
      <c r="CN176" s="39"/>
      <c r="CO176" s="39"/>
      <c r="CP176" s="39"/>
      <c r="CQ176" s="39"/>
      <c r="CR176" s="39"/>
      <c r="CS176" s="39"/>
      <c r="CT176" s="39"/>
      <c r="CU176" s="39"/>
      <c r="CV176" s="39"/>
      <c r="CW176" s="39"/>
      <c r="CX176" s="39"/>
      <c r="CY176" s="39"/>
      <c r="CZ176" s="39"/>
      <c r="DA176" s="39"/>
      <c r="DB176" s="39"/>
      <c r="DC176" s="39"/>
      <c r="DD176" s="39"/>
      <c r="DE176" s="39"/>
      <c r="DF176" s="39"/>
      <c r="DG176" s="39"/>
      <c r="DH176" s="39"/>
      <c r="DI176" s="39"/>
      <c r="DJ176" s="39"/>
      <c r="DK176" s="39"/>
      <c r="DL176" s="39"/>
      <c r="DM176" s="39"/>
      <c r="DN176" s="39"/>
      <c r="DO176" s="39"/>
      <c r="DP176" s="39"/>
      <c r="DQ176" s="39"/>
      <c r="DR176" s="39"/>
      <c r="DS176" s="39"/>
    </row>
    <row r="177" spans="2:123" x14ac:dyDescent="0.25">
      <c r="B177" s="39"/>
      <c r="C177" s="39"/>
      <c r="D177" s="39"/>
      <c r="E177" s="39"/>
      <c r="F177" s="39"/>
      <c r="G177" s="40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  <c r="AN177" s="39"/>
      <c r="AO177" s="39"/>
      <c r="AP177" s="39"/>
      <c r="AQ177" s="39"/>
      <c r="AR177" s="39"/>
      <c r="AS177" s="39"/>
      <c r="AT177" s="39"/>
      <c r="AU177" s="39"/>
      <c r="AV177" s="39"/>
      <c r="AW177" s="39"/>
      <c r="AX177" s="39"/>
      <c r="AY177" s="39"/>
      <c r="AZ177" s="39"/>
      <c r="BA177" s="39"/>
      <c r="BB177" s="39"/>
      <c r="BC177" s="39"/>
      <c r="BD177" s="39"/>
      <c r="BE177" s="39"/>
      <c r="BF177" s="39"/>
      <c r="BG177" s="39"/>
      <c r="BH177" s="39"/>
      <c r="BI177" s="39"/>
      <c r="BJ177" s="39"/>
      <c r="BK177" s="39"/>
      <c r="BL177" s="39"/>
      <c r="BM177" s="39"/>
      <c r="BN177" s="39"/>
      <c r="BO177" s="39"/>
      <c r="BP177" s="39"/>
      <c r="BQ177" s="39"/>
      <c r="BR177" s="39"/>
      <c r="BS177" s="39"/>
      <c r="BT177" s="39"/>
      <c r="BU177" s="39"/>
      <c r="BV177" s="39"/>
      <c r="BW177" s="39"/>
      <c r="BX177" s="39"/>
      <c r="BY177" s="39"/>
      <c r="BZ177" s="39"/>
      <c r="CA177" s="39"/>
      <c r="CB177" s="39"/>
      <c r="CC177" s="39"/>
      <c r="CD177" s="39"/>
      <c r="CE177" s="39"/>
      <c r="CF177" s="39"/>
      <c r="CG177" s="39"/>
      <c r="CH177" s="39"/>
      <c r="CI177" s="39"/>
      <c r="CJ177" s="39"/>
      <c r="CK177" s="39"/>
      <c r="CL177" s="39"/>
      <c r="CM177" s="39"/>
      <c r="CN177" s="39"/>
      <c r="CO177" s="39"/>
      <c r="CP177" s="39"/>
      <c r="CQ177" s="39"/>
      <c r="CR177" s="39"/>
      <c r="CS177" s="39"/>
      <c r="CT177" s="39"/>
      <c r="CU177" s="39"/>
      <c r="CV177" s="39"/>
      <c r="CW177" s="39"/>
      <c r="CX177" s="39"/>
      <c r="CY177" s="39"/>
      <c r="CZ177" s="39"/>
      <c r="DA177" s="39"/>
      <c r="DB177" s="39"/>
      <c r="DC177" s="39"/>
      <c r="DD177" s="39"/>
      <c r="DE177" s="39"/>
      <c r="DF177" s="39"/>
      <c r="DG177" s="39"/>
      <c r="DH177" s="39"/>
      <c r="DI177" s="39"/>
      <c r="DJ177" s="39"/>
      <c r="DK177" s="39"/>
      <c r="DL177" s="39"/>
      <c r="DM177" s="39"/>
      <c r="DN177" s="39"/>
      <c r="DO177" s="39"/>
      <c r="DP177" s="39"/>
      <c r="DQ177" s="39"/>
      <c r="DR177" s="39"/>
      <c r="DS177" s="39"/>
    </row>
    <row r="178" spans="2:123" x14ac:dyDescent="0.25">
      <c r="B178" s="39"/>
      <c r="C178" s="39"/>
      <c r="D178" s="39"/>
      <c r="E178" s="39"/>
      <c r="F178" s="39"/>
      <c r="G178" s="40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39"/>
      <c r="AJ178" s="39"/>
      <c r="AK178" s="39"/>
      <c r="AL178" s="39"/>
      <c r="AM178" s="39"/>
      <c r="AN178" s="39"/>
      <c r="AO178" s="39"/>
      <c r="AP178" s="39"/>
      <c r="AQ178" s="39"/>
      <c r="AR178" s="39"/>
      <c r="AS178" s="39"/>
      <c r="AT178" s="39"/>
      <c r="AU178" s="39"/>
      <c r="AV178" s="39"/>
      <c r="AW178" s="39"/>
      <c r="AX178" s="39"/>
      <c r="AY178" s="39"/>
      <c r="AZ178" s="39"/>
      <c r="BA178" s="39"/>
      <c r="BB178" s="39"/>
      <c r="BC178" s="39"/>
      <c r="BD178" s="39"/>
      <c r="BE178" s="39"/>
      <c r="BF178" s="39"/>
      <c r="BG178" s="39"/>
      <c r="BH178" s="39"/>
      <c r="BI178" s="39"/>
      <c r="BJ178" s="39"/>
      <c r="BK178" s="39"/>
      <c r="BL178" s="39"/>
      <c r="BM178" s="39"/>
      <c r="BN178" s="39"/>
      <c r="BO178" s="39"/>
      <c r="BP178" s="39"/>
      <c r="BQ178" s="39"/>
      <c r="BR178" s="39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39"/>
      <c r="CE178" s="39"/>
      <c r="CF178" s="39"/>
      <c r="CG178" s="39"/>
      <c r="CH178" s="39"/>
      <c r="CI178" s="39"/>
      <c r="CJ178" s="39"/>
      <c r="CK178" s="39"/>
      <c r="CL178" s="39"/>
      <c r="CM178" s="39"/>
      <c r="CN178" s="39"/>
      <c r="CO178" s="39"/>
      <c r="CP178" s="39"/>
      <c r="CQ178" s="39"/>
      <c r="CR178" s="39"/>
      <c r="CS178" s="39"/>
      <c r="CT178" s="39"/>
      <c r="CU178" s="39"/>
      <c r="CV178" s="39"/>
      <c r="CW178" s="39"/>
      <c r="CX178" s="39"/>
      <c r="CY178" s="39"/>
      <c r="CZ178" s="39"/>
      <c r="DA178" s="39"/>
      <c r="DB178" s="39"/>
      <c r="DC178" s="39"/>
      <c r="DD178" s="39"/>
      <c r="DE178" s="39"/>
      <c r="DF178" s="39"/>
      <c r="DG178" s="39"/>
      <c r="DH178" s="39"/>
      <c r="DI178" s="39"/>
      <c r="DJ178" s="39"/>
      <c r="DK178" s="39"/>
      <c r="DL178" s="39"/>
      <c r="DM178" s="39"/>
      <c r="DN178" s="39"/>
      <c r="DO178" s="39"/>
      <c r="DP178" s="39"/>
      <c r="DQ178" s="39"/>
      <c r="DR178" s="39"/>
      <c r="DS178" s="39"/>
    </row>
    <row r="179" spans="2:123" x14ac:dyDescent="0.25">
      <c r="B179" s="39"/>
      <c r="C179" s="39"/>
      <c r="D179" s="39"/>
      <c r="E179" s="39"/>
      <c r="F179" s="39"/>
      <c r="G179" s="40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39"/>
      <c r="AJ179" s="39"/>
      <c r="AK179" s="39"/>
      <c r="AL179" s="39"/>
      <c r="AM179" s="39"/>
      <c r="AN179" s="39"/>
      <c r="AO179" s="39"/>
      <c r="AP179" s="39"/>
      <c r="AQ179" s="39"/>
      <c r="AR179" s="39"/>
      <c r="AS179" s="39"/>
      <c r="AT179" s="39"/>
      <c r="AU179" s="39"/>
      <c r="AV179" s="39"/>
      <c r="AW179" s="39"/>
      <c r="AX179" s="39"/>
      <c r="AY179" s="39"/>
      <c r="AZ179" s="39"/>
      <c r="BA179" s="39"/>
      <c r="BB179" s="39"/>
      <c r="BC179" s="39"/>
      <c r="BD179" s="39"/>
      <c r="BE179" s="39"/>
      <c r="BF179" s="39"/>
      <c r="BG179" s="39"/>
      <c r="BH179" s="39"/>
      <c r="BI179" s="39"/>
      <c r="BJ179" s="39"/>
      <c r="BK179" s="39"/>
      <c r="BL179" s="39"/>
      <c r="BM179" s="39"/>
      <c r="BN179" s="39"/>
      <c r="BO179" s="39"/>
      <c r="BP179" s="39"/>
      <c r="BQ179" s="39"/>
      <c r="BR179" s="39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39"/>
      <c r="CE179" s="39"/>
      <c r="CF179" s="39"/>
      <c r="CG179" s="39"/>
      <c r="CH179" s="39"/>
      <c r="CI179" s="39"/>
      <c r="CJ179" s="39"/>
      <c r="CK179" s="39"/>
      <c r="CL179" s="39"/>
      <c r="CM179" s="39"/>
      <c r="CN179" s="39"/>
      <c r="CO179" s="39"/>
      <c r="CP179" s="39"/>
      <c r="CQ179" s="39"/>
      <c r="CR179" s="39"/>
      <c r="CS179" s="39"/>
      <c r="CT179" s="39"/>
      <c r="CU179" s="39"/>
      <c r="CV179" s="39"/>
      <c r="CW179" s="39"/>
      <c r="CX179" s="39"/>
      <c r="CY179" s="39"/>
      <c r="CZ179" s="39"/>
      <c r="DA179" s="39"/>
      <c r="DB179" s="39"/>
      <c r="DC179" s="39"/>
      <c r="DD179" s="39"/>
      <c r="DE179" s="39"/>
      <c r="DF179" s="39"/>
      <c r="DG179" s="39"/>
      <c r="DH179" s="39"/>
      <c r="DI179" s="39"/>
      <c r="DJ179" s="39"/>
      <c r="DK179" s="39"/>
      <c r="DL179" s="39"/>
      <c r="DM179" s="39"/>
      <c r="DN179" s="39"/>
      <c r="DO179" s="39"/>
      <c r="DP179" s="39"/>
      <c r="DQ179" s="39"/>
      <c r="DR179" s="39"/>
      <c r="DS179" s="39"/>
    </row>
    <row r="180" spans="2:123" x14ac:dyDescent="0.25">
      <c r="B180" s="39"/>
      <c r="C180" s="39"/>
      <c r="D180" s="39"/>
      <c r="E180" s="39"/>
      <c r="F180" s="39"/>
      <c r="G180" s="40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39"/>
      <c r="AT180" s="39"/>
      <c r="AU180" s="39"/>
      <c r="AV180" s="39"/>
      <c r="AW180" s="39"/>
      <c r="AX180" s="39"/>
      <c r="AY180" s="39"/>
      <c r="AZ180" s="39"/>
      <c r="BA180" s="39"/>
      <c r="BB180" s="39"/>
      <c r="BC180" s="39"/>
      <c r="BD180" s="39"/>
      <c r="BE180" s="39"/>
      <c r="BF180" s="39"/>
      <c r="BG180" s="39"/>
      <c r="BH180" s="39"/>
      <c r="BI180" s="39"/>
      <c r="BJ180" s="39"/>
      <c r="BK180" s="39"/>
      <c r="BL180" s="39"/>
      <c r="BM180" s="39"/>
      <c r="BN180" s="39"/>
      <c r="BO180" s="39"/>
      <c r="BP180" s="39"/>
      <c r="BQ180" s="39"/>
      <c r="BR180" s="39"/>
      <c r="BS180" s="39"/>
      <c r="BT180" s="39"/>
      <c r="BU180" s="39"/>
      <c r="BV180" s="39"/>
      <c r="BW180" s="39"/>
      <c r="BX180" s="39"/>
      <c r="BY180" s="39"/>
      <c r="BZ180" s="39"/>
      <c r="CA180" s="39"/>
      <c r="CB180" s="39"/>
      <c r="CC180" s="39"/>
      <c r="CD180" s="39"/>
      <c r="CE180" s="39"/>
      <c r="CF180" s="39"/>
      <c r="CG180" s="39"/>
      <c r="CH180" s="39"/>
      <c r="CI180" s="39"/>
      <c r="CJ180" s="39"/>
      <c r="CK180" s="39"/>
      <c r="CL180" s="39"/>
      <c r="CM180" s="39"/>
      <c r="CN180" s="39"/>
      <c r="CO180" s="39"/>
      <c r="CP180" s="39"/>
      <c r="CQ180" s="39"/>
      <c r="CR180" s="39"/>
      <c r="CS180" s="39"/>
      <c r="CT180" s="39"/>
      <c r="CU180" s="39"/>
      <c r="CV180" s="39"/>
      <c r="CW180" s="39"/>
      <c r="CX180" s="39"/>
      <c r="CY180" s="39"/>
      <c r="CZ180" s="39"/>
      <c r="DA180" s="39"/>
      <c r="DB180" s="39"/>
      <c r="DC180" s="39"/>
      <c r="DD180" s="39"/>
      <c r="DE180" s="39"/>
      <c r="DF180" s="39"/>
      <c r="DG180" s="39"/>
      <c r="DH180" s="39"/>
      <c r="DI180" s="39"/>
      <c r="DJ180" s="39"/>
      <c r="DK180" s="39"/>
      <c r="DL180" s="39"/>
      <c r="DM180" s="39"/>
      <c r="DN180" s="39"/>
      <c r="DO180" s="39"/>
      <c r="DP180" s="39"/>
      <c r="DQ180" s="39"/>
      <c r="DR180" s="39"/>
      <c r="DS180" s="39"/>
    </row>
    <row r="181" spans="2:123" x14ac:dyDescent="0.25">
      <c r="B181" s="39"/>
      <c r="C181" s="39"/>
      <c r="D181" s="39"/>
      <c r="E181" s="39"/>
      <c r="F181" s="39"/>
      <c r="G181" s="40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  <c r="AT181" s="39"/>
      <c r="AU181" s="39"/>
      <c r="AV181" s="39"/>
      <c r="AW181" s="39"/>
      <c r="AX181" s="39"/>
      <c r="AY181" s="39"/>
      <c r="AZ181" s="39"/>
      <c r="BA181" s="39"/>
      <c r="BB181" s="39"/>
      <c r="BC181" s="39"/>
      <c r="BD181" s="39"/>
      <c r="BE181" s="39"/>
      <c r="BF181" s="39"/>
      <c r="BG181" s="39"/>
      <c r="BH181" s="39"/>
      <c r="BI181" s="39"/>
      <c r="BJ181" s="39"/>
      <c r="BK181" s="39"/>
      <c r="BL181" s="39"/>
      <c r="BM181" s="39"/>
      <c r="BN181" s="39"/>
      <c r="BO181" s="39"/>
      <c r="BP181" s="39"/>
      <c r="BQ181" s="39"/>
      <c r="BR181" s="39"/>
      <c r="BS181" s="39"/>
      <c r="BT181" s="39"/>
      <c r="BU181" s="39"/>
      <c r="BV181" s="39"/>
      <c r="BW181" s="39"/>
      <c r="BX181" s="39"/>
      <c r="BY181" s="39"/>
      <c r="BZ181" s="39"/>
      <c r="CA181" s="39"/>
      <c r="CB181" s="39"/>
      <c r="CC181" s="39"/>
      <c r="CD181" s="39"/>
      <c r="CE181" s="39"/>
      <c r="CF181" s="39"/>
      <c r="CG181" s="39"/>
      <c r="CH181" s="39"/>
      <c r="CI181" s="39"/>
      <c r="CJ181" s="39"/>
      <c r="CK181" s="39"/>
      <c r="CL181" s="39"/>
      <c r="CM181" s="39"/>
      <c r="CN181" s="39"/>
      <c r="CO181" s="39"/>
      <c r="CP181" s="39"/>
      <c r="CQ181" s="39"/>
      <c r="CR181" s="39"/>
      <c r="CS181" s="39"/>
      <c r="CT181" s="39"/>
      <c r="CU181" s="39"/>
      <c r="CV181" s="39"/>
      <c r="CW181" s="39"/>
      <c r="CX181" s="39"/>
      <c r="CY181" s="39"/>
      <c r="CZ181" s="39"/>
      <c r="DA181" s="39"/>
      <c r="DB181" s="39"/>
      <c r="DC181" s="39"/>
      <c r="DD181" s="39"/>
      <c r="DE181" s="39"/>
      <c r="DF181" s="39"/>
      <c r="DG181" s="39"/>
      <c r="DH181" s="39"/>
      <c r="DI181" s="39"/>
      <c r="DJ181" s="39"/>
      <c r="DK181" s="39"/>
      <c r="DL181" s="39"/>
      <c r="DM181" s="39"/>
      <c r="DN181" s="39"/>
      <c r="DO181" s="39"/>
      <c r="DP181" s="39"/>
      <c r="DQ181" s="39"/>
      <c r="DR181" s="39"/>
      <c r="DS181" s="39"/>
    </row>
    <row r="182" spans="2:123" x14ac:dyDescent="0.25">
      <c r="B182" s="39"/>
      <c r="C182" s="39"/>
      <c r="D182" s="39"/>
      <c r="E182" s="39"/>
      <c r="F182" s="39"/>
      <c r="G182" s="40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  <c r="AT182" s="39"/>
      <c r="AU182" s="39"/>
      <c r="AV182" s="39"/>
      <c r="AW182" s="39"/>
      <c r="AX182" s="39"/>
      <c r="AY182" s="39"/>
      <c r="AZ182" s="39"/>
      <c r="BA182" s="39"/>
      <c r="BB182" s="39"/>
      <c r="BC182" s="39"/>
      <c r="BD182" s="39"/>
      <c r="BE182" s="39"/>
      <c r="BF182" s="39"/>
      <c r="BG182" s="39"/>
      <c r="BH182" s="39"/>
      <c r="BI182" s="39"/>
      <c r="BJ182" s="39"/>
      <c r="BK182" s="39"/>
      <c r="BL182" s="39"/>
      <c r="BM182" s="39"/>
      <c r="BN182" s="39"/>
      <c r="BO182" s="39"/>
      <c r="BP182" s="39"/>
      <c r="BQ182" s="39"/>
      <c r="BR182" s="39"/>
      <c r="BS182" s="39"/>
      <c r="BT182" s="39"/>
      <c r="BU182" s="39"/>
      <c r="BV182" s="39"/>
      <c r="BW182" s="39"/>
      <c r="BX182" s="39"/>
      <c r="BY182" s="39"/>
      <c r="BZ182" s="39"/>
      <c r="CA182" s="39"/>
      <c r="CB182" s="39"/>
      <c r="CC182" s="39"/>
      <c r="CD182" s="39"/>
      <c r="CE182" s="39"/>
      <c r="CF182" s="39"/>
      <c r="CG182" s="39"/>
      <c r="CH182" s="39"/>
      <c r="CI182" s="39"/>
      <c r="CJ182" s="39"/>
      <c r="CK182" s="39"/>
      <c r="CL182" s="39"/>
      <c r="CM182" s="39"/>
      <c r="CN182" s="39"/>
      <c r="CO182" s="39"/>
      <c r="CP182" s="39"/>
      <c r="CQ182" s="39"/>
      <c r="CR182" s="39"/>
      <c r="CS182" s="39"/>
      <c r="CT182" s="39"/>
      <c r="CU182" s="39"/>
      <c r="CV182" s="39"/>
      <c r="CW182" s="39"/>
      <c r="CX182" s="39"/>
      <c r="CY182" s="39"/>
      <c r="CZ182" s="39"/>
      <c r="DA182" s="39"/>
      <c r="DB182" s="39"/>
      <c r="DC182" s="39"/>
      <c r="DD182" s="39"/>
      <c r="DE182" s="39"/>
      <c r="DF182" s="39"/>
      <c r="DG182" s="39"/>
      <c r="DH182" s="39"/>
      <c r="DI182" s="39"/>
      <c r="DJ182" s="39"/>
      <c r="DK182" s="39"/>
      <c r="DL182" s="39"/>
      <c r="DM182" s="39"/>
      <c r="DN182" s="39"/>
      <c r="DO182" s="39"/>
      <c r="DP182" s="39"/>
      <c r="DQ182" s="39"/>
      <c r="DR182" s="39"/>
      <c r="DS182" s="39"/>
    </row>
    <row r="183" spans="2:123" x14ac:dyDescent="0.25">
      <c r="B183" s="39"/>
      <c r="C183" s="39"/>
      <c r="D183" s="39"/>
      <c r="E183" s="39"/>
      <c r="F183" s="39"/>
      <c r="G183" s="40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39"/>
      <c r="AJ183" s="39"/>
      <c r="AK183" s="39"/>
      <c r="AL183" s="39"/>
      <c r="AM183" s="39"/>
      <c r="AN183" s="39"/>
      <c r="AO183" s="39"/>
      <c r="AP183" s="39"/>
      <c r="AQ183" s="39"/>
      <c r="AR183" s="39"/>
      <c r="AS183" s="39"/>
      <c r="AT183" s="39"/>
      <c r="AU183" s="39"/>
      <c r="AV183" s="39"/>
      <c r="AW183" s="39"/>
      <c r="AX183" s="39"/>
      <c r="AY183" s="39"/>
      <c r="AZ183" s="39"/>
      <c r="BA183" s="39"/>
      <c r="BB183" s="39"/>
      <c r="BC183" s="39"/>
      <c r="BD183" s="39"/>
      <c r="BE183" s="39"/>
      <c r="BF183" s="39"/>
      <c r="BG183" s="39"/>
      <c r="BH183" s="39"/>
      <c r="BI183" s="39"/>
      <c r="BJ183" s="39"/>
      <c r="BK183" s="39"/>
      <c r="BL183" s="39"/>
      <c r="BM183" s="39"/>
      <c r="BN183" s="39"/>
      <c r="BO183" s="39"/>
      <c r="BP183" s="39"/>
      <c r="BQ183" s="39"/>
      <c r="BR183" s="39"/>
      <c r="BS183" s="39"/>
      <c r="BT183" s="39"/>
      <c r="BU183" s="39"/>
      <c r="BV183" s="39"/>
      <c r="BW183" s="39"/>
      <c r="BX183" s="39"/>
      <c r="BY183" s="39"/>
      <c r="BZ183" s="39"/>
      <c r="CA183" s="39"/>
      <c r="CB183" s="39"/>
      <c r="CC183" s="39"/>
      <c r="CD183" s="39"/>
      <c r="CE183" s="39"/>
      <c r="CF183" s="39"/>
      <c r="CG183" s="39"/>
      <c r="CH183" s="39"/>
      <c r="CI183" s="39"/>
      <c r="CJ183" s="39"/>
      <c r="CK183" s="39"/>
      <c r="CL183" s="39"/>
      <c r="CM183" s="39"/>
      <c r="CN183" s="39"/>
      <c r="CO183" s="39"/>
      <c r="CP183" s="39"/>
      <c r="CQ183" s="39"/>
      <c r="CR183" s="39"/>
      <c r="CS183" s="39"/>
      <c r="CT183" s="39"/>
      <c r="CU183" s="39"/>
      <c r="CV183" s="39"/>
      <c r="CW183" s="39"/>
      <c r="CX183" s="39"/>
      <c r="CY183" s="39"/>
      <c r="CZ183" s="39"/>
      <c r="DA183" s="39"/>
      <c r="DB183" s="39"/>
      <c r="DC183" s="39"/>
      <c r="DD183" s="39"/>
      <c r="DE183" s="39"/>
      <c r="DF183" s="39"/>
      <c r="DG183" s="39"/>
      <c r="DH183" s="39"/>
      <c r="DI183" s="39"/>
      <c r="DJ183" s="39"/>
      <c r="DK183" s="39"/>
      <c r="DL183" s="39"/>
      <c r="DM183" s="39"/>
      <c r="DN183" s="39"/>
      <c r="DO183" s="39"/>
      <c r="DP183" s="39"/>
      <c r="DQ183" s="39"/>
      <c r="DR183" s="39"/>
      <c r="DS183" s="39"/>
    </row>
    <row r="184" spans="2:123" x14ac:dyDescent="0.25">
      <c r="B184" s="39"/>
      <c r="C184" s="39"/>
      <c r="D184" s="39"/>
      <c r="E184" s="39"/>
      <c r="F184" s="39"/>
      <c r="G184" s="40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39"/>
      <c r="AN184" s="39"/>
      <c r="AO184" s="39"/>
      <c r="AP184" s="39"/>
      <c r="AQ184" s="39"/>
      <c r="AR184" s="39"/>
      <c r="AS184" s="39"/>
      <c r="AT184" s="39"/>
      <c r="AU184" s="39"/>
      <c r="AV184" s="39"/>
      <c r="AW184" s="39"/>
      <c r="AX184" s="39"/>
      <c r="AY184" s="39"/>
      <c r="AZ184" s="39"/>
      <c r="BA184" s="39"/>
      <c r="BB184" s="39"/>
      <c r="BC184" s="39"/>
      <c r="BD184" s="39"/>
      <c r="BE184" s="39"/>
      <c r="BF184" s="39"/>
      <c r="BG184" s="39"/>
      <c r="BH184" s="39"/>
      <c r="BI184" s="39"/>
      <c r="BJ184" s="39"/>
      <c r="BK184" s="39"/>
      <c r="BL184" s="39"/>
      <c r="BM184" s="39"/>
      <c r="BN184" s="39"/>
      <c r="BO184" s="39"/>
      <c r="BP184" s="39"/>
      <c r="BQ184" s="39"/>
      <c r="BR184" s="39"/>
      <c r="BS184" s="39"/>
      <c r="BT184" s="39"/>
      <c r="BU184" s="39"/>
      <c r="BV184" s="39"/>
      <c r="BW184" s="39"/>
      <c r="BX184" s="39"/>
      <c r="BY184" s="39"/>
      <c r="BZ184" s="39"/>
      <c r="CA184" s="39"/>
      <c r="CB184" s="39"/>
      <c r="CC184" s="39"/>
      <c r="CD184" s="39"/>
      <c r="CE184" s="39"/>
      <c r="CF184" s="39"/>
      <c r="CG184" s="39"/>
      <c r="CH184" s="39"/>
      <c r="CI184" s="39"/>
      <c r="CJ184" s="39"/>
      <c r="CK184" s="39"/>
      <c r="CL184" s="39"/>
      <c r="CM184" s="39"/>
      <c r="CN184" s="39"/>
      <c r="CO184" s="39"/>
      <c r="CP184" s="39"/>
      <c r="CQ184" s="39"/>
      <c r="CR184" s="39"/>
      <c r="CS184" s="39"/>
      <c r="CT184" s="39"/>
      <c r="CU184" s="39"/>
      <c r="CV184" s="39"/>
      <c r="CW184" s="39"/>
      <c r="CX184" s="39"/>
      <c r="CY184" s="39"/>
      <c r="CZ184" s="39"/>
      <c r="DA184" s="39"/>
      <c r="DB184" s="39"/>
      <c r="DC184" s="39"/>
      <c r="DD184" s="39"/>
      <c r="DE184" s="39"/>
      <c r="DF184" s="39"/>
      <c r="DG184" s="39"/>
      <c r="DH184" s="39"/>
      <c r="DI184" s="39"/>
      <c r="DJ184" s="39"/>
      <c r="DK184" s="39"/>
      <c r="DL184" s="39"/>
      <c r="DM184" s="39"/>
      <c r="DN184" s="39"/>
      <c r="DO184" s="39"/>
      <c r="DP184" s="39"/>
      <c r="DQ184" s="39"/>
      <c r="DR184" s="39"/>
      <c r="DS184" s="39"/>
    </row>
    <row r="185" spans="2:123" x14ac:dyDescent="0.25">
      <c r="B185" s="39"/>
      <c r="C185" s="39"/>
      <c r="D185" s="39"/>
      <c r="E185" s="39"/>
      <c r="F185" s="39"/>
      <c r="G185" s="40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  <c r="AM185" s="39"/>
      <c r="AN185" s="39"/>
      <c r="AO185" s="39"/>
      <c r="AP185" s="39"/>
      <c r="AQ185" s="39"/>
      <c r="AR185" s="39"/>
      <c r="AS185" s="39"/>
      <c r="AT185" s="39"/>
      <c r="AU185" s="39"/>
      <c r="AV185" s="39"/>
      <c r="AW185" s="39"/>
      <c r="AX185" s="39"/>
      <c r="AY185" s="39"/>
      <c r="AZ185" s="39"/>
      <c r="BA185" s="39"/>
      <c r="BB185" s="39"/>
      <c r="BC185" s="39"/>
      <c r="BD185" s="39"/>
      <c r="BE185" s="39"/>
      <c r="BF185" s="39"/>
      <c r="BG185" s="39"/>
      <c r="BH185" s="39"/>
      <c r="BI185" s="39"/>
      <c r="BJ185" s="39"/>
      <c r="BK185" s="39"/>
      <c r="BL185" s="39"/>
      <c r="BM185" s="39"/>
      <c r="BN185" s="39"/>
      <c r="BO185" s="39"/>
      <c r="BP185" s="39"/>
      <c r="BQ185" s="39"/>
      <c r="BR185" s="39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39"/>
      <c r="CE185" s="39"/>
      <c r="CF185" s="39"/>
      <c r="CG185" s="39"/>
      <c r="CH185" s="39"/>
      <c r="CI185" s="39"/>
      <c r="CJ185" s="39"/>
      <c r="CK185" s="39"/>
      <c r="CL185" s="39"/>
      <c r="CM185" s="39"/>
      <c r="CN185" s="39"/>
      <c r="CO185" s="39"/>
      <c r="CP185" s="39"/>
      <c r="CQ185" s="39"/>
      <c r="CR185" s="39"/>
      <c r="CS185" s="39"/>
      <c r="CT185" s="39"/>
      <c r="CU185" s="39"/>
      <c r="CV185" s="39"/>
      <c r="CW185" s="39"/>
      <c r="CX185" s="39"/>
      <c r="CY185" s="39"/>
      <c r="CZ185" s="39"/>
      <c r="DA185" s="39"/>
      <c r="DB185" s="39"/>
      <c r="DC185" s="39"/>
      <c r="DD185" s="39"/>
      <c r="DE185" s="39"/>
      <c r="DF185" s="39"/>
      <c r="DG185" s="39"/>
      <c r="DH185" s="39"/>
      <c r="DI185" s="39"/>
      <c r="DJ185" s="39"/>
      <c r="DK185" s="39"/>
      <c r="DL185" s="39"/>
      <c r="DM185" s="39"/>
      <c r="DN185" s="39"/>
      <c r="DO185" s="39"/>
      <c r="DP185" s="39"/>
      <c r="DQ185" s="39"/>
    </row>
    <row r="186" spans="2:123" x14ac:dyDescent="0.25">
      <c r="B186" s="39"/>
      <c r="C186" s="39"/>
      <c r="D186" s="39"/>
      <c r="E186" s="39"/>
      <c r="F186" s="39"/>
      <c r="G186" s="40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  <c r="AJ186" s="39"/>
      <c r="AK186" s="39"/>
      <c r="AL186" s="39"/>
      <c r="AM186" s="39"/>
      <c r="AN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J186" s="39"/>
      <c r="BK186" s="39"/>
      <c r="BL186" s="39"/>
      <c r="BM186" s="39"/>
      <c r="BN186" s="39"/>
      <c r="BO186" s="39"/>
      <c r="BP186" s="39"/>
      <c r="BQ186" s="39"/>
      <c r="BR186" s="39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39"/>
      <c r="CE186" s="39"/>
      <c r="CF186" s="39"/>
      <c r="CG186" s="39"/>
      <c r="CH186" s="39"/>
      <c r="CI186" s="39"/>
      <c r="CJ186" s="39"/>
      <c r="CK186" s="39"/>
      <c r="CL186" s="39"/>
      <c r="CM186" s="39"/>
      <c r="CN186" s="39"/>
      <c r="CO186" s="39"/>
      <c r="CP186" s="39"/>
      <c r="CQ186" s="39"/>
      <c r="CR186" s="39"/>
      <c r="CS186" s="39"/>
      <c r="CT186" s="39"/>
      <c r="CU186" s="39"/>
      <c r="CV186" s="39"/>
      <c r="CW186" s="39"/>
      <c r="CX186" s="39"/>
      <c r="CY186" s="39"/>
      <c r="CZ186" s="39"/>
      <c r="DA186" s="39"/>
      <c r="DB186" s="39"/>
      <c r="DC186" s="39"/>
      <c r="DD186" s="39"/>
      <c r="DE186" s="39"/>
      <c r="DF186" s="39"/>
      <c r="DG186" s="39"/>
      <c r="DH186" s="39"/>
      <c r="DI186" s="39"/>
      <c r="DJ186" s="39"/>
      <c r="DK186" s="39"/>
      <c r="DL186" s="39"/>
      <c r="DM186" s="39"/>
      <c r="DN186" s="39"/>
      <c r="DO186" s="39"/>
      <c r="DP186" s="39"/>
      <c r="DQ186" s="39"/>
    </row>
    <row r="187" spans="2:123" x14ac:dyDescent="0.25">
      <c r="B187" s="39"/>
      <c r="C187" s="39"/>
      <c r="D187" s="39"/>
      <c r="E187" s="39"/>
      <c r="F187" s="39"/>
      <c r="G187" s="40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39"/>
      <c r="AN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J187" s="39"/>
      <c r="BK187" s="39"/>
      <c r="BL187" s="39"/>
      <c r="BM187" s="39"/>
      <c r="BN187" s="39"/>
      <c r="BO187" s="39"/>
      <c r="BP187" s="39"/>
      <c r="BQ187" s="39"/>
      <c r="BR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39"/>
      <c r="CE187" s="39"/>
      <c r="CF187" s="39"/>
      <c r="CG187" s="39"/>
      <c r="CH187" s="39"/>
      <c r="CI187" s="39"/>
      <c r="CJ187" s="39"/>
      <c r="CK187" s="39"/>
      <c r="CL187" s="39"/>
      <c r="CM187" s="39"/>
      <c r="CN187" s="39"/>
      <c r="CO187" s="39"/>
      <c r="CP187" s="39"/>
      <c r="CQ187" s="39"/>
      <c r="CR187" s="39"/>
      <c r="CS187" s="39"/>
      <c r="CT187" s="39"/>
      <c r="CU187" s="39"/>
      <c r="CV187" s="39"/>
      <c r="CW187" s="39"/>
      <c r="CX187" s="39"/>
      <c r="CY187" s="39"/>
      <c r="CZ187" s="39"/>
      <c r="DA187" s="39"/>
      <c r="DB187" s="39"/>
      <c r="DC187" s="39"/>
      <c r="DD187" s="39"/>
      <c r="DE187" s="39"/>
      <c r="DF187" s="39"/>
      <c r="DG187" s="39"/>
      <c r="DH187" s="39"/>
      <c r="DI187" s="39"/>
      <c r="DJ187" s="39"/>
      <c r="DK187" s="39"/>
      <c r="DL187" s="39"/>
      <c r="DM187" s="39"/>
      <c r="DN187" s="39"/>
      <c r="DO187" s="39"/>
      <c r="DP187" s="39"/>
      <c r="DQ187" s="39"/>
    </row>
    <row r="188" spans="2:123" x14ac:dyDescent="0.25">
      <c r="B188" s="39"/>
      <c r="C188" s="39"/>
      <c r="D188" s="39"/>
      <c r="E188" s="39"/>
      <c r="F188" s="39"/>
      <c r="G188" s="40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  <c r="AJ188" s="39"/>
      <c r="AK188" s="39"/>
      <c r="AL188" s="39"/>
      <c r="AM188" s="39"/>
      <c r="AN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J188" s="39"/>
      <c r="BK188" s="39"/>
      <c r="BL188" s="39"/>
      <c r="BM188" s="39"/>
      <c r="BN188" s="39"/>
      <c r="BO188" s="39"/>
      <c r="BP188" s="39"/>
      <c r="BQ188" s="39"/>
      <c r="BR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39"/>
      <c r="CE188" s="39"/>
      <c r="CF188" s="39"/>
      <c r="CG188" s="39"/>
      <c r="CH188" s="39"/>
      <c r="CI188" s="39"/>
      <c r="CJ188" s="39"/>
      <c r="CK188" s="39"/>
      <c r="CL188" s="39"/>
      <c r="CM188" s="39"/>
      <c r="CN188" s="39"/>
      <c r="CO188" s="39"/>
      <c r="CP188" s="39"/>
      <c r="CQ188" s="39"/>
      <c r="CR188" s="39"/>
      <c r="CS188" s="39"/>
      <c r="CT188" s="39"/>
      <c r="CU188" s="39"/>
      <c r="CV188" s="39"/>
      <c r="CW188" s="39"/>
      <c r="CX188" s="39"/>
      <c r="CY188" s="39"/>
      <c r="CZ188" s="39"/>
      <c r="DA188" s="39"/>
      <c r="DB188" s="39"/>
      <c r="DC188" s="39"/>
      <c r="DD188" s="39"/>
      <c r="DE188" s="39"/>
      <c r="DF188" s="39"/>
      <c r="DG188" s="39"/>
      <c r="DH188" s="39"/>
      <c r="DI188" s="39"/>
      <c r="DJ188" s="39"/>
      <c r="DK188" s="39"/>
      <c r="DL188" s="39"/>
      <c r="DM188" s="39"/>
      <c r="DN188" s="39"/>
      <c r="DO188" s="39"/>
      <c r="DP188" s="39"/>
      <c r="DQ188" s="39"/>
    </row>
    <row r="189" spans="2:123" x14ac:dyDescent="0.25">
      <c r="B189" s="39"/>
      <c r="C189" s="39"/>
      <c r="D189" s="39"/>
      <c r="E189" s="39"/>
      <c r="F189" s="39"/>
      <c r="G189" s="40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  <c r="AM189" s="39"/>
      <c r="AN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J189" s="39"/>
      <c r="BK189" s="39"/>
      <c r="BL189" s="39"/>
      <c r="BM189" s="39"/>
      <c r="BN189" s="39"/>
      <c r="BO189" s="39"/>
      <c r="BP189" s="39"/>
      <c r="BQ189" s="39"/>
      <c r="BR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39"/>
      <c r="CE189" s="39"/>
      <c r="CF189" s="39"/>
      <c r="CG189" s="39"/>
      <c r="CH189" s="39"/>
      <c r="CI189" s="39"/>
      <c r="CJ189" s="39"/>
      <c r="CK189" s="39"/>
      <c r="CL189" s="39"/>
      <c r="CM189" s="39"/>
      <c r="CN189" s="39"/>
      <c r="CO189" s="39"/>
      <c r="CP189" s="39"/>
      <c r="CQ189" s="39"/>
      <c r="CR189" s="39"/>
      <c r="CS189" s="39"/>
      <c r="CT189" s="39"/>
      <c r="CU189" s="39"/>
      <c r="CV189" s="39"/>
      <c r="CW189" s="39"/>
      <c r="CX189" s="39"/>
      <c r="CY189" s="39"/>
      <c r="CZ189" s="39"/>
      <c r="DA189" s="39"/>
      <c r="DB189" s="39"/>
      <c r="DC189" s="39"/>
      <c r="DD189" s="39"/>
      <c r="DE189" s="39"/>
      <c r="DF189" s="39"/>
      <c r="DG189" s="39"/>
      <c r="DH189" s="39"/>
      <c r="DI189" s="39"/>
      <c r="DJ189" s="39"/>
      <c r="DK189" s="39"/>
      <c r="DL189" s="39"/>
      <c r="DM189" s="39"/>
      <c r="DN189" s="39"/>
      <c r="DO189" s="39"/>
      <c r="DP189" s="39"/>
      <c r="DQ189" s="39"/>
    </row>
    <row r="190" spans="2:123" x14ac:dyDescent="0.25">
      <c r="B190" s="39"/>
      <c r="C190" s="39"/>
      <c r="D190" s="39"/>
      <c r="E190" s="39"/>
      <c r="F190" s="39"/>
      <c r="G190" s="40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  <c r="AJ190" s="39"/>
      <c r="AK190" s="39"/>
      <c r="AL190" s="39"/>
      <c r="AM190" s="39"/>
      <c r="AN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J190" s="39"/>
      <c r="BK190" s="39"/>
      <c r="BL190" s="39"/>
      <c r="BM190" s="39"/>
      <c r="BN190" s="39"/>
      <c r="BO190" s="39"/>
      <c r="BP190" s="39"/>
      <c r="BQ190" s="39"/>
      <c r="BR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39"/>
      <c r="CE190" s="39"/>
      <c r="CF190" s="39"/>
      <c r="CG190" s="39"/>
      <c r="CH190" s="39"/>
      <c r="CI190" s="39"/>
      <c r="CJ190" s="39"/>
      <c r="CK190" s="39"/>
      <c r="CL190" s="39"/>
      <c r="CM190" s="39"/>
      <c r="CN190" s="39"/>
      <c r="CO190" s="39"/>
      <c r="CP190" s="39"/>
      <c r="CQ190" s="39"/>
      <c r="CR190" s="39"/>
      <c r="CS190" s="39"/>
      <c r="CT190" s="39"/>
      <c r="CU190" s="39"/>
      <c r="CV190" s="39"/>
      <c r="CW190" s="39"/>
      <c r="CX190" s="39"/>
      <c r="CY190" s="39"/>
      <c r="CZ190" s="39"/>
      <c r="DA190" s="39"/>
      <c r="DB190" s="39"/>
      <c r="DC190" s="39"/>
      <c r="DD190" s="39"/>
      <c r="DE190" s="39"/>
      <c r="DF190" s="39"/>
      <c r="DG190" s="39"/>
      <c r="DH190" s="39"/>
      <c r="DI190" s="39"/>
      <c r="DJ190" s="39"/>
      <c r="DK190" s="39"/>
      <c r="DL190" s="39"/>
      <c r="DM190" s="39"/>
      <c r="DN190" s="39"/>
      <c r="DO190" s="39"/>
      <c r="DP190" s="39"/>
      <c r="DQ190" s="3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3" sqref="A3"/>
    </sheetView>
  </sheetViews>
  <sheetFormatPr defaultRowHeight="15" x14ac:dyDescent="0.25"/>
  <cols>
    <col min="1" max="2" width="39.140625" customWidth="1"/>
    <col min="3" max="5" width="38.7109375" customWidth="1"/>
  </cols>
  <sheetData>
    <row r="1" spans="1:5" x14ac:dyDescent="0.25">
      <c r="A1" s="41" t="s">
        <v>89</v>
      </c>
      <c r="B1" s="42" t="s">
        <v>90</v>
      </c>
      <c r="C1" s="43" t="s">
        <v>91</v>
      </c>
      <c r="D1" s="44" t="s">
        <v>92</v>
      </c>
      <c r="E1" s="45" t="s">
        <v>93</v>
      </c>
    </row>
    <row r="2" spans="1:5" x14ac:dyDescent="0.25">
      <c r="A2" s="46">
        <v>5500</v>
      </c>
      <c r="B2" s="47">
        <v>53600</v>
      </c>
      <c r="C2" s="49">
        <v>498600</v>
      </c>
      <c r="D2" s="48">
        <v>24695</v>
      </c>
      <c r="E2" s="50">
        <v>22500</v>
      </c>
    </row>
    <row r="3" spans="1:5" x14ac:dyDescent="0.25">
      <c r="A3" t="s">
        <v>94</v>
      </c>
      <c r="B3" t="s">
        <v>95</v>
      </c>
      <c r="C3" t="s">
        <v>96</v>
      </c>
      <c r="D3" t="s">
        <v>97</v>
      </c>
      <c r="E3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Results</vt:lpstr>
      <vt:lpstr>Sheet2</vt:lpstr>
      <vt:lpstr>Sheet1</vt:lpstr>
      <vt:lpstr>Sheet3</vt:lpstr>
      <vt:lpstr>TDVabl7</vt:lpstr>
      <vt:lpstr>TDVrbl7</vt:lpstr>
    </vt:vector>
  </TitlesOfParts>
  <Company>Architectural Energy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Nambiar, Chitra           AEC</dc:creator>
  <cp:lastModifiedBy>Chitra Nambiar</cp:lastModifiedBy>
  <dcterms:created xsi:type="dcterms:W3CDTF">2012-11-20T02:59:03Z</dcterms:created>
  <dcterms:modified xsi:type="dcterms:W3CDTF">2015-12-09T20:40:50Z</dcterms:modified>
</cp:coreProperties>
</file>